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2" documentId="8_{AA3312A4-1BBF-40F1-8CF0-A9791C3F5223}" xr6:coauthVersionLast="47" xr6:coauthVersionMax="47" xr10:uidLastSave="{C540952F-2C73-46BA-9640-3B816CCECF16}"/>
  <bookViews>
    <workbookView xWindow="-38520" yWindow="-120" windowWidth="38640" windowHeight="21120" firstSheet="29" activeTab="29" xr2:uid="{162F3781-1EF8-4640-9183-5238C2DC215C}"/>
  </bookViews>
  <sheets>
    <sheet name="Contents" sheetId="1" r:id="rId1"/>
    <sheet name="Notes" sheetId="2" r:id="rId2"/>
    <sheet name="UK welfare " sheetId="3" r:id="rId3"/>
    <sheet name="GB welfare" sheetId="4" r:id="rId4"/>
    <sheet name="Benefit summary table" sheetId="5" r:id="rId5"/>
    <sheet name="Table 1a" sheetId="6" r:id="rId6"/>
    <sheet name="Table 1b" sheetId="7" r:id="rId7"/>
    <sheet name="Table 1c" sheetId="8" r:id="rId8"/>
    <sheet name="Table 2a" sheetId="9" r:id="rId9"/>
    <sheet name="Table 2b" sheetId="10" r:id="rId10"/>
    <sheet name="Table 2c" sheetId="11" r:id="rId11"/>
    <sheet name="Table 3a" sheetId="12" r:id="rId12"/>
    <sheet name="Table 3b" sheetId="13" r:id="rId13"/>
    <sheet name="Table 3c" sheetId="14" r:id="rId14"/>
    <sheet name="Table 4" sheetId="15" r:id="rId15"/>
    <sheet name="Table 4 (i)" sheetId="16" r:id="rId16"/>
    <sheet name="Table 4 (ii)" sheetId="17" r:id="rId17"/>
    <sheet name="Non-DWP Welfare" sheetId="18" r:id="rId18"/>
    <sheet name="Bereavement benefits" sheetId="19" r:id="rId19"/>
    <sheet name="Carers Allowance" sheetId="20" r:id="rId20"/>
    <sheet name="Cost of Living" sheetId="21" r:id="rId21"/>
    <sheet name="Disability benefits" sheetId="22" r:id="rId22"/>
    <sheet name="Incapacity benefits" sheetId="23" r:id="rId23"/>
    <sheet name="Industrial injuries benefits" sheetId="24" r:id="rId24"/>
    <sheet name="Council Tax Benefit" sheetId="25" r:id="rId25"/>
    <sheet name="Housing benefits" sheetId="26" r:id="rId26"/>
    <sheet name="Income Support" sheetId="27" r:id="rId27"/>
    <sheet name="Maternity benefits" sheetId="28" r:id="rId28"/>
    <sheet name="New Deal &amp; Emp prog allowances" sheetId="29" r:id="rId29"/>
    <sheet name="Pension Credit" sheetId="30" r:id="rId30"/>
    <sheet name="State Pension" sheetId="31" r:id="rId31"/>
    <sheet name="Social Fund" sheetId="32" r:id="rId32"/>
    <sheet name="Unemployment benefits" sheetId="33" r:id="rId33"/>
    <sheet name="Universal Credit and equivalent" sheetId="34" r:id="rId34"/>
  </sheet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05MAY11">#REF!</definedName>
    <definedName name="__123Graph_A" localSheetId="1" hidden="1">#REF!</definedName>
    <definedName name="__123Graph_A" hidden="1">#REF!</definedName>
    <definedName name="__123Graph_AALLTAX" localSheetId="1" hidden="1">#REF!</definedName>
    <definedName name="__123Graph_AALLTAX" hidden="1">#REF!</definedName>
    <definedName name="__123Graph_ACFSINDIV" hidden="1">#REF!</definedName>
    <definedName name="__123Graph_AChart1" hidden="1">#REF!</definedName>
    <definedName name="__123Graph_ACHGSPD1" localSheetId="1" hidden="1">#REF!</definedName>
    <definedName name="__123Graph_ACHGSPD1" hidden="1">#REF!</definedName>
    <definedName name="__123Graph_ACHGSPD2" localSheetId="1" hidden="1">#REF!</definedName>
    <definedName name="__123Graph_ACHGSPD2" hidden="1">#REF!</definedName>
    <definedName name="__123Graph_ACurrent" hidden="1">#REF!</definedName>
    <definedName name="__123Graph_AEFF" localSheetId="1" hidden="1">#REF!</definedName>
    <definedName name="__123Graph_AEFF" hidden="1">#REF!</definedName>
    <definedName name="__123Graph_AGR14PBF1" localSheetId="1" hidden="1">#REF!</definedName>
    <definedName name="__123Graph_AGR14PBF1" hidden="1">#REF!</definedName>
    <definedName name="__123Graph_AHOMEVAT" localSheetId="1" hidden="1">#REF!</definedName>
    <definedName name="__123Graph_AHOMEVAT" hidden="1">#REF!</definedName>
    <definedName name="__123Graph_AIMPORT" localSheetId="1" hidden="1">#REF!</definedName>
    <definedName name="__123Graph_AIMPORT" hidden="1">#REF!</definedName>
    <definedName name="__123Graph_ALBFFIN" localSheetId="1" hidden="1">#REF!</definedName>
    <definedName name="__123Graph_ALBFFIN" hidden="1">#REF!</definedName>
    <definedName name="__123Graph_ALBFFIN2" localSheetId="1" hidden="1">#REF!</definedName>
    <definedName name="__123Graph_ALBFFIN2" hidden="1">#REF!</definedName>
    <definedName name="__123Graph_ALBFHIC2" localSheetId="1" hidden="1">#REF!</definedName>
    <definedName name="__123Graph_ALBFHIC2" hidden="1">#REF!</definedName>
    <definedName name="__123Graph_ALCB" localSheetId="1" hidden="1">#REF!</definedName>
    <definedName name="__123Graph_ALCB" hidden="1">#REF!</definedName>
    <definedName name="__123Graph_ANACFIN" localSheetId="1" hidden="1">#REF!</definedName>
    <definedName name="__123Graph_ANACFIN" hidden="1">#REF!</definedName>
    <definedName name="__123Graph_ANACHIC" localSheetId="1" hidden="1">#REF!</definedName>
    <definedName name="__123Graph_ANACHIC" hidden="1">#REF!</definedName>
    <definedName name="__123Graph_APDNUMBERS" hidden="1">#REF!</definedName>
    <definedName name="__123Graph_APDTRENDS" hidden="1">#REF!</definedName>
    <definedName name="__123Graph_APIC" localSheetId="1" hidden="1">#REF!</definedName>
    <definedName name="__123Graph_APIC" hidden="1">#REF!</definedName>
    <definedName name="__123Graph_ATOBREV" localSheetId="1" hidden="1">#REF!</definedName>
    <definedName name="__123Graph_ATOBREV" hidden="1">#REF!</definedName>
    <definedName name="__123Graph_ATOTAL" localSheetId="1" hidden="1">#REF!</definedName>
    <definedName name="__123Graph_ATOTAL" hidden="1">#REF!</definedName>
    <definedName name="__123Graph_B" localSheetId="1" hidden="1">#REF!</definedName>
    <definedName name="__123Graph_B" hidden="1">#REF!</definedName>
    <definedName name="__123Graph_BCFSINDIV" hidden="1">#REF!</definedName>
    <definedName name="__123Graph_BCFSUK" hidden="1">#REF!</definedName>
    <definedName name="__123Graph_BChart1" hidden="1">#REF!</definedName>
    <definedName name="__123Graph_BCHGSPD1" localSheetId="1" hidden="1">#REF!</definedName>
    <definedName name="__123Graph_BCHGSPD1" hidden="1">#REF!</definedName>
    <definedName name="__123Graph_BCHGSPD2" localSheetId="1" hidden="1">#REF!</definedName>
    <definedName name="__123Graph_BCHGSPD2" hidden="1">#REF!</definedName>
    <definedName name="__123Graph_BCurrent" hidden="1">#REF!</definedName>
    <definedName name="__123Graph_BEFF" localSheetId="1" hidden="1">#REF!</definedName>
    <definedName name="__123Graph_BEFF" hidden="1">#REF!</definedName>
    <definedName name="__123Graph_BHOMEVAT" localSheetId="1" hidden="1">#REF!</definedName>
    <definedName name="__123Graph_BHOMEVAT" hidden="1">#REF!</definedName>
    <definedName name="__123Graph_BIMPORT" localSheetId="1" hidden="1">#REF!</definedName>
    <definedName name="__123Graph_BIMPORT" hidden="1">#REF!</definedName>
    <definedName name="__123Graph_BLBF" localSheetId="1" hidden="1">#REF!</definedName>
    <definedName name="__123Graph_BLBF" hidden="1">#REF!</definedName>
    <definedName name="__123Graph_BLBFFIN" localSheetId="1" hidden="1">#REF!</definedName>
    <definedName name="__123Graph_BLBFFIN" hidden="1">#REF!</definedName>
    <definedName name="__123Graph_BLBFFIN_NEW" hidden="1">#REF!</definedName>
    <definedName name="__123Graph_BLCB" localSheetId="1" hidden="1">#REF!</definedName>
    <definedName name="__123Graph_BLCB" hidden="1">#REF!</definedName>
    <definedName name="__123Graph_BPDTRENDS" hidden="1">#REF!</definedName>
    <definedName name="__123Graph_BPIC" localSheetId="1" hidden="1">#REF!</definedName>
    <definedName name="__123Graph_BPIC" hidden="1">#REF!</definedName>
    <definedName name="__123Graph_BTOTAL" localSheetId="1" hidden="1">#REF!</definedName>
    <definedName name="__123Graph_BTOTAL" hidden="1">#REF!</definedName>
    <definedName name="__123Graph_C" hidden="1">#REF!</definedName>
    <definedName name="__123Graph_CACT13BUD" localSheetId="1" hidden="1">#REF!</definedName>
    <definedName name="__123Graph_CACT13BUD" hidden="1">#REF!</definedName>
    <definedName name="__123Graph_CCFSINDIV" hidden="1">#REF!</definedName>
    <definedName name="__123Graph_CCFSUK" hidden="1">#REF!</definedName>
    <definedName name="__123Graph_CChart1" hidden="1">#REF!</definedName>
    <definedName name="__123Graph_CCurrent" hidden="1">#REF!</definedName>
    <definedName name="__123Graph_CEFF" localSheetId="1" hidden="1">#REF!</definedName>
    <definedName name="__123Graph_CEFF" hidden="1">#REF!</definedName>
    <definedName name="__123Graph_CGR14PBF1" localSheetId="1" hidden="1">#REF!</definedName>
    <definedName name="__123Graph_CGR14PBF1" hidden="1">#REF!</definedName>
    <definedName name="__123Graph_CLBF" localSheetId="1" hidden="1">#REF!</definedName>
    <definedName name="__123Graph_CLBF" hidden="1">#REF!</definedName>
    <definedName name="__123Graph_CPIC" localSheetId="1" hidden="1">#REF!</definedName>
    <definedName name="__123Graph_CPIC" hidden="1">#REF!</definedName>
    <definedName name="__123Graph_D" hidden="1">#REF!</definedName>
    <definedName name="__123Graph_DACT13BUD" localSheetId="1" hidden="1">#REF!</definedName>
    <definedName name="__123Graph_DACT13BUD" hidden="1">#REF!</definedName>
    <definedName name="__123Graph_DCFSINDIV" hidden="1">#REF!</definedName>
    <definedName name="__123Graph_DCFSUK" hidden="1">#REF!</definedName>
    <definedName name="__123Graph_DChart1" hidden="1">#REF!</definedName>
    <definedName name="__123Graph_DCurrent" hidden="1">#REF!</definedName>
    <definedName name="__123Graph_DEFF" localSheetId="1" hidden="1">#REF!</definedName>
    <definedName name="__123Graph_DEFF" hidden="1">#REF!</definedName>
    <definedName name="__123Graph_DEFF2" hidden="1">#REF!</definedName>
    <definedName name="__123Graph_DGR14PBF1" localSheetId="1" hidden="1">#REF!</definedName>
    <definedName name="__123Graph_DGR14PBF1" hidden="1">#REF!</definedName>
    <definedName name="__123Graph_DLBF" localSheetId="1" hidden="1">#REF!</definedName>
    <definedName name="__123Graph_DLBF" hidden="1">#REF!</definedName>
    <definedName name="__123Graph_DPIC" localSheetId="1" hidden="1">#REF!</definedName>
    <definedName name="__123Graph_DPIC" hidden="1">#REF!</definedName>
    <definedName name="__123Graph_E" hidden="1">#REF!</definedName>
    <definedName name="__123Graph_EACT13BUD" localSheetId="1" hidden="1">#REF!</definedName>
    <definedName name="__123Graph_EACT13BUD" hidden="1">#REF!</definedName>
    <definedName name="__123Graph_ECFSINDIV" hidden="1">#REF!</definedName>
    <definedName name="__123Graph_ECFSUK" hidden="1">#REF!</definedName>
    <definedName name="__123Graph_EChart1" hidden="1">#REF!</definedName>
    <definedName name="__123Graph_ECurrent" hidden="1">#REF!</definedName>
    <definedName name="__123Graph_EEFF" localSheetId="1" hidden="1">#REF!</definedName>
    <definedName name="__123Graph_EEFF" hidden="1">#REF!</definedName>
    <definedName name="__123Graph_EEFFHIC" localSheetId="1" hidden="1">#REF!</definedName>
    <definedName name="__123Graph_EEFFHIC" hidden="1">#REF!</definedName>
    <definedName name="__123Graph_EGR14PBF1" localSheetId="1" hidden="1">#REF!</definedName>
    <definedName name="__123Graph_EGR14PBF1" hidden="1">#REF!</definedName>
    <definedName name="__123Graph_ELBF" localSheetId="1" hidden="1">#REF!</definedName>
    <definedName name="__123Graph_ELBF" hidden="1">#REF!</definedName>
    <definedName name="__123Graph_EPIC" localSheetId="1" hidden="1">#REF!</definedName>
    <definedName name="__123Graph_EPIC" hidden="1">#REF!</definedName>
    <definedName name="__123Graph_F" hidden="1">#REF!</definedName>
    <definedName name="__123Graph_FACT13BUD" localSheetId="1" hidden="1">#REF!</definedName>
    <definedName name="__123Graph_FACT13BUD" hidden="1">#REF!</definedName>
    <definedName name="__123Graph_FCFSUK" hidden="1">#REF!</definedName>
    <definedName name="__123Graph_FChart1" hidden="1">#REF!</definedName>
    <definedName name="__123Graph_FCurrent" hidden="1">#REF!</definedName>
    <definedName name="__123Graph_FEFF" localSheetId="1" hidden="1">#REF!</definedName>
    <definedName name="__123Graph_FEFF" hidden="1">#REF!</definedName>
    <definedName name="__123Graph_FEFFHIC" localSheetId="1" hidden="1">#REF!</definedName>
    <definedName name="__123Graph_FEFFHIC" hidden="1">#REF!</definedName>
    <definedName name="__123Graph_FGR14PBF1" localSheetId="1" hidden="1">#REF!</definedName>
    <definedName name="__123Graph_FGR14PBF1" hidden="1">#REF!</definedName>
    <definedName name="__123Graph_FLBF" localSheetId="1" hidden="1">#REF!</definedName>
    <definedName name="__123Graph_FLBF" hidden="1">#REF!</definedName>
    <definedName name="__123Graph_FPIC" localSheetId="1" hidden="1">#REF!</definedName>
    <definedName name="__123Graph_FPIC" hidden="1">#REF!</definedName>
    <definedName name="__123Graph_G" hidden="1">#REF!</definedName>
    <definedName name="__123Graph_LBL_ARESID" localSheetId="1" hidden="1">#REF!</definedName>
    <definedName name="__123Graph_LBL_ARESID" hidden="1">#REF!</definedName>
    <definedName name="__123Graph_LBL_BRESID" localSheetId="1" hidden="1">#REF!</definedName>
    <definedName name="__123Graph_LBL_BRESID" hidden="1">#REF!</definedName>
    <definedName name="__123Graph_X" localSheetId="1" hidden="1">#REF!</definedName>
    <definedName name="__123Graph_X" hidden="1">#REF!</definedName>
    <definedName name="__123Graph_XACTHIC" localSheetId="1" hidden="1">#REF!</definedName>
    <definedName name="__123Graph_XACTHIC" hidden="1">#REF!</definedName>
    <definedName name="__123Graph_XALLTAX" localSheetId="1" hidden="1">#REF!</definedName>
    <definedName name="__123Graph_XALLTAX" hidden="1">#REF!</definedName>
    <definedName name="__123Graph_XChart1" hidden="1">#REF!</definedName>
    <definedName name="__123Graph_XCHGSPD1" localSheetId="1" hidden="1">#REF!</definedName>
    <definedName name="__123Graph_XCHGSPD1" hidden="1">#REF!</definedName>
    <definedName name="__123Graph_XCHGSPD2" localSheetId="1" hidden="1">#REF!</definedName>
    <definedName name="__123Graph_XCHGSPD2" hidden="1">#REF!</definedName>
    <definedName name="__123Graph_XCurrent" hidden="1">#REF!</definedName>
    <definedName name="__123Graph_XEFF" localSheetId="1" hidden="1">#REF!</definedName>
    <definedName name="__123Graph_XEFF" hidden="1">#REF!</definedName>
    <definedName name="__123Graph_XGR14PBF1" localSheetId="1" hidden="1">#REF!</definedName>
    <definedName name="__123Graph_XGR14PBF1" hidden="1">#REF!</definedName>
    <definedName name="__123Graph_XHOMEVAT" localSheetId="1" hidden="1">#REF!</definedName>
    <definedName name="__123Graph_XHOMEVAT" hidden="1">#REF!</definedName>
    <definedName name="__123Graph_XIMPORT" localSheetId="1" hidden="1">#REF!</definedName>
    <definedName name="__123Graph_XIMPORT" hidden="1">#REF!</definedName>
    <definedName name="__123Graph_XLBF" localSheetId="1" hidden="1">#REF!</definedName>
    <definedName name="__123Graph_XLBF" hidden="1">#REF!</definedName>
    <definedName name="__123Graph_XLBFFIN2" localSheetId="1" hidden="1">#REF!</definedName>
    <definedName name="__123Graph_XLBFFIN2" hidden="1">#REF!</definedName>
    <definedName name="__123Graph_XLBFHIC" localSheetId="1" hidden="1">#REF!</definedName>
    <definedName name="__123Graph_XLBFHIC" hidden="1">#REF!</definedName>
    <definedName name="__123Graph_XLBFHIC2" localSheetId="1" hidden="1">#REF!</definedName>
    <definedName name="__123Graph_XLBFHIC2" hidden="1">#REF!</definedName>
    <definedName name="__123Graph_XLCB" localSheetId="1" hidden="1">#REF!</definedName>
    <definedName name="__123Graph_XLCB" hidden="1">#REF!</definedName>
    <definedName name="__123Graph_XNACFIN" localSheetId="1" hidden="1">#REF!</definedName>
    <definedName name="__123Graph_XNACFIN" hidden="1">#REF!</definedName>
    <definedName name="__123Graph_XNACHIC" localSheetId="1" hidden="1">#REF!</definedName>
    <definedName name="__123Graph_XNACHIC" hidden="1">#REF!</definedName>
    <definedName name="__123Graph_XPDNUMBERS" hidden="1">#REF!</definedName>
    <definedName name="__123Graph_XPDTRENDS" hidden="1">#REF!</definedName>
    <definedName name="__123Graph_XPIC" localSheetId="1" hidden="1">#REF!</definedName>
    <definedName name="__123Graph_XPIC" hidden="1">#REF!</definedName>
    <definedName name="__123Graph_XSTAG2ALL" localSheetId="1" hidden="1">#REF!</definedName>
    <definedName name="__123Graph_XSTAG2ALL" hidden="1">#REF!</definedName>
    <definedName name="__123Graph_XSTAG2EC" localSheetId="1" hidden="1">#REF!</definedName>
    <definedName name="__123Graph_XSTAG2EC" hidden="1">#REF!</definedName>
    <definedName name="__123Graph_XTOBREV" localSheetId="1" hidden="1">#REF!</definedName>
    <definedName name="__123Graph_XTOBREV" hidden="1">#REF!</definedName>
    <definedName name="__123Graph_XTOTAL" localSheetId="1" hidden="1">#REF!</definedName>
    <definedName name="__123Graph_XTOTAL" hidden="1">#REF!</definedName>
    <definedName name="_1_">#REF!</definedName>
    <definedName name="_1__123Graph_ACHART_15" hidden="1">#REF!</definedName>
    <definedName name="_1__123Graph_XTOB" hidden="1">#REF!</definedName>
    <definedName name="_1_0">#REF!</definedName>
    <definedName name="_10__123Graph_XCHART_15" hidden="1">#REF!</definedName>
    <definedName name="_123" hidden="1">#REF!</definedName>
    <definedName name="_123Graph_APIC" hidden="1">#REF!</definedName>
    <definedName name="_123Graph_FLBT" hidden="1">#REF!</definedName>
    <definedName name="_2__123Graph_BCHART_10" hidden="1">#REF!</definedName>
    <definedName name="_2__123Graph_XTOB" hidden="1">#REF!</definedName>
    <definedName name="_2_0">#REF!</definedName>
    <definedName name="_2004_Data_entered">#REF!</definedName>
    <definedName name="_2012_13_Q1">#REF!</definedName>
    <definedName name="_2012_13_Q2">#REF!</definedName>
    <definedName name="_2754_0ecm">#REF!</definedName>
    <definedName name="_2ecm">#REF!</definedName>
    <definedName name="_3__123Graph_BCHART_13" hidden="1">#REF!</definedName>
    <definedName name="_3_0ecm">#REF!</definedName>
    <definedName name="_3ecw">#REF!</definedName>
    <definedName name="_4__123Graph_BCHART_15" hidden="1">#REF!</definedName>
    <definedName name="_4_0ecm">#REF!</definedName>
    <definedName name="_4131_0ecw">#REF!</definedName>
    <definedName name="_5__123Graph_CCHART_10" hidden="1">#REF!</definedName>
    <definedName name="_5_0ecw">#REF!</definedName>
    <definedName name="_567" hidden="1">#REF!</definedName>
    <definedName name="_586Home_" hidden="1">#REF!</definedName>
    <definedName name="_6__123Graph_CCHART_13" hidden="1">#REF!</definedName>
    <definedName name="_6_0ecw">#REF!</definedName>
    <definedName name="_7__123Graph_CCHART_15" hidden="1">#REF!</definedName>
    <definedName name="_8__123Graph_XCHART_10" hidden="1">#REF!</definedName>
    <definedName name="_9__123Graph_XCHART_13" hidden="1">#REF!</definedName>
    <definedName name="_a190000">#REF!</definedName>
    <definedName name="_AUG2">#REF!</definedName>
    <definedName name="_DEC2">#REF!</definedName>
    <definedName name="_FEB2">#REF!</definedName>
    <definedName name="_Fill" localSheetId="1" hidden="1">#REF!</definedName>
    <definedName name="_Fill" hidden="1">#REF!</definedName>
    <definedName name="_JAN2">#REF!</definedName>
    <definedName name="_Key1" hidden="1">#REF!</definedName>
    <definedName name="_MAY2">#REF!</definedName>
    <definedName name="_NIF8504">#REF!</definedName>
    <definedName name="_NOV2">#REF!</definedName>
    <definedName name="_OCT2">#REF!</definedName>
    <definedName name="_Order1" hidden="1">255</definedName>
    <definedName name="_Order2" hidden="1">255</definedName>
    <definedName name="_Regression_Int" hidden="1">1</definedName>
    <definedName name="_Regression_Out" localSheetId="1" hidden="1">#REF!</definedName>
    <definedName name="_Regression_Out" hidden="1">#REF!</definedName>
    <definedName name="_Regression_X" localSheetId="1" hidden="1">#REF!</definedName>
    <definedName name="_Regression_X" hidden="1">#REF!</definedName>
    <definedName name="_Regression_Y" localSheetId="1" hidden="1">#REF!</definedName>
    <definedName name="_Regression_Y" hidden="1">#REF!</definedName>
    <definedName name="a">#REF!</definedName>
    <definedName name="a4fraw">!#REF!</definedName>
    <definedName name="Accommodation">#REF!</definedName>
    <definedName name="Action">#REF!</definedName>
    <definedName name="Africa">!#REF!</definedName>
    <definedName name="agencycountry">!#REF!</definedName>
    <definedName name="Air_Travel">#REF!</definedName>
    <definedName name="allcountry">!#REF!</definedName>
    <definedName name="allcountry2">!#REF!</definedName>
    <definedName name="alldac">!#REF!</definedName>
    <definedName name="AME">OFFSET(#REF!,0,0,MAX(#REF!),1)</definedName>
    <definedName name="Americas">!#REF!</definedName>
    <definedName name="Analysis">#REF!</definedName>
    <definedName name="APR_2012">#REF!</definedName>
    <definedName name="APR_2013">#REF!</definedName>
    <definedName name="APRIL">#REF!</definedName>
    <definedName name="APRIL2">#REF!</definedName>
    <definedName name="asdas" localSheetId="1"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ASFRs">#REF!</definedName>
    <definedName name="Asia">!#REF!</definedName>
    <definedName name="AUC_AN_CDEL_Balance">#REF!</definedName>
    <definedName name="AUC_AN_CDEL_Category">#REF!</definedName>
    <definedName name="AUG">#REF!</definedName>
    <definedName name="AUG_2012">#REF!</definedName>
    <definedName name="AUG_2013">#REF!</definedName>
    <definedName name="_xlnm.Auto_Open">#REF!</definedName>
    <definedName name="b" hidden="1">{#N/A,#N/A,FALSE,"CGBR95C"}</definedName>
    <definedName name="B_MoJ" hidden="1">#REF!</definedName>
    <definedName name="bb" hidden="1">#REF!</definedName>
    <definedName name="bbb" hidden="1">#REF!</definedName>
    <definedName name="bilateral">!#REF!</definedName>
    <definedName name="blankkk" hidden="1">#REF!</definedName>
    <definedName name="blankold" hidden="1">#REF!</definedName>
    <definedName name="BLPH1" localSheetId="1" hidden="1">#REF!</definedName>
    <definedName name="BLPH1" hidden="1">#REF!</definedName>
    <definedName name="BLPH2" localSheetId="1" hidden="1">#REF!</definedName>
    <definedName name="BLPH2" hidden="1">#REF!</definedName>
    <definedName name="BLPH3" localSheetId="1" hidden="1">#REF!</definedName>
    <definedName name="BLPH3" hidden="1">#REF!</definedName>
    <definedName name="BLPH4" localSheetId="1" hidden="1">#REF!</definedName>
    <definedName name="BLPH4" hidden="1">#REF!</definedName>
    <definedName name="BLPH5" localSheetId="1" hidden="1">#REF!</definedName>
    <definedName name="BLPH5" hidden="1">#REF!</definedName>
    <definedName name="BLUE">#REF!</definedName>
    <definedName name="BLUE1">#REF!</definedName>
    <definedName name="BLUE10">#REF!</definedName>
    <definedName name="BLUE2">#REF!</definedName>
    <definedName name="BLUE3">#REF!</definedName>
    <definedName name="BLUE4">#REF!</definedName>
    <definedName name="BLUE5">#REF!</definedName>
    <definedName name="BLUE6">#REF!</definedName>
    <definedName name="BLUE7">#REF!</definedName>
    <definedName name="BLUE8">#N/A</definedName>
    <definedName name="BLUE9">#N/A</definedName>
    <definedName name="Breakdown">#REF!</definedName>
    <definedName name="BUDGET">#REF!</definedName>
    <definedName name="BULL">#REF!</definedName>
    <definedName name="C_">#REF!</definedName>
    <definedName name="Car_Hire">#REF!</definedName>
    <definedName name="Category">#REF!</definedName>
    <definedName name="CC">#REF!</definedName>
    <definedName name="CDEL">OFFSET(#REF!,0,0,MAX(#REF!),1)</definedName>
    <definedName name="checking">!#REF!</definedName>
    <definedName name="CLASSIFICATION">#REF!</definedName>
    <definedName name="common">!#REF!</definedName>
    <definedName name="Constructed_tracker">#REF!</definedName>
    <definedName name="Control">#REF!</definedName>
    <definedName name="Controls">#REF!</definedName>
    <definedName name="Cost_element_name">#REF!</definedName>
    <definedName name="country">!#REF!</definedName>
    <definedName name="country_14">!#REF!</definedName>
    <definedName name="country_17">!#REF!</definedName>
    <definedName name="country_18">!#REF!</definedName>
    <definedName name="country2">!#REF!</definedName>
    <definedName name="countryspec">!#REF!</definedName>
    <definedName name="COVID">#REF!</definedName>
    <definedName name="cssf">!#REF!</definedName>
    <definedName name="cssf2">!#REF!</definedName>
    <definedName name="CSSFtable">!#REF!</definedName>
    <definedName name="CT" hidden="1">#REF!</definedName>
    <definedName name="CTNABS" hidden="1">#REF!</definedName>
    <definedName name="CUMBUDGET">#REF!</definedName>
    <definedName name="CUMOUTTURN">#REF!</definedName>
    <definedName name="CUMPROFILE">#REF!</definedName>
    <definedName name="CUMTOTAL">#REF!</definedName>
    <definedName name="D">#REF!</definedName>
    <definedName name="DAC_country">!#REF!</definedName>
    <definedName name="dacbi">!#REF!</definedName>
    <definedName name="DACmulti">!#REF!</definedName>
    <definedName name="dacmulti2">!#REF!</definedName>
    <definedName name="DASCFTAB">#REF!</definedName>
    <definedName name="data">#REF!</definedName>
    <definedName name="Data_col1">#REF!</definedName>
    <definedName name="Data_col2">#REF!</definedName>
    <definedName name="Data_col3">#REF!</definedName>
    <definedName name="data2">#REF!</definedName>
    <definedName name="_xlnm.Database">#REF!</definedName>
    <definedName name="datazone">#REF!</definedName>
    <definedName name="Days">#REF!</definedName>
    <definedName name="ddd" hidden="1">{#N/A,#N/A,FALSE,"CGBR95C"}</definedName>
    <definedName name="dddd" hidden="1">{#N/A,#N/A,FALSE,"CGBR95C"}</definedName>
    <definedName name="ddddddd" hidden="1">{#N/A,#N/A,FALSE,"CGBR95C"}</definedName>
    <definedName name="dddddddddddd" hidden="1">{#N/A,#N/A,FALSE,"CGBR95C"}</definedName>
    <definedName name="dDebtFacilities">#REF!</definedName>
    <definedName name="DEC">#REF!</definedName>
    <definedName name="DEC_2012">#REF!</definedName>
    <definedName name="departbimult">!#REF!</definedName>
    <definedName name="departments">!#REF!</definedName>
    <definedName name="DEPR" localSheetId="1">#REF!</definedName>
    <definedName name="DEPR">#REF!</definedName>
    <definedName name="detailsector">!#REF!</definedName>
    <definedName name="dfg"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fg" hidden="1">{#N/A,#N/A,FALSE,"CGBR95C"}</definedName>
    <definedName name="dfgujh" hidden="1">#REF!</definedName>
    <definedName name="dfrgfdgs" hidden="1">{#N/A,#N/A,FALSE,"TMCOMP96";#N/A,#N/A,FALSE,"MAT96";#N/A,#N/A,FALSE,"FANDA96";#N/A,#N/A,FALSE,"INTRAN96";#N/A,#N/A,FALSE,"NAA9697";#N/A,#N/A,FALSE,"ECWEBB";#N/A,#N/A,FALSE,"MFT96";#N/A,#N/A,FALSE,"CTrecon"}</definedName>
    <definedName name="dFunctionCodes">#REF!</definedName>
    <definedName name="dgsgf" localSheetId="1"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HistCPs">#REF!</definedName>
    <definedName name="DIR">#REF!</definedName>
    <definedName name="DirData">#REF!</definedName>
    <definedName name="Direct">#REF!</definedName>
    <definedName name="directorate">#REF!</definedName>
    <definedName name="Directoratelive">#REF!</definedName>
    <definedName name="Distribution" localSheetId="1" hidden="1">#REF!</definedName>
    <definedName name="Distribution" hidden="1">#REF!</definedName>
    <definedName name="distribution1" hidden="1">#REF!</definedName>
    <definedName name="dsfgdfg"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dSourceCodes">#REF!</definedName>
    <definedName name="dwl_data">#REF!</definedName>
    <definedName name="dwl_data_fy">#REF!</definedName>
    <definedName name="dwl_data_P09b">#REF!</definedName>
    <definedName name="dwl_dates">#REF!</definedName>
    <definedName name="dwl_dates_fy">#REF!</definedName>
    <definedName name="dwl_dates_P09b">#REF!</definedName>
    <definedName name="dwl_vars">#REF!</definedName>
    <definedName name="dwl_vars_P09b">#REF!</definedName>
    <definedName name="e">#REF!</definedName>
    <definedName name="ecscost">#REF!</definedName>
    <definedName name="ee">#REF!</definedName>
    <definedName name="eeapp">#REF!</definedName>
    <definedName name="eee">#REF!</definedName>
    <definedName name="eeeee">#REF!</definedName>
    <definedName name="EFO" hidden="1">#REF!</definedName>
    <definedName name="europe">!#REF!</definedName>
    <definedName name="Ev">#REF!</definedName>
    <definedName name="Excel_BuiltIn__FilterDatabase_1">#REF!</definedName>
    <definedName name="Excel_BuiltIn__FilterDatabase_1_1">#REF!</definedName>
    <definedName name="Excess_fares">#REF!</definedName>
    <definedName name="_xlnm.Extract">#REF!</definedName>
    <definedName name="ExtraProfiles" localSheetId="1" hidden="1">#REF!</definedName>
    <definedName name="ExtraProfiles" hidden="1">#REF!</definedName>
    <definedName name="ExtraProfiless" hidden="1">#REF!</definedName>
    <definedName name="FDDD"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EB">#REF!</definedName>
    <definedName name="FEB_2012">#REF!</definedName>
    <definedName name="fffffffff" hidden="1">{#N/A,#N/A,FALSE,"CGBR95C"}</definedName>
    <definedName name="fg" localSheetId="1"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localSheetId="1"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hg" hidden="1">#REF!</definedName>
    <definedName name="Field_names_area">#REF!</definedName>
    <definedName name="fill_area">#N/A</definedName>
    <definedName name="Filter">#REF!</definedName>
    <definedName name="First_3C">#REF!</definedName>
    <definedName name="Fiscal_year_period">#REF!</definedName>
    <definedName name="fiscalevent">#REF!</definedName>
    <definedName name="fiscalevent2">#REF!</definedName>
    <definedName name="Fnc_Qtr">#REF!</definedName>
    <definedName name="Fnc_Year">#REF!</definedName>
    <definedName name="Forecast">#REF!</definedName>
    <definedName name="ForecastColumn">#REF!</definedName>
    <definedName name="ForecastRow">#REF!</definedName>
    <definedName name="Foreign_travel">#REF!</definedName>
    <definedName name="formatCol">#REF!</definedName>
    <definedName name="formatRow">#REF!</definedName>
    <definedName name="Fornote">#REF!</definedName>
    <definedName name="FP">#REF!</definedName>
    <definedName name="fudge_factor">#REF!</definedName>
    <definedName name="fudge_factor_136">#REF!</definedName>
    <definedName name="fudge_factor_15">#REF!</definedName>
    <definedName name="fudge_factor_174">#REF!</definedName>
    <definedName name="fudge_factor_177">#REF!</definedName>
    <definedName name="fudge_factor_191">#REF!</definedName>
    <definedName name="fudge_factor_207">#REF!</definedName>
    <definedName name="fudge_factor_229">#REF!</definedName>
    <definedName name="fudge_factor_48">#REF!</definedName>
    <definedName name="fudge_factor_61">#REF!</definedName>
    <definedName name="fudge_factor_72">#REF!</definedName>
    <definedName name="fyu" localSheetId="1" hidden="1">#REF!</definedName>
    <definedName name="fyu" hidden="1">#REF!</definedName>
    <definedName name="Gas_1P_replacement">#REF!</definedName>
    <definedName name="Gas_2P_replacement">#REF!</definedName>
    <definedName name="General_CDEL">OFFSET(#REF!,0,0,MAX(#REF!)-1,1)</definedName>
    <definedName name="General_RDEL">OFFSET(#REF!,0,0,MAX(#REF!)-1,1)</definedName>
    <definedName name="ghj" localSheetId="1"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hk" hidden="1">#REF!</definedName>
    <definedName name="GPS_Fees">#REF!</definedName>
    <definedName name="Grade">#REF!</definedName>
    <definedName name="GRAPH">#REF!</definedName>
    <definedName name="GRAPHS">#REF!</definedName>
    <definedName name="H" hidden="1">#REF!</definedName>
    <definedName name="hag">#REF!</definedName>
    <definedName name="hello">!#REF!</definedName>
    <definedName name="hfrse4" hidden="1">{#N/A,#N/A,FALSE,"TMCOMP96";#N/A,#N/A,FALSE,"MAT96";#N/A,#N/A,FALSE,"FANDA96";#N/A,#N/A,FALSE,"INTRAN96";#N/A,#N/A,FALSE,"NAA9697";#N/A,#N/A,FALSE,"ECWEBB";#N/A,#N/A,FALSE,"MFT96";#N/A,#N/A,FALSE,"CTrecon"}</definedName>
    <definedName name="hgjk" hidden="1">#REF!</definedName>
    <definedName name="hguj" hidden="1">{#N/A,#N/A,FALSE,"TMCOMP96";#N/A,#N/A,FALSE,"MAT96";#N/A,#N/A,FALSE,"FANDA96";#N/A,#N/A,FALSE,"INTRAN96";#N/A,#N/A,FALSE,"NAA9697";#N/A,#N/A,FALSE,"ECWEBB";#N/A,#N/A,FALSE,"MFT96";#N/A,#N/A,FALSE,"CTrecon"}</definedName>
    <definedName name="hh" hidden="1">#REF!</definedName>
    <definedName name="hhhhhhh" hidden="1">{#N/A,#N/A,FALSE,"CGBR95C"}</definedName>
    <definedName name="Historical">#REF!</definedName>
    <definedName name="HoD">#REF!</definedName>
    <definedName name="Hor">#REF!</definedName>
    <definedName name="Horizontal">#REF!</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HUMBERSIDE">#REF!</definedName>
    <definedName name="I">#REF!</definedName>
    <definedName name="IDK" hidden="1">#REF!</definedName>
    <definedName name="ilgupPbr">#REF!</definedName>
    <definedName name="imf" hidden="1">#REF!</definedName>
    <definedName name="ImpProb">#REF!</definedName>
    <definedName name="income">!#REF!</definedName>
    <definedName name="Incomegroup">!#REF!</definedName>
    <definedName name="incometble">!#REF!</definedName>
    <definedName name="initial">#REF!</definedName>
    <definedName name="INPUT">#REF!</definedName>
    <definedName name="INPUT_BOX">#REF!</definedName>
    <definedName name="INSIDEAEF">#REF!</definedName>
    <definedName name="inti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AN">#REF!</definedName>
    <definedName name="JAN_2012">#REF!</definedName>
    <definedName name="jhj" hidden="1">{#N/A,#N/A,FALSE,"TMCOMP96";#N/A,#N/A,FALSE,"MAT96";#N/A,#N/A,FALSE,"FANDA96";#N/A,#N/A,FALSE,"INTRAN96";#N/A,#N/A,FALSE,"NAA9697";#N/A,#N/A,FALSE,"ECWEBB";#N/A,#N/A,FALSE,"MFT96";#N/A,#N/A,FALSE,"CTrecon"}</definedName>
    <definedName name="jhkgh" localSheetId="1"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hrg" hidden="1">#REF!</definedName>
    <definedName name="jjj" hidden="1">{#N/A,#N/A,FALSE,"TMCOMP96";#N/A,#N/A,FALSE,"MAT96";#N/A,#N/A,FALSE,"FANDA96";#N/A,#N/A,FALSE,"INTRAN96";#N/A,#N/A,FALSE,"NAA9697";#N/A,#N/A,FALSE,"ECWEBB";#N/A,#N/A,FALSE,"MFT96";#N/A,#N/A,FALSE,"CTrecon"}</definedName>
    <definedName name="jjjk" hidden="1">#REF!</definedName>
    <definedName name="jkyuh" hidden="1">{#N/A,#N/A,FALSE,"TMCOMP96";#N/A,#N/A,FALSE,"MAT96";#N/A,#N/A,FALSE,"FANDA96";#N/A,#N/A,FALSE,"INTRAN96";#N/A,#N/A,FALSE,"NAA9697";#N/A,#N/A,FALSE,"ECWEBB";#N/A,#N/A,FALSE,"MFT96";#N/A,#N/A,FALSE,"CTrecon"}</definedName>
    <definedName name="Job_Type">#REF!</definedName>
    <definedName name="JUL_2012">#REF!</definedName>
    <definedName name="JUL_2013">#REF!</definedName>
    <definedName name="JULY">#REF!</definedName>
    <definedName name="JULY2">#REF!</definedName>
    <definedName name="JUN_2012">#REF!</definedName>
    <definedName name="JUN_2013">#REF!</definedName>
    <definedName name="JUNE">#REF!</definedName>
    <definedName name="JUNE2">#REF!</definedName>
    <definedName name="jyuhj" hidden="1">{#N/A,#N/A,FALSE,"TMCOMP96";#N/A,#N/A,FALSE,"MAT96";#N/A,#N/A,FALSE,"FANDA96";#N/A,#N/A,FALSE,"INTRAN96";#N/A,#N/A,FALSE,"NAA9697";#N/A,#N/A,FALSE,"ECWEBB";#N/A,#N/A,FALSE,"MFT96";#N/A,#N/A,FALSE,"CTrecon"}</definedName>
    <definedName name="jyyhfej" hidden="1">#REF!</definedName>
    <definedName name="Key">#REF!</definedName>
    <definedName name="kkk" hidden="1">#REF!</definedName>
    <definedName name="l" hidden="1">{#N/A,#N/A,FALSE,"TMCOMP96";#N/A,#N/A,FALSE,"MAT96";#N/A,#N/A,FALSE,"FANDA96";#N/A,#N/A,FALSE,"INTRAN96";#N/A,#N/A,FALSE,"NAA9697";#N/A,#N/A,FALSE,"ECWEBB";#N/A,#N/A,FALSE,"MFT96";#N/A,#N/A,FALSE,"CTrecon"}</definedName>
    <definedName name="LA_List">#REF!</definedName>
    <definedName name="Label">!#REF!</definedName>
    <definedName name="Last_3C">#REF!</definedName>
    <definedName name="lease">#REF!</definedName>
    <definedName name="list">!#REF!</definedName>
    <definedName name="LoBDATA">#REF!</definedName>
    <definedName name="Location">#REF!</definedName>
    <definedName name="m3_per_boe">#REF!</definedName>
    <definedName name="MAR_2012">#REF!</definedName>
    <definedName name="MARCH">#REF!</definedName>
    <definedName name="MARCH2">#REF!</definedName>
    <definedName name="Mary">#REF!</definedName>
    <definedName name="Matrix">#REF!</definedName>
    <definedName name="MAY">#REF!</definedName>
    <definedName name="MAY_2012">#REF!</definedName>
    <definedName name="MAY_2013">#REF!</definedName>
    <definedName name="Migration" localSheetId="1">#REF!</definedName>
    <definedName name="Migration">#REF!</definedName>
    <definedName name="Mileage">#REF!</definedName>
    <definedName name="mine" hidden="1">{#N/A,#N/A,FALSE,"CGBR95C"}</definedName>
    <definedName name="MIRAS">#REF!</definedName>
    <definedName name="mmm" hidden="1">#REF!</definedName>
    <definedName name="Mon">"ANT!A6:EW940"</definedName>
    <definedName name="Month">#REF!</definedName>
    <definedName name="Months">#REF!</definedName>
    <definedName name="MonthVL">#REF!</definedName>
    <definedName name="MPR">#REF!</definedName>
    <definedName name="multi_18">!#REF!</definedName>
    <definedName name="multibi">!#REF!</definedName>
    <definedName name="multispss">!#REF!</definedName>
    <definedName name="myNamedRange">#REF!</definedName>
    <definedName name="n" hidden="1">{#N/A,#N/A,FALSE,"TMCOMP96";#N/A,#N/A,FALSE,"MAT96";#N/A,#N/A,FALSE,"FANDA96";#N/A,#N/A,FALSE,"INTRAN96";#N/A,#N/A,FALSE,"NAA9697";#N/A,#N/A,FALSE,"ECWEBB";#N/A,#N/A,FALSE,"MFT96";#N/A,#N/A,FALSE,"CTrecon"}</definedName>
    <definedName name="N_YORKS">#REF!</definedName>
    <definedName name="Name">#REF!</definedName>
    <definedName name="NEARNONCASH">#REF!</definedName>
    <definedName name="new" hidden="1">{#N/A,#N/A,FALSE,"TMCOMP96";#N/A,#N/A,FALSE,"MAT96";#N/A,#N/A,FALSE,"FANDA96";#N/A,#N/A,FALSE,"INTRAN96";#N/A,#N/A,FALSE,"NAA9697";#N/A,#N/A,FALSE,"ECWEBB";#N/A,#N/A,FALSE,"MFT96";#N/A,#N/A,FALSE,"CTrecon"}</definedName>
    <definedName name="new_rpi">#REF!</definedName>
    <definedName name="newFill_area">#N/A</definedName>
    <definedName name="NGL_bbl_per_tonne">#REF!</definedName>
    <definedName name="nlfo">#REF!</definedName>
    <definedName name="nlfout">#REF!</definedName>
    <definedName name="nlfp">#REF!</definedName>
    <definedName name="nlfpcout">#REF!</definedName>
    <definedName name="nnn" hidden="1">#REF!</definedName>
    <definedName name="NOCONFLICT" hidden="1">{#N/A,#N/A,FALSE,"TMCOMP96";#N/A,#N/A,FALSE,"MAT96";#N/A,#N/A,FALSE,"FANDA96";#N/A,#N/A,FALSE,"INTRAN96";#N/A,#N/A,FALSE,"NAA9697";#N/A,#N/A,FALSE,"ECWEBB";#N/A,#N/A,FALSE,"MFT96";#N/A,#N/A,FALSE,"CTrecon"}</definedName>
    <definedName name="Nom">#REF!</definedName>
    <definedName name="Nominal">#REF!</definedName>
    <definedName name="Nominals">#REF!</definedName>
    <definedName name="Not_being_used">#REF!</definedName>
    <definedName name="NOV">#REF!</definedName>
    <definedName name="NOV_2012">#REF!</definedName>
    <definedName name="Number">#REF!,#REF!,#REF!,#REF!,#REF!,#REF!,#REF!,#REF!,#REF!,#REF!,#REF!,#REF!</definedName>
    <definedName name="OCT">#REF!</definedName>
    <definedName name="OCT_2012">#REF!</definedName>
    <definedName name="OCT_2013">#REF!</definedName>
    <definedName name="ODAGNI">!#REF!</definedName>
    <definedName name="OGD">!#REF!</definedName>
    <definedName name="OGDsec">!#REF!</definedName>
    <definedName name="OIL">#REF!</definedName>
    <definedName name="Oil_1P_replacement">#REF!</definedName>
    <definedName name="Oil_2P_replacement">#REF!</definedName>
    <definedName name="Option2" localSheetId="1"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rganisation">#REF!</definedName>
    <definedName name="oto">#REF!</definedName>
    <definedName name="otout">#REF!</definedName>
    <definedName name="otp">#REF!</definedName>
    <definedName name="OUTPUT">#REF!</definedName>
    <definedName name="OUTSIDEAEF">#REF!</definedName>
    <definedName name="OUTTURN">#REF!</definedName>
    <definedName name="pacific">!#REF!</definedName>
    <definedName name="PAGE3">#REF!</definedName>
    <definedName name="PAGE4">#REF!</definedName>
    <definedName name="PAGE5">#REF!</definedName>
    <definedName name="PAGE6">#REF!</definedName>
    <definedName name="parents">!#REF!</definedName>
    <definedName name="PAT">#REF!</definedName>
    <definedName name="PCCapDEL">!#REF!</definedName>
    <definedName name="peacekeeping">!#REF!</definedName>
    <definedName name="PF">!#REF!</definedName>
    <definedName name="PFtable">!#REF!</definedName>
    <definedName name="Philippa">#REF!</definedName>
    <definedName name="PMIRAS">#REF!</definedName>
    <definedName name="PNIFIN">#REF!</definedName>
    <definedName name="PNIFIND">#REF!</definedName>
    <definedName name="PNIFINL">#REF!</definedName>
    <definedName name="Pop" localSheetId="1" hidden="1">#REF!</definedName>
    <definedName name="Pop" hidden="1">#REF!</definedName>
    <definedName name="Population" localSheetId="1" hidden="1">#REF!</definedName>
    <definedName name="Population" hidden="1">#REF!</definedName>
    <definedName name="potatoe" hidden="1">{#N/A,#N/A,FALSE,"Comp. of IMBEs all bens.  T8";#N/A,#N/A,FALSE,"Comp. of IMBE with provision.T4";#N/A,#N/A,FALSE,"Comp. IMBE with Sep PES.  T6"}</definedName>
    <definedName name="POTHERS">#REF!</definedName>
    <definedName name="pp" hidden="1">#REF!</definedName>
    <definedName name="PPbyMonth">#REF!</definedName>
    <definedName name="Prince">#REF!</definedName>
    <definedName name="print">#REF!</definedName>
    <definedName name="_xlnm.Print_Area">#REF!</definedName>
    <definedName name="_xlnm.Print_Titles">#N/A</definedName>
    <definedName name="PRINT20">#REF!</definedName>
    <definedName name="PRINT5">#REF!</definedName>
    <definedName name="PRINT6">#REF!</definedName>
    <definedName name="PRINTA">#REF!</definedName>
    <definedName name="PRINTC">#REF!</definedName>
    <definedName name="Prodtest" hidden="1">#REF!</definedName>
    <definedName name="PROFILE">#REF!</definedName>
    <definedName name="Profile?_YES_NO_filter">#REF!</definedName>
    <definedName name="Profiles" localSheetId="1" hidden="1">#REF!</definedName>
    <definedName name="Profiles" hidden="1">#REF!</definedName>
    <definedName name="Projections" localSheetId="1" hidden="1">#REF!</definedName>
    <definedName name="Projections" hidden="1">#REF!</definedName>
    <definedName name="prop">!#REF!</definedName>
    <definedName name="PSAT_Area" localSheetId="1">#REF!</definedName>
    <definedName name="PSAT_Area">#REF!</definedName>
    <definedName name="PSAT_date" localSheetId="1">#REF!</definedName>
    <definedName name="PSAT_date">#REF!</definedName>
    <definedName name="PSAT_Name" localSheetId="1">#REF!</definedName>
    <definedName name="PSAT_Name">#REF!</definedName>
    <definedName name="PSCHEDC">#REF!</definedName>
    <definedName name="PSF4CY" localSheetId="1">#REF!</definedName>
    <definedName name="PSF4CY">#REF!</definedName>
    <definedName name="QtrlyData">#REF!</definedName>
    <definedName name="QUARTER">#REF!</definedName>
    <definedName name="Quarters">#REF!</definedName>
    <definedName name="Rail_Travel">#REF!</definedName>
    <definedName name="ratio">#REF!</definedName>
    <definedName name="rawa2">!#REF!</definedName>
    <definedName name="rawa3">!#REF!</definedName>
    <definedName name="rawa8">!#REF!</definedName>
    <definedName name="rawt3">!#REF!</definedName>
    <definedName name="RDEL">OFFSET(#REF!,0,0,MAX(#REF!),1)</definedName>
    <definedName name="Receipts">OFFSET(#REF!,0,0,MAX(#REF!),1)</definedName>
    <definedName name="ReceiptsColumn">#REF!</definedName>
    <definedName name="ReceiptsRow">#REF!</definedName>
    <definedName name="ReductionTargets">#REF!</definedName>
    <definedName name="reg">!#REF!</definedName>
    <definedName name="region">!#REF!</definedName>
    <definedName name="REGION_TAB">!#REF!</definedName>
    <definedName name="region2">!#REF!</definedName>
    <definedName name="regionchart">!#REF!</definedName>
    <definedName name="regiontable">!#REF!</definedName>
    <definedName name="REP">#REF!</definedName>
    <definedName name="RESCAP">#REF!</definedName>
    <definedName name="Results" localSheetId="1" hidden="1">#REF!</definedName>
    <definedName name="Results" hidden="1">#REF!</definedName>
    <definedName name="RGDATA">#REF!</definedName>
    <definedName name="RiskMatrix">#REF!</definedName>
    <definedName name="rngTable1">!#REF!</definedName>
    <definedName name="rngTable2">!#REF!</definedName>
    <definedName name="rngTable20">!#REF!</definedName>
    <definedName name="rngTable3">!#REF!</definedName>
    <definedName name="rngTable4">!#REF!</definedName>
    <definedName name="rngTable5">!#REF!</definedName>
    <definedName name="rngTable6">!#REF!</definedName>
    <definedName name="rngTable7">!#REF!</definedName>
    <definedName name="RSXdata">#REF!</definedName>
    <definedName name="rter">#REF!</definedName>
    <definedName name="S" hidden="1">#REF!</definedName>
    <definedName name="S20_">#REF!</definedName>
    <definedName name="SAPBEXdnldView" hidden="1">"461Z8W8GZ2NCOWL40KSCH2RT2"</definedName>
    <definedName name="SAPBEXsysID" hidden="1">"BWP"</definedName>
    <definedName name="scale_by">#REF!</definedName>
    <definedName name="scf_per_boe">#REF!</definedName>
    <definedName name="SCHD">#REF!</definedName>
    <definedName name="Score">#REF!</definedName>
    <definedName name="sdf" localSheetId="1"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hidden="1">{#N/A,#N/A,FALSE,"TMCOMP96";#N/A,#N/A,FALSE,"MAT96";#N/A,#N/A,FALSE,"FANDA96";#N/A,#N/A,FALSE,"INTRAN96";#N/A,#N/A,FALSE,"NAA9697";#N/A,#N/A,FALSE,"ECWEBB";#N/A,#N/A,FALSE,"MFT96";#N/A,#N/A,FALSE,"CTrecon"}</definedName>
    <definedName name="secspss">!#REF!</definedName>
    <definedName name="sector1or2">!#REF!</definedName>
    <definedName name="sector2017">!#REF!</definedName>
    <definedName name="Sectorpercent">!#REF!</definedName>
    <definedName name="sectorsc10">!#REF!</definedName>
    <definedName name="sencount" hidden="1">2</definedName>
    <definedName name="SEP_2012">#REF!</definedName>
    <definedName name="SEP_2013">#REF!</definedName>
    <definedName name="SEPT">#REF!</definedName>
    <definedName name="SEPT2">#REF!</definedName>
    <definedName name="sfad" localSheetId="1"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G_data">#REF!</definedName>
    <definedName name="ShadedArea">#REF!,#REF!,#REF!,#REF!,#REF!,#REF!,#REF!,#REF!,#REF!,#REF!</definedName>
    <definedName name="shortfalls">#REF!</definedName>
    <definedName name="shrinkage">#REF!</definedName>
    <definedName name="shrinkage_174">#REF!</definedName>
    <definedName name="Specialism">#REF!</definedName>
    <definedName name="Spendsum">!#REF!</definedName>
    <definedName name="STAMP">#REF!</definedName>
    <definedName name="Status_3C">#REF!</definedName>
    <definedName name="Subsistence">#REF!</definedName>
    <definedName name="Sumif_count">#REF!</definedName>
    <definedName name="Supplementary_tables">#REF!</definedName>
    <definedName name="Symbol_3C_0">#REF!</definedName>
    <definedName name="Symbol_3C_1">#REF!</definedName>
    <definedName name="Symbol_3C_2">#REF!</definedName>
    <definedName name="Symbol_3C_3">#REF!</definedName>
    <definedName name="Symbol_3C_4">#REF!</definedName>
    <definedName name="T.10" hidden="1">#REF!</definedName>
    <definedName name="T_S_Other">#REF!</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#REF!</definedName>
    <definedName name="TABB1">#REF!</definedName>
    <definedName name="TABB2">#REF!</definedName>
    <definedName name="tabc9_13">!#REF!</definedName>
    <definedName name="table_c8">!#REF!</definedName>
    <definedName name="Table_GDP">#REF!</definedName>
    <definedName name="table10">!#REF!</definedName>
    <definedName name="TABLEA">#REF!</definedName>
    <definedName name="TABLEB1">#REF!</definedName>
    <definedName name="TableC10">!#REF!</definedName>
    <definedName name="TableC7">!#REF!</definedName>
    <definedName name="tableC8">!#REF!</definedName>
    <definedName name="TableC9">!#REF!</definedName>
    <definedName name="TABLEF1">#REF!</definedName>
    <definedName name="TableName">"Dummy"</definedName>
    <definedName name="tablePrefix">#REF!</definedName>
    <definedName name="tb10raw">!#REF!</definedName>
    <definedName name="tb6spss">!#REF!</definedName>
    <definedName name="tb6spss2016">!#REF!</definedName>
    <definedName name="tble_10">!#REF!</definedName>
    <definedName name="tbleA5">!#REF!</definedName>
    <definedName name="tbleA6">!#REF!</definedName>
    <definedName name="tbleA8">!#REF!</definedName>
    <definedName name="Team_names">#REF!</definedName>
    <definedName name="testname" hidden="1">#REF!</definedName>
    <definedName name="TITLES">#REF!</definedName>
    <definedName name="TM1REBUILDOPTION">1</definedName>
    <definedName name="Tobacco___Factor_decomposition">#REF!</definedName>
    <definedName name="TOTAL">#REF!</definedName>
    <definedName name="totalDAC">!#REF!</definedName>
    <definedName name="TR_Source">#REF!</definedName>
    <definedName name="TR_Source2">#REF!</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ackerDept">#REF!</definedName>
    <definedName name="Travel_and_Subsisten">#REF!</definedName>
    <definedName name="Travel_Service_Fees">#REF!</definedName>
    <definedName name="Trend">#REF!</definedName>
    <definedName name="trggh" localSheetId="1"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rigger">#REF!</definedName>
    <definedName name="tttttttttttttttttt" hidden="1">{#N/A,#N/A,FALSE,"CGBR95C"}</definedName>
    <definedName name="two">#REF!</definedName>
    <definedName name="Type_of_fluid_filter">#REF!</definedName>
    <definedName name="ujyhv" hidden="1">{#N/A,#N/A,FALSE,"TMCOMP96";#N/A,#N/A,FALSE,"MAT96";#N/A,#N/A,FALSE,"FANDA96";#N/A,#N/A,FALSE,"INTRAN96";#N/A,#N/A,FALSE,"NAA9697";#N/A,#N/A,FALSE,"ECWEBB";#N/A,#N/A,FALSE,"MFT96";#N/A,#N/A,FALSE,"CTrecon"}</definedName>
    <definedName name="UK">#REF!</definedName>
    <definedName name="UK_country">!#REF!</definedName>
    <definedName name="UK_travel">#REF!</definedName>
    <definedName name="UkDAC">!#REF!</definedName>
    <definedName name="Unused" hidden="1">#REF!</definedName>
    <definedName name="Unused4" hidden="1">#REF!</definedName>
    <definedName name="Unused5" hidden="1">#REF!</definedName>
    <definedName name="Unused7" hidden="1">#REF!</definedName>
    <definedName name="Unussed1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#REF!</definedName>
    <definedName name="Unusued24" hidden="1">#REF!</definedName>
    <definedName name="Unusued3" hidden="1">#REF!</definedName>
    <definedName name="Unusued5" hidden="1">#REF!</definedName>
    <definedName name="Unusued8" hidden="1">{#N/A,#N/A,FALSE,"TMCOMP96";#N/A,#N/A,FALSE,"MAT96";#N/A,#N/A,FALSE,"FANDA96";#N/A,#N/A,FALSE,"INTRAN96";#N/A,#N/A,FALSE,"NAA9697";#N/A,#N/A,FALSE,"ECWEBB";#N/A,#N/A,FALSE,"MFT96";#N/A,#N/A,FALSE,"CTrecon"}</definedName>
    <definedName name="V1_">#REF!</definedName>
    <definedName name="V3A">#N/A</definedName>
    <definedName name="V4A">#N/A</definedName>
    <definedName name="V5A">#N/A</definedName>
    <definedName name="V80_">#N/A</definedName>
    <definedName name="V81_">#N/A</definedName>
    <definedName name="ValidScores">#REF!</definedName>
    <definedName name="Value">#REF!</definedName>
    <definedName name="Ver">#REF!</definedName>
    <definedName name="Version">!#REF!</definedName>
    <definedName name="Vertical">#REF!</definedName>
    <definedName name="w" hidden="1">{#N/A,#N/A,FALSE,"CGBR95C"}</definedName>
    <definedName name="W_GLAM">#REF!</definedName>
    <definedName name="W_S">#REF!</definedName>
    <definedName name="wales">!#REF!</definedName>
    <definedName name="werer"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eujye" hidden="1">#REF!</definedName>
    <definedName name="Where_from">#REF!</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Dint96." hidden="1">{"Debt interest",#N/A,FALSE,"DINT96"}</definedName>
    <definedName name="wrn.Expenditure._.Report." hidden="1">{#N/A,#N/A,FALSE,"June99 (3)BEN";#N/A,#N/A,FALSE,"June99 (3) IOP";#N/A,#N/A,FALSE,"June99 (3) COM";#N/A,#N/A,FALSE,"June 99 (3) SMBEN"}</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National._.Debt." hidden="1">{"Debt interest",#N/A,FALSE,"DINT 2000"}</definedName>
    <definedName name="wrn.table1." localSheetId="1" hidden="1">{#N/A,#N/A,FALSE,"CGBR95C"}</definedName>
    <definedName name="wrn.table1." hidden="1">{#N/A,#N/A,FALSE,"CGBR95C"}</definedName>
    <definedName name="wrn.table2." localSheetId="1" hidden="1">{#N/A,#N/A,FALSE,"CGBR95C"}</definedName>
    <definedName name="wrn.table2." hidden="1">{#N/A,#N/A,FALSE,"CGBR95C"}</definedName>
    <definedName name="wrn.tablea." localSheetId="1" hidden="1">{#N/A,#N/A,FALSE,"CGBR95C"}</definedName>
    <definedName name="wrn.tablea." hidden="1">{#N/A,#N/A,FALSE,"CGBR95C"}</definedName>
    <definedName name="wrn.tableb." localSheetId="1" hidden="1">{#N/A,#N/A,FALSE,"CGBR95C"}</definedName>
    <definedName name="wrn.tableb." hidden="1">{#N/A,#N/A,FALSE,"CGBR95C"}</definedName>
    <definedName name="wrn.tableq." localSheetId="1" hidden="1">{#N/A,#N/A,FALSE,"CGBR95C"}</definedName>
    <definedName name="wrn.tableq." hidden="1">{#N/A,#N/A,FALSE,"CGBR95C"}</definedName>
    <definedName name="wrn.Tables._.1._.to._.4." hidden="1">{#N/A,#N/A,FALSE,"T1 Comparison with last month";#N/A,#N/A,FALSE,"T2 Comparison with Provision";#N/A,#N/A,FALSE,"T3 Comparison with PES";#N/A,#N/A,FALSE,"Table 4 Comparison with DR 1998"}</definedName>
    <definedName name="wrn.TMCOMP." localSheetId="1"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ww" hidden="1">#REF!</definedName>
    <definedName name="xx" hidden="1">#REF!</definedName>
    <definedName name="Years">#REF!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yru" hidden="1">#REF!</definedName>
    <definedName name="Z_5774AB63_4B8A_11D6_8117_08005A7F5BB1_.wvu.Cols" localSheetId="27" hidden="1">#REF!</definedName>
    <definedName name="Z_5774AB63_4B8A_11D6_8117_08005A7F5BB1_.wvu.Cols" localSheetId="1" hidden="1">#REF!</definedName>
    <definedName name="Z_5774AB63_4B8A_11D6_8117_08005A7F5BB1_.wvu.Cols" localSheetId="14" hidden="1">#REF!</definedName>
    <definedName name="Z_5774AB63_4B8A_11D6_8117_08005A7F5BB1_.wvu.Cols" localSheetId="2" hidden="1">#REF!</definedName>
    <definedName name="Z_5774AB63_4B8A_11D6_8117_08005A7F5BB1_.wvu.Cols" hidden="1">#REF!</definedName>
    <definedName name="Z_5774AB63_4B8A_11D6_8117_08005A7F5BB1_.wvu.PrintArea" localSheetId="27" hidden="1">#REF!</definedName>
    <definedName name="Z_5774AB63_4B8A_11D6_8117_08005A7F5BB1_.wvu.PrintArea" localSheetId="1" hidden="1">#REF!</definedName>
    <definedName name="Z_5774AB63_4B8A_11D6_8117_08005A7F5BB1_.wvu.PrintArea" localSheetId="14" hidden="1">#REF!</definedName>
    <definedName name="Z_5774AB63_4B8A_11D6_8117_08005A7F5BB1_.wvu.PrintArea" localSheetId="2" hidden="1">#REF!</definedName>
    <definedName name="Z_5774AB63_4B8A_11D6_8117_08005A7F5BB1_.wvu.PrintArea" hidden="1">#REF!</definedName>
    <definedName name="zz"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H15" i="34" l="1"/>
  <c r="CG15" i="34"/>
  <c r="CF15" i="34"/>
  <c r="CE15" i="34"/>
  <c r="CD15" i="34"/>
  <c r="CC15" i="34"/>
  <c r="CA15" i="34"/>
  <c r="BZ15" i="34"/>
  <c r="BY15" i="34"/>
  <c r="BW15" i="34"/>
  <c r="CG11" i="34"/>
  <c r="CF11" i="34"/>
  <c r="CE11" i="34"/>
  <c r="CD11" i="34"/>
  <c r="CC11" i="34"/>
  <c r="CA11" i="34"/>
  <c r="BZ11" i="34"/>
  <c r="BY11" i="34"/>
  <c r="BX11" i="34"/>
  <c r="BW11" i="34"/>
  <c r="CH5" i="34"/>
  <c r="CG5" i="34"/>
  <c r="CF5" i="34"/>
  <c r="CE5" i="34"/>
  <c r="CC5" i="34"/>
  <c r="CA5" i="34"/>
  <c r="BY5" i="34"/>
  <c r="BX5" i="34"/>
  <c r="BW5" i="34"/>
  <c r="BE17" i="33"/>
  <c r="CD17" i="33"/>
  <c r="BN17" i="33"/>
  <c r="AP17" i="33"/>
  <c r="V17" i="33"/>
  <c r="U17" i="33"/>
  <c r="M17" i="33"/>
  <c r="E17" i="33"/>
  <c r="BU17" i="33"/>
  <c r="AO17" i="33"/>
  <c r="AG17" i="33"/>
  <c r="Y17" i="33"/>
  <c r="I17" i="33"/>
  <c r="CC17" i="33"/>
  <c r="BM17" i="33"/>
  <c r="CG17" i="33"/>
  <c r="CE17" i="33"/>
  <c r="BY17" i="33"/>
  <c r="BW17" i="33"/>
  <c r="BV17" i="33"/>
  <c r="BQ17" i="33"/>
  <c r="BO17" i="33"/>
  <c r="BI17" i="33"/>
  <c r="BG17" i="33"/>
  <c r="BF17" i="33"/>
  <c r="BA17" i="33"/>
  <c r="AY17" i="33"/>
  <c r="AX17" i="33"/>
  <c r="AW17" i="33"/>
  <c r="AS17" i="33"/>
  <c r="AQ17" i="33"/>
  <c r="AM17" i="33"/>
  <c r="AK17" i="33"/>
  <c r="AI17" i="33"/>
  <c r="AH17" i="33"/>
  <c r="AF6" i="33"/>
  <c r="AC17" i="33"/>
  <c r="AA17" i="33"/>
  <c r="Z17" i="33"/>
  <c r="W17" i="33"/>
  <c r="V6" i="33"/>
  <c r="U6" i="33"/>
  <c r="S17" i="33"/>
  <c r="R17" i="33"/>
  <c r="Q17" i="33"/>
  <c r="M6" i="33"/>
  <c r="K17" i="33"/>
  <c r="J17" i="33"/>
  <c r="G17" i="33"/>
  <c r="E6" i="33"/>
  <c r="CE6" i="33"/>
  <c r="CD6" i="33"/>
  <c r="CC6" i="33"/>
  <c r="BW6" i="33"/>
  <c r="BV6" i="33"/>
  <c r="BU6" i="33"/>
  <c r="BO6" i="33"/>
  <c r="BN6" i="33"/>
  <c r="BM6" i="33"/>
  <c r="BG6" i="33"/>
  <c r="BF6" i="33"/>
  <c r="BE6" i="33"/>
  <c r="AY6" i="33"/>
  <c r="AX6" i="33"/>
  <c r="AW6" i="33"/>
  <c r="AP6" i="33"/>
  <c r="AO6" i="33"/>
  <c r="AM6" i="33"/>
  <c r="AI6" i="33"/>
  <c r="AH6" i="33"/>
  <c r="AG6" i="33"/>
  <c r="AA6" i="33"/>
  <c r="Z6" i="33"/>
  <c r="Y6" i="33"/>
  <c r="W6" i="33"/>
  <c r="S6" i="33"/>
  <c r="R6" i="33"/>
  <c r="Q6" i="33"/>
  <c r="K6" i="33"/>
  <c r="J6" i="33"/>
  <c r="I6" i="33"/>
  <c r="G6" i="33"/>
  <c r="CD45" i="32"/>
  <c r="BI30" i="32"/>
  <c r="CH30" i="32"/>
  <c r="CG30" i="32"/>
  <c r="CF30" i="32"/>
  <c r="CE30" i="32"/>
  <c r="CD30" i="32"/>
  <c r="CC30" i="32"/>
  <c r="CB30" i="32"/>
  <c r="CA30" i="32"/>
  <c r="BZ30" i="32"/>
  <c r="BY30" i="32"/>
  <c r="BX30" i="32"/>
  <c r="BW30" i="32"/>
  <c r="BV30" i="32"/>
  <c r="BU30" i="32"/>
  <c r="BT30" i="32"/>
  <c r="BS30" i="32"/>
  <c r="CC45" i="32"/>
  <c r="CG45" i="32"/>
  <c r="CE45" i="32"/>
  <c r="BY45" i="32"/>
  <c r="BW45" i="32"/>
  <c r="BV45" i="32"/>
  <c r="BU45" i="32"/>
  <c r="BT20" i="32"/>
  <c r="BP45" i="32"/>
  <c r="BO20" i="32"/>
  <c r="CF20" i="32"/>
  <c r="CE20" i="32"/>
  <c r="CD20" i="32"/>
  <c r="CC20" i="32"/>
  <c r="BX20" i="32"/>
  <c r="BW20" i="32"/>
  <c r="BV20" i="32"/>
  <c r="BU20" i="32"/>
  <c r="BP20" i="32"/>
  <c r="BT13" i="32"/>
  <c r="BZ38" i="32"/>
  <c r="BM13" i="32"/>
  <c r="CG38" i="32"/>
  <c r="CF38" i="32"/>
  <c r="CE38" i="32"/>
  <c r="CA38" i="32"/>
  <c r="BY38" i="32"/>
  <c r="BX38" i="32"/>
  <c r="BW38" i="32"/>
  <c r="BS38" i="32"/>
  <c r="BR38" i="32"/>
  <c r="BQ38" i="32"/>
  <c r="BP38" i="32"/>
  <c r="BJ38" i="32"/>
  <c r="CH13" i="32"/>
  <c r="CG13" i="32"/>
  <c r="CF13" i="32"/>
  <c r="CE13" i="32"/>
  <c r="BZ13" i="32"/>
  <c r="BY13" i="32"/>
  <c r="BX13" i="32"/>
  <c r="BW13" i="32"/>
  <c r="BR13" i="32"/>
  <c r="BO13" i="32"/>
  <c r="BL13" i="32"/>
  <c r="BJ13" i="32"/>
  <c r="CE34" i="32"/>
  <c r="CE29" i="32" s="1"/>
  <c r="BW34" i="32"/>
  <c r="BW29" i="32" s="1"/>
  <c r="BO34" i="32"/>
  <c r="BG34" i="32"/>
  <c r="AY34" i="32"/>
  <c r="AQ9" i="32"/>
  <c r="AQ4" i="32" s="1"/>
  <c r="CF34" i="32"/>
  <c r="CB34" i="32"/>
  <c r="BX34" i="32"/>
  <c r="BP34" i="32"/>
  <c r="BH34" i="32"/>
  <c r="AZ34" i="32"/>
  <c r="AW9" i="32"/>
  <c r="AW4" i="32" s="1"/>
  <c r="AR34" i="32"/>
  <c r="CH9" i="32"/>
  <c r="CE9" i="32"/>
  <c r="CB9" i="32"/>
  <c r="BX9" i="32"/>
  <c r="BT9" i="32"/>
  <c r="BT4" i="32" s="1"/>
  <c r="BQ9" i="32"/>
  <c r="BP9" i="32"/>
  <c r="BO9" i="32"/>
  <c r="BG9" i="32"/>
  <c r="BD9" i="32"/>
  <c r="BB9" i="32"/>
  <c r="AY9" i="32"/>
  <c r="AV9" i="32"/>
  <c r="AR9" i="32"/>
  <c r="BQ30" i="32"/>
  <c r="BM30" i="32"/>
  <c r="BL30" i="32"/>
  <c r="BE30" i="32"/>
  <c r="BD30" i="32"/>
  <c r="BA30" i="32"/>
  <c r="AW30" i="32"/>
  <c r="AV30" i="32"/>
  <c r="CH5" i="32"/>
  <c r="CG5" i="32"/>
  <c r="CF5" i="32"/>
  <c r="CE5" i="32"/>
  <c r="CE4" i="32" s="1"/>
  <c r="CD5" i="32"/>
  <c r="CC5" i="32"/>
  <c r="CB5" i="32"/>
  <c r="CB4" i="32" s="1"/>
  <c r="CA5" i="32"/>
  <c r="BZ5" i="32"/>
  <c r="BY5" i="32"/>
  <c r="BX5" i="32"/>
  <c r="BW5" i="32"/>
  <c r="BV5" i="32"/>
  <c r="BU5" i="32"/>
  <c r="BT5" i="32"/>
  <c r="BS5" i="32"/>
  <c r="BO5" i="32"/>
  <c r="BO4" i="32" s="1"/>
  <c r="BN5" i="32"/>
  <c r="BM5" i="32"/>
  <c r="BL5" i="32"/>
  <c r="BE5" i="32"/>
  <c r="BA5" i="32"/>
  <c r="AW5" i="32"/>
  <c r="AT5" i="32"/>
  <c r="AS5" i="32"/>
  <c r="CH4" i="32"/>
  <c r="BX4" i="32"/>
  <c r="CF30" i="31"/>
  <c r="CE30" i="31"/>
  <c r="CD30" i="31"/>
  <c r="CC30" i="31"/>
  <c r="BX30" i="31"/>
  <c r="BW30" i="31"/>
  <c r="BV30" i="31"/>
  <c r="BU30" i="31"/>
  <c r="BP30" i="31"/>
  <c r="BO30" i="31"/>
  <c r="BN30" i="31"/>
  <c r="BM30" i="31"/>
  <c r="BH30" i="31"/>
  <c r="BG30" i="31"/>
  <c r="BF30" i="31"/>
  <c r="BE30" i="31"/>
  <c r="AZ30" i="31"/>
  <c r="AY30" i="31"/>
  <c r="AX30" i="31"/>
  <c r="AW30" i="31"/>
  <c r="AR30" i="31"/>
  <c r="AQ30" i="31"/>
  <c r="AP30" i="31"/>
  <c r="AO30" i="31"/>
  <c r="AJ30" i="31"/>
  <c r="AI30" i="31"/>
  <c r="AH30" i="31"/>
  <c r="AG30" i="31"/>
  <c r="AB30" i="31"/>
  <c r="AA30" i="31"/>
  <c r="Z30" i="31"/>
  <c r="Y30" i="31"/>
  <c r="T30" i="31"/>
  <c r="S30" i="31"/>
  <c r="R30" i="31"/>
  <c r="Q30" i="31"/>
  <c r="L30" i="31"/>
  <c r="K30" i="31"/>
  <c r="CH30" i="31"/>
  <c r="CB30" i="31"/>
  <c r="CA30" i="31"/>
  <c r="BZ30" i="31"/>
  <c r="BT30" i="31"/>
  <c r="BS30" i="31"/>
  <c r="BR30" i="31"/>
  <c r="BL30" i="31"/>
  <c r="BK30" i="31"/>
  <c r="BJ30" i="31"/>
  <c r="BD30" i="31"/>
  <c r="BC30" i="31"/>
  <c r="BB30" i="31"/>
  <c r="AV30" i="31"/>
  <c r="AU30" i="31"/>
  <c r="AT30" i="31"/>
  <c r="AN30" i="31"/>
  <c r="AM30" i="31"/>
  <c r="AL30" i="31"/>
  <c r="AF30" i="31"/>
  <c r="AE30" i="31"/>
  <c r="AD30" i="31"/>
  <c r="X30" i="31"/>
  <c r="W30" i="31"/>
  <c r="V30" i="31"/>
  <c r="P30" i="31"/>
  <c r="O30" i="31"/>
  <c r="N30" i="31"/>
  <c r="BP18" i="31"/>
  <c r="BP17" i="31" s="1"/>
  <c r="AZ18" i="31"/>
  <c r="AZ17" i="31" s="1"/>
  <c r="K18" i="31"/>
  <c r="K17" i="31" s="1"/>
  <c r="BJ18" i="31"/>
  <c r="BJ17" i="31" s="1"/>
  <c r="AS18" i="31"/>
  <c r="AS17" i="31" s="1"/>
  <c r="AC18" i="31"/>
  <c r="AC17" i="31" s="1"/>
  <c r="M18" i="31"/>
  <c r="M17" i="31" s="1"/>
  <c r="BI18" i="31"/>
  <c r="BI17" i="31" s="1"/>
  <c r="CH18" i="31"/>
  <c r="CH17" i="31" s="1"/>
  <c r="CA18" i="31"/>
  <c r="CA17" i="31" s="1"/>
  <c r="BZ18" i="31"/>
  <c r="BZ17" i="31" s="1"/>
  <c r="BS18" i="31"/>
  <c r="BS17" i="31" s="1"/>
  <c r="BR18" i="31"/>
  <c r="BR17" i="31" s="1"/>
  <c r="BK18" i="31"/>
  <c r="BK17" i="31" s="1"/>
  <c r="BH18" i="31"/>
  <c r="BH17" i="31" s="1"/>
  <c r="BC18" i="31"/>
  <c r="BC17" i="31" s="1"/>
  <c r="BB18" i="31"/>
  <c r="BB17" i="31" s="1"/>
  <c r="BA18" i="31"/>
  <c r="BA17" i="31" s="1"/>
  <c r="AU18" i="31"/>
  <c r="AU17" i="31" s="1"/>
  <c r="AT18" i="31"/>
  <c r="AT17" i="31" s="1"/>
  <c r="AR18" i="31"/>
  <c r="AR17" i="31" s="1"/>
  <c r="AM18" i="31"/>
  <c r="AM17" i="31" s="1"/>
  <c r="AL18" i="31"/>
  <c r="AL17" i="31" s="1"/>
  <c r="AK18" i="31"/>
  <c r="AK17" i="31" s="1"/>
  <c r="AJ18" i="31"/>
  <c r="AJ17" i="31" s="1"/>
  <c r="AE18" i="31"/>
  <c r="AE17" i="31" s="1"/>
  <c r="AD18" i="31"/>
  <c r="AD17" i="31" s="1"/>
  <c r="AB18" i="31"/>
  <c r="AB17" i="31" s="1"/>
  <c r="W18" i="31"/>
  <c r="W17" i="31" s="1"/>
  <c r="V18" i="31"/>
  <c r="V17" i="31" s="1"/>
  <c r="U18" i="31"/>
  <c r="U17" i="31" s="1"/>
  <c r="T18" i="31"/>
  <c r="T17" i="31" s="1"/>
  <c r="O18" i="31"/>
  <c r="O17" i="31" s="1"/>
  <c r="L18" i="31"/>
  <c r="L17" i="31" s="1"/>
  <c r="G18" i="31"/>
  <c r="G17" i="31" s="1"/>
  <c r="E18" i="31"/>
  <c r="E17" i="31" s="1"/>
  <c r="D18" i="31"/>
  <c r="D17" i="31" s="1"/>
  <c r="CE5" i="31"/>
  <c r="CE4" i="31" s="1"/>
  <c r="CD5" i="31"/>
  <c r="CC5" i="31"/>
  <c r="CC4" i="31" s="1"/>
  <c r="BW5" i="31"/>
  <c r="BW4" i="31" s="1"/>
  <c r="BV5" i="31"/>
  <c r="BV4" i="31" s="1"/>
  <c r="BU5" i="31"/>
  <c r="BU4" i="31" s="1"/>
  <c r="BO5" i="31"/>
  <c r="BO4" i="31" s="1"/>
  <c r="BN5" i="31"/>
  <c r="BN4" i="31" s="1"/>
  <c r="BM5" i="31"/>
  <c r="BM4" i="31" s="1"/>
  <c r="BF5" i="31"/>
  <c r="BF4" i="31" s="1"/>
  <c r="BE5" i="31"/>
  <c r="BE4" i="31" s="1"/>
  <c r="AY5" i="31"/>
  <c r="AY4" i="31" s="1"/>
  <c r="AX5" i="31"/>
  <c r="AX4" i="31" s="1"/>
  <c r="AW5" i="31"/>
  <c r="AW4" i="31" s="1"/>
  <c r="AQ5" i="31"/>
  <c r="AQ4" i="31" s="1"/>
  <c r="AP5" i="31"/>
  <c r="AP4" i="31" s="1"/>
  <c r="AO5" i="31"/>
  <c r="AO4" i="31" s="1"/>
  <c r="AI5" i="31"/>
  <c r="AI4" i="31" s="1"/>
  <c r="AH5" i="31"/>
  <c r="AH4" i="31" s="1"/>
  <c r="AG5" i="31"/>
  <c r="AG4" i="31" s="1"/>
  <c r="AA5" i="31"/>
  <c r="AA4" i="31" s="1"/>
  <c r="Z5" i="31"/>
  <c r="Z4" i="31" s="1"/>
  <c r="Y5" i="31"/>
  <c r="Y4" i="31" s="1"/>
  <c r="S5" i="31"/>
  <c r="S4" i="31" s="1"/>
  <c r="R5" i="31"/>
  <c r="Q5" i="31"/>
  <c r="Q4" i="31" s="1"/>
  <c r="K5" i="31"/>
  <c r="K4" i="31" s="1"/>
  <c r="J5" i="31"/>
  <c r="J4" i="31" s="1"/>
  <c r="I5" i="31"/>
  <c r="I4" i="31" s="1"/>
  <c r="BQ13" i="30"/>
  <c r="BQ12" i="30" s="1"/>
  <c r="AF13" i="30"/>
  <c r="W13" i="30"/>
  <c r="N13" i="30"/>
  <c r="CA13" i="30"/>
  <c r="CA12" i="30" s="1"/>
  <c r="AD13" i="30"/>
  <c r="CH13" i="30"/>
  <c r="CE13" i="30"/>
  <c r="CD13" i="30"/>
  <c r="BW13" i="30"/>
  <c r="BV13" i="30"/>
  <c r="BV12" i="30" s="1"/>
  <c r="BT13" i="30"/>
  <c r="BT12" i="30" s="1"/>
  <c r="BS13" i="30"/>
  <c r="BR13" i="30"/>
  <c r="BO13" i="30"/>
  <c r="BN13" i="30"/>
  <c r="BN12" i="30" s="1"/>
  <c r="BL13" i="30"/>
  <c r="BL12" i="30" s="1"/>
  <c r="BK13" i="30"/>
  <c r="BJ13" i="30"/>
  <c r="BF13" i="30"/>
  <c r="BF12" i="30" s="1"/>
  <c r="BD13" i="30"/>
  <c r="BD12" i="30" s="1"/>
  <c r="BC13" i="30"/>
  <c r="BB13" i="30"/>
  <c r="AX13" i="30"/>
  <c r="AX12" i="30" s="1"/>
  <c r="AV13" i="30"/>
  <c r="AV12" i="30" s="1"/>
  <c r="AU13" i="30"/>
  <c r="AT13" i="30"/>
  <c r="AQ13" i="30"/>
  <c r="AP13" i="30"/>
  <c r="AP12" i="30" s="1"/>
  <c r="AN13" i="30"/>
  <c r="AN12" i="30" s="1"/>
  <c r="AM13" i="30"/>
  <c r="AL13" i="30"/>
  <c r="AI13" i="30"/>
  <c r="AH13" i="30"/>
  <c r="AH12" i="30" s="1"/>
  <c r="AE13" i="30"/>
  <c r="AE12" i="30" s="1"/>
  <c r="AA13" i="30"/>
  <c r="Z13" i="30"/>
  <c r="Z12" i="30" s="1"/>
  <c r="X13" i="30"/>
  <c r="X12" i="30" s="1"/>
  <c r="V13" i="30"/>
  <c r="S13" i="30"/>
  <c r="R13" i="30"/>
  <c r="R12" i="30" s="1"/>
  <c r="P13" i="30"/>
  <c r="P12" i="30" s="1"/>
  <c r="O13" i="30"/>
  <c r="M13" i="30"/>
  <c r="M12" i="30" s="1"/>
  <c r="K13" i="30"/>
  <c r="J13" i="30"/>
  <c r="J12" i="30" s="1"/>
  <c r="H13" i="30"/>
  <c r="H12" i="30" s="1"/>
  <c r="G13" i="30"/>
  <c r="G12" i="30" s="1"/>
  <c r="F13" i="30"/>
  <c r="CH5" i="30"/>
  <c r="CG5" i="30"/>
  <c r="CG4" i="30" s="1"/>
  <c r="CE5" i="30"/>
  <c r="CB5" i="30"/>
  <c r="CA5" i="30"/>
  <c r="CA4" i="30" s="1"/>
  <c r="BZ5" i="30"/>
  <c r="BY5" i="30"/>
  <c r="BY4" i="30" s="1"/>
  <c r="BW5" i="30"/>
  <c r="BT5" i="30"/>
  <c r="BS5" i="30"/>
  <c r="BS4" i="30" s="1"/>
  <c r="BR5" i="30"/>
  <c r="BQ5" i="30"/>
  <c r="BQ4" i="30" s="1"/>
  <c r="BO5" i="30"/>
  <c r="BL5" i="30"/>
  <c r="BK5" i="30"/>
  <c r="BK4" i="30" s="1"/>
  <c r="BJ5" i="30"/>
  <c r="BI5" i="30"/>
  <c r="BI4" i="30" s="1"/>
  <c r="BG5" i="30"/>
  <c r="BD5" i="30"/>
  <c r="BC5" i="30"/>
  <c r="BC4" i="30" s="1"/>
  <c r="BB5" i="30"/>
  <c r="BA5" i="30"/>
  <c r="BA4" i="30" s="1"/>
  <c r="AY5" i="30"/>
  <c r="AV5" i="30"/>
  <c r="AU5" i="30"/>
  <c r="AU4" i="30" s="1"/>
  <c r="AT5" i="30"/>
  <c r="AS5" i="30"/>
  <c r="AS4" i="30" s="1"/>
  <c r="AQ5" i="30"/>
  <c r="AN5" i="30"/>
  <c r="AM5" i="30"/>
  <c r="AM4" i="30" s="1"/>
  <c r="AL5" i="30"/>
  <c r="AK5" i="30"/>
  <c r="AK4" i="30" s="1"/>
  <c r="AI5" i="30"/>
  <c r="AF5" i="30"/>
  <c r="AE5" i="30"/>
  <c r="AE4" i="30" s="1"/>
  <c r="AD5" i="30"/>
  <c r="AC5" i="30"/>
  <c r="AC4" i="30" s="1"/>
  <c r="AA5" i="30"/>
  <c r="X5" i="30"/>
  <c r="W5" i="30"/>
  <c r="W4" i="30" s="1"/>
  <c r="V5" i="30"/>
  <c r="U5" i="30"/>
  <c r="U4" i="30" s="1"/>
  <c r="S5" i="30"/>
  <c r="P5" i="30"/>
  <c r="O5" i="30"/>
  <c r="O4" i="30" s="1"/>
  <c r="N5" i="30"/>
  <c r="M5" i="30"/>
  <c r="M4" i="30" s="1"/>
  <c r="K5" i="30"/>
  <c r="H5" i="30"/>
  <c r="G5" i="30"/>
  <c r="G4" i="30" s="1"/>
  <c r="F5" i="30"/>
  <c r="E5" i="30"/>
  <c r="E4" i="30" s="1"/>
  <c r="CB4" i="30"/>
  <c r="BT4" i="30"/>
  <c r="BL4" i="30"/>
  <c r="BD4" i="30"/>
  <c r="AV4" i="30"/>
  <c r="AN4" i="30"/>
  <c r="AF4" i="30"/>
  <c r="X4" i="30"/>
  <c r="P4" i="30"/>
  <c r="H4" i="30"/>
  <c r="AU10" i="29"/>
  <c r="O10" i="29"/>
  <c r="BL10" i="29"/>
  <c r="BI10" i="29"/>
  <c r="BG10" i="29"/>
  <c r="BF4" i="29"/>
  <c r="BD10" i="29"/>
  <c r="BA10" i="29"/>
  <c r="AX4" i="29"/>
  <c r="AV10" i="29"/>
  <c r="AS10" i="29"/>
  <c r="AP4" i="29"/>
  <c r="AN10" i="29"/>
  <c r="AK10" i="29"/>
  <c r="AI10" i="29"/>
  <c r="AH4" i="29"/>
  <c r="AF10" i="29"/>
  <c r="AC10" i="29"/>
  <c r="Z4" i="29"/>
  <c r="X10" i="29"/>
  <c r="U10" i="29"/>
  <c r="S10" i="29"/>
  <c r="R4" i="29"/>
  <c r="P10" i="29"/>
  <c r="M10" i="29"/>
  <c r="J4" i="29"/>
  <c r="H10" i="29"/>
  <c r="E10" i="29"/>
  <c r="BL4" i="29"/>
  <c r="BK4" i="29"/>
  <c r="BI4" i="29"/>
  <c r="BG4" i="29"/>
  <c r="BD4" i="29"/>
  <c r="BC4" i="29"/>
  <c r="BA4" i="29"/>
  <c r="AY4" i="29"/>
  <c r="AV4" i="29"/>
  <c r="AU4" i="29"/>
  <c r="AS4" i="29"/>
  <c r="AQ4" i="29"/>
  <c r="AN4" i="29"/>
  <c r="AM4" i="29"/>
  <c r="AK4" i="29"/>
  <c r="AI4" i="29"/>
  <c r="AF4" i="29"/>
  <c r="AE4" i="29"/>
  <c r="AC4" i="29"/>
  <c r="AA4" i="29"/>
  <c r="X4" i="29"/>
  <c r="W4" i="29"/>
  <c r="U4" i="29"/>
  <c r="S4" i="29"/>
  <c r="P4" i="29"/>
  <c r="O4" i="29"/>
  <c r="M4" i="29"/>
  <c r="K4" i="29"/>
  <c r="H4" i="29"/>
  <c r="G4" i="29"/>
  <c r="E4" i="29"/>
  <c r="BY10" i="28"/>
  <c r="M10" i="28"/>
  <c r="CB10" i="28"/>
  <c r="BT10" i="28"/>
  <c r="AF10" i="28"/>
  <c r="P10" i="28"/>
  <c r="H10" i="28"/>
  <c r="CD4" i="28"/>
  <c r="BV4" i="28"/>
  <c r="BN4" i="28"/>
  <c r="BF4" i="28"/>
  <c r="AX4" i="28"/>
  <c r="AP4" i="28"/>
  <c r="AN10" i="28"/>
  <c r="AH4" i="28"/>
  <c r="Z4" i="28"/>
  <c r="X10" i="28"/>
  <c r="R4" i="28"/>
  <c r="J4" i="28"/>
  <c r="CG4" i="28"/>
  <c r="CF10" i="28"/>
  <c r="CE4" i="28"/>
  <c r="BY4" i="28"/>
  <c r="BX10" i="28"/>
  <c r="BW4" i="28"/>
  <c r="BQ4" i="28"/>
  <c r="BP10" i="28"/>
  <c r="BO4" i="28"/>
  <c r="BL10" i="28"/>
  <c r="BI4" i="28"/>
  <c r="BH10" i="28"/>
  <c r="BG4" i="28"/>
  <c r="BD10" i="28"/>
  <c r="BA4" i="28"/>
  <c r="AZ10" i="28"/>
  <c r="AY4" i="28"/>
  <c r="AV10" i="28"/>
  <c r="AS4" i="28"/>
  <c r="AR10" i="28"/>
  <c r="AQ4" i="28"/>
  <c r="AK4" i="28"/>
  <c r="AJ10" i="28"/>
  <c r="AI4" i="28"/>
  <c r="AC4" i="28"/>
  <c r="AB10" i="28"/>
  <c r="AA4" i="28"/>
  <c r="U4" i="28"/>
  <c r="T10" i="28"/>
  <c r="S4" i="28"/>
  <c r="M4" i="28"/>
  <c r="L10" i="28"/>
  <c r="K4" i="28"/>
  <c r="E4" i="28"/>
  <c r="D10" i="28"/>
  <c r="CH4" i="28"/>
  <c r="CF4" i="28"/>
  <c r="CC4" i="28"/>
  <c r="CB4" i="28"/>
  <c r="CA4" i="28"/>
  <c r="BZ4" i="28"/>
  <c r="BX4" i="28"/>
  <c r="BU4" i="28"/>
  <c r="BT4" i="28"/>
  <c r="BS4" i="28"/>
  <c r="BR4" i="28"/>
  <c r="BP4" i="28"/>
  <c r="BM4" i="28"/>
  <c r="BL4" i="28"/>
  <c r="BK4" i="28"/>
  <c r="BJ4" i="28"/>
  <c r="BH4" i="28"/>
  <c r="BE4" i="28"/>
  <c r="BD4" i="28"/>
  <c r="BC4" i="28"/>
  <c r="BB4" i="28"/>
  <c r="AZ4" i="28"/>
  <c r="AW4" i="28"/>
  <c r="AV4" i="28"/>
  <c r="AU4" i="28"/>
  <c r="AT4" i="28"/>
  <c r="AR4" i="28"/>
  <c r="AO4" i="28"/>
  <c r="AN4" i="28"/>
  <c r="AM4" i="28"/>
  <c r="AL4" i="28"/>
  <c r="AJ4" i="28"/>
  <c r="AG4" i="28"/>
  <c r="AF4" i="28"/>
  <c r="AE4" i="28"/>
  <c r="AD4" i="28"/>
  <c r="AB4" i="28"/>
  <c r="Y4" i="28"/>
  <c r="X4" i="28"/>
  <c r="W4" i="28"/>
  <c r="V4" i="28"/>
  <c r="T4" i="28"/>
  <c r="Q4" i="28"/>
  <c r="P4" i="28"/>
  <c r="O4" i="28"/>
  <c r="N4" i="28"/>
  <c r="L4" i="28"/>
  <c r="I4" i="28"/>
  <c r="H4" i="28"/>
  <c r="G4" i="28"/>
  <c r="F4" i="28"/>
  <c r="D4" i="28"/>
  <c r="CH45" i="27"/>
  <c r="CF45" i="27"/>
  <c r="CD45" i="27"/>
  <c r="CC45" i="27"/>
  <c r="BU45" i="27"/>
  <c r="BT45" i="27"/>
  <c r="BL45" i="27"/>
  <c r="BJ45" i="27"/>
  <c r="BE45" i="27"/>
  <c r="BB45" i="27"/>
  <c r="AS45" i="27"/>
  <c r="AR45" i="27"/>
  <c r="AL45" i="27"/>
  <c r="AJ45" i="27"/>
  <c r="AI45" i="27"/>
  <c r="T45" i="27"/>
  <c r="Q45" i="27"/>
  <c r="K45" i="27"/>
  <c r="I45" i="27"/>
  <c r="CE44" i="27"/>
  <c r="CC44" i="27"/>
  <c r="BX44" i="27"/>
  <c r="BU44" i="27"/>
  <c r="BO44" i="27"/>
  <c r="BK44" i="27"/>
  <c r="BE44" i="27"/>
  <c r="BC44" i="27"/>
  <c r="AV44" i="27"/>
  <c r="AT44" i="27"/>
  <c r="AM44" i="27"/>
  <c r="AJ44" i="27"/>
  <c r="AD44" i="27"/>
  <c r="AB44" i="27"/>
  <c r="Q44" i="27"/>
  <c r="L44" i="27"/>
  <c r="I44" i="27"/>
  <c r="H44" i="27"/>
  <c r="CH43" i="27"/>
  <c r="CE43" i="27"/>
  <c r="CD43" i="27"/>
  <c r="BX43" i="27"/>
  <c r="BV43" i="27"/>
  <c r="BM43" i="27"/>
  <c r="BF43" i="27"/>
  <c r="BC43" i="27"/>
  <c r="AX43" i="27"/>
  <c r="AU43" i="27"/>
  <c r="AP43" i="27"/>
  <c r="AM43" i="27"/>
  <c r="AH43" i="27"/>
  <c r="AE43" i="27"/>
  <c r="Z43" i="27"/>
  <c r="W43" i="27"/>
  <c r="R43" i="27"/>
  <c r="O43" i="27"/>
  <c r="J43" i="27"/>
  <c r="G43" i="27"/>
  <c r="CG42" i="27"/>
  <c r="CE42" i="27"/>
  <c r="CD42" i="27"/>
  <c r="BY42" i="27"/>
  <c r="BV42" i="27"/>
  <c r="BQ42" i="27"/>
  <c r="BN42" i="27"/>
  <c r="BI42" i="27"/>
  <c r="BF42" i="27"/>
  <c r="BA42" i="27"/>
  <c r="AX42" i="27"/>
  <c r="AP42" i="27"/>
  <c r="AH42" i="27"/>
  <c r="AC42" i="27"/>
  <c r="Z42" i="27"/>
  <c r="R42" i="27"/>
  <c r="M42" i="27"/>
  <c r="J42" i="27"/>
  <c r="BG41" i="27"/>
  <c r="BD41" i="27"/>
  <c r="AN41" i="27"/>
  <c r="AG41" i="27"/>
  <c r="AF41" i="27"/>
  <c r="Q41" i="27"/>
  <c r="K41" i="27"/>
  <c r="H41" i="27"/>
  <c r="BB40" i="27"/>
  <c r="AL40" i="27"/>
  <c r="CG29" i="27"/>
  <c r="BY29" i="27"/>
  <c r="BX29" i="27"/>
  <c r="BQ29" i="27"/>
  <c r="BP29" i="27"/>
  <c r="BI29" i="27"/>
  <c r="BA29" i="27"/>
  <c r="AU29" i="27"/>
  <c r="AS29" i="27"/>
  <c r="AM29" i="27"/>
  <c r="AE29" i="27"/>
  <c r="AB29" i="27"/>
  <c r="W29" i="27"/>
  <c r="L29" i="27"/>
  <c r="E29" i="27"/>
  <c r="D29" i="27"/>
  <c r="BA20" i="27"/>
  <c r="AS20" i="27"/>
  <c r="J44" i="27"/>
  <c r="BI43" i="27"/>
  <c r="BE20" i="27"/>
  <c r="AY4" i="27"/>
  <c r="AI4" i="27"/>
  <c r="AA20" i="27"/>
  <c r="Y20" i="27"/>
  <c r="S42" i="27"/>
  <c r="P42" i="27"/>
  <c r="CH5" i="33"/>
  <c r="CA20" i="27"/>
  <c r="BJ40" i="27"/>
  <c r="BB5" i="33"/>
  <c r="AT40" i="27"/>
  <c r="AE40" i="27"/>
  <c r="V40" i="27"/>
  <c r="O40" i="27"/>
  <c r="N40" i="27"/>
  <c r="I20" i="27"/>
  <c r="G20" i="27"/>
  <c r="F40" i="27"/>
  <c r="BZ21" i="27"/>
  <c r="BN21" i="27"/>
  <c r="BJ21" i="27"/>
  <c r="AX21" i="27"/>
  <c r="AV21" i="27"/>
  <c r="AL21" i="27"/>
  <c r="V21" i="27"/>
  <c r="H21" i="27"/>
  <c r="CF20" i="27"/>
  <c r="BX20" i="27"/>
  <c r="BQ20" i="27"/>
  <c r="BP20" i="27"/>
  <c r="BH20" i="27"/>
  <c r="AZ20" i="27"/>
  <c r="AR20" i="27"/>
  <c r="AQ20" i="27"/>
  <c r="AJ20" i="27"/>
  <c r="AH20" i="27"/>
  <c r="AB20" i="27"/>
  <c r="T20" i="27"/>
  <c r="R20" i="27"/>
  <c r="P20" i="27"/>
  <c r="L20" i="27"/>
  <c r="D20" i="27"/>
  <c r="CG19" i="27"/>
  <c r="CE19" i="27"/>
  <c r="CC19" i="27"/>
  <c r="BY19" i="27"/>
  <c r="BW19" i="27"/>
  <c r="BQ19" i="27"/>
  <c r="BO19" i="27"/>
  <c r="BI19" i="27"/>
  <c r="CH18" i="27"/>
  <c r="CF18" i="27"/>
  <c r="CB18" i="27"/>
  <c r="BZ18" i="27"/>
  <c r="BT18" i="27"/>
  <c r="BR18" i="27"/>
  <c r="BL18" i="27"/>
  <c r="BJ18" i="27"/>
  <c r="CE17" i="27"/>
  <c r="CC17" i="27"/>
  <c r="BW17" i="27"/>
  <c r="BU17" i="27"/>
  <c r="BS17" i="27"/>
  <c r="BO17" i="27"/>
  <c r="BM17" i="27"/>
  <c r="CH16" i="27"/>
  <c r="CF16" i="27"/>
  <c r="BZ16" i="27"/>
  <c r="BX16" i="27"/>
  <c r="BR16" i="27"/>
  <c r="BP16" i="27"/>
  <c r="BJ16" i="27"/>
  <c r="BH16" i="27"/>
  <c r="BG15" i="27"/>
  <c r="BF15" i="27"/>
  <c r="BE15" i="27"/>
  <c r="BD15" i="27"/>
  <c r="BC15" i="27"/>
  <c r="BB15" i="27"/>
  <c r="BA15" i="27"/>
  <c r="AZ15" i="27"/>
  <c r="AY15" i="27"/>
  <c r="AX15" i="27"/>
  <c r="AW15" i="27"/>
  <c r="AV15" i="27"/>
  <c r="AU15" i="27"/>
  <c r="AT15" i="27"/>
  <c r="AS15" i="27"/>
  <c r="AR15" i="27"/>
  <c r="AQ15" i="27"/>
  <c r="AP15" i="27"/>
  <c r="AO15" i="27"/>
  <c r="AN15" i="27"/>
  <c r="AM15" i="27"/>
  <c r="AL15" i="27"/>
  <c r="AK15" i="27"/>
  <c r="AJ15" i="27"/>
  <c r="AI15" i="27"/>
  <c r="AH15" i="27"/>
  <c r="AG15" i="27"/>
  <c r="AF15" i="27"/>
  <c r="AE15" i="27"/>
  <c r="AD15" i="27"/>
  <c r="AC15" i="27"/>
  <c r="AB15" i="27"/>
  <c r="AA15" i="27"/>
  <c r="Z15" i="27"/>
  <c r="Y15" i="27"/>
  <c r="X15" i="27"/>
  <c r="W15" i="27"/>
  <c r="V15" i="27"/>
  <c r="U15" i="27"/>
  <c r="T15" i="27"/>
  <c r="S15" i="27"/>
  <c r="R15" i="27"/>
  <c r="Q15" i="27"/>
  <c r="P15" i="27"/>
  <c r="O15" i="27"/>
  <c r="N15" i="27"/>
  <c r="M15" i="27"/>
  <c r="L15" i="27"/>
  <c r="K15" i="27"/>
  <c r="J15" i="27"/>
  <c r="I15" i="27"/>
  <c r="H15" i="27"/>
  <c r="G15" i="27"/>
  <c r="F15" i="27"/>
  <c r="E15" i="27"/>
  <c r="D15" i="27"/>
  <c r="BR10" i="27"/>
  <c r="AU10" i="27"/>
  <c r="CH10" i="27"/>
  <c r="CF10" i="27"/>
  <c r="BZ10" i="27"/>
  <c r="BX10" i="27"/>
  <c r="BP10" i="27"/>
  <c r="BJ10" i="27"/>
  <c r="BH10" i="27"/>
  <c r="BB10" i="27"/>
  <c r="AZ10" i="27"/>
  <c r="AT10" i="27"/>
  <c r="AR10" i="27"/>
  <c r="AJ10" i="27"/>
  <c r="AD10" i="27"/>
  <c r="AB10" i="27"/>
  <c r="V10" i="27"/>
  <c r="T10" i="27"/>
  <c r="N10" i="27"/>
  <c r="L10" i="27"/>
  <c r="D10" i="27"/>
  <c r="BZ19" i="27"/>
  <c r="BN19" i="27"/>
  <c r="CC4" i="27"/>
  <c r="CB17" i="27"/>
  <c r="BV21" i="27"/>
  <c r="BT17" i="27"/>
  <c r="BM4" i="27"/>
  <c r="BL17" i="27"/>
  <c r="AR21" i="27"/>
  <c r="AB21" i="27"/>
  <c r="Z21" i="27"/>
  <c r="CF48" i="27"/>
  <c r="CD16" i="27"/>
  <c r="CG4" i="27"/>
  <c r="CE4" i="27"/>
  <c r="BY4" i="27"/>
  <c r="BW4" i="27"/>
  <c r="BQ4" i="27"/>
  <c r="BO4" i="27"/>
  <c r="BI4" i="27"/>
  <c r="BG4" i="27"/>
  <c r="BC4" i="27"/>
  <c r="BA4" i="27"/>
  <c r="AQ4" i="27"/>
  <c r="AK4" i="27"/>
  <c r="BH154" i="26"/>
  <c r="AV154" i="26"/>
  <c r="BU154" i="26"/>
  <c r="BT154" i="26"/>
  <c r="BS154" i="26"/>
  <c r="BR154" i="26"/>
  <c r="BQ154" i="26"/>
  <c r="BP154" i="26"/>
  <c r="BO154" i="26"/>
  <c r="BN154" i="26"/>
  <c r="BM154" i="26"/>
  <c r="BL154" i="26"/>
  <c r="BK154" i="26"/>
  <c r="BJ154" i="26"/>
  <c r="BI154" i="26"/>
  <c r="BG154" i="26"/>
  <c r="BF154" i="26"/>
  <c r="BE154" i="26"/>
  <c r="BD154" i="26"/>
  <c r="BC154" i="26"/>
  <c r="BB154" i="26"/>
  <c r="BA154" i="26"/>
  <c r="AZ154" i="26"/>
  <c r="AY154" i="26"/>
  <c r="AX154" i="26"/>
  <c r="AW154" i="26"/>
  <c r="AU154" i="26"/>
  <c r="AT154" i="26"/>
  <c r="AS154" i="26"/>
  <c r="AR154" i="26"/>
  <c r="BJ146" i="26"/>
  <c r="BH146" i="26"/>
  <c r="BF146" i="26"/>
  <c r="BE146" i="26"/>
  <c r="BB146" i="26"/>
  <c r="AZ146" i="26"/>
  <c r="AX146" i="26"/>
  <c r="AW146" i="26"/>
  <c r="AT146" i="26"/>
  <c r="AR146" i="26"/>
  <c r="BK146" i="26"/>
  <c r="BI146" i="26"/>
  <c r="BG146" i="26"/>
  <c r="BD146" i="26"/>
  <c r="BC146" i="26"/>
  <c r="BA146" i="26"/>
  <c r="AY146" i="26"/>
  <c r="AV146" i="26"/>
  <c r="AU146" i="26"/>
  <c r="AS146" i="26"/>
  <c r="CH58" i="26"/>
  <c r="CF58" i="26"/>
  <c r="CC58" i="26"/>
  <c r="CA58" i="26"/>
  <c r="BZ58" i="26"/>
  <c r="BX58" i="26"/>
  <c r="BU58" i="26"/>
  <c r="BS58" i="26"/>
  <c r="BR58" i="26"/>
  <c r="BP58" i="26"/>
  <c r="BM58" i="26"/>
  <c r="BK58" i="26"/>
  <c r="BJ58" i="26"/>
  <c r="BH58" i="26"/>
  <c r="BE58" i="26"/>
  <c r="BC58" i="26"/>
  <c r="BB58" i="26"/>
  <c r="AZ58" i="26"/>
  <c r="AW58" i="26"/>
  <c r="AU58" i="26"/>
  <c r="AT58" i="26"/>
  <c r="AR58" i="26"/>
  <c r="AO58" i="26"/>
  <c r="AM58" i="26"/>
  <c r="AL58" i="26"/>
  <c r="AJ58" i="26"/>
  <c r="AG58" i="26"/>
  <c r="AE58" i="26"/>
  <c r="AD58" i="26"/>
  <c r="AB58" i="26"/>
  <c r="Y58" i="26"/>
  <c r="W58" i="26"/>
  <c r="V58" i="26"/>
  <c r="T58" i="26"/>
  <c r="Q58" i="26"/>
  <c r="O58" i="26"/>
  <c r="N58" i="26"/>
  <c r="L58" i="26"/>
  <c r="I58" i="26"/>
  <c r="G58" i="26"/>
  <c r="F58" i="26"/>
  <c r="D58" i="26"/>
  <c r="CG54" i="26"/>
  <c r="CE54" i="26"/>
  <c r="CD54" i="26"/>
  <c r="CB54" i="26"/>
  <c r="BY54" i="26"/>
  <c r="BW54" i="26"/>
  <c r="BV54" i="26"/>
  <c r="BT54" i="26"/>
  <c r="BQ54" i="26"/>
  <c r="BO54" i="26"/>
  <c r="BN54" i="26"/>
  <c r="BL54" i="26"/>
  <c r="BI54" i="26"/>
  <c r="BG54" i="26"/>
  <c r="BF54" i="26"/>
  <c r="BD54" i="26"/>
  <c r="BA54" i="26"/>
  <c r="AY54" i="26"/>
  <c r="AX54" i="26"/>
  <c r="AS54" i="26"/>
  <c r="AQ54" i="26"/>
  <c r="AP54" i="26"/>
  <c r="AN54" i="26"/>
  <c r="AK54" i="26"/>
  <c r="AI54" i="26"/>
  <c r="AH54" i="26"/>
  <c r="AF54" i="26"/>
  <c r="AC54" i="26"/>
  <c r="AA54" i="26"/>
  <c r="Z54" i="26"/>
  <c r="X54" i="26"/>
  <c r="U54" i="26"/>
  <c r="S54" i="26"/>
  <c r="R54" i="26"/>
  <c r="P54" i="26"/>
  <c r="M54" i="26"/>
  <c r="K54" i="26"/>
  <c r="J54" i="26"/>
  <c r="H54" i="26"/>
  <c r="E54" i="26"/>
  <c r="BY52" i="26"/>
  <c r="CC51" i="26"/>
  <c r="CG50" i="26"/>
  <c r="BY50" i="26"/>
  <c r="CG46" i="26"/>
  <c r="CE46" i="26"/>
  <c r="CD46" i="26"/>
  <c r="CB46" i="26"/>
  <c r="BW46" i="26"/>
  <c r="CH42" i="26"/>
  <c r="CG42" i="26"/>
  <c r="CE42" i="26"/>
  <c r="CD42" i="26"/>
  <c r="CB42" i="26"/>
  <c r="BZ42" i="26"/>
  <c r="BY42" i="26"/>
  <c r="BW42" i="26"/>
  <c r="BV42" i="26"/>
  <c r="BT42" i="26"/>
  <c r="BR42" i="26"/>
  <c r="BQ42" i="26"/>
  <c r="BO42" i="26"/>
  <c r="BN42" i="26"/>
  <c r="BL42" i="26"/>
  <c r="BJ42" i="26"/>
  <c r="BI42" i="26"/>
  <c r="BG42" i="26"/>
  <c r="BF42" i="26"/>
  <c r="BD42" i="26"/>
  <c r="BB42" i="26"/>
  <c r="BA42" i="26"/>
  <c r="AY42" i="26"/>
  <c r="AX42" i="26"/>
  <c r="AV42" i="26"/>
  <c r="AT42" i="26"/>
  <c r="AS42" i="26"/>
  <c r="AQ42" i="26"/>
  <c r="AP42" i="26"/>
  <c r="AN42" i="26"/>
  <c r="AL42" i="26"/>
  <c r="AK42" i="26"/>
  <c r="AI42" i="26"/>
  <c r="AH42" i="26"/>
  <c r="AF42" i="26"/>
  <c r="AD42" i="26"/>
  <c r="AC42" i="26"/>
  <c r="AA42" i="26"/>
  <c r="Z42" i="26"/>
  <c r="X42" i="26"/>
  <c r="V42" i="26"/>
  <c r="U42" i="26"/>
  <c r="S42" i="26"/>
  <c r="R42" i="26"/>
  <c r="P42" i="26"/>
  <c r="N42" i="26"/>
  <c r="M42" i="26"/>
  <c r="K42" i="26"/>
  <c r="J42" i="26"/>
  <c r="H42" i="26"/>
  <c r="F42" i="26"/>
  <c r="E42" i="26"/>
  <c r="CG52" i="26"/>
  <c r="CD52" i="26"/>
  <c r="CB50" i="26"/>
  <c r="BT38" i="26"/>
  <c r="AN38" i="26"/>
  <c r="H38" i="26"/>
  <c r="CH38" i="26"/>
  <c r="CF38" i="26"/>
  <c r="CD38" i="26"/>
  <c r="CC38" i="26"/>
  <c r="CA38" i="26"/>
  <c r="BZ38" i="26"/>
  <c r="BX38" i="26"/>
  <c r="BV38" i="26"/>
  <c r="BU38" i="26"/>
  <c r="BS38" i="26"/>
  <c r="BR38" i="26"/>
  <c r="BP38" i="26"/>
  <c r="BN38" i="26"/>
  <c r="BM38" i="26"/>
  <c r="BK38" i="26"/>
  <c r="BJ38" i="26"/>
  <c r="BH38" i="26"/>
  <c r="BF38" i="26"/>
  <c r="BE38" i="26"/>
  <c r="BC38" i="26"/>
  <c r="BB38" i="26"/>
  <c r="AZ38" i="26"/>
  <c r="AX38" i="26"/>
  <c r="AW38" i="26"/>
  <c r="AU38" i="26"/>
  <c r="AT38" i="26"/>
  <c r="AR38" i="26"/>
  <c r="AP38" i="26"/>
  <c r="AO38" i="26"/>
  <c r="AM38" i="26"/>
  <c r="AL38" i="26"/>
  <c r="AJ38" i="26"/>
  <c r="AH38" i="26"/>
  <c r="AG38" i="26"/>
  <c r="AE38" i="26"/>
  <c r="AD38" i="26"/>
  <c r="AB38" i="26"/>
  <c r="Z38" i="26"/>
  <c r="Y38" i="26"/>
  <c r="W38" i="26"/>
  <c r="V38" i="26"/>
  <c r="T38" i="26"/>
  <c r="R38" i="26"/>
  <c r="Q38" i="26"/>
  <c r="O38" i="26"/>
  <c r="N38" i="26"/>
  <c r="L38" i="26"/>
  <c r="J38" i="26"/>
  <c r="I38" i="26"/>
  <c r="G38" i="26"/>
  <c r="F38" i="26"/>
  <c r="D38" i="26"/>
  <c r="BO36" i="26"/>
  <c r="BM36" i="26"/>
  <c r="BG36" i="26"/>
  <c r="AY36" i="26"/>
  <c r="AW36" i="26"/>
  <c r="AU36" i="26"/>
  <c r="AQ36" i="26"/>
  <c r="AO36" i="26"/>
  <c r="AM36" i="26"/>
  <c r="AK36" i="26"/>
  <c r="AI36" i="26"/>
  <c r="AA36" i="26"/>
  <c r="S36" i="26"/>
  <c r="Q36" i="26"/>
  <c r="O36" i="26"/>
  <c r="K36" i="26"/>
  <c r="I36" i="26"/>
  <c r="G36" i="26"/>
  <c r="E36" i="26"/>
  <c r="CH18" i="26"/>
  <c r="BZ18" i="26"/>
  <c r="BX18" i="26"/>
  <c r="CG18" i="26"/>
  <c r="CD18" i="26"/>
  <c r="BY18" i="26"/>
  <c r="CE17" i="26"/>
  <c r="CC17" i="26"/>
  <c r="CB17" i="26"/>
  <c r="BW17" i="26"/>
  <c r="CA4" i="26"/>
  <c r="BS4" i="26"/>
  <c r="CH4" i="26"/>
  <c r="CG4" i="26"/>
  <c r="CC64" i="26"/>
  <c r="BZ4" i="26"/>
  <c r="BY4" i="26"/>
  <c r="BU64" i="26"/>
  <c r="BT4" i="26"/>
  <c r="BR4" i="26"/>
  <c r="BQ4" i="26"/>
  <c r="BM64" i="26"/>
  <c r="BL4" i="26"/>
  <c r="CC4" i="26"/>
  <c r="BU4" i="26"/>
  <c r="BM4" i="26"/>
  <c r="CC26" i="25"/>
  <c r="CB26" i="25"/>
  <c r="BU26" i="25"/>
  <c r="BT26" i="25"/>
  <c r="BM26" i="25"/>
  <c r="BL26" i="25"/>
  <c r="BE26" i="25"/>
  <c r="BD26" i="25"/>
  <c r="AW26" i="25"/>
  <c r="AV26" i="25"/>
  <c r="AO26" i="25"/>
  <c r="AN26" i="25"/>
  <c r="AG26" i="25"/>
  <c r="AF26" i="25"/>
  <c r="Y26" i="25"/>
  <c r="X26" i="25"/>
  <c r="Q26" i="25"/>
  <c r="P26" i="25"/>
  <c r="I26" i="25"/>
  <c r="H26" i="25"/>
  <c r="CE24" i="25"/>
  <c r="BW24" i="25"/>
  <c r="BO24" i="25"/>
  <c r="BG24" i="25"/>
  <c r="AY24" i="25"/>
  <c r="AQ24" i="25"/>
  <c r="AI24" i="25"/>
  <c r="AA24" i="25"/>
  <c r="S24" i="25"/>
  <c r="K24" i="25"/>
  <c r="CE17" i="25"/>
  <c r="BW17" i="25"/>
  <c r="BO17" i="25"/>
  <c r="BG17" i="25"/>
  <c r="AY17" i="25"/>
  <c r="AQ17" i="25"/>
  <c r="AI17" i="25"/>
  <c r="AA17" i="25"/>
  <c r="S17" i="25"/>
  <c r="K17" i="25"/>
  <c r="CH16" i="25"/>
  <c r="CA16" i="25"/>
  <c r="BZ16" i="25"/>
  <c r="BS16" i="25"/>
  <c r="BR16" i="25"/>
  <c r="BK16" i="25"/>
  <c r="BJ16" i="25"/>
  <c r="BC16" i="25"/>
  <c r="BB16" i="25"/>
  <c r="AU16" i="25"/>
  <c r="AT16" i="25"/>
  <c r="AM16" i="25"/>
  <c r="AL16" i="25"/>
  <c r="AE16" i="25"/>
  <c r="AD16" i="25"/>
  <c r="W16" i="25"/>
  <c r="V16" i="25"/>
  <c r="O16" i="25"/>
  <c r="N16" i="25"/>
  <c r="G16" i="25"/>
  <c r="F16" i="25"/>
  <c r="CG17" i="25"/>
  <c r="BY17" i="25"/>
  <c r="BQ17" i="25"/>
  <c r="BI17" i="25"/>
  <c r="BA17" i="25"/>
  <c r="AS17" i="25"/>
  <c r="AK17" i="25"/>
  <c r="AC17" i="25"/>
  <c r="U17" i="25"/>
  <c r="M17" i="25"/>
  <c r="E17" i="25"/>
  <c r="CG16" i="25"/>
  <c r="CF16" i="25"/>
  <c r="CC16" i="25"/>
  <c r="CB16" i="25"/>
  <c r="BY16" i="25"/>
  <c r="BX16" i="25"/>
  <c r="BU16" i="25"/>
  <c r="BT16" i="25"/>
  <c r="BQ16" i="25"/>
  <c r="BP16" i="25"/>
  <c r="BM16" i="25"/>
  <c r="BL16" i="25"/>
  <c r="BI16" i="25"/>
  <c r="BH16" i="25"/>
  <c r="BE16" i="25"/>
  <c r="BD16" i="25"/>
  <c r="BA16" i="25"/>
  <c r="AZ16" i="25"/>
  <c r="AW16" i="25"/>
  <c r="AV16" i="25"/>
  <c r="AS16" i="25"/>
  <c r="AR16" i="25"/>
  <c r="AO16" i="25"/>
  <c r="AN16" i="25"/>
  <c r="AK16" i="25"/>
  <c r="AJ16" i="25"/>
  <c r="AG16" i="25"/>
  <c r="AF16" i="25"/>
  <c r="AC16" i="25"/>
  <c r="AB16" i="25"/>
  <c r="Y16" i="25"/>
  <c r="X16" i="25"/>
  <c r="U16" i="25"/>
  <c r="T16" i="25"/>
  <c r="Q16" i="25"/>
  <c r="P16" i="25"/>
  <c r="M16" i="25"/>
  <c r="L16" i="25"/>
  <c r="I16" i="25"/>
  <c r="H16" i="25"/>
  <c r="E16" i="25"/>
  <c r="D16" i="25"/>
  <c r="CB4" i="25"/>
  <c r="BT4" i="25"/>
  <c r="BL4" i="25"/>
  <c r="CG43" i="25"/>
  <c r="BY43" i="25"/>
  <c r="BQ43" i="25"/>
  <c r="CH4" i="25"/>
  <c r="CG4" i="25"/>
  <c r="BZ4" i="25"/>
  <c r="BY4" i="25"/>
  <c r="BR4" i="25"/>
  <c r="BQ4" i="25"/>
  <c r="AV27" i="24"/>
  <c r="BO27" i="24"/>
  <c r="BP23" i="24"/>
  <c r="AT23" i="24"/>
  <c r="AK21" i="24"/>
  <c r="BO31" i="24"/>
  <c r="BK31" i="24"/>
  <c r="BJ31" i="24"/>
  <c r="BI31" i="24"/>
  <c r="BH31" i="24"/>
  <c r="BG31" i="24"/>
  <c r="BF31" i="24"/>
  <c r="BE31" i="24"/>
  <c r="BD31" i="24"/>
  <c r="BC31" i="24"/>
  <c r="BB31" i="24"/>
  <c r="BA31" i="24"/>
  <c r="AZ31" i="24"/>
  <c r="AY31" i="24"/>
  <c r="AX31" i="24"/>
  <c r="CH15" i="24"/>
  <c r="CE15" i="24"/>
  <c r="CE31" i="24" s="1"/>
  <c r="CD15" i="24"/>
  <c r="CD31" i="24" s="1"/>
  <c r="CC15" i="24"/>
  <c r="CC31" i="24" s="1"/>
  <c r="CB15" i="24"/>
  <c r="CB31" i="24" s="1"/>
  <c r="BW15" i="24"/>
  <c r="BU31" i="24"/>
  <c r="BT31" i="24"/>
  <c r="BQ31" i="24"/>
  <c r="BP31" i="24"/>
  <c r="BM31" i="24"/>
  <c r="BL31" i="24"/>
  <c r="CD14" i="24"/>
  <c r="CB14" i="24"/>
  <c r="BU14" i="24"/>
  <c r="BS14" i="24"/>
  <c r="BQ14" i="24"/>
  <c r="BP14" i="24"/>
  <c r="BO14" i="24"/>
  <c r="BM14" i="24"/>
  <c r="BK14" i="24"/>
  <c r="BJ14" i="24"/>
  <c r="BI14" i="24"/>
  <c r="BH14" i="24"/>
  <c r="BG14" i="24"/>
  <c r="BF14" i="24"/>
  <c r="BE14" i="24"/>
  <c r="BD14" i="24"/>
  <c r="BC14" i="24"/>
  <c r="BB14" i="24"/>
  <c r="BA14" i="24"/>
  <c r="AZ14" i="24"/>
  <c r="AY14" i="24"/>
  <c r="AX14" i="24"/>
  <c r="CE27" i="24"/>
  <c r="CD27" i="24"/>
  <c r="CB27" i="24"/>
  <c r="CA27" i="24"/>
  <c r="BW10" i="24"/>
  <c r="BV27" i="24"/>
  <c r="BS27" i="24"/>
  <c r="BQ27" i="24"/>
  <c r="BN27" i="24"/>
  <c r="BL27" i="24"/>
  <c r="BK27" i="24"/>
  <c r="BI27" i="24"/>
  <c r="BG27" i="24"/>
  <c r="BF27" i="24"/>
  <c r="BD27" i="24"/>
  <c r="BC27" i="24"/>
  <c r="BA27" i="24"/>
  <c r="AY27" i="24"/>
  <c r="AX27" i="24"/>
  <c r="AU27" i="24"/>
  <c r="AS27" i="24"/>
  <c r="AQ27" i="24"/>
  <c r="AP27" i="24"/>
  <c r="AN27" i="24"/>
  <c r="AM27" i="24"/>
  <c r="AK27" i="24"/>
  <c r="AI27" i="24"/>
  <c r="AH27" i="24"/>
  <c r="CG10" i="24"/>
  <c r="CF10" i="24"/>
  <c r="CD10" i="24"/>
  <c r="CB10" i="24"/>
  <c r="BY10" i="24"/>
  <c r="BX10" i="24"/>
  <c r="BV10" i="24"/>
  <c r="BT10" i="24"/>
  <c r="BQ10" i="24"/>
  <c r="BP10" i="24"/>
  <c r="BP4" i="24" s="1"/>
  <c r="BN10" i="24"/>
  <c r="BL10" i="24"/>
  <c r="BI10" i="24"/>
  <c r="BH10" i="24"/>
  <c r="BH4" i="24" s="1"/>
  <c r="BF10" i="24"/>
  <c r="BD10" i="24"/>
  <c r="BA10" i="24"/>
  <c r="AZ10" i="24"/>
  <c r="AZ4" i="24" s="1"/>
  <c r="AX10" i="24"/>
  <c r="AV10" i="24"/>
  <c r="AS10" i="24"/>
  <c r="AR10" i="24"/>
  <c r="AR4" i="24" s="1"/>
  <c r="AP10" i="24"/>
  <c r="AN10" i="24"/>
  <c r="AK10" i="24"/>
  <c r="AJ10" i="24"/>
  <c r="AJ4" i="24" s="1"/>
  <c r="AH10" i="24"/>
  <c r="BM23" i="24"/>
  <c r="AP23" i="24"/>
  <c r="CH23" i="24"/>
  <c r="CF23" i="24"/>
  <c r="CE23" i="24"/>
  <c r="CA6" i="24"/>
  <c r="BZ23" i="24"/>
  <c r="BX23" i="24"/>
  <c r="BW23" i="24"/>
  <c r="BS6" i="24"/>
  <c r="BR23" i="24"/>
  <c r="BO23" i="24"/>
  <c r="BK23" i="24"/>
  <c r="BJ23" i="24"/>
  <c r="BH23" i="24"/>
  <c r="BG23" i="24"/>
  <c r="BC6" i="24"/>
  <c r="BB23" i="24"/>
  <c r="AZ23" i="24"/>
  <c r="AY23" i="24"/>
  <c r="AU23" i="24"/>
  <c r="AS23" i="24"/>
  <c r="AR23" i="24"/>
  <c r="AQ23" i="24"/>
  <c r="AM23" i="24"/>
  <c r="AL23" i="24"/>
  <c r="AK23" i="24"/>
  <c r="AK22" i="24" s="1"/>
  <c r="AJ23" i="24"/>
  <c r="AI23" i="24"/>
  <c r="CH6" i="24"/>
  <c r="CF6" i="24"/>
  <c r="CC6" i="24"/>
  <c r="CB6" i="24"/>
  <c r="CB5" i="24" s="1"/>
  <c r="BZ6" i="24"/>
  <c r="BX6" i="24"/>
  <c r="BX5" i="24" s="1"/>
  <c r="BU6" i="24"/>
  <c r="BT6" i="24"/>
  <c r="BR6" i="24"/>
  <c r="BP6" i="24"/>
  <c r="BM6" i="24"/>
  <c r="BL6" i="24"/>
  <c r="BL5" i="24" s="1"/>
  <c r="BJ6" i="24"/>
  <c r="BH6" i="24"/>
  <c r="BH5" i="24" s="1"/>
  <c r="BE6" i="24"/>
  <c r="BD6" i="24"/>
  <c r="BB6" i="24"/>
  <c r="AZ6" i="24"/>
  <c r="AW6" i="24"/>
  <c r="AV6" i="24"/>
  <c r="AV5" i="24" s="1"/>
  <c r="AS5" i="24"/>
  <c r="AR5" i="24"/>
  <c r="AP5" i="24"/>
  <c r="AN5" i="24"/>
  <c r="AK5" i="24"/>
  <c r="AJ5" i="24"/>
  <c r="AH5" i="24"/>
  <c r="AC21" i="24"/>
  <c r="Z5" i="24"/>
  <c r="AG5" i="24"/>
  <c r="AE5" i="24"/>
  <c r="AA5" i="24"/>
  <c r="CB4" i="24"/>
  <c r="BL4" i="24"/>
  <c r="AV4" i="24"/>
  <c r="AS4" i="24"/>
  <c r="AP4" i="24"/>
  <c r="AN4" i="24"/>
  <c r="AK4" i="24"/>
  <c r="AH4" i="24"/>
  <c r="AF4" i="24"/>
  <c r="AE4" i="24"/>
  <c r="AD4" i="24"/>
  <c r="AC4" i="24"/>
  <c r="Z4" i="24"/>
  <c r="X4" i="24"/>
  <c r="W4" i="24"/>
  <c r="V4" i="24"/>
  <c r="U4" i="24"/>
  <c r="R4" i="24"/>
  <c r="P4" i="24"/>
  <c r="O4" i="24"/>
  <c r="N4" i="24"/>
  <c r="M4" i="24"/>
  <c r="J4" i="24"/>
  <c r="H4" i="24"/>
  <c r="G4" i="24"/>
  <c r="F4" i="24"/>
  <c r="E4" i="24"/>
  <c r="CF177" i="23"/>
  <c r="CC177" i="23"/>
  <c r="BX177" i="23"/>
  <c r="BU177" i="23"/>
  <c r="BP177" i="23"/>
  <c r="BM177" i="23"/>
  <c r="BH177" i="23"/>
  <c r="BE177" i="23"/>
  <c r="BC177" i="23"/>
  <c r="BA177" i="23"/>
  <c r="AZ177" i="23"/>
  <c r="AU177" i="23"/>
  <c r="AS177" i="23"/>
  <c r="AR177" i="23"/>
  <c r="AM177" i="23"/>
  <c r="AK177" i="23"/>
  <c r="AJ177" i="23"/>
  <c r="AE177" i="23"/>
  <c r="AC177" i="23"/>
  <c r="AB177" i="23"/>
  <c r="W177" i="23"/>
  <c r="U177" i="23"/>
  <c r="T177" i="23"/>
  <c r="O177" i="23"/>
  <c r="M177" i="23"/>
  <c r="L177" i="23"/>
  <c r="G177" i="23"/>
  <c r="E177" i="23"/>
  <c r="D177" i="23"/>
  <c r="CH177" i="23"/>
  <c r="CG177" i="23"/>
  <c r="CE177" i="23"/>
  <c r="CD177" i="23"/>
  <c r="CB177" i="23"/>
  <c r="CA177" i="23"/>
  <c r="BZ177" i="23"/>
  <c r="BY177" i="23"/>
  <c r="BW177" i="23"/>
  <c r="BV177" i="23"/>
  <c r="BT177" i="23"/>
  <c r="BS177" i="23"/>
  <c r="BR177" i="23"/>
  <c r="BQ177" i="23"/>
  <c r="BO177" i="23"/>
  <c r="BN177" i="23"/>
  <c r="BL177" i="23"/>
  <c r="BK177" i="23"/>
  <c r="BJ177" i="23"/>
  <c r="BI177" i="23"/>
  <c r="BG177" i="23"/>
  <c r="BF177" i="23"/>
  <c r="BD177" i="23"/>
  <c r="BB177" i="23"/>
  <c r="AY177" i="23"/>
  <c r="AX177" i="23"/>
  <c r="AW177" i="23"/>
  <c r="AV177" i="23"/>
  <c r="AT177" i="23"/>
  <c r="AQ177" i="23"/>
  <c r="AP177" i="23"/>
  <c r="AO177" i="23"/>
  <c r="AN177" i="23"/>
  <c r="AL177" i="23"/>
  <c r="AI177" i="23"/>
  <c r="AH177" i="23"/>
  <c r="AG177" i="23"/>
  <c r="AF177" i="23"/>
  <c r="AD177" i="23"/>
  <c r="AA177" i="23"/>
  <c r="Z177" i="23"/>
  <c r="Y177" i="23"/>
  <c r="X177" i="23"/>
  <c r="V177" i="23"/>
  <c r="S177" i="23"/>
  <c r="R177" i="23"/>
  <c r="Q177" i="23"/>
  <c r="P177" i="23"/>
  <c r="N177" i="23"/>
  <c r="K177" i="23"/>
  <c r="J177" i="23"/>
  <c r="I177" i="23"/>
  <c r="H177" i="23"/>
  <c r="F177" i="23"/>
  <c r="Z120" i="23"/>
  <c r="R120" i="23"/>
  <c r="J120" i="23"/>
  <c r="CF120" i="23"/>
  <c r="BX120" i="23"/>
  <c r="BP120" i="23"/>
  <c r="BH120" i="23"/>
  <c r="AZ120" i="23"/>
  <c r="AR120" i="23"/>
  <c r="AJ120" i="23"/>
  <c r="AB120" i="23"/>
  <c r="T120" i="23"/>
  <c r="L120" i="23"/>
  <c r="D120" i="23"/>
  <c r="CE120" i="23"/>
  <c r="CC120" i="23"/>
  <c r="BW120" i="23"/>
  <c r="BU120" i="23"/>
  <c r="BO120" i="23"/>
  <c r="BM120" i="23"/>
  <c r="BG120" i="23"/>
  <c r="BE120" i="23"/>
  <c r="AY120" i="23"/>
  <c r="AW120" i="23"/>
  <c r="AQ120" i="23"/>
  <c r="AO120" i="23"/>
  <c r="AI120" i="23"/>
  <c r="AG120" i="23"/>
  <c r="AA120" i="23"/>
  <c r="S120" i="23"/>
  <c r="K120" i="23"/>
  <c r="CH120" i="23"/>
  <c r="CG120" i="23"/>
  <c r="CB120" i="23"/>
  <c r="CA120" i="23"/>
  <c r="BZ120" i="23"/>
  <c r="BY120" i="23"/>
  <c r="BT120" i="23"/>
  <c r="BS120" i="23"/>
  <c r="BR120" i="23"/>
  <c r="BQ120" i="23"/>
  <c r="BL120" i="23"/>
  <c r="BK120" i="23"/>
  <c r="BJ120" i="23"/>
  <c r="BI120" i="23"/>
  <c r="BD120" i="23"/>
  <c r="BC120" i="23"/>
  <c r="BB120" i="23"/>
  <c r="BA120" i="23"/>
  <c r="AV120" i="23"/>
  <c r="AU120" i="23"/>
  <c r="AT120" i="23"/>
  <c r="AS120" i="23"/>
  <c r="AN120" i="23"/>
  <c r="AM120" i="23"/>
  <c r="AL120" i="23"/>
  <c r="AK120" i="23"/>
  <c r="AF120" i="23"/>
  <c r="AE120" i="23"/>
  <c r="AD120" i="23"/>
  <c r="AC120" i="23"/>
  <c r="Y120" i="23"/>
  <c r="X120" i="23"/>
  <c r="W120" i="23"/>
  <c r="V120" i="23"/>
  <c r="U120" i="23"/>
  <c r="Q120" i="23"/>
  <c r="P120" i="23"/>
  <c r="O120" i="23"/>
  <c r="N120" i="23"/>
  <c r="M120" i="23"/>
  <c r="I120" i="23"/>
  <c r="H120" i="23"/>
  <c r="G120" i="23"/>
  <c r="F120" i="23"/>
  <c r="E120" i="23"/>
  <c r="BR112" i="23"/>
  <c r="BU106" i="23"/>
  <c r="CD107" i="23"/>
  <c r="BN107" i="23"/>
  <c r="R107" i="23"/>
  <c r="R106" i="23" s="1"/>
  <c r="CG106" i="23"/>
  <c r="AK106" i="23"/>
  <c r="U106" i="23"/>
  <c r="AC85" i="23"/>
  <c r="AT74" i="23"/>
  <c r="CB52" i="23"/>
  <c r="AY52" i="23"/>
  <c r="AI52" i="23"/>
  <c r="CH52" i="23"/>
  <c r="BT52" i="23"/>
  <c r="BJ52" i="23"/>
  <c r="BB52" i="23"/>
  <c r="AN52" i="23"/>
  <c r="AD52" i="23"/>
  <c r="V52" i="23"/>
  <c r="H52" i="23"/>
  <c r="CH106" i="23"/>
  <c r="CF106" i="23"/>
  <c r="CD106" i="23"/>
  <c r="CB106" i="23"/>
  <c r="CA106" i="23"/>
  <c r="BZ106" i="23"/>
  <c r="BY106" i="23"/>
  <c r="BX106" i="23"/>
  <c r="BV106" i="23"/>
  <c r="BU46" i="23"/>
  <c r="BT106" i="23"/>
  <c r="BS106" i="23"/>
  <c r="BR106" i="23"/>
  <c r="BQ106" i="23"/>
  <c r="BP106" i="23"/>
  <c r="BN106" i="23"/>
  <c r="BM106" i="23"/>
  <c r="BL106" i="23"/>
  <c r="BK106" i="23"/>
  <c r="BJ106" i="23"/>
  <c r="BI106" i="23"/>
  <c r="BH106" i="23"/>
  <c r="CG107" i="23"/>
  <c r="CE107" i="23"/>
  <c r="CB107" i="23"/>
  <c r="BY107" i="23"/>
  <c r="BW107" i="23"/>
  <c r="BV107" i="23"/>
  <c r="BT107" i="23"/>
  <c r="BQ107" i="23"/>
  <c r="BO107" i="23"/>
  <c r="BL107" i="23"/>
  <c r="BK47" i="23"/>
  <c r="BI107" i="23"/>
  <c r="BG107" i="23"/>
  <c r="BG106" i="23" s="1"/>
  <c r="BF107" i="23"/>
  <c r="BF106" i="23" s="1"/>
  <c r="BD107" i="23"/>
  <c r="BD106" i="23" s="1"/>
  <c r="BA107" i="23"/>
  <c r="BA106" i="23" s="1"/>
  <c r="AY107" i="23"/>
  <c r="AY106" i="23" s="1"/>
  <c r="AX107" i="23"/>
  <c r="AX106" i="23" s="1"/>
  <c r="AV107" i="23"/>
  <c r="AV106" i="23" s="1"/>
  <c r="AU47" i="23"/>
  <c r="AS107" i="23"/>
  <c r="AS106" i="23" s="1"/>
  <c r="AQ107" i="23"/>
  <c r="AQ106" i="23" s="1"/>
  <c r="AP107" i="23"/>
  <c r="AP106" i="23" s="1"/>
  <c r="AN107" i="23"/>
  <c r="AN106" i="23" s="1"/>
  <c r="AK107" i="23"/>
  <c r="AI107" i="23"/>
  <c r="AI106" i="23" s="1"/>
  <c r="AH107" i="23"/>
  <c r="AH106" i="23" s="1"/>
  <c r="AF107" i="23"/>
  <c r="AF106" i="23" s="1"/>
  <c r="AC107" i="23"/>
  <c r="AC106" i="23" s="1"/>
  <c r="AA107" i="23"/>
  <c r="AA106" i="23" s="1"/>
  <c r="Z107" i="23"/>
  <c r="Z106" i="23" s="1"/>
  <c r="X107" i="23"/>
  <c r="X106" i="23" s="1"/>
  <c r="U107" i="23"/>
  <c r="S107" i="23"/>
  <c r="S106" i="23" s="1"/>
  <c r="P107" i="23"/>
  <c r="P106" i="23" s="1"/>
  <c r="M107" i="23"/>
  <c r="M106" i="23" s="1"/>
  <c r="K107" i="23"/>
  <c r="K106" i="23" s="1"/>
  <c r="J107" i="23"/>
  <c r="J106" i="23" s="1"/>
  <c r="H107" i="23"/>
  <c r="H106" i="23" s="1"/>
  <c r="E107" i="23"/>
  <c r="E106" i="23" s="1"/>
  <c r="CG47" i="23"/>
  <c r="CE47" i="23"/>
  <c r="CD47" i="23"/>
  <c r="CB47" i="23"/>
  <c r="BY47" i="23"/>
  <c r="BW47" i="23"/>
  <c r="BV47" i="23"/>
  <c r="BT47" i="23"/>
  <c r="BQ47" i="23"/>
  <c r="BO47" i="23"/>
  <c r="BN47" i="23"/>
  <c r="BL47" i="23"/>
  <c r="BI47" i="23"/>
  <c r="BH47" i="23"/>
  <c r="BG47" i="23"/>
  <c r="BF47" i="23"/>
  <c r="BF46" i="23" s="1"/>
  <c r="BD47" i="23"/>
  <c r="BA47" i="23"/>
  <c r="AZ47" i="23"/>
  <c r="AZ46" i="23" s="1"/>
  <c r="AY47" i="23"/>
  <c r="AX47" i="23"/>
  <c r="AV47" i="23"/>
  <c r="AS47" i="23"/>
  <c r="AR47" i="23"/>
  <c r="AR46" i="23" s="1"/>
  <c r="AQ47" i="23"/>
  <c r="AP47" i="23"/>
  <c r="AP46" i="23" s="1"/>
  <c r="AN47" i="23"/>
  <c r="AK47" i="23"/>
  <c r="AI47" i="23"/>
  <c r="AH47" i="23"/>
  <c r="AF47" i="23"/>
  <c r="AC47" i="23"/>
  <c r="AB47" i="23"/>
  <c r="AA47" i="23"/>
  <c r="Z47" i="23"/>
  <c r="X47" i="23"/>
  <c r="U47" i="23"/>
  <c r="S47" i="23"/>
  <c r="R47" i="23"/>
  <c r="P47" i="23"/>
  <c r="M47" i="23"/>
  <c r="K47" i="23"/>
  <c r="J47" i="23"/>
  <c r="H47" i="23"/>
  <c r="H46" i="23" s="1"/>
  <c r="E47" i="23"/>
  <c r="CH46" i="23"/>
  <c r="CG46" i="23"/>
  <c r="CF46" i="23"/>
  <c r="CD46" i="23"/>
  <c r="CB46" i="23"/>
  <c r="CA46" i="23"/>
  <c r="BZ46" i="23"/>
  <c r="BY46" i="23"/>
  <c r="BX46" i="23"/>
  <c r="BV46" i="23"/>
  <c r="BT46" i="23"/>
  <c r="BS46" i="23"/>
  <c r="BR46" i="23"/>
  <c r="BQ46" i="23"/>
  <c r="BP46" i="23"/>
  <c r="BN46" i="23"/>
  <c r="BM46" i="23"/>
  <c r="BL46" i="23"/>
  <c r="BK46" i="23"/>
  <c r="BJ46" i="23"/>
  <c r="BI46" i="23"/>
  <c r="BH46" i="23"/>
  <c r="BG46" i="23"/>
  <c r="BD46" i="23"/>
  <c r="BA46" i="23"/>
  <c r="AY46" i="23"/>
  <c r="AX46" i="23"/>
  <c r="AV46" i="23"/>
  <c r="AU46" i="23"/>
  <c r="AS46" i="23"/>
  <c r="AQ46" i="23"/>
  <c r="AN46" i="23"/>
  <c r="AK46" i="23"/>
  <c r="AI46" i="23"/>
  <c r="AH46" i="23"/>
  <c r="AF46" i="23"/>
  <c r="AC46" i="23"/>
  <c r="AB46" i="23"/>
  <c r="AA46" i="23"/>
  <c r="Z46" i="23"/>
  <c r="X46" i="23"/>
  <c r="U46" i="23"/>
  <c r="S46" i="23"/>
  <c r="R46" i="23"/>
  <c r="P46" i="23"/>
  <c r="M46" i="23"/>
  <c r="K46" i="23"/>
  <c r="J46" i="23"/>
  <c r="E46" i="23"/>
  <c r="CG101" i="23"/>
  <c r="CF101" i="23"/>
  <c r="CD101" i="23"/>
  <c r="BY101" i="23"/>
  <c r="BX101" i="23"/>
  <c r="CG42" i="23"/>
  <c r="CF42" i="23"/>
  <c r="CA42" i="23"/>
  <c r="BY42" i="23"/>
  <c r="BX42" i="23"/>
  <c r="BP38" i="23"/>
  <c r="AZ38" i="23"/>
  <c r="CH97" i="23"/>
  <c r="CG97" i="23"/>
  <c r="CE97" i="23"/>
  <c r="CC97" i="23"/>
  <c r="BZ97" i="23"/>
  <c r="BY97" i="23"/>
  <c r="BW97" i="23"/>
  <c r="BU97" i="23"/>
  <c r="BS97" i="23"/>
  <c r="BR97" i="23"/>
  <c r="BQ97" i="23"/>
  <c r="BO97" i="23"/>
  <c r="BM97" i="23"/>
  <c r="BJ97" i="23"/>
  <c r="BI97" i="23"/>
  <c r="BG97" i="23"/>
  <c r="BE97" i="23"/>
  <c r="BB97" i="23"/>
  <c r="BA97" i="23"/>
  <c r="AY97" i="23"/>
  <c r="AW97" i="23"/>
  <c r="AT97" i="23"/>
  <c r="AS97" i="23"/>
  <c r="AQ97" i="23"/>
  <c r="AO97" i="23"/>
  <c r="AL97" i="23"/>
  <c r="AK97" i="23"/>
  <c r="AI97" i="23"/>
  <c r="CH38" i="23"/>
  <c r="CG38" i="23"/>
  <c r="CE38" i="23"/>
  <c r="CC38" i="23"/>
  <c r="CB38" i="23"/>
  <c r="BZ38" i="23"/>
  <c r="BY38" i="23"/>
  <c r="BW38" i="23"/>
  <c r="BU38" i="23"/>
  <c r="BT38" i="23"/>
  <c r="BR38" i="23"/>
  <c r="BQ38" i="23"/>
  <c r="BM38" i="23"/>
  <c r="BL38" i="23"/>
  <c r="BJ38" i="23"/>
  <c r="BI38" i="23"/>
  <c r="BE38" i="23"/>
  <c r="BD38" i="23"/>
  <c r="BB38" i="23"/>
  <c r="BA38" i="23"/>
  <c r="AW38" i="23"/>
  <c r="AV38" i="23"/>
  <c r="AT38" i="23"/>
  <c r="AS38" i="23"/>
  <c r="AO38" i="23"/>
  <c r="AN38" i="23"/>
  <c r="AL38" i="23"/>
  <c r="AK38" i="23"/>
  <c r="CH93" i="23"/>
  <c r="CF93" i="23"/>
  <c r="CD93" i="23"/>
  <c r="CC93" i="23"/>
  <c r="CA93" i="23"/>
  <c r="BZ93" i="23"/>
  <c r="BX93" i="23"/>
  <c r="BV93" i="23"/>
  <c r="BU93" i="23"/>
  <c r="BS93" i="23"/>
  <c r="BR93" i="23"/>
  <c r="BP93" i="23"/>
  <c r="BN93" i="23"/>
  <c r="BM93" i="23"/>
  <c r="BK93" i="23"/>
  <c r="BJ93" i="23"/>
  <c r="BH93" i="23"/>
  <c r="BF93" i="23"/>
  <c r="BE93" i="23"/>
  <c r="BC93" i="23"/>
  <c r="BB93" i="23"/>
  <c r="AZ93" i="23"/>
  <c r="AX93" i="23"/>
  <c r="AW93" i="23"/>
  <c r="AU93" i="23"/>
  <c r="AT93" i="23"/>
  <c r="AR93" i="23"/>
  <c r="AP93" i="23"/>
  <c r="AO93" i="23"/>
  <c r="AM93" i="23"/>
  <c r="AL93" i="23"/>
  <c r="AJ93" i="23"/>
  <c r="AH93" i="23"/>
  <c r="CH34" i="23"/>
  <c r="CG34" i="23"/>
  <c r="CF34" i="23"/>
  <c r="CD34" i="23"/>
  <c r="CC34" i="23"/>
  <c r="CA34" i="23"/>
  <c r="BZ34" i="23"/>
  <c r="BY34" i="23"/>
  <c r="BX34" i="23"/>
  <c r="BV34" i="23"/>
  <c r="BU34" i="23"/>
  <c r="BS34" i="23"/>
  <c r="BR34" i="23"/>
  <c r="BQ34" i="23"/>
  <c r="BP34" i="23"/>
  <c r="BN34" i="23"/>
  <c r="BM34" i="23"/>
  <c r="BK34" i="23"/>
  <c r="BJ34" i="23"/>
  <c r="BI34" i="23"/>
  <c r="BH34" i="23"/>
  <c r="BF34" i="23"/>
  <c r="BE34" i="23"/>
  <c r="BC34" i="23"/>
  <c r="BB34" i="23"/>
  <c r="BA34" i="23"/>
  <c r="AZ34" i="23"/>
  <c r="AX34" i="23"/>
  <c r="AW34" i="23"/>
  <c r="AU34" i="23"/>
  <c r="AT34" i="23"/>
  <c r="AS34" i="23"/>
  <c r="AR34" i="23"/>
  <c r="AP34" i="23"/>
  <c r="AO34" i="23"/>
  <c r="AM34" i="23"/>
  <c r="AL34" i="23"/>
  <c r="AK34" i="23"/>
  <c r="AJ34" i="23"/>
  <c r="AH34" i="23"/>
  <c r="CF6" i="23"/>
  <c r="T6" i="23"/>
  <c r="AY31" i="23"/>
  <c r="AX31" i="23"/>
  <c r="AV31" i="23"/>
  <c r="AU31" i="23"/>
  <c r="AS31" i="23"/>
  <c r="AQ31" i="23"/>
  <c r="AP31" i="23"/>
  <c r="AN31" i="23"/>
  <c r="AM31" i="23"/>
  <c r="AK31" i="23"/>
  <c r="AI31" i="23"/>
  <c r="AH31" i="23"/>
  <c r="AP28" i="23"/>
  <c r="BI27" i="23"/>
  <c r="AY28" i="23"/>
  <c r="AW28" i="23"/>
  <c r="AV28" i="23"/>
  <c r="AT28" i="23"/>
  <c r="AR28" i="23"/>
  <c r="AQ28" i="23"/>
  <c r="AQ85" i="23" s="1"/>
  <c r="AO28" i="23"/>
  <c r="AN28" i="23"/>
  <c r="AL28" i="23"/>
  <c r="AJ28" i="23"/>
  <c r="AI28" i="23"/>
  <c r="AG85" i="23"/>
  <c r="AD85" i="23"/>
  <c r="AC27" i="23"/>
  <c r="AA85" i="23"/>
  <c r="CH27" i="23"/>
  <c r="CE27" i="23"/>
  <c r="CC27" i="23"/>
  <c r="BZ27" i="23"/>
  <c r="BW27" i="23"/>
  <c r="BU27" i="23"/>
  <c r="BR27" i="23"/>
  <c r="BO27" i="23"/>
  <c r="BM27" i="23"/>
  <c r="BJ27" i="23"/>
  <c r="BG27" i="23"/>
  <c r="BE27" i="23"/>
  <c r="BB27" i="23"/>
  <c r="AY27" i="23"/>
  <c r="AQ27" i="23"/>
  <c r="AI27" i="23"/>
  <c r="AG27" i="23"/>
  <c r="AD27" i="23"/>
  <c r="AA27" i="23"/>
  <c r="Y27" i="23"/>
  <c r="V27" i="23"/>
  <c r="S27" i="23"/>
  <c r="Q27" i="23"/>
  <c r="N27" i="23"/>
  <c r="K27" i="23"/>
  <c r="I27" i="23"/>
  <c r="F27" i="23"/>
  <c r="CG24" i="23"/>
  <c r="CF24" i="23"/>
  <c r="CD24" i="23"/>
  <c r="CB24" i="23"/>
  <c r="CA24" i="23"/>
  <c r="BY24" i="23"/>
  <c r="BX24" i="23"/>
  <c r="BV24" i="23"/>
  <c r="BT24" i="23"/>
  <c r="BS24" i="23"/>
  <c r="BQ24" i="23"/>
  <c r="BP24" i="23"/>
  <c r="BN24" i="23"/>
  <c r="BL24" i="23"/>
  <c r="BK24" i="23"/>
  <c r="BI24" i="23"/>
  <c r="BH24" i="23"/>
  <c r="BF24" i="23"/>
  <c r="BD24" i="23"/>
  <c r="BC24" i="23"/>
  <c r="BA24" i="23"/>
  <c r="AZ24" i="23"/>
  <c r="AU6" i="23"/>
  <c r="W6" i="23"/>
  <c r="CG78" i="23"/>
  <c r="CG74" i="23" s="1"/>
  <c r="CF78" i="23"/>
  <c r="CF74" i="23" s="1"/>
  <c r="CE78" i="23"/>
  <c r="CC78" i="23"/>
  <c r="CB78" i="23"/>
  <c r="CB74" i="23" s="1"/>
  <c r="BY78" i="23"/>
  <c r="BY74" i="23" s="1"/>
  <c r="BX78" i="23"/>
  <c r="BX74" i="23" s="1"/>
  <c r="BW78" i="23"/>
  <c r="BU78" i="23"/>
  <c r="BT78" i="23"/>
  <c r="BT74" i="23" s="1"/>
  <c r="BQ78" i="23"/>
  <c r="BQ74" i="23" s="1"/>
  <c r="BP78" i="23"/>
  <c r="BP74" i="23" s="1"/>
  <c r="BO78" i="23"/>
  <c r="BM78" i="23"/>
  <c r="BL78" i="23"/>
  <c r="BL74" i="23" s="1"/>
  <c r="BI78" i="23"/>
  <c r="BI74" i="23" s="1"/>
  <c r="BG78" i="23"/>
  <c r="BE78" i="23"/>
  <c r="BD78" i="23"/>
  <c r="BD74" i="23" s="1"/>
  <c r="BA78" i="23"/>
  <c r="BA74" i="23" s="1"/>
  <c r="AZ78" i="23"/>
  <c r="AZ74" i="23" s="1"/>
  <c r="AY78" i="23"/>
  <c r="AH5" i="23"/>
  <c r="Z5" i="23"/>
  <c r="CH21" i="23"/>
  <c r="CG21" i="23"/>
  <c r="CG17" i="23" s="1"/>
  <c r="CE21" i="23"/>
  <c r="CC21" i="23"/>
  <c r="CB21" i="23"/>
  <c r="CB17" i="23" s="1"/>
  <c r="BZ21" i="23"/>
  <c r="BY21" i="23"/>
  <c r="BY17" i="23" s="1"/>
  <c r="BW21" i="23"/>
  <c r="BU21" i="23"/>
  <c r="BT21" i="23"/>
  <c r="BT17" i="23" s="1"/>
  <c r="BR21" i="23"/>
  <c r="BQ21" i="23"/>
  <c r="BQ17" i="23" s="1"/>
  <c r="BO21" i="23"/>
  <c r="BM21" i="23"/>
  <c r="BL21" i="23"/>
  <c r="BL17" i="23" s="1"/>
  <c r="BJ21" i="23"/>
  <c r="BI21" i="23"/>
  <c r="BI17" i="23" s="1"/>
  <c r="BG21" i="23"/>
  <c r="BE21" i="23"/>
  <c r="BD21" i="23"/>
  <c r="BD17" i="23" s="1"/>
  <c r="BB21" i="23"/>
  <c r="BA21" i="23"/>
  <c r="BA17" i="23" s="1"/>
  <c r="AY21" i="23"/>
  <c r="AW21" i="23"/>
  <c r="AV21" i="23"/>
  <c r="AV74" i="23" s="1"/>
  <c r="AT21" i="23"/>
  <c r="AS21" i="23"/>
  <c r="AQ21" i="23"/>
  <c r="AO21" i="23"/>
  <c r="AN21" i="23"/>
  <c r="AN74" i="23" s="1"/>
  <c r="AL21" i="23"/>
  <c r="AL74" i="23" s="1"/>
  <c r="AK21" i="23"/>
  <c r="AI21" i="23"/>
  <c r="AG21" i="23"/>
  <c r="AF21" i="23"/>
  <c r="AD21" i="23"/>
  <c r="AC21" i="23"/>
  <c r="AA21" i="23"/>
  <c r="Y21" i="23"/>
  <c r="X21" i="23"/>
  <c r="V21" i="23"/>
  <c r="U21" i="23"/>
  <c r="S21" i="23"/>
  <c r="Q21" i="23"/>
  <c r="P21" i="23"/>
  <c r="N21" i="23"/>
  <c r="M21" i="23"/>
  <c r="K21" i="23"/>
  <c r="I21" i="23"/>
  <c r="H21" i="23"/>
  <c r="F21" i="23"/>
  <c r="E21" i="23"/>
  <c r="AW17" i="23"/>
  <c r="AQ17" i="23"/>
  <c r="AO17" i="23"/>
  <c r="AI17" i="23"/>
  <c r="AG17" i="23"/>
  <c r="AA17" i="23"/>
  <c r="Y17" i="23"/>
  <c r="S17" i="23"/>
  <c r="Q17" i="23"/>
  <c r="K17" i="23"/>
  <c r="I17" i="23"/>
  <c r="CG70" i="23"/>
  <c r="CF70" i="23"/>
  <c r="CB70" i="23"/>
  <c r="BY70" i="23"/>
  <c r="BT70" i="23"/>
  <c r="BQ70" i="23"/>
  <c r="BM70" i="23"/>
  <c r="BL70" i="23"/>
  <c r="CH13" i="23"/>
  <c r="CG13" i="23"/>
  <c r="CG8" i="23" s="1"/>
  <c r="CG5" i="23" s="1"/>
  <c r="CG61" i="23" s="1"/>
  <c r="CE13" i="23"/>
  <c r="CC13" i="23"/>
  <c r="CB13" i="23"/>
  <c r="BZ13" i="23"/>
  <c r="BY13" i="23"/>
  <c r="BY8" i="23" s="1"/>
  <c r="BY5" i="23" s="1"/>
  <c r="BY61" i="23" s="1"/>
  <c r="BW13" i="23"/>
  <c r="BU13" i="23"/>
  <c r="BT13" i="23"/>
  <c r="BR13" i="23"/>
  <c r="BQ13" i="23"/>
  <c r="BQ8" i="23" s="1"/>
  <c r="BQ5" i="23" s="1"/>
  <c r="BQ61" i="23" s="1"/>
  <c r="BO13" i="23"/>
  <c r="BM13" i="23"/>
  <c r="BL13" i="23"/>
  <c r="CF66" i="23"/>
  <c r="CC66" i="23"/>
  <c r="BY66" i="23"/>
  <c r="BY65" i="23" s="1"/>
  <c r="BX66" i="23"/>
  <c r="BU66" i="23"/>
  <c r="BP66" i="23"/>
  <c r="BM66" i="23"/>
  <c r="CG9" i="23"/>
  <c r="CF9" i="23"/>
  <c r="CD9" i="23"/>
  <c r="CC9" i="23"/>
  <c r="CC8" i="23" s="1"/>
  <c r="CA9" i="23"/>
  <c r="BY9" i="23"/>
  <c r="BX9" i="23"/>
  <c r="BV9" i="23"/>
  <c r="BU9" i="23"/>
  <c r="BU8" i="23" s="1"/>
  <c r="BS9" i="23"/>
  <c r="BQ9" i="23"/>
  <c r="BP9" i="23"/>
  <c r="BN9" i="23"/>
  <c r="BM9" i="23"/>
  <c r="BM8" i="23" s="1"/>
  <c r="BK8" i="23"/>
  <c r="BJ8" i="23"/>
  <c r="BH8" i="23"/>
  <c r="BF8" i="23"/>
  <c r="BC8" i="23"/>
  <c r="BB8" i="23"/>
  <c r="AZ8" i="23"/>
  <c r="AX8" i="23"/>
  <c r="AU8" i="23"/>
  <c r="AT8" i="23"/>
  <c r="AR8" i="23"/>
  <c r="AP8" i="23"/>
  <c r="AM8" i="23"/>
  <c r="AL8" i="23"/>
  <c r="AJ8" i="23"/>
  <c r="AH8" i="23"/>
  <c r="AE8" i="23"/>
  <c r="AD8" i="23"/>
  <c r="AB8" i="23"/>
  <c r="Z8" i="23"/>
  <c r="W8" i="23"/>
  <c r="V8" i="23"/>
  <c r="T8" i="23"/>
  <c r="R8" i="23"/>
  <c r="O8" i="23"/>
  <c r="N8" i="23"/>
  <c r="L8" i="23"/>
  <c r="J8" i="23"/>
  <c r="G8" i="23"/>
  <c r="F8" i="23"/>
  <c r="D8" i="23"/>
  <c r="CG6" i="23"/>
  <c r="CE6" i="23"/>
  <c r="CA6" i="23"/>
  <c r="BY6" i="23"/>
  <c r="BW6" i="23"/>
  <c r="BS6" i="23"/>
  <c r="BQ6" i="23"/>
  <c r="BO6" i="23"/>
  <c r="BK6" i="23"/>
  <c r="BI6" i="23"/>
  <c r="BG6" i="23"/>
  <c r="BA6" i="23"/>
  <c r="AY6" i="23"/>
  <c r="AS6" i="23"/>
  <c r="AQ6" i="23"/>
  <c r="AM6" i="23"/>
  <c r="AK6" i="23"/>
  <c r="AI6" i="23"/>
  <c r="AE6" i="23"/>
  <c r="AC6" i="23"/>
  <c r="AA6" i="23"/>
  <c r="U6" i="23"/>
  <c r="S6" i="23"/>
  <c r="O6" i="23"/>
  <c r="M6" i="23"/>
  <c r="K6" i="23"/>
  <c r="G6" i="23"/>
  <c r="E6" i="23"/>
  <c r="BJ5" i="23"/>
  <c r="AX5" i="23"/>
  <c r="AP5" i="23"/>
  <c r="R5" i="23"/>
  <c r="J5" i="23"/>
  <c r="CC51" i="22"/>
  <c r="BU51" i="22"/>
  <c r="BM51" i="22"/>
  <c r="BE51" i="22"/>
  <c r="AW51" i="22"/>
  <c r="AO51" i="22"/>
  <c r="AG51" i="22"/>
  <c r="CE51" i="22"/>
  <c r="CB51" i="22"/>
  <c r="BW51" i="22"/>
  <c r="BT51" i="22"/>
  <c r="BO51" i="22"/>
  <c r="BL51" i="22"/>
  <c r="BG51" i="22"/>
  <c r="BD51" i="22"/>
  <c r="AY51" i="22"/>
  <c r="AV51" i="22"/>
  <c r="AQ51" i="22"/>
  <c r="AN51" i="22"/>
  <c r="AI51" i="22"/>
  <c r="AF51" i="22"/>
  <c r="CF51" i="22"/>
  <c r="CA51" i="22"/>
  <c r="BX51" i="22"/>
  <c r="BS51" i="22"/>
  <c r="BP51" i="22"/>
  <c r="BK51" i="22"/>
  <c r="BH51" i="22"/>
  <c r="BC51" i="22"/>
  <c r="AZ51" i="22"/>
  <c r="AU51" i="22"/>
  <c r="AR51" i="22"/>
  <c r="AM51" i="22"/>
  <c r="AJ51" i="22"/>
  <c r="AE51" i="22"/>
  <c r="CH51" i="22"/>
  <c r="CG51" i="22"/>
  <c r="CD51" i="22"/>
  <c r="BZ51" i="22"/>
  <c r="BY51" i="22"/>
  <c r="BV51" i="22"/>
  <c r="BR51" i="22"/>
  <c r="BQ51" i="22"/>
  <c r="BN51" i="22"/>
  <c r="BJ51" i="22"/>
  <c r="BI51" i="22"/>
  <c r="BF51" i="22"/>
  <c r="BB51" i="22"/>
  <c r="BA51" i="22"/>
  <c r="AX51" i="22"/>
  <c r="AT51" i="22"/>
  <c r="AS51" i="22"/>
  <c r="AP51" i="22"/>
  <c r="AL51" i="22"/>
  <c r="AK51" i="22"/>
  <c r="AH51" i="22"/>
  <c r="AD51" i="22"/>
  <c r="AC51" i="22"/>
  <c r="BI46" i="22"/>
  <c r="CB46" i="22"/>
  <c r="CD40" i="22"/>
  <c r="AX40" i="22"/>
  <c r="CG40" i="22"/>
  <c r="BY40" i="22"/>
  <c r="BX35" i="22"/>
  <c r="BP35" i="22"/>
  <c r="BA35" i="22"/>
  <c r="AS35" i="22"/>
  <c r="AE35" i="22"/>
  <c r="CF30" i="22"/>
  <c r="BU30" i="22"/>
  <c r="AO30" i="22"/>
  <c r="BB30" i="22"/>
  <c r="AV46" i="22"/>
  <c r="CF46" i="22"/>
  <c r="CB22" i="22"/>
  <c r="BX46" i="22"/>
  <c r="BT22" i="22"/>
  <c r="BP46" i="22"/>
  <c r="BM46" i="22"/>
  <c r="BL22" i="22"/>
  <c r="BH46" i="22"/>
  <c r="BE46" i="22"/>
  <c r="BD46" i="22"/>
  <c r="AZ46" i="22"/>
  <c r="AW46" i="22"/>
  <c r="AV22" i="22"/>
  <c r="AR46" i="22"/>
  <c r="AO46" i="22"/>
  <c r="AN22" i="22"/>
  <c r="AJ46" i="22"/>
  <c r="AG46" i="22"/>
  <c r="AF22" i="22"/>
  <c r="CF22" i="22"/>
  <c r="CD22" i="22"/>
  <c r="CC22" i="22"/>
  <c r="CA22" i="22"/>
  <c r="BX22" i="22"/>
  <c r="BV22" i="22"/>
  <c r="BU22" i="22"/>
  <c r="BS22" i="22"/>
  <c r="BP22" i="22"/>
  <c r="BN22" i="22"/>
  <c r="BM22" i="22"/>
  <c r="BK22" i="22"/>
  <c r="BH22" i="22"/>
  <c r="BF22" i="22"/>
  <c r="BE22" i="22"/>
  <c r="BC22" i="22"/>
  <c r="AZ22" i="22"/>
  <c r="AX22" i="22"/>
  <c r="AW22" i="22"/>
  <c r="AU22" i="22"/>
  <c r="AR22" i="22"/>
  <c r="AP22" i="22"/>
  <c r="AO22" i="22"/>
  <c r="AM22" i="22"/>
  <c r="AJ22" i="22"/>
  <c r="AH22" i="22"/>
  <c r="AG22" i="22"/>
  <c r="AQ40" i="22"/>
  <c r="CA40" i="22"/>
  <c r="BV40" i="22"/>
  <c r="BQ40" i="22"/>
  <c r="BN40" i="22"/>
  <c r="BK40" i="22"/>
  <c r="BI40" i="22"/>
  <c r="BF40" i="22"/>
  <c r="BC40" i="22"/>
  <c r="BA40" i="22"/>
  <c r="AU40" i="22"/>
  <c r="AS40" i="22"/>
  <c r="AP40" i="22"/>
  <c r="AK40" i="22"/>
  <c r="AH40" i="22"/>
  <c r="AF16" i="22"/>
  <c r="AE40" i="22"/>
  <c r="AC40" i="22"/>
  <c r="CF16" i="22"/>
  <c r="CD16" i="22"/>
  <c r="CA16" i="22"/>
  <c r="BX16" i="22"/>
  <c r="BV16" i="22"/>
  <c r="BS16" i="22"/>
  <c r="BP16" i="22"/>
  <c r="BN16" i="22"/>
  <c r="BK16" i="22"/>
  <c r="BH16" i="22"/>
  <c r="BF16" i="22"/>
  <c r="BC16" i="22"/>
  <c r="AZ16" i="22"/>
  <c r="AX16" i="22"/>
  <c r="AU16" i="22"/>
  <c r="AR16" i="22"/>
  <c r="AP16" i="22"/>
  <c r="AM16" i="22"/>
  <c r="AJ16" i="22"/>
  <c r="AH16" i="22"/>
  <c r="AE16" i="22"/>
  <c r="BV35" i="22"/>
  <c r="BF35" i="22"/>
  <c r="AP35" i="22"/>
  <c r="CG35" i="22"/>
  <c r="CB35" i="22"/>
  <c r="CA35" i="22"/>
  <c r="BY35" i="22"/>
  <c r="BT35" i="22"/>
  <c r="BS35" i="22"/>
  <c r="BQ35" i="22"/>
  <c r="BL35" i="22"/>
  <c r="BK35" i="22"/>
  <c r="BI35" i="22"/>
  <c r="BD35" i="22"/>
  <c r="BC35" i="22"/>
  <c r="AV35" i="22"/>
  <c r="AU35" i="22"/>
  <c r="AN35" i="22"/>
  <c r="AM35" i="22"/>
  <c r="AK35" i="22"/>
  <c r="AH35" i="22"/>
  <c r="AF35" i="22"/>
  <c r="AC35" i="22"/>
  <c r="CG11" i="22"/>
  <c r="CF11" i="22"/>
  <c r="CC11" i="22"/>
  <c r="BY11" i="22"/>
  <c r="BX11" i="22"/>
  <c r="BU11" i="22"/>
  <c r="BQ11" i="22"/>
  <c r="BP11" i="22"/>
  <c r="BM11" i="22"/>
  <c r="BI11" i="22"/>
  <c r="BH11" i="22"/>
  <c r="BE11" i="22"/>
  <c r="BA11" i="22"/>
  <c r="AZ11" i="22"/>
  <c r="AW11" i="22"/>
  <c r="AS11" i="22"/>
  <c r="AR11" i="22"/>
  <c r="AO11" i="22"/>
  <c r="AK11" i="22"/>
  <c r="AJ11" i="22"/>
  <c r="AG11" i="22"/>
  <c r="AC11" i="22"/>
  <c r="AB11" i="22"/>
  <c r="Y11" i="22"/>
  <c r="U11" i="22"/>
  <c r="T11" i="22"/>
  <c r="Q11" i="22"/>
  <c r="M11" i="22"/>
  <c r="L11" i="22"/>
  <c r="I11" i="22"/>
  <c r="E11" i="22"/>
  <c r="D11" i="22"/>
  <c r="CH6" i="22"/>
  <c r="BV30" i="22"/>
  <c r="BR6" i="22"/>
  <c r="BL30" i="22"/>
  <c r="BJ6" i="22"/>
  <c r="BB6" i="22"/>
  <c r="AP30" i="22"/>
  <c r="AL6" i="22"/>
  <c r="AF30" i="22"/>
  <c r="AD6" i="22"/>
  <c r="V6" i="22"/>
  <c r="F6" i="22"/>
  <c r="CH30" i="22"/>
  <c r="CE30" i="22"/>
  <c r="CC30" i="22"/>
  <c r="CB30" i="22"/>
  <c r="BY6" i="22"/>
  <c r="BX30" i="22"/>
  <c r="BW30" i="22"/>
  <c r="BU6" i="22"/>
  <c r="BP30" i="22"/>
  <c r="BM30" i="22"/>
  <c r="BH30" i="22"/>
  <c r="BG30" i="22"/>
  <c r="BE30" i="22"/>
  <c r="AY30" i="22"/>
  <c r="AW30" i="22"/>
  <c r="AV30" i="22"/>
  <c r="AS6" i="22"/>
  <c r="AR30" i="22"/>
  <c r="AQ30" i="22"/>
  <c r="AO6" i="22"/>
  <c r="AJ30" i="22"/>
  <c r="AG30" i="22"/>
  <c r="AB30" i="22"/>
  <c r="AA30" i="22"/>
  <c r="M6" i="22"/>
  <c r="I6" i="22"/>
  <c r="CE6" i="22"/>
  <c r="CB6" i="22"/>
  <c r="BW6" i="22"/>
  <c r="BT6" i="22"/>
  <c r="BO6" i="22"/>
  <c r="BL6" i="22"/>
  <c r="BG6" i="22"/>
  <c r="BD6" i="22"/>
  <c r="AY6" i="22"/>
  <c r="AV6" i="22"/>
  <c r="AQ6" i="22"/>
  <c r="AN6" i="22"/>
  <c r="AI6" i="22"/>
  <c r="AF6" i="22"/>
  <c r="AA6" i="22"/>
  <c r="X6" i="22"/>
  <c r="S6" i="22"/>
  <c r="P6" i="22"/>
  <c r="K6" i="22"/>
  <c r="H6" i="22"/>
  <c r="CB32" i="21"/>
  <c r="CG32" i="21"/>
  <c r="CH43" i="21"/>
  <c r="CA32" i="21"/>
  <c r="BZ43" i="21"/>
  <c r="CG18" i="21"/>
  <c r="CG4" i="21"/>
  <c r="CG10" i="20"/>
  <c r="BY10" i="20"/>
  <c r="BT10" i="20"/>
  <c r="BQ10" i="20"/>
  <c r="BM10" i="20"/>
  <c r="BD10" i="20"/>
  <c r="AW10" i="20"/>
  <c r="AV10" i="20"/>
  <c r="AS10" i="20"/>
  <c r="CD4" i="20"/>
  <c r="BV4" i="20"/>
  <c r="BN4" i="20"/>
  <c r="BF4" i="20"/>
  <c r="AX4" i="20"/>
  <c r="AP4" i="20"/>
  <c r="AH4" i="20"/>
  <c r="Z4" i="20"/>
  <c r="R4" i="20"/>
  <c r="J4" i="20"/>
  <c r="CH10" i="20"/>
  <c r="CG4" i="20"/>
  <c r="CF4" i="20"/>
  <c r="CD10" i="20"/>
  <c r="CB4" i="20"/>
  <c r="BZ10" i="20"/>
  <c r="BY4" i="20"/>
  <c r="BX4" i="20"/>
  <c r="BV10" i="20"/>
  <c r="BT4" i="20"/>
  <c r="BR10" i="20"/>
  <c r="BQ4" i="20"/>
  <c r="BP4" i="20"/>
  <c r="BN10" i="20"/>
  <c r="BL4" i="20"/>
  <c r="BJ10" i="20"/>
  <c r="BI4" i="20"/>
  <c r="BH4" i="20"/>
  <c r="BF10" i="20"/>
  <c r="BD4" i="20"/>
  <c r="BB10" i="20"/>
  <c r="BA4" i="20"/>
  <c r="AZ4" i="20"/>
  <c r="AX10" i="20"/>
  <c r="AV4" i="20"/>
  <c r="AT10" i="20"/>
  <c r="AS4" i="20"/>
  <c r="AR4" i="20"/>
  <c r="AP10" i="20"/>
  <c r="AN4" i="20"/>
  <c r="AL10" i="20"/>
  <c r="AK4" i="20"/>
  <c r="AJ4" i="20"/>
  <c r="AH10" i="20"/>
  <c r="AC4" i="20"/>
  <c r="AB4" i="20"/>
  <c r="X4" i="20"/>
  <c r="U4" i="20"/>
  <c r="T4" i="20"/>
  <c r="P4" i="20"/>
  <c r="M4" i="20"/>
  <c r="L4" i="20"/>
  <c r="H4" i="20"/>
  <c r="E4" i="20"/>
  <c r="D4" i="20"/>
  <c r="CH4" i="20"/>
  <c r="CA4" i="20"/>
  <c r="BZ4" i="20"/>
  <c r="BS4" i="20"/>
  <c r="BR4" i="20"/>
  <c r="BK4" i="20"/>
  <c r="BJ4" i="20"/>
  <c r="BC4" i="20"/>
  <c r="BB4" i="20"/>
  <c r="AU4" i="20"/>
  <c r="AT4" i="20"/>
  <c r="AM4" i="20"/>
  <c r="AL4" i="20"/>
  <c r="AE4" i="20"/>
  <c r="AD4" i="20"/>
  <c r="W4" i="20"/>
  <c r="V4" i="20"/>
  <c r="O4" i="20"/>
  <c r="N4" i="20"/>
  <c r="G4" i="20"/>
  <c r="F4" i="20"/>
  <c r="BH36" i="19"/>
  <c r="AB36" i="19"/>
  <c r="CA36" i="19"/>
  <c r="AU36" i="19"/>
  <c r="O36" i="19"/>
  <c r="CG33" i="19"/>
  <c r="BA33" i="19"/>
  <c r="U33" i="19"/>
  <c r="BT33" i="19"/>
  <c r="AN33" i="19"/>
  <c r="H33" i="19"/>
  <c r="BS30" i="19"/>
  <c r="AD30" i="19"/>
  <c r="G30" i="19"/>
  <c r="BR30" i="19"/>
  <c r="AW30" i="19"/>
  <c r="Z30" i="19"/>
  <c r="F30" i="19"/>
  <c r="CD27" i="19"/>
  <c r="BG17" i="19"/>
  <c r="AA17" i="19"/>
  <c r="BZ17" i="19"/>
  <c r="AT17" i="19"/>
  <c r="N17" i="19"/>
  <c r="CF36" i="19"/>
  <c r="CB36" i="19"/>
  <c r="BX36" i="19"/>
  <c r="BT36" i="19"/>
  <c r="BS36" i="19"/>
  <c r="BP36" i="19"/>
  <c r="BM17" i="19"/>
  <c r="BL36" i="19"/>
  <c r="BK36" i="19"/>
  <c r="BD36" i="19"/>
  <c r="BC36" i="19"/>
  <c r="AZ36" i="19"/>
  <c r="AV36" i="19"/>
  <c r="AR36" i="19"/>
  <c r="AN36" i="19"/>
  <c r="AM36" i="19"/>
  <c r="AJ36" i="19"/>
  <c r="AG17" i="19"/>
  <c r="AF36" i="19"/>
  <c r="AE36" i="19"/>
  <c r="X36" i="19"/>
  <c r="W36" i="19"/>
  <c r="T36" i="19"/>
  <c r="P36" i="19"/>
  <c r="L36" i="19"/>
  <c r="H36" i="19"/>
  <c r="G36" i="19"/>
  <c r="D36" i="19"/>
  <c r="CF17" i="19"/>
  <c r="BX17" i="19"/>
  <c r="BP17" i="19"/>
  <c r="BH17" i="19"/>
  <c r="AZ17" i="19"/>
  <c r="AR17" i="19"/>
  <c r="AJ17" i="19"/>
  <c r="AB17" i="19"/>
  <c r="T17" i="19"/>
  <c r="L17" i="19"/>
  <c r="D17" i="19"/>
  <c r="G6" i="19"/>
  <c r="CF33" i="19"/>
  <c r="CE33" i="19"/>
  <c r="CC33" i="19"/>
  <c r="CB33" i="19"/>
  <c r="BY33" i="19"/>
  <c r="BX33" i="19"/>
  <c r="BW33" i="19"/>
  <c r="BU33" i="19"/>
  <c r="BQ33" i="19"/>
  <c r="BP33" i="19"/>
  <c r="BO33" i="19"/>
  <c r="BM33" i="19"/>
  <c r="BL33" i="19"/>
  <c r="BI33" i="19"/>
  <c r="BH33" i="19"/>
  <c r="BG33" i="19"/>
  <c r="BE33" i="19"/>
  <c r="BD33" i="19"/>
  <c r="AZ33" i="19"/>
  <c r="AY33" i="19"/>
  <c r="AW33" i="19"/>
  <c r="AV33" i="19"/>
  <c r="AS33" i="19"/>
  <c r="AR33" i="19"/>
  <c r="AQ33" i="19"/>
  <c r="AO33" i="19"/>
  <c r="AK33" i="19"/>
  <c r="AJ33" i="19"/>
  <c r="AI33" i="19"/>
  <c r="AG33" i="19"/>
  <c r="AF33" i="19"/>
  <c r="AC33" i="19"/>
  <c r="AB33" i="19"/>
  <c r="AA33" i="19"/>
  <c r="Z5" i="19"/>
  <c r="Y33" i="19"/>
  <c r="X33" i="19"/>
  <c r="T33" i="19"/>
  <c r="S33" i="19"/>
  <c r="Q33" i="19"/>
  <c r="P33" i="19"/>
  <c r="M33" i="19"/>
  <c r="L33" i="19"/>
  <c r="I33" i="19"/>
  <c r="E33" i="19"/>
  <c r="D33" i="19"/>
  <c r="CG14" i="19"/>
  <c r="CF14" i="19"/>
  <c r="CE14" i="19"/>
  <c r="BY14" i="19"/>
  <c r="BX14" i="19"/>
  <c r="BW14" i="19"/>
  <c r="BQ14" i="19"/>
  <c r="BP14" i="19"/>
  <c r="BO14" i="19"/>
  <c r="BI14" i="19"/>
  <c r="BH14" i="19"/>
  <c r="BG14" i="19"/>
  <c r="BA14" i="19"/>
  <c r="AZ14" i="19"/>
  <c r="AY14" i="19"/>
  <c r="AS14" i="19"/>
  <c r="AR14" i="19"/>
  <c r="AQ14" i="19"/>
  <c r="AK14" i="19"/>
  <c r="AJ14" i="19"/>
  <c r="AI14" i="19"/>
  <c r="BL11" i="19"/>
  <c r="BD6" i="19"/>
  <c r="CH30" i="19"/>
  <c r="CG30" i="19"/>
  <c r="CD30" i="19"/>
  <c r="CC30" i="19"/>
  <c r="CA30" i="19"/>
  <c r="BZ30" i="19"/>
  <c r="BY30" i="19"/>
  <c r="BV30" i="19"/>
  <c r="BU30" i="19"/>
  <c r="BS11" i="19"/>
  <c r="BQ30" i="19"/>
  <c r="BN30" i="19"/>
  <c r="BM30" i="19"/>
  <c r="BK30" i="19"/>
  <c r="BJ30" i="19"/>
  <c r="BI30" i="19"/>
  <c r="BG5" i="19"/>
  <c r="BF30" i="19"/>
  <c r="BE30" i="19"/>
  <c r="BC30" i="19"/>
  <c r="BB30" i="19"/>
  <c r="BA30" i="19"/>
  <c r="AY11" i="19"/>
  <c r="AX30" i="19"/>
  <c r="AU30" i="19"/>
  <c r="AT30" i="19"/>
  <c r="AS30" i="19"/>
  <c r="AP30" i="19"/>
  <c r="AO30" i="19"/>
  <c r="AM30" i="19"/>
  <c r="AL30" i="19"/>
  <c r="AK30" i="19"/>
  <c r="AH30" i="19"/>
  <c r="AG30" i="19"/>
  <c r="AE30" i="19"/>
  <c r="AC30" i="19"/>
  <c r="Y30" i="19"/>
  <c r="W30" i="19"/>
  <c r="V30" i="19"/>
  <c r="U30" i="19"/>
  <c r="R30" i="19"/>
  <c r="Q30" i="19"/>
  <c r="O30" i="19"/>
  <c r="N30" i="19"/>
  <c r="M30" i="19"/>
  <c r="K30" i="19"/>
  <c r="J30" i="19"/>
  <c r="I30" i="19"/>
  <c r="E30" i="19"/>
  <c r="CH11" i="19"/>
  <c r="CG11" i="19"/>
  <c r="CF11" i="19"/>
  <c r="BZ11" i="19"/>
  <c r="BY11" i="19"/>
  <c r="BX11" i="19"/>
  <c r="BR11" i="19"/>
  <c r="BQ11" i="19"/>
  <c r="BP11" i="19"/>
  <c r="BJ11" i="19"/>
  <c r="BI11" i="19"/>
  <c r="BH11" i="19"/>
  <c r="BB11" i="19"/>
  <c r="BA11" i="19"/>
  <c r="AZ11" i="19"/>
  <c r="AT11" i="19"/>
  <c r="AS11" i="19"/>
  <c r="AR11" i="19"/>
  <c r="AL11" i="19"/>
  <c r="AK11" i="19"/>
  <c r="AJ11" i="19"/>
  <c r="CH27" i="19"/>
  <c r="CG27" i="19"/>
  <c r="CE27" i="19"/>
  <c r="CB27" i="19"/>
  <c r="BZ27" i="19"/>
  <c r="BY27" i="19"/>
  <c r="BW27" i="19"/>
  <c r="BV27" i="19"/>
  <c r="CG8" i="19"/>
  <c r="CG5" i="19" s="1"/>
  <c r="CF8" i="19"/>
  <c r="CF5" i="19" s="1"/>
  <c r="CD8" i="19"/>
  <c r="BY8" i="19"/>
  <c r="BY5" i="19" s="1"/>
  <c r="BX8" i="19"/>
  <c r="BX5" i="19" s="1"/>
  <c r="BV8" i="19"/>
  <c r="CG6" i="19"/>
  <c r="CF6" i="19"/>
  <c r="CE6" i="19"/>
  <c r="CD6" i="19"/>
  <c r="CC6" i="19"/>
  <c r="BY6" i="19"/>
  <c r="BX6" i="19"/>
  <c r="BW6" i="19"/>
  <c r="BV6" i="19"/>
  <c r="BU6" i="19"/>
  <c r="BT6" i="19"/>
  <c r="BQ6" i="19"/>
  <c r="BP6" i="19"/>
  <c r="BO6" i="19"/>
  <c r="BN6" i="19"/>
  <c r="BM6" i="19"/>
  <c r="BI6" i="19"/>
  <c r="BH6" i="19"/>
  <c r="BG6" i="19"/>
  <c r="BF6" i="19"/>
  <c r="BE6" i="19"/>
  <c r="BA6" i="19"/>
  <c r="AZ6" i="19"/>
  <c r="AY6" i="19"/>
  <c r="AX6" i="19"/>
  <c r="AW6" i="19"/>
  <c r="AS6" i="19"/>
  <c r="AR6" i="19"/>
  <c r="AQ6" i="19"/>
  <c r="AP6" i="19"/>
  <c r="AO6" i="19"/>
  <c r="AN6" i="19"/>
  <c r="AK6" i="19"/>
  <c r="AJ6" i="19"/>
  <c r="AI6" i="19"/>
  <c r="AH6" i="19"/>
  <c r="AF6" i="19"/>
  <c r="AC6" i="19"/>
  <c r="AB6" i="19"/>
  <c r="AA6" i="19"/>
  <c r="Z6" i="19"/>
  <c r="U6" i="19"/>
  <c r="T6" i="19"/>
  <c r="S6" i="19"/>
  <c r="R6" i="19"/>
  <c r="M6" i="19"/>
  <c r="L6" i="19"/>
  <c r="K6" i="19"/>
  <c r="J6" i="19"/>
  <c r="E6" i="19"/>
  <c r="D6" i="19"/>
  <c r="BT5" i="19"/>
  <c r="BL5" i="19"/>
  <c r="BD5" i="19"/>
  <c r="AV5" i="19"/>
  <c r="AQ5" i="19"/>
  <c r="AN5" i="19"/>
  <c r="AF5" i="19"/>
  <c r="X5" i="19"/>
  <c r="P5" i="19"/>
  <c r="K5" i="19"/>
  <c r="H5" i="19"/>
  <c r="CD9" i="18"/>
  <c r="CC9" i="18"/>
  <c r="CA9" i="18"/>
  <c r="BV9" i="18"/>
  <c r="BU9" i="18"/>
  <c r="BS9" i="18"/>
  <c r="BN9" i="18"/>
  <c r="BM9" i="18"/>
  <c r="BK9" i="18"/>
  <c r="BF9" i="18"/>
  <c r="BE9" i="18"/>
  <c r="BC9" i="18"/>
  <c r="AX9" i="18"/>
  <c r="AW9" i="18"/>
  <c r="AU9" i="18"/>
  <c r="AP9" i="18"/>
  <c r="AO9" i="18"/>
  <c r="AM9" i="18"/>
  <c r="AH9" i="18"/>
  <c r="CG9" i="18"/>
  <c r="CF9" i="18"/>
  <c r="BY9" i="18"/>
  <c r="BX9" i="18"/>
  <c r="BQ9" i="18"/>
  <c r="BP9" i="18"/>
  <c r="BI9" i="18"/>
  <c r="BH9" i="18"/>
  <c r="BA9" i="18"/>
  <c r="AZ9" i="18"/>
  <c r="AS9" i="18"/>
  <c r="AR9" i="18"/>
  <c r="AK9" i="18"/>
  <c r="AJ9" i="18"/>
  <c r="CH5" i="18"/>
  <c r="CG5" i="18"/>
  <c r="CE5" i="18"/>
  <c r="CD5" i="18"/>
  <c r="BZ5" i="18"/>
  <c r="BY5" i="18"/>
  <c r="BW5" i="18"/>
  <c r="BV5" i="18"/>
  <c r="BR5" i="18"/>
  <c r="BQ5" i="18"/>
  <c r="BO5" i="18"/>
  <c r="BN5" i="18"/>
  <c r="BJ5" i="18"/>
  <c r="BI5" i="18"/>
  <c r="BG5" i="18"/>
  <c r="BF5" i="18"/>
  <c r="BB5" i="18"/>
  <c r="BA5" i="18"/>
  <c r="AY5" i="18"/>
  <c r="AX5" i="18"/>
  <c r="AT5" i="18"/>
  <c r="AS5" i="18"/>
  <c r="AQ5" i="18"/>
  <c r="AP5" i="18"/>
  <c r="AL5" i="18"/>
  <c r="AK5" i="18"/>
  <c r="AI5" i="18"/>
  <c r="AH5" i="18"/>
  <c r="CC5" i="18"/>
  <c r="CB5" i="18"/>
  <c r="CB14" i="34" s="1"/>
  <c r="BU5" i="18"/>
  <c r="BT5" i="18"/>
  <c r="BM5" i="18"/>
  <c r="BL5" i="18"/>
  <c r="BE5" i="18"/>
  <c r="BD5" i="18"/>
  <c r="AW5" i="18"/>
  <c r="AV5" i="18"/>
  <c r="AO5" i="18"/>
  <c r="AN5" i="18"/>
  <c r="CD209" i="17"/>
  <c r="BV209" i="17"/>
  <c r="BN209" i="17"/>
  <c r="BF209" i="17"/>
  <c r="CH209" i="17"/>
  <c r="CG209" i="17"/>
  <c r="CC209" i="17"/>
  <c r="CB209" i="17"/>
  <c r="CA209" i="17"/>
  <c r="BZ209" i="17"/>
  <c r="BY209" i="17"/>
  <c r="BU209" i="17"/>
  <c r="BT209" i="17"/>
  <c r="BS209" i="17"/>
  <c r="BR209" i="17"/>
  <c r="BQ209" i="17"/>
  <c r="BM209" i="17"/>
  <c r="BL209" i="17"/>
  <c r="BK209" i="17"/>
  <c r="BJ209" i="17"/>
  <c r="BI209" i="17"/>
  <c r="CF209" i="17"/>
  <c r="CE209" i="17"/>
  <c r="BX209" i="17"/>
  <c r="BW209" i="17"/>
  <c r="BP209" i="17"/>
  <c r="BO209" i="17"/>
  <c r="BH209" i="17"/>
  <c r="BG209" i="17"/>
  <c r="CC205" i="17"/>
  <c r="BU205" i="17"/>
  <c r="BM205" i="17"/>
  <c r="CH205" i="17"/>
  <c r="CG205" i="17"/>
  <c r="CF205" i="17"/>
  <c r="CB205" i="17"/>
  <c r="CA205" i="17"/>
  <c r="BZ205" i="17"/>
  <c r="BY205" i="17"/>
  <c r="BX205" i="17"/>
  <c r="BT205" i="17"/>
  <c r="BS205" i="17"/>
  <c r="BR205" i="17"/>
  <c r="BQ205" i="17"/>
  <c r="BP205" i="17"/>
  <c r="BL205" i="17"/>
  <c r="BK205" i="17"/>
  <c r="BJ205" i="17"/>
  <c r="BI205" i="17"/>
  <c r="BH205" i="17"/>
  <c r="CE205" i="17"/>
  <c r="CD205" i="17"/>
  <c r="BW205" i="17"/>
  <c r="BV205" i="17"/>
  <c r="BO205" i="17"/>
  <c r="BN205" i="17"/>
  <c r="BG205" i="17"/>
  <c r="BF205" i="17"/>
  <c r="CG201" i="17"/>
  <c r="BY201" i="17"/>
  <c r="BQ201" i="17"/>
  <c r="BI201" i="17"/>
  <c r="CF201" i="17"/>
  <c r="CE201" i="17"/>
  <c r="CD201" i="17"/>
  <c r="CC201" i="17"/>
  <c r="CB201" i="17"/>
  <c r="BX201" i="17"/>
  <c r="BW201" i="17"/>
  <c r="BV201" i="17"/>
  <c r="BU201" i="17"/>
  <c r="BT201" i="17"/>
  <c r="BP201" i="17"/>
  <c r="BO201" i="17"/>
  <c r="BN201" i="17"/>
  <c r="BM201" i="17"/>
  <c r="BL201" i="17"/>
  <c r="BH201" i="17"/>
  <c r="BG201" i="17"/>
  <c r="BF201" i="17"/>
  <c r="CH201" i="17"/>
  <c r="CA201" i="17"/>
  <c r="BZ201" i="17"/>
  <c r="BS201" i="17"/>
  <c r="BR201" i="17"/>
  <c r="BK201" i="17"/>
  <c r="BJ201" i="17"/>
  <c r="CF198" i="17"/>
  <c r="BX198" i="17"/>
  <c r="BP198" i="17"/>
  <c r="BH198" i="17"/>
  <c r="CE198" i="17"/>
  <c r="CD198" i="17"/>
  <c r="CC198" i="17"/>
  <c r="CB198" i="17"/>
  <c r="CA198" i="17"/>
  <c r="BW198" i="17"/>
  <c r="BV198" i="17"/>
  <c r="BU198" i="17"/>
  <c r="BT198" i="17"/>
  <c r="BS198" i="17"/>
  <c r="BO198" i="17"/>
  <c r="BN198" i="17"/>
  <c r="BM198" i="17"/>
  <c r="BL198" i="17"/>
  <c r="BK198" i="17"/>
  <c r="BG198" i="17"/>
  <c r="BF198" i="17"/>
  <c r="CH198" i="17"/>
  <c r="CG198" i="17"/>
  <c r="BZ198" i="17"/>
  <c r="BY198" i="17"/>
  <c r="BR198" i="17"/>
  <c r="BQ198" i="17"/>
  <c r="BJ198" i="17"/>
  <c r="BI198" i="17"/>
  <c r="CG192" i="17"/>
  <c r="CF192" i="17"/>
  <c r="CA192" i="17"/>
  <c r="BY192" i="17"/>
  <c r="BX192" i="17"/>
  <c r="BS192" i="17"/>
  <c r="BR192" i="17"/>
  <c r="BQ192" i="17"/>
  <c r="BP192" i="17"/>
  <c r="BK192" i="17"/>
  <c r="BJ192" i="17"/>
  <c r="BI192" i="17"/>
  <c r="BH192" i="17"/>
  <c r="CH192" i="17"/>
  <c r="CE192" i="17"/>
  <c r="CD192" i="17"/>
  <c r="CC192" i="17"/>
  <c r="CB192" i="17"/>
  <c r="BZ192" i="17"/>
  <c r="BW192" i="17"/>
  <c r="BV192" i="17"/>
  <c r="BU192" i="17"/>
  <c r="BT192" i="17"/>
  <c r="BO192" i="17"/>
  <c r="BN192" i="17"/>
  <c r="BM192" i="17"/>
  <c r="BL192" i="17"/>
  <c r="BG192" i="17"/>
  <c r="BF192" i="17"/>
  <c r="CE185" i="17"/>
  <c r="BW185" i="17"/>
  <c r="BO185" i="17"/>
  <c r="BG185" i="17"/>
  <c r="BF185" i="17"/>
  <c r="CF185" i="17"/>
  <c r="CD185" i="17"/>
  <c r="CC185" i="17"/>
  <c r="BX185" i="17"/>
  <c r="BV185" i="17"/>
  <c r="BU185" i="17"/>
  <c r="BP185" i="17"/>
  <c r="BN185" i="17"/>
  <c r="BM185" i="17"/>
  <c r="BH185" i="17"/>
  <c r="CH185" i="17"/>
  <c r="CG185" i="17"/>
  <c r="CB185" i="17"/>
  <c r="CA185" i="17"/>
  <c r="BZ185" i="17"/>
  <c r="BY185" i="17"/>
  <c r="BT185" i="17"/>
  <c r="BS185" i="17"/>
  <c r="BR185" i="17"/>
  <c r="BQ185" i="17"/>
  <c r="BL185" i="17"/>
  <c r="BK185" i="17"/>
  <c r="BJ185" i="17"/>
  <c r="BI185" i="17"/>
  <c r="CE179" i="17"/>
  <c r="BW179" i="17"/>
  <c r="BO179" i="17"/>
  <c r="BG179" i="17"/>
  <c r="CB179" i="17"/>
  <c r="BT179" i="17"/>
  <c r="BL179" i="17"/>
  <c r="CG179" i="17"/>
  <c r="CF179" i="17"/>
  <c r="CA179" i="17"/>
  <c r="BY179" i="17"/>
  <c r="BX179" i="17"/>
  <c r="BS179" i="17"/>
  <c r="BQ179" i="17"/>
  <c r="BP179" i="17"/>
  <c r="BK179" i="17"/>
  <c r="BI179" i="17"/>
  <c r="BH179" i="17"/>
  <c r="CH179" i="17"/>
  <c r="CD179" i="17"/>
  <c r="CC179" i="17"/>
  <c r="BZ179" i="17"/>
  <c r="BV179" i="17"/>
  <c r="BU179" i="17"/>
  <c r="BR179" i="17"/>
  <c r="BN179" i="17"/>
  <c r="BM179" i="17"/>
  <c r="BJ179" i="17"/>
  <c r="BF179" i="17"/>
  <c r="CG168" i="17"/>
  <c r="BY168" i="17"/>
  <c r="BQ168" i="17"/>
  <c r="BI168" i="17"/>
  <c r="CF168" i="17"/>
  <c r="CE168" i="17"/>
  <c r="BX168" i="17"/>
  <c r="BW168" i="17"/>
  <c r="BP168" i="17"/>
  <c r="BO168" i="17"/>
  <c r="BH168" i="17"/>
  <c r="BG168" i="17"/>
  <c r="CD168" i="17"/>
  <c r="CC168" i="17"/>
  <c r="CB168" i="17"/>
  <c r="BV168" i="17"/>
  <c r="BU168" i="17"/>
  <c r="BT168" i="17"/>
  <c r="BN168" i="17"/>
  <c r="BM168" i="17"/>
  <c r="BL168" i="17"/>
  <c r="BF168" i="17"/>
  <c r="BZ158" i="17"/>
  <c r="BR158" i="17"/>
  <c r="BJ158" i="17"/>
  <c r="CG158" i="17"/>
  <c r="BY158" i="17"/>
  <c r="BQ158" i="17"/>
  <c r="BI158" i="17"/>
  <c r="CD158" i="17"/>
  <c r="BV158" i="17"/>
  <c r="BN158" i="17"/>
  <c r="BF158" i="17"/>
  <c r="CA158" i="17"/>
  <c r="BS158" i="17"/>
  <c r="BK158" i="17"/>
  <c r="CF158" i="17"/>
  <c r="BX158" i="17"/>
  <c r="BP158" i="17"/>
  <c r="BH158" i="17"/>
  <c r="CH158" i="17"/>
  <c r="CA150" i="17"/>
  <c r="BY150" i="17"/>
  <c r="BS150" i="17"/>
  <c r="BK150" i="17"/>
  <c r="CF150" i="17"/>
  <c r="CD150" i="17"/>
  <c r="BX150" i="17"/>
  <c r="BV150" i="17"/>
  <c r="BP150" i="17"/>
  <c r="BN150" i="17"/>
  <c r="BH150" i="17"/>
  <c r="BF150" i="17"/>
  <c r="CE150" i="17"/>
  <c r="CC150" i="17"/>
  <c r="CB150" i="17"/>
  <c r="BW150" i="17"/>
  <c r="BU150" i="17"/>
  <c r="BT150" i="17"/>
  <c r="BO150" i="17"/>
  <c r="BM150" i="17"/>
  <c r="BL150" i="17"/>
  <c r="BG150" i="17"/>
  <c r="CH150" i="17"/>
  <c r="CG150" i="17"/>
  <c r="BZ150" i="17"/>
  <c r="BR150" i="17"/>
  <c r="BQ150" i="17"/>
  <c r="BJ150" i="17"/>
  <c r="BI150" i="17"/>
  <c r="CG144" i="17"/>
  <c r="CE144" i="17"/>
  <c r="BY144" i="17"/>
  <c r="BW144" i="17"/>
  <c r="BQ144" i="17"/>
  <c r="BO144" i="17"/>
  <c r="BI144" i="17"/>
  <c r="BG144" i="17"/>
  <c r="CF144" i="17"/>
  <c r="CC144" i="17"/>
  <c r="BX144" i="17"/>
  <c r="BU144" i="17"/>
  <c r="BP144" i="17"/>
  <c r="BM144" i="17"/>
  <c r="BH144" i="17"/>
  <c r="CH144" i="17"/>
  <c r="CB144" i="17"/>
  <c r="CA144" i="17"/>
  <c r="BZ144" i="17"/>
  <c r="BT144" i="17"/>
  <c r="BS144" i="17"/>
  <c r="BR144" i="17"/>
  <c r="BL144" i="17"/>
  <c r="BK144" i="17"/>
  <c r="BJ144" i="17"/>
  <c r="BY128" i="17"/>
  <c r="BP124" i="17"/>
  <c r="BT121" i="17"/>
  <c r="CD113" i="17"/>
  <c r="BL107" i="17"/>
  <c r="BU79" i="17"/>
  <c r="BI75" i="17"/>
  <c r="BI74" i="17" s="1"/>
  <c r="CG134" i="17"/>
  <c r="CB134" i="17"/>
  <c r="BY134" i="17"/>
  <c r="BT134" i="17"/>
  <c r="BQ134" i="17"/>
  <c r="BL134" i="17"/>
  <c r="BI134" i="17"/>
  <c r="CH65" i="17"/>
  <c r="CE65" i="17"/>
  <c r="CB65" i="17"/>
  <c r="BZ65" i="17"/>
  <c r="BW65" i="17"/>
  <c r="BT65" i="17"/>
  <c r="BR65" i="17"/>
  <c r="BO65" i="17"/>
  <c r="BL65" i="17"/>
  <c r="BJ65" i="17"/>
  <c r="CH128" i="17"/>
  <c r="CG128" i="17"/>
  <c r="CE128" i="17"/>
  <c r="BZ128" i="17"/>
  <c r="BW128" i="17"/>
  <c r="BR128" i="17"/>
  <c r="BQ128" i="17"/>
  <c r="BP128" i="17"/>
  <c r="BO128" i="17"/>
  <c r="BJ128" i="17"/>
  <c r="BI128" i="17"/>
  <c r="BH128" i="17"/>
  <c r="BG128" i="17"/>
  <c r="CH59" i="17"/>
  <c r="CG59" i="17"/>
  <c r="CF59" i="17"/>
  <c r="CC59" i="17"/>
  <c r="BZ59" i="17"/>
  <c r="BY59" i="17"/>
  <c r="BX59" i="17"/>
  <c r="BW59" i="17"/>
  <c r="BR59" i="17"/>
  <c r="BQ59" i="17"/>
  <c r="BP59" i="17"/>
  <c r="BO59" i="17"/>
  <c r="BJ59" i="17"/>
  <c r="BI59" i="17"/>
  <c r="BH59" i="17"/>
  <c r="BG59" i="17"/>
  <c r="CG55" i="17"/>
  <c r="BQ55" i="17"/>
  <c r="BI55" i="17"/>
  <c r="CF124" i="17"/>
  <c r="CD124" i="17"/>
  <c r="BX55" i="17"/>
  <c r="BV124" i="17"/>
  <c r="BP55" i="17"/>
  <c r="BN124" i="17"/>
  <c r="BH124" i="17"/>
  <c r="BF124" i="17"/>
  <c r="CB55" i="17"/>
  <c r="CA55" i="17"/>
  <c r="BT55" i="17"/>
  <c r="BS55" i="17"/>
  <c r="BL55" i="17"/>
  <c r="BK55" i="17"/>
  <c r="CF52" i="17"/>
  <c r="BZ121" i="17"/>
  <c r="BP52" i="17"/>
  <c r="CH121" i="17"/>
  <c r="CC121" i="17"/>
  <c r="CB121" i="17"/>
  <c r="CA121" i="17"/>
  <c r="BW52" i="17"/>
  <c r="BU52" i="17"/>
  <c r="BS121" i="17"/>
  <c r="BR121" i="17"/>
  <c r="BM121" i="17"/>
  <c r="BL121" i="17"/>
  <c r="BK121" i="17"/>
  <c r="BJ121" i="17"/>
  <c r="CH52" i="17"/>
  <c r="CB52" i="17"/>
  <c r="CA52" i="17"/>
  <c r="BZ52" i="17"/>
  <c r="BT52" i="17"/>
  <c r="BS52" i="17"/>
  <c r="BR52" i="17"/>
  <c r="BL52" i="17"/>
  <c r="BK52" i="17"/>
  <c r="BJ52" i="17"/>
  <c r="CH113" i="17"/>
  <c r="CG113" i="17"/>
  <c r="CF113" i="17"/>
  <c r="CE113" i="17"/>
  <c r="CD44" i="17"/>
  <c r="CC113" i="17"/>
  <c r="CB113" i="17"/>
  <c r="CA113" i="17"/>
  <c r="BZ113" i="17"/>
  <c r="BY113" i="17"/>
  <c r="BX113" i="17"/>
  <c r="BW113" i="17"/>
  <c r="BV44" i="17"/>
  <c r="BU113" i="17"/>
  <c r="BT113" i="17"/>
  <c r="BS113" i="17"/>
  <c r="BR113" i="17"/>
  <c r="BQ113" i="17"/>
  <c r="BP113" i="17"/>
  <c r="BO113" i="17"/>
  <c r="BN44" i="17"/>
  <c r="BM113" i="17"/>
  <c r="BL113" i="17"/>
  <c r="BK113" i="17"/>
  <c r="BJ113" i="17"/>
  <c r="BI113" i="17"/>
  <c r="BH44" i="17"/>
  <c r="BG113" i="17"/>
  <c r="BF44" i="17"/>
  <c r="CH44" i="17"/>
  <c r="CG44" i="17"/>
  <c r="CF44" i="17"/>
  <c r="CE44" i="17"/>
  <c r="CB44" i="17"/>
  <c r="CA44" i="17"/>
  <c r="BZ44" i="17"/>
  <c r="BY44" i="17"/>
  <c r="BX44" i="17"/>
  <c r="BW44" i="17"/>
  <c r="BT44" i="17"/>
  <c r="BS44" i="17"/>
  <c r="BR44" i="17"/>
  <c r="BQ44" i="17"/>
  <c r="BP44" i="17"/>
  <c r="BO44" i="17"/>
  <c r="BL44" i="17"/>
  <c r="BK44" i="17"/>
  <c r="BJ44" i="17"/>
  <c r="BI44" i="17"/>
  <c r="BG44" i="17"/>
  <c r="CH38" i="17"/>
  <c r="BZ38" i="17"/>
  <c r="BR38" i="17"/>
  <c r="BJ38" i="17"/>
  <c r="CE38" i="17"/>
  <c r="BW38" i="17"/>
  <c r="BO38" i="17"/>
  <c r="BG38" i="17"/>
  <c r="CG107" i="17"/>
  <c r="CD107" i="17"/>
  <c r="CB38" i="17"/>
  <c r="BY107" i="17"/>
  <c r="BV107" i="17"/>
  <c r="BT38" i="17"/>
  <c r="BQ107" i="17"/>
  <c r="BN107" i="17"/>
  <c r="BL38" i="17"/>
  <c r="BI107" i="17"/>
  <c r="BF107" i="17"/>
  <c r="CG38" i="17"/>
  <c r="CF38" i="17"/>
  <c r="CC38" i="17"/>
  <c r="BY38" i="17"/>
  <c r="BX38" i="17"/>
  <c r="BU38" i="17"/>
  <c r="BQ38" i="17"/>
  <c r="BP38" i="17"/>
  <c r="BM38" i="17"/>
  <c r="BI38" i="17"/>
  <c r="BH38" i="17"/>
  <c r="CE29" i="17"/>
  <c r="BW29" i="17"/>
  <c r="BO29" i="17"/>
  <c r="BG29" i="17"/>
  <c r="CB29" i="17"/>
  <c r="BT29" i="17"/>
  <c r="BL29" i="17"/>
  <c r="CH98" i="17"/>
  <c r="CG29" i="17"/>
  <c r="CD98" i="17"/>
  <c r="CA98" i="17"/>
  <c r="BZ98" i="17"/>
  <c r="BY29" i="17"/>
  <c r="BV98" i="17"/>
  <c r="BS98" i="17"/>
  <c r="BR98" i="17"/>
  <c r="BQ29" i="17"/>
  <c r="BN98" i="17"/>
  <c r="BK98" i="17"/>
  <c r="BJ98" i="17"/>
  <c r="BI29" i="17"/>
  <c r="BF98" i="17"/>
  <c r="CH29" i="17"/>
  <c r="CD29" i="17"/>
  <c r="CC29" i="17"/>
  <c r="BZ29" i="17"/>
  <c r="BV29" i="17"/>
  <c r="BU29" i="17"/>
  <c r="BR29" i="17"/>
  <c r="BN29" i="17"/>
  <c r="BM29" i="17"/>
  <c r="BJ29" i="17"/>
  <c r="BF29" i="17"/>
  <c r="BK24" i="17"/>
  <c r="CH24" i="17"/>
  <c r="CH23" i="17" s="1"/>
  <c r="CH43" i="17" s="1"/>
  <c r="CH42" i="17" s="1"/>
  <c r="CH64" i="17" s="1"/>
  <c r="CH63" i="17" s="1"/>
  <c r="CE93" i="17"/>
  <c r="BW93" i="17"/>
  <c r="BO93" i="17"/>
  <c r="BG93" i="17"/>
  <c r="CE24" i="17"/>
  <c r="CD24" i="17"/>
  <c r="CD23" i="17" s="1"/>
  <c r="CD43" i="17" s="1"/>
  <c r="CD42" i="17" s="1"/>
  <c r="CD64" i="17" s="1"/>
  <c r="BW24" i="17"/>
  <c r="BV24" i="17"/>
  <c r="BV23" i="17" s="1"/>
  <c r="BV43" i="17" s="1"/>
  <c r="BV42" i="17" s="1"/>
  <c r="BV64" i="17" s="1"/>
  <c r="BO24" i="17"/>
  <c r="BN24" i="17"/>
  <c r="BN23" i="17" s="1"/>
  <c r="BN43" i="17" s="1"/>
  <c r="BN42" i="17" s="1"/>
  <c r="BN64" i="17" s="1"/>
  <c r="BG24" i="17"/>
  <c r="BF24" i="17"/>
  <c r="CF14" i="17"/>
  <c r="BX14" i="17"/>
  <c r="BP14" i="17"/>
  <c r="BH14" i="17"/>
  <c r="BU14" i="17"/>
  <c r="BM14" i="17"/>
  <c r="CH17" i="17"/>
  <c r="CH14" i="17" s="1"/>
  <c r="CG17" i="17"/>
  <c r="CF17" i="17"/>
  <c r="CD17" i="17"/>
  <c r="CB17" i="17"/>
  <c r="CA17" i="17"/>
  <c r="BZ17" i="17"/>
  <c r="BZ14" i="17" s="1"/>
  <c r="BY17" i="17"/>
  <c r="BX17" i="17"/>
  <c r="BV17" i="17"/>
  <c r="BU17" i="17"/>
  <c r="BT17" i="17"/>
  <c r="BS17" i="17"/>
  <c r="BR17" i="17"/>
  <c r="BR14" i="17" s="1"/>
  <c r="BQ17" i="17"/>
  <c r="BP17" i="17"/>
  <c r="BN17" i="17"/>
  <c r="BM17" i="17"/>
  <c r="BL17" i="17"/>
  <c r="BK17" i="17"/>
  <c r="BJ17" i="17"/>
  <c r="BJ14" i="17" s="1"/>
  <c r="BI17" i="17"/>
  <c r="BH17" i="17"/>
  <c r="BG17" i="17"/>
  <c r="BF17" i="17"/>
  <c r="BG14" i="17"/>
  <c r="CG83" i="17"/>
  <c r="CB14" i="17"/>
  <c r="BY83" i="17"/>
  <c r="BT14" i="17"/>
  <c r="BQ83" i="17"/>
  <c r="BL14" i="17"/>
  <c r="BI83" i="17"/>
  <c r="CG14" i="17"/>
  <c r="CG9" i="17" s="1"/>
  <c r="CG37" i="17" s="1"/>
  <c r="CG36" i="17" s="1"/>
  <c r="CG51" i="17" s="1"/>
  <c r="BY14" i="17"/>
  <c r="BY9" i="17" s="1"/>
  <c r="BY37" i="17" s="1"/>
  <c r="BY36" i="17" s="1"/>
  <c r="BY51" i="17" s="1"/>
  <c r="BQ14" i="17"/>
  <c r="BQ9" i="17" s="1"/>
  <c r="BQ37" i="17" s="1"/>
  <c r="BI14" i="17"/>
  <c r="BI9" i="17" s="1"/>
  <c r="BI37" i="17" s="1"/>
  <c r="BI36" i="17" s="1"/>
  <c r="BI51" i="17" s="1"/>
  <c r="CD10" i="17"/>
  <c r="BV10" i="17"/>
  <c r="BN10" i="17"/>
  <c r="BF10" i="17"/>
  <c r="CA10" i="17"/>
  <c r="BS10" i="17"/>
  <c r="BK10" i="17"/>
  <c r="CF10" i="17"/>
  <c r="CF9" i="17" s="1"/>
  <c r="CF37" i="17" s="1"/>
  <c r="CF36" i="17" s="1"/>
  <c r="CF51" i="17" s="1"/>
  <c r="CC79" i="17"/>
  <c r="CB79" i="17"/>
  <c r="BX10" i="17"/>
  <c r="BX9" i="17" s="1"/>
  <c r="BX37" i="17" s="1"/>
  <c r="BX36" i="17" s="1"/>
  <c r="BX51" i="17" s="1"/>
  <c r="BT79" i="17"/>
  <c r="BP10" i="17"/>
  <c r="BP9" i="17" s="1"/>
  <c r="BP37" i="17" s="1"/>
  <c r="BP36" i="17" s="1"/>
  <c r="BP51" i="17" s="1"/>
  <c r="BP50" i="17" s="1"/>
  <c r="BM79" i="17"/>
  <c r="BL79" i="17"/>
  <c r="BH10" i="17"/>
  <c r="BH9" i="17" s="1"/>
  <c r="BH37" i="17" s="1"/>
  <c r="BH36" i="17" s="1"/>
  <c r="BH51" i="17" s="1"/>
  <c r="CG10" i="17"/>
  <c r="CC10" i="17"/>
  <c r="CB10" i="17"/>
  <c r="CB9" i="17" s="1"/>
  <c r="CB37" i="17" s="1"/>
  <c r="CB36" i="17" s="1"/>
  <c r="CB51" i="17" s="1"/>
  <c r="BY10" i="17"/>
  <c r="BU10" i="17"/>
  <c r="BT10" i="17"/>
  <c r="BT9" i="17" s="1"/>
  <c r="BT37" i="17" s="1"/>
  <c r="BT36" i="17" s="1"/>
  <c r="BT51" i="17" s="1"/>
  <c r="BQ10" i="17"/>
  <c r="BM10" i="17"/>
  <c r="BM9" i="17" s="1"/>
  <c r="BM37" i="17" s="1"/>
  <c r="BM36" i="17" s="1"/>
  <c r="BM51" i="17" s="1"/>
  <c r="BL10" i="17"/>
  <c r="BL9" i="17" s="1"/>
  <c r="BL37" i="17" s="1"/>
  <c r="BL36" i="17" s="1"/>
  <c r="BL51" i="17" s="1"/>
  <c r="BI10" i="17"/>
  <c r="BO6" i="17"/>
  <c r="BO5" i="17" s="1"/>
  <c r="CH75" i="17"/>
  <c r="CH74" i="17" s="1"/>
  <c r="CG75" i="17"/>
  <c r="CG74" i="17" s="1"/>
  <c r="CF75" i="17"/>
  <c r="CF74" i="17" s="1"/>
  <c r="CA75" i="17"/>
  <c r="CA74" i="17" s="1"/>
  <c r="BZ75" i="17"/>
  <c r="BZ74" i="17" s="1"/>
  <c r="BY75" i="17"/>
  <c r="BY74" i="17" s="1"/>
  <c r="BX75" i="17"/>
  <c r="BX74" i="17" s="1"/>
  <c r="BS75" i="17"/>
  <c r="BS74" i="17" s="1"/>
  <c r="BR75" i="17"/>
  <c r="BR74" i="17" s="1"/>
  <c r="BQ75" i="17"/>
  <c r="BQ74" i="17" s="1"/>
  <c r="BP75" i="17"/>
  <c r="BP74" i="17" s="1"/>
  <c r="BK75" i="17"/>
  <c r="BK74" i="17" s="1"/>
  <c r="BJ75" i="17"/>
  <c r="BJ74" i="17" s="1"/>
  <c r="BH75" i="17"/>
  <c r="BH74" i="17" s="1"/>
  <c r="CH6" i="17"/>
  <c r="CG6" i="17"/>
  <c r="CG5" i="17" s="1"/>
  <c r="CF6" i="17"/>
  <c r="CF5" i="17" s="1"/>
  <c r="CF35" i="17" s="1"/>
  <c r="CC6" i="17"/>
  <c r="BZ6" i="17"/>
  <c r="BY6" i="17"/>
  <c r="BY5" i="17" s="1"/>
  <c r="BX6" i="17"/>
  <c r="BX5" i="17" s="1"/>
  <c r="BU6" i="17"/>
  <c r="BR6" i="17"/>
  <c r="BQ6" i="17"/>
  <c r="BQ5" i="17" s="1"/>
  <c r="BP6" i="17"/>
  <c r="BP5" i="17" s="1"/>
  <c r="BP35" i="17" s="1"/>
  <c r="BM6" i="17"/>
  <c r="BJ6" i="17"/>
  <c r="BI6" i="17"/>
  <c r="BI5" i="17" s="1"/>
  <c r="BH6" i="17"/>
  <c r="BH5" i="17" s="1"/>
  <c r="BH35" i="17" s="1"/>
  <c r="CH5" i="17"/>
  <c r="CH35" i="17" s="1"/>
  <c r="CC5" i="17"/>
  <c r="CC35" i="17" s="1"/>
  <c r="BZ5" i="17"/>
  <c r="BZ35" i="17" s="1"/>
  <c r="BU5" i="17"/>
  <c r="BU35" i="17" s="1"/>
  <c r="BR5" i="17"/>
  <c r="BR35" i="17" s="1"/>
  <c r="BM5" i="17"/>
  <c r="BM35" i="17" s="1"/>
  <c r="BJ5" i="17"/>
  <c r="BJ35" i="17" s="1"/>
  <c r="CF215" i="16"/>
  <c r="CE215" i="16"/>
  <c r="BX215" i="16"/>
  <c r="BW215" i="16"/>
  <c r="BP215" i="16"/>
  <c r="BO215" i="16"/>
  <c r="BH215" i="16"/>
  <c r="BG215" i="16"/>
  <c r="AZ215" i="16"/>
  <c r="AY215" i="16"/>
  <c r="AR215" i="16"/>
  <c r="AQ215" i="16"/>
  <c r="AJ215" i="16"/>
  <c r="AI215" i="16"/>
  <c r="CC215" i="16"/>
  <c r="CB215" i="16"/>
  <c r="BU215" i="16"/>
  <c r="BT215" i="16"/>
  <c r="BM215" i="16"/>
  <c r="BL215" i="16"/>
  <c r="BE215" i="16"/>
  <c r="BD215" i="16"/>
  <c r="AW215" i="16"/>
  <c r="AV215" i="16"/>
  <c r="AO215" i="16"/>
  <c r="AN215" i="16"/>
  <c r="CH215" i="16"/>
  <c r="CG215" i="16"/>
  <c r="CD215" i="16"/>
  <c r="CA215" i="16"/>
  <c r="BZ215" i="16"/>
  <c r="BY215" i="16"/>
  <c r="BV215" i="16"/>
  <c r="BS215" i="16"/>
  <c r="BR215" i="16"/>
  <c r="BQ215" i="16"/>
  <c r="BN215" i="16"/>
  <c r="BK215" i="16"/>
  <c r="BJ215" i="16"/>
  <c r="BI215" i="16"/>
  <c r="BF215" i="16"/>
  <c r="BC215" i="16"/>
  <c r="BB215" i="16"/>
  <c r="BA215" i="16"/>
  <c r="AX215" i="16"/>
  <c r="AU215" i="16"/>
  <c r="AT215" i="16"/>
  <c r="AS215" i="16"/>
  <c r="AP215" i="16"/>
  <c r="AM215" i="16"/>
  <c r="AL215" i="16"/>
  <c r="AK215" i="16"/>
  <c r="AH215" i="16"/>
  <c r="CE211" i="16"/>
  <c r="CD211" i="16"/>
  <c r="BW211" i="16"/>
  <c r="BV211" i="16"/>
  <c r="BO211" i="16"/>
  <c r="BN211" i="16"/>
  <c r="BG211" i="16"/>
  <c r="BF211" i="16"/>
  <c r="AY211" i="16"/>
  <c r="AX211" i="16"/>
  <c r="AQ211" i="16"/>
  <c r="AP211" i="16"/>
  <c r="AI211" i="16"/>
  <c r="AH211" i="16"/>
  <c r="CB211" i="16"/>
  <c r="CA211" i="16"/>
  <c r="BT211" i="16"/>
  <c r="BS211" i="16"/>
  <c r="BL211" i="16"/>
  <c r="BK211" i="16"/>
  <c r="BD211" i="16"/>
  <c r="BC211" i="16"/>
  <c r="AV211" i="16"/>
  <c r="AU211" i="16"/>
  <c r="AN211" i="16"/>
  <c r="AM211" i="16"/>
  <c r="CH211" i="16"/>
  <c r="CG211" i="16"/>
  <c r="CF211" i="16"/>
  <c r="CC211" i="16"/>
  <c r="BZ211" i="16"/>
  <c r="BY211" i="16"/>
  <c r="BX211" i="16"/>
  <c r="BU211" i="16"/>
  <c r="BR211" i="16"/>
  <c r="BQ211" i="16"/>
  <c r="BP211" i="16"/>
  <c r="BM211" i="16"/>
  <c r="BJ211" i="16"/>
  <c r="BI211" i="16"/>
  <c r="BH211" i="16"/>
  <c r="BE211" i="16"/>
  <c r="BB211" i="16"/>
  <c r="BA211" i="16"/>
  <c r="AZ211" i="16"/>
  <c r="AW211" i="16"/>
  <c r="AT211" i="16"/>
  <c r="AS211" i="16"/>
  <c r="AR211" i="16"/>
  <c r="AO211" i="16"/>
  <c r="AL211" i="16"/>
  <c r="AK211" i="16"/>
  <c r="AJ211" i="16"/>
  <c r="CD207" i="16"/>
  <c r="BV207" i="16"/>
  <c r="BN207" i="16"/>
  <c r="BF207" i="16"/>
  <c r="AX207" i="16"/>
  <c r="AP207" i="16"/>
  <c r="AH207" i="16"/>
  <c r="CH207" i="16"/>
  <c r="CA207" i="16"/>
  <c r="BZ207" i="16"/>
  <c r="BS207" i="16"/>
  <c r="BR207" i="16"/>
  <c r="BK207" i="16"/>
  <c r="BJ207" i="16"/>
  <c r="BC207" i="16"/>
  <c r="BB207" i="16"/>
  <c r="AU207" i="16"/>
  <c r="AT207" i="16"/>
  <c r="AM207" i="16"/>
  <c r="AL207" i="16"/>
  <c r="CF207" i="16"/>
  <c r="CE207" i="16"/>
  <c r="BX207" i="16"/>
  <c r="BW207" i="16"/>
  <c r="BP207" i="16"/>
  <c r="BO207" i="16"/>
  <c r="BH207" i="16"/>
  <c r="BG207" i="16"/>
  <c r="AZ207" i="16"/>
  <c r="AY207" i="16"/>
  <c r="AR207" i="16"/>
  <c r="AQ207" i="16"/>
  <c r="AJ207" i="16"/>
  <c r="AI207" i="16"/>
  <c r="CG207" i="16"/>
  <c r="CC207" i="16"/>
  <c r="CB207" i="16"/>
  <c r="BY207" i="16"/>
  <c r="BU207" i="16"/>
  <c r="BT207" i="16"/>
  <c r="BQ207" i="16"/>
  <c r="BM207" i="16"/>
  <c r="BL207" i="16"/>
  <c r="BI207" i="16"/>
  <c r="BE207" i="16"/>
  <c r="BD207" i="16"/>
  <c r="BA207" i="16"/>
  <c r="AW207" i="16"/>
  <c r="AV207" i="16"/>
  <c r="AS207" i="16"/>
  <c r="AO207" i="16"/>
  <c r="AN207" i="16"/>
  <c r="AK207" i="16"/>
  <c r="CH204" i="16"/>
  <c r="CG204" i="16"/>
  <c r="BZ204" i="16"/>
  <c r="BY204" i="16"/>
  <c r="BR204" i="16"/>
  <c r="BQ204" i="16"/>
  <c r="BJ204" i="16"/>
  <c r="BI204" i="16"/>
  <c r="BB204" i="16"/>
  <c r="BA204" i="16"/>
  <c r="AT204" i="16"/>
  <c r="AS204" i="16"/>
  <c r="AL204" i="16"/>
  <c r="AK204" i="16"/>
  <c r="CE204" i="16"/>
  <c r="CD204" i="16"/>
  <c r="BW204" i="16"/>
  <c r="BV204" i="16"/>
  <c r="BO204" i="16"/>
  <c r="BN204" i="16"/>
  <c r="BG204" i="16"/>
  <c r="BF204" i="16"/>
  <c r="AY204" i="16"/>
  <c r="AX204" i="16"/>
  <c r="AQ204" i="16"/>
  <c r="AP204" i="16"/>
  <c r="AI204" i="16"/>
  <c r="AH204" i="16"/>
  <c r="CF204" i="16"/>
  <c r="CC204" i="16"/>
  <c r="CB204" i="16"/>
  <c r="CA204" i="16"/>
  <c r="BX204" i="16"/>
  <c r="BU204" i="16"/>
  <c r="BT204" i="16"/>
  <c r="BS204" i="16"/>
  <c r="BP204" i="16"/>
  <c r="BM204" i="16"/>
  <c r="BL204" i="16"/>
  <c r="BK204" i="16"/>
  <c r="BH204" i="16"/>
  <c r="BE204" i="16"/>
  <c r="BD204" i="16"/>
  <c r="BC204" i="16"/>
  <c r="AZ204" i="16"/>
  <c r="AW204" i="16"/>
  <c r="AV204" i="16"/>
  <c r="AU204" i="16"/>
  <c r="AR204" i="16"/>
  <c r="AO204" i="16"/>
  <c r="AN204" i="16"/>
  <c r="AM204" i="16"/>
  <c r="AJ204" i="16"/>
  <c r="CH198" i="16"/>
  <c r="CA198" i="16"/>
  <c r="BZ198" i="16"/>
  <c r="BS198" i="16"/>
  <c r="BR198" i="16"/>
  <c r="BK198" i="16"/>
  <c r="BJ198" i="16"/>
  <c r="BC198" i="16"/>
  <c r="BB198" i="16"/>
  <c r="AU198" i="16"/>
  <c r="AT198" i="16"/>
  <c r="AM198" i="16"/>
  <c r="AL198" i="16"/>
  <c r="CG198" i="16"/>
  <c r="CF198" i="16"/>
  <c r="CE198" i="16"/>
  <c r="CD198" i="16"/>
  <c r="CC198" i="16"/>
  <c r="CB198" i="16"/>
  <c r="BY198" i="16"/>
  <c r="BX198" i="16"/>
  <c r="BW198" i="16"/>
  <c r="BV198" i="16"/>
  <c r="BU198" i="16"/>
  <c r="BT198" i="16"/>
  <c r="BQ198" i="16"/>
  <c r="BP198" i="16"/>
  <c r="BO198" i="16"/>
  <c r="BN198" i="16"/>
  <c r="BM198" i="16"/>
  <c r="BL198" i="16"/>
  <c r="BI198" i="16"/>
  <c r="BH198" i="16"/>
  <c r="BG198" i="16"/>
  <c r="BF198" i="16"/>
  <c r="BE198" i="16"/>
  <c r="BD198" i="16"/>
  <c r="BA198" i="16"/>
  <c r="AZ198" i="16"/>
  <c r="AY198" i="16"/>
  <c r="AX198" i="16"/>
  <c r="AW198" i="16"/>
  <c r="AV198" i="16"/>
  <c r="AS198" i="16"/>
  <c r="AR198" i="16"/>
  <c r="AQ198" i="16"/>
  <c r="AP198" i="16"/>
  <c r="AO198" i="16"/>
  <c r="AN198" i="16"/>
  <c r="AK198" i="16"/>
  <c r="AJ198" i="16"/>
  <c r="AI198" i="16"/>
  <c r="AH198" i="16"/>
  <c r="CC191" i="16"/>
  <c r="BU191" i="16"/>
  <c r="BM191" i="16"/>
  <c r="BE191" i="16"/>
  <c r="AW191" i="16"/>
  <c r="AO191" i="16"/>
  <c r="CH191" i="16"/>
  <c r="BZ191" i="16"/>
  <c r="BR191" i="16"/>
  <c r="BJ191" i="16"/>
  <c r="BB191" i="16"/>
  <c r="AT191" i="16"/>
  <c r="AL191" i="16"/>
  <c r="CG191" i="16"/>
  <c r="CF191" i="16"/>
  <c r="BY191" i="16"/>
  <c r="BX191" i="16"/>
  <c r="BQ191" i="16"/>
  <c r="BP191" i="16"/>
  <c r="BI191" i="16"/>
  <c r="BH191" i="16"/>
  <c r="BA191" i="16"/>
  <c r="AZ191" i="16"/>
  <c r="AS191" i="16"/>
  <c r="AR191" i="16"/>
  <c r="AK191" i="16"/>
  <c r="AJ191" i="16"/>
  <c r="CE191" i="16"/>
  <c r="CD191" i="16"/>
  <c r="CB191" i="16"/>
  <c r="CA191" i="16"/>
  <c r="BW191" i="16"/>
  <c r="BV191" i="16"/>
  <c r="BT191" i="16"/>
  <c r="BS191" i="16"/>
  <c r="BO191" i="16"/>
  <c r="BN191" i="16"/>
  <c r="BL191" i="16"/>
  <c r="BK191" i="16"/>
  <c r="BG191" i="16"/>
  <c r="BF191" i="16"/>
  <c r="BD191" i="16"/>
  <c r="BC191" i="16"/>
  <c r="AY191" i="16"/>
  <c r="AX191" i="16"/>
  <c r="AV191" i="16"/>
  <c r="AU191" i="16"/>
  <c r="AQ191" i="16"/>
  <c r="AP191" i="16"/>
  <c r="AN191" i="16"/>
  <c r="AM191" i="16"/>
  <c r="AI191" i="16"/>
  <c r="AH191" i="16"/>
  <c r="CA185" i="16"/>
  <c r="BS185" i="16"/>
  <c r="BK185" i="16"/>
  <c r="BC185" i="16"/>
  <c r="AU185" i="16"/>
  <c r="AM185" i="16"/>
  <c r="CF185" i="16"/>
  <c r="BX185" i="16"/>
  <c r="BP185" i="16"/>
  <c r="BH185" i="16"/>
  <c r="AZ185" i="16"/>
  <c r="AR185" i="16"/>
  <c r="AJ185" i="16"/>
  <c r="CC185" i="16"/>
  <c r="CB185" i="16"/>
  <c r="BU185" i="16"/>
  <c r="BT185" i="16"/>
  <c r="BM185" i="16"/>
  <c r="BL185" i="16"/>
  <c r="BE185" i="16"/>
  <c r="BD185" i="16"/>
  <c r="AW185" i="16"/>
  <c r="AV185" i="16"/>
  <c r="AO185" i="16"/>
  <c r="AN185" i="16"/>
  <c r="CH185" i="16"/>
  <c r="CG185" i="16"/>
  <c r="CE185" i="16"/>
  <c r="CD185" i="16"/>
  <c r="BZ185" i="16"/>
  <c r="BY185" i="16"/>
  <c r="BW185" i="16"/>
  <c r="BV185" i="16"/>
  <c r="BR185" i="16"/>
  <c r="BQ185" i="16"/>
  <c r="BO185" i="16"/>
  <c r="BN185" i="16"/>
  <c r="BJ185" i="16"/>
  <c r="BI185" i="16"/>
  <c r="BG185" i="16"/>
  <c r="BF185" i="16"/>
  <c r="BB185" i="16"/>
  <c r="BA185" i="16"/>
  <c r="AY185" i="16"/>
  <c r="AX185" i="16"/>
  <c r="AT185" i="16"/>
  <c r="AS185" i="16"/>
  <c r="AQ185" i="16"/>
  <c r="AP185" i="16"/>
  <c r="AL185" i="16"/>
  <c r="AK185" i="16"/>
  <c r="AI185" i="16"/>
  <c r="AH185" i="16"/>
  <c r="CE174" i="16"/>
  <c r="BW174" i="16"/>
  <c r="BO174" i="16"/>
  <c r="BG174" i="16"/>
  <c r="AY174" i="16"/>
  <c r="AQ174" i="16"/>
  <c r="AI174" i="16"/>
  <c r="CD174" i="16"/>
  <c r="BV174" i="16"/>
  <c r="BN174" i="16"/>
  <c r="BF174" i="16"/>
  <c r="AX174" i="16"/>
  <c r="AP174" i="16"/>
  <c r="AH174" i="16"/>
  <c r="CC174" i="16"/>
  <c r="BU174" i="16"/>
  <c r="BM174" i="16"/>
  <c r="BE174" i="16"/>
  <c r="AW174" i="16"/>
  <c r="AO174" i="16"/>
  <c r="CB174" i="16"/>
  <c r="CA174" i="16"/>
  <c r="BT174" i="16"/>
  <c r="BS174" i="16"/>
  <c r="BL174" i="16"/>
  <c r="BK174" i="16"/>
  <c r="BD174" i="16"/>
  <c r="BC174" i="16"/>
  <c r="AV174" i="16"/>
  <c r="AU174" i="16"/>
  <c r="AN174" i="16"/>
  <c r="AM174" i="16"/>
  <c r="CH174" i="16"/>
  <c r="CG174" i="16"/>
  <c r="CF174" i="16"/>
  <c r="BZ174" i="16"/>
  <c r="BY174" i="16"/>
  <c r="BX174" i="16"/>
  <c r="BR174" i="16"/>
  <c r="BQ174" i="16"/>
  <c r="BP174" i="16"/>
  <c r="BJ174" i="16"/>
  <c r="BI174" i="16"/>
  <c r="BH174" i="16"/>
  <c r="BB174" i="16"/>
  <c r="BA174" i="16"/>
  <c r="AZ174" i="16"/>
  <c r="AT174" i="16"/>
  <c r="AS174" i="16"/>
  <c r="AR174" i="16"/>
  <c r="AL174" i="16"/>
  <c r="AK174" i="16"/>
  <c r="AJ174" i="16"/>
  <c r="CD164" i="16"/>
  <c r="BN164" i="16"/>
  <c r="BF164" i="16"/>
  <c r="AH164" i="16"/>
  <c r="CA164" i="16"/>
  <c r="BS164" i="16"/>
  <c r="BK164" i="16"/>
  <c r="BC164" i="16"/>
  <c r="AU164" i="16"/>
  <c r="AM164" i="16"/>
  <c r="AR164" i="16"/>
  <c r="AJ164" i="16"/>
  <c r="CC164" i="16"/>
  <c r="BU164" i="16"/>
  <c r="BM164" i="16"/>
  <c r="BE164" i="16"/>
  <c r="AW164" i="16"/>
  <c r="AO164" i="16"/>
  <c r="CH164" i="16"/>
  <c r="BZ164" i="16"/>
  <c r="BR164" i="16"/>
  <c r="BJ164" i="16"/>
  <c r="BB164" i="16"/>
  <c r="AT164" i="16"/>
  <c r="AL164" i="16"/>
  <c r="CE164" i="16"/>
  <c r="BW164" i="16"/>
  <c r="BO164" i="16"/>
  <c r="BG164" i="16"/>
  <c r="AY164" i="16"/>
  <c r="AQ164" i="16"/>
  <c r="AI164" i="16"/>
  <c r="CB164" i="16"/>
  <c r="BT164" i="16"/>
  <c r="BL164" i="16"/>
  <c r="BD164" i="16"/>
  <c r="AV164" i="16"/>
  <c r="AN164" i="16"/>
  <c r="CG164" i="16"/>
  <c r="CF164" i="16"/>
  <c r="BY164" i="16"/>
  <c r="BX164" i="16"/>
  <c r="BQ164" i="16"/>
  <c r="BP164" i="16"/>
  <c r="BI164" i="16"/>
  <c r="BH164" i="16"/>
  <c r="BA164" i="16"/>
  <c r="AZ164" i="16"/>
  <c r="AS164" i="16"/>
  <c r="AK164" i="16"/>
  <c r="BV164" i="16"/>
  <c r="AX164" i="16"/>
  <c r="AP164" i="16"/>
  <c r="CC155" i="16"/>
  <c r="BU155" i="16"/>
  <c r="BM155" i="16"/>
  <c r="BE155" i="16"/>
  <c r="AW155" i="16"/>
  <c r="AO155" i="16"/>
  <c r="CH155" i="16"/>
  <c r="BZ155" i="16"/>
  <c r="BR155" i="16"/>
  <c r="BJ155" i="16"/>
  <c r="BB155" i="16"/>
  <c r="AT155" i="16"/>
  <c r="AL155" i="16"/>
  <c r="CG155" i="16"/>
  <c r="BY155" i="16"/>
  <c r="BQ155" i="16"/>
  <c r="BI155" i="16"/>
  <c r="BA155" i="16"/>
  <c r="AS155" i="16"/>
  <c r="AK155" i="16"/>
  <c r="CD155" i="16"/>
  <c r="BV155" i="16"/>
  <c r="BN155" i="16"/>
  <c r="BF155" i="16"/>
  <c r="AX155" i="16"/>
  <c r="AP155" i="16"/>
  <c r="AH155" i="16"/>
  <c r="CF155" i="16"/>
  <c r="CE155" i="16"/>
  <c r="CB155" i="16"/>
  <c r="CA155" i="16"/>
  <c r="BX155" i="16"/>
  <c r="BW155" i="16"/>
  <c r="BT155" i="16"/>
  <c r="BS155" i="16"/>
  <c r="BP155" i="16"/>
  <c r="BO155" i="16"/>
  <c r="BL155" i="16"/>
  <c r="BK155" i="16"/>
  <c r="BH155" i="16"/>
  <c r="BG155" i="16"/>
  <c r="BD155" i="16"/>
  <c r="BC155" i="16"/>
  <c r="AZ155" i="16"/>
  <c r="AY155" i="16"/>
  <c r="AV155" i="16"/>
  <c r="AU155" i="16"/>
  <c r="AR155" i="16"/>
  <c r="AQ155" i="16"/>
  <c r="AN155" i="16"/>
  <c r="AM155" i="16"/>
  <c r="AJ155" i="16"/>
  <c r="AI155" i="16"/>
  <c r="CF148" i="16"/>
  <c r="BX148" i="16"/>
  <c r="BP148" i="16"/>
  <c r="BH148" i="16"/>
  <c r="AZ148" i="16"/>
  <c r="AR148" i="16"/>
  <c r="AJ148" i="16"/>
  <c r="CE148" i="16"/>
  <c r="BW148" i="16"/>
  <c r="BO148" i="16"/>
  <c r="BG148" i="16"/>
  <c r="AY148" i="16"/>
  <c r="AQ148" i="16"/>
  <c r="AI148" i="16"/>
  <c r="CB148" i="16"/>
  <c r="BT148" i="16"/>
  <c r="BL148" i="16"/>
  <c r="BD148" i="16"/>
  <c r="AV148" i="16"/>
  <c r="AN148" i="16"/>
  <c r="CH148" i="16"/>
  <c r="CG148" i="16"/>
  <c r="CD148" i="16"/>
  <c r="CC148" i="16"/>
  <c r="CA148" i="16"/>
  <c r="BZ148" i="16"/>
  <c r="BY148" i="16"/>
  <c r="BV148" i="16"/>
  <c r="BU148" i="16"/>
  <c r="BS148" i="16"/>
  <c r="BR148" i="16"/>
  <c r="BQ148" i="16"/>
  <c r="BN148" i="16"/>
  <c r="BM148" i="16"/>
  <c r="BK148" i="16"/>
  <c r="BJ148" i="16"/>
  <c r="BI148" i="16"/>
  <c r="BF148" i="16"/>
  <c r="BE148" i="16"/>
  <c r="BC148" i="16"/>
  <c r="BB148" i="16"/>
  <c r="BA148" i="16"/>
  <c r="AX148" i="16"/>
  <c r="AW148" i="16"/>
  <c r="AU148" i="16"/>
  <c r="AT148" i="16"/>
  <c r="AS148" i="16"/>
  <c r="AP148" i="16"/>
  <c r="AO148" i="16"/>
  <c r="AM148" i="16"/>
  <c r="AL148" i="16"/>
  <c r="AK148" i="16"/>
  <c r="AH148" i="16"/>
  <c r="BB138" i="16"/>
  <c r="AQ138" i="16"/>
  <c r="AZ132" i="16"/>
  <c r="AO132" i="16"/>
  <c r="BT128" i="16"/>
  <c r="BI128" i="16"/>
  <c r="AM125" i="16"/>
  <c r="CA117" i="16"/>
  <c r="BP117" i="16"/>
  <c r="BY111" i="16"/>
  <c r="BN111" i="16"/>
  <c r="BV102" i="16"/>
  <c r="AP102" i="16"/>
  <c r="AL77" i="16"/>
  <c r="AL76" i="16" s="1"/>
  <c r="CH138" i="16"/>
  <c r="CE138" i="16"/>
  <c r="BZ138" i="16"/>
  <c r="BW138" i="16"/>
  <c r="BR138" i="16"/>
  <c r="BO138" i="16"/>
  <c r="BJ138" i="16"/>
  <c r="BG138" i="16"/>
  <c r="AY138" i="16"/>
  <c r="AT138" i="16"/>
  <c r="AL138" i="16"/>
  <c r="AI138" i="16"/>
  <c r="CF67" i="16"/>
  <c r="CC67" i="16"/>
  <c r="BX67" i="16"/>
  <c r="BU67" i="16"/>
  <c r="BP67" i="16"/>
  <c r="BM67" i="16"/>
  <c r="BH67" i="16"/>
  <c r="BE67" i="16"/>
  <c r="AZ67" i="16"/>
  <c r="AW67" i="16"/>
  <c r="AR67" i="16"/>
  <c r="AO67" i="16"/>
  <c r="AJ67" i="16"/>
  <c r="CF132" i="16"/>
  <c r="CE132" i="16"/>
  <c r="CD132" i="16"/>
  <c r="CC132" i="16"/>
  <c r="BX132" i="16"/>
  <c r="BW132" i="16"/>
  <c r="BV132" i="16"/>
  <c r="BU132" i="16"/>
  <c r="BP132" i="16"/>
  <c r="BO132" i="16"/>
  <c r="BN132" i="16"/>
  <c r="BM132" i="16"/>
  <c r="BH132" i="16"/>
  <c r="BG132" i="16"/>
  <c r="BF132" i="16"/>
  <c r="BE132" i="16"/>
  <c r="AY132" i="16"/>
  <c r="AX132" i="16"/>
  <c r="AW132" i="16"/>
  <c r="AR132" i="16"/>
  <c r="AQ132" i="16"/>
  <c r="AP132" i="16"/>
  <c r="AJ132" i="16"/>
  <c r="AI132" i="16"/>
  <c r="AH132" i="16"/>
  <c r="CH61" i="16"/>
  <c r="CD61" i="16"/>
  <c r="CA61" i="16"/>
  <c r="BZ61" i="16"/>
  <c r="BV61" i="16"/>
  <c r="BS61" i="16"/>
  <c r="BR61" i="16"/>
  <c r="BN61" i="16"/>
  <c r="BK61" i="16"/>
  <c r="BJ61" i="16"/>
  <c r="BF61" i="16"/>
  <c r="BC61" i="16"/>
  <c r="BB61" i="16"/>
  <c r="AX61" i="16"/>
  <c r="AU61" i="16"/>
  <c r="AT61" i="16"/>
  <c r="AP61" i="16"/>
  <c r="AM61" i="16"/>
  <c r="AL61" i="16"/>
  <c r="AH61" i="16"/>
  <c r="CG128" i="16"/>
  <c r="CB128" i="16"/>
  <c r="BY128" i="16"/>
  <c r="BQ128" i="16"/>
  <c r="BL128" i="16"/>
  <c r="BD128" i="16"/>
  <c r="BA128" i="16"/>
  <c r="AV128" i="16"/>
  <c r="AS128" i="16"/>
  <c r="AN128" i="16"/>
  <c r="AK128" i="16"/>
  <c r="CH57" i="16"/>
  <c r="CE57" i="16"/>
  <c r="CD57" i="16"/>
  <c r="BZ57" i="16"/>
  <c r="BW57" i="16"/>
  <c r="BV57" i="16"/>
  <c r="BR57" i="16"/>
  <c r="BO57" i="16"/>
  <c r="BN57" i="16"/>
  <c r="BJ57" i="16"/>
  <c r="BG57" i="16"/>
  <c r="BF57" i="16"/>
  <c r="BB57" i="16"/>
  <c r="AY57" i="16"/>
  <c r="AX57" i="16"/>
  <c r="AT57" i="16"/>
  <c r="AQ57" i="16"/>
  <c r="AP57" i="16"/>
  <c r="AL57" i="16"/>
  <c r="AI57" i="16"/>
  <c r="AH57" i="16"/>
  <c r="CH125" i="16"/>
  <c r="CG125" i="16"/>
  <c r="CF125" i="16"/>
  <c r="CA125" i="16"/>
  <c r="BZ125" i="16"/>
  <c r="BY125" i="16"/>
  <c r="BX125" i="16"/>
  <c r="BS125" i="16"/>
  <c r="BR125" i="16"/>
  <c r="BQ125" i="16"/>
  <c r="BP125" i="16"/>
  <c r="BK125" i="16"/>
  <c r="BJ125" i="16"/>
  <c r="BI125" i="16"/>
  <c r="BH125" i="16"/>
  <c r="BC125" i="16"/>
  <c r="BB125" i="16"/>
  <c r="BA125" i="16"/>
  <c r="AZ125" i="16"/>
  <c r="AU125" i="16"/>
  <c r="AT125" i="16"/>
  <c r="AS125" i="16"/>
  <c r="AR125" i="16"/>
  <c r="AL125" i="16"/>
  <c r="AK125" i="16"/>
  <c r="AJ125" i="16"/>
  <c r="CG54" i="16"/>
  <c r="CD54" i="16"/>
  <c r="CC54" i="16"/>
  <c r="CA54" i="16"/>
  <c r="BY54" i="16"/>
  <c r="BV54" i="16"/>
  <c r="BU54" i="16"/>
  <c r="BS54" i="16"/>
  <c r="BQ54" i="16"/>
  <c r="BN54" i="16"/>
  <c r="BM54" i="16"/>
  <c r="BK54" i="16"/>
  <c r="BI54" i="16"/>
  <c r="BF54" i="16"/>
  <c r="BE54" i="16"/>
  <c r="BC54" i="16"/>
  <c r="BA54" i="16"/>
  <c r="AX54" i="16"/>
  <c r="AW54" i="16"/>
  <c r="AU54" i="16"/>
  <c r="AS54" i="16"/>
  <c r="AP54" i="16"/>
  <c r="AO54" i="16"/>
  <c r="AM54" i="16"/>
  <c r="AK54" i="16"/>
  <c r="AH54" i="16"/>
  <c r="CH117" i="16"/>
  <c r="CG117" i="16"/>
  <c r="CF117" i="16"/>
  <c r="CE117" i="16"/>
  <c r="CD117" i="16"/>
  <c r="CC117" i="16"/>
  <c r="BZ117" i="16"/>
  <c r="BY117" i="16"/>
  <c r="BX117" i="16"/>
  <c r="BW117" i="16"/>
  <c r="BV117" i="16"/>
  <c r="BU117" i="16"/>
  <c r="BS117" i="16"/>
  <c r="BR117" i="16"/>
  <c r="BQ117" i="16"/>
  <c r="BO117" i="16"/>
  <c r="BN117" i="16"/>
  <c r="BM117" i="16"/>
  <c r="BK117" i="16"/>
  <c r="BJ117" i="16"/>
  <c r="BI117" i="16"/>
  <c r="BH117" i="16"/>
  <c r="BG117" i="16"/>
  <c r="BF117" i="16"/>
  <c r="BE117" i="16"/>
  <c r="BC117" i="16"/>
  <c r="BB117" i="16"/>
  <c r="BA117" i="16"/>
  <c r="AZ117" i="16"/>
  <c r="AY117" i="16"/>
  <c r="AX117" i="16"/>
  <c r="AW117" i="16"/>
  <c r="AU117" i="16"/>
  <c r="AT117" i="16"/>
  <c r="AS117" i="16"/>
  <c r="AR117" i="16"/>
  <c r="AQ117" i="16"/>
  <c r="AP117" i="16"/>
  <c r="AO117" i="16"/>
  <c r="AM117" i="16"/>
  <c r="AL117" i="16"/>
  <c r="AK117" i="16"/>
  <c r="AJ117" i="16"/>
  <c r="AI117" i="16"/>
  <c r="AH117" i="16"/>
  <c r="CG46" i="16"/>
  <c r="CE46" i="16"/>
  <c r="CD46" i="16"/>
  <c r="CC46" i="16"/>
  <c r="CA46" i="16"/>
  <c r="BY46" i="16"/>
  <c r="BW46" i="16"/>
  <c r="BV46" i="16"/>
  <c r="BU46" i="16"/>
  <c r="BS46" i="16"/>
  <c r="BQ46" i="16"/>
  <c r="BN46" i="16"/>
  <c r="BM46" i="16"/>
  <c r="BK46" i="16"/>
  <c r="BI46" i="16"/>
  <c r="BF46" i="16"/>
  <c r="BE46" i="16"/>
  <c r="BC46" i="16"/>
  <c r="BA46" i="16"/>
  <c r="AX46" i="16"/>
  <c r="AW46" i="16"/>
  <c r="AU46" i="16"/>
  <c r="AS46" i="16"/>
  <c r="AP46" i="16"/>
  <c r="AO46" i="16"/>
  <c r="AM46" i="16"/>
  <c r="AK46" i="16"/>
  <c r="AH46" i="16"/>
  <c r="CG111" i="16"/>
  <c r="CD111" i="16"/>
  <c r="BV111" i="16"/>
  <c r="BQ111" i="16"/>
  <c r="BI111" i="16"/>
  <c r="BF111" i="16"/>
  <c r="BA111" i="16"/>
  <c r="AX111" i="16"/>
  <c r="AS111" i="16"/>
  <c r="AP111" i="16"/>
  <c r="AK111" i="16"/>
  <c r="AH111" i="16"/>
  <c r="CG40" i="16"/>
  <c r="CE40" i="16"/>
  <c r="CB40" i="16"/>
  <c r="BY40" i="16"/>
  <c r="BW40" i="16"/>
  <c r="BT40" i="16"/>
  <c r="BQ40" i="16"/>
  <c r="BO40" i="16"/>
  <c r="BL40" i="16"/>
  <c r="BI40" i="16"/>
  <c r="BG40" i="16"/>
  <c r="BD40" i="16"/>
  <c r="BA40" i="16"/>
  <c r="AY40" i="16"/>
  <c r="AV40" i="16"/>
  <c r="AS40" i="16"/>
  <c r="AQ40" i="16"/>
  <c r="AN40" i="16"/>
  <c r="AK40" i="16"/>
  <c r="AI40" i="16"/>
  <c r="BS36" i="16"/>
  <c r="BK102" i="16"/>
  <c r="BP31" i="16"/>
  <c r="BH31" i="16"/>
  <c r="CD102" i="16"/>
  <c r="BN102" i="16"/>
  <c r="BF102" i="16"/>
  <c r="AX102" i="16"/>
  <c r="AH102" i="16"/>
  <c r="CG31" i="16"/>
  <c r="CD31" i="16"/>
  <c r="CB31" i="16"/>
  <c r="BY31" i="16"/>
  <c r="BV31" i="16"/>
  <c r="BT31" i="16"/>
  <c r="BQ31" i="16"/>
  <c r="BN31" i="16"/>
  <c r="BL31" i="16"/>
  <c r="BI31" i="16"/>
  <c r="BF31" i="16"/>
  <c r="BD31" i="16"/>
  <c r="BA31" i="16"/>
  <c r="AX31" i="16"/>
  <c r="AV31" i="16"/>
  <c r="AS31" i="16"/>
  <c r="AP31" i="16"/>
  <c r="AN31" i="16"/>
  <c r="AK31" i="16"/>
  <c r="AH31" i="16"/>
  <c r="CE97" i="16"/>
  <c r="CB26" i="16"/>
  <c r="CB25" i="16" s="1"/>
  <c r="CB45" i="16" s="1"/>
  <c r="BW97" i="16"/>
  <c r="BT26" i="16"/>
  <c r="BO97" i="16"/>
  <c r="BL26" i="16"/>
  <c r="BL25" i="16" s="1"/>
  <c r="BL45" i="16" s="1"/>
  <c r="BG97" i="16"/>
  <c r="BD26" i="16"/>
  <c r="BD25" i="16" s="1"/>
  <c r="BD45" i="16" s="1"/>
  <c r="AY97" i="16"/>
  <c r="AV26" i="16"/>
  <c r="AQ97" i="16"/>
  <c r="AN26" i="16"/>
  <c r="AN25" i="16" s="1"/>
  <c r="AN45" i="16" s="1"/>
  <c r="CH26" i="16"/>
  <c r="CE26" i="16"/>
  <c r="CC26" i="16"/>
  <c r="BZ26" i="16"/>
  <c r="BW26" i="16"/>
  <c r="BU26" i="16"/>
  <c r="BR26" i="16"/>
  <c r="BO26" i="16"/>
  <c r="BM26" i="16"/>
  <c r="BJ26" i="16"/>
  <c r="BG26" i="16"/>
  <c r="BE26" i="16"/>
  <c r="BB26" i="16"/>
  <c r="AY26" i="16"/>
  <c r="AW26" i="16"/>
  <c r="AT26" i="16"/>
  <c r="AQ26" i="16"/>
  <c r="AO26" i="16"/>
  <c r="AL26" i="16"/>
  <c r="AI26" i="16"/>
  <c r="CH19" i="16"/>
  <c r="CG19" i="16"/>
  <c r="CF19" i="16"/>
  <c r="CD19" i="16"/>
  <c r="CB19" i="16"/>
  <c r="CA19" i="16"/>
  <c r="BZ19" i="16"/>
  <c r="BY19" i="16"/>
  <c r="BX19" i="16"/>
  <c r="BV19" i="16"/>
  <c r="BU19" i="16"/>
  <c r="BT19" i="16"/>
  <c r="BS19" i="16"/>
  <c r="BR19" i="16"/>
  <c r="BQ19" i="16"/>
  <c r="BP19" i="16"/>
  <c r="BN19" i="16"/>
  <c r="BM19" i="16"/>
  <c r="BL19" i="16"/>
  <c r="BK19" i="16"/>
  <c r="BJ19" i="16"/>
  <c r="BI19" i="16"/>
  <c r="BH19" i="16"/>
  <c r="BG19" i="16"/>
  <c r="BF19" i="16"/>
  <c r="BD19" i="16"/>
  <c r="BA19" i="16"/>
  <c r="AZ19" i="16"/>
  <c r="AY19" i="16"/>
  <c r="AX19" i="16"/>
  <c r="AV19" i="16"/>
  <c r="AU19" i="16"/>
  <c r="AS19" i="16"/>
  <c r="AR19" i="16"/>
  <c r="AQ19" i="16"/>
  <c r="AP19" i="16"/>
  <c r="AN19" i="16"/>
  <c r="AK19" i="16"/>
  <c r="AI19" i="16"/>
  <c r="AH19" i="16"/>
  <c r="CD16" i="16"/>
  <c r="BV16" i="16"/>
  <c r="BU16" i="16"/>
  <c r="BN16" i="16"/>
  <c r="BM16" i="16"/>
  <c r="BG87" i="16"/>
  <c r="BF16" i="16"/>
  <c r="AY87" i="16"/>
  <c r="AX16" i="16"/>
  <c r="AQ87" i="16"/>
  <c r="AP16" i="16"/>
  <c r="AI87" i="16"/>
  <c r="AH16" i="16"/>
  <c r="AQ16" i="16"/>
  <c r="AI16" i="16"/>
  <c r="CH82" i="16"/>
  <c r="CE11" i="16"/>
  <c r="CC11" i="16"/>
  <c r="BZ82" i="16"/>
  <c r="BW11" i="16"/>
  <c r="BU11" i="16"/>
  <c r="BR82" i="16"/>
  <c r="BO11" i="16"/>
  <c r="BM11" i="16"/>
  <c r="BJ82" i="16"/>
  <c r="BG11" i="16"/>
  <c r="BE11" i="16"/>
  <c r="BB82" i="16"/>
  <c r="AY11" i="16"/>
  <c r="AW11" i="16"/>
  <c r="AT82" i="16"/>
  <c r="AQ11" i="16"/>
  <c r="AO11" i="16"/>
  <c r="AL82" i="16"/>
  <c r="AI11" i="16"/>
  <c r="CH11" i="16"/>
  <c r="CF11" i="16"/>
  <c r="BZ11" i="16"/>
  <c r="BX11" i="16"/>
  <c r="BR11" i="16"/>
  <c r="BP11" i="16"/>
  <c r="BJ11" i="16"/>
  <c r="BH11" i="16"/>
  <c r="BB11" i="16"/>
  <c r="AZ11" i="16"/>
  <c r="AT11" i="16"/>
  <c r="AR11" i="16"/>
  <c r="AL11" i="16"/>
  <c r="AJ11" i="16"/>
  <c r="BU10" i="16"/>
  <c r="BU39" i="16" s="1"/>
  <c r="BM10" i="16"/>
  <c r="BM39" i="16" s="1"/>
  <c r="CF6" i="16"/>
  <c r="CF5" i="16" s="1"/>
  <c r="CD6" i="16"/>
  <c r="CD5" i="16" s="1"/>
  <c r="CD37" i="16" s="1"/>
  <c r="CD36" i="16" s="1"/>
  <c r="CC77" i="16"/>
  <c r="CC76" i="16" s="1"/>
  <c r="BX6" i="16"/>
  <c r="BX5" i="16" s="1"/>
  <c r="BV6" i="16"/>
  <c r="BV5" i="16" s="1"/>
  <c r="BU77" i="16"/>
  <c r="BU76" i="16" s="1"/>
  <c r="BP6" i="16"/>
  <c r="BP5" i="16" s="1"/>
  <c r="BN6" i="16"/>
  <c r="BM77" i="16"/>
  <c r="BM76" i="16" s="1"/>
  <c r="BH6" i="16"/>
  <c r="BH5" i="16" s="1"/>
  <c r="BF6" i="16"/>
  <c r="BE77" i="16"/>
  <c r="BE76" i="16" s="1"/>
  <c r="AZ6" i="16"/>
  <c r="AZ5" i="16" s="1"/>
  <c r="AX6" i="16"/>
  <c r="AW77" i="16"/>
  <c r="AW76" i="16" s="1"/>
  <c r="AR6" i="16"/>
  <c r="AR5" i="16" s="1"/>
  <c r="AP6" i="16"/>
  <c r="AP5" i="16" s="1"/>
  <c r="AO77" i="16"/>
  <c r="AO76" i="16" s="1"/>
  <c r="AJ6" i="16"/>
  <c r="AJ5" i="16" s="1"/>
  <c r="AH6" i="16"/>
  <c r="AH5" i="16" s="1"/>
  <c r="CG6" i="16"/>
  <c r="CG5" i="16" s="1"/>
  <c r="CA6" i="16"/>
  <c r="CA5" i="16" s="1"/>
  <c r="CA37" i="16" s="1"/>
  <c r="CA36" i="16" s="1"/>
  <c r="BY6" i="16"/>
  <c r="BY5" i="16" s="1"/>
  <c r="BS6" i="16"/>
  <c r="BS5" i="16" s="1"/>
  <c r="BS37" i="16" s="1"/>
  <c r="BQ6" i="16"/>
  <c r="BQ5" i="16" s="1"/>
  <c r="BK6" i="16"/>
  <c r="BK5" i="16" s="1"/>
  <c r="BK37" i="16" s="1"/>
  <c r="BK36" i="16" s="1"/>
  <c r="BI6" i="16"/>
  <c r="BI5" i="16" s="1"/>
  <c r="BC6" i="16"/>
  <c r="BC5" i="16" s="1"/>
  <c r="BC37" i="16" s="1"/>
  <c r="BC36" i="16" s="1"/>
  <c r="BA6" i="16"/>
  <c r="BA5" i="16" s="1"/>
  <c r="AU6" i="16"/>
  <c r="AU5" i="16" s="1"/>
  <c r="AU37" i="16" s="1"/>
  <c r="AU36" i="16" s="1"/>
  <c r="AS6" i="16"/>
  <c r="AS5" i="16" s="1"/>
  <c r="AM6" i="16"/>
  <c r="AM5" i="16" s="1"/>
  <c r="AM37" i="16" s="1"/>
  <c r="AM36" i="16" s="1"/>
  <c r="AK6" i="16"/>
  <c r="AK5" i="16" s="1"/>
  <c r="BN5" i="16"/>
  <c r="BF5" i="16"/>
  <c r="AX5" i="16"/>
  <c r="AX37" i="16" s="1"/>
  <c r="AX36" i="16" s="1"/>
  <c r="CC106" i="15"/>
  <c r="BM106" i="15"/>
  <c r="BE106" i="15"/>
  <c r="AW106" i="15"/>
  <c r="CE106" i="15"/>
  <c r="BW106" i="15"/>
  <c r="BO106" i="15"/>
  <c r="BG106" i="15"/>
  <c r="AY106" i="15"/>
  <c r="AQ106" i="15"/>
  <c r="AI106" i="15"/>
  <c r="CG106" i="15"/>
  <c r="BY106" i="15"/>
  <c r="BQ106" i="15"/>
  <c r="BI106" i="15"/>
  <c r="BA106" i="15"/>
  <c r="AS106" i="15"/>
  <c r="AK106" i="15"/>
  <c r="CD106" i="15"/>
  <c r="BV106" i="15"/>
  <c r="BN106" i="15"/>
  <c r="BF106" i="15"/>
  <c r="AX106" i="15"/>
  <c r="AP106" i="15"/>
  <c r="AH106" i="15"/>
  <c r="CA106" i="15"/>
  <c r="BS106" i="15"/>
  <c r="BK106" i="15"/>
  <c r="BC106" i="15"/>
  <c r="AU106" i="15"/>
  <c r="AM106" i="15"/>
  <c r="BU106" i="15"/>
  <c r="AO106" i="15"/>
  <c r="BD95" i="15"/>
  <c r="CH95" i="15"/>
  <c r="BZ95" i="15"/>
  <c r="BR95" i="15"/>
  <c r="BJ95" i="15"/>
  <c r="BB95" i="15"/>
  <c r="AT95" i="15"/>
  <c r="AL95" i="15"/>
  <c r="CF95" i="15"/>
  <c r="CE95" i="15"/>
  <c r="CA95" i="15"/>
  <c r="BX95" i="15"/>
  <c r="BW95" i="15"/>
  <c r="BS95" i="15"/>
  <c r="BP95" i="15"/>
  <c r="BO95" i="15"/>
  <c r="BK95" i="15"/>
  <c r="BH95" i="15"/>
  <c r="BG95" i="15"/>
  <c r="BC95" i="15"/>
  <c r="AZ95" i="15"/>
  <c r="AY95" i="15"/>
  <c r="AU95" i="15"/>
  <c r="AR95" i="15"/>
  <c r="AQ95" i="15"/>
  <c r="AM95" i="15"/>
  <c r="AJ95" i="15"/>
  <c r="AI95" i="15"/>
  <c r="CD95" i="15"/>
  <c r="CC95" i="15"/>
  <c r="CB95" i="15"/>
  <c r="BV95" i="15"/>
  <c r="BU95" i="15"/>
  <c r="BT95" i="15"/>
  <c r="BN95" i="15"/>
  <c r="BM95" i="15"/>
  <c r="BL95" i="15"/>
  <c r="BF95" i="15"/>
  <c r="BE95" i="15"/>
  <c r="AX95" i="15"/>
  <c r="AW95" i="15"/>
  <c r="AV95" i="15"/>
  <c r="AP95" i="15"/>
  <c r="AO95" i="15"/>
  <c r="AN95" i="15"/>
  <c r="AH95" i="15"/>
  <c r="AX81" i="15"/>
  <c r="CB81" i="15"/>
  <c r="AV81" i="15"/>
  <c r="CA71" i="15"/>
  <c r="AU71" i="15"/>
  <c r="BP71" i="15"/>
  <c r="AJ71" i="15"/>
  <c r="BY65" i="15"/>
  <c r="AS65" i="15"/>
  <c r="BY54" i="15"/>
  <c r="BF81" i="15"/>
  <c r="BD81" i="15"/>
  <c r="AP81" i="15"/>
  <c r="AN81" i="15"/>
  <c r="AH81" i="15"/>
  <c r="BO81" i="15"/>
  <c r="CH81" i="15"/>
  <c r="CG81" i="15"/>
  <c r="CF81" i="15"/>
  <c r="CE81" i="15"/>
  <c r="CD81" i="15"/>
  <c r="CC81" i="15"/>
  <c r="BZ81" i="15"/>
  <c r="BY81" i="15"/>
  <c r="BX81" i="15"/>
  <c r="BW81" i="15"/>
  <c r="BV81" i="15"/>
  <c r="BU81" i="15"/>
  <c r="BT81" i="15"/>
  <c r="BR81" i="15"/>
  <c r="BQ81" i="15"/>
  <c r="CG37" i="15"/>
  <c r="CF37" i="15"/>
  <c r="CC37" i="15"/>
  <c r="CB37" i="15"/>
  <c r="BY37" i="15"/>
  <c r="BX37" i="15"/>
  <c r="BU37" i="15"/>
  <c r="BT37" i="15"/>
  <c r="BQ37" i="15"/>
  <c r="BM37" i="15"/>
  <c r="BK37" i="15"/>
  <c r="BJ37" i="15"/>
  <c r="BH37" i="15"/>
  <c r="BG37" i="15"/>
  <c r="BF37" i="15"/>
  <c r="BE37" i="15"/>
  <c r="BC37" i="15"/>
  <c r="BB37" i="15"/>
  <c r="AZ37" i="15"/>
  <c r="AY37" i="15"/>
  <c r="AX37" i="15"/>
  <c r="AW37" i="15"/>
  <c r="AU37" i="15"/>
  <c r="AT37" i="15"/>
  <c r="AR37" i="15"/>
  <c r="AQ37" i="15"/>
  <c r="AP37" i="15"/>
  <c r="AO37" i="15"/>
  <c r="AM37" i="15"/>
  <c r="AL37" i="15"/>
  <c r="AJ37" i="15"/>
  <c r="AI37" i="15"/>
  <c r="AH37" i="15"/>
  <c r="BQ74" i="15"/>
  <c r="AK74" i="15"/>
  <c r="CH74" i="15"/>
  <c r="BZ74" i="15"/>
  <c r="BR74" i="15"/>
  <c r="BJ74" i="15"/>
  <c r="BB74" i="15"/>
  <c r="AT74" i="15"/>
  <c r="AL74" i="15"/>
  <c r="CF30" i="15"/>
  <c r="BX30" i="15"/>
  <c r="BP30" i="15"/>
  <c r="BH30" i="15"/>
  <c r="AZ30" i="15"/>
  <c r="AR30" i="15"/>
  <c r="AJ30" i="15"/>
  <c r="CG71" i="15"/>
  <c r="CF71" i="15"/>
  <c r="CE71" i="15"/>
  <c r="BY71" i="15"/>
  <c r="BX71" i="15"/>
  <c r="BW71" i="15"/>
  <c r="BV71" i="15"/>
  <c r="BS71" i="15"/>
  <c r="BQ71" i="15"/>
  <c r="BO71" i="15"/>
  <c r="BI71" i="15"/>
  <c r="BH71" i="15"/>
  <c r="BG71" i="15"/>
  <c r="BF71" i="15"/>
  <c r="BC71" i="15"/>
  <c r="BA71" i="15"/>
  <c r="AZ71" i="15"/>
  <c r="AY71" i="15"/>
  <c r="AS71" i="15"/>
  <c r="AR71" i="15"/>
  <c r="AQ71" i="15"/>
  <c r="AP71" i="15"/>
  <c r="AM71" i="15"/>
  <c r="AK71" i="15"/>
  <c r="AI71" i="15"/>
  <c r="CE27" i="15"/>
  <c r="CB27" i="15"/>
  <c r="CA27" i="15"/>
  <c r="BW27" i="15"/>
  <c r="BT27" i="15"/>
  <c r="BS27" i="15"/>
  <c r="BO27" i="15"/>
  <c r="BL27" i="15"/>
  <c r="BK27" i="15"/>
  <c r="BG27" i="15"/>
  <c r="BD27" i="15"/>
  <c r="BC27" i="15"/>
  <c r="AY27" i="15"/>
  <c r="AV27" i="15"/>
  <c r="AU27" i="15"/>
  <c r="AQ27" i="15"/>
  <c r="AN27" i="15"/>
  <c r="AM27" i="15"/>
  <c r="AI27" i="15"/>
  <c r="BN65" i="15"/>
  <c r="AH65" i="15"/>
  <c r="CG65" i="15"/>
  <c r="CE65" i="15"/>
  <c r="BW65" i="15"/>
  <c r="BT65" i="15"/>
  <c r="BQ65" i="15"/>
  <c r="BO65" i="15"/>
  <c r="BI65" i="15"/>
  <c r="BG65" i="15"/>
  <c r="BD65" i="15"/>
  <c r="BA65" i="15"/>
  <c r="AY65" i="15"/>
  <c r="AQ65" i="15"/>
  <c r="AK65" i="15"/>
  <c r="AI65" i="15"/>
  <c r="CG21" i="15"/>
  <c r="CC21" i="15"/>
  <c r="BY21" i="15"/>
  <c r="BU21" i="15"/>
  <c r="BQ21" i="15"/>
  <c r="BM21" i="15"/>
  <c r="BI21" i="15"/>
  <c r="BE21" i="15"/>
  <c r="BA21" i="15"/>
  <c r="AW21" i="15"/>
  <c r="AS21" i="15"/>
  <c r="AO21" i="15"/>
  <c r="AK21" i="15"/>
  <c r="CH13" i="15"/>
  <c r="CG13" i="15"/>
  <c r="CF13" i="15"/>
  <c r="CD13" i="15"/>
  <c r="CB13" i="15"/>
  <c r="CA13" i="15"/>
  <c r="BZ13" i="15"/>
  <c r="BY13" i="15"/>
  <c r="BX13" i="15"/>
  <c r="BV13" i="15"/>
  <c r="BU13" i="15"/>
  <c r="BT13" i="15"/>
  <c r="BS13" i="15"/>
  <c r="BR13" i="15"/>
  <c r="BQ13" i="15"/>
  <c r="BP13" i="15"/>
  <c r="BN13" i="15"/>
  <c r="BM13" i="15"/>
  <c r="BL13" i="15"/>
  <c r="BK13" i="15"/>
  <c r="BJ13" i="15"/>
  <c r="BI13" i="15"/>
  <c r="BH13" i="15"/>
  <c r="BG13" i="15"/>
  <c r="BF13" i="15"/>
  <c r="BD13" i="15"/>
  <c r="BA13" i="15"/>
  <c r="AZ13" i="15"/>
  <c r="AY13" i="15"/>
  <c r="AX13" i="15"/>
  <c r="AV13" i="15"/>
  <c r="AU13" i="15"/>
  <c r="AS13" i="15"/>
  <c r="AR13" i="15"/>
  <c r="AQ13" i="15"/>
  <c r="AP13" i="15"/>
  <c r="AN13" i="15"/>
  <c r="AK13" i="15"/>
  <c r="AI13" i="15"/>
  <c r="AH13" i="15"/>
  <c r="CG54" i="15"/>
  <c r="CD54" i="15"/>
  <c r="BU54" i="15"/>
  <c r="BQ54" i="15"/>
  <c r="BN54" i="15"/>
  <c r="BM54" i="15"/>
  <c r="BI54" i="15"/>
  <c r="BF54" i="15"/>
  <c r="BA54" i="15"/>
  <c r="AX54" i="15"/>
  <c r="AS54" i="15"/>
  <c r="AK54" i="15"/>
  <c r="AH54" i="15"/>
  <c r="CB10" i="15"/>
  <c r="BT10" i="15"/>
  <c r="BL10" i="15"/>
  <c r="BD10" i="15"/>
  <c r="AV10" i="15"/>
  <c r="AN10" i="15"/>
  <c r="CH49" i="15"/>
  <c r="CE49" i="15"/>
  <c r="CA49" i="15"/>
  <c r="BZ49" i="15"/>
  <c r="BW49" i="15"/>
  <c r="BS49" i="15"/>
  <c r="BR49" i="15"/>
  <c r="BO49" i="15"/>
  <c r="BK49" i="15"/>
  <c r="BJ49" i="15"/>
  <c r="BG49" i="15"/>
  <c r="BB49" i="15"/>
  <c r="AY49" i="15"/>
  <c r="AU49" i="15"/>
  <c r="AT49" i="15"/>
  <c r="AQ49" i="15"/>
  <c r="AM49" i="15"/>
  <c r="AL49" i="15"/>
  <c r="AI49" i="15"/>
  <c r="CC5" i="15"/>
  <c r="BU5" i="15"/>
  <c r="BM5" i="15"/>
  <c r="BE5" i="15"/>
  <c r="AW5" i="15"/>
  <c r="AO5" i="15"/>
  <c r="CG39" i="14"/>
  <c r="CC39" i="14"/>
  <c r="CB39" i="14"/>
  <c r="BY39" i="14"/>
  <c r="BU39" i="14"/>
  <c r="BT39" i="14"/>
  <c r="BQ39" i="14"/>
  <c r="BM39" i="14"/>
  <c r="BL39" i="14"/>
  <c r="BI39" i="14"/>
  <c r="BE39" i="14"/>
  <c r="BD39" i="14"/>
  <c r="BA39" i="14"/>
  <c r="AW39" i="14"/>
  <c r="AV39" i="14"/>
  <c r="AS39" i="14"/>
  <c r="AO39" i="14"/>
  <c r="AN39" i="14"/>
  <c r="AK39" i="14"/>
  <c r="CH39" i="14"/>
  <c r="CF39" i="14"/>
  <c r="CD39" i="14"/>
  <c r="BZ39" i="14"/>
  <c r="BX39" i="14"/>
  <c r="BV39" i="14"/>
  <c r="BR39" i="14"/>
  <c r="BP39" i="14"/>
  <c r="BN39" i="14"/>
  <c r="BJ39" i="14"/>
  <c r="BH39" i="14"/>
  <c r="BF39" i="14"/>
  <c r="BB39" i="14"/>
  <c r="AZ39" i="14"/>
  <c r="AX39" i="14"/>
  <c r="AT39" i="14"/>
  <c r="AR39" i="14"/>
  <c r="AP39" i="14"/>
  <c r="AL39" i="14"/>
  <c r="AJ39" i="14"/>
  <c r="AH39" i="14"/>
  <c r="CE39" i="14"/>
  <c r="BW39" i="14"/>
  <c r="BO39" i="14"/>
  <c r="BG39" i="14"/>
  <c r="AY39" i="14"/>
  <c r="AQ39" i="14"/>
  <c r="AI39" i="14"/>
  <c r="AJ35" i="14"/>
  <c r="BE34" i="14"/>
  <c r="BE35" i="14" s="1"/>
  <c r="AW34" i="14"/>
  <c r="AW35" i="14" s="1"/>
  <c r="AO34" i="14"/>
  <c r="AO35" i="14" s="1"/>
  <c r="BJ33" i="14"/>
  <c r="BF33" i="14"/>
  <c r="BE33" i="14"/>
  <c r="BB33" i="14"/>
  <c r="AX33" i="14"/>
  <c r="AW33" i="14"/>
  <c r="AT33" i="14"/>
  <c r="AP33" i="14"/>
  <c r="AO33" i="14"/>
  <c r="AL33" i="14"/>
  <c r="AH33" i="14"/>
  <c r="BH34" i="14"/>
  <c r="BH35" i="14" s="1"/>
  <c r="AZ34" i="14"/>
  <c r="AZ35" i="14" s="1"/>
  <c r="AR34" i="14"/>
  <c r="AR35" i="14" s="1"/>
  <c r="AJ34" i="14"/>
  <c r="BI34" i="14"/>
  <c r="BI35" i="14" s="1"/>
  <c r="BA34" i="14"/>
  <c r="BA35" i="14" s="1"/>
  <c r="AS34" i="14"/>
  <c r="AS35" i="14" s="1"/>
  <c r="AK34" i="14"/>
  <c r="AK35" i="14" s="1"/>
  <c r="BK34" i="14"/>
  <c r="BJ34" i="14"/>
  <c r="BJ35" i="14" s="1"/>
  <c r="BF34" i="14"/>
  <c r="BF35" i="14" s="1"/>
  <c r="BC34" i="14"/>
  <c r="BB34" i="14"/>
  <c r="BB35" i="14" s="1"/>
  <c r="AX34" i="14"/>
  <c r="AX35" i="14" s="1"/>
  <c r="AU34" i="14"/>
  <c r="AT34" i="14"/>
  <c r="AP34" i="14"/>
  <c r="AP35" i="14" s="1"/>
  <c r="AM34" i="14"/>
  <c r="AL34" i="14"/>
  <c r="AL35" i="14" s="1"/>
  <c r="AH34" i="14"/>
  <c r="AH35" i="14" s="1"/>
  <c r="BK33" i="14"/>
  <c r="BI33" i="14"/>
  <c r="BH33" i="14"/>
  <c r="BG33" i="14"/>
  <c r="BD33" i="14"/>
  <c r="BC33" i="14"/>
  <c r="BA33" i="14"/>
  <c r="AZ33" i="14"/>
  <c r="AY33" i="14"/>
  <c r="AV33" i="14"/>
  <c r="AU33" i="14"/>
  <c r="AS33" i="14"/>
  <c r="AR33" i="14"/>
  <c r="AQ33" i="14"/>
  <c r="AN33" i="14"/>
  <c r="AM33" i="14"/>
  <c r="AK33" i="14"/>
  <c r="AJ33" i="14"/>
  <c r="AI33" i="14"/>
  <c r="BL20" i="14"/>
  <c r="BD20" i="14"/>
  <c r="BU19" i="14"/>
  <c r="BU20" i="14" s="1"/>
  <c r="BQ19" i="14"/>
  <c r="BQ20" i="14" s="1"/>
  <c r="BM19" i="14"/>
  <c r="BM20" i="14" s="1"/>
  <c r="BI19" i="14"/>
  <c r="BI20" i="14" s="1"/>
  <c r="BE19" i="14"/>
  <c r="BE20" i="14" s="1"/>
  <c r="BD19" i="14"/>
  <c r="BA19" i="14"/>
  <c r="BA20" i="14" s="1"/>
  <c r="BT19" i="14"/>
  <c r="BT20" i="14" s="1"/>
  <c r="BL19" i="14"/>
  <c r="BR19" i="14"/>
  <c r="BR20" i="14" s="1"/>
  <c r="BO19" i="14"/>
  <c r="BO20" i="14" s="1"/>
  <c r="BN19" i="14"/>
  <c r="BN20" i="14" s="1"/>
  <c r="BJ19" i="14"/>
  <c r="BJ20" i="14" s="1"/>
  <c r="BG19" i="14"/>
  <c r="BG20" i="14" s="1"/>
  <c r="BF19" i="14"/>
  <c r="BF20" i="14" s="1"/>
  <c r="BB19" i="14"/>
  <c r="BB20" i="14" s="1"/>
  <c r="BU12" i="14"/>
  <c r="AO12" i="14"/>
  <c r="CH11" i="14"/>
  <c r="CH12" i="14" s="1"/>
  <c r="BZ11" i="14"/>
  <c r="BZ12" i="14" s="1"/>
  <c r="BR11" i="14"/>
  <c r="BR12" i="14" s="1"/>
  <c r="BJ11" i="14"/>
  <c r="BJ12" i="14" s="1"/>
  <c r="BB11" i="14"/>
  <c r="BB12" i="14" s="1"/>
  <c r="AT11" i="14"/>
  <c r="AT12" i="14" s="1"/>
  <c r="AL11" i="14"/>
  <c r="AL12" i="14" s="1"/>
  <c r="CC11" i="14"/>
  <c r="CC12" i="14" s="1"/>
  <c r="BU11" i="14"/>
  <c r="BM11" i="14"/>
  <c r="BM12" i="14" s="1"/>
  <c r="BE11" i="14"/>
  <c r="BE12" i="14" s="1"/>
  <c r="AW11" i="14"/>
  <c r="AW12" i="14" s="1"/>
  <c r="AO11" i="14"/>
  <c r="CG11" i="14"/>
  <c r="CG12" i="14" s="1"/>
  <c r="CF11" i="14"/>
  <c r="CF12" i="14" s="1"/>
  <c r="CD11" i="14"/>
  <c r="CD12" i="14" s="1"/>
  <c r="CA11" i="14"/>
  <c r="BY11" i="14"/>
  <c r="BY12" i="14" s="1"/>
  <c r="BX11" i="14"/>
  <c r="BX12" i="14" s="1"/>
  <c r="BV11" i="14"/>
  <c r="BV12" i="14" s="1"/>
  <c r="BS11" i="14"/>
  <c r="BQ11" i="14"/>
  <c r="BQ12" i="14" s="1"/>
  <c r="BP11" i="14"/>
  <c r="BP12" i="14" s="1"/>
  <c r="BN11" i="14"/>
  <c r="BN12" i="14" s="1"/>
  <c r="BK11" i="14"/>
  <c r="BI11" i="14"/>
  <c r="BI12" i="14" s="1"/>
  <c r="BH11" i="14"/>
  <c r="BH12" i="14" s="1"/>
  <c r="BF11" i="14"/>
  <c r="BF12" i="14" s="1"/>
  <c r="BC11" i="14"/>
  <c r="BA11" i="14"/>
  <c r="BA12" i="14" s="1"/>
  <c r="AZ11" i="14"/>
  <c r="AZ12" i="14" s="1"/>
  <c r="AX11" i="14"/>
  <c r="AX12" i="14" s="1"/>
  <c r="AU11" i="14"/>
  <c r="AS11" i="14"/>
  <c r="AS12" i="14" s="1"/>
  <c r="AR11" i="14"/>
  <c r="AR12" i="14" s="1"/>
  <c r="AP11" i="14"/>
  <c r="AP12" i="14" s="1"/>
  <c r="AM11" i="14"/>
  <c r="AK11" i="14"/>
  <c r="AK12" i="14" s="1"/>
  <c r="AJ11" i="14"/>
  <c r="AJ12" i="14" s="1"/>
  <c r="AH11" i="14"/>
  <c r="AH12" i="14" s="1"/>
  <c r="BL95" i="13"/>
  <c r="BH95" i="13"/>
  <c r="BL85" i="13"/>
  <c r="BH85" i="13"/>
  <c r="BW63" i="13"/>
  <c r="BL55" i="13"/>
  <c r="BQ101" i="12"/>
  <c r="CC99" i="12"/>
  <c r="BR98" i="12"/>
  <c r="BG97" i="12"/>
  <c r="AV96" i="12"/>
  <c r="CA92" i="12"/>
  <c r="CF91" i="12"/>
  <c r="BX91" i="12"/>
  <c r="BP91" i="12"/>
  <c r="CE90" i="12"/>
  <c r="BW90" i="12"/>
  <c r="BO90" i="12"/>
  <c r="BG90" i="12"/>
  <c r="AY90" i="12"/>
  <c r="AQ90" i="12"/>
  <c r="AI90" i="12"/>
  <c r="CB89" i="12"/>
  <c r="BT89" i="12"/>
  <c r="BL89" i="12"/>
  <c r="BD89" i="12"/>
  <c r="AV89" i="12"/>
  <c r="AN89" i="12"/>
  <c r="CG88" i="12"/>
  <c r="BY88" i="12"/>
  <c r="BQ88" i="12"/>
  <c r="BI88" i="12"/>
  <c r="BA88" i="12"/>
  <c r="AS88" i="12"/>
  <c r="AK88" i="12"/>
  <c r="CD87" i="12"/>
  <c r="BV87" i="12"/>
  <c r="BN87" i="12"/>
  <c r="BF87" i="12"/>
  <c r="AX87" i="12"/>
  <c r="AP87" i="12"/>
  <c r="AH87" i="12"/>
  <c r="BK86" i="12"/>
  <c r="BC86" i="12"/>
  <c r="AU86" i="12"/>
  <c r="AM86" i="12"/>
  <c r="CG81" i="12"/>
  <c r="CF81" i="12"/>
  <c r="CE81" i="12"/>
  <c r="CB81" i="12"/>
  <c r="CA81" i="12"/>
  <c r="BY81" i="12"/>
  <c r="BX81" i="12"/>
  <c r="BW81" i="12"/>
  <c r="BT81" i="12"/>
  <c r="BS81" i="12"/>
  <c r="BQ81" i="12"/>
  <c r="BP81" i="12"/>
  <c r="BL81" i="12"/>
  <c r="BK81" i="12"/>
  <c r="BI81" i="12"/>
  <c r="BH81" i="12"/>
  <c r="BD81" i="12"/>
  <c r="BC81" i="12"/>
  <c r="BA81" i="12"/>
  <c r="AZ81" i="12"/>
  <c r="AY81" i="12"/>
  <c r="AV81" i="12"/>
  <c r="AU81" i="12"/>
  <c r="AS81" i="12"/>
  <c r="AR81" i="12"/>
  <c r="AN81" i="12"/>
  <c r="AM81" i="12"/>
  <c r="AJ81" i="12"/>
  <c r="AI81" i="12"/>
  <c r="CG101" i="12"/>
  <c r="BY101" i="12"/>
  <c r="BP101" i="12"/>
  <c r="BO91" i="12"/>
  <c r="BN91" i="12"/>
  <c r="BM91" i="12"/>
  <c r="CF77" i="12"/>
  <c r="CE77" i="12"/>
  <c r="CC77" i="12"/>
  <c r="CB77" i="12"/>
  <c r="BX77" i="12"/>
  <c r="BW77" i="12"/>
  <c r="BU77" i="12"/>
  <c r="BT77" i="12"/>
  <c r="BP77" i="12"/>
  <c r="BO77" i="12"/>
  <c r="BM77" i="12"/>
  <c r="BL77" i="12"/>
  <c r="BH77" i="12"/>
  <c r="BG77" i="12"/>
  <c r="BE77" i="12"/>
  <c r="BD77" i="12"/>
  <c r="AZ77" i="12"/>
  <c r="AY77" i="12"/>
  <c r="AW77" i="12"/>
  <c r="AU77" i="12"/>
  <c r="AR77" i="12"/>
  <c r="AQ77" i="12"/>
  <c r="AO77" i="12"/>
  <c r="AJ77" i="12"/>
  <c r="AI77" i="12"/>
  <c r="CH69" i="12"/>
  <c r="CF69" i="12"/>
  <c r="CE69" i="12"/>
  <c r="CA69" i="12"/>
  <c r="BZ69" i="12"/>
  <c r="BX69" i="12"/>
  <c r="BW69" i="12"/>
  <c r="BS69" i="12"/>
  <c r="BR69" i="12"/>
  <c r="BP69" i="12"/>
  <c r="BO69" i="12"/>
  <c r="BK69" i="12"/>
  <c r="BJ69" i="12"/>
  <c r="BH69" i="12"/>
  <c r="BG69" i="12"/>
  <c r="BC69" i="12"/>
  <c r="BB69" i="12"/>
  <c r="AZ69" i="12"/>
  <c r="AY69" i="12"/>
  <c r="AX69" i="12"/>
  <c r="AU69" i="12"/>
  <c r="AT69" i="12"/>
  <c r="AR69" i="12"/>
  <c r="AQ69" i="12"/>
  <c r="AP69" i="12"/>
  <c r="AM69" i="12"/>
  <c r="AL69" i="12"/>
  <c r="AJ69" i="12"/>
  <c r="AI69" i="12"/>
  <c r="CG65" i="12"/>
  <c r="CE65" i="12"/>
  <c r="CD65" i="12"/>
  <c r="CB65" i="12"/>
  <c r="BY65" i="12"/>
  <c r="BW65" i="12"/>
  <c r="BV65" i="12"/>
  <c r="BT65" i="12"/>
  <c r="BQ65" i="12"/>
  <c r="BO65" i="12"/>
  <c r="BN65" i="12"/>
  <c r="BL65" i="12"/>
  <c r="BI65" i="12"/>
  <c r="BG65" i="12"/>
  <c r="BF65" i="12"/>
  <c r="BD65" i="12"/>
  <c r="BA65" i="12"/>
  <c r="AY65" i="12"/>
  <c r="AX65" i="12"/>
  <c r="AV65" i="12"/>
  <c r="AS65" i="12"/>
  <c r="AQ65" i="12"/>
  <c r="AP65" i="12"/>
  <c r="AN65" i="12"/>
  <c r="AK65" i="12"/>
  <c r="AI65" i="12"/>
  <c r="AH65" i="12"/>
  <c r="CH63" i="12"/>
  <c r="CE63" i="12"/>
  <c r="BZ63" i="12"/>
  <c r="BW63" i="12"/>
  <c r="BR63" i="12"/>
  <c r="BO63" i="12"/>
  <c r="BL63" i="12"/>
  <c r="AV63" i="12"/>
  <c r="CE63" i="13"/>
  <c r="CB63" i="13"/>
  <c r="BT63" i="13"/>
  <c r="BO63" i="13"/>
  <c r="BL63" i="13"/>
  <c r="BF63" i="13"/>
  <c r="BD63" i="13"/>
  <c r="AX63" i="13"/>
  <c r="AV63" i="13"/>
  <c r="AP63" i="13"/>
  <c r="AN63" i="13"/>
  <c r="AH63" i="13"/>
  <c r="BK60" i="12"/>
  <c r="BJ60" i="12"/>
  <c r="BI60" i="12"/>
  <c r="BH60" i="12"/>
  <c r="BG60" i="12"/>
  <c r="BF60" i="12"/>
  <c r="BE60" i="12"/>
  <c r="BD60" i="12"/>
  <c r="BC60" i="12"/>
  <c r="BB60" i="12"/>
  <c r="BA60" i="12"/>
  <c r="AZ60" i="12"/>
  <c r="AY60" i="12"/>
  <c r="AX60" i="12"/>
  <c r="AW60" i="12"/>
  <c r="AV60" i="12"/>
  <c r="AU60" i="12"/>
  <c r="AT60" i="12"/>
  <c r="AS60" i="12"/>
  <c r="AR60" i="12"/>
  <c r="AQ60" i="12"/>
  <c r="AP60" i="12"/>
  <c r="AO60" i="12"/>
  <c r="AN60" i="12"/>
  <c r="AM60" i="12"/>
  <c r="AL60" i="12"/>
  <c r="AK60" i="12"/>
  <c r="AJ60" i="12"/>
  <c r="AI60" i="12"/>
  <c r="AH60" i="12"/>
  <c r="BK59" i="12"/>
  <c r="BJ59" i="12"/>
  <c r="BI59" i="12"/>
  <c r="BH59" i="12"/>
  <c r="BG59" i="12"/>
  <c r="BF59" i="12"/>
  <c r="BE59" i="12"/>
  <c r="BD59" i="12"/>
  <c r="BC59" i="12"/>
  <c r="BB59" i="12"/>
  <c r="BA59" i="12"/>
  <c r="AZ59" i="12"/>
  <c r="AY59" i="12"/>
  <c r="AX59" i="12"/>
  <c r="AW59" i="12"/>
  <c r="AV59" i="12"/>
  <c r="AU59" i="12"/>
  <c r="AT59" i="12"/>
  <c r="AS59" i="12"/>
  <c r="AR59" i="12"/>
  <c r="AQ59" i="12"/>
  <c r="AP59" i="12"/>
  <c r="AO59" i="12"/>
  <c r="AN59" i="12"/>
  <c r="AM59" i="12"/>
  <c r="AL59" i="12"/>
  <c r="AK59" i="12"/>
  <c r="AJ59" i="12"/>
  <c r="AI59" i="12"/>
  <c r="AH59" i="12"/>
  <c r="BK58" i="12"/>
  <c r="BJ58" i="12"/>
  <c r="BI58" i="12"/>
  <c r="BH58" i="12"/>
  <c r="BG58" i="12"/>
  <c r="BF58" i="12"/>
  <c r="BE58" i="12"/>
  <c r="BD58" i="12"/>
  <c r="BC58" i="12"/>
  <c r="BB58" i="12"/>
  <c r="BA58" i="12"/>
  <c r="AZ58" i="12"/>
  <c r="AY58" i="12"/>
  <c r="AX58" i="12"/>
  <c r="AW58" i="12"/>
  <c r="AV58" i="12"/>
  <c r="AU58" i="12"/>
  <c r="AT58" i="12"/>
  <c r="AS58" i="12"/>
  <c r="AR58" i="12"/>
  <c r="AQ58" i="12"/>
  <c r="AP58" i="12"/>
  <c r="AO58" i="12"/>
  <c r="AN58" i="12"/>
  <c r="AM58" i="12"/>
  <c r="AL58" i="12"/>
  <c r="AK58" i="12"/>
  <c r="AJ58" i="12"/>
  <c r="AI58" i="12"/>
  <c r="AH58" i="12"/>
  <c r="BK57" i="12"/>
  <c r="BJ57" i="12"/>
  <c r="BI57" i="12"/>
  <c r="BH57" i="12"/>
  <c r="BG57" i="12"/>
  <c r="BF57" i="12"/>
  <c r="BE57" i="12"/>
  <c r="BD57" i="12"/>
  <c r="BC57" i="12"/>
  <c r="BB57" i="12"/>
  <c r="BA57" i="12"/>
  <c r="AZ57" i="12"/>
  <c r="AY57" i="12"/>
  <c r="AX57" i="12"/>
  <c r="AW57" i="12"/>
  <c r="AV57" i="12"/>
  <c r="AU57" i="12"/>
  <c r="AT57" i="12"/>
  <c r="AS57" i="12"/>
  <c r="AR57" i="12"/>
  <c r="AQ57" i="12"/>
  <c r="AP57" i="12"/>
  <c r="AO57" i="12"/>
  <c r="AN57" i="12"/>
  <c r="AM57" i="12"/>
  <c r="AL57" i="12"/>
  <c r="AK57" i="12"/>
  <c r="AJ57" i="12"/>
  <c r="AI57" i="12"/>
  <c r="AH57" i="12"/>
  <c r="BK56" i="12"/>
  <c r="BJ56" i="12"/>
  <c r="BI56" i="12"/>
  <c r="BH56" i="12"/>
  <c r="BG56" i="12"/>
  <c r="BF56" i="12"/>
  <c r="BE56" i="12"/>
  <c r="BD56" i="12"/>
  <c r="BC56" i="12"/>
  <c r="BB56" i="12"/>
  <c r="BA56" i="12"/>
  <c r="AZ56" i="12"/>
  <c r="AY56" i="12"/>
  <c r="AX56" i="12"/>
  <c r="AW56" i="12"/>
  <c r="AV56" i="12"/>
  <c r="AU56" i="12"/>
  <c r="AT56" i="12"/>
  <c r="AS56" i="12"/>
  <c r="AR56" i="12"/>
  <c r="AQ56" i="12"/>
  <c r="AP56" i="12"/>
  <c r="AO56" i="12"/>
  <c r="AN56" i="12"/>
  <c r="AM56" i="12"/>
  <c r="AL56" i="12"/>
  <c r="AK56" i="12"/>
  <c r="AJ56" i="12"/>
  <c r="AI56" i="12"/>
  <c r="AH56" i="12"/>
  <c r="CF41" i="12"/>
  <c r="CD41" i="12"/>
  <c r="CD100" i="12" s="1"/>
  <c r="CA41" i="12"/>
  <c r="BX41" i="12"/>
  <c r="BV41" i="12"/>
  <c r="BV100" i="12" s="1"/>
  <c r="BS41" i="12"/>
  <c r="BP41" i="12"/>
  <c r="BN41" i="12"/>
  <c r="BN100" i="12" s="1"/>
  <c r="BK41" i="12"/>
  <c r="BH41" i="12"/>
  <c r="BF41" i="12"/>
  <c r="BF100" i="12" s="1"/>
  <c r="BC41" i="12"/>
  <c r="AZ41" i="12"/>
  <c r="AX41" i="12"/>
  <c r="AX100" i="12" s="1"/>
  <c r="AU41" i="12"/>
  <c r="AR41" i="12"/>
  <c r="AP41" i="12"/>
  <c r="AP100" i="12" s="1"/>
  <c r="AM41" i="12"/>
  <c r="AJ41" i="12"/>
  <c r="AH41" i="12"/>
  <c r="AH100" i="12" s="1"/>
  <c r="CF40" i="12"/>
  <c r="CC40" i="12"/>
  <c r="CA40" i="12"/>
  <c r="CA99" i="12" s="1"/>
  <c r="BX40" i="12"/>
  <c r="BU40" i="12"/>
  <c r="BS40" i="12"/>
  <c r="BS99" i="12" s="1"/>
  <c r="BP40" i="12"/>
  <c r="BM40" i="12"/>
  <c r="BK40" i="12"/>
  <c r="BK99" i="12" s="1"/>
  <c r="BH40" i="12"/>
  <c r="BE40" i="12"/>
  <c r="BC40" i="12"/>
  <c r="BC99" i="12" s="1"/>
  <c r="AZ40" i="12"/>
  <c r="AW40" i="12"/>
  <c r="AU40" i="12"/>
  <c r="AU99" i="12" s="1"/>
  <c r="AR40" i="12"/>
  <c r="AO40" i="12"/>
  <c r="AM40" i="12"/>
  <c r="AM99" i="12" s="1"/>
  <c r="AJ40" i="12"/>
  <c r="CH39" i="12"/>
  <c r="CF39" i="12"/>
  <c r="CF98" i="12" s="1"/>
  <c r="CC39" i="12"/>
  <c r="BZ39" i="12"/>
  <c r="BX39" i="12"/>
  <c r="BX98" i="12" s="1"/>
  <c r="BU39" i="12"/>
  <c r="BR39" i="12"/>
  <c r="BP39" i="12"/>
  <c r="BP98" i="12" s="1"/>
  <c r="BM39" i="12"/>
  <c r="BJ39" i="12"/>
  <c r="BH39" i="12"/>
  <c r="BH98" i="12" s="1"/>
  <c r="BE39" i="12"/>
  <c r="BB39" i="12"/>
  <c r="AZ39" i="12"/>
  <c r="AZ98" i="12" s="1"/>
  <c r="AW39" i="12"/>
  <c r="AT39" i="12"/>
  <c r="AR39" i="12"/>
  <c r="AR98" i="12" s="1"/>
  <c r="AO39" i="12"/>
  <c r="AL39" i="12"/>
  <c r="AJ39" i="12"/>
  <c r="AJ98" i="12" s="1"/>
  <c r="CH38" i="12"/>
  <c r="CE38" i="12"/>
  <c r="CE97" i="12" s="1"/>
  <c r="CC38" i="12"/>
  <c r="BZ38" i="12"/>
  <c r="BW38" i="12"/>
  <c r="BU38" i="12"/>
  <c r="BR38" i="12"/>
  <c r="BO38" i="12"/>
  <c r="BO97" i="12" s="1"/>
  <c r="BM38" i="12"/>
  <c r="BJ38" i="12"/>
  <c r="BG38" i="12"/>
  <c r="BE38" i="12"/>
  <c r="BB38" i="12"/>
  <c r="AY38" i="12"/>
  <c r="AW38" i="12"/>
  <c r="AT38" i="12"/>
  <c r="AQ38" i="12"/>
  <c r="AO38" i="12"/>
  <c r="AL38" i="12"/>
  <c r="AI38" i="12"/>
  <c r="CH37" i="12"/>
  <c r="CE37" i="12"/>
  <c r="CB37" i="12"/>
  <c r="CB102" i="12" s="1"/>
  <c r="BZ37" i="12"/>
  <c r="BW37" i="12"/>
  <c r="BT37" i="12"/>
  <c r="BR37" i="12"/>
  <c r="BO37" i="12"/>
  <c r="BL37" i="12"/>
  <c r="BJ37" i="12"/>
  <c r="BG37" i="12"/>
  <c r="BD37" i="12"/>
  <c r="BB37" i="12"/>
  <c r="AY37" i="12"/>
  <c r="AV37" i="12"/>
  <c r="AT37" i="12"/>
  <c r="AQ37" i="12"/>
  <c r="AN37" i="12"/>
  <c r="AL37" i="12"/>
  <c r="AI37" i="12"/>
  <c r="CF32" i="12"/>
  <c r="BX32" i="12"/>
  <c r="BP32" i="12"/>
  <c r="BH32" i="12"/>
  <c r="BE32" i="12"/>
  <c r="AW32" i="12"/>
  <c r="AR32" i="12"/>
  <c r="CH31" i="12"/>
  <c r="CF31" i="12"/>
  <c r="CC31" i="12"/>
  <c r="BX31" i="12"/>
  <c r="BU31" i="12"/>
  <c r="BP31" i="12"/>
  <c r="BM31" i="12"/>
  <c r="BH31" i="12"/>
  <c r="BE31" i="12"/>
  <c r="AZ31" i="12"/>
  <c r="AW31" i="12"/>
  <c r="AR31" i="12"/>
  <c r="AO31" i="12"/>
  <c r="AL31" i="12"/>
  <c r="AJ31" i="12"/>
  <c r="BJ31" i="12"/>
  <c r="AT31" i="12"/>
  <c r="CA31" i="12"/>
  <c r="BS31" i="12"/>
  <c r="BK31" i="12"/>
  <c r="BC31" i="12"/>
  <c r="AU31" i="12"/>
  <c r="AM31" i="12"/>
  <c r="BK24" i="12"/>
  <c r="BH24" i="12"/>
  <c r="BC24" i="12"/>
  <c r="BU23" i="12"/>
  <c r="BP23" i="12"/>
  <c r="BK23" i="12"/>
  <c r="BH23" i="12"/>
  <c r="BE23" i="12"/>
  <c r="BC23" i="12"/>
  <c r="BQ15" i="12"/>
  <c r="BM23" i="12"/>
  <c r="BT15" i="12"/>
  <c r="BO15" i="12"/>
  <c r="BL15" i="12"/>
  <c r="CA12" i="12"/>
  <c r="BS12" i="12"/>
  <c r="BP12" i="12"/>
  <c r="BK12" i="12"/>
  <c r="BC12" i="12"/>
  <c r="AZ12" i="12"/>
  <c r="AU12" i="12"/>
  <c r="AR12" i="12"/>
  <c r="AM12" i="12"/>
  <c r="CF11" i="12"/>
  <c r="CA11" i="12"/>
  <c r="BX11" i="12"/>
  <c r="BX12" i="12" s="1"/>
  <c r="BS11" i="12"/>
  <c r="BS93" i="12" s="1"/>
  <c r="BP11" i="12"/>
  <c r="BK11" i="12"/>
  <c r="BK93" i="12" s="1"/>
  <c r="BH11" i="12"/>
  <c r="BC11" i="12"/>
  <c r="BC93" i="12" s="1"/>
  <c r="AZ11" i="12"/>
  <c r="AU11" i="12"/>
  <c r="AR11" i="12"/>
  <c r="AM11" i="12"/>
  <c r="AM93" i="12" s="1"/>
  <c r="AJ11" i="12"/>
  <c r="AJ12" i="12" s="1"/>
  <c r="CG41" i="12"/>
  <c r="CD90" i="12"/>
  <c r="BY41" i="12"/>
  <c r="BV90" i="12"/>
  <c r="BQ41" i="12"/>
  <c r="BN90" i="12"/>
  <c r="BI41" i="12"/>
  <c r="BF90" i="12"/>
  <c r="BD90" i="12"/>
  <c r="BA41" i="12"/>
  <c r="AX90" i="12"/>
  <c r="AV90" i="12"/>
  <c r="AS41" i="12"/>
  <c r="AP90" i="12"/>
  <c r="AN90" i="12"/>
  <c r="AK41" i="12"/>
  <c r="AH90" i="12"/>
  <c r="CG89" i="12"/>
  <c r="CD40" i="12"/>
  <c r="CC89" i="12"/>
  <c r="CA89" i="12"/>
  <c r="BY89" i="12"/>
  <c r="BV40" i="12"/>
  <c r="BU89" i="12"/>
  <c r="BS89" i="12"/>
  <c r="BQ89" i="12"/>
  <c r="BN40" i="12"/>
  <c r="BM89" i="12"/>
  <c r="BK89" i="12"/>
  <c r="BI89" i="12"/>
  <c r="BF40" i="12"/>
  <c r="BE89" i="12"/>
  <c r="BC89" i="12"/>
  <c r="BA89" i="12"/>
  <c r="AX40" i="12"/>
  <c r="AW89" i="12"/>
  <c r="AU89" i="12"/>
  <c r="AS89" i="12"/>
  <c r="AP40" i="12"/>
  <c r="AO89" i="12"/>
  <c r="AM89" i="12"/>
  <c r="AK89" i="12"/>
  <c r="AH40" i="12"/>
  <c r="CF88" i="12"/>
  <c r="CD88" i="12"/>
  <c r="CA39" i="12"/>
  <c r="BX88" i="12"/>
  <c r="BV88" i="12"/>
  <c r="BS39" i="12"/>
  <c r="BP88" i="12"/>
  <c r="BN88" i="12"/>
  <c r="BK39" i="12"/>
  <c r="BH88" i="12"/>
  <c r="BF88" i="12"/>
  <c r="BC39" i="12"/>
  <c r="AZ88" i="12"/>
  <c r="AX88" i="12"/>
  <c r="AU39" i="12"/>
  <c r="AR88" i="12"/>
  <c r="AP88" i="12"/>
  <c r="AM39" i="12"/>
  <c r="AJ88" i="12"/>
  <c r="AH88" i="12"/>
  <c r="CF38" i="12"/>
  <c r="CC87" i="12"/>
  <c r="CA87" i="12"/>
  <c r="BX38" i="12"/>
  <c r="BU87" i="12"/>
  <c r="BS87" i="12"/>
  <c r="BP38" i="12"/>
  <c r="BM87" i="12"/>
  <c r="BK87" i="12"/>
  <c r="BH38" i="12"/>
  <c r="BE87" i="12"/>
  <c r="BC87" i="12"/>
  <c r="AZ38" i="12"/>
  <c r="AW87" i="12"/>
  <c r="AU87" i="12"/>
  <c r="AR38" i="12"/>
  <c r="AO87" i="12"/>
  <c r="AM87" i="12"/>
  <c r="AJ38" i="12"/>
  <c r="CE92" i="12"/>
  <c r="CC37" i="12"/>
  <c r="CB92" i="12"/>
  <c r="BW92" i="12"/>
  <c r="BU37" i="12"/>
  <c r="BT92" i="12"/>
  <c r="BP92" i="12"/>
  <c r="BO92" i="12"/>
  <c r="BM37" i="12"/>
  <c r="BL92" i="12"/>
  <c r="BH92" i="12"/>
  <c r="BG92" i="12"/>
  <c r="BE37" i="12"/>
  <c r="BD92" i="12"/>
  <c r="AZ92" i="12"/>
  <c r="AY92" i="12"/>
  <c r="AW37" i="12"/>
  <c r="AV92" i="12"/>
  <c r="AR92" i="12"/>
  <c r="AQ92" i="12"/>
  <c r="AO37" i="12"/>
  <c r="AN92" i="12"/>
  <c r="AJ92" i="12"/>
  <c r="AI92" i="12"/>
  <c r="BF137" i="10"/>
  <c r="BP141" i="10"/>
  <c r="AJ141" i="10"/>
  <c r="BF147" i="9"/>
  <c r="CA146" i="9"/>
  <c r="AU146" i="9"/>
  <c r="AJ145" i="9"/>
  <c r="BD141" i="9"/>
  <c r="BC138" i="9"/>
  <c r="CF137" i="9"/>
  <c r="BX137" i="9"/>
  <c r="BP137" i="9"/>
  <c r="BH137" i="9"/>
  <c r="AZ137" i="9"/>
  <c r="AR137" i="9"/>
  <c r="AJ137" i="9"/>
  <c r="BY116" i="9"/>
  <c r="BA116" i="9"/>
  <c r="CE116" i="9"/>
  <c r="BW116" i="9"/>
  <c r="BO116" i="9"/>
  <c r="BG116" i="9"/>
  <c r="AY116" i="9"/>
  <c r="AQ116" i="9"/>
  <c r="AI116" i="9"/>
  <c r="CH101" i="9"/>
  <c r="CB101" i="9"/>
  <c r="CA101" i="9"/>
  <c r="BZ101" i="9"/>
  <c r="BT101" i="9"/>
  <c r="BS101" i="9"/>
  <c r="BR101" i="9"/>
  <c r="BM101" i="9"/>
  <c r="BL101" i="9"/>
  <c r="BK101" i="9"/>
  <c r="BJ101" i="9"/>
  <c r="BE101" i="9"/>
  <c r="BD101" i="9"/>
  <c r="BC101" i="9"/>
  <c r="BB101" i="9"/>
  <c r="AW101" i="9"/>
  <c r="AV101" i="9"/>
  <c r="AU101" i="9"/>
  <c r="AT101" i="9"/>
  <c r="AO101" i="9"/>
  <c r="AN101" i="9"/>
  <c r="AM101" i="9"/>
  <c r="AL101" i="9"/>
  <c r="CE96" i="9"/>
  <c r="CD96" i="9"/>
  <c r="BW96" i="9"/>
  <c r="BV96" i="9"/>
  <c r="BO96" i="9"/>
  <c r="BN96" i="9"/>
  <c r="BG96" i="9"/>
  <c r="BF96" i="9"/>
  <c r="AY96" i="9"/>
  <c r="AX96" i="9"/>
  <c r="AQ96" i="9"/>
  <c r="AP96" i="9"/>
  <c r="AI96" i="9"/>
  <c r="AH96" i="9"/>
  <c r="CG83" i="9"/>
  <c r="BQ83" i="9"/>
  <c r="BA83" i="9"/>
  <c r="AK83" i="9"/>
  <c r="CD83" i="9"/>
  <c r="CC83" i="9"/>
  <c r="CB83" i="9"/>
  <c r="BY83" i="9"/>
  <c r="BV83" i="9"/>
  <c r="BU83" i="9"/>
  <c r="BT83" i="9"/>
  <c r="BN83" i="9"/>
  <c r="BM83" i="9"/>
  <c r="BL83" i="9"/>
  <c r="BI83" i="9"/>
  <c r="BF83" i="9"/>
  <c r="BE83" i="9"/>
  <c r="BD83" i="9"/>
  <c r="AX83" i="9"/>
  <c r="AW83" i="9"/>
  <c r="AV83" i="9"/>
  <c r="AS83" i="9"/>
  <c r="AP83" i="9"/>
  <c r="AO83" i="9"/>
  <c r="AN83" i="9"/>
  <c r="AH83" i="9"/>
  <c r="CC147" i="9"/>
  <c r="BU147" i="9"/>
  <c r="BP147" i="9"/>
  <c r="BM147" i="10"/>
  <c r="BE147" i="9"/>
  <c r="AW147" i="9"/>
  <c r="AR147" i="9"/>
  <c r="AO147" i="9"/>
  <c r="BR72" i="9"/>
  <c r="CF72" i="9"/>
  <c r="CB72" i="9"/>
  <c r="BX72" i="9"/>
  <c r="BT72" i="9"/>
  <c r="BS72" i="9"/>
  <c r="BY54" i="9"/>
  <c r="CF54" i="9"/>
  <c r="CE54" i="9"/>
  <c r="CA54" i="9"/>
  <c r="BX54" i="9"/>
  <c r="BW54" i="9"/>
  <c r="BV54" i="9"/>
  <c r="BS54" i="9"/>
  <c r="BP54" i="9"/>
  <c r="BN54" i="9"/>
  <c r="BL54" i="9"/>
  <c r="BK54" i="9"/>
  <c r="BH54" i="9"/>
  <c r="BF54" i="9"/>
  <c r="AZ54" i="9"/>
  <c r="AY54" i="9"/>
  <c r="AX54" i="9"/>
  <c r="AR54" i="9"/>
  <c r="AN54" i="9"/>
  <c r="AM54" i="9"/>
  <c r="AJ54" i="9"/>
  <c r="CG49" i="9"/>
  <c r="CF49" i="9"/>
  <c r="CB49" i="9"/>
  <c r="BX49" i="9"/>
  <c r="BU49" i="9"/>
  <c r="BT49" i="9"/>
  <c r="BP49" i="9"/>
  <c r="BO49" i="9"/>
  <c r="BM49" i="9"/>
  <c r="BH49" i="9"/>
  <c r="BE49" i="9"/>
  <c r="BA49" i="9"/>
  <c r="AZ49" i="9"/>
  <c r="AW49" i="9"/>
  <c r="AV49" i="9"/>
  <c r="AS49" i="9"/>
  <c r="AR49" i="9"/>
  <c r="AO49" i="9"/>
  <c r="AJ49" i="9"/>
  <c r="AI49" i="9"/>
  <c r="BL49" i="9"/>
  <c r="BN49" i="9"/>
  <c r="CH44" i="9"/>
  <c r="CD44" i="9"/>
  <c r="CC44" i="9"/>
  <c r="BZ44" i="9"/>
  <c r="BX44" i="9"/>
  <c r="BR44" i="9"/>
  <c r="BQ44" i="9"/>
  <c r="BP44" i="9"/>
  <c r="BN44" i="9"/>
  <c r="BJ44" i="9"/>
  <c r="BF44" i="9"/>
  <c r="BE44" i="9"/>
  <c r="BB44" i="9"/>
  <c r="AX44" i="9"/>
  <c r="AW44" i="9"/>
  <c r="AT44" i="9"/>
  <c r="AR44" i="9"/>
  <c r="AP44" i="9"/>
  <c r="AO44" i="9"/>
  <c r="AL44" i="9"/>
  <c r="AK44" i="9"/>
  <c r="BS37" i="9"/>
  <c r="CH37" i="9"/>
  <c r="CB37" i="9"/>
  <c r="CA37" i="9"/>
  <c r="BZ37" i="9"/>
  <c r="BT37" i="9"/>
  <c r="BO37" i="9"/>
  <c r="BL37" i="9"/>
  <c r="BN142" i="9"/>
  <c r="BR24" i="9"/>
  <c r="BB24" i="9"/>
  <c r="CH24" i="9"/>
  <c r="CF138" i="9"/>
  <c r="CE138" i="9"/>
  <c r="BX138" i="9"/>
  <c r="BW138" i="9"/>
  <c r="BP138" i="9"/>
  <c r="BO138" i="9"/>
  <c r="BH138" i="9"/>
  <c r="BG138" i="9"/>
  <c r="BD24" i="10"/>
  <c r="AZ138" i="9"/>
  <c r="AY138" i="9"/>
  <c r="AR138" i="9"/>
  <c r="AQ138" i="9"/>
  <c r="AJ138" i="9"/>
  <c r="AI138" i="9"/>
  <c r="CF24" i="9"/>
  <c r="CA24" i="9"/>
  <c r="BZ24" i="9"/>
  <c r="BX24" i="9"/>
  <c r="BS24" i="9"/>
  <c r="BP24" i="9"/>
  <c r="BL24" i="9"/>
  <c r="BK24" i="9"/>
  <c r="BG24" i="9"/>
  <c r="BC24" i="9"/>
  <c r="AZ24" i="9"/>
  <c r="AY24" i="9"/>
  <c r="AV24" i="9"/>
  <c r="AT24" i="9"/>
  <c r="AR24" i="9"/>
  <c r="AM24" i="9"/>
  <c r="AL24" i="9"/>
  <c r="AJ24" i="9"/>
  <c r="BS146" i="9"/>
  <c r="BE146" i="10"/>
  <c r="AW146" i="10"/>
  <c r="AO146" i="10"/>
  <c r="AM146" i="9"/>
  <c r="CC17" i="9"/>
  <c r="CF137" i="10"/>
  <c r="CD137" i="9"/>
  <c r="CC137" i="10"/>
  <c r="BX137" i="10"/>
  <c r="BV137" i="9"/>
  <c r="BU137" i="10"/>
  <c r="BP137" i="10"/>
  <c r="BN137" i="9"/>
  <c r="BM137" i="10"/>
  <c r="BH137" i="10"/>
  <c r="BF137" i="9"/>
  <c r="BE137" i="10"/>
  <c r="AZ137" i="10"/>
  <c r="AX137" i="9"/>
  <c r="AW137" i="10"/>
  <c r="AR137" i="10"/>
  <c r="AP137" i="9"/>
  <c r="AO137" i="10"/>
  <c r="AJ137" i="10"/>
  <c r="AH137" i="9"/>
  <c r="CH141" i="9"/>
  <c r="CF141" i="9"/>
  <c r="CE141" i="10"/>
  <c r="BZ141" i="9"/>
  <c r="BX141" i="9"/>
  <c r="BR141" i="9"/>
  <c r="BP141" i="9"/>
  <c r="BJ141" i="9"/>
  <c r="BH141" i="9"/>
  <c r="BB141" i="9"/>
  <c r="AZ141" i="9"/>
  <c r="AY141" i="10"/>
  <c r="AT141" i="9"/>
  <c r="AR141" i="9"/>
  <c r="AL141" i="9"/>
  <c r="AJ141" i="9"/>
  <c r="BZ17" i="9"/>
  <c r="BJ17" i="9"/>
  <c r="CF145" i="9"/>
  <c r="BX145" i="9"/>
  <c r="BH145" i="9"/>
  <c r="AP17" i="9"/>
  <c r="CI5" i="9"/>
  <c r="BR88" i="7"/>
  <c r="BW72" i="7"/>
  <c r="CG91" i="7"/>
  <c r="CG90" i="7" s="1"/>
  <c r="BC22" i="7"/>
  <c r="CG101" i="6"/>
  <c r="CD101" i="6"/>
  <c r="CF101" i="6"/>
  <c r="CE101" i="6"/>
  <c r="CC101" i="6"/>
  <c r="CB101" i="6"/>
  <c r="CH101" i="6"/>
  <c r="CH92" i="6"/>
  <c r="CG92" i="6"/>
  <c r="CF92" i="6"/>
  <c r="CE92" i="6"/>
  <c r="CD92" i="6"/>
  <c r="CC92" i="6"/>
  <c r="CB92" i="6"/>
  <c r="CA92" i="6"/>
  <c r="BZ92" i="6"/>
  <c r="BY92" i="6"/>
  <c r="BX92" i="6"/>
  <c r="BW92" i="6"/>
  <c r="BV92" i="6"/>
  <c r="BU92" i="6"/>
  <c r="BT92" i="6"/>
  <c r="BS92" i="6"/>
  <c r="BR92" i="6"/>
  <c r="BQ92" i="6"/>
  <c r="BP92" i="6"/>
  <c r="BO92" i="6"/>
  <c r="BN92" i="6"/>
  <c r="BM92" i="6"/>
  <c r="BL92" i="6"/>
  <c r="BK92" i="6"/>
  <c r="BJ92" i="6"/>
  <c r="BI92" i="6"/>
  <c r="BH92" i="6"/>
  <c r="BG92" i="6"/>
  <c r="BF92" i="6"/>
  <c r="BE92" i="6"/>
  <c r="BD92" i="6"/>
  <c r="BC92" i="6"/>
  <c r="BB92" i="6"/>
  <c r="BA92" i="6"/>
  <c r="AZ92" i="6"/>
  <c r="AY92" i="6"/>
  <c r="AX92" i="6"/>
  <c r="AW92" i="6"/>
  <c r="AV92" i="6"/>
  <c r="AU92" i="6"/>
  <c r="BQ91" i="6"/>
  <c r="BQ90" i="6" s="1"/>
  <c r="BJ90" i="6"/>
  <c r="BG90" i="7"/>
  <c r="BF90" i="7"/>
  <c r="BD90" i="7"/>
  <c r="BB90" i="6"/>
  <c r="AY90" i="7"/>
  <c r="AX90" i="7"/>
  <c r="AV90" i="7"/>
  <c r="BG90" i="6"/>
  <c r="BE90" i="6"/>
  <c r="BD90" i="6"/>
  <c r="AY90" i="6"/>
  <c r="AW90" i="6"/>
  <c r="AV90" i="6"/>
  <c r="BV88" i="6"/>
  <c r="AX82" i="6"/>
  <c r="AX10" i="5" s="1"/>
  <c r="CH72" i="7"/>
  <c r="CC72" i="7"/>
  <c r="CA72" i="7"/>
  <c r="BZ72" i="7"/>
  <c r="BX72" i="7"/>
  <c r="BU72" i="7"/>
  <c r="BS72" i="7"/>
  <c r="BR72" i="7"/>
  <c r="CH72" i="6"/>
  <c r="CC72" i="6"/>
  <c r="CA72" i="6"/>
  <c r="BU72" i="6"/>
  <c r="BR72" i="6"/>
  <c r="CF63" i="7"/>
  <c r="CB63" i="7"/>
  <c r="CA63" i="7"/>
  <c r="BX63" i="6"/>
  <c r="BT63" i="7"/>
  <c r="BS63" i="7"/>
  <c r="BP63" i="7"/>
  <c r="BK63" i="7"/>
  <c r="BH63" i="7"/>
  <c r="BG63" i="7"/>
  <c r="BC63" i="7"/>
  <c r="AZ63" i="7"/>
  <c r="AV63" i="7"/>
  <c r="AU63" i="7"/>
  <c r="AR63" i="7"/>
  <c r="AN63" i="7"/>
  <c r="AM63" i="7"/>
  <c r="AJ63" i="6"/>
  <c r="AE63" i="7"/>
  <c r="AB63" i="7"/>
  <c r="W63" i="7"/>
  <c r="T63" i="7"/>
  <c r="P63" i="7"/>
  <c r="O63" i="7"/>
  <c r="L63" i="6"/>
  <c r="H63" i="7"/>
  <c r="G63" i="7"/>
  <c r="D63" i="7"/>
  <c r="CH63" i="6"/>
  <c r="CG63" i="6"/>
  <c r="CF63" i="6"/>
  <c r="CD63" i="6"/>
  <c r="CA63" i="6"/>
  <c r="BY63" i="6"/>
  <c r="BS63" i="6"/>
  <c r="BQ63" i="6"/>
  <c r="BP63" i="6"/>
  <c r="BN63" i="6"/>
  <c r="BK63" i="6"/>
  <c r="BI63" i="6"/>
  <c r="BH63" i="6"/>
  <c r="BF63" i="6"/>
  <c r="BE63" i="6"/>
  <c r="BA63" i="6"/>
  <c r="AZ63" i="6"/>
  <c r="AX63" i="6"/>
  <c r="AU63" i="6"/>
  <c r="AS63" i="6"/>
  <c r="AP63" i="6"/>
  <c r="AO63" i="6"/>
  <c r="AL63" i="6"/>
  <c r="AK63" i="6"/>
  <c r="AH63" i="6"/>
  <c r="AE63" i="6"/>
  <c r="AC63" i="6"/>
  <c r="Z63" i="6"/>
  <c r="W63" i="6"/>
  <c r="V63" i="6"/>
  <c r="U63" i="6"/>
  <c r="T63" i="6"/>
  <c r="R63" i="6"/>
  <c r="O63" i="6"/>
  <c r="M63" i="6"/>
  <c r="G63" i="6"/>
  <c r="E63" i="6"/>
  <c r="D63" i="6"/>
  <c r="CH88" i="7"/>
  <c r="CF88" i="7"/>
  <c r="CE88" i="7"/>
  <c r="CD88" i="7"/>
  <c r="CA88" i="6"/>
  <c r="BZ88" i="7"/>
  <c r="BW88" i="7"/>
  <c r="BV88" i="7"/>
  <c r="BS88" i="6"/>
  <c r="CH46" i="6"/>
  <c r="CE46" i="6"/>
  <c r="CD46" i="6"/>
  <c r="CC46" i="6"/>
  <c r="CB46" i="6"/>
  <c r="BW46" i="6"/>
  <c r="BV46" i="6"/>
  <c r="BU46" i="6"/>
  <c r="BT46" i="6"/>
  <c r="BS46" i="6"/>
  <c r="BR46" i="6"/>
  <c r="BQ46" i="6"/>
  <c r="BP46" i="6"/>
  <c r="BO46" i="6"/>
  <c r="BN46" i="6"/>
  <c r="BM46" i="6"/>
  <c r="BL46" i="6"/>
  <c r="CH41" i="7"/>
  <c r="CA41" i="7"/>
  <c r="BS41" i="7"/>
  <c r="BR41" i="7"/>
  <c r="BO41" i="7"/>
  <c r="BK41" i="7"/>
  <c r="BJ41" i="7"/>
  <c r="BG41" i="7"/>
  <c r="BC41" i="7"/>
  <c r="BB41" i="7"/>
  <c r="AY41" i="7"/>
  <c r="AU41" i="7"/>
  <c r="AT41" i="7"/>
  <c r="AQ41" i="7"/>
  <c r="AM41" i="7"/>
  <c r="AL41" i="7"/>
  <c r="AI41" i="7"/>
  <c r="AE41" i="7"/>
  <c r="AD41" i="7"/>
  <c r="AA41" i="7"/>
  <c r="W41" i="7"/>
  <c r="V41" i="7"/>
  <c r="U41" i="7"/>
  <c r="S41" i="7"/>
  <c r="O41" i="7"/>
  <c r="N41" i="7"/>
  <c r="K41" i="7"/>
  <c r="G41" i="7"/>
  <c r="F41" i="7"/>
  <c r="CH41" i="6"/>
  <c r="CC41" i="6"/>
  <c r="CA41" i="6"/>
  <c r="BX41" i="6"/>
  <c r="BU41" i="6"/>
  <c r="BR41" i="6"/>
  <c r="BM41" i="6"/>
  <c r="BK41" i="6"/>
  <c r="BI41" i="6"/>
  <c r="BE41" i="6"/>
  <c r="BC41" i="6"/>
  <c r="AW41" i="6"/>
  <c r="AU41" i="6"/>
  <c r="AQ41" i="6"/>
  <c r="AO41" i="6"/>
  <c r="AM41" i="6"/>
  <c r="AL41" i="6"/>
  <c r="AG41" i="6"/>
  <c r="AD41" i="6"/>
  <c r="Y41" i="6"/>
  <c r="W41" i="6"/>
  <c r="V41" i="6"/>
  <c r="U41" i="6"/>
  <c r="Q41" i="6"/>
  <c r="M41" i="6"/>
  <c r="I41" i="6"/>
  <c r="G41" i="6"/>
  <c r="E41" i="6"/>
  <c r="CG91" i="6"/>
  <c r="CG90" i="6" s="1"/>
  <c r="CF91" i="7"/>
  <c r="CF90" i="7" s="1"/>
  <c r="CA91" i="7"/>
  <c r="BZ91" i="7"/>
  <c r="BZ90" i="7" s="1"/>
  <c r="BY91" i="6"/>
  <c r="BY90" i="6" s="1"/>
  <c r="BX91" i="7"/>
  <c r="BX90" i="7" s="1"/>
  <c r="BS91" i="7"/>
  <c r="BQ91" i="7"/>
  <c r="BQ90" i="7" s="1"/>
  <c r="BP91" i="7"/>
  <c r="BP90" i="7" s="1"/>
  <c r="BU29" i="6"/>
  <c r="CA29" i="7"/>
  <c r="BZ29" i="7"/>
  <c r="BS29" i="7"/>
  <c r="CH29" i="6"/>
  <c r="CG29" i="6"/>
  <c r="CE29" i="6"/>
  <c r="BY29" i="6"/>
  <c r="BW29" i="6"/>
  <c r="BS29" i="6"/>
  <c r="BR29" i="6"/>
  <c r="BO29" i="6"/>
  <c r="CD22" i="7"/>
  <c r="BV22" i="7"/>
  <c r="BU22" i="7"/>
  <c r="BS22" i="7"/>
  <c r="BN22" i="7"/>
  <c r="BM22" i="7"/>
  <c r="BJ22" i="7"/>
  <c r="BE22" i="7"/>
  <c r="BD22" i="7"/>
  <c r="AX22" i="7"/>
  <c r="AW22" i="7"/>
  <c r="AV22" i="7"/>
  <c r="AP22" i="7"/>
  <c r="AO22" i="7"/>
  <c r="AM22" i="7"/>
  <c r="AL22" i="6"/>
  <c r="AH22" i="7"/>
  <c r="AG22" i="7"/>
  <c r="Z22" i="7"/>
  <c r="Y22" i="7"/>
  <c r="X22" i="7"/>
  <c r="T22" i="6"/>
  <c r="R22" i="7"/>
  <c r="Q22" i="7"/>
  <c r="P22" i="7"/>
  <c r="J22" i="7"/>
  <c r="I22" i="7"/>
  <c r="H22" i="7"/>
  <c r="D22" i="6"/>
  <c r="CD22" i="6"/>
  <c r="CA22" i="6"/>
  <c r="BV22" i="6"/>
  <c r="BT22" i="6"/>
  <c r="BS22" i="6"/>
  <c r="BO22" i="6"/>
  <c r="BN22" i="6"/>
  <c r="BM22" i="6"/>
  <c r="BL22" i="6"/>
  <c r="BK22" i="6"/>
  <c r="BJ22" i="6"/>
  <c r="BF22" i="6"/>
  <c r="BE22" i="6"/>
  <c r="BC22" i="6"/>
  <c r="AX22" i="6"/>
  <c r="AU22" i="6"/>
  <c r="AP22" i="6"/>
  <c r="AN22" i="6"/>
  <c r="AM22" i="6"/>
  <c r="AI22" i="6"/>
  <c r="AH22" i="6"/>
  <c r="AG22" i="6"/>
  <c r="AF22" i="6"/>
  <c r="AE22" i="6"/>
  <c r="AD22" i="6"/>
  <c r="Z22" i="6"/>
  <c r="Y22" i="6"/>
  <c r="W22" i="6"/>
  <c r="R22" i="6"/>
  <c r="O22" i="6"/>
  <c r="J22" i="6"/>
  <c r="H22" i="6"/>
  <c r="G22" i="6"/>
  <c r="BY82" i="6"/>
  <c r="BY10" i="5" s="1"/>
  <c r="AT82" i="6"/>
  <c r="AO82" i="7"/>
  <c r="S82" i="6"/>
  <c r="BV11" i="6"/>
  <c r="CF11" i="6"/>
  <c r="CA11" i="7"/>
  <c r="BX11" i="7"/>
  <c r="BS11" i="7"/>
  <c r="BP11" i="7"/>
  <c r="BO11" i="7"/>
  <c r="BK11" i="7"/>
  <c r="BH11" i="7"/>
  <c r="BF11" i="7"/>
  <c r="BE11" i="7"/>
  <c r="BD11" i="7"/>
  <c r="BC11" i="7"/>
  <c r="AZ11" i="7"/>
  <c r="AV11" i="7"/>
  <c r="AU11" i="7"/>
  <c r="AR11" i="7"/>
  <c r="AM11" i="6"/>
  <c r="AJ11" i="7"/>
  <c r="AE11" i="7"/>
  <c r="AC11" i="6"/>
  <c r="AB11" i="7"/>
  <c r="W11" i="7"/>
  <c r="O11" i="7"/>
  <c r="L11" i="7"/>
  <c r="G11" i="7"/>
  <c r="D11" i="7"/>
  <c r="CD11" i="6"/>
  <c r="CB11" i="6"/>
  <c r="BW11" i="6"/>
  <c r="BT11" i="6"/>
  <c r="BO11" i="6"/>
  <c r="BN11" i="6"/>
  <c r="BM11" i="6"/>
  <c r="BL11" i="6"/>
  <c r="BF11" i="6"/>
  <c r="BD11" i="6"/>
  <c r="BC11" i="6"/>
  <c r="AX11" i="6"/>
  <c r="AV11" i="6"/>
  <c r="AQ11" i="6"/>
  <c r="AN11" i="6"/>
  <c r="AI11" i="6"/>
  <c r="AH11" i="6"/>
  <c r="AG11" i="6"/>
  <c r="AF11" i="6"/>
  <c r="Z11" i="6"/>
  <c r="X11" i="6"/>
  <c r="W11" i="6"/>
  <c r="R11" i="6"/>
  <c r="P11" i="6"/>
  <c r="K11" i="6"/>
  <c r="H11" i="6"/>
  <c r="CA81" i="7"/>
  <c r="BS81" i="7"/>
  <c r="BK81" i="7"/>
  <c r="BC81" i="7"/>
  <c r="AX81" i="6"/>
  <c r="AX9" i="5" s="1"/>
  <c r="AU81" i="7"/>
  <c r="AP81" i="7"/>
  <c r="AF81" i="7"/>
  <c r="AE81" i="7"/>
  <c r="O81" i="7"/>
  <c r="BF83" i="6"/>
  <c r="BF11" i="5" s="1"/>
  <c r="AW83" i="6"/>
  <c r="AW11" i="5" s="1"/>
  <c r="F83" i="6"/>
  <c r="F11" i="5"/>
  <c r="AT10" i="5"/>
  <c r="S10" i="5"/>
  <c r="CC6" i="5"/>
  <c r="BZ6" i="5"/>
  <c r="BJ6" i="5"/>
  <c r="AP6" i="5"/>
  <c r="CG12" i="4"/>
  <c r="BY12" i="4"/>
  <c r="BX12" i="4"/>
  <c r="BW12" i="4"/>
  <c r="BV12" i="4"/>
  <c r="BU12" i="4"/>
  <c r="BT12" i="4"/>
  <c r="BS12" i="4"/>
  <c r="BR12" i="4"/>
  <c r="BQ12" i="4"/>
  <c r="BP12" i="4"/>
  <c r="BO12" i="4"/>
  <c r="BN12" i="4"/>
  <c r="BM12" i="4"/>
  <c r="BL12" i="4"/>
  <c r="BK12" i="4"/>
  <c r="BJ12" i="4"/>
  <c r="BI12" i="4"/>
  <c r="BH12" i="4"/>
  <c r="BG12" i="4"/>
  <c r="BF12" i="4"/>
  <c r="BE12" i="4"/>
  <c r="BD12" i="4"/>
  <c r="BC12" i="4"/>
  <c r="BB12" i="4"/>
  <c r="BA12" i="4"/>
  <c r="AZ12" i="4"/>
  <c r="AY12" i="4"/>
  <c r="AX12" i="4"/>
  <c r="AW12" i="4"/>
  <c r="AV12" i="4"/>
  <c r="AU12" i="4"/>
  <c r="AT12" i="4"/>
  <c r="AS12" i="4"/>
  <c r="AR12" i="4"/>
  <c r="AQ12" i="4"/>
  <c r="AP12" i="4"/>
  <c r="AO12" i="4"/>
  <c r="AN12" i="4"/>
  <c r="AM12" i="4"/>
  <c r="AL12" i="4"/>
  <c r="AK12" i="4"/>
  <c r="AJ12" i="4"/>
  <c r="AI12" i="4"/>
  <c r="AH12" i="4"/>
  <c r="AL24" i="3"/>
  <c r="AD24" i="3"/>
  <c r="AC24" i="3"/>
  <c r="AB24" i="3"/>
  <c r="AA24" i="3"/>
  <c r="Z24" i="3"/>
  <c r="Y24" i="3"/>
  <c r="X24" i="3"/>
  <c r="W24" i="3"/>
  <c r="V24" i="3"/>
  <c r="U24" i="3"/>
  <c r="T24" i="3"/>
  <c r="S24" i="3"/>
  <c r="R24" i="3"/>
  <c r="Q24" i="3"/>
  <c r="P24" i="3"/>
  <c r="O24" i="3"/>
  <c r="N24" i="3"/>
  <c r="M24" i="3"/>
  <c r="L24" i="3"/>
  <c r="K24" i="3"/>
  <c r="J24" i="3"/>
  <c r="I24" i="3"/>
  <c r="H24" i="3"/>
  <c r="G24" i="3"/>
  <c r="F24" i="3"/>
  <c r="E24" i="3"/>
  <c r="AL9" i="3"/>
  <c r="AD9" i="3"/>
  <c r="V9" i="3"/>
  <c r="O9" i="3"/>
  <c r="L9" i="3"/>
  <c r="J9" i="3"/>
  <c r="I9" i="3"/>
  <c r="G9" i="3"/>
  <c r="T11" i="7" l="1"/>
  <c r="Y83" i="7"/>
  <c r="AH83" i="7"/>
  <c r="BR83" i="7"/>
  <c r="BR89" i="7"/>
  <c r="K83" i="6"/>
  <c r="K11" i="5" s="1"/>
  <c r="S83" i="6"/>
  <c r="S11" i="5" s="1"/>
  <c r="AA83" i="6"/>
  <c r="AA11" i="5" s="1"/>
  <c r="AI83" i="6"/>
  <c r="AI11" i="5" s="1"/>
  <c r="AQ83" i="6"/>
  <c r="AQ11" i="5" s="1"/>
  <c r="AY89" i="6"/>
  <c r="AY83" i="6"/>
  <c r="AY11" i="5" s="1"/>
  <c r="BG89" i="6"/>
  <c r="BG83" i="6"/>
  <c r="BG11" i="5" s="1"/>
  <c r="BO89" i="6"/>
  <c r="BO83" i="6"/>
  <c r="BO11" i="5" s="1"/>
  <c r="BW89" i="6"/>
  <c r="BW83" i="6"/>
  <c r="BW11" i="5" s="1"/>
  <c r="CE89" i="6"/>
  <c r="CE83" i="6"/>
  <c r="CE11" i="5" s="1"/>
  <c r="J81" i="7"/>
  <c r="J81" i="6"/>
  <c r="J9" i="5" s="1"/>
  <c r="R81" i="7"/>
  <c r="R81" i="6"/>
  <c r="R9" i="5" s="1"/>
  <c r="Z81" i="7"/>
  <c r="Z81" i="6"/>
  <c r="Z9" i="5" s="1"/>
  <c r="AH81" i="7"/>
  <c r="AH81" i="6"/>
  <c r="AH9" i="5" s="1"/>
  <c r="BF81" i="7"/>
  <c r="BF81" i="6"/>
  <c r="BF9" i="5" s="1"/>
  <c r="BN81" i="7"/>
  <c r="BN81" i="6"/>
  <c r="BN9" i="5" s="1"/>
  <c r="BV81" i="7"/>
  <c r="BV81" i="6"/>
  <c r="BV9" i="5" s="1"/>
  <c r="CD81" i="7"/>
  <c r="CD81" i="6"/>
  <c r="CD9" i="5" s="1"/>
  <c r="F82" i="6"/>
  <c r="F10" i="5" s="1"/>
  <c r="F82" i="7"/>
  <c r="N82" i="6"/>
  <c r="N10" i="5" s="1"/>
  <c r="N82" i="7"/>
  <c r="V82" i="6"/>
  <c r="V10" i="5" s="1"/>
  <c r="V82" i="7"/>
  <c r="AD82" i="6"/>
  <c r="AD10" i="5" s="1"/>
  <c r="AD82" i="7"/>
  <c r="AL82" i="6"/>
  <c r="AL10" i="5" s="1"/>
  <c r="AL82" i="7"/>
  <c r="BB82" i="6"/>
  <c r="BB10" i="5" s="1"/>
  <c r="BB82" i="7"/>
  <c r="BJ82" i="6"/>
  <c r="BJ10" i="5" s="1"/>
  <c r="BJ82" i="7"/>
  <c r="BR82" i="6"/>
  <c r="BR10" i="5" s="1"/>
  <c r="BZ82" i="7"/>
  <c r="CH82" i="6"/>
  <c r="CH10" i="5" s="1"/>
  <c r="BW41" i="7"/>
  <c r="BW41" i="6"/>
  <c r="BW87" i="6" s="1"/>
  <c r="AB8" i="3" s="1"/>
  <c r="CE41" i="7"/>
  <c r="CE41" i="6"/>
  <c r="CE87" i="6" s="1"/>
  <c r="AJ8" i="3" s="1"/>
  <c r="H41" i="6"/>
  <c r="P41" i="6"/>
  <c r="X41" i="6"/>
  <c r="AF41" i="6"/>
  <c r="AF80" i="6" s="1"/>
  <c r="AN41" i="6"/>
  <c r="AV41" i="6"/>
  <c r="BD41" i="6"/>
  <c r="BL41" i="6"/>
  <c r="BH81" i="6"/>
  <c r="BH9" i="5" s="1"/>
  <c r="AN83" i="6"/>
  <c r="AN11" i="5" s="1"/>
  <c r="AO81" i="7"/>
  <c r="AC11" i="7"/>
  <c r="L83" i="6"/>
  <c r="L11" i="5" s="1"/>
  <c r="T83" i="6"/>
  <c r="T11" i="5" s="1"/>
  <c r="AB83" i="6"/>
  <c r="AB11" i="5" s="1"/>
  <c r="AJ83" i="6"/>
  <c r="AJ11" i="5" s="1"/>
  <c r="AR83" i="6"/>
  <c r="AR11" i="5" s="1"/>
  <c r="AZ89" i="6"/>
  <c r="AZ83" i="6"/>
  <c r="AZ11" i="5" s="1"/>
  <c r="BH89" i="6"/>
  <c r="BH83" i="6"/>
  <c r="BH11" i="5" s="1"/>
  <c r="BP89" i="6"/>
  <c r="K81" i="6"/>
  <c r="K9" i="5" s="1"/>
  <c r="S81" i="6"/>
  <c r="S9" i="5" s="1"/>
  <c r="AA81" i="7"/>
  <c r="AA81" i="6"/>
  <c r="AA9" i="5" s="1"/>
  <c r="AI81" i="6"/>
  <c r="AI9" i="5" s="1"/>
  <c r="AQ81" i="6"/>
  <c r="AQ9" i="5" s="1"/>
  <c r="BG81" i="6"/>
  <c r="BG9" i="5" s="1"/>
  <c r="BO81" i="7"/>
  <c r="BO81" i="6"/>
  <c r="BO9" i="5" s="1"/>
  <c r="BW81" i="6"/>
  <c r="BW9" i="5" s="1"/>
  <c r="CE81" i="6"/>
  <c r="CE9" i="5" s="1"/>
  <c r="L11" i="6"/>
  <c r="L80" i="6" s="1"/>
  <c r="AR11" i="6"/>
  <c r="AR80" i="6" s="1"/>
  <c r="AR85" i="6" s="1"/>
  <c r="BX11" i="6"/>
  <c r="E11" i="7"/>
  <c r="E11" i="6"/>
  <c r="M11" i="6"/>
  <c r="M11" i="7"/>
  <c r="U11" i="6"/>
  <c r="U11" i="7"/>
  <c r="AK11" i="7"/>
  <c r="AK11" i="6"/>
  <c r="AK80" i="6" s="1"/>
  <c r="AK85" i="6" s="1"/>
  <c r="AS11" i="7"/>
  <c r="AS11" i="6"/>
  <c r="BA11" i="7"/>
  <c r="BA11" i="6"/>
  <c r="BI11" i="7"/>
  <c r="BI11" i="6"/>
  <c r="BQ11" i="7"/>
  <c r="BQ11" i="6"/>
  <c r="BQ80" i="6" s="1"/>
  <c r="BQ85" i="6" s="1"/>
  <c r="V6" i="3" s="1"/>
  <c r="BY11" i="6"/>
  <c r="BY11" i="7"/>
  <c r="CG11" i="6"/>
  <c r="CG11" i="7"/>
  <c r="G82" i="7"/>
  <c r="G82" i="6"/>
  <c r="G10" i="5" s="1"/>
  <c r="O82" i="7"/>
  <c r="O82" i="6"/>
  <c r="O10" i="5" s="1"/>
  <c r="W82" i="7"/>
  <c r="AE82" i="6"/>
  <c r="AE10" i="5" s="1"/>
  <c r="AE82" i="7"/>
  <c r="AM82" i="6"/>
  <c r="AM10" i="5" s="1"/>
  <c r="AM82" i="7"/>
  <c r="AU82" i="6"/>
  <c r="AU10" i="5" s="1"/>
  <c r="AU82" i="7"/>
  <c r="BC82" i="6"/>
  <c r="BC10" i="5" s="1"/>
  <c r="BK82" i="7"/>
  <c r="BK82" i="6"/>
  <c r="BK10" i="5" s="1"/>
  <c r="BS82" i="7"/>
  <c r="BS82" i="6"/>
  <c r="BS10" i="5" s="1"/>
  <c r="CA82" i="7"/>
  <c r="BX87" i="6"/>
  <c r="I22" i="6"/>
  <c r="S22" i="6"/>
  <c r="AO22" i="6"/>
  <c r="AY22" i="6"/>
  <c r="BU22" i="6"/>
  <c r="CE22" i="6"/>
  <c r="BQ29" i="6"/>
  <c r="BL91" i="7"/>
  <c r="BL90" i="7" s="1"/>
  <c r="BL91" i="6"/>
  <c r="BL90" i="6" s="1"/>
  <c r="Q9" i="3" s="1"/>
  <c r="BT91" i="7"/>
  <c r="BT90" i="7" s="1"/>
  <c r="BT91" i="6"/>
  <c r="BT90" i="6" s="1"/>
  <c r="Y9" i="3" s="1"/>
  <c r="CB91" i="7"/>
  <c r="CB90" i="7" s="1"/>
  <c r="CB91" i="6"/>
  <c r="CB90" i="6" s="1"/>
  <c r="AG9" i="3" s="1"/>
  <c r="F41" i="6"/>
  <c r="S41" i="6"/>
  <c r="AE41" i="6"/>
  <c r="AS41" i="6"/>
  <c r="BS41" i="6"/>
  <c r="L41" i="7"/>
  <c r="BX41" i="7"/>
  <c r="BQ81" i="6"/>
  <c r="BQ9" i="5" s="1"/>
  <c r="BG82" i="6"/>
  <c r="BG10" i="5" s="1"/>
  <c r="CF88" i="6"/>
  <c r="BZ91" i="6"/>
  <c r="BZ90" i="6" s="1"/>
  <c r="AE9" i="3" s="1"/>
  <c r="CB89" i="7"/>
  <c r="AX81" i="7"/>
  <c r="AM11" i="7"/>
  <c r="S82" i="7"/>
  <c r="BO88" i="7"/>
  <c r="E83" i="6"/>
  <c r="E11" i="5" s="1"/>
  <c r="U83" i="6"/>
  <c r="U11" i="5" s="1"/>
  <c r="AC83" i="6"/>
  <c r="AC11" i="5" s="1"/>
  <c r="AK83" i="6"/>
  <c r="AK11" i="5" s="1"/>
  <c r="AS83" i="6"/>
  <c r="AS11" i="5" s="1"/>
  <c r="BA83" i="6"/>
  <c r="BA11" i="5" s="1"/>
  <c r="BA80" i="6"/>
  <c r="BI89" i="6"/>
  <c r="BI83" i="6"/>
  <c r="BI11" i="5" s="1"/>
  <c r="BQ89" i="6"/>
  <c r="BQ83" i="6"/>
  <c r="BQ11" i="5" s="1"/>
  <c r="D81" i="6"/>
  <c r="D9" i="5" s="1"/>
  <c r="L81" i="6"/>
  <c r="L9" i="5" s="1"/>
  <c r="T81" i="6"/>
  <c r="T9" i="5" s="1"/>
  <c r="AB81" i="6"/>
  <c r="AB9" i="5" s="1"/>
  <c r="AJ81" i="6"/>
  <c r="AJ9" i="5" s="1"/>
  <c r="AR81" i="6"/>
  <c r="AR9" i="5" s="1"/>
  <c r="AZ81" i="6"/>
  <c r="AZ9" i="5" s="1"/>
  <c r="BP81" i="6"/>
  <c r="BP9" i="5" s="1"/>
  <c r="BX81" i="6"/>
  <c r="BX9" i="5" s="1"/>
  <c r="CF81" i="6"/>
  <c r="CF9" i="5" s="1"/>
  <c r="O11" i="6"/>
  <c r="O80" i="6" s="1"/>
  <c r="Y11" i="6"/>
  <c r="AU11" i="6"/>
  <c r="BE11" i="6"/>
  <c r="CA11" i="6"/>
  <c r="F11" i="7"/>
  <c r="F11" i="6"/>
  <c r="F80" i="6" s="1"/>
  <c r="N11" i="7"/>
  <c r="N11" i="6"/>
  <c r="V11" i="7"/>
  <c r="V11" i="6"/>
  <c r="AD11" i="7"/>
  <c r="AD11" i="6"/>
  <c r="AL11" i="7"/>
  <c r="AL11" i="6"/>
  <c r="AT11" i="7"/>
  <c r="AT11" i="6"/>
  <c r="AT80" i="6" s="1"/>
  <c r="AT85" i="6" s="1"/>
  <c r="BB11" i="7"/>
  <c r="BB11" i="6"/>
  <c r="BJ11" i="7"/>
  <c r="BJ11" i="6"/>
  <c r="BR11" i="7"/>
  <c r="BR11" i="6"/>
  <c r="BR80" i="6" s="1"/>
  <c r="BR85" i="6" s="1"/>
  <c r="W6" i="3" s="1"/>
  <c r="BZ11" i="7"/>
  <c r="BZ11" i="6"/>
  <c r="CH11" i="7"/>
  <c r="CH11" i="6"/>
  <c r="H82" i="7"/>
  <c r="H82" i="6"/>
  <c r="H10" i="5" s="1"/>
  <c r="P82" i="7"/>
  <c r="P82" i="6"/>
  <c r="P10" i="5" s="1"/>
  <c r="X82" i="7"/>
  <c r="X82" i="6"/>
  <c r="X10" i="5" s="1"/>
  <c r="AF82" i="7"/>
  <c r="AN82" i="7"/>
  <c r="AN82" i="6"/>
  <c r="AN10" i="5" s="1"/>
  <c r="AV82" i="7"/>
  <c r="AV82" i="6"/>
  <c r="AV10" i="5" s="1"/>
  <c r="BD82" i="7"/>
  <c r="BD82" i="6"/>
  <c r="BD10" i="5" s="1"/>
  <c r="BL82" i="7"/>
  <c r="BY87" i="7"/>
  <c r="V22" i="6"/>
  <c r="BB22" i="6"/>
  <c r="CH22" i="6"/>
  <c r="K22" i="7"/>
  <c r="S22" i="7"/>
  <c r="AA22" i="7"/>
  <c r="AI22" i="7"/>
  <c r="AQ22" i="7"/>
  <c r="AY22" i="7"/>
  <c r="BG22" i="7"/>
  <c r="BO22" i="7"/>
  <c r="BW22" i="7"/>
  <c r="CE22" i="7"/>
  <c r="BM91" i="7"/>
  <c r="BM90" i="7" s="1"/>
  <c r="BM91" i="6"/>
  <c r="BM90" i="6" s="1"/>
  <c r="R9" i="3" s="1"/>
  <c r="BU91" i="7"/>
  <c r="BU90" i="7" s="1"/>
  <c r="BU91" i="6"/>
  <c r="BU90" i="6" s="1"/>
  <c r="Z9" i="3" s="1"/>
  <c r="CC91" i="7"/>
  <c r="CC90" i="7" s="1"/>
  <c r="CC91" i="6"/>
  <c r="CC90" i="6" s="1"/>
  <c r="AH9" i="3" s="1"/>
  <c r="AT41" i="6"/>
  <c r="BG41" i="6"/>
  <c r="BT41" i="6"/>
  <c r="E41" i="7"/>
  <c r="M41" i="7"/>
  <c r="AC41" i="7"/>
  <c r="AK41" i="7"/>
  <c r="AS41" i="7"/>
  <c r="BA41" i="7"/>
  <c r="BI41" i="7"/>
  <c r="BQ41" i="7"/>
  <c r="BQ41" i="6"/>
  <c r="BQ87" i="6" s="1"/>
  <c r="V8" i="3" s="1"/>
  <c r="BY41" i="7"/>
  <c r="BY41" i="6"/>
  <c r="BY87" i="6" s="1"/>
  <c r="CG41" i="7"/>
  <c r="CG41" i="6"/>
  <c r="CG87" i="6" s="1"/>
  <c r="J82" i="7"/>
  <c r="J41" i="6"/>
  <c r="R41" i="6"/>
  <c r="Z41" i="6"/>
  <c r="AH41" i="6"/>
  <c r="AP41" i="6"/>
  <c r="AX41" i="6"/>
  <c r="BF41" i="6"/>
  <c r="BN41" i="6"/>
  <c r="BV41" i="6"/>
  <c r="CD41" i="6"/>
  <c r="CF72" i="7"/>
  <c r="CF72" i="6"/>
  <c r="BV72" i="6"/>
  <c r="E81" i="6"/>
  <c r="E9" i="5" s="1"/>
  <c r="BZ81" i="6"/>
  <c r="BZ9" i="5" s="1"/>
  <c r="BA89" i="6"/>
  <c r="AU90" i="6"/>
  <c r="BC90" i="6"/>
  <c r="H9" i="3" s="1"/>
  <c r="BK90" i="7"/>
  <c r="BK90" i="6"/>
  <c r="P9" i="3" s="1"/>
  <c r="P83" i="7"/>
  <c r="BG81" i="7"/>
  <c r="D22" i="7"/>
  <c r="N80" i="6"/>
  <c r="N83" i="6"/>
  <c r="N11" i="5" s="1"/>
  <c r="V80" i="6"/>
  <c r="AD83" i="6"/>
  <c r="AD11" i="5" s="1"/>
  <c r="AL83" i="6"/>
  <c r="AL11" i="5" s="1"/>
  <c r="AL80" i="6"/>
  <c r="AL85" i="6" s="1"/>
  <c r="AT83" i="6"/>
  <c r="AT11" i="5" s="1"/>
  <c r="BB83" i="6"/>
  <c r="BB11" i="5" s="1"/>
  <c r="BB89" i="6"/>
  <c r="BJ83" i="6"/>
  <c r="BJ11" i="5" s="1"/>
  <c r="BR89" i="6"/>
  <c r="BR83" i="6"/>
  <c r="BR11" i="5" s="1"/>
  <c r="CG81" i="6"/>
  <c r="CG9" i="5" s="1"/>
  <c r="D11" i="6"/>
  <c r="D80" i="6" s="1"/>
  <c r="BP11" i="6"/>
  <c r="BP80" i="6" s="1"/>
  <c r="BP85" i="6" s="1"/>
  <c r="U6" i="3" s="1"/>
  <c r="I82" i="7"/>
  <c r="I82" i="6"/>
  <c r="I10" i="5" s="1"/>
  <c r="Q82" i="7"/>
  <c r="Q82" i="6"/>
  <c r="Q10" i="5" s="1"/>
  <c r="Y82" i="7"/>
  <c r="Y82" i="6"/>
  <c r="Y10" i="5" s="1"/>
  <c r="K22" i="6"/>
  <c r="K80" i="6" s="1"/>
  <c r="AQ22" i="6"/>
  <c r="AQ80" i="6" s="1"/>
  <c r="AQ85" i="6" s="1"/>
  <c r="BW22" i="6"/>
  <c r="BW80" i="6" s="1"/>
  <c r="BW85" i="6" s="1"/>
  <c r="L22" i="7"/>
  <c r="L22" i="6"/>
  <c r="AB22" i="7"/>
  <c r="AB22" i="6"/>
  <c r="AJ22" i="7"/>
  <c r="AJ22" i="6"/>
  <c r="AR22" i="7"/>
  <c r="AR22" i="6"/>
  <c r="AZ22" i="7"/>
  <c r="AZ22" i="6"/>
  <c r="BH22" i="7"/>
  <c r="BH22" i="6"/>
  <c r="BP22" i="7"/>
  <c r="BP22" i="6"/>
  <c r="BX22" i="7"/>
  <c r="BX22" i="6"/>
  <c r="CF22" i="7"/>
  <c r="CF22" i="6"/>
  <c r="BL29" i="7"/>
  <c r="BL29" i="6"/>
  <c r="BL82" i="6" s="1"/>
  <c r="BL10" i="5" s="1"/>
  <c r="BT29" i="6"/>
  <c r="BT82" i="6" s="1"/>
  <c r="BT10" i="5" s="1"/>
  <c r="BT29" i="7"/>
  <c r="CB29" i="7"/>
  <c r="CB29" i="6"/>
  <c r="CB82" i="6" s="1"/>
  <c r="CB10" i="5" s="1"/>
  <c r="BM29" i="6"/>
  <c r="CC29" i="6"/>
  <c r="BN91" i="6"/>
  <c r="BN90" i="6" s="1"/>
  <c r="S9" i="3" s="1"/>
  <c r="BN29" i="6"/>
  <c r="BN91" i="7"/>
  <c r="BN90" i="7" s="1"/>
  <c r="BV91" i="6"/>
  <c r="BV90" i="6" s="1"/>
  <c r="AA9" i="3" s="1"/>
  <c r="BV29" i="6"/>
  <c r="BV91" i="7"/>
  <c r="BV90" i="7" s="1"/>
  <c r="CD91" i="7"/>
  <c r="CD90" i="7" s="1"/>
  <c r="CD29" i="6"/>
  <c r="CD91" i="6"/>
  <c r="CD90" i="6" s="1"/>
  <c r="AI9" i="3" s="1"/>
  <c r="AI41" i="6"/>
  <c r="AI80" i="6" s="1"/>
  <c r="AI85" i="6" s="1"/>
  <c r="BZ41" i="7"/>
  <c r="BZ41" i="6"/>
  <c r="BZ87" i="6" s="1"/>
  <c r="BN88" i="7"/>
  <c r="K63" i="7"/>
  <c r="K63" i="6"/>
  <c r="S63" i="7"/>
  <c r="S63" i="6"/>
  <c r="AA63" i="7"/>
  <c r="AA63" i="6"/>
  <c r="AI63" i="7"/>
  <c r="AI63" i="6"/>
  <c r="AQ63" i="7"/>
  <c r="AQ63" i="6"/>
  <c r="AY63" i="7"/>
  <c r="AY63" i="6"/>
  <c r="BO63" i="7"/>
  <c r="BO63" i="6"/>
  <c r="BW63" i="7"/>
  <c r="BW63" i="6"/>
  <c r="CE63" i="7"/>
  <c r="CE63" i="6"/>
  <c r="N81" i="6"/>
  <c r="N9" i="5" s="1"/>
  <c r="D82" i="6"/>
  <c r="D10" i="5" s="1"/>
  <c r="BP83" i="6"/>
  <c r="BP11" i="5" s="1"/>
  <c r="BJ89" i="6"/>
  <c r="AK82" i="7"/>
  <c r="T22" i="7"/>
  <c r="BU87" i="7"/>
  <c r="AF63" i="7"/>
  <c r="AL96" i="9"/>
  <c r="AL143" i="9"/>
  <c r="AT96" i="9"/>
  <c r="AT143" i="9"/>
  <c r="BB96" i="9"/>
  <c r="BB143" i="9"/>
  <c r="BJ96" i="9"/>
  <c r="BJ143" i="9"/>
  <c r="BR96" i="9"/>
  <c r="BR143" i="9"/>
  <c r="BZ96" i="9"/>
  <c r="BZ143" i="9"/>
  <c r="CH96" i="9"/>
  <c r="CH143" i="9"/>
  <c r="AO96" i="9"/>
  <c r="AO143" i="10"/>
  <c r="AW96" i="9"/>
  <c r="BE96" i="9"/>
  <c r="BM96" i="9"/>
  <c r="BU96" i="9"/>
  <c r="CC96" i="9"/>
  <c r="AJ101" i="9"/>
  <c r="AR101" i="9"/>
  <c r="AZ101" i="9"/>
  <c r="BN101" i="9"/>
  <c r="BV101" i="9"/>
  <c r="CD101" i="9"/>
  <c r="CH80" i="6"/>
  <c r="CH89" i="6"/>
  <c r="M81" i="6"/>
  <c r="M9" i="5" s="1"/>
  <c r="U81" i="7"/>
  <c r="U81" i="6"/>
  <c r="U9" i="5" s="1"/>
  <c r="AC81" i="6"/>
  <c r="AC9" i="5" s="1"/>
  <c r="AK81" i="6"/>
  <c r="AK9" i="5" s="1"/>
  <c r="AS81" i="6"/>
  <c r="AS9" i="5" s="1"/>
  <c r="BA81" i="7"/>
  <c r="BA81" i="6"/>
  <c r="BA9" i="5" s="1"/>
  <c r="BI81" i="6"/>
  <c r="BI9" i="5" s="1"/>
  <c r="BY81" i="6"/>
  <c r="BY9" i="5" s="1"/>
  <c r="AJ11" i="6"/>
  <c r="AJ80" i="6" s="1"/>
  <c r="AJ85" i="6" s="1"/>
  <c r="AG82" i="7"/>
  <c r="AG82" i="6"/>
  <c r="AG10" i="5" s="1"/>
  <c r="AW82" i="6"/>
  <c r="AW10" i="5" s="1"/>
  <c r="AW82" i="7"/>
  <c r="BE82" i="6"/>
  <c r="BE10" i="5" s="1"/>
  <c r="BE82" i="7"/>
  <c r="BM82" i="6"/>
  <c r="BM10" i="5" s="1"/>
  <c r="BU82" i="6"/>
  <c r="BU10" i="5" s="1"/>
  <c r="CC82" i="6"/>
  <c r="CC10" i="5" s="1"/>
  <c r="CH87" i="6"/>
  <c r="AM8" i="3" s="1"/>
  <c r="G11" i="6"/>
  <c r="G80" i="6" s="1"/>
  <c r="Q11" i="6"/>
  <c r="Q80" i="6" s="1"/>
  <c r="AA11" i="6"/>
  <c r="AA80" i="6" s="1"/>
  <c r="AW11" i="6"/>
  <c r="BG11" i="6"/>
  <c r="BG80" i="6" s="1"/>
  <c r="BG85" i="6" s="1"/>
  <c r="L6" i="3" s="1"/>
  <c r="BS11" i="6"/>
  <c r="CC11" i="6"/>
  <c r="H11" i="7"/>
  <c r="P11" i="7"/>
  <c r="X11" i="7"/>
  <c r="AF11" i="7"/>
  <c r="AN11" i="7"/>
  <c r="BL11" i="7"/>
  <c r="BT11" i="7"/>
  <c r="CB11" i="7"/>
  <c r="J82" i="6"/>
  <c r="J10" i="5" s="1"/>
  <c r="R82" i="7"/>
  <c r="R82" i="6"/>
  <c r="R10" i="5" s="1"/>
  <c r="Z82" i="7"/>
  <c r="Z82" i="6"/>
  <c r="Z10" i="5" s="1"/>
  <c r="AH82" i="7"/>
  <c r="AH82" i="6"/>
  <c r="AH10" i="5" s="1"/>
  <c r="AP82" i="7"/>
  <c r="AP82" i="6"/>
  <c r="AP10" i="5" s="1"/>
  <c r="AX82" i="7"/>
  <c r="BF82" i="6"/>
  <c r="BF10" i="5" s="1"/>
  <c r="BF82" i="7"/>
  <c r="BN82" i="6"/>
  <c r="BN10" i="5" s="1"/>
  <c r="BV82" i="6"/>
  <c r="BV10" i="5" s="1"/>
  <c r="CD82" i="6"/>
  <c r="CD10" i="5" s="1"/>
  <c r="BS87" i="7"/>
  <c r="BS87" i="6"/>
  <c r="N22" i="6"/>
  <c r="X22" i="6"/>
  <c r="X80" i="6" s="1"/>
  <c r="AT22" i="6"/>
  <c r="BD22" i="6"/>
  <c r="BZ22" i="6"/>
  <c r="E22" i="7"/>
  <c r="E22" i="6"/>
  <c r="E80" i="6" s="1"/>
  <c r="M22" i="7"/>
  <c r="M22" i="6"/>
  <c r="M80" i="6" s="1"/>
  <c r="U22" i="7"/>
  <c r="U22" i="6"/>
  <c r="U80" i="6" s="1"/>
  <c r="AC22" i="7"/>
  <c r="AC22" i="6"/>
  <c r="AC80" i="6" s="1"/>
  <c r="AK22" i="7"/>
  <c r="AK22" i="6"/>
  <c r="AS22" i="7"/>
  <c r="AS22" i="6"/>
  <c r="AS80" i="6" s="1"/>
  <c r="AS85" i="6" s="1"/>
  <c r="BA22" i="7"/>
  <c r="BA22" i="6"/>
  <c r="BI22" i="7"/>
  <c r="BI22" i="6"/>
  <c r="BQ22" i="7"/>
  <c r="BQ22" i="6"/>
  <c r="BY22" i="7"/>
  <c r="BY22" i="6"/>
  <c r="CG22" i="7"/>
  <c r="CG22" i="6"/>
  <c r="K41" i="6"/>
  <c r="AK41" i="6"/>
  <c r="BJ41" i="6"/>
  <c r="BJ80" i="6" s="1"/>
  <c r="BJ85" i="6" s="1"/>
  <c r="O6" i="3" s="1"/>
  <c r="D41" i="7"/>
  <c r="D41" i="6"/>
  <c r="L41" i="6"/>
  <c r="T41" i="7"/>
  <c r="T41" i="6"/>
  <c r="AB41" i="7"/>
  <c r="AB41" i="6"/>
  <c r="AJ41" i="7"/>
  <c r="AJ41" i="6"/>
  <c r="AR41" i="7"/>
  <c r="AR41" i="6"/>
  <c r="AZ41" i="7"/>
  <c r="AZ41" i="6"/>
  <c r="BH41" i="7"/>
  <c r="BH41" i="6"/>
  <c r="BP41" i="7"/>
  <c r="BP41" i="6"/>
  <c r="CF41" i="7"/>
  <c r="CF41" i="6"/>
  <c r="CF87" i="6" s="1"/>
  <c r="W81" i="6"/>
  <c r="W9" i="5" s="1"/>
  <c r="M82" i="6"/>
  <c r="M10" i="5" s="1"/>
  <c r="D83" i="6"/>
  <c r="D11" i="5" s="1"/>
  <c r="BS89" i="6"/>
  <c r="AZ90" i="7"/>
  <c r="AZ90" i="6"/>
  <c r="E9" i="3" s="1"/>
  <c r="BH90" i="7"/>
  <c r="BH90" i="6"/>
  <c r="M9" i="3" s="1"/>
  <c r="D81" i="7"/>
  <c r="BY81" i="7"/>
  <c r="BN11" i="7"/>
  <c r="AT82" i="7"/>
  <c r="AL22" i="7"/>
  <c r="H41" i="7"/>
  <c r="BL63" i="7"/>
  <c r="AP18" i="9"/>
  <c r="H83" i="6"/>
  <c r="H11" i="5" s="1"/>
  <c r="X83" i="7"/>
  <c r="BD83" i="6"/>
  <c r="BD11" i="5" s="1"/>
  <c r="CB83" i="6"/>
  <c r="CB11" i="5" s="1"/>
  <c r="G81" i="7"/>
  <c r="AM81" i="7"/>
  <c r="BH11" i="6"/>
  <c r="BH80" i="6" s="1"/>
  <c r="BH85" i="6" s="1"/>
  <c r="M6" i="3" s="1"/>
  <c r="I11" i="7"/>
  <c r="Q11" i="7"/>
  <c r="AG11" i="7"/>
  <c r="BU11" i="7"/>
  <c r="K82" i="6"/>
  <c r="K10" i="5" s="1"/>
  <c r="K82" i="7"/>
  <c r="CE82" i="6"/>
  <c r="CE10" i="5" s="1"/>
  <c r="BT87" i="7"/>
  <c r="F22" i="7"/>
  <c r="V22" i="7"/>
  <c r="BB22" i="7"/>
  <c r="CH22" i="7"/>
  <c r="AY41" i="6"/>
  <c r="AY80" i="6" s="1"/>
  <c r="AY85" i="6" s="1"/>
  <c r="P41" i="7"/>
  <c r="X41" i="7"/>
  <c r="AF41" i="7"/>
  <c r="AV41" i="7"/>
  <c r="BD41" i="7"/>
  <c r="BL41" i="7"/>
  <c r="CB41" i="7"/>
  <c r="BP88" i="7"/>
  <c r="BP88" i="6"/>
  <c r="BX88" i="7"/>
  <c r="BX88" i="6"/>
  <c r="AF81" i="6"/>
  <c r="AF9" i="5" s="1"/>
  <c r="W82" i="6"/>
  <c r="W10" i="5" s="1"/>
  <c r="M83" i="6"/>
  <c r="M11" i="5" s="1"/>
  <c r="CH83" i="6"/>
  <c r="CH11" i="5" s="1"/>
  <c r="BR87" i="6"/>
  <c r="W8" i="3" s="1"/>
  <c r="CB89" i="6"/>
  <c r="M81" i="7"/>
  <c r="BW11" i="7"/>
  <c r="BC82" i="7"/>
  <c r="BF22" i="7"/>
  <c r="AN41" i="7"/>
  <c r="P83" i="6"/>
  <c r="P11" i="5" s="1"/>
  <c r="AV83" i="6"/>
  <c r="AV11" i="5" s="1"/>
  <c r="BL83" i="6"/>
  <c r="BL11" i="5" s="1"/>
  <c r="BT83" i="6"/>
  <c r="BT11" i="5" s="1"/>
  <c r="AB11" i="6"/>
  <c r="AB80" i="6" s="1"/>
  <c r="Y11" i="7"/>
  <c r="AO11" i="7"/>
  <c r="AW11" i="7"/>
  <c r="BM11" i="7"/>
  <c r="CC11" i="7"/>
  <c r="AA82" i="7"/>
  <c r="AA82" i="6"/>
  <c r="AA10" i="5" s="1"/>
  <c r="AI82" i="7"/>
  <c r="AI82" i="6"/>
  <c r="AI10" i="5" s="1"/>
  <c r="AQ82" i="7"/>
  <c r="AQ82" i="6"/>
  <c r="AQ10" i="5" s="1"/>
  <c r="AY82" i="7"/>
  <c r="AY82" i="6"/>
  <c r="AY10" i="5" s="1"/>
  <c r="BG82" i="7"/>
  <c r="BO82" i="6"/>
  <c r="BO10" i="5" s="1"/>
  <c r="BW82" i="6"/>
  <c r="BW10" i="5" s="1"/>
  <c r="N22" i="7"/>
  <c r="AD22" i="7"/>
  <c r="AT22" i="7"/>
  <c r="BR22" i="7"/>
  <c r="BZ22" i="7"/>
  <c r="I83" i="6"/>
  <c r="I11" i="5" s="1"/>
  <c r="Q83" i="6"/>
  <c r="Q11" i="5" s="1"/>
  <c r="Y83" i="6"/>
  <c r="Y11" i="5" s="1"/>
  <c r="AG83" i="6"/>
  <c r="AG11" i="5" s="1"/>
  <c r="AO80" i="6"/>
  <c r="AO85" i="6" s="1"/>
  <c r="AO83" i="6"/>
  <c r="AO11" i="5" s="1"/>
  <c r="AW89" i="6"/>
  <c r="BE83" i="6"/>
  <c r="BE11" i="5" s="1"/>
  <c r="BE80" i="6"/>
  <c r="BE89" i="6"/>
  <c r="BM83" i="6"/>
  <c r="BM11" i="5" s="1"/>
  <c r="BM89" i="6"/>
  <c r="BU83" i="6"/>
  <c r="BU11" i="5" s="1"/>
  <c r="BU89" i="6"/>
  <c r="CC83" i="6"/>
  <c r="CC11" i="5" s="1"/>
  <c r="CC89" i="6"/>
  <c r="H81" i="7"/>
  <c r="H81" i="6"/>
  <c r="H9" i="5" s="1"/>
  <c r="P81" i="7"/>
  <c r="P81" i="6"/>
  <c r="P9" i="5" s="1"/>
  <c r="X81" i="6"/>
  <c r="X9" i="5" s="1"/>
  <c r="AN81" i="7"/>
  <c r="AN81" i="6"/>
  <c r="AN9" i="5" s="1"/>
  <c r="AV81" i="7"/>
  <c r="AV81" i="6"/>
  <c r="AV9" i="5" s="1"/>
  <c r="BD81" i="7"/>
  <c r="BD81" i="6"/>
  <c r="BD9" i="5" s="1"/>
  <c r="BL81" i="7"/>
  <c r="BL81" i="6"/>
  <c r="BL9" i="5" s="1"/>
  <c r="BT81" i="7"/>
  <c r="BT81" i="6"/>
  <c r="BT9" i="5" s="1"/>
  <c r="CB81" i="7"/>
  <c r="CB81" i="6"/>
  <c r="CB9" i="5" s="1"/>
  <c r="I11" i="6"/>
  <c r="I80" i="6" s="1"/>
  <c r="S11" i="6"/>
  <c r="S80" i="6" s="1"/>
  <c r="AE11" i="6"/>
  <c r="AO11" i="6"/>
  <c r="AY11" i="6"/>
  <c r="BK11" i="6"/>
  <c r="BU11" i="6"/>
  <c r="BU80" i="6" s="1"/>
  <c r="BU85" i="6" s="1"/>
  <c r="Z6" i="3" s="1"/>
  <c r="CE11" i="6"/>
  <c r="CE80" i="6" s="1"/>
  <c r="CE85" i="6" s="1"/>
  <c r="J11" i="7"/>
  <c r="R11" i="7"/>
  <c r="Z11" i="7"/>
  <c r="AH11" i="7"/>
  <c r="AP11" i="7"/>
  <c r="AX11" i="7"/>
  <c r="BV11" i="7"/>
  <c r="CD11" i="7"/>
  <c r="D82" i="7"/>
  <c r="L82" i="6"/>
  <c r="L10" i="5" s="1"/>
  <c r="T82" i="6"/>
  <c r="T10" i="5" s="1"/>
  <c r="AB82" i="6"/>
  <c r="AB10" i="5" s="1"/>
  <c r="AJ82" i="7"/>
  <c r="AR82" i="7"/>
  <c r="AZ82" i="7"/>
  <c r="BH82" i="7"/>
  <c r="BP82" i="7"/>
  <c r="F22" i="6"/>
  <c r="P22" i="6"/>
  <c r="AV22" i="6"/>
  <c r="BR22" i="6"/>
  <c r="CB22" i="6"/>
  <c r="G22" i="7"/>
  <c r="O22" i="7"/>
  <c r="W22" i="7"/>
  <c r="W80" i="7" s="1"/>
  <c r="AE22" i="7"/>
  <c r="AU22" i="7"/>
  <c r="AU80" i="7" s="1"/>
  <c r="AU85" i="7" s="1"/>
  <c r="BK22" i="7"/>
  <c r="CA22" i="7"/>
  <c r="BZ29" i="6"/>
  <c r="BZ82" i="6" s="1"/>
  <c r="BZ10" i="5" s="1"/>
  <c r="N41" i="6"/>
  <c r="AA41" i="6"/>
  <c r="BA41" i="6"/>
  <c r="CB41" i="6"/>
  <c r="CB87" i="6" s="1"/>
  <c r="AG8" i="3" s="1"/>
  <c r="BG63" i="6"/>
  <c r="AP81" i="6"/>
  <c r="AP9" i="5" s="1"/>
  <c r="AF82" i="6"/>
  <c r="AF10" i="5" s="1"/>
  <c r="V83" i="6"/>
  <c r="V11" i="5" s="1"/>
  <c r="CA87" i="6"/>
  <c r="W81" i="7"/>
  <c r="K11" i="7"/>
  <c r="CF11" i="7"/>
  <c r="CC22" i="7"/>
  <c r="BT41" i="7"/>
  <c r="AJ17" i="10"/>
  <c r="AJ145" i="10"/>
  <c r="AR145" i="10"/>
  <c r="AZ145" i="10"/>
  <c r="BP17" i="10"/>
  <c r="BP145" i="10"/>
  <c r="BJ18" i="9"/>
  <c r="BZ18" i="9"/>
  <c r="J83" i="6"/>
  <c r="J11" i="5" s="1"/>
  <c r="J80" i="6"/>
  <c r="R83" i="6"/>
  <c r="R11" i="5" s="1"/>
  <c r="R80" i="6"/>
  <c r="Z83" i="6"/>
  <c r="Z11" i="5" s="1"/>
  <c r="Z80" i="6"/>
  <c r="AH83" i="6"/>
  <c r="AH11" i="5" s="1"/>
  <c r="AH80" i="6"/>
  <c r="AH85" i="6" s="1"/>
  <c r="AP83" i="6"/>
  <c r="AP11" i="5" s="1"/>
  <c r="AX80" i="6"/>
  <c r="AX89" i="6"/>
  <c r="AX83" i="6"/>
  <c r="AX11" i="5" s="1"/>
  <c r="BF80" i="6"/>
  <c r="BF89" i="6"/>
  <c r="BN83" i="6"/>
  <c r="BN11" i="5" s="1"/>
  <c r="BN80" i="6"/>
  <c r="BN89" i="6"/>
  <c r="BV83" i="6"/>
  <c r="BV11" i="5" s="1"/>
  <c r="BV80" i="6"/>
  <c r="BV85" i="6" s="1"/>
  <c r="AA6" i="3" s="1"/>
  <c r="BV89" i="6"/>
  <c r="BV86" i="6" s="1"/>
  <c r="AA7" i="3" s="1"/>
  <c r="CD83" i="6"/>
  <c r="CD11" i="5" s="1"/>
  <c r="CD89" i="6"/>
  <c r="CD86" i="6" s="1"/>
  <c r="AI7" i="3" s="1"/>
  <c r="I81" i="6"/>
  <c r="I9" i="5" s="1"/>
  <c r="I81" i="7"/>
  <c r="Q81" i="6"/>
  <c r="Q9" i="5" s="1"/>
  <c r="Q81" i="7"/>
  <c r="Y81" i="6"/>
  <c r="Y9" i="5" s="1"/>
  <c r="Y81" i="7"/>
  <c r="AG81" i="6"/>
  <c r="AG9" i="5" s="1"/>
  <c r="AG81" i="7"/>
  <c r="AO81" i="6"/>
  <c r="AO9" i="5" s="1"/>
  <c r="AW81" i="6"/>
  <c r="AW9" i="5" s="1"/>
  <c r="AW81" i="7"/>
  <c r="BE81" i="6"/>
  <c r="BE9" i="5" s="1"/>
  <c r="BE81" i="7"/>
  <c r="BM81" i="6"/>
  <c r="BM9" i="5" s="1"/>
  <c r="BM81" i="7"/>
  <c r="BU81" i="6"/>
  <c r="BU9" i="5" s="1"/>
  <c r="BU81" i="7"/>
  <c r="CC81" i="6"/>
  <c r="CC9" i="5" s="1"/>
  <c r="CC81" i="7"/>
  <c r="J11" i="6"/>
  <c r="T11" i="6"/>
  <c r="T80" i="6" s="1"/>
  <c r="AP11" i="6"/>
  <c r="AP80" i="6" s="1"/>
  <c r="AP85" i="6" s="1"/>
  <c r="AZ11" i="6"/>
  <c r="AZ80" i="6" s="1"/>
  <c r="AZ85" i="6" s="1"/>
  <c r="E6" i="3" s="1"/>
  <c r="S11" i="7"/>
  <c r="AA11" i="7"/>
  <c r="AI11" i="7"/>
  <c r="AQ11" i="7"/>
  <c r="AY11" i="7"/>
  <c r="BG11" i="7"/>
  <c r="CE11" i="7"/>
  <c r="E82" i="7"/>
  <c r="M82" i="7"/>
  <c r="U82" i="6"/>
  <c r="U10" i="5" s="1"/>
  <c r="AC82" i="6"/>
  <c r="AC10" i="5" s="1"/>
  <c r="AK82" i="6"/>
  <c r="AK10" i="5" s="1"/>
  <c r="AS82" i="7"/>
  <c r="BA82" i="7"/>
  <c r="BI82" i="7"/>
  <c r="CG82" i="6"/>
  <c r="CG10" i="5" s="1"/>
  <c r="Q22" i="6"/>
  <c r="AA22" i="6"/>
  <c r="AW22" i="6"/>
  <c r="AW80" i="6" s="1"/>
  <c r="AW85" i="6" s="1"/>
  <c r="BG22" i="6"/>
  <c r="CC22" i="6"/>
  <c r="CC80" i="6" s="1"/>
  <c r="CC85" i="6" s="1"/>
  <c r="AF22" i="7"/>
  <c r="AN22" i="7"/>
  <c r="BL22" i="7"/>
  <c r="BT22" i="7"/>
  <c r="CB22" i="7"/>
  <c r="CA29" i="6"/>
  <c r="CA82" i="6" s="1"/>
  <c r="CA10" i="5" s="1"/>
  <c r="BP29" i="6"/>
  <c r="BP82" i="6" s="1"/>
  <c r="BP10" i="5" s="1"/>
  <c r="BP29" i="7"/>
  <c r="BX29" i="6"/>
  <c r="BX82" i="6" s="1"/>
  <c r="BX10" i="5" s="1"/>
  <c r="BX29" i="7"/>
  <c r="CF29" i="7"/>
  <c r="CF29" i="6"/>
  <c r="CF82" i="6" s="1"/>
  <c r="CF10" i="5" s="1"/>
  <c r="BR91" i="7"/>
  <c r="BR90" i="7" s="1"/>
  <c r="BR91" i="6"/>
  <c r="BR90" i="6" s="1"/>
  <c r="W9" i="3" s="1"/>
  <c r="CH91" i="6"/>
  <c r="CH90" i="6" s="1"/>
  <c r="AM9" i="3" s="1"/>
  <c r="CH91" i="7"/>
  <c r="CH90" i="7" s="1"/>
  <c r="O41" i="6"/>
  <c r="AC41" i="6"/>
  <c r="BB41" i="6"/>
  <c r="BB80" i="6" s="1"/>
  <c r="BB85" i="6" s="1"/>
  <c r="G6" i="3" s="1"/>
  <c r="BO41" i="6"/>
  <c r="BO80" i="6" s="1"/>
  <c r="BO85" i="6" s="1"/>
  <c r="T6" i="3" s="1"/>
  <c r="BX72" i="6"/>
  <c r="BI80" i="6"/>
  <c r="AY81" i="6"/>
  <c r="AY9" i="5" s="1"/>
  <c r="AO82" i="6"/>
  <c r="AO10" i="5" s="1"/>
  <c r="AE83" i="6"/>
  <c r="AE11" i="5" s="1"/>
  <c r="BM88" i="6"/>
  <c r="CC18" i="9"/>
  <c r="BI101" i="9"/>
  <c r="AY115" i="9"/>
  <c r="BA115" i="9"/>
  <c r="BY115" i="9"/>
  <c r="BQ88" i="7"/>
  <c r="BY88" i="7"/>
  <c r="CG88" i="7"/>
  <c r="N63" i="6"/>
  <c r="AG63" i="6"/>
  <c r="AG80" i="6" s="1"/>
  <c r="BZ63" i="6"/>
  <c r="BZ72" i="6"/>
  <c r="BQ72" i="7"/>
  <c r="BQ72" i="6"/>
  <c r="BY72" i="7"/>
  <c r="BY72" i="6"/>
  <c r="CG72" i="7"/>
  <c r="CG72" i="6"/>
  <c r="BS80" i="6"/>
  <c r="BS85" i="6" s="1"/>
  <c r="X6" i="3" s="1"/>
  <c r="F81" i="6"/>
  <c r="F9" i="5" s="1"/>
  <c r="O81" i="6"/>
  <c r="O9" i="5" s="1"/>
  <c r="BR81" i="6"/>
  <c r="BR9" i="5" s="1"/>
  <c r="CA81" i="6"/>
  <c r="CA9" i="5" s="1"/>
  <c r="E82" i="6"/>
  <c r="E10" i="5" s="1"/>
  <c r="BH82" i="6"/>
  <c r="BH10" i="5" s="1"/>
  <c r="BQ82" i="6"/>
  <c r="BQ10" i="5" s="1"/>
  <c r="W83" i="6"/>
  <c r="W11" i="5" s="1"/>
  <c r="AF83" i="6"/>
  <c r="AF11" i="5" s="1"/>
  <c r="BN88" i="6"/>
  <c r="CG88" i="6"/>
  <c r="BK89" i="6"/>
  <c r="BT89" i="6"/>
  <c r="BT86" i="6" s="1"/>
  <c r="Y7" i="3" s="1"/>
  <c r="AX90" i="6"/>
  <c r="BF90" i="6"/>
  <c r="K9" i="3" s="1"/>
  <c r="BA90" i="7"/>
  <c r="BI90" i="7"/>
  <c r="CA91" i="6"/>
  <c r="CA90" i="6" s="1"/>
  <c r="AF9" i="3" s="1"/>
  <c r="T82" i="7"/>
  <c r="AC82" i="7"/>
  <c r="CF82" i="7"/>
  <c r="BS88" i="7"/>
  <c r="AJ63" i="7"/>
  <c r="AS17" i="9"/>
  <c r="BQ17" i="9"/>
  <c r="AJ17" i="9"/>
  <c r="CH17" i="9"/>
  <c r="BM146" i="10"/>
  <c r="BU146" i="10"/>
  <c r="CC146" i="10"/>
  <c r="AR78" i="9"/>
  <c r="BP145" i="9"/>
  <c r="F63" i="6"/>
  <c r="Y63" i="6"/>
  <c r="Y80" i="6" s="1"/>
  <c r="BR63" i="6"/>
  <c r="E63" i="7"/>
  <c r="M63" i="7"/>
  <c r="U63" i="7"/>
  <c r="AC63" i="7"/>
  <c r="AK63" i="7"/>
  <c r="AS63" i="7"/>
  <c r="BA63" i="7"/>
  <c r="BI63" i="7"/>
  <c r="BQ63" i="7"/>
  <c r="BY63" i="7"/>
  <c r="CG63" i="7"/>
  <c r="BK80" i="6"/>
  <c r="BK85" i="6" s="1"/>
  <c r="P6" i="3" s="1"/>
  <c r="G81" i="6"/>
  <c r="G9" i="5" s="1"/>
  <c r="BJ81" i="6"/>
  <c r="BJ9" i="5" s="1"/>
  <c r="BS81" i="6"/>
  <c r="BS9" i="5" s="1"/>
  <c r="AZ82" i="6"/>
  <c r="AZ10" i="5" s="1"/>
  <c r="BI82" i="6"/>
  <c r="BI10" i="5" s="1"/>
  <c r="O83" i="6"/>
  <c r="O11" i="5" s="1"/>
  <c r="X83" i="6"/>
  <c r="X11" i="5" s="1"/>
  <c r="BY88" i="6"/>
  <c r="CH88" i="6"/>
  <c r="BC89" i="6"/>
  <c r="BL89" i="6"/>
  <c r="BS91" i="6"/>
  <c r="BS90" i="6" s="1"/>
  <c r="X9" i="3" s="1"/>
  <c r="L82" i="7"/>
  <c r="U82" i="7"/>
  <c r="BX82" i="7"/>
  <c r="CE72" i="7"/>
  <c r="BB90" i="7"/>
  <c r="AL145" i="10"/>
  <c r="AT145" i="10"/>
  <c r="BB145" i="10"/>
  <c r="BR145" i="10"/>
  <c r="BZ145" i="10"/>
  <c r="CH145" i="10"/>
  <c r="AI142" i="10"/>
  <c r="BG142" i="10"/>
  <c r="BO142" i="10"/>
  <c r="AM146" i="10"/>
  <c r="AI24" i="10"/>
  <c r="CB147" i="10"/>
  <c r="G83" i="7"/>
  <c r="O83" i="7"/>
  <c r="W83" i="7"/>
  <c r="AE83" i="7"/>
  <c r="AM83" i="7"/>
  <c r="AU89" i="7"/>
  <c r="AU83" i="7"/>
  <c r="BC89" i="7"/>
  <c r="BC83" i="7"/>
  <c r="BK89" i="7"/>
  <c r="BK83" i="7"/>
  <c r="BS89" i="7"/>
  <c r="F81" i="7"/>
  <c r="N81" i="7"/>
  <c r="V81" i="7"/>
  <c r="AD81" i="7"/>
  <c r="AL81" i="7"/>
  <c r="AT81" i="7"/>
  <c r="BB81" i="7"/>
  <c r="BJ81" i="7"/>
  <c r="BR81" i="7"/>
  <c r="BZ81" i="7"/>
  <c r="CH81" i="7"/>
  <c r="BM29" i="7"/>
  <c r="BU29" i="7"/>
  <c r="CC29" i="7"/>
  <c r="BO91" i="7"/>
  <c r="BO90" i="7" s="1"/>
  <c r="BO91" i="6"/>
  <c r="BO90" i="6" s="1"/>
  <c r="T9" i="3" s="1"/>
  <c r="BW91" i="7"/>
  <c r="BW90" i="7" s="1"/>
  <c r="BW91" i="6"/>
  <c r="BW90" i="6" s="1"/>
  <c r="AB9" i="3" s="1"/>
  <c r="CE91" i="7"/>
  <c r="CE90" i="7" s="1"/>
  <c r="CE91" i="6"/>
  <c r="CE90" i="6" s="1"/>
  <c r="AJ9" i="3" s="1"/>
  <c r="Q63" i="6"/>
  <c r="AR63" i="6"/>
  <c r="BJ63" i="6"/>
  <c r="CC63" i="6"/>
  <c r="CC87" i="6" s="1"/>
  <c r="AH8" i="3" s="1"/>
  <c r="F63" i="7"/>
  <c r="N63" i="7"/>
  <c r="V63" i="7"/>
  <c r="AD63" i="7"/>
  <c r="AL63" i="7"/>
  <c r="AT63" i="7"/>
  <c r="BB63" i="7"/>
  <c r="BJ63" i="7"/>
  <c r="BR63" i="7"/>
  <c r="BR87" i="7" s="1"/>
  <c r="BZ63" i="7"/>
  <c r="CH63" i="7"/>
  <c r="BS72" i="6"/>
  <c r="CB72" i="6"/>
  <c r="BB81" i="6"/>
  <c r="BB9" i="5" s="1"/>
  <c r="BK81" i="6"/>
  <c r="BK9" i="5" s="1"/>
  <c r="AR82" i="6"/>
  <c r="AR10" i="5" s="1"/>
  <c r="BA82" i="6"/>
  <c r="BA10" i="5" s="1"/>
  <c r="G83" i="6"/>
  <c r="G11" i="5" s="1"/>
  <c r="BS83" i="6"/>
  <c r="BS11" i="5" s="1"/>
  <c r="BQ88" i="6"/>
  <c r="BZ88" i="6"/>
  <c r="AU89" i="6"/>
  <c r="BD89" i="6"/>
  <c r="AU90" i="7"/>
  <c r="BC90" i="7"/>
  <c r="CA88" i="7"/>
  <c r="L63" i="7"/>
  <c r="BX63" i="7"/>
  <c r="AW17" i="9"/>
  <c r="CA72" i="9"/>
  <c r="CG72" i="9"/>
  <c r="AI142" i="9"/>
  <c r="BS146" i="10"/>
  <c r="BO24" i="10"/>
  <c r="BR143" i="10"/>
  <c r="BV87" i="6"/>
  <c r="AA8" i="3" s="1"/>
  <c r="CD87" i="6"/>
  <c r="AI8" i="3" s="1"/>
  <c r="BV29" i="7"/>
  <c r="CD29" i="7"/>
  <c r="I41" i="7"/>
  <c r="Q41" i="7"/>
  <c r="Y41" i="7"/>
  <c r="AG41" i="7"/>
  <c r="AO41" i="7"/>
  <c r="AW41" i="7"/>
  <c r="BE41" i="7"/>
  <c r="BM41" i="7"/>
  <c r="BU41" i="7"/>
  <c r="CC41" i="7"/>
  <c r="CC87" i="7" s="1"/>
  <c r="BL88" i="7"/>
  <c r="BT88" i="7"/>
  <c r="CB88" i="7"/>
  <c r="I63" i="6"/>
  <c r="BB63" i="6"/>
  <c r="BU63" i="6"/>
  <c r="BU87" i="6" s="1"/>
  <c r="Z8" i="3" s="1"/>
  <c r="BT72" i="6"/>
  <c r="BT72" i="7"/>
  <c r="CB72" i="7"/>
  <c r="AU80" i="6"/>
  <c r="AU85" i="6" s="1"/>
  <c r="AT81" i="6"/>
  <c r="AT9" i="5" s="1"/>
  <c r="BC81" i="6"/>
  <c r="BC9" i="5" s="1"/>
  <c r="AJ82" i="6"/>
  <c r="AJ10" i="5" s="1"/>
  <c r="AS82" i="6"/>
  <c r="AS10" i="5" s="1"/>
  <c r="BK83" i="6"/>
  <c r="BK11" i="5" s="1"/>
  <c r="BR88" i="6"/>
  <c r="AV89" i="6"/>
  <c r="BA90" i="6"/>
  <c r="F9" i="3" s="1"/>
  <c r="BI90" i="6"/>
  <c r="N9" i="3" s="1"/>
  <c r="AE80" i="7"/>
  <c r="BK80" i="7"/>
  <c r="BJ90" i="7"/>
  <c r="BB17" i="9"/>
  <c r="BX78" i="9"/>
  <c r="AK147" i="10"/>
  <c r="AK147" i="9"/>
  <c r="AS147" i="9"/>
  <c r="AS147" i="10"/>
  <c r="BA147" i="10"/>
  <c r="BA147" i="9"/>
  <c r="BI147" i="10"/>
  <c r="BI147" i="9"/>
  <c r="BQ147" i="9"/>
  <c r="BQ147" i="10"/>
  <c r="BY147" i="10"/>
  <c r="BY147" i="9"/>
  <c r="CG147" i="10"/>
  <c r="CG147" i="9"/>
  <c r="CE115" i="9"/>
  <c r="BO142" i="9"/>
  <c r="J41" i="7"/>
  <c r="R41" i="7"/>
  <c r="Z41" i="7"/>
  <c r="AH41" i="7"/>
  <c r="AP41" i="7"/>
  <c r="AX41" i="7"/>
  <c r="BF41" i="7"/>
  <c r="BN41" i="7"/>
  <c r="BV41" i="7"/>
  <c r="BV87" i="7" s="1"/>
  <c r="CD41" i="7"/>
  <c r="CD87" i="7" s="1"/>
  <c r="BM88" i="7"/>
  <c r="BU88" i="7"/>
  <c r="CC88" i="7"/>
  <c r="J63" i="6"/>
  <c r="AB63" i="6"/>
  <c r="AT63" i="6"/>
  <c r="BC63" i="6"/>
  <c r="BC80" i="6" s="1"/>
  <c r="BC85" i="6" s="1"/>
  <c r="H6" i="3" s="1"/>
  <c r="BM63" i="6"/>
  <c r="BM80" i="6" s="1"/>
  <c r="BM85" i="6" s="1"/>
  <c r="R6" i="3" s="1"/>
  <c r="BV63" i="6"/>
  <c r="H63" i="6"/>
  <c r="H80" i="6" s="1"/>
  <c r="P63" i="6"/>
  <c r="P80" i="6" s="1"/>
  <c r="X63" i="6"/>
  <c r="AF63" i="6"/>
  <c r="AN63" i="6"/>
  <c r="AN80" i="6" s="1"/>
  <c r="AN85" i="6" s="1"/>
  <c r="AV63" i="6"/>
  <c r="AV80" i="6" s="1"/>
  <c r="AV85" i="6" s="1"/>
  <c r="BD63" i="6"/>
  <c r="BD80" i="6" s="1"/>
  <c r="BD85" i="6" s="1"/>
  <c r="I6" i="3" s="1"/>
  <c r="BL63" i="6"/>
  <c r="BL80" i="6" s="1"/>
  <c r="BL85" i="6" s="1"/>
  <c r="Q6" i="3" s="1"/>
  <c r="BT63" i="6"/>
  <c r="BT87" i="6" s="1"/>
  <c r="Y8" i="3" s="1"/>
  <c r="CB63" i="6"/>
  <c r="CB80" i="6" s="1"/>
  <c r="CB85" i="6" s="1"/>
  <c r="CD72" i="6"/>
  <c r="CD80" i="6" s="1"/>
  <c r="CD85" i="6" s="1"/>
  <c r="AL81" i="6"/>
  <c r="AL9" i="5" s="1"/>
  <c r="AU81" i="6"/>
  <c r="AU9" i="5" s="1"/>
  <c r="BC83" i="6"/>
  <c r="BC11" i="5" s="1"/>
  <c r="CB88" i="6"/>
  <c r="AW90" i="7"/>
  <c r="BE90" i="7"/>
  <c r="CF91" i="6"/>
  <c r="CF90" i="6" s="1"/>
  <c r="AK9" i="3" s="1"/>
  <c r="BY91" i="7"/>
  <c r="BY90" i="7" s="1"/>
  <c r="BE17" i="9"/>
  <c r="BM17" i="9"/>
  <c r="BI17" i="9"/>
  <c r="AK146" i="10"/>
  <c r="AS146" i="10"/>
  <c r="BA146" i="10"/>
  <c r="BI146" i="10"/>
  <c r="BQ146" i="10"/>
  <c r="BY146" i="10"/>
  <c r="CG146" i="10"/>
  <c r="I63" i="7"/>
  <c r="Q63" i="7"/>
  <c r="Y63" i="7"/>
  <c r="AG63" i="7"/>
  <c r="AO63" i="7"/>
  <c r="AW63" i="7"/>
  <c r="BE63" i="7"/>
  <c r="BM63" i="7"/>
  <c r="BU63" i="7"/>
  <c r="CC63" i="7"/>
  <c r="CE72" i="6"/>
  <c r="BV72" i="7"/>
  <c r="CD72" i="7"/>
  <c r="AE80" i="6"/>
  <c r="AD81" i="6"/>
  <c r="AD9" i="5" s="1"/>
  <c r="AM81" i="6"/>
  <c r="AM9" i="5" s="1"/>
  <c r="AU83" i="6"/>
  <c r="AU11" i="5" s="1"/>
  <c r="BT88" i="6"/>
  <c r="CC88" i="6"/>
  <c r="BX91" i="6"/>
  <c r="BX90" i="6" s="1"/>
  <c r="AC9" i="3" s="1"/>
  <c r="X63" i="7"/>
  <c r="BD63" i="7"/>
  <c r="G80" i="7"/>
  <c r="AM80" i="7"/>
  <c r="AM85" i="7" s="1"/>
  <c r="BS80" i="7"/>
  <c r="BS85" i="7" s="1"/>
  <c r="AH145" i="9"/>
  <c r="AH144" i="9" s="1"/>
  <c r="AH17" i="9"/>
  <c r="AP145" i="9"/>
  <c r="AX145" i="9"/>
  <c r="AX17" i="9"/>
  <c r="BF145" i="9"/>
  <c r="BF144" i="9" s="1"/>
  <c r="BF17" i="9"/>
  <c r="BN145" i="9"/>
  <c r="BN17" i="9"/>
  <c r="BV145" i="9"/>
  <c r="CD145" i="9"/>
  <c r="CD17" i="9"/>
  <c r="BH17" i="9"/>
  <c r="AH141" i="10"/>
  <c r="AH141" i="9"/>
  <c r="AP141" i="10"/>
  <c r="AP141" i="9"/>
  <c r="AX141" i="10"/>
  <c r="AX141" i="9"/>
  <c r="BF141" i="10"/>
  <c r="BF141" i="9"/>
  <c r="BN141" i="10"/>
  <c r="BN141" i="9"/>
  <c r="BV141" i="10"/>
  <c r="BV141" i="9"/>
  <c r="CD141" i="10"/>
  <c r="CD141" i="9"/>
  <c r="AN137" i="10"/>
  <c r="AN137" i="9"/>
  <c r="AV137" i="10"/>
  <c r="AV137" i="9"/>
  <c r="BD137" i="10"/>
  <c r="BD137" i="9"/>
  <c r="BL137" i="10"/>
  <c r="BL137" i="9"/>
  <c r="BT137" i="10"/>
  <c r="BT137" i="9"/>
  <c r="CB137" i="10"/>
  <c r="CB137" i="9"/>
  <c r="BP17" i="9"/>
  <c r="AN24" i="10"/>
  <c r="AV24" i="10"/>
  <c r="BL24" i="10"/>
  <c r="BT24" i="10"/>
  <c r="CB24" i="10"/>
  <c r="BY72" i="9"/>
  <c r="BH145" i="10"/>
  <c r="BQ29" i="7"/>
  <c r="BQ82" i="7" s="1"/>
  <c r="BY29" i="7"/>
  <c r="BY82" i="7" s="1"/>
  <c r="CG29" i="7"/>
  <c r="BS90" i="7"/>
  <c r="CA90" i="7"/>
  <c r="BO88" i="6"/>
  <c r="BW88" i="6"/>
  <c r="CE88" i="6"/>
  <c r="AD63" i="6"/>
  <c r="AD80" i="6" s="1"/>
  <c r="AM63" i="6"/>
  <c r="AM80" i="6" s="1"/>
  <c r="AM85" i="6" s="1"/>
  <c r="AW63" i="6"/>
  <c r="J63" i="7"/>
  <c r="R63" i="7"/>
  <c r="Z63" i="7"/>
  <c r="AH63" i="7"/>
  <c r="AP63" i="7"/>
  <c r="AX63" i="7"/>
  <c r="BF63" i="7"/>
  <c r="BN63" i="7"/>
  <c r="BV63" i="7"/>
  <c r="CD63" i="7"/>
  <c r="BW72" i="6"/>
  <c r="W80" i="6"/>
  <c r="V81" i="6"/>
  <c r="V9" i="5" s="1"/>
  <c r="AE81" i="6"/>
  <c r="AE9" i="5" s="1"/>
  <c r="CH81" i="6"/>
  <c r="CH9" i="5" s="1"/>
  <c r="AM83" i="6"/>
  <c r="AM11" i="5" s="1"/>
  <c r="BL88" i="6"/>
  <c r="BU88" i="6"/>
  <c r="CD88" i="6"/>
  <c r="BP91" i="6"/>
  <c r="BP90" i="6" s="1"/>
  <c r="U9" i="3" s="1"/>
  <c r="BV17" i="9"/>
  <c r="AU146" i="10"/>
  <c r="BC146" i="10"/>
  <c r="BK146" i="10"/>
  <c r="CA146" i="10"/>
  <c r="BM37" i="9"/>
  <c r="BU37" i="9"/>
  <c r="CC37" i="9"/>
  <c r="BP37" i="9"/>
  <c r="BX142" i="10"/>
  <c r="BX37" i="9"/>
  <c r="CF37" i="9"/>
  <c r="BW72" i="9"/>
  <c r="CE72" i="9"/>
  <c r="BU72" i="9"/>
  <c r="CC72" i="9"/>
  <c r="AN143" i="10"/>
  <c r="AI17" i="10"/>
  <c r="AI141" i="10"/>
  <c r="AQ141" i="10"/>
  <c r="BG141" i="10"/>
  <c r="BO141" i="10"/>
  <c r="BW141" i="10"/>
  <c r="AR17" i="9"/>
  <c r="AL146" i="10"/>
  <c r="AT146" i="10"/>
  <c r="BB146" i="10"/>
  <c r="BJ146" i="10"/>
  <c r="BR146" i="10"/>
  <c r="BZ146" i="10"/>
  <c r="CH146" i="10"/>
  <c r="AI24" i="9"/>
  <c r="AU24" i="9"/>
  <c r="BH24" i="9"/>
  <c r="BT24" i="9"/>
  <c r="AO138" i="9"/>
  <c r="AO24" i="9"/>
  <c r="AW138" i="9"/>
  <c r="AW24" i="9"/>
  <c r="BE138" i="9"/>
  <c r="BE24" i="9"/>
  <c r="BM138" i="9"/>
  <c r="BM24" i="9"/>
  <c r="BU138" i="9"/>
  <c r="BU24" i="9"/>
  <c r="CC138" i="9"/>
  <c r="CC24" i="9"/>
  <c r="AV142" i="10"/>
  <c r="AV142" i="9"/>
  <c r="BD142" i="9"/>
  <c r="BD140" i="9" s="1"/>
  <c r="BL142" i="10"/>
  <c r="BL142" i="9"/>
  <c r="BT142" i="10"/>
  <c r="BT142" i="9"/>
  <c r="CB142" i="10"/>
  <c r="CB142" i="9"/>
  <c r="BW37" i="9"/>
  <c r="BN37" i="9"/>
  <c r="BV37" i="9"/>
  <c r="CD37" i="9"/>
  <c r="BQ37" i="9"/>
  <c r="BY37" i="9"/>
  <c r="CG37" i="9"/>
  <c r="AZ44" i="9"/>
  <c r="BM44" i="9"/>
  <c r="BY44" i="9"/>
  <c r="AQ49" i="9"/>
  <c r="AQ142" i="10" s="1"/>
  <c r="BD49" i="9"/>
  <c r="CC49" i="9"/>
  <c r="AH54" i="9"/>
  <c r="AU54" i="9"/>
  <c r="BG54" i="9"/>
  <c r="BT54" i="9"/>
  <c r="AL147" i="10"/>
  <c r="AL147" i="9"/>
  <c r="AT147" i="9"/>
  <c r="AT147" i="10"/>
  <c r="BB147" i="9"/>
  <c r="BJ147" i="10"/>
  <c r="BJ147" i="9"/>
  <c r="BR147" i="9"/>
  <c r="BR147" i="10"/>
  <c r="BZ147" i="10"/>
  <c r="BZ147" i="9"/>
  <c r="CH147" i="10"/>
  <c r="CH147" i="9"/>
  <c r="BL141" i="9"/>
  <c r="AR145" i="9"/>
  <c r="BC146" i="9"/>
  <c r="BN147" i="9"/>
  <c r="BX141" i="10"/>
  <c r="AH137" i="10"/>
  <c r="AO147" i="10"/>
  <c r="CH143" i="10"/>
  <c r="BR17" i="9"/>
  <c r="CF17" i="9"/>
  <c r="BJ24" i="9"/>
  <c r="BW24" i="9"/>
  <c r="AH138" i="9"/>
  <c r="AH24" i="9"/>
  <c r="AP138" i="9"/>
  <c r="AP24" i="9"/>
  <c r="AX138" i="9"/>
  <c r="AX24" i="9"/>
  <c r="BF138" i="9"/>
  <c r="BF24" i="9"/>
  <c r="BN138" i="9"/>
  <c r="BN24" i="9"/>
  <c r="BN78" i="9" s="1"/>
  <c r="BV138" i="9"/>
  <c r="BV24" i="9"/>
  <c r="CD138" i="9"/>
  <c r="CD24" i="9"/>
  <c r="CD78" i="9" s="1"/>
  <c r="AK24" i="9"/>
  <c r="AS24" i="9"/>
  <c r="BA24" i="9"/>
  <c r="BI24" i="9"/>
  <c r="BQ24" i="9"/>
  <c r="BY24" i="9"/>
  <c r="CG24" i="9"/>
  <c r="AO142" i="9"/>
  <c r="AW142" i="9"/>
  <c r="BE142" i="9"/>
  <c r="BM142" i="9"/>
  <c r="BU142" i="9"/>
  <c r="CC142" i="9"/>
  <c r="BA44" i="9"/>
  <c r="AH49" i="9"/>
  <c r="AH142" i="10" s="1"/>
  <c r="AP49" i="9"/>
  <c r="AP142" i="10" s="1"/>
  <c r="AX49" i="9"/>
  <c r="BF49" i="9"/>
  <c r="BF142" i="10" s="1"/>
  <c r="BV49" i="9"/>
  <c r="CD49" i="9"/>
  <c r="BQ49" i="9"/>
  <c r="CE49" i="9"/>
  <c r="CE142" i="10" s="1"/>
  <c r="AI54" i="9"/>
  <c r="AV54" i="9"/>
  <c r="AM147" i="10"/>
  <c r="AM147" i="9"/>
  <c r="AU147" i="10"/>
  <c r="AU147" i="9"/>
  <c r="BC147" i="10"/>
  <c r="BC147" i="9"/>
  <c r="BK147" i="10"/>
  <c r="BK147" i="9"/>
  <c r="BS147" i="10"/>
  <c r="BS147" i="9"/>
  <c r="CA147" i="10"/>
  <c r="CA147" i="9"/>
  <c r="AI115" i="9"/>
  <c r="AM138" i="9"/>
  <c r="BT141" i="9"/>
  <c r="BT140" i="9" s="1"/>
  <c r="CE142" i="9"/>
  <c r="AZ145" i="9"/>
  <c r="BK146" i="9"/>
  <c r="BV147" i="9"/>
  <c r="BJ145" i="10"/>
  <c r="BJ144" i="10" s="1"/>
  <c r="CF141" i="10"/>
  <c r="AP137" i="10"/>
  <c r="BB147" i="10"/>
  <c r="AL143" i="10"/>
  <c r="AK145" i="9"/>
  <c r="AS145" i="9"/>
  <c r="BA145" i="9"/>
  <c r="BI145" i="9"/>
  <c r="BQ145" i="9"/>
  <c r="BY145" i="9"/>
  <c r="CG145" i="9"/>
  <c r="AK141" i="9"/>
  <c r="AK141" i="10"/>
  <c r="AS141" i="9"/>
  <c r="AS141" i="10"/>
  <c r="BA141" i="9"/>
  <c r="BA141" i="10"/>
  <c r="BI141" i="9"/>
  <c r="BI141" i="10"/>
  <c r="BQ141" i="9"/>
  <c r="BQ141" i="10"/>
  <c r="BY141" i="9"/>
  <c r="BY141" i="10"/>
  <c r="CG141" i="9"/>
  <c r="CG141" i="10"/>
  <c r="AI137" i="9"/>
  <c r="AI137" i="10"/>
  <c r="AQ137" i="9"/>
  <c r="AQ137" i="10"/>
  <c r="AY137" i="9"/>
  <c r="AY137" i="10"/>
  <c r="BG137" i="9"/>
  <c r="BG136" i="9" s="1"/>
  <c r="BG137" i="10"/>
  <c r="BO137" i="9"/>
  <c r="BO137" i="10"/>
  <c r="BW137" i="9"/>
  <c r="BW137" i="10"/>
  <c r="CE137" i="9"/>
  <c r="CE137" i="10"/>
  <c r="AT17" i="9"/>
  <c r="BU17" i="9"/>
  <c r="CG17" i="9"/>
  <c r="AN146" i="10"/>
  <c r="AN146" i="9"/>
  <c r="AV146" i="10"/>
  <c r="AV146" i="9"/>
  <c r="BD146" i="10"/>
  <c r="BD146" i="9"/>
  <c r="BL146" i="10"/>
  <c r="BL146" i="9"/>
  <c r="BT146" i="10"/>
  <c r="BT146" i="9"/>
  <c r="CB146" i="10"/>
  <c r="CB146" i="9"/>
  <c r="AY78" i="9"/>
  <c r="AH142" i="9"/>
  <c r="BF142" i="9"/>
  <c r="BV142" i="9"/>
  <c r="CD142" i="9"/>
  <c r="BG49" i="9"/>
  <c r="BQ72" i="9"/>
  <c r="BV72" i="9"/>
  <c r="CD72" i="9"/>
  <c r="AN147" i="10"/>
  <c r="AV147" i="9"/>
  <c r="BD147" i="9"/>
  <c r="BL147" i="10"/>
  <c r="BT147" i="9"/>
  <c r="CB147" i="9"/>
  <c r="AT143" i="10"/>
  <c r="BJ143" i="10"/>
  <c r="BZ143" i="10"/>
  <c r="AN143" i="9"/>
  <c r="AQ129" i="9"/>
  <c r="AQ115" i="9"/>
  <c r="AU138" i="9"/>
  <c r="CB141" i="9"/>
  <c r="CD147" i="9"/>
  <c r="AX137" i="10"/>
  <c r="BP147" i="10"/>
  <c r="AM145" i="9"/>
  <c r="AM144" i="9" s="1"/>
  <c r="AM17" i="9"/>
  <c r="AU145" i="9"/>
  <c r="AU144" i="9" s="1"/>
  <c r="AU17" i="9"/>
  <c r="BC145" i="9"/>
  <c r="BC17" i="9"/>
  <c r="BK145" i="9"/>
  <c r="BK144" i="9" s="1"/>
  <c r="BK17" i="9"/>
  <c r="BS145" i="9"/>
  <c r="BS144" i="9" s="1"/>
  <c r="BS17" i="9"/>
  <c r="CA145" i="9"/>
  <c r="CA144" i="9" s="1"/>
  <c r="CA17" i="9"/>
  <c r="AM141" i="9"/>
  <c r="AM141" i="10"/>
  <c r="AU141" i="9"/>
  <c r="AU141" i="10"/>
  <c r="BC141" i="9"/>
  <c r="BC141" i="10"/>
  <c r="BK141" i="9"/>
  <c r="BK141" i="10"/>
  <c r="BS141" i="9"/>
  <c r="BS141" i="10"/>
  <c r="CA141" i="9"/>
  <c r="CA141" i="10"/>
  <c r="AK137" i="10"/>
  <c r="AK137" i="9"/>
  <c r="AS137" i="10"/>
  <c r="AS137" i="9"/>
  <c r="BA137" i="10"/>
  <c r="BA137" i="9"/>
  <c r="BA136" i="9" s="1"/>
  <c r="BI137" i="10"/>
  <c r="BI137" i="9"/>
  <c r="BQ137" i="10"/>
  <c r="BQ137" i="9"/>
  <c r="BY137" i="10"/>
  <c r="BY137" i="9"/>
  <c r="CG137" i="10"/>
  <c r="CG137" i="9"/>
  <c r="AK17" i="9"/>
  <c r="BX17" i="9"/>
  <c r="AH146" i="10"/>
  <c r="AH146" i="9"/>
  <c r="AP146" i="10"/>
  <c r="AP146" i="9"/>
  <c r="AX146" i="10"/>
  <c r="AX146" i="9"/>
  <c r="BF146" i="10"/>
  <c r="BF146" i="9"/>
  <c r="BN146" i="10"/>
  <c r="BN146" i="9"/>
  <c r="BV146" i="10"/>
  <c r="BV146" i="9"/>
  <c r="CD146" i="10"/>
  <c r="CD146" i="9"/>
  <c r="AN24" i="9"/>
  <c r="BO24" i="9"/>
  <c r="AK138" i="9"/>
  <c r="AS138" i="9"/>
  <c r="BA138" i="9"/>
  <c r="BI138" i="9"/>
  <c r="BQ138" i="9"/>
  <c r="BY138" i="9"/>
  <c r="CG138" i="9"/>
  <c r="AJ142" i="10"/>
  <c r="AJ140" i="10" s="1"/>
  <c r="AR142" i="10"/>
  <c r="AZ142" i="10"/>
  <c r="BH142" i="10"/>
  <c r="BP142" i="10"/>
  <c r="BP140" i="10" s="1"/>
  <c r="CF142" i="10"/>
  <c r="AS44" i="9"/>
  <c r="CF44" i="9"/>
  <c r="AM44" i="9"/>
  <c r="AU44" i="9"/>
  <c r="BC44" i="9"/>
  <c r="BK44" i="9"/>
  <c r="BS44" i="9"/>
  <c r="CA44" i="9"/>
  <c r="BI49" i="9"/>
  <c r="BW49" i="9"/>
  <c r="BW142" i="10" s="1"/>
  <c r="AK54" i="9"/>
  <c r="AS54" i="9"/>
  <c r="BA54" i="9"/>
  <c r="BI54" i="9"/>
  <c r="BQ54" i="9"/>
  <c r="CG54" i="9"/>
  <c r="AH147" i="10"/>
  <c r="AP147" i="10"/>
  <c r="AX147" i="10"/>
  <c r="BF147" i="10"/>
  <c r="BN147" i="10"/>
  <c r="BV147" i="10"/>
  <c r="CD147" i="10"/>
  <c r="AI139" i="10"/>
  <c r="AI139" i="9"/>
  <c r="AI83" i="9"/>
  <c r="AQ139" i="10"/>
  <c r="AQ139" i="9"/>
  <c r="AQ83" i="9"/>
  <c r="AY139" i="10"/>
  <c r="AY139" i="9"/>
  <c r="AY83" i="9"/>
  <c r="BG139" i="9"/>
  <c r="BG83" i="9"/>
  <c r="BO139" i="10"/>
  <c r="BO139" i="9"/>
  <c r="BO83" i="9"/>
  <c r="BW139" i="9"/>
  <c r="BW83" i="9"/>
  <c r="CE139" i="10"/>
  <c r="CE139" i="9"/>
  <c r="CE83" i="9"/>
  <c r="AL83" i="9"/>
  <c r="AT83" i="9"/>
  <c r="BB83" i="9"/>
  <c r="BJ83" i="9"/>
  <c r="BR83" i="9"/>
  <c r="BZ83" i="9"/>
  <c r="CH83" i="9"/>
  <c r="AV143" i="10"/>
  <c r="BD143" i="9"/>
  <c r="BL143" i="10"/>
  <c r="BT143" i="9"/>
  <c r="CB143" i="10"/>
  <c r="BG115" i="9"/>
  <c r="AL116" i="9"/>
  <c r="AL139" i="9" s="1"/>
  <c r="AT116" i="9"/>
  <c r="BB116" i="9"/>
  <c r="BJ116" i="9"/>
  <c r="BR116" i="9"/>
  <c r="BR139" i="9" s="1"/>
  <c r="BZ116" i="9"/>
  <c r="CH116" i="9"/>
  <c r="AO116" i="9"/>
  <c r="AW116" i="9"/>
  <c r="BE116" i="9"/>
  <c r="BM116" i="9"/>
  <c r="BU116" i="9"/>
  <c r="CC116" i="9"/>
  <c r="BF116" i="9"/>
  <c r="BN116" i="9"/>
  <c r="BV116" i="9"/>
  <c r="CD116" i="9"/>
  <c r="BK138" i="9"/>
  <c r="AQ142" i="9"/>
  <c r="AH147" i="9"/>
  <c r="AR141" i="10"/>
  <c r="BN137" i="10"/>
  <c r="BN142" i="10"/>
  <c r="AN145" i="9"/>
  <c r="AN17" i="9"/>
  <c r="AV145" i="9"/>
  <c r="AV144" i="9" s="1"/>
  <c r="AV17" i="9"/>
  <c r="BD145" i="9"/>
  <c r="BD17" i="9"/>
  <c r="BL145" i="9"/>
  <c r="BL17" i="9"/>
  <c r="BT145" i="9"/>
  <c r="BT17" i="9"/>
  <c r="CB145" i="9"/>
  <c r="CB144" i="9" s="1"/>
  <c r="CB17" i="9"/>
  <c r="AI17" i="9"/>
  <c r="AI145" i="10"/>
  <c r="AI144" i="10" s="1"/>
  <c r="AQ17" i="9"/>
  <c r="AQ145" i="10"/>
  <c r="AQ144" i="10" s="1"/>
  <c r="AY17" i="9"/>
  <c r="AY145" i="10"/>
  <c r="AY144" i="10" s="1"/>
  <c r="AN141" i="10"/>
  <c r="AV141" i="10"/>
  <c r="BD141" i="10"/>
  <c r="BL141" i="10"/>
  <c r="BT141" i="10"/>
  <c r="CB141" i="10"/>
  <c r="AL137" i="10"/>
  <c r="AL137" i="9"/>
  <c r="AT137" i="10"/>
  <c r="AT137" i="9"/>
  <c r="BB137" i="10"/>
  <c r="BB137" i="9"/>
  <c r="BJ137" i="10"/>
  <c r="BJ137" i="9"/>
  <c r="BR137" i="10"/>
  <c r="BR137" i="9"/>
  <c r="BZ137" i="10"/>
  <c r="BZ137" i="9"/>
  <c r="CH137" i="10"/>
  <c r="CH137" i="9"/>
  <c r="AL17" i="9"/>
  <c r="AZ17" i="9"/>
  <c r="BY17" i="9"/>
  <c r="AI146" i="10"/>
  <c r="AI146" i="9"/>
  <c r="AQ146" i="10"/>
  <c r="AQ146" i="9"/>
  <c r="AY146" i="10"/>
  <c r="AY146" i="9"/>
  <c r="BG146" i="10"/>
  <c r="BG146" i="9"/>
  <c r="BO146" i="10"/>
  <c r="BO146" i="9"/>
  <c r="BW146" i="10"/>
  <c r="BW146" i="9"/>
  <c r="CE146" i="10"/>
  <c r="CE146" i="9"/>
  <c r="AQ24" i="9"/>
  <c r="CB24" i="9"/>
  <c r="AL138" i="9"/>
  <c r="AT138" i="9"/>
  <c r="BB138" i="9"/>
  <c r="BJ138" i="9"/>
  <c r="BR138" i="9"/>
  <c r="BZ138" i="9"/>
  <c r="CH138" i="9"/>
  <c r="AK142" i="9"/>
  <c r="AS142" i="10"/>
  <c r="AS142" i="9"/>
  <c r="BA142" i="10"/>
  <c r="BA142" i="9"/>
  <c r="BI142" i="10"/>
  <c r="BI142" i="9"/>
  <c r="BQ142" i="9"/>
  <c r="BY142" i="10"/>
  <c r="CG142" i="10"/>
  <c r="CG142" i="9"/>
  <c r="BR37" i="9"/>
  <c r="CE37" i="9"/>
  <c r="AH44" i="9"/>
  <c r="BH44" i="9"/>
  <c r="BU44" i="9"/>
  <c r="CG44" i="9"/>
  <c r="AN138" i="10"/>
  <c r="AN44" i="9"/>
  <c r="AV138" i="10"/>
  <c r="AV44" i="9"/>
  <c r="BD138" i="10"/>
  <c r="BD44" i="9"/>
  <c r="BD78" i="10" s="1"/>
  <c r="BD79" i="10" s="1"/>
  <c r="BL138" i="10"/>
  <c r="BL44" i="9"/>
  <c r="BT138" i="10"/>
  <c r="BT44" i="9"/>
  <c r="CB138" i="10"/>
  <c r="CB44" i="9"/>
  <c r="AI138" i="10"/>
  <c r="AI44" i="9"/>
  <c r="AQ44" i="9"/>
  <c r="AY44" i="9"/>
  <c r="BG44" i="9"/>
  <c r="BO138" i="10"/>
  <c r="BO44" i="9"/>
  <c r="BW44" i="9"/>
  <c r="CE44" i="9"/>
  <c r="AL49" i="9"/>
  <c r="AT49" i="9"/>
  <c r="BB49" i="9"/>
  <c r="BJ49" i="9"/>
  <c r="BR49" i="9"/>
  <c r="BZ49" i="9"/>
  <c r="CH49" i="9"/>
  <c r="AK49" i="9"/>
  <c r="AY49" i="9"/>
  <c r="AY142" i="10" s="1"/>
  <c r="AY140" i="10" s="1"/>
  <c r="AP54" i="9"/>
  <c r="BC54" i="9"/>
  <c r="BO54" i="9"/>
  <c r="CB54" i="9"/>
  <c r="AL54" i="9"/>
  <c r="AT54" i="9"/>
  <c r="BB54" i="9"/>
  <c r="BJ54" i="9"/>
  <c r="BR54" i="9"/>
  <c r="BZ54" i="9"/>
  <c r="CH54" i="9"/>
  <c r="AO54" i="9"/>
  <c r="AW54" i="9"/>
  <c r="BE54" i="9"/>
  <c r="BM54" i="9"/>
  <c r="BU54" i="9"/>
  <c r="CC54" i="9"/>
  <c r="AQ147" i="10"/>
  <c r="CE147" i="10"/>
  <c r="AJ83" i="9"/>
  <c r="AR139" i="9"/>
  <c r="AR136" i="9" s="1"/>
  <c r="AR83" i="9"/>
  <c r="AZ83" i="9"/>
  <c r="BH83" i="9"/>
  <c r="BP83" i="9"/>
  <c r="BX83" i="9"/>
  <c r="CF83" i="9"/>
  <c r="AW143" i="10"/>
  <c r="AW143" i="9"/>
  <c r="BE143" i="10"/>
  <c r="BE143" i="9"/>
  <c r="BM143" i="10"/>
  <c r="BM143" i="9"/>
  <c r="BO115" i="9"/>
  <c r="BS138" i="9"/>
  <c r="AN141" i="9"/>
  <c r="AY142" i="9"/>
  <c r="AP147" i="9"/>
  <c r="AZ141" i="10"/>
  <c r="BV137" i="10"/>
  <c r="BV142" i="10"/>
  <c r="AO145" i="9"/>
  <c r="AW145" i="9"/>
  <c r="BE145" i="9"/>
  <c r="BM145" i="9"/>
  <c r="BU145" i="9"/>
  <c r="CC145" i="9"/>
  <c r="BG145" i="10"/>
  <c r="BG144" i="10" s="1"/>
  <c r="BG17" i="9"/>
  <c r="BO145" i="10"/>
  <c r="BO144" i="10" s="1"/>
  <c r="BO17" i="9"/>
  <c r="BW145" i="10"/>
  <c r="BW144" i="10" s="1"/>
  <c r="BW17" i="9"/>
  <c r="CE145" i="10"/>
  <c r="CE144" i="10" s="1"/>
  <c r="CE17" i="9"/>
  <c r="AO141" i="10"/>
  <c r="AO141" i="9"/>
  <c r="AW141" i="10"/>
  <c r="AW141" i="9"/>
  <c r="AW140" i="9" s="1"/>
  <c r="BE141" i="10"/>
  <c r="BE141" i="9"/>
  <c r="BE140" i="9" s="1"/>
  <c r="BM141" i="10"/>
  <c r="BM141" i="9"/>
  <c r="BM140" i="9" s="1"/>
  <c r="BU141" i="10"/>
  <c r="BU141" i="9"/>
  <c r="CC141" i="10"/>
  <c r="CC141" i="9"/>
  <c r="AM137" i="10"/>
  <c r="AM137" i="9"/>
  <c r="AU137" i="10"/>
  <c r="AU137" i="9"/>
  <c r="BC137" i="10"/>
  <c r="BC137" i="9"/>
  <c r="BK137" i="10"/>
  <c r="BK137" i="9"/>
  <c r="BS137" i="10"/>
  <c r="BS137" i="9"/>
  <c r="CA137" i="10"/>
  <c r="CA137" i="9"/>
  <c r="AO17" i="9"/>
  <c r="BA17" i="9"/>
  <c r="AJ146" i="10"/>
  <c r="AJ146" i="9"/>
  <c r="AJ144" i="9" s="1"/>
  <c r="AR146" i="10"/>
  <c r="AR146" i="9"/>
  <c r="AZ146" i="10"/>
  <c r="AZ146" i="9"/>
  <c r="BH146" i="10"/>
  <c r="BH146" i="9"/>
  <c r="BH144" i="9" s="1"/>
  <c r="BP146" i="10"/>
  <c r="BP146" i="9"/>
  <c r="BX146" i="10"/>
  <c r="BX146" i="9"/>
  <c r="BX144" i="9" s="1"/>
  <c r="CF146" i="10"/>
  <c r="CF146" i="9"/>
  <c r="CF144" i="9" s="1"/>
  <c r="BD24" i="9"/>
  <c r="CE24" i="9"/>
  <c r="AM24" i="10"/>
  <c r="AM78" i="10" s="1"/>
  <c r="AM79" i="10" s="1"/>
  <c r="AM138" i="10"/>
  <c r="AU138" i="10"/>
  <c r="AU24" i="10"/>
  <c r="BC24" i="10"/>
  <c r="BC138" i="10"/>
  <c r="BK24" i="10"/>
  <c r="BK78" i="10" s="1"/>
  <c r="BK79" i="10" s="1"/>
  <c r="BK138" i="10"/>
  <c r="BS24" i="10"/>
  <c r="BS78" i="10" s="1"/>
  <c r="BS79" i="10" s="1"/>
  <c r="BS138" i="10"/>
  <c r="CA138" i="10"/>
  <c r="CA24" i="10"/>
  <c r="AL142" i="10"/>
  <c r="AL142" i="9"/>
  <c r="AL140" i="9" s="1"/>
  <c r="BB142" i="10"/>
  <c r="BB142" i="9"/>
  <c r="BB140" i="9" s="1"/>
  <c r="BJ142" i="10"/>
  <c r="BJ142" i="9"/>
  <c r="BJ140" i="9" s="1"/>
  <c r="BR142" i="10"/>
  <c r="BR142" i="9"/>
  <c r="BR140" i="9" s="1"/>
  <c r="CH142" i="10"/>
  <c r="CH142" i="9"/>
  <c r="CH140" i="9" s="1"/>
  <c r="AJ44" i="9"/>
  <c r="BI44" i="9"/>
  <c r="BV44" i="9"/>
  <c r="AM49" i="9"/>
  <c r="AM142" i="10" s="1"/>
  <c r="AU49" i="9"/>
  <c r="AU142" i="10" s="1"/>
  <c r="BC49" i="9"/>
  <c r="BC142" i="10" s="1"/>
  <c r="BK49" i="9"/>
  <c r="BK142" i="10" s="1"/>
  <c r="BS49" i="9"/>
  <c r="BS142" i="10" s="1"/>
  <c r="CA49" i="9"/>
  <c r="CA142" i="10" s="1"/>
  <c r="AN49" i="9"/>
  <c r="BY49" i="9"/>
  <c r="AQ54" i="9"/>
  <c r="BD54" i="9"/>
  <c r="CD54" i="9"/>
  <c r="BZ72" i="9"/>
  <c r="CH72" i="9"/>
  <c r="AJ147" i="10"/>
  <c r="AZ147" i="10"/>
  <c r="BH147" i="10"/>
  <c r="BX147" i="10"/>
  <c r="CF147" i="10"/>
  <c r="BA139" i="10"/>
  <c r="BA139" i="9"/>
  <c r="BQ139" i="9"/>
  <c r="BY139" i="10"/>
  <c r="BY139" i="9"/>
  <c r="BF143" i="10"/>
  <c r="BN143" i="10"/>
  <c r="BN143" i="9"/>
  <c r="BV143" i="9"/>
  <c r="BV143" i="10"/>
  <c r="CD143" i="10"/>
  <c r="CD143" i="9"/>
  <c r="AJ143" i="10"/>
  <c r="AJ143" i="9"/>
  <c r="AK96" i="9"/>
  <c r="AS96" i="9"/>
  <c r="BA96" i="9"/>
  <c r="BI96" i="9"/>
  <c r="BQ143" i="10"/>
  <c r="BQ96" i="9"/>
  <c r="BY96" i="9"/>
  <c r="CG96" i="9"/>
  <c r="AI101" i="9"/>
  <c r="AI143" i="10" s="1"/>
  <c r="AQ101" i="9"/>
  <c r="AY101" i="9"/>
  <c r="AY143" i="10" s="1"/>
  <c r="BG101" i="9"/>
  <c r="BU101" i="9"/>
  <c r="CC101" i="9"/>
  <c r="BH101" i="9"/>
  <c r="BP101" i="9"/>
  <c r="BX101" i="9"/>
  <c r="BX143" i="10" s="1"/>
  <c r="CF101" i="9"/>
  <c r="CF143" i="10" s="1"/>
  <c r="BW115" i="9"/>
  <c r="CA138" i="9"/>
  <c r="AV141" i="9"/>
  <c r="AV140" i="9" s="1"/>
  <c r="BG142" i="9"/>
  <c r="AX147" i="9"/>
  <c r="BH141" i="10"/>
  <c r="CD137" i="10"/>
  <c r="CD142" i="10"/>
  <c r="BB143" i="10"/>
  <c r="AJ96" i="9"/>
  <c r="AR96" i="9"/>
  <c r="AZ96" i="9"/>
  <c r="BH96" i="9"/>
  <c r="BP96" i="9"/>
  <c r="BX96" i="9"/>
  <c r="CF96" i="9"/>
  <c r="AJ116" i="9"/>
  <c r="AR116" i="9"/>
  <c r="AZ116" i="9"/>
  <c r="BH116" i="9"/>
  <c r="BH139" i="9" s="1"/>
  <c r="BH136" i="9" s="1"/>
  <c r="BP116" i="9"/>
  <c r="BX116" i="9"/>
  <c r="BX139" i="9" s="1"/>
  <c r="BX136" i="9" s="1"/>
  <c r="CF116" i="9"/>
  <c r="CF139" i="9" s="1"/>
  <c r="CF136" i="9" s="1"/>
  <c r="AN138" i="9"/>
  <c r="AV138" i="9"/>
  <c r="BD138" i="9"/>
  <c r="BL138" i="9"/>
  <c r="BT138" i="9"/>
  <c r="CB138" i="9"/>
  <c r="AJ142" i="9"/>
  <c r="AJ140" i="9" s="1"/>
  <c r="AR142" i="9"/>
  <c r="AR140" i="9" s="1"/>
  <c r="AZ142" i="9"/>
  <c r="AZ140" i="9" s="1"/>
  <c r="BH142" i="9"/>
  <c r="BH140" i="9" s="1"/>
  <c r="BP142" i="9"/>
  <c r="BP140" i="9" s="1"/>
  <c r="BX142" i="9"/>
  <c r="CF142" i="9"/>
  <c r="CF140" i="9" s="1"/>
  <c r="AM143" i="9"/>
  <c r="AU143" i="9"/>
  <c r="BC143" i="9"/>
  <c r="BK143" i="9"/>
  <c r="BS143" i="9"/>
  <c r="CA143" i="9"/>
  <c r="AI147" i="9"/>
  <c r="AQ147" i="9"/>
  <c r="AY147" i="9"/>
  <c r="BG147" i="9"/>
  <c r="BO147" i="9"/>
  <c r="BW147" i="9"/>
  <c r="CE147" i="9"/>
  <c r="AR147" i="10"/>
  <c r="BD147" i="10"/>
  <c r="CC147" i="10"/>
  <c r="BD143" i="10"/>
  <c r="BT143" i="10"/>
  <c r="CF93" i="12"/>
  <c r="CF12" i="12"/>
  <c r="AL65" i="12"/>
  <c r="AT65" i="12"/>
  <c r="BB65" i="12"/>
  <c r="BJ65" i="12"/>
  <c r="BR65" i="12"/>
  <c r="BZ65" i="12"/>
  <c r="CH65" i="12"/>
  <c r="AR143" i="10"/>
  <c r="AZ143" i="10"/>
  <c r="BH143" i="10"/>
  <c r="BP143" i="10"/>
  <c r="AH101" i="9"/>
  <c r="AH143" i="10" s="1"/>
  <c r="AP101" i="9"/>
  <c r="AX101" i="9"/>
  <c r="BF101" i="9"/>
  <c r="AK116" i="9"/>
  <c r="AS116" i="9"/>
  <c r="AS139" i="9" s="1"/>
  <c r="BI116" i="9"/>
  <c r="BI139" i="9" s="1"/>
  <c r="BQ116" i="9"/>
  <c r="CG116" i="9"/>
  <c r="AV143" i="9"/>
  <c r="BL143" i="9"/>
  <c r="CB143" i="9"/>
  <c r="AL145" i="9"/>
  <c r="AL144" i="9" s="1"/>
  <c r="AT145" i="9"/>
  <c r="BB145" i="9"/>
  <c r="BJ145" i="9"/>
  <c r="BR145" i="9"/>
  <c r="BZ145" i="9"/>
  <c r="CH145" i="9"/>
  <c r="AO146" i="9"/>
  <c r="AW146" i="9"/>
  <c r="BE146" i="9"/>
  <c r="BM146" i="9"/>
  <c r="BU146" i="9"/>
  <c r="CC146" i="9"/>
  <c r="AJ147" i="9"/>
  <c r="AZ147" i="9"/>
  <c r="BH147" i="9"/>
  <c r="BX147" i="9"/>
  <c r="CF147" i="9"/>
  <c r="AL141" i="10"/>
  <c r="AL140" i="10" s="1"/>
  <c r="AT141" i="10"/>
  <c r="BB141" i="10"/>
  <c r="BJ141" i="10"/>
  <c r="BJ140" i="10" s="1"/>
  <c r="BR141" i="10"/>
  <c r="BR140" i="10" s="1"/>
  <c r="BZ141" i="10"/>
  <c r="CH141" i="10"/>
  <c r="CH140" i="10" s="1"/>
  <c r="BE147" i="10"/>
  <c r="AP143" i="10"/>
  <c r="BG63" i="12"/>
  <c r="AS143" i="10"/>
  <c r="BA143" i="10"/>
  <c r="BI143" i="10"/>
  <c r="BO101" i="9"/>
  <c r="BO143" i="10" s="1"/>
  <c r="BW101" i="9"/>
  <c r="CE101" i="9"/>
  <c r="CE143" i="10" s="1"/>
  <c r="AI141" i="9"/>
  <c r="AQ141" i="9"/>
  <c r="AY141" i="9"/>
  <c r="BG141" i="9"/>
  <c r="BO141" i="9"/>
  <c r="BW141" i="9"/>
  <c r="CE141" i="9"/>
  <c r="AO143" i="9"/>
  <c r="BT147" i="10"/>
  <c r="AQ143" i="10"/>
  <c r="BG143" i="10"/>
  <c r="BW143" i="10"/>
  <c r="AT32" i="12"/>
  <c r="BJ32" i="12"/>
  <c r="AI147" i="10"/>
  <c r="AY147" i="10"/>
  <c r="BG147" i="10"/>
  <c r="BO147" i="10"/>
  <c r="BW147" i="10"/>
  <c r="AM96" i="9"/>
  <c r="AU96" i="9"/>
  <c r="BC96" i="9"/>
  <c r="BK96" i="9"/>
  <c r="BS96" i="9"/>
  <c r="CA96" i="9"/>
  <c r="AM116" i="9"/>
  <c r="AU116" i="9"/>
  <c r="BC116" i="9"/>
  <c r="BK116" i="9"/>
  <c r="BK139" i="9" s="1"/>
  <c r="BS116" i="9"/>
  <c r="CA116" i="9"/>
  <c r="AT139" i="9"/>
  <c r="BJ139" i="9"/>
  <c r="BZ139" i="9"/>
  <c r="AM142" i="9"/>
  <c r="AU142" i="9"/>
  <c r="BC142" i="9"/>
  <c r="BK142" i="9"/>
  <c r="BS142" i="9"/>
  <c r="AH143" i="9"/>
  <c r="AV147" i="10"/>
  <c r="BU147" i="10"/>
  <c r="BK94" i="13"/>
  <c r="BM24" i="12"/>
  <c r="AK69" i="12"/>
  <c r="AS69" i="12"/>
  <c r="BA69" i="12"/>
  <c r="BI69" i="12"/>
  <c r="BQ69" i="12"/>
  <c r="BY69" i="12"/>
  <c r="CG69" i="12"/>
  <c r="AM83" i="9"/>
  <c r="AU83" i="9"/>
  <c r="BC83" i="9"/>
  <c r="BK83" i="9"/>
  <c r="BS83" i="9"/>
  <c r="CA83" i="9"/>
  <c r="AU143" i="10"/>
  <c r="BC143" i="10"/>
  <c r="BK143" i="10"/>
  <c r="BS143" i="10"/>
  <c r="CA143" i="10"/>
  <c r="AN96" i="9"/>
  <c r="AV96" i="9"/>
  <c r="BD96" i="9"/>
  <c r="BL96" i="9"/>
  <c r="BT96" i="9"/>
  <c r="CB96" i="9"/>
  <c r="AK101" i="9"/>
  <c r="AS101" i="9"/>
  <c r="BA101" i="9"/>
  <c r="BQ101" i="9"/>
  <c r="BY101" i="9"/>
  <c r="BY143" i="10" s="1"/>
  <c r="CG101" i="9"/>
  <c r="CG143" i="10" s="1"/>
  <c r="AN116" i="9"/>
  <c r="AV116" i="9"/>
  <c r="AV139" i="9" s="1"/>
  <c r="BD116" i="9"/>
  <c r="BD139" i="9" s="1"/>
  <c r="BL116" i="9"/>
  <c r="BL139" i="9" s="1"/>
  <c r="BT116" i="9"/>
  <c r="CB116" i="9"/>
  <c r="AO137" i="9"/>
  <c r="AW137" i="9"/>
  <c r="BE137" i="9"/>
  <c r="BM137" i="9"/>
  <c r="BU137" i="9"/>
  <c r="CC137" i="9"/>
  <c r="AU139" i="9"/>
  <c r="CA139" i="9"/>
  <c r="AY143" i="9"/>
  <c r="BO143" i="9"/>
  <c r="AW147" i="10"/>
  <c r="AK143" i="10"/>
  <c r="AR143" i="9"/>
  <c r="AZ143" i="9"/>
  <c r="BH143" i="9"/>
  <c r="BP143" i="9"/>
  <c r="CF143" i="9"/>
  <c r="AK146" i="9"/>
  <c r="AS146" i="9"/>
  <c r="BA146" i="9"/>
  <c r="BI146" i="9"/>
  <c r="BQ146" i="9"/>
  <c r="BY146" i="9"/>
  <c r="CG146" i="9"/>
  <c r="AN147" i="9"/>
  <c r="BL147" i="9"/>
  <c r="AK92" i="12"/>
  <c r="AK86" i="12"/>
  <c r="AK37" i="12"/>
  <c r="AS92" i="12"/>
  <c r="AS86" i="12"/>
  <c r="AS37" i="12"/>
  <c r="BA92" i="12"/>
  <c r="BA86" i="12"/>
  <c r="BA37" i="12"/>
  <c r="BI92" i="12"/>
  <c r="BI86" i="12"/>
  <c r="BI37" i="12"/>
  <c r="BQ92" i="12"/>
  <c r="BQ86" i="12"/>
  <c r="BQ37" i="12"/>
  <c r="BY92" i="12"/>
  <c r="BY86" i="12"/>
  <c r="BY37" i="12"/>
  <c r="CG92" i="12"/>
  <c r="CG86" i="12"/>
  <c r="CG37" i="12"/>
  <c r="AN87" i="12"/>
  <c r="AN11" i="12"/>
  <c r="AN38" i="12"/>
  <c r="AV87" i="12"/>
  <c r="AV11" i="12"/>
  <c r="AV38" i="12"/>
  <c r="BD87" i="12"/>
  <c r="BD11" i="12"/>
  <c r="BD38" i="12"/>
  <c r="BL87" i="12"/>
  <c r="BL11" i="12"/>
  <c r="BL38" i="12"/>
  <c r="BT87" i="12"/>
  <c r="BT11" i="12"/>
  <c r="BT38" i="12"/>
  <c r="CB87" i="12"/>
  <c r="CB11" i="12"/>
  <c r="CB38" i="12"/>
  <c r="AI88" i="12"/>
  <c r="AI39" i="12"/>
  <c r="AQ88" i="12"/>
  <c r="AQ39" i="12"/>
  <c r="AY88" i="12"/>
  <c r="AY39" i="12"/>
  <c r="BG88" i="12"/>
  <c r="BG39" i="12"/>
  <c r="BO88" i="12"/>
  <c r="BO39" i="12"/>
  <c r="BW88" i="12"/>
  <c r="BW39" i="12"/>
  <c r="CE88" i="12"/>
  <c r="CE39" i="12"/>
  <c r="AL89" i="12"/>
  <c r="AL40" i="12"/>
  <c r="AT89" i="12"/>
  <c r="AT40" i="12"/>
  <c r="BB89" i="12"/>
  <c r="BB40" i="12"/>
  <c r="BJ89" i="12"/>
  <c r="BJ40" i="12"/>
  <c r="BR89" i="12"/>
  <c r="BR40" i="12"/>
  <c r="BZ89" i="12"/>
  <c r="BZ40" i="12"/>
  <c r="CH89" i="12"/>
  <c r="CH40" i="12"/>
  <c r="AO90" i="12"/>
  <c r="AO41" i="12"/>
  <c r="AW90" i="12"/>
  <c r="AW41" i="12"/>
  <c r="AW11" i="12"/>
  <c r="BE90" i="12"/>
  <c r="BE41" i="12"/>
  <c r="BE11" i="12"/>
  <c r="BM90" i="12"/>
  <c r="BM41" i="12"/>
  <c r="BM11" i="12"/>
  <c r="BU90" i="12"/>
  <c r="BU41" i="12"/>
  <c r="BU11" i="12"/>
  <c r="CC90" i="12"/>
  <c r="CC41" i="12"/>
  <c r="CC11" i="12"/>
  <c r="AO11" i="12"/>
  <c r="BU32" i="12"/>
  <c r="AH116" i="9"/>
  <c r="AP116" i="9"/>
  <c r="AX116" i="9"/>
  <c r="AO139" i="9"/>
  <c r="AW139" i="9"/>
  <c r="BE139" i="9"/>
  <c r="BM139" i="9"/>
  <c r="BU139" i="9"/>
  <c r="CC139" i="9"/>
  <c r="AK143" i="9"/>
  <c r="AS143" i="9"/>
  <c r="BA143" i="9"/>
  <c r="BI143" i="9"/>
  <c r="BQ143" i="9"/>
  <c r="BY143" i="9"/>
  <c r="AI145" i="9"/>
  <c r="AQ145" i="9"/>
  <c r="AQ144" i="9" s="1"/>
  <c r="AY145" i="9"/>
  <c r="AY144" i="9" s="1"/>
  <c r="BG145" i="9"/>
  <c r="BO145" i="9"/>
  <c r="BO144" i="9" s="1"/>
  <c r="BW145" i="9"/>
  <c r="BW144" i="9" s="1"/>
  <c r="CE145" i="9"/>
  <c r="CE144" i="9" s="1"/>
  <c r="AL146" i="9"/>
  <c r="AT146" i="9"/>
  <c r="BB146" i="9"/>
  <c r="BJ146" i="9"/>
  <c r="BR146" i="9"/>
  <c r="BZ146" i="9"/>
  <c r="CH146" i="9"/>
  <c r="BM147" i="9"/>
  <c r="AM143" i="10"/>
  <c r="BG102" i="12"/>
  <c r="BG96" i="12"/>
  <c r="CB96" i="12"/>
  <c r="AW42" i="12"/>
  <c r="BR97" i="12"/>
  <c r="AL98" i="12"/>
  <c r="CC98" i="12"/>
  <c r="AW99" i="12"/>
  <c r="AM100" i="12"/>
  <c r="BH100" i="12"/>
  <c r="AI63" i="13"/>
  <c r="AI63" i="12"/>
  <c r="AQ63" i="13"/>
  <c r="AQ63" i="12"/>
  <c r="AY63" i="12"/>
  <c r="AK63" i="12"/>
  <c r="AK63" i="13"/>
  <c r="AS63" i="13"/>
  <c r="AS63" i="12"/>
  <c r="BA63" i="13"/>
  <c r="BA63" i="12"/>
  <c r="BI63" i="13"/>
  <c r="BI63" i="12"/>
  <c r="BQ63" i="12"/>
  <c r="BQ63" i="13"/>
  <c r="BY63" i="13"/>
  <c r="BY63" i="12"/>
  <c r="CG63" i="13"/>
  <c r="CG63" i="12"/>
  <c r="AL92" i="12"/>
  <c r="AT92" i="12"/>
  <c r="BB92" i="12"/>
  <c r="BJ92" i="12"/>
  <c r="BR92" i="12"/>
  <c r="BZ92" i="12"/>
  <c r="CH92" i="12"/>
  <c r="AR93" i="12"/>
  <c r="BE24" i="12"/>
  <c r="AK31" i="12"/>
  <c r="AS31" i="12"/>
  <c r="BA31" i="12"/>
  <c r="BI31" i="12"/>
  <c r="BQ31" i="12"/>
  <c r="BY31" i="12"/>
  <c r="CG31" i="12"/>
  <c r="BB31" i="12"/>
  <c r="CC32" i="12"/>
  <c r="BJ102" i="12"/>
  <c r="CE102" i="12"/>
  <c r="CE96" i="12"/>
  <c r="BU42" i="12"/>
  <c r="AO98" i="12"/>
  <c r="AZ99" i="12"/>
  <c r="BK100" i="12"/>
  <c r="CD69" i="12"/>
  <c r="AH77" i="12"/>
  <c r="AP77" i="12"/>
  <c r="AX77" i="12"/>
  <c r="BF77" i="12"/>
  <c r="BN77" i="12"/>
  <c r="BV77" i="12"/>
  <c r="CD77" i="12"/>
  <c r="BL91" i="12"/>
  <c r="BL101" i="12"/>
  <c r="BT91" i="12"/>
  <c r="BT101" i="12"/>
  <c r="CB91" i="12"/>
  <c r="CB101" i="12"/>
  <c r="BD96" i="12"/>
  <c r="BZ98" i="12"/>
  <c r="AJ100" i="12"/>
  <c r="CD50" i="16"/>
  <c r="CD49" i="16" s="1"/>
  <c r="AU93" i="12"/>
  <c r="BP93" i="12"/>
  <c r="BP15" i="12"/>
  <c r="BN15" i="12"/>
  <c r="BL23" i="12"/>
  <c r="BT23" i="12"/>
  <c r="BG23" i="12"/>
  <c r="BB23" i="12"/>
  <c r="BJ23" i="12"/>
  <c r="BP24" i="12"/>
  <c r="BZ31" i="12"/>
  <c r="AZ32" i="12"/>
  <c r="AQ102" i="12"/>
  <c r="AQ96" i="12"/>
  <c r="CH102" i="12"/>
  <c r="BB97" i="12"/>
  <c r="BW42" i="12"/>
  <c r="BM98" i="12"/>
  <c r="BX99" i="12"/>
  <c r="BF69" i="12"/>
  <c r="BK77" i="12"/>
  <c r="BL96" i="12"/>
  <c r="BW97" i="12"/>
  <c r="CH98" i="12"/>
  <c r="AR100" i="12"/>
  <c r="AI11" i="12"/>
  <c r="AQ11" i="12"/>
  <c r="AY11" i="12"/>
  <c r="BG11" i="12"/>
  <c r="BO11" i="12"/>
  <c r="BW11" i="12"/>
  <c r="CE11" i="12"/>
  <c r="AL11" i="12"/>
  <c r="AT11" i="12"/>
  <c r="BB11" i="12"/>
  <c r="BJ11" i="12"/>
  <c r="BR11" i="12"/>
  <c r="BZ11" i="12"/>
  <c r="CH11" i="12"/>
  <c r="AJ90" i="12"/>
  <c r="AR90" i="12"/>
  <c r="AZ90" i="12"/>
  <c r="BH90" i="12"/>
  <c r="BP90" i="12"/>
  <c r="BX90" i="12"/>
  <c r="CF90" i="12"/>
  <c r="AM32" i="12"/>
  <c r="AU32" i="12"/>
  <c r="BC32" i="12"/>
  <c r="BK32" i="12"/>
  <c r="BS32" i="12"/>
  <c r="CA32" i="12"/>
  <c r="AL32" i="12"/>
  <c r="AT102" i="12"/>
  <c r="BO102" i="12"/>
  <c r="BO96" i="12"/>
  <c r="BE42" i="12"/>
  <c r="BZ42" i="12"/>
  <c r="BZ97" i="12"/>
  <c r="AJ99" i="12"/>
  <c r="AU100" i="12"/>
  <c r="AL63" i="12"/>
  <c r="AT63" i="12"/>
  <c r="BB63" i="12"/>
  <c r="BJ63" i="12"/>
  <c r="AN63" i="12"/>
  <c r="AO65" i="12"/>
  <c r="AW65" i="12"/>
  <c r="BE65" i="12"/>
  <c r="BM65" i="12"/>
  <c r="BU65" i="12"/>
  <c r="CC65" i="12"/>
  <c r="AH69" i="12"/>
  <c r="BO81" i="12"/>
  <c r="BS86" i="12"/>
  <c r="AM92" i="12"/>
  <c r="BT96" i="12"/>
  <c r="AO99" i="12"/>
  <c r="AZ100" i="12"/>
  <c r="AN102" i="12"/>
  <c r="AO96" i="12"/>
  <c r="AW96" i="12"/>
  <c r="BE96" i="12"/>
  <c r="BM96" i="12"/>
  <c r="BU96" i="12"/>
  <c r="CC96" i="12"/>
  <c r="AJ42" i="12"/>
  <c r="AJ97" i="12"/>
  <c r="AR42" i="12"/>
  <c r="AR97" i="12"/>
  <c r="AZ42" i="12"/>
  <c r="AZ97" i="12"/>
  <c r="BH42" i="12"/>
  <c r="BH97" i="12"/>
  <c r="BP42" i="12"/>
  <c r="BP97" i="12"/>
  <c r="BX42" i="12"/>
  <c r="BX97" i="12"/>
  <c r="CF42" i="12"/>
  <c r="CF97" i="12"/>
  <c r="AM98" i="12"/>
  <c r="AU98" i="12"/>
  <c r="BC98" i="12"/>
  <c r="BK98" i="12"/>
  <c r="BS98" i="12"/>
  <c r="CA98" i="12"/>
  <c r="AH99" i="12"/>
  <c r="AP99" i="12"/>
  <c r="AX99" i="12"/>
  <c r="BF99" i="12"/>
  <c r="BN99" i="12"/>
  <c r="BV99" i="12"/>
  <c r="CD99" i="12"/>
  <c r="AK100" i="12"/>
  <c r="AS100" i="12"/>
  <c r="BA100" i="12"/>
  <c r="BI100" i="12"/>
  <c r="BQ100" i="12"/>
  <c r="BY100" i="12"/>
  <c r="CG100" i="12"/>
  <c r="AZ93" i="12"/>
  <c r="BR15" i="12"/>
  <c r="BR23" i="12"/>
  <c r="BA23" i="12"/>
  <c r="BI23" i="12"/>
  <c r="AN31" i="12"/>
  <c r="AV31" i="12"/>
  <c r="BD31" i="12"/>
  <c r="BL31" i="12"/>
  <c r="BT31" i="12"/>
  <c r="CB31" i="12"/>
  <c r="AL97" i="12"/>
  <c r="CC42" i="12"/>
  <c r="AW98" i="12"/>
  <c r="BH99" i="12"/>
  <c r="BS100" i="12"/>
  <c r="BT63" i="12"/>
  <c r="BV69" i="12"/>
  <c r="CA77" i="12"/>
  <c r="AQ81" i="12"/>
  <c r="AL81" i="12"/>
  <c r="AT81" i="12"/>
  <c r="BB81" i="12"/>
  <c r="BJ81" i="12"/>
  <c r="BR81" i="12"/>
  <c r="BZ81" i="12"/>
  <c r="CH81" i="12"/>
  <c r="BM81" i="12"/>
  <c r="BU81" i="12"/>
  <c r="CC81" i="12"/>
  <c r="CA86" i="12"/>
  <c r="AU92" i="12"/>
  <c r="AV102" i="12"/>
  <c r="AH37" i="12"/>
  <c r="AH92" i="12"/>
  <c r="AH86" i="12"/>
  <c r="AP37" i="12"/>
  <c r="AP92" i="12"/>
  <c r="AP86" i="12"/>
  <c r="AX37" i="12"/>
  <c r="AX92" i="12"/>
  <c r="AX86" i="12"/>
  <c r="BF37" i="12"/>
  <c r="BF92" i="12"/>
  <c r="BF86" i="12"/>
  <c r="BN37" i="12"/>
  <c r="BN92" i="12"/>
  <c r="BN86" i="12"/>
  <c r="BV37" i="12"/>
  <c r="BV92" i="12"/>
  <c r="BV86" i="12"/>
  <c r="CD37" i="12"/>
  <c r="CD92" i="12"/>
  <c r="CD86" i="12"/>
  <c r="AK38" i="12"/>
  <c r="AK87" i="12"/>
  <c r="AK11" i="12"/>
  <c r="AS38" i="12"/>
  <c r="AS87" i="12"/>
  <c r="AS11" i="12"/>
  <c r="BA38" i="12"/>
  <c r="BA87" i="12"/>
  <c r="BA11" i="12"/>
  <c r="BI38" i="12"/>
  <c r="BI87" i="12"/>
  <c r="BI11" i="12"/>
  <c r="BQ38" i="12"/>
  <c r="BQ87" i="12"/>
  <c r="BQ11" i="12"/>
  <c r="BY38" i="12"/>
  <c r="BY87" i="12"/>
  <c r="BY11" i="12"/>
  <c r="CG38" i="12"/>
  <c r="CG87" i="12"/>
  <c r="CG11" i="12"/>
  <c r="AN39" i="12"/>
  <c r="AN88" i="12"/>
  <c r="AV39" i="12"/>
  <c r="AV88" i="12"/>
  <c r="BD39" i="12"/>
  <c r="BD88" i="12"/>
  <c r="BL39" i="12"/>
  <c r="BL88" i="12"/>
  <c r="BT39" i="12"/>
  <c r="BT88" i="12"/>
  <c r="CB39" i="12"/>
  <c r="CB88" i="12"/>
  <c r="AI40" i="12"/>
  <c r="AI89" i="12"/>
  <c r="AQ40" i="12"/>
  <c r="AQ42" i="12" s="1"/>
  <c r="AQ89" i="12"/>
  <c r="AY40" i="12"/>
  <c r="AY89" i="12"/>
  <c r="BG40" i="12"/>
  <c r="BG89" i="12"/>
  <c r="BO40" i="12"/>
  <c r="BO89" i="12"/>
  <c r="BW40" i="12"/>
  <c r="BW89" i="12"/>
  <c r="CE40" i="12"/>
  <c r="CE89" i="12"/>
  <c r="AL41" i="12"/>
  <c r="AL42" i="12" s="1"/>
  <c r="AL90" i="12"/>
  <c r="AT41" i="12"/>
  <c r="AT90" i="12"/>
  <c r="BB41" i="12"/>
  <c r="BB42" i="12" s="1"/>
  <c r="BB90" i="12"/>
  <c r="BJ41" i="12"/>
  <c r="BJ90" i="12"/>
  <c r="BR41" i="12"/>
  <c r="BR90" i="12"/>
  <c r="BZ41" i="12"/>
  <c r="BZ90" i="12"/>
  <c r="CH41" i="12"/>
  <c r="CH90" i="12"/>
  <c r="BC94" i="13"/>
  <c r="BC94" i="12"/>
  <c r="BX93" i="12"/>
  <c r="CH32" i="12"/>
  <c r="BM32" i="12"/>
  <c r="AY102" i="12"/>
  <c r="AY96" i="12"/>
  <c r="AO42" i="12"/>
  <c r="BJ97" i="12"/>
  <c r="BU98" i="12"/>
  <c r="CF99" i="12"/>
  <c r="AM77" i="12"/>
  <c r="BC77" i="12"/>
  <c r="BC92" i="12"/>
  <c r="AI97" i="12"/>
  <c r="AT98" i="12"/>
  <c r="BE99" i="12"/>
  <c r="BP100" i="12"/>
  <c r="BD102" i="12"/>
  <c r="BJ48" i="15"/>
  <c r="BJ64" i="15" s="1"/>
  <c r="BR48" i="15"/>
  <c r="BR64" i="15" s="1"/>
  <c r="AL87" i="12"/>
  <c r="AT87" i="12"/>
  <c r="BB87" i="12"/>
  <c r="BJ87" i="12"/>
  <c r="BR87" i="12"/>
  <c r="BZ87" i="12"/>
  <c r="CH87" i="12"/>
  <c r="AO88" i="12"/>
  <c r="AW88" i="12"/>
  <c r="BE88" i="12"/>
  <c r="BM88" i="12"/>
  <c r="BU88" i="12"/>
  <c r="CC88" i="12"/>
  <c r="AJ89" i="12"/>
  <c r="AR89" i="12"/>
  <c r="AZ89" i="12"/>
  <c r="BH89" i="12"/>
  <c r="BP89" i="12"/>
  <c r="BX89" i="12"/>
  <c r="CF89" i="12"/>
  <c r="AM90" i="12"/>
  <c r="AU90" i="12"/>
  <c r="BC90" i="12"/>
  <c r="BK90" i="12"/>
  <c r="BS90" i="12"/>
  <c r="CA90" i="12"/>
  <c r="AJ93" i="12"/>
  <c r="CA93" i="12"/>
  <c r="BU24" i="12"/>
  <c r="AH31" i="12"/>
  <c r="AP31" i="12"/>
  <c r="AX31" i="12"/>
  <c r="BF31" i="12"/>
  <c r="BN31" i="12"/>
  <c r="BV31" i="12"/>
  <c r="CD31" i="12"/>
  <c r="AJ32" i="12"/>
  <c r="BB102" i="12"/>
  <c r="BW102" i="12"/>
  <c r="BW96" i="12"/>
  <c r="BM42" i="12"/>
  <c r="CH42" i="12"/>
  <c r="CH97" i="12"/>
  <c r="AR99" i="12"/>
  <c r="BC100" i="12"/>
  <c r="AY63" i="13"/>
  <c r="BG63" i="13"/>
  <c r="BQ91" i="12"/>
  <c r="BY91" i="12"/>
  <c r="CG91" i="12"/>
  <c r="BG81" i="12"/>
  <c r="BK92" i="12"/>
  <c r="AQ97" i="12"/>
  <c r="BB98" i="12"/>
  <c r="BM99" i="12"/>
  <c r="BX100" i="12"/>
  <c r="BL102" i="12"/>
  <c r="BX92" i="12"/>
  <c r="CF92" i="12"/>
  <c r="BL90" i="12"/>
  <c r="BT90" i="12"/>
  <c r="CB90" i="12"/>
  <c r="AM94" i="13"/>
  <c r="AM94" i="12"/>
  <c r="BH93" i="12"/>
  <c r="BH12" i="12"/>
  <c r="BM15" i="12"/>
  <c r="BU15" i="12"/>
  <c r="BS15" i="12"/>
  <c r="BS23" i="12"/>
  <c r="BD23" i="12"/>
  <c r="BR31" i="12"/>
  <c r="AO32" i="12"/>
  <c r="AI102" i="12"/>
  <c r="AI96" i="12"/>
  <c r="BZ102" i="12"/>
  <c r="AT97" i="12"/>
  <c r="BE98" i="12"/>
  <c r="BP99" i="12"/>
  <c r="CA100" i="12"/>
  <c r="BD63" i="12"/>
  <c r="CB63" i="12"/>
  <c r="BN69" i="12"/>
  <c r="BS77" i="12"/>
  <c r="BS92" i="12"/>
  <c r="AN96" i="12"/>
  <c r="AY97" i="12"/>
  <c r="BJ98" i="12"/>
  <c r="BU99" i="12"/>
  <c r="CF100" i="12"/>
  <c r="BT102" i="12"/>
  <c r="AM74" i="15"/>
  <c r="AM30" i="15"/>
  <c r="AU74" i="15"/>
  <c r="AU30" i="15"/>
  <c r="BC74" i="15"/>
  <c r="BC30" i="15"/>
  <c r="BK74" i="15"/>
  <c r="BK30" i="15"/>
  <c r="BS74" i="15"/>
  <c r="BS30" i="15"/>
  <c r="CA74" i="15"/>
  <c r="CA30" i="15"/>
  <c r="AN74" i="15"/>
  <c r="AN30" i="15"/>
  <c r="AV30" i="15"/>
  <c r="BD30" i="15"/>
  <c r="BL30" i="15"/>
  <c r="BT74" i="15"/>
  <c r="BT30" i="15"/>
  <c r="CB30" i="15"/>
  <c r="BP34" i="17"/>
  <c r="CF34" i="17"/>
  <c r="BD5" i="24"/>
  <c r="BD4" i="24"/>
  <c r="BT5" i="24"/>
  <c r="BT4" i="24"/>
  <c r="BQ23" i="12"/>
  <c r="AJ37" i="12"/>
  <c r="AR37" i="12"/>
  <c r="AZ37" i="12"/>
  <c r="BH37" i="12"/>
  <c r="BP37" i="12"/>
  <c r="BX37" i="12"/>
  <c r="CF37" i="12"/>
  <c r="AM38" i="12"/>
  <c r="AU38" i="12"/>
  <c r="BC38" i="12"/>
  <c r="BK38" i="12"/>
  <c r="BS38" i="12"/>
  <c r="CA38" i="12"/>
  <c r="AH39" i="12"/>
  <c r="AP39" i="12"/>
  <c r="AX39" i="12"/>
  <c r="BF39" i="12"/>
  <c r="BN39" i="12"/>
  <c r="BV39" i="12"/>
  <c r="CD39" i="12"/>
  <c r="AK40" i="12"/>
  <c r="AS40" i="12"/>
  <c r="BA40" i="12"/>
  <c r="BI40" i="12"/>
  <c r="BQ40" i="12"/>
  <c r="BY40" i="12"/>
  <c r="CG40" i="12"/>
  <c r="AN41" i="12"/>
  <c r="AV41" i="12"/>
  <c r="BD41" i="12"/>
  <c r="BL41" i="12"/>
  <c r="BT41" i="12"/>
  <c r="CB41" i="12"/>
  <c r="AO63" i="13"/>
  <c r="AW63" i="13"/>
  <c r="BE63" i="13"/>
  <c r="BM63" i="13"/>
  <c r="BU63" i="13"/>
  <c r="CC63" i="13"/>
  <c r="AJ63" i="12"/>
  <c r="AR63" i="12"/>
  <c r="AZ63" i="12"/>
  <c r="BH63" i="12"/>
  <c r="BP63" i="12"/>
  <c r="BX63" i="12"/>
  <c r="CF63" i="12"/>
  <c r="AM65" i="12"/>
  <c r="AU65" i="12"/>
  <c r="BC65" i="12"/>
  <c r="BK65" i="12"/>
  <c r="BS65" i="12"/>
  <c r="CA65" i="12"/>
  <c r="AN77" i="12"/>
  <c r="AV77" i="12"/>
  <c r="AN86" i="12"/>
  <c r="AV86" i="12"/>
  <c r="BD86" i="12"/>
  <c r="BL86" i="12"/>
  <c r="BT86" i="12"/>
  <c r="CB86" i="12"/>
  <c r="AI87" i="12"/>
  <c r="AQ87" i="12"/>
  <c r="AY87" i="12"/>
  <c r="BG87" i="12"/>
  <c r="BO87" i="12"/>
  <c r="BW87" i="12"/>
  <c r="CE87" i="12"/>
  <c r="AL88" i="12"/>
  <c r="AT88" i="12"/>
  <c r="BB88" i="12"/>
  <c r="BJ88" i="12"/>
  <c r="BR88" i="12"/>
  <c r="BZ88" i="12"/>
  <c r="CH88" i="12"/>
  <c r="BR101" i="12"/>
  <c r="BZ101" i="12"/>
  <c r="CH101" i="12"/>
  <c r="AI34" i="14"/>
  <c r="AI35" i="14" s="1"/>
  <c r="AQ34" i="14"/>
  <c r="AQ35" i="14" s="1"/>
  <c r="AY34" i="14"/>
  <c r="AY35" i="14" s="1"/>
  <c r="BG34" i="14"/>
  <c r="BG35" i="14" s="1"/>
  <c r="AJ49" i="15"/>
  <c r="AJ5" i="15"/>
  <c r="AR49" i="15"/>
  <c r="AR5" i="15"/>
  <c r="AR4" i="15" s="1"/>
  <c r="AZ49" i="15"/>
  <c r="AZ5" i="15"/>
  <c r="BH49" i="15"/>
  <c r="BH5" i="15"/>
  <c r="BP49" i="15"/>
  <c r="BP5" i="15"/>
  <c r="BX49" i="15"/>
  <c r="BX5" i="15"/>
  <c r="BX4" i="15" s="1"/>
  <c r="CF49" i="15"/>
  <c r="CF48" i="15" s="1"/>
  <c r="CF64" i="15" s="1"/>
  <c r="CF63" i="15" s="1"/>
  <c r="CF70" i="15" s="1"/>
  <c r="CF5" i="15"/>
  <c r="AK5" i="15"/>
  <c r="AS5" i="15"/>
  <c r="AS49" i="15"/>
  <c r="AS48" i="15" s="1"/>
  <c r="AS64" i="15" s="1"/>
  <c r="AS63" i="15" s="1"/>
  <c r="AS70" i="15" s="1"/>
  <c r="AS69" i="15" s="1"/>
  <c r="BA5" i="15"/>
  <c r="BI5" i="15"/>
  <c r="BQ5" i="15"/>
  <c r="BY5" i="15"/>
  <c r="BY49" i="15"/>
  <c r="BY48" i="15" s="1"/>
  <c r="BY64" i="15" s="1"/>
  <c r="BY63" i="15" s="1"/>
  <c r="BY70" i="15" s="1"/>
  <c r="BY69" i="15" s="1"/>
  <c r="CG5" i="15"/>
  <c r="CG49" i="15"/>
  <c r="CG48" i="15" s="1"/>
  <c r="CG64" i="15" s="1"/>
  <c r="CG63" i="15" s="1"/>
  <c r="CG70" i="15" s="1"/>
  <c r="CG69" i="15" s="1"/>
  <c r="AP54" i="15"/>
  <c r="BV54" i="15"/>
  <c r="AR10" i="15"/>
  <c r="AZ10" i="15"/>
  <c r="AZ54" i="15"/>
  <c r="BH10" i="15"/>
  <c r="BH54" i="15"/>
  <c r="BP10" i="15"/>
  <c r="BX10" i="15"/>
  <c r="CF10" i="15"/>
  <c r="AN65" i="15"/>
  <c r="AV65" i="15"/>
  <c r="BL65" i="15"/>
  <c r="CB65" i="15"/>
  <c r="BD74" i="15"/>
  <c r="AO49" i="15"/>
  <c r="AU50" i="16"/>
  <c r="AU49" i="16" s="1"/>
  <c r="CA50" i="16"/>
  <c r="CA49" i="16" s="1"/>
  <c r="BS50" i="16"/>
  <c r="BS49" i="16" s="1"/>
  <c r="AL108" i="16"/>
  <c r="AL107" i="16" s="1"/>
  <c r="CF87" i="16"/>
  <c r="AI31" i="12"/>
  <c r="AQ31" i="12"/>
  <c r="AY31" i="12"/>
  <c r="BG31" i="12"/>
  <c r="BO31" i="12"/>
  <c r="BW31" i="12"/>
  <c r="CE31" i="12"/>
  <c r="BN63" i="13"/>
  <c r="BV63" i="13"/>
  <c r="CD63" i="13"/>
  <c r="AK81" i="12"/>
  <c r="AO86" i="12"/>
  <c r="AW86" i="12"/>
  <c r="BE86" i="12"/>
  <c r="BM86" i="12"/>
  <c r="BU86" i="12"/>
  <c r="CC86" i="12"/>
  <c r="AJ87" i="12"/>
  <c r="AR87" i="12"/>
  <c r="AZ87" i="12"/>
  <c r="BH87" i="12"/>
  <c r="BP87" i="12"/>
  <c r="BX87" i="12"/>
  <c r="CF87" i="12"/>
  <c r="AM88" i="12"/>
  <c r="AU88" i="12"/>
  <c r="BC88" i="12"/>
  <c r="BK88" i="12"/>
  <c r="BS88" i="12"/>
  <c r="CA88" i="12"/>
  <c r="AH89" i="12"/>
  <c r="AP89" i="12"/>
  <c r="AX89" i="12"/>
  <c r="BF89" i="12"/>
  <c r="BN89" i="12"/>
  <c r="BV89" i="12"/>
  <c r="CD89" i="12"/>
  <c r="AK90" i="12"/>
  <c r="AS90" i="12"/>
  <c r="BA90" i="12"/>
  <c r="BI90" i="12"/>
  <c r="BQ90" i="12"/>
  <c r="BY90" i="12"/>
  <c r="CG90" i="12"/>
  <c r="BR91" i="12"/>
  <c r="BZ91" i="12"/>
  <c r="CH91" i="12"/>
  <c r="AO92" i="12"/>
  <c r="AW92" i="12"/>
  <c r="BE92" i="12"/>
  <c r="BM92" i="12"/>
  <c r="BU92" i="12"/>
  <c r="CC92" i="12"/>
  <c r="BS101" i="12"/>
  <c r="CA101" i="12"/>
  <c r="AM12" i="14"/>
  <c r="AU12" i="14"/>
  <c r="BC12" i="14"/>
  <c r="BK12" i="14"/>
  <c r="BS12" i="14"/>
  <c r="CA12" i="14"/>
  <c r="BH19" i="14"/>
  <c r="BH20" i="14" s="1"/>
  <c r="BP19" i="14"/>
  <c r="BP20" i="14" s="1"/>
  <c r="AK49" i="15"/>
  <c r="AK48" i="15" s="1"/>
  <c r="AK64" i="15" s="1"/>
  <c r="AK63" i="15" s="1"/>
  <c r="AK70" i="15" s="1"/>
  <c r="BA49" i="15"/>
  <c r="BA48" i="15" s="1"/>
  <c r="BA64" i="15" s="1"/>
  <c r="BA63" i="15" s="1"/>
  <c r="BA70" i="15" s="1"/>
  <c r="BA69" i="15" s="1"/>
  <c r="BI49" i="15"/>
  <c r="BI48" i="15" s="1"/>
  <c r="BI64" i="15" s="1"/>
  <c r="BI63" i="15" s="1"/>
  <c r="BI70" i="15" s="1"/>
  <c r="BQ49" i="15"/>
  <c r="BQ48" i="15" s="1"/>
  <c r="BQ64" i="15" s="1"/>
  <c r="BQ63" i="15" s="1"/>
  <c r="BQ70" i="15" s="1"/>
  <c r="BQ69" i="15" s="1"/>
  <c r="AI54" i="15"/>
  <c r="AI48" i="15" s="1"/>
  <c r="AI64" i="15" s="1"/>
  <c r="AI63" i="15" s="1"/>
  <c r="AI70" i="15" s="1"/>
  <c r="AI69" i="15" s="1"/>
  <c r="AI10" i="15"/>
  <c r="AQ54" i="15"/>
  <c r="AQ48" i="15" s="1"/>
  <c r="AQ64" i="15" s="1"/>
  <c r="AQ63" i="15" s="1"/>
  <c r="AQ70" i="15" s="1"/>
  <c r="AQ69" i="15" s="1"/>
  <c r="AQ10" i="15"/>
  <c r="AY54" i="15"/>
  <c r="AY48" i="15" s="1"/>
  <c r="AY64" i="15" s="1"/>
  <c r="AY63" i="15" s="1"/>
  <c r="AY70" i="15" s="1"/>
  <c r="AY69" i="15" s="1"/>
  <c r="AY10" i="15"/>
  <c r="BG54" i="15"/>
  <c r="BG48" i="15" s="1"/>
  <c r="BG64" i="15" s="1"/>
  <c r="BG63" i="15" s="1"/>
  <c r="BG70" i="15" s="1"/>
  <c r="BG69" i="15" s="1"/>
  <c r="BG10" i="15"/>
  <c r="AH71" i="15"/>
  <c r="AX71" i="15"/>
  <c r="BN71" i="15"/>
  <c r="CD71" i="15"/>
  <c r="AW49" i="15"/>
  <c r="AN54" i="15"/>
  <c r="BA37" i="16"/>
  <c r="BA36" i="16" s="1"/>
  <c r="CG37" i="16"/>
  <c r="CG36" i="16" s="1"/>
  <c r="AO108" i="16"/>
  <c r="AO107" i="16" s="1"/>
  <c r="AW108" i="16"/>
  <c r="AW107" i="16" s="1"/>
  <c r="BE108" i="16"/>
  <c r="BE107" i="16" s="1"/>
  <c r="BM108" i="16"/>
  <c r="BM107" i="16" s="1"/>
  <c r="BU108" i="16"/>
  <c r="BU107" i="16" s="1"/>
  <c r="CC108" i="16"/>
  <c r="CC107" i="16" s="1"/>
  <c r="AN117" i="16"/>
  <c r="AN46" i="16"/>
  <c r="AV117" i="16"/>
  <c r="AV46" i="16"/>
  <c r="BD117" i="16"/>
  <c r="BD46" i="16"/>
  <c r="BL117" i="16"/>
  <c r="BL46" i="16"/>
  <c r="BT117" i="16"/>
  <c r="BT46" i="16"/>
  <c r="CB117" i="16"/>
  <c r="CB46" i="16"/>
  <c r="BI73" i="17"/>
  <c r="BS91" i="12"/>
  <c r="CA91" i="12"/>
  <c r="AN11" i="14"/>
  <c r="AN12" i="14" s="1"/>
  <c r="AV11" i="14"/>
  <c r="AV12" i="14" s="1"/>
  <c r="BD11" i="14"/>
  <c r="BD12" i="14" s="1"/>
  <c r="BL11" i="14"/>
  <c r="BL12" i="14" s="1"/>
  <c r="BT11" i="14"/>
  <c r="BT12" i="14" s="1"/>
  <c r="CB11" i="14"/>
  <c r="CB12" i="14" s="1"/>
  <c r="AR54" i="15"/>
  <c r="BP54" i="15"/>
  <c r="BX54" i="15"/>
  <c r="CF54" i="15"/>
  <c r="AP65" i="15"/>
  <c r="AX65" i="15"/>
  <c r="BF65" i="15"/>
  <c r="BV65" i="15"/>
  <c r="CD65" i="15"/>
  <c r="BA74" i="15"/>
  <c r="CG74" i="15"/>
  <c r="BE49" i="15"/>
  <c r="AV54" i="15"/>
  <c r="AX50" i="16"/>
  <c r="AX49" i="16" s="1"/>
  <c r="BC50" i="16"/>
  <c r="BC49" i="16" s="1"/>
  <c r="AH37" i="16"/>
  <c r="AH36" i="16" s="1"/>
  <c r="AP37" i="16"/>
  <c r="AP36" i="16" s="1"/>
  <c r="BV4" i="16"/>
  <c r="BV37" i="16"/>
  <c r="BV36" i="16" s="1"/>
  <c r="AJ26" i="16"/>
  <c r="AJ97" i="16"/>
  <c r="AR26" i="16"/>
  <c r="AR97" i="16"/>
  <c r="AZ26" i="16"/>
  <c r="AZ97" i="16"/>
  <c r="BH26" i="16"/>
  <c r="BH25" i="16" s="1"/>
  <c r="BH45" i="16" s="1"/>
  <c r="BH97" i="16"/>
  <c r="BP26" i="16"/>
  <c r="BP25" i="16" s="1"/>
  <c r="BP45" i="16" s="1"/>
  <c r="BP97" i="16"/>
  <c r="BX26" i="16"/>
  <c r="BX97" i="16"/>
  <c r="BX96" i="16" s="1"/>
  <c r="BX116" i="16" s="1"/>
  <c r="BX115" i="16" s="1"/>
  <c r="BX137" i="16" s="1"/>
  <c r="BX136" i="16" s="1"/>
  <c r="CF26" i="16"/>
  <c r="CF25" i="16" s="1"/>
  <c r="CF45" i="16" s="1"/>
  <c r="CF97" i="16"/>
  <c r="AM37" i="12"/>
  <c r="AU37" i="12"/>
  <c r="BC37" i="12"/>
  <c r="BK37" i="12"/>
  <c r="BS37" i="12"/>
  <c r="CA37" i="12"/>
  <c r="AH38" i="12"/>
  <c r="AP38" i="12"/>
  <c r="AX38" i="12"/>
  <c r="BF38" i="12"/>
  <c r="BN38" i="12"/>
  <c r="BV38" i="12"/>
  <c r="CD38" i="12"/>
  <c r="AK39" i="12"/>
  <c r="AS39" i="12"/>
  <c r="BA39" i="12"/>
  <c r="BI39" i="12"/>
  <c r="BQ39" i="12"/>
  <c r="BY39" i="12"/>
  <c r="CG39" i="12"/>
  <c r="AN40" i="12"/>
  <c r="AV40" i="12"/>
  <c r="BD40" i="12"/>
  <c r="BL40" i="12"/>
  <c r="BT40" i="12"/>
  <c r="CB40" i="12"/>
  <c r="AI41" i="12"/>
  <c r="AQ41" i="12"/>
  <c r="AY41" i="12"/>
  <c r="BG41" i="12"/>
  <c r="BO41" i="12"/>
  <c r="BO42" i="12" s="1"/>
  <c r="BW41" i="12"/>
  <c r="CE41" i="12"/>
  <c r="AJ63" i="13"/>
  <c r="AR63" i="13"/>
  <c r="AZ63" i="13"/>
  <c r="BH63" i="13"/>
  <c r="BP63" i="13"/>
  <c r="BX63" i="13"/>
  <c r="CF63" i="13"/>
  <c r="AM63" i="12"/>
  <c r="AU63" i="12"/>
  <c r="BC63" i="12"/>
  <c r="BK63" i="12"/>
  <c r="BS63" i="12"/>
  <c r="CA63" i="12"/>
  <c r="AI86" i="12"/>
  <c r="AQ86" i="12"/>
  <c r="AY86" i="12"/>
  <c r="BG86" i="12"/>
  <c r="BO86" i="12"/>
  <c r="BW86" i="12"/>
  <c r="CE86" i="12"/>
  <c r="BM101" i="12"/>
  <c r="BU101" i="12"/>
  <c r="CC101" i="12"/>
  <c r="AT35" i="14"/>
  <c r="BC49" i="15"/>
  <c r="AI74" i="15"/>
  <c r="AQ74" i="15"/>
  <c r="AY74" i="15"/>
  <c r="BG74" i="15"/>
  <c r="BO74" i="15"/>
  <c r="BW74" i="15"/>
  <c r="CE74" i="15"/>
  <c r="BS81" i="15"/>
  <c r="BS37" i="15"/>
  <c r="CA81" i="15"/>
  <c r="CA37" i="15"/>
  <c r="BL81" i="15"/>
  <c r="BL37" i="15"/>
  <c r="BN37" i="15"/>
  <c r="AK37" i="15"/>
  <c r="AS37" i="15"/>
  <c r="BA37" i="15"/>
  <c r="BI81" i="15"/>
  <c r="BI37" i="15"/>
  <c r="BM49" i="15"/>
  <c r="BM48" i="15" s="1"/>
  <c r="BM64" i="15" s="1"/>
  <c r="BD54" i="15"/>
  <c r="BF37" i="16"/>
  <c r="BF36" i="16" s="1"/>
  <c r="AJ86" i="12"/>
  <c r="AR86" i="12"/>
  <c r="AZ86" i="12"/>
  <c r="BH86" i="12"/>
  <c r="BP86" i="12"/>
  <c r="BX86" i="12"/>
  <c r="CF86" i="12"/>
  <c r="BU91" i="12"/>
  <c r="CC91" i="12"/>
  <c r="BN101" i="12"/>
  <c r="BV101" i="12"/>
  <c r="CD101" i="12"/>
  <c r="BC19" i="14"/>
  <c r="BC20" i="14" s="1"/>
  <c r="BK19" i="14"/>
  <c r="BK20" i="14" s="1"/>
  <c r="BS19" i="14"/>
  <c r="BS20" i="14" s="1"/>
  <c r="AM35" i="14"/>
  <c r="AU35" i="14"/>
  <c r="BC35" i="14"/>
  <c r="BK35" i="14"/>
  <c r="AM39" i="14"/>
  <c r="AU39" i="14"/>
  <c r="BC39" i="14"/>
  <c r="BK39" i="14"/>
  <c r="BS39" i="14"/>
  <c r="CA39" i="14"/>
  <c r="BU4" i="15"/>
  <c r="AN49" i="15"/>
  <c r="AV49" i="15"/>
  <c r="BD49" i="15"/>
  <c r="BD48" i="15" s="1"/>
  <c r="BD64" i="15" s="1"/>
  <c r="BD63" i="15" s="1"/>
  <c r="BD70" i="15" s="1"/>
  <c r="BL49" i="15"/>
  <c r="BT49" i="15"/>
  <c r="CB49" i="15"/>
  <c r="BJ54" i="15"/>
  <c r="BR54" i="15"/>
  <c r="BZ54" i="15"/>
  <c r="BZ48" i="15" s="1"/>
  <c r="BZ64" i="15" s="1"/>
  <c r="BZ63" i="15" s="1"/>
  <c r="BZ70" i="15" s="1"/>
  <c r="BZ69" i="15" s="1"/>
  <c r="CH54" i="15"/>
  <c r="CH48" i="15" s="1"/>
  <c r="CH64" i="15" s="1"/>
  <c r="CH63" i="15" s="1"/>
  <c r="CH70" i="15" s="1"/>
  <c r="CH69" i="15" s="1"/>
  <c r="AJ65" i="15"/>
  <c r="AJ21" i="15"/>
  <c r="AR65" i="15"/>
  <c r="AR21" i="15"/>
  <c r="AZ65" i="15"/>
  <c r="AZ21" i="15"/>
  <c r="BH65" i="15"/>
  <c r="BH21" i="15"/>
  <c r="BP65" i="15"/>
  <c r="BP21" i="15"/>
  <c r="BX65" i="15"/>
  <c r="BX21" i="15"/>
  <c r="CF65" i="15"/>
  <c r="CF21" i="15"/>
  <c r="BM81" i="15"/>
  <c r="BU49" i="15"/>
  <c r="BU48" i="15" s="1"/>
  <c r="BU64" i="15" s="1"/>
  <c r="BL54" i="15"/>
  <c r="AV74" i="15"/>
  <c r="BK50" i="16"/>
  <c r="BK49" i="16" s="1"/>
  <c r="AH11" i="12"/>
  <c r="AP11" i="12"/>
  <c r="AX11" i="12"/>
  <c r="BF11" i="12"/>
  <c r="BN11" i="12"/>
  <c r="BV11" i="12"/>
  <c r="CD11" i="12"/>
  <c r="BF23" i="12"/>
  <c r="BN23" i="12"/>
  <c r="AL63" i="13"/>
  <c r="AT63" i="13"/>
  <c r="BB63" i="13"/>
  <c r="BJ63" i="13"/>
  <c r="BR63" i="13"/>
  <c r="BZ63" i="13"/>
  <c r="CH63" i="13"/>
  <c r="AO63" i="12"/>
  <c r="AW63" i="12"/>
  <c r="BE63" i="12"/>
  <c r="BM63" i="12"/>
  <c r="BU63" i="12"/>
  <c r="CC63" i="12"/>
  <c r="AJ65" i="12"/>
  <c r="AR65" i="12"/>
  <c r="AZ65" i="12"/>
  <c r="BH65" i="12"/>
  <c r="BP65" i="12"/>
  <c r="BX65" i="12"/>
  <c r="CF65" i="12"/>
  <c r="AN69" i="12"/>
  <c r="AV69" i="12"/>
  <c r="BD69" i="12"/>
  <c r="BL69" i="12"/>
  <c r="BT69" i="12"/>
  <c r="CB69" i="12"/>
  <c r="AK77" i="12"/>
  <c r="AS77" i="12"/>
  <c r="BA77" i="12"/>
  <c r="BI77" i="12"/>
  <c r="BQ77" i="12"/>
  <c r="BY77" i="12"/>
  <c r="CG77" i="12"/>
  <c r="AO81" i="12"/>
  <c r="AW81" i="12"/>
  <c r="BE81" i="12"/>
  <c r="BV91" i="12"/>
  <c r="CD91" i="12"/>
  <c r="AL96" i="12"/>
  <c r="AT96" i="12"/>
  <c r="BB96" i="12"/>
  <c r="BJ96" i="12"/>
  <c r="BR96" i="12"/>
  <c r="BZ96" i="12"/>
  <c r="CH96" i="12"/>
  <c r="AO97" i="12"/>
  <c r="AW97" i="12"/>
  <c r="BE97" i="12"/>
  <c r="BM97" i="12"/>
  <c r="BU97" i="12"/>
  <c r="CC97" i="12"/>
  <c r="BO101" i="12"/>
  <c r="BW101" i="12"/>
  <c r="CE101" i="12"/>
  <c r="AI11" i="14"/>
  <c r="AI12" i="14" s="1"/>
  <c r="AQ11" i="14"/>
  <c r="AQ12" i="14" s="1"/>
  <c r="AY11" i="14"/>
  <c r="AY12" i="14" s="1"/>
  <c r="BG11" i="14"/>
  <c r="BG12" i="14" s="1"/>
  <c r="BO11" i="14"/>
  <c r="BO12" i="14" s="1"/>
  <c r="BW11" i="14"/>
  <c r="BW12" i="14" s="1"/>
  <c r="CE11" i="14"/>
  <c r="CE12" i="14" s="1"/>
  <c r="AN34" i="14"/>
  <c r="AN35" i="14" s="1"/>
  <c r="AV34" i="14"/>
  <c r="AV35" i="14" s="1"/>
  <c r="BD34" i="14"/>
  <c r="BD35" i="14" s="1"/>
  <c r="AU54" i="15"/>
  <c r="AU48" i="15" s="1"/>
  <c r="AU64" i="15" s="1"/>
  <c r="AU63" i="15" s="1"/>
  <c r="AU70" i="15" s="1"/>
  <c r="AU69" i="15" s="1"/>
  <c r="BK54" i="15"/>
  <c r="BK48" i="15" s="1"/>
  <c r="BK64" i="15" s="1"/>
  <c r="BK63" i="15" s="1"/>
  <c r="BK70" i="15" s="1"/>
  <c r="BK69" i="15" s="1"/>
  <c r="BS54" i="15"/>
  <c r="BS48" i="15" s="1"/>
  <c r="BS64" i="15" s="1"/>
  <c r="BS63" i="15" s="1"/>
  <c r="BS70" i="15" s="1"/>
  <c r="BS69" i="15" s="1"/>
  <c r="CA54" i="15"/>
  <c r="CA48" i="15" s="1"/>
  <c r="CA64" i="15" s="1"/>
  <c r="CA63" i="15" s="1"/>
  <c r="CA70" i="15" s="1"/>
  <c r="CA69" i="15" s="1"/>
  <c r="AL71" i="15"/>
  <c r="AL27" i="15"/>
  <c r="AT71" i="15"/>
  <c r="AT27" i="15"/>
  <c r="BB71" i="15"/>
  <c r="BB27" i="15"/>
  <c r="BJ71" i="15"/>
  <c r="BJ27" i="15"/>
  <c r="BR71" i="15"/>
  <c r="BR27" i="15"/>
  <c r="BZ71" i="15"/>
  <c r="BZ27" i="15"/>
  <c r="CH71" i="15"/>
  <c r="CH27" i="15"/>
  <c r="AS74" i="15"/>
  <c r="BI74" i="15"/>
  <c r="BY74" i="15"/>
  <c r="CC49" i="15"/>
  <c r="BT54" i="15"/>
  <c r="BN97" i="16"/>
  <c r="BN96" i="16" s="1"/>
  <c r="BN116" i="16" s="1"/>
  <c r="BN115" i="16" s="1"/>
  <c r="BN137" i="16" s="1"/>
  <c r="BO23" i="12"/>
  <c r="AM63" i="13"/>
  <c r="AU63" i="13"/>
  <c r="BC63" i="13"/>
  <c r="BK63" i="13"/>
  <c r="BS63" i="13"/>
  <c r="CA63" i="13"/>
  <c r="AH63" i="12"/>
  <c r="AP63" i="12"/>
  <c r="AX63" i="12"/>
  <c r="BF63" i="12"/>
  <c r="BN63" i="12"/>
  <c r="BV63" i="12"/>
  <c r="CD63" i="12"/>
  <c r="AO69" i="12"/>
  <c r="AW69" i="12"/>
  <c r="BE69" i="12"/>
  <c r="BM69" i="12"/>
  <c r="BU69" i="12"/>
  <c r="CC69" i="12"/>
  <c r="AL77" i="12"/>
  <c r="AT77" i="12"/>
  <c r="BB77" i="12"/>
  <c r="BJ77" i="12"/>
  <c r="BR77" i="12"/>
  <c r="BZ77" i="12"/>
  <c r="CH77" i="12"/>
  <c r="AH81" i="12"/>
  <c r="AP81" i="12"/>
  <c r="AX81" i="12"/>
  <c r="BF81" i="12"/>
  <c r="BN81" i="12"/>
  <c r="BV81" i="12"/>
  <c r="CD81" i="12"/>
  <c r="AL86" i="12"/>
  <c r="AT86" i="12"/>
  <c r="BB86" i="12"/>
  <c r="BJ86" i="12"/>
  <c r="BR86" i="12"/>
  <c r="BZ86" i="12"/>
  <c r="CH86" i="12"/>
  <c r="BW91" i="12"/>
  <c r="CE91" i="12"/>
  <c r="BX101" i="12"/>
  <c r="CF101" i="12"/>
  <c r="AH49" i="15"/>
  <c r="AH48" i="15" s="1"/>
  <c r="AH64" i="15" s="1"/>
  <c r="AH63" i="15" s="1"/>
  <c r="AH70" i="15" s="1"/>
  <c r="AP49" i="15"/>
  <c r="AX49" i="15"/>
  <c r="AX48" i="15" s="1"/>
  <c r="AX64" i="15" s="1"/>
  <c r="BF49" i="15"/>
  <c r="BF48" i="15" s="1"/>
  <c r="BF64" i="15" s="1"/>
  <c r="BF63" i="15" s="1"/>
  <c r="BF70" i="15" s="1"/>
  <c r="BN49" i="15"/>
  <c r="BN48" i="15" s="1"/>
  <c r="BN64" i="15" s="1"/>
  <c r="BN63" i="15" s="1"/>
  <c r="BN70" i="15" s="1"/>
  <c r="BN69" i="15" s="1"/>
  <c r="BV49" i="15"/>
  <c r="BV48" i="15" s="1"/>
  <c r="BV64" i="15" s="1"/>
  <c r="BV63" i="15" s="1"/>
  <c r="BV70" i="15" s="1"/>
  <c r="BV69" i="15" s="1"/>
  <c r="CD49" i="15"/>
  <c r="CD48" i="15" s="1"/>
  <c r="CD64" i="15" s="1"/>
  <c r="CD63" i="15" s="1"/>
  <c r="CD70" i="15" s="1"/>
  <c r="CB54" i="15"/>
  <c r="CB74" i="15"/>
  <c r="AM50" i="16"/>
  <c r="AM49" i="16" s="1"/>
  <c r="BR81" i="16"/>
  <c r="BR110" i="16" s="1"/>
  <c r="AH5" i="15"/>
  <c r="AH4" i="15" s="1"/>
  <c r="AP5" i="15"/>
  <c r="AX5" i="15"/>
  <c r="BF5" i="15"/>
  <c r="BN5" i="15"/>
  <c r="BV5" i="15"/>
  <c r="BV4" i="15" s="1"/>
  <c r="CD5" i="15"/>
  <c r="BM10" i="15"/>
  <c r="BM4" i="15" s="1"/>
  <c r="BU10" i="15"/>
  <c r="AH21" i="15"/>
  <c r="AP21" i="15"/>
  <c r="AX21" i="15"/>
  <c r="BF21" i="15"/>
  <c r="BN21" i="15"/>
  <c r="BV21" i="15"/>
  <c r="CD21" i="15"/>
  <c r="AJ27" i="15"/>
  <c r="AR27" i="15"/>
  <c r="AZ27" i="15"/>
  <c r="BH27" i="15"/>
  <c r="BP27" i="15"/>
  <c r="BX27" i="15"/>
  <c r="CF27" i="15"/>
  <c r="AK30" i="15"/>
  <c r="AS30" i="15"/>
  <c r="BA30" i="15"/>
  <c r="BI30" i="15"/>
  <c r="BQ30" i="15"/>
  <c r="BY30" i="15"/>
  <c r="CG30" i="15"/>
  <c r="BV37" i="15"/>
  <c r="CD37" i="15"/>
  <c r="AI81" i="15"/>
  <c r="AQ81" i="15"/>
  <c r="AY81" i="15"/>
  <c r="BG81" i="15"/>
  <c r="BN4" i="16"/>
  <c r="AM11" i="16"/>
  <c r="AM82" i="16"/>
  <c r="AU11" i="16"/>
  <c r="AU82" i="16"/>
  <c r="BC11" i="16"/>
  <c r="BC82" i="16"/>
  <c r="BK11" i="16"/>
  <c r="BK10" i="16" s="1"/>
  <c r="BK82" i="16"/>
  <c r="BS11" i="16"/>
  <c r="BS82" i="16"/>
  <c r="CA11" i="16"/>
  <c r="CA82" i="16"/>
  <c r="AK97" i="16"/>
  <c r="AS97" i="16"/>
  <c r="AS96" i="16" s="1"/>
  <c r="AS116" i="16" s="1"/>
  <c r="AS115" i="16" s="1"/>
  <c r="AS137" i="16" s="1"/>
  <c r="BA97" i="16"/>
  <c r="BA96" i="16" s="1"/>
  <c r="BA116" i="16" s="1"/>
  <c r="BA115" i="16" s="1"/>
  <c r="BA137" i="16" s="1"/>
  <c r="BI97" i="16"/>
  <c r="BQ97" i="16"/>
  <c r="BY97" i="16"/>
  <c r="CG26" i="16"/>
  <c r="CG25" i="16" s="1"/>
  <c r="CG45" i="16" s="1"/>
  <c r="CG44" i="16" s="1"/>
  <c r="CG66" i="16" s="1"/>
  <c r="AT77" i="16"/>
  <c r="AT76" i="16" s="1"/>
  <c r="AK82" i="16"/>
  <c r="BV97" i="16"/>
  <c r="BV96" i="16" s="1"/>
  <c r="BV116" i="16" s="1"/>
  <c r="BV115" i="16" s="1"/>
  <c r="BV137" i="16" s="1"/>
  <c r="BQ35" i="17"/>
  <c r="CG35" i="17"/>
  <c r="BL6" i="17"/>
  <c r="BL5" i="17" s="1"/>
  <c r="BL75" i="17"/>
  <c r="BL74" i="17" s="1"/>
  <c r="BT6" i="17"/>
  <c r="BT5" i="17" s="1"/>
  <c r="BT75" i="17"/>
  <c r="BT74" i="17" s="1"/>
  <c r="CB6" i="17"/>
  <c r="CB5" i="17" s="1"/>
  <c r="CB75" i="17"/>
  <c r="CB74" i="17" s="1"/>
  <c r="BG6" i="17"/>
  <c r="BG5" i="17" s="1"/>
  <c r="BO35" i="17"/>
  <c r="BW6" i="17"/>
  <c r="BW5" i="17" s="1"/>
  <c r="BW75" i="17"/>
  <c r="BW74" i="17" s="1"/>
  <c r="CE6" i="17"/>
  <c r="CE5" i="17" s="1"/>
  <c r="CH93" i="17"/>
  <c r="CH92" i="17" s="1"/>
  <c r="CH112" i="17" s="1"/>
  <c r="CH111" i="17" s="1"/>
  <c r="CH133" i="17" s="1"/>
  <c r="AI5" i="15"/>
  <c r="AI4" i="15" s="1"/>
  <c r="AQ5" i="15"/>
  <c r="AY5" i="15"/>
  <c r="AY4" i="15" s="1"/>
  <c r="BG5" i="15"/>
  <c r="BG4" i="15" s="1"/>
  <c r="BO5" i="15"/>
  <c r="BW5" i="15"/>
  <c r="CE5" i="15"/>
  <c r="AH10" i="15"/>
  <c r="AP10" i="15"/>
  <c r="AX10" i="15"/>
  <c r="BF10" i="15"/>
  <c r="BN10" i="15"/>
  <c r="BV10" i="15"/>
  <c r="CD10" i="15"/>
  <c r="AI21" i="15"/>
  <c r="AQ21" i="15"/>
  <c r="AY21" i="15"/>
  <c r="BG21" i="15"/>
  <c r="BO21" i="15"/>
  <c r="BW21" i="15"/>
  <c r="CE21" i="15"/>
  <c r="AL65" i="15"/>
  <c r="AT65" i="15"/>
  <c r="BB65" i="15"/>
  <c r="BJ65" i="15"/>
  <c r="BR65" i="15"/>
  <c r="BZ65" i="15"/>
  <c r="CH65" i="15"/>
  <c r="AK27" i="15"/>
  <c r="AS27" i="15"/>
  <c r="BA27" i="15"/>
  <c r="BI27" i="15"/>
  <c r="BQ27" i="15"/>
  <c r="BY27" i="15"/>
  <c r="CG27" i="15"/>
  <c r="AN71" i="15"/>
  <c r="AV71" i="15"/>
  <c r="BD71" i="15"/>
  <c r="BL71" i="15"/>
  <c r="BT71" i="15"/>
  <c r="CB71" i="15"/>
  <c r="AL30" i="15"/>
  <c r="AT30" i="15"/>
  <c r="BB30" i="15"/>
  <c r="BJ30" i="15"/>
  <c r="BR30" i="15"/>
  <c r="BZ30" i="15"/>
  <c r="CH30" i="15"/>
  <c r="AO74" i="15"/>
  <c r="AW74" i="15"/>
  <c r="BE74" i="15"/>
  <c r="BM74" i="15"/>
  <c r="BU74" i="15"/>
  <c r="CC74" i="15"/>
  <c r="BO37" i="15"/>
  <c r="BW37" i="15"/>
  <c r="CE37" i="15"/>
  <c r="BN81" i="15"/>
  <c r="AN106" i="15"/>
  <c r="AV106" i="15"/>
  <c r="BD106" i="15"/>
  <c r="BL106" i="15"/>
  <c r="BT106" i="15"/>
  <c r="CB106" i="15"/>
  <c r="BI37" i="16"/>
  <c r="BI36" i="16" s="1"/>
  <c r="AI6" i="16"/>
  <c r="AI5" i="16" s="1"/>
  <c r="AQ6" i="16"/>
  <c r="AQ5" i="16" s="1"/>
  <c r="AY6" i="16"/>
  <c r="AY5" i="16" s="1"/>
  <c r="BG6" i="16"/>
  <c r="BG5" i="16" s="1"/>
  <c r="BO6" i="16"/>
  <c r="BO5" i="16" s="1"/>
  <c r="BW6" i="16"/>
  <c r="BW5" i="16" s="1"/>
  <c r="CE6" i="16"/>
  <c r="CE5" i="16" s="1"/>
  <c r="AZ10" i="16"/>
  <c r="AZ39" i="16" s="1"/>
  <c r="AN82" i="16"/>
  <c r="AV82" i="16"/>
  <c r="BD82" i="16"/>
  <c r="BL82" i="16"/>
  <c r="BT82" i="16"/>
  <c r="CB82" i="16"/>
  <c r="CB81" i="16" s="1"/>
  <c r="CB110" i="16" s="1"/>
  <c r="CB109" i="16" s="1"/>
  <c r="CB124" i="16" s="1"/>
  <c r="AY16" i="16"/>
  <c r="AY10" i="16" s="1"/>
  <c r="AY39" i="16" s="1"/>
  <c r="AY38" i="16" s="1"/>
  <c r="AY53" i="16" s="1"/>
  <c r="AY52" i="16" s="1"/>
  <c r="CG87" i="16"/>
  <c r="BE25" i="16"/>
  <c r="BE45" i="16" s="1"/>
  <c r="BE44" i="16" s="1"/>
  <c r="BE66" i="16" s="1"/>
  <c r="BE65" i="16" s="1"/>
  <c r="AL97" i="16"/>
  <c r="AT97" i="16"/>
  <c r="BB97" i="16"/>
  <c r="BJ97" i="16"/>
  <c r="BJ96" i="16" s="1"/>
  <c r="BJ116" i="16" s="1"/>
  <c r="BJ115" i="16" s="1"/>
  <c r="BJ137" i="16" s="1"/>
  <c r="BJ136" i="16" s="1"/>
  <c r="BR97" i="16"/>
  <c r="BZ97" i="16"/>
  <c r="CH97" i="16"/>
  <c r="CH96" i="16" s="1"/>
  <c r="CH116" i="16" s="1"/>
  <c r="CH115" i="16" s="1"/>
  <c r="CH137" i="16" s="1"/>
  <c r="CH136" i="16" s="1"/>
  <c r="AL102" i="16"/>
  <c r="AT102" i="16"/>
  <c r="BB102" i="16"/>
  <c r="BJ102" i="16"/>
  <c r="BR102" i="16"/>
  <c r="BZ102" i="16"/>
  <c r="CH102" i="16"/>
  <c r="BB77" i="16"/>
  <c r="BB76" i="16" s="1"/>
  <c r="AS82" i="16"/>
  <c r="CD97" i="16"/>
  <c r="CD96" i="16" s="1"/>
  <c r="CD116" i="16" s="1"/>
  <c r="CD115" i="16" s="1"/>
  <c r="CD137" i="16" s="1"/>
  <c r="BJ24" i="17"/>
  <c r="BJ23" i="17" s="1"/>
  <c r="BJ43" i="17" s="1"/>
  <c r="BJ42" i="17" s="1"/>
  <c r="BJ64" i="17" s="1"/>
  <c r="BJ63" i="17" s="1"/>
  <c r="BJ93" i="17"/>
  <c r="BJ92" i="17" s="1"/>
  <c r="BJ112" i="17" s="1"/>
  <c r="BJ111" i="17" s="1"/>
  <c r="BJ133" i="17" s="1"/>
  <c r="BR24" i="17"/>
  <c r="BR23" i="17" s="1"/>
  <c r="BR43" i="17" s="1"/>
  <c r="BR42" i="17" s="1"/>
  <c r="BR64" i="17" s="1"/>
  <c r="BR63" i="17" s="1"/>
  <c r="BR93" i="17"/>
  <c r="BR92" i="17" s="1"/>
  <c r="BR112" i="17" s="1"/>
  <c r="BR111" i="17" s="1"/>
  <c r="BR133" i="17" s="1"/>
  <c r="BZ24" i="17"/>
  <c r="BZ23" i="17" s="1"/>
  <c r="BZ43" i="17" s="1"/>
  <c r="BZ42" i="17" s="1"/>
  <c r="BZ64" i="17" s="1"/>
  <c r="BZ63" i="17" s="1"/>
  <c r="BZ93" i="17"/>
  <c r="BZ92" i="17" s="1"/>
  <c r="BZ112" i="17" s="1"/>
  <c r="BZ111" i="17" s="1"/>
  <c r="BZ133" i="17" s="1"/>
  <c r="BM24" i="17"/>
  <c r="BM23" i="17" s="1"/>
  <c r="BM43" i="17" s="1"/>
  <c r="BU24" i="17"/>
  <c r="BU23" i="17" s="1"/>
  <c r="BU43" i="17" s="1"/>
  <c r="CC24" i="17"/>
  <c r="CC23" i="17" s="1"/>
  <c r="CC43" i="17" s="1"/>
  <c r="CC93" i="17"/>
  <c r="CC92" i="17" s="1"/>
  <c r="CC112" i="17" s="1"/>
  <c r="CC111" i="17" s="1"/>
  <c r="CC133" i="17" s="1"/>
  <c r="CC132" i="17" s="1"/>
  <c r="BH24" i="17"/>
  <c r="BP24" i="17"/>
  <c r="BX24" i="17"/>
  <c r="CF24" i="17"/>
  <c r="CF93" i="17"/>
  <c r="CF92" i="17" s="1"/>
  <c r="CF112" i="17" s="1"/>
  <c r="CF111" i="17" s="1"/>
  <c r="CF133" i="17" s="1"/>
  <c r="BK23" i="17"/>
  <c r="BK43" i="17" s="1"/>
  <c r="BK42" i="17" s="1"/>
  <c r="BK64" i="17" s="1"/>
  <c r="BS24" i="17"/>
  <c r="CA24" i="17"/>
  <c r="BW107" i="17"/>
  <c r="CE107" i="17"/>
  <c r="AM65" i="15"/>
  <c r="AU65" i="15"/>
  <c r="BC65" i="15"/>
  <c r="BK65" i="15"/>
  <c r="BS65" i="15"/>
  <c r="CA65" i="15"/>
  <c r="AO71" i="15"/>
  <c r="AW71" i="15"/>
  <c r="BE71" i="15"/>
  <c r="BM71" i="15"/>
  <c r="BU71" i="15"/>
  <c r="CC71" i="15"/>
  <c r="AH74" i="15"/>
  <c r="AP74" i="15"/>
  <c r="AX74" i="15"/>
  <c r="BF74" i="15"/>
  <c r="BN74" i="15"/>
  <c r="BV74" i="15"/>
  <c r="CD74" i="15"/>
  <c r="BP37" i="15"/>
  <c r="AJ81" i="15"/>
  <c r="AR81" i="15"/>
  <c r="AZ81" i="15"/>
  <c r="BH81" i="15"/>
  <c r="AJ37" i="16"/>
  <c r="AJ36" i="16" s="1"/>
  <c r="AR37" i="16"/>
  <c r="AR36" i="16" s="1"/>
  <c r="AZ37" i="16"/>
  <c r="AZ36" i="16" s="1"/>
  <c r="BH37" i="16"/>
  <c r="BH36" i="16" s="1"/>
  <c r="BP37" i="16"/>
  <c r="BP36" i="16" s="1"/>
  <c r="BX37" i="16"/>
  <c r="BX36" i="16" s="1"/>
  <c r="CF37" i="16"/>
  <c r="CF36" i="16" s="1"/>
  <c r="BG16" i="16"/>
  <c r="BG10" i="16" s="1"/>
  <c r="BG39" i="16" s="1"/>
  <c r="BG38" i="16" s="1"/>
  <c r="BG53" i="16" s="1"/>
  <c r="BG52" i="16" s="1"/>
  <c r="BJ16" i="16"/>
  <c r="BJ87" i="16"/>
  <c r="BJ81" i="16" s="1"/>
  <c r="BJ110" i="16" s="1"/>
  <c r="BJ109" i="16" s="1"/>
  <c r="BJ124" i="16" s="1"/>
  <c r="BJ123" i="16" s="1"/>
  <c r="BR16" i="16"/>
  <c r="BR87" i="16"/>
  <c r="BZ16" i="16"/>
  <c r="BZ10" i="16" s="1"/>
  <c r="BZ39" i="16" s="1"/>
  <c r="BZ38" i="16" s="1"/>
  <c r="BZ53" i="16" s="1"/>
  <c r="BZ52" i="16" s="1"/>
  <c r="BZ87" i="16"/>
  <c r="BZ81" i="16" s="1"/>
  <c r="BZ110" i="16" s="1"/>
  <c r="BZ109" i="16" s="1"/>
  <c r="BZ124" i="16" s="1"/>
  <c r="BZ123" i="16" s="1"/>
  <c r="CH16" i="16"/>
  <c r="CH10" i="16" s="1"/>
  <c r="CH39" i="16" s="1"/>
  <c r="CH38" i="16" s="1"/>
  <c r="CH53" i="16" s="1"/>
  <c r="CH52" i="16" s="1"/>
  <c r="CH87" i="16"/>
  <c r="CH81" i="16" s="1"/>
  <c r="CH110" i="16" s="1"/>
  <c r="CH109" i="16" s="1"/>
  <c r="CH124" i="16" s="1"/>
  <c r="CH123" i="16" s="1"/>
  <c r="AM26" i="16"/>
  <c r="AU26" i="16"/>
  <c r="BC26" i="16"/>
  <c r="BK26" i="16"/>
  <c r="BK25" i="16" s="1"/>
  <c r="BK45" i="16" s="1"/>
  <c r="BK44" i="16" s="1"/>
  <c r="BK66" i="16" s="1"/>
  <c r="BK65" i="16" s="1"/>
  <c r="BS26" i="16"/>
  <c r="BS25" i="16" s="1"/>
  <c r="BS45" i="16" s="1"/>
  <c r="BS44" i="16" s="1"/>
  <c r="BS66" i="16" s="1"/>
  <c r="CA26" i="16"/>
  <c r="AM102" i="16"/>
  <c r="AU102" i="16"/>
  <c r="BC102" i="16"/>
  <c r="BS102" i="16"/>
  <c r="CA102" i="16"/>
  <c r="BJ77" i="16"/>
  <c r="BJ76" i="16" s="1"/>
  <c r="BA82" i="16"/>
  <c r="AR87" i="16"/>
  <c r="BQ98" i="17"/>
  <c r="BP81" i="15"/>
  <c r="BK71" i="15"/>
  <c r="BL74" i="15"/>
  <c r="AK81" i="15"/>
  <c r="AS81" i="15"/>
  <c r="BA81" i="15"/>
  <c r="AK37" i="16"/>
  <c r="AK36" i="16" s="1"/>
  <c r="BQ37" i="16"/>
  <c r="BQ36" i="16" s="1"/>
  <c r="AK77" i="16"/>
  <c r="AK76" i="16" s="1"/>
  <c r="AS77" i="16"/>
  <c r="AS76" i="16" s="1"/>
  <c r="BA77" i="16"/>
  <c r="BA76" i="16" s="1"/>
  <c r="BI77" i="16"/>
  <c r="BI76" i="16" s="1"/>
  <c r="BQ77" i="16"/>
  <c r="BQ76" i="16" s="1"/>
  <c r="BY77" i="16"/>
  <c r="BY76" i="16" s="1"/>
  <c r="CG77" i="16"/>
  <c r="CG76" i="16" s="1"/>
  <c r="BH10" i="16"/>
  <c r="BH39" i="16" s="1"/>
  <c r="BH38" i="16" s="1"/>
  <c r="BH53" i="16" s="1"/>
  <c r="AH11" i="16"/>
  <c r="AH10" i="16" s="1"/>
  <c r="AH39" i="16" s="1"/>
  <c r="AP11" i="16"/>
  <c r="AP10" i="16" s="1"/>
  <c r="AP39" i="16" s="1"/>
  <c r="AX11" i="16"/>
  <c r="AX10" i="16" s="1"/>
  <c r="AX39" i="16" s="1"/>
  <c r="BF11" i="16"/>
  <c r="BF10" i="16" s="1"/>
  <c r="BF39" i="16" s="1"/>
  <c r="BN11" i="16"/>
  <c r="BN10" i="16" s="1"/>
  <c r="BN39" i="16" s="1"/>
  <c r="BV11" i="16"/>
  <c r="BV10" i="16" s="1"/>
  <c r="BV39" i="16" s="1"/>
  <c r="CD11" i="16"/>
  <c r="CD10" i="16" s="1"/>
  <c r="CD39" i="16" s="1"/>
  <c r="AU87" i="16"/>
  <c r="BK87" i="16"/>
  <c r="BS87" i="16"/>
  <c r="CA87" i="16"/>
  <c r="AN44" i="16"/>
  <c r="AN66" i="16" s="1"/>
  <c r="AV25" i="16"/>
  <c r="AV45" i="16" s="1"/>
  <c r="AV44" i="16" s="1"/>
  <c r="AV66" i="16" s="1"/>
  <c r="AV65" i="16" s="1"/>
  <c r="BD44" i="16"/>
  <c r="BD66" i="16" s="1"/>
  <c r="BD65" i="16" s="1"/>
  <c r="BL44" i="16"/>
  <c r="BL66" i="16" s="1"/>
  <c r="BT25" i="16"/>
  <c r="BT45" i="16" s="1"/>
  <c r="BT44" i="16" s="1"/>
  <c r="BT66" i="16" s="1"/>
  <c r="CB44" i="16"/>
  <c r="CB66" i="16" s="1"/>
  <c r="AK132" i="16"/>
  <c r="AK61" i="16"/>
  <c r="AS132" i="16"/>
  <c r="AS61" i="16"/>
  <c r="BA132" i="16"/>
  <c r="BA61" i="16"/>
  <c r="BI132" i="16"/>
  <c r="BI61" i="16"/>
  <c r="BQ132" i="16"/>
  <c r="BQ61" i="16"/>
  <c r="BY132" i="16"/>
  <c r="BY61" i="16"/>
  <c r="CG132" i="16"/>
  <c r="CG61" i="16"/>
  <c r="AN61" i="16"/>
  <c r="AV132" i="16"/>
  <c r="AV61" i="16"/>
  <c r="BD61" i="16"/>
  <c r="BL132" i="16"/>
  <c r="BL61" i="16"/>
  <c r="BT61" i="16"/>
  <c r="CB61" i="16"/>
  <c r="BR77" i="16"/>
  <c r="BR76" i="16" s="1"/>
  <c r="BI82" i="16"/>
  <c r="AZ87" i="16"/>
  <c r="AH97" i="16"/>
  <c r="AH96" i="16" s="1"/>
  <c r="AH116" i="16" s="1"/>
  <c r="AH115" i="16" s="1"/>
  <c r="AH137" i="16" s="1"/>
  <c r="BH34" i="17"/>
  <c r="CC34" i="17"/>
  <c r="AL5" i="15"/>
  <c r="AT5" i="15"/>
  <c r="BB5" i="15"/>
  <c r="BJ5" i="15"/>
  <c r="BR5" i="15"/>
  <c r="BZ5" i="15"/>
  <c r="CH5" i="15"/>
  <c r="AK10" i="15"/>
  <c r="AS10" i="15"/>
  <c r="BA10" i="15"/>
  <c r="BI10" i="15"/>
  <c r="BQ10" i="15"/>
  <c r="BY10" i="15"/>
  <c r="CG10" i="15"/>
  <c r="AL21" i="15"/>
  <c r="AT21" i="15"/>
  <c r="BB21" i="15"/>
  <c r="BJ21" i="15"/>
  <c r="BR21" i="15"/>
  <c r="BZ21" i="15"/>
  <c r="CH21" i="15"/>
  <c r="AO65" i="15"/>
  <c r="AW65" i="15"/>
  <c r="BE65" i="15"/>
  <c r="BM65" i="15"/>
  <c r="BU65" i="15"/>
  <c r="CC65" i="15"/>
  <c r="AO30" i="15"/>
  <c r="AW30" i="15"/>
  <c r="BE30" i="15"/>
  <c r="BM30" i="15"/>
  <c r="BU30" i="15"/>
  <c r="CC30" i="15"/>
  <c r="AJ74" i="15"/>
  <c r="AR74" i="15"/>
  <c r="AZ74" i="15"/>
  <c r="BH74" i="15"/>
  <c r="BP74" i="15"/>
  <c r="BX74" i="15"/>
  <c r="CF74" i="15"/>
  <c r="BR37" i="15"/>
  <c r="BZ37" i="15"/>
  <c r="CH37" i="15"/>
  <c r="AM81" i="15"/>
  <c r="AU81" i="15"/>
  <c r="BC81" i="15"/>
  <c r="BK81" i="15"/>
  <c r="AL81" i="15"/>
  <c r="AT81" i="15"/>
  <c r="BB81" i="15"/>
  <c r="BJ81" i="15"/>
  <c r="AK95" i="15"/>
  <c r="AS95" i="15"/>
  <c r="BA95" i="15"/>
  <c r="BI95" i="15"/>
  <c r="BQ95" i="15"/>
  <c r="BY95" i="15"/>
  <c r="CG95" i="15"/>
  <c r="BJ10" i="16"/>
  <c r="BJ39" i="16" s="1"/>
  <c r="BJ38" i="16" s="1"/>
  <c r="BJ53" i="16" s="1"/>
  <c r="BJ52" i="16" s="1"/>
  <c r="AI10" i="16"/>
  <c r="AI39" i="16" s="1"/>
  <c r="AI38" i="16" s="1"/>
  <c r="AI53" i="16" s="1"/>
  <c r="AQ10" i="16"/>
  <c r="AQ39" i="16" s="1"/>
  <c r="AQ38" i="16" s="1"/>
  <c r="AQ53" i="16" s="1"/>
  <c r="AN16" i="16"/>
  <c r="AV16" i="16"/>
  <c r="BD16" i="16"/>
  <c r="BL16" i="16"/>
  <c r="BT16" i="16"/>
  <c r="CB16" i="16"/>
  <c r="AO97" i="16"/>
  <c r="AW97" i="16"/>
  <c r="AW96" i="16" s="1"/>
  <c r="AW116" i="16" s="1"/>
  <c r="AW115" i="16" s="1"/>
  <c r="AW137" i="16" s="1"/>
  <c r="BE97" i="16"/>
  <c r="BE96" i="16" s="1"/>
  <c r="BE116" i="16" s="1"/>
  <c r="BE115" i="16" s="1"/>
  <c r="BE137" i="16" s="1"/>
  <c r="BM97" i="16"/>
  <c r="BU97" i="16"/>
  <c r="CC97" i="16"/>
  <c r="AO102" i="16"/>
  <c r="AW102" i="16"/>
  <c r="BE102" i="16"/>
  <c r="BM102" i="16"/>
  <c r="BU102" i="16"/>
  <c r="CC102" i="16"/>
  <c r="AN125" i="16"/>
  <c r="AN54" i="16"/>
  <c r="AV125" i="16"/>
  <c r="AV54" i="16"/>
  <c r="BD125" i="16"/>
  <c r="BD54" i="16"/>
  <c r="BL125" i="16"/>
  <c r="BL54" i="16"/>
  <c r="BT125" i="16"/>
  <c r="BT54" i="16"/>
  <c r="CB125" i="16"/>
  <c r="CB54" i="16"/>
  <c r="AI54" i="16"/>
  <c r="AQ125" i="16"/>
  <c r="AQ54" i="16"/>
  <c r="AY54" i="16"/>
  <c r="BG54" i="16"/>
  <c r="BO54" i="16"/>
  <c r="BW125" i="16"/>
  <c r="BW54" i="16"/>
  <c r="CE54" i="16"/>
  <c r="AO128" i="16"/>
  <c r="AO57" i="16"/>
  <c r="AW128" i="16"/>
  <c r="AW57" i="16"/>
  <c r="BE128" i="16"/>
  <c r="BE57" i="16"/>
  <c r="BM128" i="16"/>
  <c r="BM57" i="16"/>
  <c r="BU128" i="16"/>
  <c r="BU57" i="16"/>
  <c r="CC128" i="16"/>
  <c r="CC57" i="16"/>
  <c r="AJ128" i="16"/>
  <c r="AJ57" i="16"/>
  <c r="AR57" i="16"/>
  <c r="AZ57" i="16"/>
  <c r="BH57" i="16"/>
  <c r="BP57" i="16"/>
  <c r="BX57" i="16"/>
  <c r="CF57" i="16"/>
  <c r="BZ77" i="16"/>
  <c r="BZ76" i="16" s="1"/>
  <c r="BQ82" i="16"/>
  <c r="BH87" i="16"/>
  <c r="AP97" i="16"/>
  <c r="AP96" i="16" s="1"/>
  <c r="AP116" i="16" s="1"/>
  <c r="AP115" i="16" s="1"/>
  <c r="AP137" i="16" s="1"/>
  <c r="BT78" i="17"/>
  <c r="BT106" i="17" s="1"/>
  <c r="BF121" i="17"/>
  <c r="BF52" i="17"/>
  <c r="BN121" i="17"/>
  <c r="BN52" i="17"/>
  <c r="BV121" i="17"/>
  <c r="BV52" i="17"/>
  <c r="CD121" i="17"/>
  <c r="CD52" i="17"/>
  <c r="BI52" i="17"/>
  <c r="BI50" i="17" s="1"/>
  <c r="BQ121" i="17"/>
  <c r="BQ52" i="17"/>
  <c r="BY52" i="17"/>
  <c r="CG121" i="17"/>
  <c r="CG52" i="17"/>
  <c r="AM5" i="15"/>
  <c r="AU5" i="15"/>
  <c r="AU4" i="15" s="1"/>
  <c r="BC5" i="15"/>
  <c r="BK5" i="15"/>
  <c r="BK4" i="15" s="1"/>
  <c r="BS5" i="15"/>
  <c r="CA5" i="15"/>
  <c r="BJ10" i="15"/>
  <c r="BR10" i="15"/>
  <c r="BZ10" i="15"/>
  <c r="CH10" i="15"/>
  <c r="AM21" i="15"/>
  <c r="AU21" i="15"/>
  <c r="BC21" i="15"/>
  <c r="BK21" i="15"/>
  <c r="BS21" i="15"/>
  <c r="CA21" i="15"/>
  <c r="AO27" i="15"/>
  <c r="AW27" i="15"/>
  <c r="BE27" i="15"/>
  <c r="BM27" i="15"/>
  <c r="BU27" i="15"/>
  <c r="CC27" i="15"/>
  <c r="AH30" i="15"/>
  <c r="AP30" i="15"/>
  <c r="AX30" i="15"/>
  <c r="BF30" i="15"/>
  <c r="BN30" i="15"/>
  <c r="BV30" i="15"/>
  <c r="CD30" i="15"/>
  <c r="AL106" i="15"/>
  <c r="AT106" i="15"/>
  <c r="BB106" i="15"/>
  <c r="BJ106" i="15"/>
  <c r="BR106" i="15"/>
  <c r="BZ106" i="15"/>
  <c r="CH106" i="15"/>
  <c r="AJ106" i="15"/>
  <c r="AR106" i="15"/>
  <c r="AZ106" i="15"/>
  <c r="BH106" i="15"/>
  <c r="BP106" i="15"/>
  <c r="BX106" i="15"/>
  <c r="CF106" i="15"/>
  <c r="AS37" i="16"/>
  <c r="AS36" i="16" s="1"/>
  <c r="BY37" i="16"/>
  <c r="BY36" i="16" s="1"/>
  <c r="AM77" i="16"/>
  <c r="AM76" i="16" s="1"/>
  <c r="AU77" i="16"/>
  <c r="AU76" i="16" s="1"/>
  <c r="BC77" i="16"/>
  <c r="BC76" i="16" s="1"/>
  <c r="BK77" i="16"/>
  <c r="BK76" i="16" s="1"/>
  <c r="BS77" i="16"/>
  <c r="BS76" i="16" s="1"/>
  <c r="CA77" i="16"/>
  <c r="CA76" i="16" s="1"/>
  <c r="BP10" i="16"/>
  <c r="BP39" i="16" s="1"/>
  <c r="BP38" i="16" s="1"/>
  <c r="BP53" i="16" s="1"/>
  <c r="AJ82" i="16"/>
  <c r="AR82" i="16"/>
  <c r="AR81" i="16" s="1"/>
  <c r="AR110" i="16" s="1"/>
  <c r="AZ82" i="16"/>
  <c r="BH82" i="16"/>
  <c r="BP82" i="16"/>
  <c r="BP81" i="16" s="1"/>
  <c r="BP110" i="16" s="1"/>
  <c r="BX82" i="16"/>
  <c r="CF82" i="16"/>
  <c r="CF81" i="16" s="1"/>
  <c r="CF110" i="16" s="1"/>
  <c r="BN37" i="16"/>
  <c r="BN36" i="16" s="1"/>
  <c r="AL111" i="16"/>
  <c r="AL40" i="16"/>
  <c r="AT111" i="16"/>
  <c r="AT40" i="16"/>
  <c r="BB111" i="16"/>
  <c r="BB40" i="16"/>
  <c r="BJ111" i="16"/>
  <c r="BJ40" i="16"/>
  <c r="BR111" i="16"/>
  <c r="BR40" i="16"/>
  <c r="BZ111" i="16"/>
  <c r="BZ40" i="16"/>
  <c r="CH111" i="16"/>
  <c r="CH40" i="16"/>
  <c r="AW40" i="16"/>
  <c r="BE40" i="16"/>
  <c r="BM40" i="16"/>
  <c r="BM38" i="16" s="1"/>
  <c r="BM53" i="16" s="1"/>
  <c r="BM52" i="16" s="1"/>
  <c r="BU111" i="16"/>
  <c r="BU40" i="16"/>
  <c r="BU38" i="16" s="1"/>
  <c r="BU53" i="16" s="1"/>
  <c r="BU52" i="16" s="1"/>
  <c r="CC40" i="16"/>
  <c r="CH77" i="16"/>
  <c r="CH76" i="16" s="1"/>
  <c r="BY82" i="16"/>
  <c r="BP87" i="16"/>
  <c r="AX97" i="16"/>
  <c r="AX96" i="16" s="1"/>
  <c r="AX116" i="16" s="1"/>
  <c r="AX115" i="16" s="1"/>
  <c r="AX137" i="16" s="1"/>
  <c r="AX136" i="16" s="1"/>
  <c r="AN5" i="15"/>
  <c r="AN4" i="15" s="1"/>
  <c r="AV5" i="15"/>
  <c r="AV4" i="15" s="1"/>
  <c r="BD5" i="15"/>
  <c r="BD4" i="15" s="1"/>
  <c r="BL5" i="15"/>
  <c r="BL4" i="15" s="1"/>
  <c r="BT5" i="15"/>
  <c r="BT4" i="15" s="1"/>
  <c r="CB5" i="15"/>
  <c r="CB4" i="15" s="1"/>
  <c r="AU10" i="15"/>
  <c r="BK10" i="15"/>
  <c r="BS10" i="15"/>
  <c r="CA10" i="15"/>
  <c r="AN21" i="15"/>
  <c r="AV21" i="15"/>
  <c r="BD21" i="15"/>
  <c r="BL21" i="15"/>
  <c r="BT21" i="15"/>
  <c r="CB21" i="15"/>
  <c r="AH27" i="15"/>
  <c r="AP27" i="15"/>
  <c r="AX27" i="15"/>
  <c r="BF27" i="15"/>
  <c r="BN27" i="15"/>
  <c r="BV27" i="15"/>
  <c r="CD27" i="15"/>
  <c r="AI30" i="15"/>
  <c r="AQ30" i="15"/>
  <c r="AY30" i="15"/>
  <c r="BG30" i="15"/>
  <c r="BO30" i="15"/>
  <c r="BW30" i="15"/>
  <c r="CE30" i="15"/>
  <c r="AN37" i="15"/>
  <c r="AV37" i="15"/>
  <c r="BD37" i="15"/>
  <c r="AO81" i="15"/>
  <c r="AW81" i="15"/>
  <c r="BE81" i="15"/>
  <c r="AN6" i="16"/>
  <c r="AN5" i="16" s="1"/>
  <c r="AN77" i="16"/>
  <c r="AN76" i="16" s="1"/>
  <c r="AV6" i="16"/>
  <c r="AV5" i="16" s="1"/>
  <c r="AV77" i="16"/>
  <c r="AV76" i="16" s="1"/>
  <c r="BD6" i="16"/>
  <c r="BD5" i="16" s="1"/>
  <c r="BD77" i="16"/>
  <c r="BD76" i="16" s="1"/>
  <c r="BL6" i="16"/>
  <c r="BL5" i="16" s="1"/>
  <c r="BL77" i="16"/>
  <c r="BL76" i="16" s="1"/>
  <c r="BT6" i="16"/>
  <c r="BT5" i="16" s="1"/>
  <c r="BT77" i="16"/>
  <c r="BT76" i="16" s="1"/>
  <c r="CB6" i="16"/>
  <c r="CB5" i="16" s="1"/>
  <c r="CB77" i="16"/>
  <c r="CB76" i="16" s="1"/>
  <c r="BR10" i="16"/>
  <c r="BR39" i="16" s="1"/>
  <c r="BR38" i="16" s="1"/>
  <c r="BR53" i="16" s="1"/>
  <c r="BR52" i="16" s="1"/>
  <c r="AK87" i="16"/>
  <c r="AK16" i="16"/>
  <c r="AS87" i="16"/>
  <c r="AS16" i="16"/>
  <c r="BA87" i="16"/>
  <c r="BA16" i="16"/>
  <c r="BI87" i="16"/>
  <c r="BI16" i="16"/>
  <c r="BQ87" i="16"/>
  <c r="BQ16" i="16"/>
  <c r="BY87" i="16"/>
  <c r="BY16" i="16"/>
  <c r="CG16" i="16"/>
  <c r="AW25" i="16"/>
  <c r="AW45" i="16" s="1"/>
  <c r="AW44" i="16" s="1"/>
  <c r="AW66" i="16" s="1"/>
  <c r="AW65" i="16" s="1"/>
  <c r="AI97" i="16"/>
  <c r="BG96" i="16"/>
  <c r="BG116" i="16" s="1"/>
  <c r="BG115" i="16" s="1"/>
  <c r="BG137" i="16" s="1"/>
  <c r="BG136" i="16" s="1"/>
  <c r="CE96" i="16"/>
  <c r="CE116" i="16" s="1"/>
  <c r="CE115" i="16" s="1"/>
  <c r="CE137" i="16" s="1"/>
  <c r="CE136" i="16" s="1"/>
  <c r="AI102" i="16"/>
  <c r="AI31" i="16"/>
  <c r="AI25" i="16" s="1"/>
  <c r="AI45" i="16" s="1"/>
  <c r="AQ102" i="16"/>
  <c r="AQ96" i="16" s="1"/>
  <c r="AQ116" i="16" s="1"/>
  <c r="AQ115" i="16" s="1"/>
  <c r="AQ137" i="16" s="1"/>
  <c r="AQ136" i="16" s="1"/>
  <c r="AQ31" i="16"/>
  <c r="AQ25" i="16" s="1"/>
  <c r="AQ45" i="16" s="1"/>
  <c r="AY102" i="16"/>
  <c r="AY96" i="16" s="1"/>
  <c r="AY116" i="16" s="1"/>
  <c r="AY115" i="16" s="1"/>
  <c r="AY137" i="16" s="1"/>
  <c r="AY136" i="16" s="1"/>
  <c r="AY31" i="16"/>
  <c r="AY25" i="16" s="1"/>
  <c r="AY45" i="16" s="1"/>
  <c r="BG102" i="16"/>
  <c r="BG31" i="16"/>
  <c r="BG25" i="16" s="1"/>
  <c r="BG45" i="16" s="1"/>
  <c r="BG44" i="16" s="1"/>
  <c r="BG66" i="16" s="1"/>
  <c r="BG65" i="16" s="1"/>
  <c r="BO102" i="16"/>
  <c r="BO96" i="16" s="1"/>
  <c r="BO116" i="16" s="1"/>
  <c r="BO115" i="16" s="1"/>
  <c r="BO137" i="16" s="1"/>
  <c r="BO136" i="16" s="1"/>
  <c r="BO31" i="16"/>
  <c r="BO25" i="16" s="1"/>
  <c r="BO45" i="16" s="1"/>
  <c r="BW102" i="16"/>
  <c r="BW96" i="16" s="1"/>
  <c r="BW116" i="16" s="1"/>
  <c r="BW115" i="16" s="1"/>
  <c r="BW137" i="16" s="1"/>
  <c r="BW136" i="16" s="1"/>
  <c r="BW31" i="16"/>
  <c r="BW25" i="16" s="1"/>
  <c r="BW45" i="16" s="1"/>
  <c r="BW44" i="16" s="1"/>
  <c r="BW66" i="16" s="1"/>
  <c r="CE102" i="16"/>
  <c r="CE31" i="16"/>
  <c r="CE25" i="16" s="1"/>
  <c r="CE45" i="16" s="1"/>
  <c r="CE44" i="16" s="1"/>
  <c r="CE66" i="16" s="1"/>
  <c r="AM138" i="16"/>
  <c r="AM67" i="16"/>
  <c r="AU138" i="16"/>
  <c r="AU67" i="16"/>
  <c r="BC138" i="16"/>
  <c r="BC67" i="16"/>
  <c r="BK138" i="16"/>
  <c r="BK67" i="16"/>
  <c r="BS138" i="16"/>
  <c r="BS67" i="16"/>
  <c r="CA138" i="16"/>
  <c r="CA67" i="16"/>
  <c r="AH67" i="16"/>
  <c r="AP138" i="16"/>
  <c r="AP67" i="16"/>
  <c r="AX67" i="16"/>
  <c r="BF138" i="16"/>
  <c r="BF67" i="16"/>
  <c r="BN67" i="16"/>
  <c r="BV138" i="16"/>
  <c r="BV67" i="16"/>
  <c r="CD67" i="16"/>
  <c r="AN67" i="16"/>
  <c r="AV67" i="16"/>
  <c r="BD138" i="16"/>
  <c r="BD67" i="16"/>
  <c r="BL67" i="16"/>
  <c r="BT138" i="16"/>
  <c r="BT67" i="16"/>
  <c r="CB67" i="16"/>
  <c r="CG82" i="16"/>
  <c r="BX87" i="16"/>
  <c r="BF97" i="16"/>
  <c r="BF96" i="16" s="1"/>
  <c r="BF116" i="16" s="1"/>
  <c r="BF115" i="16" s="1"/>
  <c r="BF137" i="16" s="1"/>
  <c r="AL6" i="16"/>
  <c r="AL5" i="16" s="1"/>
  <c r="AT6" i="16"/>
  <c r="AT5" i="16" s="1"/>
  <c r="BB6" i="16"/>
  <c r="BB5" i="16" s="1"/>
  <c r="BJ6" i="16"/>
  <c r="BJ5" i="16" s="1"/>
  <c r="BR6" i="16"/>
  <c r="BR5" i="16" s="1"/>
  <c r="BZ6" i="16"/>
  <c r="BZ5" i="16" s="1"/>
  <c r="CH6" i="16"/>
  <c r="CH5" i="16" s="1"/>
  <c r="AK11" i="16"/>
  <c r="AK10" i="16" s="1"/>
  <c r="AK39" i="16" s="1"/>
  <c r="AK38" i="16" s="1"/>
  <c r="AK53" i="16" s="1"/>
  <c r="AS11" i="16"/>
  <c r="AS10" i="16" s="1"/>
  <c r="AS39" i="16" s="1"/>
  <c r="AS38" i="16" s="1"/>
  <c r="AS53" i="16" s="1"/>
  <c r="BA11" i="16"/>
  <c r="BI11" i="16"/>
  <c r="BQ11" i="16"/>
  <c r="BQ10" i="16" s="1"/>
  <c r="BQ39" i="16" s="1"/>
  <c r="BQ38" i="16" s="1"/>
  <c r="BQ53" i="16" s="1"/>
  <c r="BQ52" i="16" s="1"/>
  <c r="BY11" i="16"/>
  <c r="BY10" i="16" s="1"/>
  <c r="BY39" i="16" s="1"/>
  <c r="BY38" i="16" s="1"/>
  <c r="BY53" i="16" s="1"/>
  <c r="CG11" i="16"/>
  <c r="AR16" i="16"/>
  <c r="AR10" i="16" s="1"/>
  <c r="AZ16" i="16"/>
  <c r="BH16" i="16"/>
  <c r="BP16" i="16"/>
  <c r="BX16" i="16"/>
  <c r="BX10" i="16" s="1"/>
  <c r="CF16" i="16"/>
  <c r="CF10" i="16" s="1"/>
  <c r="AH26" i="16"/>
  <c r="AH25" i="16" s="1"/>
  <c r="AH45" i="16" s="1"/>
  <c r="AH44" i="16" s="1"/>
  <c r="AH66" i="16" s="1"/>
  <c r="AH65" i="16" s="1"/>
  <c r="AP26" i="16"/>
  <c r="AP25" i="16" s="1"/>
  <c r="AP45" i="16" s="1"/>
  <c r="AP44" i="16" s="1"/>
  <c r="AP66" i="16" s="1"/>
  <c r="AP65" i="16" s="1"/>
  <c r="AX26" i="16"/>
  <c r="AX25" i="16" s="1"/>
  <c r="AX45" i="16" s="1"/>
  <c r="AX44" i="16" s="1"/>
  <c r="AX66" i="16" s="1"/>
  <c r="BF26" i="16"/>
  <c r="BF25" i="16" s="1"/>
  <c r="BF45" i="16" s="1"/>
  <c r="BF44" i="16" s="1"/>
  <c r="BF66" i="16" s="1"/>
  <c r="BF65" i="16" s="1"/>
  <c r="BN26" i="16"/>
  <c r="BN25" i="16" s="1"/>
  <c r="BN45" i="16" s="1"/>
  <c r="BN44" i="16" s="1"/>
  <c r="BN66" i="16" s="1"/>
  <c r="BN65" i="16" s="1"/>
  <c r="BV26" i="16"/>
  <c r="BV25" i="16" s="1"/>
  <c r="BV45" i="16" s="1"/>
  <c r="BV44" i="16" s="1"/>
  <c r="BV66" i="16" s="1"/>
  <c r="CD26" i="16"/>
  <c r="CD25" i="16" s="1"/>
  <c r="CD45" i="16" s="1"/>
  <c r="CD44" i="16" s="1"/>
  <c r="CD66" i="16" s="1"/>
  <c r="CD65" i="16" s="1"/>
  <c r="AO31" i="16"/>
  <c r="AO25" i="16" s="1"/>
  <c r="AO45" i="16" s="1"/>
  <c r="AO44" i="16" s="1"/>
  <c r="AO66" i="16" s="1"/>
  <c r="AO65" i="16" s="1"/>
  <c r="AW31" i="16"/>
  <c r="BE31" i="16"/>
  <c r="BM31" i="16"/>
  <c r="BM25" i="16" s="1"/>
  <c r="BM45" i="16" s="1"/>
  <c r="BM44" i="16" s="1"/>
  <c r="BM66" i="16" s="1"/>
  <c r="BM65" i="16" s="1"/>
  <c r="BU31" i="16"/>
  <c r="BU25" i="16" s="1"/>
  <c r="BU45" i="16" s="1"/>
  <c r="BU44" i="16" s="1"/>
  <c r="BU66" i="16" s="1"/>
  <c r="BU65" i="16" s="1"/>
  <c r="CC31" i="16"/>
  <c r="CC25" i="16" s="1"/>
  <c r="CC45" i="16" s="1"/>
  <c r="CC44" i="16" s="1"/>
  <c r="CC66" i="16" s="1"/>
  <c r="CC65" i="16" s="1"/>
  <c r="AJ102" i="16"/>
  <c r="AR102" i="16"/>
  <c r="AZ102" i="16"/>
  <c r="BH102" i="16"/>
  <c r="BX102" i="16"/>
  <c r="CF102" i="16"/>
  <c r="AJ40" i="16"/>
  <c r="AR40" i="16"/>
  <c r="AZ40" i="16"/>
  <c r="BH40" i="16"/>
  <c r="BP40" i="16"/>
  <c r="BX40" i="16"/>
  <c r="CF40" i="16"/>
  <c r="AM111" i="16"/>
  <c r="AU111" i="16"/>
  <c r="BC111" i="16"/>
  <c r="BK111" i="16"/>
  <c r="BS111" i="16"/>
  <c r="CA111" i="16"/>
  <c r="AL46" i="16"/>
  <c r="AT46" i="16"/>
  <c r="BB46" i="16"/>
  <c r="BJ46" i="16"/>
  <c r="BR46" i="16"/>
  <c r="BZ46" i="16"/>
  <c r="CH46" i="16"/>
  <c r="AL54" i="16"/>
  <c r="AT54" i="16"/>
  <c r="BB54" i="16"/>
  <c r="BJ54" i="16"/>
  <c r="BR54" i="16"/>
  <c r="BZ54" i="16"/>
  <c r="CH54" i="16"/>
  <c r="AO125" i="16"/>
  <c r="AW125" i="16"/>
  <c r="BE125" i="16"/>
  <c r="BM125" i="16"/>
  <c r="BU125" i="16"/>
  <c r="CC125" i="16"/>
  <c r="AM57" i="16"/>
  <c r="AU57" i="16"/>
  <c r="BC57" i="16"/>
  <c r="BK57" i="16"/>
  <c r="BS57" i="16"/>
  <c r="CA57" i="16"/>
  <c r="AH128" i="16"/>
  <c r="AP128" i="16"/>
  <c r="AX128" i="16"/>
  <c r="BF128" i="16"/>
  <c r="BN128" i="16"/>
  <c r="BV128" i="16"/>
  <c r="CD128" i="16"/>
  <c r="AI61" i="16"/>
  <c r="AQ61" i="16"/>
  <c r="AY61" i="16"/>
  <c r="BG61" i="16"/>
  <c r="BO61" i="16"/>
  <c r="BW61" i="16"/>
  <c r="CE61" i="16"/>
  <c r="AL132" i="16"/>
  <c r="AT132" i="16"/>
  <c r="BB132" i="16"/>
  <c r="BJ132" i="16"/>
  <c r="BR132" i="16"/>
  <c r="BZ132" i="16"/>
  <c r="CH132" i="16"/>
  <c r="AK67" i="16"/>
  <c r="AS67" i="16"/>
  <c r="BA67" i="16"/>
  <c r="BI67" i="16"/>
  <c r="BQ67" i="16"/>
  <c r="BY67" i="16"/>
  <c r="CG67" i="16"/>
  <c r="AN138" i="16"/>
  <c r="AV138" i="16"/>
  <c r="BL138" i="16"/>
  <c r="CB138" i="16"/>
  <c r="BJ34" i="17"/>
  <c r="BM75" i="17"/>
  <c r="BM74" i="17" s="1"/>
  <c r="BU75" i="17"/>
  <c r="BU74" i="17" s="1"/>
  <c r="CC75" i="17"/>
  <c r="CC74" i="17" s="1"/>
  <c r="BJ83" i="17"/>
  <c r="BR83" i="17"/>
  <c r="BZ83" i="17"/>
  <c r="BW23" i="17"/>
  <c r="BW43" i="17" s="1"/>
  <c r="BW42" i="17" s="1"/>
  <c r="BW64" i="17" s="1"/>
  <c r="BW63" i="17" s="1"/>
  <c r="BK93" i="17"/>
  <c r="BK92" i="17" s="1"/>
  <c r="BK112" i="17" s="1"/>
  <c r="BK111" i="17" s="1"/>
  <c r="BK133" i="17" s="1"/>
  <c r="BS93" i="17"/>
  <c r="BS92" i="17" s="1"/>
  <c r="BS112" i="17" s="1"/>
  <c r="BS111" i="17" s="1"/>
  <c r="BS133" i="17" s="1"/>
  <c r="CA93" i="17"/>
  <c r="CA92" i="17" s="1"/>
  <c r="CA112" i="17" s="1"/>
  <c r="CA111" i="17" s="1"/>
  <c r="CA133" i="17" s="1"/>
  <c r="BT98" i="17"/>
  <c r="CB98" i="17"/>
  <c r="BH107" i="17"/>
  <c r="BP107" i="17"/>
  <c r="BX107" i="17"/>
  <c r="CF107" i="17"/>
  <c r="BG121" i="17"/>
  <c r="BO121" i="17"/>
  <c r="CE121" i="17"/>
  <c r="BG124" i="17"/>
  <c r="BG55" i="17"/>
  <c r="BO124" i="17"/>
  <c r="BO55" i="17"/>
  <c r="BW124" i="17"/>
  <c r="BW55" i="17"/>
  <c r="CE124" i="17"/>
  <c r="CE55" i="17"/>
  <c r="BJ124" i="17"/>
  <c r="BJ55" i="17"/>
  <c r="BR55" i="17"/>
  <c r="BZ124" i="17"/>
  <c r="BZ55" i="17"/>
  <c r="CH55" i="17"/>
  <c r="BM124" i="17"/>
  <c r="BM55" i="17"/>
  <c r="BU55" i="17"/>
  <c r="CC55" i="17"/>
  <c r="BF79" i="17"/>
  <c r="BF78" i="17" s="1"/>
  <c r="BF106" i="17" s="1"/>
  <c r="BF105" i="17" s="1"/>
  <c r="BF120" i="17" s="1"/>
  <c r="BF119" i="17" s="1"/>
  <c r="BL83" i="17"/>
  <c r="BL78" i="17" s="1"/>
  <c r="BL106" i="17" s="1"/>
  <c r="BL105" i="17" s="1"/>
  <c r="BL120" i="17" s="1"/>
  <c r="BL119" i="17" s="1"/>
  <c r="BY98" i="17"/>
  <c r="BT107" i="17"/>
  <c r="BZ107" i="17"/>
  <c r="AW4" i="18"/>
  <c r="AW10" i="4" s="1"/>
  <c r="AW17" i="18"/>
  <c r="CC14" i="34"/>
  <c r="CC4" i="18"/>
  <c r="CC10" i="4" s="1"/>
  <c r="CC17" i="18"/>
  <c r="AQ23" i="19"/>
  <c r="AQ4" i="19"/>
  <c r="Z33" i="19"/>
  <c r="AK102" i="16"/>
  <c r="AS102" i="16"/>
  <c r="BA102" i="16"/>
  <c r="BI102" i="16"/>
  <c r="BQ102" i="16"/>
  <c r="BY102" i="16"/>
  <c r="CG102" i="16"/>
  <c r="AN111" i="16"/>
  <c r="AV111" i="16"/>
  <c r="BD111" i="16"/>
  <c r="BL111" i="16"/>
  <c r="BT111" i="16"/>
  <c r="CB111" i="16"/>
  <c r="AH125" i="16"/>
  <c r="AP125" i="16"/>
  <c r="AX125" i="16"/>
  <c r="BF125" i="16"/>
  <c r="BN125" i="16"/>
  <c r="BV125" i="16"/>
  <c r="CD125" i="16"/>
  <c r="AN57" i="16"/>
  <c r="AV57" i="16"/>
  <c r="BD57" i="16"/>
  <c r="BL57" i="16"/>
  <c r="BT57" i="16"/>
  <c r="CB57" i="16"/>
  <c r="AI128" i="16"/>
  <c r="AQ128" i="16"/>
  <c r="AY128" i="16"/>
  <c r="BG128" i="16"/>
  <c r="BO128" i="16"/>
  <c r="BW128" i="16"/>
  <c r="CE128" i="16"/>
  <c r="AJ61" i="16"/>
  <c r="AR61" i="16"/>
  <c r="AZ61" i="16"/>
  <c r="BH61" i="16"/>
  <c r="BP61" i="16"/>
  <c r="BX61" i="16"/>
  <c r="CF61" i="16"/>
  <c r="AM132" i="16"/>
  <c r="AU132" i="16"/>
  <c r="BC132" i="16"/>
  <c r="BK132" i="16"/>
  <c r="BS132" i="16"/>
  <c r="CA132" i="16"/>
  <c r="AL67" i="16"/>
  <c r="AT67" i="16"/>
  <c r="BB67" i="16"/>
  <c r="BJ67" i="16"/>
  <c r="BR67" i="16"/>
  <c r="BZ67" i="16"/>
  <c r="CH67" i="16"/>
  <c r="AO138" i="16"/>
  <c r="AW138" i="16"/>
  <c r="BE138" i="16"/>
  <c r="BM138" i="16"/>
  <c r="BU138" i="16"/>
  <c r="CC138" i="16"/>
  <c r="CH34" i="17"/>
  <c r="BF75" i="17"/>
  <c r="BF74" i="17" s="1"/>
  <c r="BN75" i="17"/>
  <c r="BN74" i="17" s="1"/>
  <c r="BV75" i="17"/>
  <c r="BV74" i="17" s="1"/>
  <c r="CD75" i="17"/>
  <c r="CD74" i="17" s="1"/>
  <c r="BV79" i="17"/>
  <c r="BQ36" i="17"/>
  <c r="BQ51" i="17" s="1"/>
  <c r="BQ50" i="17" s="1"/>
  <c r="BK83" i="17"/>
  <c r="BS83" i="17"/>
  <c r="CA83" i="17"/>
  <c r="BL93" i="17"/>
  <c r="BT93" i="17"/>
  <c r="CB93" i="17"/>
  <c r="BM98" i="17"/>
  <c r="BU98" i="17"/>
  <c r="CC98" i="17"/>
  <c r="BH79" i="17"/>
  <c r="BN79" i="17"/>
  <c r="BN78" i="17" s="1"/>
  <c r="BN106" i="17" s="1"/>
  <c r="BN105" i="17" s="1"/>
  <c r="BN120" i="17" s="1"/>
  <c r="BN119" i="17" s="1"/>
  <c r="BT83" i="17"/>
  <c r="CG98" i="17"/>
  <c r="CB107" i="17"/>
  <c r="BK134" i="17"/>
  <c r="AN4" i="19"/>
  <c r="AO111" i="16"/>
  <c r="AW111" i="16"/>
  <c r="BE111" i="16"/>
  <c r="BM111" i="16"/>
  <c r="CC111" i="16"/>
  <c r="AI125" i="16"/>
  <c r="AY125" i="16"/>
  <c r="BG125" i="16"/>
  <c r="BO125" i="16"/>
  <c r="CE125" i="16"/>
  <c r="AR128" i="16"/>
  <c r="AZ128" i="16"/>
  <c r="BH128" i="16"/>
  <c r="BP128" i="16"/>
  <c r="BX128" i="16"/>
  <c r="CF128" i="16"/>
  <c r="AN132" i="16"/>
  <c r="BD132" i="16"/>
  <c r="BT132" i="16"/>
  <c r="CB132" i="16"/>
  <c r="AH138" i="16"/>
  <c r="AX138" i="16"/>
  <c r="BN138" i="16"/>
  <c r="CD138" i="16"/>
  <c r="CG97" i="16"/>
  <c r="CG96" i="16" s="1"/>
  <c r="CG116" i="16" s="1"/>
  <c r="CG115" i="16" s="1"/>
  <c r="CG137" i="16" s="1"/>
  <c r="CG136" i="16" s="1"/>
  <c r="BP102" i="16"/>
  <c r="BG75" i="17"/>
  <c r="BG74" i="17" s="1"/>
  <c r="BO75" i="17"/>
  <c r="BO74" i="17" s="1"/>
  <c r="CE75" i="17"/>
  <c r="CE74" i="17" s="1"/>
  <c r="BG79" i="17"/>
  <c r="BG78" i="17" s="1"/>
  <c r="BG106" i="17" s="1"/>
  <c r="BO79" i="17"/>
  <c r="BW79" i="17"/>
  <c r="CE79" i="17"/>
  <c r="CE23" i="17"/>
  <c r="CE43" i="17" s="1"/>
  <c r="CE42" i="17" s="1"/>
  <c r="CE64" i="17" s="1"/>
  <c r="CE63" i="17" s="1"/>
  <c r="BM93" i="17"/>
  <c r="BM92" i="17" s="1"/>
  <c r="BM112" i="17" s="1"/>
  <c r="BM111" i="17" s="1"/>
  <c r="BM133" i="17" s="1"/>
  <c r="BM132" i="17" s="1"/>
  <c r="BU93" i="17"/>
  <c r="BX35" i="17"/>
  <c r="BJ107" i="17"/>
  <c r="BR107" i="17"/>
  <c r="CH107" i="17"/>
  <c r="BI121" i="17"/>
  <c r="BY121" i="17"/>
  <c r="BP79" i="17"/>
  <c r="CB83" i="17"/>
  <c r="CB78" i="17" s="1"/>
  <c r="CB106" i="17" s="1"/>
  <c r="CB105" i="17" s="1"/>
  <c r="CB120" i="17" s="1"/>
  <c r="CB119" i="17" s="1"/>
  <c r="CH83" i="17"/>
  <c r="BL98" i="17"/>
  <c r="BG107" i="17"/>
  <c r="BG23" i="19"/>
  <c r="BG4" i="19"/>
  <c r="BD4" i="19"/>
  <c r="BF33" i="19"/>
  <c r="AG36" i="19"/>
  <c r="AO6" i="16"/>
  <c r="AO5" i="16" s="1"/>
  <c r="AW6" i="16"/>
  <c r="AW5" i="16" s="1"/>
  <c r="BE6" i="16"/>
  <c r="BE5" i="16" s="1"/>
  <c r="BM6" i="16"/>
  <c r="BM5" i="16" s="1"/>
  <c r="BU6" i="16"/>
  <c r="BU5" i="16" s="1"/>
  <c r="CC6" i="16"/>
  <c r="CC5" i="16" s="1"/>
  <c r="AN11" i="16"/>
  <c r="AV11" i="16"/>
  <c r="AV10" i="16" s="1"/>
  <c r="AV39" i="16" s="1"/>
  <c r="AV38" i="16" s="1"/>
  <c r="AV53" i="16" s="1"/>
  <c r="AV52" i="16" s="1"/>
  <c r="BD11" i="16"/>
  <c r="BD10" i="16" s="1"/>
  <c r="BD39" i="16" s="1"/>
  <c r="BD38" i="16" s="1"/>
  <c r="BD53" i="16" s="1"/>
  <c r="BL11" i="16"/>
  <c r="BL10" i="16" s="1"/>
  <c r="BL39" i="16" s="1"/>
  <c r="BL38" i="16" s="1"/>
  <c r="BL53" i="16" s="1"/>
  <c r="BT11" i="16"/>
  <c r="BT10" i="16" s="1"/>
  <c r="BT39" i="16" s="1"/>
  <c r="BT38" i="16" s="1"/>
  <c r="BT53" i="16" s="1"/>
  <c r="BT52" i="16" s="1"/>
  <c r="CB11" i="16"/>
  <c r="CB10" i="16" s="1"/>
  <c r="CB39" i="16" s="1"/>
  <c r="CB38" i="16" s="1"/>
  <c r="CB53" i="16" s="1"/>
  <c r="CB52" i="16" s="1"/>
  <c r="AU16" i="16"/>
  <c r="BK16" i="16"/>
  <c r="BS16" i="16"/>
  <c r="CA16" i="16"/>
  <c r="AK26" i="16"/>
  <c r="AK25" i="16" s="1"/>
  <c r="AK45" i="16" s="1"/>
  <c r="AK44" i="16" s="1"/>
  <c r="AK66" i="16" s="1"/>
  <c r="AK65" i="16" s="1"/>
  <c r="AS26" i="16"/>
  <c r="AS25" i="16" s="1"/>
  <c r="AS45" i="16" s="1"/>
  <c r="AS44" i="16" s="1"/>
  <c r="AS66" i="16" s="1"/>
  <c r="AS65" i="16" s="1"/>
  <c r="BA26" i="16"/>
  <c r="BA25" i="16" s="1"/>
  <c r="BA45" i="16" s="1"/>
  <c r="BA44" i="16" s="1"/>
  <c r="BA66" i="16" s="1"/>
  <c r="BA65" i="16" s="1"/>
  <c r="BI26" i="16"/>
  <c r="BI25" i="16" s="1"/>
  <c r="BI45" i="16" s="1"/>
  <c r="BI44" i="16" s="1"/>
  <c r="BI66" i="16" s="1"/>
  <c r="BQ26" i="16"/>
  <c r="BQ25" i="16" s="1"/>
  <c r="BQ45" i="16" s="1"/>
  <c r="BQ44" i="16" s="1"/>
  <c r="BQ66" i="16" s="1"/>
  <c r="BQ65" i="16" s="1"/>
  <c r="BY26" i="16"/>
  <c r="BY25" i="16" s="1"/>
  <c r="BY45" i="16" s="1"/>
  <c r="BY44" i="16" s="1"/>
  <c r="BY66" i="16" s="1"/>
  <c r="BY65" i="16" s="1"/>
  <c r="AJ31" i="16"/>
  <c r="AR31" i="16"/>
  <c r="AZ31" i="16"/>
  <c r="BX31" i="16"/>
  <c r="CF31" i="16"/>
  <c r="AM40" i="16"/>
  <c r="AU40" i="16"/>
  <c r="BC40" i="16"/>
  <c r="BK40" i="16"/>
  <c r="BS40" i="16"/>
  <c r="CA40" i="16"/>
  <c r="AH77" i="16"/>
  <c r="AH76" i="16" s="1"/>
  <c r="AP77" i="16"/>
  <c r="AP76" i="16" s="1"/>
  <c r="AX77" i="16"/>
  <c r="AX76" i="16" s="1"/>
  <c r="BF77" i="16"/>
  <c r="BF76" i="16" s="1"/>
  <c r="BN77" i="16"/>
  <c r="BN76" i="16" s="1"/>
  <c r="BV77" i="16"/>
  <c r="BV76" i="16" s="1"/>
  <c r="CD77" i="16"/>
  <c r="CD76" i="16" s="1"/>
  <c r="AO82" i="16"/>
  <c r="AW82" i="16"/>
  <c r="BE82" i="16"/>
  <c r="BM82" i="16"/>
  <c r="BU82" i="16"/>
  <c r="BU81" i="16" s="1"/>
  <c r="BU110" i="16" s="1"/>
  <c r="CC82" i="16"/>
  <c r="AN87" i="16"/>
  <c r="AV87" i="16"/>
  <c r="BD87" i="16"/>
  <c r="BL87" i="16"/>
  <c r="BT87" i="16"/>
  <c r="CB87" i="16"/>
  <c r="BR34" i="17"/>
  <c r="BI35" i="17"/>
  <c r="BY4" i="17"/>
  <c r="BY35" i="17"/>
  <c r="BK9" i="17"/>
  <c r="BK37" i="17" s="1"/>
  <c r="BK36" i="17" s="1"/>
  <c r="BK51" i="17" s="1"/>
  <c r="BK50" i="17" s="1"/>
  <c r="CG50" i="17"/>
  <c r="BM83" i="17"/>
  <c r="BM78" i="17" s="1"/>
  <c r="BM106" i="17" s="1"/>
  <c r="BM105" i="17" s="1"/>
  <c r="BM120" i="17" s="1"/>
  <c r="BF23" i="17"/>
  <c r="BF43" i="17" s="1"/>
  <c r="BF42" i="17" s="1"/>
  <c r="BF64" i="17" s="1"/>
  <c r="BF93" i="17"/>
  <c r="BF92" i="17" s="1"/>
  <c r="BF112" i="17" s="1"/>
  <c r="BN93" i="17"/>
  <c r="BN92" i="17" s="1"/>
  <c r="BN112" i="17" s="1"/>
  <c r="BV93" i="17"/>
  <c r="BV92" i="17" s="1"/>
  <c r="BV112" i="17" s="1"/>
  <c r="CD93" i="17"/>
  <c r="CD92" i="17" s="1"/>
  <c r="CD112" i="17" s="1"/>
  <c r="CD111" i="17" s="1"/>
  <c r="CD133" i="17" s="1"/>
  <c r="BG98" i="17"/>
  <c r="BG92" i="17" s="1"/>
  <c r="BG112" i="17" s="1"/>
  <c r="BG111" i="17" s="1"/>
  <c r="BG133" i="17" s="1"/>
  <c r="BG132" i="17" s="1"/>
  <c r="BO98" i="17"/>
  <c r="BO92" i="17" s="1"/>
  <c r="BO112" i="17" s="1"/>
  <c r="BO111" i="17" s="1"/>
  <c r="BO133" i="17" s="1"/>
  <c r="BO132" i="17" s="1"/>
  <c r="BW98" i="17"/>
  <c r="BW92" i="17" s="1"/>
  <c r="BW112" i="17" s="1"/>
  <c r="BW111" i="17" s="1"/>
  <c r="BW133" i="17" s="1"/>
  <c r="BW132" i="17" s="1"/>
  <c r="CE98" i="17"/>
  <c r="CE92" i="17" s="1"/>
  <c r="CE112" i="17" s="1"/>
  <c r="CE111" i="17" s="1"/>
  <c r="CE133" i="17" s="1"/>
  <c r="CE132" i="17" s="1"/>
  <c r="BK107" i="17"/>
  <c r="BS107" i="17"/>
  <c r="CA107" i="17"/>
  <c r="BR124" i="17"/>
  <c r="CH124" i="17"/>
  <c r="BK128" i="17"/>
  <c r="BK59" i="17"/>
  <c r="BS128" i="17"/>
  <c r="BS59" i="17"/>
  <c r="CA128" i="17"/>
  <c r="CA59" i="17"/>
  <c r="BF128" i="17"/>
  <c r="BF59" i="17"/>
  <c r="BN59" i="17"/>
  <c r="BV128" i="17"/>
  <c r="BV59" i="17"/>
  <c r="CD59" i="17"/>
  <c r="BK65" i="17"/>
  <c r="BS134" i="17"/>
  <c r="CA134" i="17"/>
  <c r="BX79" i="17"/>
  <c r="CD79" i="17"/>
  <c r="CD78" i="17" s="1"/>
  <c r="CD106" i="17" s="1"/>
  <c r="CD105" i="17" s="1"/>
  <c r="CD120" i="17" s="1"/>
  <c r="CD119" i="17" s="1"/>
  <c r="BO107" i="17"/>
  <c r="AN102" i="16"/>
  <c r="AV102" i="16"/>
  <c r="BD102" i="16"/>
  <c r="BL102" i="16"/>
  <c r="BT102" i="16"/>
  <c r="CB102" i="16"/>
  <c r="AI111" i="16"/>
  <c r="AQ111" i="16"/>
  <c r="AY111" i="16"/>
  <c r="BG111" i="16"/>
  <c r="BO111" i="16"/>
  <c r="BW111" i="16"/>
  <c r="CE111" i="16"/>
  <c r="AL128" i="16"/>
  <c r="AT128" i="16"/>
  <c r="BB128" i="16"/>
  <c r="BJ128" i="16"/>
  <c r="BR128" i="16"/>
  <c r="BZ128" i="16"/>
  <c r="CH128" i="16"/>
  <c r="AJ138" i="16"/>
  <c r="AR138" i="16"/>
  <c r="AZ138" i="16"/>
  <c r="BH138" i="16"/>
  <c r="BP138" i="16"/>
  <c r="BX138" i="16"/>
  <c r="CF138" i="16"/>
  <c r="AI77" i="16"/>
  <c r="AI76" i="16" s="1"/>
  <c r="AQ77" i="16"/>
  <c r="AQ76" i="16" s="1"/>
  <c r="AY77" i="16"/>
  <c r="AY76" i="16" s="1"/>
  <c r="BG77" i="16"/>
  <c r="BG76" i="16" s="1"/>
  <c r="BO77" i="16"/>
  <c r="BO76" i="16" s="1"/>
  <c r="BW77" i="16"/>
  <c r="BW76" i="16" s="1"/>
  <c r="CE77" i="16"/>
  <c r="CE76" i="16" s="1"/>
  <c r="AH82" i="16"/>
  <c r="AP82" i="16"/>
  <c r="AX82" i="16"/>
  <c r="AX81" i="16" s="1"/>
  <c r="AX110" i="16" s="1"/>
  <c r="AX109" i="16" s="1"/>
  <c r="AX124" i="16" s="1"/>
  <c r="BF82" i="16"/>
  <c r="BF81" i="16" s="1"/>
  <c r="BF110" i="16" s="1"/>
  <c r="BF109" i="16" s="1"/>
  <c r="BF124" i="16" s="1"/>
  <c r="BN82" i="16"/>
  <c r="BV82" i="16"/>
  <c r="BV81" i="16" s="1"/>
  <c r="BV110" i="16" s="1"/>
  <c r="BV109" i="16" s="1"/>
  <c r="BV124" i="16" s="1"/>
  <c r="BV123" i="16" s="1"/>
  <c r="CD82" i="16"/>
  <c r="CD81" i="16" s="1"/>
  <c r="CD110" i="16" s="1"/>
  <c r="CD109" i="16" s="1"/>
  <c r="CD124" i="16" s="1"/>
  <c r="CD123" i="16" s="1"/>
  <c r="BM87" i="16"/>
  <c r="BU87" i="16"/>
  <c r="AM97" i="16"/>
  <c r="AM96" i="16" s="1"/>
  <c r="AM116" i="16" s="1"/>
  <c r="AM115" i="16" s="1"/>
  <c r="AM137" i="16" s="1"/>
  <c r="AM136" i="16" s="1"/>
  <c r="AU97" i="16"/>
  <c r="AU96" i="16" s="1"/>
  <c r="AU116" i="16" s="1"/>
  <c r="AU115" i="16" s="1"/>
  <c r="AU137" i="16" s="1"/>
  <c r="AU136" i="16" s="1"/>
  <c r="BC97" i="16"/>
  <c r="BC96" i="16" s="1"/>
  <c r="BC116" i="16" s="1"/>
  <c r="BC115" i="16" s="1"/>
  <c r="BC137" i="16" s="1"/>
  <c r="BC136" i="16" s="1"/>
  <c r="BK97" i="16"/>
  <c r="BK96" i="16" s="1"/>
  <c r="BK116" i="16" s="1"/>
  <c r="BK115" i="16" s="1"/>
  <c r="BK137" i="16" s="1"/>
  <c r="BK136" i="16" s="1"/>
  <c r="BS97" i="16"/>
  <c r="BS96" i="16" s="1"/>
  <c r="BS116" i="16" s="1"/>
  <c r="BS115" i="16" s="1"/>
  <c r="BS137" i="16" s="1"/>
  <c r="BS136" i="16" s="1"/>
  <c r="CA97" i="16"/>
  <c r="CA96" i="16" s="1"/>
  <c r="CA116" i="16" s="1"/>
  <c r="CA115" i="16" s="1"/>
  <c r="CA137" i="16" s="1"/>
  <c r="BU9" i="17"/>
  <c r="BU37" i="17" s="1"/>
  <c r="BU36" i="17" s="1"/>
  <c r="BU51" i="17" s="1"/>
  <c r="BI79" i="17"/>
  <c r="BI78" i="17" s="1"/>
  <c r="BI106" i="17" s="1"/>
  <c r="BI105" i="17" s="1"/>
  <c r="BI120" i="17" s="1"/>
  <c r="BQ79" i="17"/>
  <c r="BQ78" i="17" s="1"/>
  <c r="BQ106" i="17" s="1"/>
  <c r="BQ105" i="17" s="1"/>
  <c r="BQ120" i="17" s="1"/>
  <c r="BY79" i="17"/>
  <c r="BY78" i="17" s="1"/>
  <c r="BY106" i="17" s="1"/>
  <c r="BY105" i="17" s="1"/>
  <c r="BY120" i="17" s="1"/>
  <c r="BY119" i="17" s="1"/>
  <c r="CG79" i="17"/>
  <c r="CG78" i="17" s="1"/>
  <c r="CG106" i="17" s="1"/>
  <c r="CG105" i="17" s="1"/>
  <c r="CG120" i="17" s="1"/>
  <c r="BF83" i="17"/>
  <c r="BN83" i="17"/>
  <c r="BV83" i="17"/>
  <c r="CD83" i="17"/>
  <c r="BG23" i="17"/>
  <c r="BG43" i="17" s="1"/>
  <c r="BG42" i="17" s="1"/>
  <c r="BG64" i="17" s="1"/>
  <c r="BH98" i="17"/>
  <c r="BP98" i="17"/>
  <c r="BX98" i="17"/>
  <c r="CF98" i="17"/>
  <c r="BK124" i="17"/>
  <c r="BS124" i="17"/>
  <c r="CA124" i="17"/>
  <c r="CF79" i="17"/>
  <c r="BU83" i="17"/>
  <c r="BU78" i="17" s="1"/>
  <c r="BU106" i="17" s="1"/>
  <c r="BU105" i="17" s="1"/>
  <c r="BU120" i="17" s="1"/>
  <c r="BU119" i="17" s="1"/>
  <c r="BF113" i="17"/>
  <c r="AL31" i="16"/>
  <c r="AL25" i="16" s="1"/>
  <c r="AL45" i="16" s="1"/>
  <c r="AL44" i="16" s="1"/>
  <c r="AL66" i="16" s="1"/>
  <c r="AT31" i="16"/>
  <c r="AT25" i="16" s="1"/>
  <c r="AT45" i="16" s="1"/>
  <c r="AT44" i="16" s="1"/>
  <c r="AT66" i="16" s="1"/>
  <c r="BB31" i="16"/>
  <c r="BB25" i="16" s="1"/>
  <c r="BB45" i="16" s="1"/>
  <c r="BJ31" i="16"/>
  <c r="BJ25" i="16" s="1"/>
  <c r="BJ45" i="16" s="1"/>
  <c r="BJ44" i="16" s="1"/>
  <c r="BJ66" i="16" s="1"/>
  <c r="BJ65" i="16" s="1"/>
  <c r="BR31" i="16"/>
  <c r="BR25" i="16" s="1"/>
  <c r="BR45" i="16" s="1"/>
  <c r="BR44" i="16" s="1"/>
  <c r="BR66" i="16" s="1"/>
  <c r="BR65" i="16" s="1"/>
  <c r="BZ31" i="16"/>
  <c r="BZ25" i="16" s="1"/>
  <c r="BZ45" i="16" s="1"/>
  <c r="CH31" i="16"/>
  <c r="CH25" i="16" s="1"/>
  <c r="CH45" i="16" s="1"/>
  <c r="AO40" i="16"/>
  <c r="AJ111" i="16"/>
  <c r="AR111" i="16"/>
  <c r="AZ111" i="16"/>
  <c r="BH111" i="16"/>
  <c r="BP111" i="16"/>
  <c r="BX111" i="16"/>
  <c r="CF111" i="16"/>
  <c r="AI46" i="16"/>
  <c r="AQ46" i="16"/>
  <c r="AY46" i="16"/>
  <c r="BG46" i="16"/>
  <c r="BO46" i="16"/>
  <c r="AM128" i="16"/>
  <c r="AU128" i="16"/>
  <c r="BC128" i="16"/>
  <c r="BK128" i="16"/>
  <c r="BS128" i="16"/>
  <c r="CA128" i="16"/>
  <c r="AK138" i="16"/>
  <c r="AS138" i="16"/>
  <c r="BA138" i="16"/>
  <c r="BI138" i="16"/>
  <c r="BQ138" i="16"/>
  <c r="BY138" i="16"/>
  <c r="CG138" i="16"/>
  <c r="AJ77" i="16"/>
  <c r="AJ76" i="16" s="1"/>
  <c r="AR77" i="16"/>
  <c r="AR76" i="16" s="1"/>
  <c r="AZ77" i="16"/>
  <c r="AZ76" i="16" s="1"/>
  <c r="BH77" i="16"/>
  <c r="BH76" i="16" s="1"/>
  <c r="BP77" i="16"/>
  <c r="BP76" i="16" s="1"/>
  <c r="BX77" i="16"/>
  <c r="BX76" i="16" s="1"/>
  <c r="CF77" i="16"/>
  <c r="CF76" i="16" s="1"/>
  <c r="AI82" i="16"/>
  <c r="AI81" i="16" s="1"/>
  <c r="AI110" i="16" s="1"/>
  <c r="AI109" i="16" s="1"/>
  <c r="AI124" i="16" s="1"/>
  <c r="AI123" i="16" s="1"/>
  <c r="AQ82" i="16"/>
  <c r="AQ81" i="16" s="1"/>
  <c r="AQ110" i="16" s="1"/>
  <c r="AY82" i="16"/>
  <c r="AY81" i="16" s="1"/>
  <c r="AY110" i="16" s="1"/>
  <c r="BG82" i="16"/>
  <c r="BG81" i="16" s="1"/>
  <c r="BG110" i="16" s="1"/>
  <c r="BG109" i="16" s="1"/>
  <c r="BG124" i="16" s="1"/>
  <c r="BG123" i="16" s="1"/>
  <c r="BO82" i="16"/>
  <c r="BW82" i="16"/>
  <c r="CE82" i="16"/>
  <c r="AH87" i="16"/>
  <c r="AP87" i="16"/>
  <c r="AX87" i="16"/>
  <c r="BF87" i="16"/>
  <c r="BN87" i="16"/>
  <c r="BV87" i="16"/>
  <c r="CD87" i="16"/>
  <c r="AN97" i="16"/>
  <c r="AV97" i="16"/>
  <c r="AV96" i="16" s="1"/>
  <c r="AV116" i="16" s="1"/>
  <c r="AV115" i="16" s="1"/>
  <c r="AV137" i="16" s="1"/>
  <c r="AV136" i="16" s="1"/>
  <c r="BD97" i="16"/>
  <c r="BD96" i="16" s="1"/>
  <c r="BD116" i="16" s="1"/>
  <c r="BL97" i="16"/>
  <c r="BL96" i="16" s="1"/>
  <c r="BL116" i="16" s="1"/>
  <c r="BL115" i="16" s="1"/>
  <c r="BL137" i="16" s="1"/>
  <c r="BL136" i="16" s="1"/>
  <c r="BT97" i="16"/>
  <c r="CB97" i="16"/>
  <c r="CB96" i="16" s="1"/>
  <c r="CB116" i="16" s="1"/>
  <c r="CB115" i="16" s="1"/>
  <c r="CB137" i="16" s="1"/>
  <c r="CB136" i="16" s="1"/>
  <c r="BJ73" i="17"/>
  <c r="BJ79" i="17"/>
  <c r="BJ78" i="17" s="1"/>
  <c r="BJ106" i="17" s="1"/>
  <c r="BJ105" i="17" s="1"/>
  <c r="BJ120" i="17" s="1"/>
  <c r="BR79" i="17"/>
  <c r="BZ79" i="17"/>
  <c r="CH79" i="17"/>
  <c r="BG83" i="17"/>
  <c r="BH93" i="17"/>
  <c r="BP93" i="17"/>
  <c r="BX93" i="17"/>
  <c r="BX92" i="17" s="1"/>
  <c r="BX112" i="17" s="1"/>
  <c r="BX111" i="17" s="1"/>
  <c r="BX133" i="17" s="1"/>
  <c r="BM34" i="17"/>
  <c r="BM107" i="17"/>
  <c r="BU107" i="17"/>
  <c r="CC107" i="17"/>
  <c r="BM134" i="17"/>
  <c r="BM65" i="17"/>
  <c r="BU134" i="17"/>
  <c r="BU65" i="17"/>
  <c r="CC134" i="17"/>
  <c r="CC65" i="17"/>
  <c r="BH134" i="17"/>
  <c r="BH65" i="17"/>
  <c r="BP134" i="17"/>
  <c r="BP65" i="17"/>
  <c r="BX134" i="17"/>
  <c r="BX65" i="17"/>
  <c r="CF134" i="17"/>
  <c r="CF65" i="17"/>
  <c r="BN113" i="17"/>
  <c r="AM31" i="16"/>
  <c r="AU31" i="16"/>
  <c r="BC31" i="16"/>
  <c r="BK31" i="16"/>
  <c r="BS31" i="16"/>
  <c r="CA31" i="16"/>
  <c r="AH40" i="16"/>
  <c r="AP40" i="16"/>
  <c r="AX40" i="16"/>
  <c r="BF40" i="16"/>
  <c r="BN40" i="16"/>
  <c r="BV40" i="16"/>
  <c r="CD40" i="16"/>
  <c r="AJ46" i="16"/>
  <c r="AR46" i="16"/>
  <c r="AZ46" i="16"/>
  <c r="BH46" i="16"/>
  <c r="BP46" i="16"/>
  <c r="BX46" i="16"/>
  <c r="CF46" i="16"/>
  <c r="AJ54" i="16"/>
  <c r="AR54" i="16"/>
  <c r="AZ54" i="16"/>
  <c r="BH54" i="16"/>
  <c r="BP54" i="16"/>
  <c r="BX54" i="16"/>
  <c r="CF54" i="16"/>
  <c r="AK57" i="16"/>
  <c r="AS57" i="16"/>
  <c r="BA57" i="16"/>
  <c r="BI57" i="16"/>
  <c r="BQ57" i="16"/>
  <c r="BY57" i="16"/>
  <c r="CG57" i="16"/>
  <c r="AO61" i="16"/>
  <c r="AW61" i="16"/>
  <c r="BE61" i="16"/>
  <c r="BM61" i="16"/>
  <c r="BU61" i="16"/>
  <c r="CC61" i="16"/>
  <c r="AI67" i="16"/>
  <c r="AQ67" i="16"/>
  <c r="AY67" i="16"/>
  <c r="BG67" i="16"/>
  <c r="BO67" i="16"/>
  <c r="BW67" i="16"/>
  <c r="CE67" i="16"/>
  <c r="BZ34" i="17"/>
  <c r="CB50" i="17"/>
  <c r="BK79" i="17"/>
  <c r="CA79" i="17"/>
  <c r="CA78" i="17" s="1"/>
  <c r="CA106" i="17" s="1"/>
  <c r="CA105" i="17" s="1"/>
  <c r="CA120" i="17" s="1"/>
  <c r="CA119" i="17" s="1"/>
  <c r="BH83" i="17"/>
  <c r="BP83" i="17"/>
  <c r="BX83" i="17"/>
  <c r="CF83" i="17"/>
  <c r="BO23" i="17"/>
  <c r="BO43" i="17" s="1"/>
  <c r="BO42" i="17" s="1"/>
  <c r="BO64" i="17" s="1"/>
  <c r="BO63" i="17" s="1"/>
  <c r="BI93" i="17"/>
  <c r="BI92" i="17" s="1"/>
  <c r="BI112" i="17" s="1"/>
  <c r="BI111" i="17" s="1"/>
  <c r="BI133" i="17" s="1"/>
  <c r="BI132" i="17" s="1"/>
  <c r="BQ93" i="17"/>
  <c r="BQ92" i="17" s="1"/>
  <c r="BQ112" i="17" s="1"/>
  <c r="BQ111" i="17" s="1"/>
  <c r="BQ133" i="17" s="1"/>
  <c r="BQ132" i="17" s="1"/>
  <c r="BY93" i="17"/>
  <c r="BY92" i="17" s="1"/>
  <c r="BY112" i="17" s="1"/>
  <c r="BY111" i="17" s="1"/>
  <c r="BY133" i="17" s="1"/>
  <c r="BY132" i="17" s="1"/>
  <c r="CG93" i="17"/>
  <c r="CG92" i="17" s="1"/>
  <c r="CG112" i="17" s="1"/>
  <c r="CG111" i="17" s="1"/>
  <c r="CG133" i="17" s="1"/>
  <c r="CG132" i="17" s="1"/>
  <c r="BU34" i="17"/>
  <c r="BU124" i="17"/>
  <c r="CC124" i="17"/>
  <c r="BN128" i="17"/>
  <c r="CD128" i="17"/>
  <c r="BS79" i="17"/>
  <c r="BS78" i="17" s="1"/>
  <c r="BI98" i="17"/>
  <c r="BV113" i="17"/>
  <c r="BT4" i="19"/>
  <c r="BL128" i="17"/>
  <c r="BT128" i="17"/>
  <c r="CB128" i="17"/>
  <c r="BS65" i="17"/>
  <c r="CA65" i="17"/>
  <c r="BF134" i="17"/>
  <c r="BN134" i="17"/>
  <c r="BV134" i="17"/>
  <c r="CD134" i="17"/>
  <c r="BU121" i="17"/>
  <c r="BJ4" i="18"/>
  <c r="BJ10" i="4" s="1"/>
  <c r="AH4" i="18"/>
  <c r="AH10" i="4" s="1"/>
  <c r="AH17" i="18"/>
  <c r="AP4" i="18"/>
  <c r="AP10" i="4" s="1"/>
  <c r="AP17" i="18"/>
  <c r="AX4" i="18"/>
  <c r="AX10" i="4" s="1"/>
  <c r="AX17" i="18"/>
  <c r="BF4" i="18"/>
  <c r="BF10" i="4" s="1"/>
  <c r="BF17" i="18"/>
  <c r="BN4" i="18"/>
  <c r="BN10" i="4" s="1"/>
  <c r="BN17" i="18"/>
  <c r="BV4" i="18"/>
  <c r="BV10" i="4" s="1"/>
  <c r="BV17" i="18"/>
  <c r="CD14" i="34"/>
  <c r="CD4" i="18"/>
  <c r="CD10" i="4" s="1"/>
  <c r="CD17" i="18"/>
  <c r="P6" i="19"/>
  <c r="BM4" i="17"/>
  <c r="BU4" i="17"/>
  <c r="BK6" i="17"/>
  <c r="BK5" i="17" s="1"/>
  <c r="BS6" i="17"/>
  <c r="BS5" i="17" s="1"/>
  <c r="CA6" i="17"/>
  <c r="CA5" i="17" s="1"/>
  <c r="BG10" i="17"/>
  <c r="BG9" i="17" s="1"/>
  <c r="BG37" i="17" s="1"/>
  <c r="BG36" i="17" s="1"/>
  <c r="BG51" i="17" s="1"/>
  <c r="BG50" i="17" s="1"/>
  <c r="BO10" i="17"/>
  <c r="BW10" i="17"/>
  <c r="CE10" i="17"/>
  <c r="BK14" i="17"/>
  <c r="BS14" i="17"/>
  <c r="BS9" i="17" s="1"/>
  <c r="BS37" i="17" s="1"/>
  <c r="BS36" i="17" s="1"/>
  <c r="BS51" i="17" s="1"/>
  <c r="BS50" i="17" s="1"/>
  <c r="CA14" i="17"/>
  <c r="CA9" i="17" s="1"/>
  <c r="CA37" i="17" s="1"/>
  <c r="CA36" i="17" s="1"/>
  <c r="CA51" i="17" s="1"/>
  <c r="CA50" i="17" s="1"/>
  <c r="BI24" i="17"/>
  <c r="BI23" i="17" s="1"/>
  <c r="BI43" i="17" s="1"/>
  <c r="BI42" i="17" s="1"/>
  <c r="BI64" i="17" s="1"/>
  <c r="BQ24" i="17"/>
  <c r="BQ23" i="17" s="1"/>
  <c r="BQ43" i="17" s="1"/>
  <c r="BQ42" i="17" s="1"/>
  <c r="BQ64" i="17" s="1"/>
  <c r="BY24" i="17"/>
  <c r="BY23" i="17" s="1"/>
  <c r="BY43" i="17" s="1"/>
  <c r="BY42" i="17" s="1"/>
  <c r="BY64" i="17" s="1"/>
  <c r="CG24" i="17"/>
  <c r="CG23" i="17" s="1"/>
  <c r="CG43" i="17" s="1"/>
  <c r="CG42" i="17" s="1"/>
  <c r="CG64" i="17" s="1"/>
  <c r="BH29" i="17"/>
  <c r="BP29" i="17"/>
  <c r="BX29" i="17"/>
  <c r="CF29" i="17"/>
  <c r="BK38" i="17"/>
  <c r="BS38" i="17"/>
  <c r="CA38" i="17"/>
  <c r="BM44" i="17"/>
  <c r="BU44" i="17"/>
  <c r="CC44" i="17"/>
  <c r="BM52" i="17"/>
  <c r="BM50" i="17" s="1"/>
  <c r="CC52" i="17"/>
  <c r="BH121" i="17"/>
  <c r="BX121" i="17"/>
  <c r="CF121" i="17"/>
  <c r="BF55" i="17"/>
  <c r="BN55" i="17"/>
  <c r="BV55" i="17"/>
  <c r="CD55" i="17"/>
  <c r="BI124" i="17"/>
  <c r="BQ124" i="17"/>
  <c r="BY124" i="17"/>
  <c r="CG124" i="17"/>
  <c r="BM128" i="17"/>
  <c r="BU128" i="17"/>
  <c r="CC128" i="17"/>
  <c r="BG134" i="17"/>
  <c r="BO134" i="17"/>
  <c r="BW134" i="17"/>
  <c r="CE134" i="17"/>
  <c r="BH113" i="17"/>
  <c r="BW121" i="17"/>
  <c r="BP121" i="17"/>
  <c r="BG158" i="17"/>
  <c r="BO158" i="17"/>
  <c r="BW158" i="17"/>
  <c r="CE158" i="17"/>
  <c r="BM158" i="17"/>
  <c r="BU158" i="17"/>
  <c r="CC158" i="17"/>
  <c r="BE4" i="18"/>
  <c r="BE10" i="4" s="1"/>
  <c r="BE17" i="18"/>
  <c r="AY4" i="18"/>
  <c r="AY10" i="4" s="1"/>
  <c r="AY17" i="18"/>
  <c r="BG4" i="18"/>
  <c r="BG10" i="4" s="1"/>
  <c r="BW14" i="34"/>
  <c r="BW17" i="18"/>
  <c r="CE14" i="34"/>
  <c r="CE4" i="18"/>
  <c r="CE10" i="4" s="1"/>
  <c r="AL9" i="18"/>
  <c r="AT9" i="18"/>
  <c r="BB9" i="18"/>
  <c r="BJ9" i="18"/>
  <c r="BR9" i="18"/>
  <c r="BR17" i="18" s="1"/>
  <c r="BZ9" i="18"/>
  <c r="CH9" i="18"/>
  <c r="S5" i="19"/>
  <c r="AY5" i="19"/>
  <c r="BL6" i="19"/>
  <c r="BX23" i="19"/>
  <c r="BX4" i="19"/>
  <c r="AY30" i="19"/>
  <c r="BM36" i="19"/>
  <c r="CA43" i="21"/>
  <c r="BX124" i="17"/>
  <c r="AJ5" i="18"/>
  <c r="AR5" i="18"/>
  <c r="AZ5" i="18"/>
  <c r="BH5" i="18"/>
  <c r="BP5" i="18"/>
  <c r="BX5" i="18"/>
  <c r="CF5" i="18"/>
  <c r="AM5" i="18"/>
  <c r="AU5" i="18"/>
  <c r="BC5" i="18"/>
  <c r="BK5" i="18"/>
  <c r="BS5" i="18"/>
  <c r="CA5" i="18"/>
  <c r="BL17" i="18"/>
  <c r="BD23" i="19"/>
  <c r="BY23" i="19"/>
  <c r="BY4" i="19"/>
  <c r="AQ28" i="22"/>
  <c r="AQ29" i="22" s="1"/>
  <c r="BG28" i="22"/>
  <c r="BG29" i="22" s="1"/>
  <c r="BG52" i="17"/>
  <c r="BO52" i="17"/>
  <c r="CE52" i="17"/>
  <c r="BH55" i="17"/>
  <c r="CF55" i="17"/>
  <c r="CF50" i="17" s="1"/>
  <c r="BL59" i="17"/>
  <c r="BL50" i="17" s="1"/>
  <c r="BT59" i="17"/>
  <c r="BT50" i="17" s="1"/>
  <c r="CB59" i="17"/>
  <c r="BF65" i="17"/>
  <c r="BN65" i="17"/>
  <c r="BN63" i="17" s="1"/>
  <c r="BV65" i="17"/>
  <c r="BV63" i="17" s="1"/>
  <c r="CD65" i="17"/>
  <c r="CD63" i="17" s="1"/>
  <c r="BM4" i="18"/>
  <c r="BM10" i="4" s="1"/>
  <c r="BM17" i="18"/>
  <c r="AK4" i="18"/>
  <c r="AK10" i="4" s="1"/>
  <c r="AK17" i="18"/>
  <c r="AS4" i="18"/>
  <c r="AS10" i="4" s="1"/>
  <c r="AS17" i="18"/>
  <c r="BA4" i="18"/>
  <c r="BA10" i="4" s="1"/>
  <c r="BA17" i="18"/>
  <c r="BI4" i="18"/>
  <c r="BI10" i="4" s="1"/>
  <c r="BI17" i="18"/>
  <c r="BQ4" i="18"/>
  <c r="BQ10" i="4" s="1"/>
  <c r="BQ17" i="18"/>
  <c r="BY14" i="34"/>
  <c r="BY4" i="18"/>
  <c r="BY10" i="4" s="1"/>
  <c r="BY17" i="18"/>
  <c r="CG14" i="34"/>
  <c r="CG4" i="18"/>
  <c r="CG10" i="4" s="1"/>
  <c r="CG17" i="18"/>
  <c r="AN9" i="18"/>
  <c r="AN17" i="18" s="1"/>
  <c r="AV9" i="18"/>
  <c r="AV17" i="18" s="1"/>
  <c r="BD9" i="18"/>
  <c r="BD17" i="18" s="1"/>
  <c r="BL9" i="18"/>
  <c r="BT9" i="18"/>
  <c r="BT17" i="18" s="1"/>
  <c r="CB9" i="18"/>
  <c r="AI9" i="18"/>
  <c r="AQ9" i="18"/>
  <c r="AY9" i="18"/>
  <c r="BG9" i="18"/>
  <c r="BO9" i="18"/>
  <c r="BW9" i="18"/>
  <c r="CE9" i="18"/>
  <c r="AA5" i="19"/>
  <c r="H6" i="19"/>
  <c r="G33" i="19"/>
  <c r="BF6" i="17"/>
  <c r="BF5" i="17" s="1"/>
  <c r="BN6" i="17"/>
  <c r="BN5" i="17" s="1"/>
  <c r="BV6" i="17"/>
  <c r="BV5" i="17" s="1"/>
  <c r="CD6" i="17"/>
  <c r="CD5" i="17" s="1"/>
  <c r="BJ10" i="17"/>
  <c r="BJ9" i="17" s="1"/>
  <c r="BR10" i="17"/>
  <c r="BR9" i="17" s="1"/>
  <c r="BZ10" i="17"/>
  <c r="BZ9" i="17" s="1"/>
  <c r="CH10" i="17"/>
  <c r="CH9" i="17" s="1"/>
  <c r="BF14" i="17"/>
  <c r="BF9" i="17" s="1"/>
  <c r="BF37" i="17" s="1"/>
  <c r="BF36" i="17" s="1"/>
  <c r="BF51" i="17" s="1"/>
  <c r="BF50" i="17" s="1"/>
  <c r="BN14" i="17"/>
  <c r="BN9" i="17" s="1"/>
  <c r="BN37" i="17" s="1"/>
  <c r="BN36" i="17" s="1"/>
  <c r="BN51" i="17" s="1"/>
  <c r="BN50" i="17" s="1"/>
  <c r="BV14" i="17"/>
  <c r="BV9" i="17" s="1"/>
  <c r="BV37" i="17" s="1"/>
  <c r="BV36" i="17" s="1"/>
  <c r="BV51" i="17" s="1"/>
  <c r="BV50" i="17" s="1"/>
  <c r="CD14" i="17"/>
  <c r="CD9" i="17" s="1"/>
  <c r="CD37" i="17" s="1"/>
  <c r="CD36" i="17" s="1"/>
  <c r="CD51" i="17" s="1"/>
  <c r="CD50" i="17" s="1"/>
  <c r="BL24" i="17"/>
  <c r="BL23" i="17" s="1"/>
  <c r="BL43" i="17" s="1"/>
  <c r="BL42" i="17" s="1"/>
  <c r="BL64" i="17" s="1"/>
  <c r="BL63" i="17" s="1"/>
  <c r="BT24" i="17"/>
  <c r="BT23" i="17" s="1"/>
  <c r="BT43" i="17" s="1"/>
  <c r="BT42" i="17" s="1"/>
  <c r="BT64" i="17" s="1"/>
  <c r="BT63" i="17" s="1"/>
  <c r="CB24" i="17"/>
  <c r="CB23" i="17" s="1"/>
  <c r="CB43" i="17" s="1"/>
  <c r="CB42" i="17" s="1"/>
  <c r="CB64" i="17" s="1"/>
  <c r="CB63" i="17" s="1"/>
  <c r="BK29" i="17"/>
  <c r="BS29" i="17"/>
  <c r="CA29" i="17"/>
  <c r="BF38" i="17"/>
  <c r="BN38" i="17"/>
  <c r="BV38" i="17"/>
  <c r="CD38" i="17"/>
  <c r="BH52" i="17"/>
  <c r="BH50" i="17" s="1"/>
  <c r="BX52" i="17"/>
  <c r="BX50" i="17" s="1"/>
  <c r="BY55" i="17"/>
  <c r="BY50" i="17" s="1"/>
  <c r="BL124" i="17"/>
  <c r="BT124" i="17"/>
  <c r="CB124" i="17"/>
  <c r="BM59" i="17"/>
  <c r="BU59" i="17"/>
  <c r="BX128" i="17"/>
  <c r="CF128" i="17"/>
  <c r="BG65" i="17"/>
  <c r="BJ134" i="17"/>
  <c r="BR134" i="17"/>
  <c r="BZ134" i="17"/>
  <c r="CH134" i="17"/>
  <c r="AN4" i="18"/>
  <c r="AN10" i="4" s="1"/>
  <c r="BT4" i="18"/>
  <c r="BT10" i="4" s="1"/>
  <c r="AL17" i="18"/>
  <c r="AT17" i="18"/>
  <c r="BJ17" i="18"/>
  <c r="BZ14" i="34"/>
  <c r="CH14" i="34"/>
  <c r="CB17" i="18"/>
  <c r="E5" i="19"/>
  <c r="M5" i="19"/>
  <c r="U5" i="19"/>
  <c r="AC5" i="19"/>
  <c r="AK5" i="19"/>
  <c r="AS5" i="19"/>
  <c r="BA5" i="19"/>
  <c r="BI5" i="19"/>
  <c r="BQ5" i="19"/>
  <c r="CF23" i="19"/>
  <c r="CF4" i="19"/>
  <c r="CA27" i="19"/>
  <c r="CA8" i="19"/>
  <c r="CA5" i="19" s="1"/>
  <c r="S30" i="19"/>
  <c r="AA30" i="19"/>
  <c r="AI11" i="19"/>
  <c r="AI30" i="19"/>
  <c r="AQ30" i="19"/>
  <c r="AQ11" i="19"/>
  <c r="BG11" i="19"/>
  <c r="BG30" i="19"/>
  <c r="BO30" i="19"/>
  <c r="BO11" i="19"/>
  <c r="BW11" i="19"/>
  <c r="BW30" i="19"/>
  <c r="CE11" i="19"/>
  <c r="CE30" i="19"/>
  <c r="AN11" i="19"/>
  <c r="AV30" i="19"/>
  <c r="AV11" i="19"/>
  <c r="BD30" i="19"/>
  <c r="BD11" i="19"/>
  <c r="BT11" i="19"/>
  <c r="CB11" i="19"/>
  <c r="J5" i="19"/>
  <c r="J33" i="19"/>
  <c r="R5" i="19"/>
  <c r="R33" i="19"/>
  <c r="AH5" i="19"/>
  <c r="AH14" i="19"/>
  <c r="AH33" i="19"/>
  <c r="AP5" i="19"/>
  <c r="AP14" i="19"/>
  <c r="AP33" i="19"/>
  <c r="AX5" i="19"/>
  <c r="AX33" i="19"/>
  <c r="AX14" i="19"/>
  <c r="BF5" i="19"/>
  <c r="BF14" i="19"/>
  <c r="BN5" i="19"/>
  <c r="BN14" i="19"/>
  <c r="BN33" i="19"/>
  <c r="BV5" i="19"/>
  <c r="BV14" i="19"/>
  <c r="BV33" i="19"/>
  <c r="CD5" i="19"/>
  <c r="CD33" i="19"/>
  <c r="CD14" i="19"/>
  <c r="O6" i="19"/>
  <c r="O33" i="19"/>
  <c r="W6" i="19"/>
  <c r="AE6" i="19"/>
  <c r="AM6" i="19"/>
  <c r="AM14" i="19"/>
  <c r="AU6" i="19"/>
  <c r="AU14" i="19"/>
  <c r="BC6" i="19"/>
  <c r="BC14" i="19"/>
  <c r="BK6" i="19"/>
  <c r="BK14" i="19"/>
  <c r="BS6" i="19"/>
  <c r="BS14" i="19"/>
  <c r="CA6" i="19"/>
  <c r="CA14" i="19"/>
  <c r="I17" i="19"/>
  <c r="I36" i="19"/>
  <c r="Q17" i="19"/>
  <c r="Q36" i="19"/>
  <c r="Y36" i="19"/>
  <c r="Y17" i="19"/>
  <c r="AO17" i="19"/>
  <c r="AO36" i="19"/>
  <c r="AW17" i="19"/>
  <c r="AW36" i="19"/>
  <c r="BE36" i="19"/>
  <c r="BE17" i="19"/>
  <c r="BU17" i="19"/>
  <c r="BU36" i="19"/>
  <c r="CC17" i="19"/>
  <c r="CC36" i="19"/>
  <c r="F17" i="19"/>
  <c r="V17" i="19"/>
  <c r="AD36" i="19"/>
  <c r="AD17" i="19"/>
  <c r="AL17" i="19"/>
  <c r="BB17" i="19"/>
  <c r="BJ36" i="19"/>
  <c r="BJ17" i="19"/>
  <c r="BR36" i="19"/>
  <c r="BR17" i="19"/>
  <c r="CH17" i="19"/>
  <c r="K17" i="19"/>
  <c r="S17" i="19"/>
  <c r="S36" i="19"/>
  <c r="AI17" i="19"/>
  <c r="AQ17" i="19"/>
  <c r="AY17" i="19"/>
  <c r="BO17" i="19"/>
  <c r="BO36" i="19"/>
  <c r="BW17" i="19"/>
  <c r="CE17" i="19"/>
  <c r="CE36" i="19"/>
  <c r="CB43" i="21"/>
  <c r="BV28" i="22"/>
  <c r="BV29" i="22" s="1"/>
  <c r="AD30" i="22"/>
  <c r="AX61" i="23"/>
  <c r="BF144" i="17"/>
  <c r="BN144" i="17"/>
  <c r="BV144" i="17"/>
  <c r="CD144" i="17"/>
  <c r="AL4" i="18"/>
  <c r="AL10" i="4" s="1"/>
  <c r="AO4" i="18"/>
  <c r="AO10" i="4" s="1"/>
  <c r="AO17" i="18"/>
  <c r="BU4" i="18"/>
  <c r="BU10" i="4" s="1"/>
  <c r="BU17" i="18"/>
  <c r="AI5" i="19"/>
  <c r="BO5" i="19"/>
  <c r="X6" i="19"/>
  <c r="AV6" i="19"/>
  <c r="CB6" i="19"/>
  <c r="CG23" i="19"/>
  <c r="CG4" i="19"/>
  <c r="CE59" i="17"/>
  <c r="BI65" i="17"/>
  <c r="BQ65" i="17"/>
  <c r="BY65" i="17"/>
  <c r="CG65" i="17"/>
  <c r="BL158" i="17"/>
  <c r="BT158" i="17"/>
  <c r="CB158" i="17"/>
  <c r="BJ168" i="17"/>
  <c r="BR168" i="17"/>
  <c r="BZ168" i="17"/>
  <c r="CH168" i="17"/>
  <c r="BK168" i="17"/>
  <c r="BS168" i="17"/>
  <c r="CA168" i="17"/>
  <c r="AT4" i="18"/>
  <c r="AT10" i="4" s="1"/>
  <c r="AV4" i="18"/>
  <c r="AV10" i="4" s="1"/>
  <c r="AN23" i="19"/>
  <c r="BT23" i="19"/>
  <c r="BU27" i="19"/>
  <c r="CC27" i="19"/>
  <c r="D5" i="19"/>
  <c r="L5" i="19"/>
  <c r="T5" i="19"/>
  <c r="AB5" i="19"/>
  <c r="AJ5" i="19"/>
  <c r="AR5" i="19"/>
  <c r="AZ5" i="19"/>
  <c r="BH5" i="19"/>
  <c r="BP5" i="19"/>
  <c r="I6" i="19"/>
  <c r="Q6" i="19"/>
  <c r="Y6" i="19"/>
  <c r="AG6" i="19"/>
  <c r="BZ8" i="19"/>
  <c r="BZ5" i="19" s="1"/>
  <c r="CH8" i="19"/>
  <c r="CH5" i="19" s="1"/>
  <c r="AM11" i="19"/>
  <c r="AU11" i="19"/>
  <c r="BC11" i="19"/>
  <c r="BK11" i="19"/>
  <c r="CA11" i="19"/>
  <c r="D30" i="19"/>
  <c r="L30" i="19"/>
  <c r="T30" i="19"/>
  <c r="AB30" i="19"/>
  <c r="AJ30" i="19"/>
  <c r="AR30" i="19"/>
  <c r="AZ30" i="19"/>
  <c r="BH30" i="19"/>
  <c r="BP30" i="19"/>
  <c r="BX30" i="19"/>
  <c r="CF30" i="19"/>
  <c r="AL14" i="19"/>
  <c r="AT14" i="19"/>
  <c r="BB14" i="19"/>
  <c r="BJ14" i="19"/>
  <c r="BR14" i="19"/>
  <c r="BZ14" i="19"/>
  <c r="CH14" i="19"/>
  <c r="K33" i="19"/>
  <c r="E17" i="19"/>
  <c r="M17" i="19"/>
  <c r="U17" i="19"/>
  <c r="AC17" i="19"/>
  <c r="AK17" i="19"/>
  <c r="AS17" i="19"/>
  <c r="BA17" i="19"/>
  <c r="BI17" i="19"/>
  <c r="BQ17" i="19"/>
  <c r="BY17" i="19"/>
  <c r="CG17" i="19"/>
  <c r="J36" i="19"/>
  <c r="R36" i="19"/>
  <c r="Z36" i="19"/>
  <c r="AH36" i="19"/>
  <c r="AP36" i="19"/>
  <c r="AX36" i="19"/>
  <c r="BF36" i="19"/>
  <c r="BN36" i="19"/>
  <c r="BV36" i="19"/>
  <c r="CD36" i="19"/>
  <c r="BA10" i="20"/>
  <c r="BU10" i="20"/>
  <c r="X4" i="22"/>
  <c r="X5" i="22" s="1"/>
  <c r="AI30" i="22"/>
  <c r="AI28" i="22" s="1"/>
  <c r="AI29" i="22" s="1"/>
  <c r="BY30" i="22"/>
  <c r="BY28" i="22" s="1"/>
  <c r="BY29" i="22" s="1"/>
  <c r="BZ17" i="23"/>
  <c r="AV85" i="23"/>
  <c r="AV27" i="23"/>
  <c r="CB4" i="18"/>
  <c r="CB10" i="4" s="1"/>
  <c r="K36" i="19"/>
  <c r="AA36" i="19"/>
  <c r="AI36" i="19"/>
  <c r="AQ36" i="19"/>
  <c r="AY36" i="19"/>
  <c r="BG36" i="19"/>
  <c r="BW36" i="19"/>
  <c r="CA18" i="21"/>
  <c r="E6" i="22"/>
  <c r="M28" i="22"/>
  <c r="M29" i="22" s="1"/>
  <c r="M4" i="22"/>
  <c r="M5" i="22" s="1"/>
  <c r="U6" i="22"/>
  <c r="AC6" i="22"/>
  <c r="AC30" i="22"/>
  <c r="AC28" i="22" s="1"/>
  <c r="AC29" i="22" s="1"/>
  <c r="AK6" i="22"/>
  <c r="AK30" i="22"/>
  <c r="BA30" i="22"/>
  <c r="BA6" i="22"/>
  <c r="BI6" i="22"/>
  <c r="BI30" i="22"/>
  <c r="BI28" i="22" s="1"/>
  <c r="BI29" i="22" s="1"/>
  <c r="BQ6" i="22"/>
  <c r="BQ30" i="22"/>
  <c r="BQ28" i="22" s="1"/>
  <c r="BQ29" i="22" s="1"/>
  <c r="BY4" i="22"/>
  <c r="BY5" i="22" s="1"/>
  <c r="CG30" i="22"/>
  <c r="CG6" i="22"/>
  <c r="AG40" i="22"/>
  <c r="AG16" i="22"/>
  <c r="AO40" i="22"/>
  <c r="AO16" i="22"/>
  <c r="AO4" i="22" s="1"/>
  <c r="AO5" i="22" s="1"/>
  <c r="AW40" i="22"/>
  <c r="AW16" i="22"/>
  <c r="BE40" i="22"/>
  <c r="BE16" i="22"/>
  <c r="BM40" i="22"/>
  <c r="BM16" i="22"/>
  <c r="BU40" i="22"/>
  <c r="BU16" i="22"/>
  <c r="BU4" i="22" s="1"/>
  <c r="BU5" i="22" s="1"/>
  <c r="CC40" i="22"/>
  <c r="CC16" i="22"/>
  <c r="F5" i="19"/>
  <c r="N5" i="19"/>
  <c r="V5" i="19"/>
  <c r="AD5" i="19"/>
  <c r="AL5" i="19"/>
  <c r="AT5" i="19"/>
  <c r="BB5" i="19"/>
  <c r="BJ5" i="19"/>
  <c r="BR5" i="19"/>
  <c r="CB8" i="19"/>
  <c r="CB5" i="19" s="1"/>
  <c r="AO11" i="19"/>
  <c r="AW11" i="19"/>
  <c r="BE11" i="19"/>
  <c r="BM11" i="19"/>
  <c r="BU11" i="19"/>
  <c r="CC11" i="19"/>
  <c r="AN14" i="19"/>
  <c r="AV14" i="19"/>
  <c r="BD14" i="19"/>
  <c r="BL14" i="19"/>
  <c r="BT14" i="19"/>
  <c r="CB14" i="19"/>
  <c r="G17" i="19"/>
  <c r="O17" i="19"/>
  <c r="W17" i="19"/>
  <c r="AE17" i="19"/>
  <c r="AM17" i="19"/>
  <c r="AU17" i="19"/>
  <c r="BC17" i="19"/>
  <c r="BK17" i="19"/>
  <c r="BS17" i="19"/>
  <c r="CA17" i="19"/>
  <c r="K4" i="20"/>
  <c r="S4" i="20"/>
  <c r="AA4" i="20"/>
  <c r="AI4" i="20"/>
  <c r="AI10" i="20"/>
  <c r="AQ4" i="20"/>
  <c r="AQ10" i="20"/>
  <c r="AY4" i="20"/>
  <c r="AY10" i="20"/>
  <c r="BG4" i="20"/>
  <c r="BG10" i="20"/>
  <c r="BO4" i="20"/>
  <c r="BO10" i="20"/>
  <c r="BW4" i="20"/>
  <c r="BW10" i="20"/>
  <c r="CE4" i="20"/>
  <c r="CE10" i="20"/>
  <c r="AK10" i="20"/>
  <c r="BE10" i="20"/>
  <c r="CB10" i="20"/>
  <c r="CB18" i="21"/>
  <c r="CC43" i="21"/>
  <c r="AT30" i="22"/>
  <c r="AT28" i="22" s="1"/>
  <c r="AT29" i="22" s="1"/>
  <c r="BR30" i="22"/>
  <c r="BZ30" i="22"/>
  <c r="AX35" i="22"/>
  <c r="BN35" i="22"/>
  <c r="CD35" i="22"/>
  <c r="AI46" i="22"/>
  <c r="AQ46" i="22"/>
  <c r="AY46" i="22"/>
  <c r="BG46" i="22"/>
  <c r="BO46" i="22"/>
  <c r="BW46" i="22"/>
  <c r="CE46" i="22"/>
  <c r="AS30" i="22"/>
  <c r="G5" i="19"/>
  <c r="O5" i="19"/>
  <c r="W5" i="19"/>
  <c r="AE5" i="19"/>
  <c r="AM5" i="19"/>
  <c r="AU5" i="19"/>
  <c r="BC5" i="19"/>
  <c r="BK5" i="19"/>
  <c r="BS5" i="19"/>
  <c r="BU8" i="19"/>
  <c r="BU5" i="19" s="1"/>
  <c r="CC8" i="19"/>
  <c r="CC5" i="19" s="1"/>
  <c r="AH11" i="19"/>
  <c r="AP11" i="19"/>
  <c r="AX11" i="19"/>
  <c r="BF11" i="19"/>
  <c r="BN11" i="19"/>
  <c r="BV11" i="19"/>
  <c r="CD11" i="19"/>
  <c r="AO14" i="19"/>
  <c r="AW14" i="19"/>
  <c r="BE14" i="19"/>
  <c r="BM14" i="19"/>
  <c r="BU14" i="19"/>
  <c r="CC14" i="19"/>
  <c r="F33" i="19"/>
  <c r="N33" i="19"/>
  <c r="V33" i="19"/>
  <c r="AD33" i="19"/>
  <c r="AL33" i="19"/>
  <c r="AT33" i="19"/>
  <c r="BB33" i="19"/>
  <c r="BJ33" i="19"/>
  <c r="BR33" i="19"/>
  <c r="BZ33" i="19"/>
  <c r="CH33" i="19"/>
  <c r="H17" i="19"/>
  <c r="P17" i="19"/>
  <c r="X17" i="19"/>
  <c r="AF17" i="19"/>
  <c r="AN17" i="19"/>
  <c r="AV17" i="19"/>
  <c r="BD17" i="19"/>
  <c r="BL17" i="19"/>
  <c r="BT17" i="19"/>
  <c r="CB17" i="19"/>
  <c r="E36" i="19"/>
  <c r="M36" i="19"/>
  <c r="U36" i="19"/>
  <c r="AC36" i="19"/>
  <c r="AK36" i="19"/>
  <c r="AS36" i="19"/>
  <c r="BA36" i="19"/>
  <c r="BI36" i="19"/>
  <c r="BQ36" i="19"/>
  <c r="BY36" i="19"/>
  <c r="CG36" i="19"/>
  <c r="AN10" i="20"/>
  <c r="BI10" i="20"/>
  <c r="CC10" i="20"/>
  <c r="CC4" i="21"/>
  <c r="CB4" i="21"/>
  <c r="BZ4" i="21"/>
  <c r="CH4" i="21"/>
  <c r="BZ18" i="21"/>
  <c r="CD43" i="21"/>
  <c r="AE30" i="22"/>
  <c r="AE28" i="22" s="1"/>
  <c r="AE29" i="22" s="1"/>
  <c r="AM30" i="22"/>
  <c r="AM28" i="22" s="1"/>
  <c r="AM29" i="22" s="1"/>
  <c r="AU30" i="22"/>
  <c r="AU28" i="22" s="1"/>
  <c r="AU29" i="22" s="1"/>
  <c r="BK30" i="22"/>
  <c r="BK28" i="22" s="1"/>
  <c r="BK29" i="22" s="1"/>
  <c r="BS30" i="22"/>
  <c r="CA30" i="22"/>
  <c r="AA35" i="22"/>
  <c r="AA28" i="22" s="1"/>
  <c r="AA29" i="22" s="1"/>
  <c r="AI35" i="22"/>
  <c r="AQ35" i="22"/>
  <c r="AY35" i="22"/>
  <c r="AY28" i="22" s="1"/>
  <c r="AY29" i="22" s="1"/>
  <c r="BG35" i="22"/>
  <c r="BO35" i="22"/>
  <c r="BW35" i="22"/>
  <c r="BW28" i="22" s="1"/>
  <c r="BW29" i="22" s="1"/>
  <c r="AY40" i="22"/>
  <c r="BG40" i="22"/>
  <c r="BO40" i="22"/>
  <c r="BW40" i="22"/>
  <c r="CE40" i="22"/>
  <c r="AZ30" i="22"/>
  <c r="AZ28" i="22" s="1"/>
  <c r="AZ29" i="22" s="1"/>
  <c r="I8" i="23"/>
  <c r="Q8" i="23"/>
  <c r="Y8" i="23"/>
  <c r="AG8" i="23"/>
  <c r="AO8" i="23"/>
  <c r="AW8" i="23"/>
  <c r="BE8" i="23"/>
  <c r="BX27" i="19"/>
  <c r="CF27" i="19"/>
  <c r="H30" i="19"/>
  <c r="P30" i="19"/>
  <c r="X30" i="19"/>
  <c r="AF30" i="19"/>
  <c r="AN30" i="19"/>
  <c r="BL30" i="19"/>
  <c r="BT30" i="19"/>
  <c r="CB30" i="19"/>
  <c r="W33" i="19"/>
  <c r="AE33" i="19"/>
  <c r="AM33" i="19"/>
  <c r="AU33" i="19"/>
  <c r="BC33" i="19"/>
  <c r="BK33" i="19"/>
  <c r="BS33" i="19"/>
  <c r="CA33" i="19"/>
  <c r="F36" i="19"/>
  <c r="N36" i="19"/>
  <c r="V36" i="19"/>
  <c r="AL36" i="19"/>
  <c r="AT36" i="19"/>
  <c r="BB36" i="19"/>
  <c r="BZ36" i="19"/>
  <c r="CH36" i="19"/>
  <c r="AO10" i="20"/>
  <c r="BL10" i="20"/>
  <c r="CC18" i="21"/>
  <c r="CE43" i="21"/>
  <c r="BT4" i="22"/>
  <c r="BT5" i="22" s="1"/>
  <c r="AN30" i="22"/>
  <c r="AN28" i="22" s="1"/>
  <c r="AN29" i="22" s="1"/>
  <c r="BD30" i="22"/>
  <c r="BD28" i="22" s="1"/>
  <c r="BD29" i="22" s="1"/>
  <c r="BT30" i="22"/>
  <c r="AB35" i="22"/>
  <c r="AB28" i="22" s="1"/>
  <c r="AB29" i="22" s="1"/>
  <c r="AJ35" i="22"/>
  <c r="AJ28" i="22" s="1"/>
  <c r="AJ29" i="22" s="1"/>
  <c r="AR35" i="22"/>
  <c r="AR28" i="22" s="1"/>
  <c r="AR29" i="22" s="1"/>
  <c r="AZ35" i="22"/>
  <c r="BH35" i="22"/>
  <c r="BH28" i="22" s="1"/>
  <c r="BH29" i="22" s="1"/>
  <c r="CF35" i="22"/>
  <c r="CF28" i="22" s="1"/>
  <c r="CF29" i="22" s="1"/>
  <c r="AK46" i="22"/>
  <c r="AS46" i="22"/>
  <c r="BA46" i="22"/>
  <c r="BQ46" i="22"/>
  <c r="BY46" i="22"/>
  <c r="CG46" i="22"/>
  <c r="BC30" i="22"/>
  <c r="BC28" i="22" s="1"/>
  <c r="BC29" i="22" s="1"/>
  <c r="AH61" i="23"/>
  <c r="I5" i="19"/>
  <c r="Q5" i="19"/>
  <c r="Y5" i="19"/>
  <c r="AG5" i="19"/>
  <c r="AO5" i="19"/>
  <c r="AW5" i="19"/>
  <c r="BE5" i="19"/>
  <c r="BM5" i="19"/>
  <c r="F6" i="19"/>
  <c r="N6" i="19"/>
  <c r="V6" i="19"/>
  <c r="AD6" i="19"/>
  <c r="AL6" i="19"/>
  <c r="AT6" i="19"/>
  <c r="BB6" i="19"/>
  <c r="BJ6" i="19"/>
  <c r="BR6" i="19"/>
  <c r="BZ6" i="19"/>
  <c r="CH6" i="19"/>
  <c r="BW8" i="19"/>
  <c r="BW5" i="19" s="1"/>
  <c r="CE8" i="19"/>
  <c r="CE5" i="19" s="1"/>
  <c r="J17" i="19"/>
  <c r="R17" i="19"/>
  <c r="Z17" i="19"/>
  <c r="AH17" i="19"/>
  <c r="AP17" i="19"/>
  <c r="AX17" i="19"/>
  <c r="BF17" i="19"/>
  <c r="BN17" i="19"/>
  <c r="BV17" i="19"/>
  <c r="CD17" i="19"/>
  <c r="CE18" i="21"/>
  <c r="CF43" i="21"/>
  <c r="I28" i="22"/>
  <c r="I29" i="22" s="1"/>
  <c r="I4" i="22"/>
  <c r="I5" i="22" s="1"/>
  <c r="AG28" i="22"/>
  <c r="AG29" i="22" s="1"/>
  <c r="AW28" i="22"/>
  <c r="AW29" i="22" s="1"/>
  <c r="BE28" i="22"/>
  <c r="BE29" i="22" s="1"/>
  <c r="BM28" i="22"/>
  <c r="BM29" i="22" s="1"/>
  <c r="AL46" i="22"/>
  <c r="AL22" i="22"/>
  <c r="AT46" i="22"/>
  <c r="AT22" i="22"/>
  <c r="BB46" i="22"/>
  <c r="BB22" i="22"/>
  <c r="BJ46" i="22"/>
  <c r="BJ22" i="22"/>
  <c r="BR46" i="22"/>
  <c r="BR22" i="22"/>
  <c r="BZ46" i="22"/>
  <c r="BZ22" i="22"/>
  <c r="CH46" i="22"/>
  <c r="CH22" i="22"/>
  <c r="AM10" i="20"/>
  <c r="AU10" i="20"/>
  <c r="BC10" i="20"/>
  <c r="BK10" i="20"/>
  <c r="BS10" i="20"/>
  <c r="CA10" i="20"/>
  <c r="CF4" i="21"/>
  <c r="CF18" i="21"/>
  <c r="CE4" i="21"/>
  <c r="CD4" i="21"/>
  <c r="CD18" i="21"/>
  <c r="CH18" i="21"/>
  <c r="CG43" i="21"/>
  <c r="P28" i="22"/>
  <c r="P29" i="22" s="1"/>
  <c r="AH30" i="22"/>
  <c r="AH28" i="22" s="1"/>
  <c r="AH29" i="22" s="1"/>
  <c r="AX30" i="22"/>
  <c r="BF30" i="22"/>
  <c r="BN30" i="22"/>
  <c r="BN28" i="22" s="1"/>
  <c r="BN29" i="22" s="1"/>
  <c r="CD30" i="22"/>
  <c r="CD28" i="22" s="1"/>
  <c r="CD29" i="22" s="1"/>
  <c r="F11" i="22"/>
  <c r="N11" i="22"/>
  <c r="V11" i="22"/>
  <c r="AD35" i="22"/>
  <c r="AD11" i="22"/>
  <c r="AD4" i="22" s="1"/>
  <c r="AD5" i="22" s="1"/>
  <c r="AL35" i="22"/>
  <c r="AL11" i="22"/>
  <c r="AL4" i="22" s="1"/>
  <c r="AL5" i="22" s="1"/>
  <c r="AT35" i="22"/>
  <c r="AT11" i="22"/>
  <c r="BB35" i="22"/>
  <c r="BB28" i="22" s="1"/>
  <c r="BB29" i="22" s="1"/>
  <c r="BB11" i="22"/>
  <c r="BJ35" i="22"/>
  <c r="BJ11" i="22"/>
  <c r="BJ4" i="22" s="1"/>
  <c r="BJ5" i="22" s="1"/>
  <c r="BR35" i="22"/>
  <c r="BR11" i="22"/>
  <c r="BZ35" i="22"/>
  <c r="BZ11" i="22"/>
  <c r="CH35" i="22"/>
  <c r="CH28" i="22" s="1"/>
  <c r="CH29" i="22" s="1"/>
  <c r="CH11" i="22"/>
  <c r="AI40" i="22"/>
  <c r="BO30" i="22"/>
  <c r="BO28" i="22" s="1"/>
  <c r="BO29" i="22" s="1"/>
  <c r="CC32" i="21"/>
  <c r="Q6" i="22"/>
  <c r="Y6" i="22"/>
  <c r="AG6" i="22"/>
  <c r="AG4" i="22" s="1"/>
  <c r="AG5" i="22" s="1"/>
  <c r="AW6" i="22"/>
  <c r="BE6" i="22"/>
  <c r="BE4" i="22" s="1"/>
  <c r="BE5" i="22" s="1"/>
  <c r="BM6" i="22"/>
  <c r="BM4" i="22" s="1"/>
  <c r="BM5" i="22" s="1"/>
  <c r="CC6" i="22"/>
  <c r="CC4" i="22" s="1"/>
  <c r="CC5" i="22" s="1"/>
  <c r="J11" i="22"/>
  <c r="R11" i="22"/>
  <c r="Z11" i="22"/>
  <c r="AH11" i="22"/>
  <c r="AP11" i="22"/>
  <c r="AX11" i="22"/>
  <c r="BF11" i="22"/>
  <c r="BN11" i="22"/>
  <c r="BV11" i="22"/>
  <c r="CD11" i="22"/>
  <c r="AC16" i="22"/>
  <c r="AK16" i="22"/>
  <c r="AS16" i="22"/>
  <c r="AS4" i="22" s="1"/>
  <c r="AS5" i="22" s="1"/>
  <c r="BA16" i="22"/>
  <c r="BI16" i="22"/>
  <c r="BQ16" i="22"/>
  <c r="BY16" i="22"/>
  <c r="CG16" i="22"/>
  <c r="AM46" i="22"/>
  <c r="AU46" i="22"/>
  <c r="BC46" i="22"/>
  <c r="BK46" i="22"/>
  <c r="BS46" i="22"/>
  <c r="CA46" i="22"/>
  <c r="AL30" i="22"/>
  <c r="AL28" i="22" s="1"/>
  <c r="AL29" i="22" s="1"/>
  <c r="AF46" i="22"/>
  <c r="BL46" i="22"/>
  <c r="D5" i="23"/>
  <c r="AJ5" i="23"/>
  <c r="AJ61" i="23" s="1"/>
  <c r="AZ4" i="23"/>
  <c r="AZ5" i="23"/>
  <c r="BL66" i="23"/>
  <c r="BL65" i="23" s="1"/>
  <c r="BT66" i="23"/>
  <c r="BT65" i="23" s="1"/>
  <c r="CB66" i="23"/>
  <c r="CB65" i="23" s="1"/>
  <c r="BP70" i="23"/>
  <c r="BP65" i="23" s="1"/>
  <c r="BX70" i="23"/>
  <c r="BX65" i="23" s="1"/>
  <c r="AC17" i="23"/>
  <c r="BS78" i="23"/>
  <c r="BS74" i="23" s="1"/>
  <c r="BC27" i="23"/>
  <c r="BK27" i="23"/>
  <c r="BS27" i="23"/>
  <c r="CA27" i="23"/>
  <c r="AJ31" i="23"/>
  <c r="AR31" i="23"/>
  <c r="I6" i="23"/>
  <c r="Q6" i="23"/>
  <c r="Y6" i="23"/>
  <c r="AG6" i="23"/>
  <c r="AO6" i="23"/>
  <c r="AW6" i="23"/>
  <c r="BE6" i="23"/>
  <c r="BM6" i="23"/>
  <c r="BU6" i="23"/>
  <c r="CC6" i="23"/>
  <c r="BL93" i="23"/>
  <c r="CB93" i="23"/>
  <c r="BZ101" i="23"/>
  <c r="BW42" i="23"/>
  <c r="CA4" i="21"/>
  <c r="CD32" i="21"/>
  <c r="J6" i="22"/>
  <c r="R6" i="22"/>
  <c r="Z6" i="22"/>
  <c r="AH6" i="22"/>
  <c r="AP6" i="22"/>
  <c r="AP4" i="22" s="1"/>
  <c r="AP5" i="22" s="1"/>
  <c r="AX6" i="22"/>
  <c r="BF6" i="22"/>
  <c r="BN6" i="22"/>
  <c r="BV6" i="22"/>
  <c r="BV4" i="22" s="1"/>
  <c r="BV5" i="22" s="1"/>
  <c r="CD6" i="22"/>
  <c r="CD4" i="22" s="1"/>
  <c r="CD5" i="22" s="1"/>
  <c r="K11" i="22"/>
  <c r="S11" i="22"/>
  <c r="AA11" i="22"/>
  <c r="AA4" i="22" s="1"/>
  <c r="AA5" i="22" s="1"/>
  <c r="AI11" i="22"/>
  <c r="AQ11" i="22"/>
  <c r="AY11" i="22"/>
  <c r="BG11" i="22"/>
  <c r="BG4" i="22" s="1"/>
  <c r="BG5" i="22" s="1"/>
  <c r="BO11" i="22"/>
  <c r="BW11" i="22"/>
  <c r="BW4" i="22" s="1"/>
  <c r="BW5" i="22" s="1"/>
  <c r="CE11" i="22"/>
  <c r="AD16" i="22"/>
  <c r="AL16" i="22"/>
  <c r="AT16" i="22"/>
  <c r="BB16" i="22"/>
  <c r="BJ16" i="22"/>
  <c r="BR16" i="22"/>
  <c r="BZ16" i="22"/>
  <c r="CH16" i="22"/>
  <c r="AI22" i="22"/>
  <c r="AQ22" i="22"/>
  <c r="AY22" i="22"/>
  <c r="BG22" i="22"/>
  <c r="BO22" i="22"/>
  <c r="BW22" i="22"/>
  <c r="CE22" i="22"/>
  <c r="BM65" i="23"/>
  <c r="E17" i="23"/>
  <c r="I4" i="20"/>
  <c r="Q4" i="20"/>
  <c r="Y4" i="20"/>
  <c r="AO4" i="20"/>
  <c r="AW4" i="20"/>
  <c r="BE4" i="20"/>
  <c r="BM4" i="20"/>
  <c r="BU4" i="20"/>
  <c r="CC4" i="20"/>
  <c r="CE32" i="21"/>
  <c r="AG35" i="22"/>
  <c r="AO35" i="22"/>
  <c r="AO28" i="22" s="1"/>
  <c r="AO29" i="22" s="1"/>
  <c r="AW35" i="22"/>
  <c r="BE35" i="22"/>
  <c r="BM35" i="22"/>
  <c r="BU35" i="22"/>
  <c r="BU28" i="22" s="1"/>
  <c r="BU29" i="22" s="1"/>
  <c r="CC35" i="22"/>
  <c r="CC28" i="22" s="1"/>
  <c r="CC29" i="22" s="1"/>
  <c r="AJ40" i="22"/>
  <c r="AR40" i="22"/>
  <c r="AZ40" i="22"/>
  <c r="BH40" i="22"/>
  <c r="BP40" i="22"/>
  <c r="BP28" i="22" s="1"/>
  <c r="BP29" i="22" s="1"/>
  <c r="BX40" i="22"/>
  <c r="BX28" i="22" s="1"/>
  <c r="BX29" i="22" s="1"/>
  <c r="CF40" i="22"/>
  <c r="BU46" i="22"/>
  <c r="CC46" i="22"/>
  <c r="BJ30" i="22"/>
  <c r="BJ28" i="22" s="1"/>
  <c r="BJ29" i="22" s="1"/>
  <c r="AF40" i="22"/>
  <c r="AF28" i="22" s="1"/>
  <c r="AF29" i="22" s="1"/>
  <c r="AN46" i="22"/>
  <c r="BT46" i="22"/>
  <c r="AP61" i="23"/>
  <c r="AS74" i="23"/>
  <c r="AS17" i="23"/>
  <c r="BB24" i="23"/>
  <c r="CH24" i="23"/>
  <c r="AN85" i="23"/>
  <c r="AN27" i="23"/>
  <c r="AH97" i="23"/>
  <c r="AH38" i="23"/>
  <c r="AP97" i="23"/>
  <c r="AP38" i="23"/>
  <c r="AX97" i="23"/>
  <c r="AX38" i="23"/>
  <c r="BF97" i="23"/>
  <c r="BF38" i="23"/>
  <c r="BN97" i="23"/>
  <c r="BN38" i="23"/>
  <c r="BV97" i="23"/>
  <c r="BV38" i="23"/>
  <c r="CD97" i="23"/>
  <c r="CD38" i="23"/>
  <c r="AJ10" i="20"/>
  <c r="AR10" i="20"/>
  <c r="AZ10" i="20"/>
  <c r="BH10" i="20"/>
  <c r="BP10" i="20"/>
  <c r="BX10" i="20"/>
  <c r="CF10" i="20"/>
  <c r="CF32" i="21"/>
  <c r="D6" i="22"/>
  <c r="L6" i="22"/>
  <c r="T6" i="22"/>
  <c r="AB6" i="22"/>
  <c r="AB4" i="22" s="1"/>
  <c r="AB5" i="22" s="1"/>
  <c r="AJ6" i="22"/>
  <c r="AJ4" i="22" s="1"/>
  <c r="AJ5" i="22" s="1"/>
  <c r="AR6" i="22"/>
  <c r="AR4" i="22" s="1"/>
  <c r="AR5" i="22" s="1"/>
  <c r="AZ6" i="22"/>
  <c r="AZ4" i="22" s="1"/>
  <c r="AZ5" i="22" s="1"/>
  <c r="BH6" i="22"/>
  <c r="BH4" i="22" s="1"/>
  <c r="BH5" i="22" s="1"/>
  <c r="BP6" i="22"/>
  <c r="BP4" i="22" s="1"/>
  <c r="BP5" i="22" s="1"/>
  <c r="BX6" i="22"/>
  <c r="BX4" i="22" s="1"/>
  <c r="BX5" i="22" s="1"/>
  <c r="CF6" i="22"/>
  <c r="CF4" i="22" s="1"/>
  <c r="CF5" i="22" s="1"/>
  <c r="AN16" i="22"/>
  <c r="AV16" i="22"/>
  <c r="BD16" i="22"/>
  <c r="BL16" i="22"/>
  <c r="BT16" i="22"/>
  <c r="CB16" i="22"/>
  <c r="AK22" i="22"/>
  <c r="AS22" i="22"/>
  <c r="BA22" i="22"/>
  <c r="BI22" i="22"/>
  <c r="BQ22" i="22"/>
  <c r="BY22" i="22"/>
  <c r="CG22" i="22"/>
  <c r="AH46" i="22"/>
  <c r="AP46" i="22"/>
  <c r="AP28" i="22" s="1"/>
  <c r="AP29" i="22" s="1"/>
  <c r="AX46" i="22"/>
  <c r="BF46" i="22"/>
  <c r="BN46" i="22"/>
  <c r="BV46" i="22"/>
  <c r="CD46" i="22"/>
  <c r="BU5" i="23"/>
  <c r="BU61" i="23" s="1"/>
  <c r="BO66" i="23"/>
  <c r="BO65" i="23" s="1"/>
  <c r="CA70" i="23"/>
  <c r="U17" i="23"/>
  <c r="J21" i="23"/>
  <c r="R21" i="23"/>
  <c r="Z21" i="23"/>
  <c r="AH21" i="23"/>
  <c r="AP21" i="23"/>
  <c r="AX21" i="23"/>
  <c r="BF78" i="23"/>
  <c r="BF74" i="23" s="1"/>
  <c r="BF21" i="23"/>
  <c r="BF17" i="23" s="1"/>
  <c r="BF4" i="23" s="1"/>
  <c r="BN78" i="23"/>
  <c r="BN74" i="23" s="1"/>
  <c r="BN21" i="23"/>
  <c r="BN17" i="23" s="1"/>
  <c r="BV78" i="23"/>
  <c r="BV74" i="23" s="1"/>
  <c r="BV21" i="23"/>
  <c r="BV17" i="23" s="1"/>
  <c r="CD78" i="23"/>
  <c r="CD74" i="23" s="1"/>
  <c r="CD21" i="23"/>
  <c r="CD17" i="23" s="1"/>
  <c r="G21" i="23"/>
  <c r="O21" i="23"/>
  <c r="W21" i="23"/>
  <c r="AE21" i="23"/>
  <c r="AM21" i="23"/>
  <c r="AU21" i="23"/>
  <c r="BC78" i="23"/>
  <c r="BC74" i="23" s="1"/>
  <c r="BC21" i="23"/>
  <c r="BC17" i="23" s="1"/>
  <c r="BK78" i="23"/>
  <c r="BK74" i="23" s="1"/>
  <c r="BK21" i="23"/>
  <c r="BK17" i="23" s="1"/>
  <c r="BK4" i="23" s="1"/>
  <c r="BS21" i="23"/>
  <c r="BS17" i="23" s="1"/>
  <c r="CA21" i="23"/>
  <c r="CA17" i="23" s="1"/>
  <c r="AP85" i="23"/>
  <c r="AP27" i="23"/>
  <c r="AI93" i="23"/>
  <c r="AI34" i="23"/>
  <c r="AQ93" i="23"/>
  <c r="AQ34" i="23"/>
  <c r="AY93" i="23"/>
  <c r="AY34" i="23"/>
  <c r="BG93" i="23"/>
  <c r="BG34" i="23"/>
  <c r="BO93" i="23"/>
  <c r="BO34" i="23"/>
  <c r="BW93" i="23"/>
  <c r="BW34" i="23"/>
  <c r="CE93" i="23"/>
  <c r="CE34" i="23"/>
  <c r="H6" i="23"/>
  <c r="P6" i="23"/>
  <c r="X6" i="23"/>
  <c r="AF6" i="23"/>
  <c r="AN6" i="23"/>
  <c r="AV6" i="23"/>
  <c r="BD6" i="23"/>
  <c r="BL6" i="23"/>
  <c r="BT6" i="23"/>
  <c r="CB6" i="23"/>
  <c r="CC101" i="23"/>
  <c r="CC42" i="23"/>
  <c r="CC5" i="23" s="1"/>
  <c r="CC61" i="23" s="1"/>
  <c r="CE35" i="22"/>
  <c r="CE28" i="22" s="1"/>
  <c r="CE29" i="22" s="1"/>
  <c r="AD40" i="22"/>
  <c r="AL40" i="22"/>
  <c r="AT40" i="22"/>
  <c r="BB40" i="22"/>
  <c r="BJ40" i="22"/>
  <c r="BR40" i="22"/>
  <c r="BZ40" i="22"/>
  <c r="CH40" i="22"/>
  <c r="AM40" i="22"/>
  <c r="BS40" i="22"/>
  <c r="BF5" i="23"/>
  <c r="BC6" i="23"/>
  <c r="AB5" i="23"/>
  <c r="AR5" i="23"/>
  <c r="AR61" i="23" s="1"/>
  <c r="BH4" i="23"/>
  <c r="BH5" i="23"/>
  <c r="BZ32" i="21"/>
  <c r="CH32" i="21"/>
  <c r="N6" i="22"/>
  <c r="AT6" i="22"/>
  <c r="BZ6" i="22"/>
  <c r="BZ4" i="22" s="1"/>
  <c r="BZ5" i="22" s="1"/>
  <c r="G11" i="22"/>
  <c r="O11" i="22"/>
  <c r="W11" i="22"/>
  <c r="AE11" i="22"/>
  <c r="AM11" i="22"/>
  <c r="AU11" i="22"/>
  <c r="BC11" i="22"/>
  <c r="BK11" i="22"/>
  <c r="BS11" i="22"/>
  <c r="CA11" i="22"/>
  <c r="BQ66" i="23"/>
  <c r="BQ65" i="23" s="1"/>
  <c r="CG66" i="23"/>
  <c r="CG65" i="23" s="1"/>
  <c r="BU70" i="23"/>
  <c r="BU65" i="23" s="1"/>
  <c r="CC70" i="23"/>
  <c r="CC65" i="23" s="1"/>
  <c r="AK74" i="23"/>
  <c r="AK17" i="23"/>
  <c r="BH78" i="23"/>
  <c r="BH74" i="23" s="1"/>
  <c r="BE24" i="23"/>
  <c r="BM24" i="23"/>
  <c r="BU24" i="23"/>
  <c r="CC24" i="23"/>
  <c r="F6" i="23"/>
  <c r="N6" i="23"/>
  <c r="V6" i="23"/>
  <c r="AD6" i="23"/>
  <c r="AL6" i="23"/>
  <c r="AT6" i="23"/>
  <c r="BB6" i="23"/>
  <c r="BJ6" i="23"/>
  <c r="BR6" i="23"/>
  <c r="BZ6" i="23"/>
  <c r="CH6" i="23"/>
  <c r="H27" i="23"/>
  <c r="P27" i="23"/>
  <c r="X27" i="23"/>
  <c r="AF85" i="23"/>
  <c r="AF27" i="23"/>
  <c r="CA78" i="23"/>
  <c r="CA74" i="23" s="1"/>
  <c r="G6" i="22"/>
  <c r="O6" i="22"/>
  <c r="W6" i="22"/>
  <c r="AE6" i="22"/>
  <c r="AM6" i="22"/>
  <c r="AM4" i="22" s="1"/>
  <c r="AM5" i="22" s="1"/>
  <c r="AU6" i="22"/>
  <c r="BC6" i="22"/>
  <c r="BC4" i="22" s="1"/>
  <c r="BC5" i="22" s="1"/>
  <c r="BK6" i="22"/>
  <c r="BS6" i="22"/>
  <c r="BS4" i="22" s="1"/>
  <c r="BS5" i="22" s="1"/>
  <c r="CA6" i="22"/>
  <c r="CA4" i="22" s="1"/>
  <c r="CA5" i="22" s="1"/>
  <c r="H11" i="22"/>
  <c r="P11" i="22"/>
  <c r="X11" i="22"/>
  <c r="AF11" i="22"/>
  <c r="AF4" i="22" s="1"/>
  <c r="AF5" i="22" s="1"/>
  <c r="AN11" i="22"/>
  <c r="AN4" i="22" s="1"/>
  <c r="AN5" i="22" s="1"/>
  <c r="AV11" i="22"/>
  <c r="AV4" i="22" s="1"/>
  <c r="AV5" i="22" s="1"/>
  <c r="BD11" i="22"/>
  <c r="BD4" i="22" s="1"/>
  <c r="BD5" i="22" s="1"/>
  <c r="BL11" i="22"/>
  <c r="BL4" i="22" s="1"/>
  <c r="BL5" i="22" s="1"/>
  <c r="BT11" i="22"/>
  <c r="CB11" i="22"/>
  <c r="CB4" i="22" s="1"/>
  <c r="CB5" i="22" s="1"/>
  <c r="AI16" i="22"/>
  <c r="AQ16" i="22"/>
  <c r="AY16" i="22"/>
  <c r="BG16" i="22"/>
  <c r="BO16" i="22"/>
  <c r="BW16" i="22"/>
  <c r="CE16" i="22"/>
  <c r="AN40" i="22"/>
  <c r="AV40" i="22"/>
  <c r="AV28" i="22" s="1"/>
  <c r="AV29" i="22" s="1"/>
  <c r="BD40" i="22"/>
  <c r="BL40" i="22"/>
  <c r="BL28" i="22" s="1"/>
  <c r="BL29" i="22" s="1"/>
  <c r="BT40" i="22"/>
  <c r="CB40" i="22"/>
  <c r="CB28" i="22" s="1"/>
  <c r="CB29" i="22" s="1"/>
  <c r="BD22" i="22"/>
  <c r="BM5" i="23"/>
  <c r="BM61" i="23" s="1"/>
  <c r="BR66" i="23"/>
  <c r="BR65" i="23" s="1"/>
  <c r="BR9" i="23"/>
  <c r="BR8" i="23" s="1"/>
  <c r="BZ66" i="23"/>
  <c r="BZ65" i="23" s="1"/>
  <c r="BZ9" i="23"/>
  <c r="BZ8" i="23" s="1"/>
  <c r="CH66" i="23"/>
  <c r="CH9" i="23"/>
  <c r="CH8" i="23" s="1"/>
  <c r="BO9" i="23"/>
  <c r="BO8" i="23" s="1"/>
  <c r="BW66" i="23"/>
  <c r="BW65" i="23" s="1"/>
  <c r="BW9" i="23"/>
  <c r="BW8" i="23" s="1"/>
  <c r="CE66" i="23"/>
  <c r="CE65" i="23" s="1"/>
  <c r="CE9" i="23"/>
  <c r="CE8" i="23" s="1"/>
  <c r="E8" i="23"/>
  <c r="M8" i="23"/>
  <c r="U8" i="23"/>
  <c r="AC8" i="23"/>
  <c r="AK8" i="23"/>
  <c r="AS8" i="23"/>
  <c r="BA8" i="23"/>
  <c r="BI8" i="23"/>
  <c r="BN70" i="23"/>
  <c r="BN13" i="23"/>
  <c r="BN8" i="23" s="1"/>
  <c r="BV70" i="23"/>
  <c r="BV13" i="23"/>
  <c r="BV8" i="23" s="1"/>
  <c r="CD70" i="23"/>
  <c r="CD13" i="23"/>
  <c r="CD8" i="23" s="1"/>
  <c r="BS70" i="23"/>
  <c r="BS13" i="23"/>
  <c r="BS8" i="23" s="1"/>
  <c r="CA13" i="23"/>
  <c r="CA8" i="23" s="1"/>
  <c r="M17" i="23"/>
  <c r="BD27" i="23"/>
  <c r="BL27" i="23"/>
  <c r="BT27" i="23"/>
  <c r="CB27" i="23"/>
  <c r="AK28" i="23"/>
  <c r="AS28" i="23"/>
  <c r="J6" i="23"/>
  <c r="R6" i="23"/>
  <c r="Z6" i="23"/>
  <c r="AH6" i="23"/>
  <c r="AP6" i="23"/>
  <c r="AX6" i="23"/>
  <c r="BF6" i="23"/>
  <c r="BN6" i="23"/>
  <c r="BV6" i="23"/>
  <c r="CD6" i="23"/>
  <c r="G27" i="23"/>
  <c r="O27" i="23"/>
  <c r="W27" i="23"/>
  <c r="AE85" i="23"/>
  <c r="AE27" i="23"/>
  <c r="BS66" i="23"/>
  <c r="CA66" i="23"/>
  <c r="CA65" i="23" s="1"/>
  <c r="BO70" i="23"/>
  <c r="BW70" i="23"/>
  <c r="CE70" i="23"/>
  <c r="D27" i="23"/>
  <c r="L27" i="23"/>
  <c r="T27" i="23"/>
  <c r="AB27" i="23"/>
  <c r="AZ27" i="23"/>
  <c r="BH27" i="23"/>
  <c r="BP27" i="23"/>
  <c r="BX27" i="23"/>
  <c r="CF27" i="23"/>
  <c r="G47" i="23"/>
  <c r="G46" i="23" s="1"/>
  <c r="G107" i="23"/>
  <c r="G106" i="23" s="1"/>
  <c r="O47" i="23"/>
  <c r="O46" i="23" s="1"/>
  <c r="O107" i="23"/>
  <c r="O106" i="23" s="1"/>
  <c r="W107" i="23"/>
  <c r="W106" i="23" s="1"/>
  <c r="W47" i="23"/>
  <c r="W46" i="23" s="1"/>
  <c r="AE107" i="23"/>
  <c r="AE106" i="23" s="1"/>
  <c r="AE47" i="23"/>
  <c r="AE46" i="23" s="1"/>
  <c r="AM107" i="23"/>
  <c r="AM106" i="23" s="1"/>
  <c r="AM47" i="23"/>
  <c r="AM46" i="23" s="1"/>
  <c r="BC47" i="23"/>
  <c r="BC46" i="23" s="1"/>
  <c r="BC107" i="23"/>
  <c r="BC106" i="23" s="1"/>
  <c r="BS47" i="23"/>
  <c r="BS107" i="23"/>
  <c r="CA47" i="23"/>
  <c r="CA107" i="23"/>
  <c r="CC46" i="23"/>
  <c r="CC106" i="23"/>
  <c r="N52" i="23"/>
  <c r="AT52" i="23"/>
  <c r="BZ52" i="23"/>
  <c r="AP21" i="24"/>
  <c r="AP22" i="24"/>
  <c r="BJ24" i="23"/>
  <c r="BR24" i="23"/>
  <c r="BZ24" i="23"/>
  <c r="E27" i="23"/>
  <c r="M27" i="23"/>
  <c r="U27" i="23"/>
  <c r="BA27" i="23"/>
  <c r="BQ27" i="23"/>
  <c r="BY27" i="23"/>
  <c r="CG27" i="23"/>
  <c r="AH28" i="23"/>
  <c r="AX28" i="23"/>
  <c r="AO31" i="23"/>
  <c r="AW31" i="23"/>
  <c r="AN34" i="23"/>
  <c r="AV34" i="23"/>
  <c r="BD34" i="23"/>
  <c r="BL34" i="23"/>
  <c r="BT34" i="23"/>
  <c r="CB34" i="23"/>
  <c r="AK93" i="23"/>
  <c r="AS93" i="23"/>
  <c r="BA93" i="23"/>
  <c r="BI93" i="23"/>
  <c r="BQ93" i="23"/>
  <c r="BY93" i="23"/>
  <c r="CG93" i="23"/>
  <c r="AM38" i="23"/>
  <c r="AU38" i="23"/>
  <c r="BC38" i="23"/>
  <c r="BK38" i="23"/>
  <c r="BS38" i="23"/>
  <c r="CA38" i="23"/>
  <c r="AJ97" i="23"/>
  <c r="AR97" i="23"/>
  <c r="AZ97" i="23"/>
  <c r="BH97" i="23"/>
  <c r="BP97" i="23"/>
  <c r="BX97" i="23"/>
  <c r="CF97" i="23"/>
  <c r="BZ42" i="23"/>
  <c r="CH42" i="23"/>
  <c r="BW101" i="23"/>
  <c r="CE101" i="23"/>
  <c r="D47" i="23"/>
  <c r="D46" i="23" s="1"/>
  <c r="BP47" i="23"/>
  <c r="P52" i="23"/>
  <c r="AV52" i="23"/>
  <c r="AU107" i="23"/>
  <c r="AU106" i="23" s="1"/>
  <c r="AI85" i="23"/>
  <c r="AY85" i="23"/>
  <c r="I107" i="23"/>
  <c r="I106" i="23" s="1"/>
  <c r="I47" i="23"/>
  <c r="I46" i="23" s="1"/>
  <c r="Q107" i="23"/>
  <c r="Q106" i="23" s="1"/>
  <c r="Q47" i="23"/>
  <c r="Q46" i="23" s="1"/>
  <c r="Y107" i="23"/>
  <c r="Y106" i="23" s="1"/>
  <c r="Y47" i="23"/>
  <c r="Y46" i="23" s="1"/>
  <c r="AG107" i="23"/>
  <c r="AG106" i="23" s="1"/>
  <c r="AG47" i="23"/>
  <c r="AG46" i="23" s="1"/>
  <c r="AO107" i="23"/>
  <c r="AO106" i="23" s="1"/>
  <c r="AO47" i="23"/>
  <c r="AO46" i="23" s="1"/>
  <c r="AW107" i="23"/>
  <c r="AW106" i="23" s="1"/>
  <c r="AW47" i="23"/>
  <c r="AW46" i="23" s="1"/>
  <c r="BE107" i="23"/>
  <c r="BE106" i="23" s="1"/>
  <c r="BE47" i="23"/>
  <c r="BE46" i="23" s="1"/>
  <c r="BM107" i="23"/>
  <c r="BM47" i="23"/>
  <c r="BU107" i="23"/>
  <c r="BU47" i="23"/>
  <c r="CC107" i="23"/>
  <c r="CC47" i="23"/>
  <c r="F47" i="23"/>
  <c r="F46" i="23" s="1"/>
  <c r="F5" i="23" s="1"/>
  <c r="N107" i="23"/>
  <c r="N106" i="23" s="1"/>
  <c r="N47" i="23"/>
  <c r="N46" i="23" s="1"/>
  <c r="N5" i="23" s="1"/>
  <c r="V107" i="23"/>
  <c r="V106" i="23" s="1"/>
  <c r="V47" i="23"/>
  <c r="V46" i="23" s="1"/>
  <c r="V5" i="23" s="1"/>
  <c r="AD47" i="23"/>
  <c r="AD46" i="23" s="1"/>
  <c r="AD5" i="23" s="1"/>
  <c r="AL47" i="23"/>
  <c r="AL46" i="23" s="1"/>
  <c r="AT47" i="23"/>
  <c r="AT46" i="23" s="1"/>
  <c r="BB107" i="23"/>
  <c r="BB106" i="23" s="1"/>
  <c r="BB47" i="23"/>
  <c r="BB46" i="23" s="1"/>
  <c r="BJ47" i="23"/>
  <c r="BR47" i="23"/>
  <c r="BZ107" i="23"/>
  <c r="BZ47" i="23"/>
  <c r="CH107" i="23"/>
  <c r="CH47" i="23"/>
  <c r="BO106" i="23"/>
  <c r="BO46" i="23"/>
  <c r="BW106" i="23"/>
  <c r="BW46" i="23"/>
  <c r="CE106" i="23"/>
  <c r="CE46" i="23"/>
  <c r="K52" i="23"/>
  <c r="S52" i="23"/>
  <c r="AA52" i="23"/>
  <c r="AQ52" i="23"/>
  <c r="BG52" i="23"/>
  <c r="BG112" i="23"/>
  <c r="BO52" i="23"/>
  <c r="BO112" i="23"/>
  <c r="BW112" i="23"/>
  <c r="BW52" i="23"/>
  <c r="CE112" i="23"/>
  <c r="CE52" i="23"/>
  <c r="BK107" i="23"/>
  <c r="BJ61" i="23"/>
  <c r="H8" i="23"/>
  <c r="P8" i="23"/>
  <c r="X8" i="23"/>
  <c r="AF8" i="23"/>
  <c r="AN8" i="23"/>
  <c r="AV8" i="23"/>
  <c r="BD8" i="23"/>
  <c r="BN66" i="23"/>
  <c r="BN65" i="23" s="1"/>
  <c r="BV66" i="23"/>
  <c r="BV65" i="23" s="1"/>
  <c r="CD66" i="23"/>
  <c r="BR70" i="23"/>
  <c r="BZ70" i="23"/>
  <c r="CH70" i="23"/>
  <c r="AO74" i="23"/>
  <c r="AW74" i="23"/>
  <c r="BB78" i="23"/>
  <c r="BJ78" i="23"/>
  <c r="BJ74" i="23" s="1"/>
  <c r="BR78" i="23"/>
  <c r="BZ78" i="23"/>
  <c r="CH78" i="23"/>
  <c r="AB85" i="23"/>
  <c r="CB42" i="23"/>
  <c r="T47" i="23"/>
  <c r="T46" i="23" s="1"/>
  <c r="T5" i="23" s="1"/>
  <c r="CF47" i="23"/>
  <c r="X52" i="23"/>
  <c r="BD52" i="23"/>
  <c r="G5" i="23"/>
  <c r="O5" i="23"/>
  <c r="W5" i="23"/>
  <c r="AE5" i="23"/>
  <c r="AM5" i="23"/>
  <c r="AM61" i="23" s="1"/>
  <c r="AU5" i="23"/>
  <c r="AU61" i="23" s="1"/>
  <c r="BK5" i="23"/>
  <c r="BK61" i="23" s="1"/>
  <c r="D6" i="23"/>
  <c r="L6" i="23"/>
  <c r="AB6" i="23"/>
  <c r="AJ6" i="23"/>
  <c r="AR6" i="23"/>
  <c r="AZ6" i="23"/>
  <c r="BH6" i="23"/>
  <c r="BP6" i="23"/>
  <c r="BX6" i="23"/>
  <c r="F17" i="23"/>
  <c r="N17" i="23"/>
  <c r="V17" i="23"/>
  <c r="AD17" i="23"/>
  <c r="AL17" i="23"/>
  <c r="AT17" i="23"/>
  <c r="AN93" i="23"/>
  <c r="AV93" i="23"/>
  <c r="BD93" i="23"/>
  <c r="BT93" i="23"/>
  <c r="AM97" i="23"/>
  <c r="AU97" i="23"/>
  <c r="BC97" i="23"/>
  <c r="BK97" i="23"/>
  <c r="CA97" i="23"/>
  <c r="CH101" i="23"/>
  <c r="E52" i="23"/>
  <c r="M52" i="23"/>
  <c r="U52" i="23"/>
  <c r="AC52" i="23"/>
  <c r="AK52" i="23"/>
  <c r="AS52" i="23"/>
  <c r="BA52" i="23"/>
  <c r="BI112" i="23"/>
  <c r="BI52" i="23"/>
  <c r="BQ112" i="23"/>
  <c r="BQ52" i="23"/>
  <c r="BY112" i="23"/>
  <c r="BY52" i="23"/>
  <c r="CG112" i="23"/>
  <c r="CG52" i="23"/>
  <c r="J52" i="23"/>
  <c r="R52" i="23"/>
  <c r="Z52" i="23"/>
  <c r="AH52" i="23"/>
  <c r="AP52" i="23"/>
  <c r="AX52" i="23"/>
  <c r="BF52" i="23"/>
  <c r="BN52" i="23"/>
  <c r="BV52" i="23"/>
  <c r="CD112" i="23"/>
  <c r="CD52" i="23"/>
  <c r="G52" i="23"/>
  <c r="O52" i="23"/>
  <c r="W52" i="23"/>
  <c r="AE52" i="23"/>
  <c r="AM52" i="23"/>
  <c r="AU52" i="23"/>
  <c r="BC52" i="23"/>
  <c r="BK112" i="23"/>
  <c r="BK52" i="23"/>
  <c r="BS52" i="23"/>
  <c r="CA52" i="23"/>
  <c r="D52" i="23"/>
  <c r="L52" i="23"/>
  <c r="T52" i="23"/>
  <c r="AB52" i="23"/>
  <c r="AJ52" i="23"/>
  <c r="AR52" i="23"/>
  <c r="AZ52" i="23"/>
  <c r="BH112" i="23"/>
  <c r="BH52" i="23"/>
  <c r="BP52" i="23"/>
  <c r="BX112" i="23"/>
  <c r="BX52" i="23"/>
  <c r="CF52" i="23"/>
  <c r="I52" i="23"/>
  <c r="Q52" i="23"/>
  <c r="Y52" i="23"/>
  <c r="AG52" i="23"/>
  <c r="AO52" i="23"/>
  <c r="AW52" i="23"/>
  <c r="BE112" i="23"/>
  <c r="BE52" i="23"/>
  <c r="BM52" i="23"/>
  <c r="BU52" i="23"/>
  <c r="CC112" i="23"/>
  <c r="CC52" i="23"/>
  <c r="CF65" i="23"/>
  <c r="AI74" i="23"/>
  <c r="AQ74" i="23"/>
  <c r="AI38" i="23"/>
  <c r="AQ38" i="23"/>
  <c r="AY38" i="23"/>
  <c r="BG38" i="23"/>
  <c r="BO38" i="23"/>
  <c r="AN97" i="23"/>
  <c r="AV97" i="23"/>
  <c r="BD97" i="23"/>
  <c r="BL97" i="23"/>
  <c r="BT97" i="23"/>
  <c r="CB97" i="23"/>
  <c r="CD42" i="23"/>
  <c r="CA101" i="23"/>
  <c r="AJ47" i="23"/>
  <c r="AJ46" i="23" s="1"/>
  <c r="AF52" i="23"/>
  <c r="BL52" i="23"/>
  <c r="BJ112" i="23"/>
  <c r="BZ112" i="23"/>
  <c r="CH112" i="23"/>
  <c r="K8" i="23"/>
  <c r="S8" i="23"/>
  <c r="AA8" i="23"/>
  <c r="AI8" i="23"/>
  <c r="AQ8" i="23"/>
  <c r="AY8" i="23"/>
  <c r="BG8" i="23"/>
  <c r="BL9" i="23"/>
  <c r="BL8" i="23" s="1"/>
  <c r="BT9" i="23"/>
  <c r="BT8" i="23" s="1"/>
  <c r="CB9" i="23"/>
  <c r="CB8" i="23" s="1"/>
  <c r="BP13" i="23"/>
  <c r="BP8" i="23" s="1"/>
  <c r="BX13" i="23"/>
  <c r="BX8" i="23" s="1"/>
  <c r="CF13" i="23"/>
  <c r="CF8" i="23" s="1"/>
  <c r="H17" i="23"/>
  <c r="P17" i="23"/>
  <c r="X17" i="23"/>
  <c r="AF17" i="23"/>
  <c r="AN17" i="23"/>
  <c r="AV17" i="23"/>
  <c r="D21" i="23"/>
  <c r="L21" i="23"/>
  <c r="T21" i="23"/>
  <c r="AB21" i="23"/>
  <c r="AJ21" i="23"/>
  <c r="AR21" i="23"/>
  <c r="AZ21" i="23"/>
  <c r="AZ17" i="23" s="1"/>
  <c r="BH21" i="23"/>
  <c r="BH17" i="23" s="1"/>
  <c r="BP21" i="23"/>
  <c r="BP17" i="23" s="1"/>
  <c r="BX21" i="23"/>
  <c r="BX17" i="23" s="1"/>
  <c r="CF21" i="23"/>
  <c r="CF17" i="23" s="1"/>
  <c r="AY24" i="23"/>
  <c r="BG24" i="23"/>
  <c r="BO24" i="23"/>
  <c r="BW24" i="23"/>
  <c r="CE24" i="23"/>
  <c r="J27" i="23"/>
  <c r="R27" i="23"/>
  <c r="Z27" i="23"/>
  <c r="BF27" i="23"/>
  <c r="BN27" i="23"/>
  <c r="BV27" i="23"/>
  <c r="CD27" i="23"/>
  <c r="AM28" i="23"/>
  <c r="AU28" i="23"/>
  <c r="AL31" i="23"/>
  <c r="AT31" i="23"/>
  <c r="AJ38" i="23"/>
  <c r="AR38" i="23"/>
  <c r="BH38" i="23"/>
  <c r="BX38" i="23"/>
  <c r="CF38" i="23"/>
  <c r="CE42" i="23"/>
  <c r="CB101" i="23"/>
  <c r="L47" i="23"/>
  <c r="L46" i="23" s="1"/>
  <c r="L5" i="23" s="1"/>
  <c r="BX47" i="23"/>
  <c r="F52" i="23"/>
  <c r="AL52" i="23"/>
  <c r="BR52" i="23"/>
  <c r="BP112" i="23"/>
  <c r="CF112" i="23"/>
  <c r="AS21" i="24"/>
  <c r="AS22" i="24"/>
  <c r="BA23" i="24"/>
  <c r="BA6" i="24"/>
  <c r="BI23" i="24"/>
  <c r="BI6" i="24"/>
  <c r="BQ23" i="24"/>
  <c r="BQ6" i="24"/>
  <c r="BY23" i="24"/>
  <c r="BY6" i="24"/>
  <c r="CG23" i="24"/>
  <c r="CG6" i="24"/>
  <c r="D4" i="24"/>
  <c r="L4" i="24"/>
  <c r="T4" i="24"/>
  <c r="AB22" i="24"/>
  <c r="AB4" i="24"/>
  <c r="AH120" i="23"/>
  <c r="AP120" i="23"/>
  <c r="AX120" i="23"/>
  <c r="BF120" i="23"/>
  <c r="BN120" i="23"/>
  <c r="BV120" i="23"/>
  <c r="CD120" i="23"/>
  <c r="AL22" i="24"/>
  <c r="AL21" i="24"/>
  <c r="BB22" i="24"/>
  <c r="AE22" i="24"/>
  <c r="AE21" i="24"/>
  <c r="AM22" i="24"/>
  <c r="AM21" i="24"/>
  <c r="AU22" i="24"/>
  <c r="AU21" i="24"/>
  <c r="BC4" i="24"/>
  <c r="BK22" i="24"/>
  <c r="BK21" i="24"/>
  <c r="CA4" i="24"/>
  <c r="CA5" i="24"/>
  <c r="BN31" i="24"/>
  <c r="BN14" i="24"/>
  <c r="BV31" i="24"/>
  <c r="BV14" i="24"/>
  <c r="BS112" i="23"/>
  <c r="CA112" i="23"/>
  <c r="AF5" i="24"/>
  <c r="D107" i="23"/>
  <c r="D106" i="23" s="1"/>
  <c r="L107" i="23"/>
  <c r="L106" i="23" s="1"/>
  <c r="T107" i="23"/>
  <c r="T106" i="23" s="1"/>
  <c r="AB107" i="23"/>
  <c r="AB106" i="23" s="1"/>
  <c r="AJ107" i="23"/>
  <c r="AJ106" i="23" s="1"/>
  <c r="AR107" i="23"/>
  <c r="AR106" i="23" s="1"/>
  <c r="AZ107" i="23"/>
  <c r="AZ106" i="23" s="1"/>
  <c r="BH107" i="23"/>
  <c r="BP107" i="23"/>
  <c r="BX107" i="23"/>
  <c r="CF107" i="23"/>
  <c r="BD112" i="23"/>
  <c r="BL112" i="23"/>
  <c r="BT112" i="23"/>
  <c r="CB112" i="23"/>
  <c r="AG22" i="24"/>
  <c r="AG21" i="24"/>
  <c r="AO23" i="24"/>
  <c r="AW23" i="24"/>
  <c r="BE23" i="24"/>
  <c r="BU23" i="24"/>
  <c r="CC23" i="24"/>
  <c r="AT22" i="24"/>
  <c r="BM112" i="23"/>
  <c r="BU112" i="23"/>
  <c r="AZ5" i="24"/>
  <c r="BP5" i="24"/>
  <c r="CF5" i="24"/>
  <c r="AH23" i="24"/>
  <c r="AX23" i="24"/>
  <c r="BF23" i="24"/>
  <c r="BN23" i="24"/>
  <c r="BV23" i="24"/>
  <c r="CD23" i="24"/>
  <c r="BP21" i="24"/>
  <c r="BP22" i="24"/>
  <c r="F107" i="23"/>
  <c r="F106" i="23" s="1"/>
  <c r="AD107" i="23"/>
  <c r="AD106" i="23" s="1"/>
  <c r="AL107" i="23"/>
  <c r="AL106" i="23" s="1"/>
  <c r="AT107" i="23"/>
  <c r="AT106" i="23" s="1"/>
  <c r="BJ107" i="23"/>
  <c r="BR107" i="23"/>
  <c r="BF112" i="23"/>
  <c r="BN112" i="23"/>
  <c r="BV112" i="23"/>
  <c r="AO27" i="24"/>
  <c r="AO10" i="24"/>
  <c r="AW27" i="24"/>
  <c r="AW10" i="24"/>
  <c r="BE27" i="24"/>
  <c r="BE10" i="24"/>
  <c r="BM27" i="24"/>
  <c r="BM22" i="24" s="1"/>
  <c r="BM10" i="24"/>
  <c r="BU27" i="24"/>
  <c r="BU10" i="24"/>
  <c r="CC27" i="24"/>
  <c r="CC10" i="24"/>
  <c r="K4" i="24"/>
  <c r="S4" i="24"/>
  <c r="AA4" i="24"/>
  <c r="I4" i="24"/>
  <c r="Q4" i="24"/>
  <c r="Y4" i="24"/>
  <c r="AG4" i="24"/>
  <c r="AB5" i="24"/>
  <c r="BT14" i="24"/>
  <c r="CC14" i="24"/>
  <c r="BW31" i="24"/>
  <c r="CF15" i="24"/>
  <c r="CF4" i="24" s="1"/>
  <c r="AC5" i="24"/>
  <c r="AX6" i="24"/>
  <c r="BF6" i="24"/>
  <c r="BN6" i="24"/>
  <c r="BV6" i="24"/>
  <c r="CD6" i="24"/>
  <c r="AL10" i="24"/>
  <c r="AL4" i="24" s="1"/>
  <c r="AT10" i="24"/>
  <c r="AT4" i="24" s="1"/>
  <c r="BB10" i="24"/>
  <c r="BB4" i="24" s="1"/>
  <c r="BJ10" i="24"/>
  <c r="BJ4" i="24" s="1"/>
  <c r="BR10" i="24"/>
  <c r="BR4" i="24" s="1"/>
  <c r="BZ10" i="24"/>
  <c r="CH10" i="24"/>
  <c r="CH4" i="24" s="1"/>
  <c r="BL14" i="24"/>
  <c r="BX15" i="24"/>
  <c r="CG15" i="24"/>
  <c r="BS23" i="24"/>
  <c r="AD5" i="24"/>
  <c r="AA21" i="24"/>
  <c r="AA22" i="24"/>
  <c r="AY6" i="24"/>
  <c r="BG6" i="24"/>
  <c r="BO6" i="24"/>
  <c r="BW6" i="24"/>
  <c r="CE6" i="24"/>
  <c r="AN23" i="24"/>
  <c r="AV23" i="24"/>
  <c r="BD23" i="24"/>
  <c r="BL23" i="24"/>
  <c r="BT23" i="24"/>
  <c r="CB23" i="24"/>
  <c r="AM10" i="24"/>
  <c r="AU10" i="24"/>
  <c r="BC10" i="24"/>
  <c r="BC5" i="24" s="1"/>
  <c r="BK10" i="24"/>
  <c r="BS10" i="24"/>
  <c r="BS4" i="24" s="1"/>
  <c r="CA10" i="24"/>
  <c r="AJ27" i="24"/>
  <c r="AJ22" i="24" s="1"/>
  <c r="AR27" i="24"/>
  <c r="AR21" i="24" s="1"/>
  <c r="AZ27" i="24"/>
  <c r="AZ21" i="24" s="1"/>
  <c r="BH27" i="24"/>
  <c r="BH21" i="24" s="1"/>
  <c r="BP27" i="24"/>
  <c r="BX27" i="24"/>
  <c r="BX22" i="24" s="1"/>
  <c r="CF27" i="24"/>
  <c r="CE14" i="24"/>
  <c r="BY15" i="24"/>
  <c r="CH31" i="24"/>
  <c r="CH14" i="24"/>
  <c r="AC22" i="24"/>
  <c r="BW27" i="24"/>
  <c r="AB21" i="24"/>
  <c r="BY27" i="24"/>
  <c r="CG27" i="24"/>
  <c r="BW14" i="24"/>
  <c r="BR31" i="24"/>
  <c r="BR14" i="24"/>
  <c r="BZ15" i="24"/>
  <c r="BC23" i="24"/>
  <c r="AL27" i="24"/>
  <c r="AT27" i="24"/>
  <c r="AT21" i="24" s="1"/>
  <c r="BB27" i="24"/>
  <c r="BB21" i="24" s="1"/>
  <c r="BJ27" i="24"/>
  <c r="BJ22" i="24" s="1"/>
  <c r="BR27" i="24"/>
  <c r="BR22" i="24" s="1"/>
  <c r="BZ27" i="24"/>
  <c r="CH27" i="24"/>
  <c r="CH22" i="24" s="1"/>
  <c r="CA23" i="24"/>
  <c r="AD22" i="24"/>
  <c r="AD21" i="24"/>
  <c r="AI21" i="24"/>
  <c r="AI22" i="24"/>
  <c r="AQ21" i="24"/>
  <c r="AQ22" i="24"/>
  <c r="AY21" i="24"/>
  <c r="AY22" i="24"/>
  <c r="BG21" i="24"/>
  <c r="BG22" i="24"/>
  <c r="BO21" i="24"/>
  <c r="BO22" i="24"/>
  <c r="BW21" i="24"/>
  <c r="BW22" i="24"/>
  <c r="CE21" i="24"/>
  <c r="CE22" i="24"/>
  <c r="BK6" i="24"/>
  <c r="AI10" i="24"/>
  <c r="AQ10" i="24"/>
  <c r="AY10" i="24"/>
  <c r="BG10" i="24"/>
  <c r="BO10" i="24"/>
  <c r="CE10" i="24"/>
  <c r="BT27" i="24"/>
  <c r="BM43" i="25"/>
  <c r="BU43" i="25"/>
  <c r="CC43" i="25"/>
  <c r="CE64" i="26"/>
  <c r="BP36" i="26"/>
  <c r="J16" i="25"/>
  <c r="R16" i="25"/>
  <c r="Z16" i="25"/>
  <c r="AH16" i="25"/>
  <c r="AP16" i="25"/>
  <c r="AX16" i="25"/>
  <c r="BF16" i="25"/>
  <c r="BN16" i="25"/>
  <c r="BV16" i="25"/>
  <c r="CD16" i="25"/>
  <c r="G24" i="25"/>
  <c r="G17" i="25"/>
  <c r="O24" i="25"/>
  <c r="O17" i="25"/>
  <c r="W24" i="25"/>
  <c r="W17" i="25"/>
  <c r="AE24" i="25"/>
  <c r="AE17" i="25"/>
  <c r="AM24" i="25"/>
  <c r="AM17" i="25"/>
  <c r="AU24" i="25"/>
  <c r="AU17" i="25"/>
  <c r="BC24" i="25"/>
  <c r="BC17" i="25"/>
  <c r="BK24" i="25"/>
  <c r="BK17" i="25"/>
  <c r="BS24" i="25"/>
  <c r="BS17" i="25"/>
  <c r="CA24" i="25"/>
  <c r="CA17" i="25"/>
  <c r="D24" i="25"/>
  <c r="L24" i="25"/>
  <c r="T24" i="25"/>
  <c r="AB24" i="25"/>
  <c r="AJ24" i="25"/>
  <c r="AR24" i="25"/>
  <c r="AZ24" i="25"/>
  <c r="BH24" i="25"/>
  <c r="BP24" i="25"/>
  <c r="BX24" i="25"/>
  <c r="CF24" i="25"/>
  <c r="F17" i="25"/>
  <c r="N17" i="25"/>
  <c r="V17" i="25"/>
  <c r="AD17" i="25"/>
  <c r="AL17" i="25"/>
  <c r="AT17" i="25"/>
  <c r="BB17" i="25"/>
  <c r="BJ17" i="25"/>
  <c r="BR17" i="25"/>
  <c r="BZ17" i="25"/>
  <c r="CH17" i="25"/>
  <c r="E26" i="25"/>
  <c r="M26" i="25"/>
  <c r="U26" i="25"/>
  <c r="AC26" i="25"/>
  <c r="AK26" i="25"/>
  <c r="AS26" i="25"/>
  <c r="BA26" i="25"/>
  <c r="BI26" i="25"/>
  <c r="BQ26" i="25"/>
  <c r="BY26" i="25"/>
  <c r="CG26" i="25"/>
  <c r="BS31" i="24"/>
  <c r="CA15" i="24"/>
  <c r="BP4" i="25"/>
  <c r="BP43" i="25"/>
  <c r="BX4" i="25"/>
  <c r="BX43" i="25"/>
  <c r="CF4" i="25"/>
  <c r="CF43" i="25"/>
  <c r="BO4" i="25"/>
  <c r="BO43" i="25"/>
  <c r="BW4" i="25"/>
  <c r="BW43" i="25"/>
  <c r="CE4" i="25"/>
  <c r="CE43" i="25"/>
  <c r="BN43" i="25"/>
  <c r="BN4" i="25"/>
  <c r="BV43" i="25"/>
  <c r="BV4" i="25"/>
  <c r="CD4" i="25"/>
  <c r="BR43" i="25"/>
  <c r="BZ43" i="25"/>
  <c r="CH43" i="25"/>
  <c r="BS43" i="25"/>
  <c r="CA43" i="25"/>
  <c r="G54" i="26"/>
  <c r="O54" i="26"/>
  <c r="W54" i="26"/>
  <c r="AE54" i="26"/>
  <c r="AM54" i="26"/>
  <c r="BC54" i="26"/>
  <c r="BK54" i="26"/>
  <c r="BS54" i="26"/>
  <c r="CA54" i="26"/>
  <c r="BP54" i="26"/>
  <c r="BX54" i="26"/>
  <c r="CF54" i="26"/>
  <c r="I54" i="26"/>
  <c r="Q54" i="26"/>
  <c r="Y54" i="26"/>
  <c r="AG54" i="26"/>
  <c r="AO54" i="26"/>
  <c r="BE54" i="26"/>
  <c r="BM54" i="26"/>
  <c r="BU54" i="26"/>
  <c r="CC54" i="26"/>
  <c r="D17" i="25"/>
  <c r="L17" i="25"/>
  <c r="T17" i="25"/>
  <c r="AB17" i="25"/>
  <c r="AJ17" i="25"/>
  <c r="AR17" i="25"/>
  <c r="AZ17" i="25"/>
  <c r="BH17" i="25"/>
  <c r="BP17" i="25"/>
  <c r="BX17" i="25"/>
  <c r="CF17" i="25"/>
  <c r="I17" i="25"/>
  <c r="Q17" i="25"/>
  <c r="Y17" i="25"/>
  <c r="AG17" i="25"/>
  <c r="AO17" i="25"/>
  <c r="AW17" i="25"/>
  <c r="BE17" i="25"/>
  <c r="BM17" i="25"/>
  <c r="BU17" i="25"/>
  <c r="CC17" i="25"/>
  <c r="CD43" i="25"/>
  <c r="L36" i="26"/>
  <c r="T36" i="26"/>
  <c r="AB36" i="26"/>
  <c r="AJ36" i="26"/>
  <c r="AR36" i="26"/>
  <c r="AZ36" i="26"/>
  <c r="BH36" i="26"/>
  <c r="D36" i="26"/>
  <c r="BL43" i="25"/>
  <c r="BT43" i="25"/>
  <c r="CB43" i="25"/>
  <c r="CG51" i="26"/>
  <c r="BS4" i="25"/>
  <c r="CA4" i="25"/>
  <c r="E24" i="25"/>
  <c r="M24" i="25"/>
  <c r="U24" i="25"/>
  <c r="AC24" i="25"/>
  <c r="AK24" i="25"/>
  <c r="AS24" i="25"/>
  <c r="BA24" i="25"/>
  <c r="BI24" i="25"/>
  <c r="BQ24" i="25"/>
  <c r="BY24" i="25"/>
  <c r="CG24" i="25"/>
  <c r="J26" i="25"/>
  <c r="R26" i="25"/>
  <c r="Z26" i="25"/>
  <c r="AH26" i="25"/>
  <c r="AP26" i="25"/>
  <c r="AX26" i="25"/>
  <c r="BF26" i="25"/>
  <c r="BN26" i="25"/>
  <c r="BV26" i="25"/>
  <c r="CD26" i="25"/>
  <c r="CA64" i="26"/>
  <c r="F36" i="26"/>
  <c r="AL36" i="26"/>
  <c r="K16" i="25"/>
  <c r="S16" i="25"/>
  <c r="AA16" i="25"/>
  <c r="AI16" i="25"/>
  <c r="AQ16" i="25"/>
  <c r="AY16" i="25"/>
  <c r="BG16" i="25"/>
  <c r="BO16" i="25"/>
  <c r="BW16" i="25"/>
  <c r="CE16" i="25"/>
  <c r="H17" i="25"/>
  <c r="P17" i="25"/>
  <c r="X17" i="25"/>
  <c r="AF17" i="25"/>
  <c r="AN17" i="25"/>
  <c r="AV17" i="25"/>
  <c r="BD17" i="25"/>
  <c r="BL17" i="25"/>
  <c r="BT17" i="25"/>
  <c r="CB17" i="25"/>
  <c r="F24" i="25"/>
  <c r="N24" i="25"/>
  <c r="V24" i="25"/>
  <c r="AD24" i="25"/>
  <c r="AL24" i="25"/>
  <c r="AT24" i="25"/>
  <c r="BB24" i="25"/>
  <c r="BJ24" i="25"/>
  <c r="BR24" i="25"/>
  <c r="BZ24" i="25"/>
  <c r="CH24" i="25"/>
  <c r="K26" i="25"/>
  <c r="S26" i="25"/>
  <c r="AA26" i="25"/>
  <c r="AI26" i="25"/>
  <c r="AQ26" i="25"/>
  <c r="AY26" i="25"/>
  <c r="BG26" i="25"/>
  <c r="BO26" i="25"/>
  <c r="BW26" i="25"/>
  <c r="CE26" i="25"/>
  <c r="CB4" i="26"/>
  <c r="BM4" i="25"/>
  <c r="BU4" i="25"/>
  <c r="CC4" i="25"/>
  <c r="D26" i="25"/>
  <c r="L26" i="25"/>
  <c r="T26" i="25"/>
  <c r="AB26" i="25"/>
  <c r="AJ26" i="25"/>
  <c r="AR26" i="25"/>
  <c r="AZ26" i="25"/>
  <c r="BH26" i="25"/>
  <c r="BP26" i="25"/>
  <c r="BX26" i="25"/>
  <c r="CF26" i="25"/>
  <c r="BX17" i="26"/>
  <c r="K38" i="26"/>
  <c r="S38" i="26"/>
  <c r="AA38" i="26"/>
  <c r="AI38" i="26"/>
  <c r="AQ38" i="26"/>
  <c r="AY38" i="26"/>
  <c r="BG38" i="26"/>
  <c r="BO38" i="26"/>
  <c r="BW50" i="26"/>
  <c r="BW38" i="26"/>
  <c r="CE50" i="26"/>
  <c r="CE38" i="26"/>
  <c r="CB51" i="26"/>
  <c r="E38" i="26"/>
  <c r="M38" i="26"/>
  <c r="U38" i="26"/>
  <c r="AC38" i="26"/>
  <c r="AK38" i="26"/>
  <c r="AS38" i="26"/>
  <c r="BA38" i="26"/>
  <c r="BI38" i="26"/>
  <c r="BQ38" i="26"/>
  <c r="BY38" i="26"/>
  <c r="CG38" i="26"/>
  <c r="BY46" i="26"/>
  <c r="J17" i="25"/>
  <c r="R17" i="25"/>
  <c r="Z17" i="25"/>
  <c r="AH17" i="25"/>
  <c r="AP17" i="25"/>
  <c r="AX17" i="25"/>
  <c r="BF17" i="25"/>
  <c r="BN17" i="25"/>
  <c r="BV17" i="25"/>
  <c r="CD17" i="25"/>
  <c r="H24" i="25"/>
  <c r="P24" i="25"/>
  <c r="X24" i="25"/>
  <c r="AF24" i="25"/>
  <c r="AN24" i="25"/>
  <c r="AV24" i="25"/>
  <c r="BD24" i="25"/>
  <c r="BL24" i="25"/>
  <c r="BT24" i="25"/>
  <c r="CB24" i="25"/>
  <c r="BN64" i="26"/>
  <c r="BN4" i="26"/>
  <c r="BV64" i="26"/>
  <c r="BV4" i="26"/>
  <c r="CD64" i="26"/>
  <c r="CD4" i="26"/>
  <c r="BO64" i="26"/>
  <c r="BO4" i="26"/>
  <c r="BW64" i="26"/>
  <c r="BW4" i="26"/>
  <c r="BP64" i="26"/>
  <c r="BP4" i="26"/>
  <c r="BX64" i="26"/>
  <c r="BX4" i="26"/>
  <c r="CF64" i="26"/>
  <c r="CF4" i="26"/>
  <c r="BY17" i="26"/>
  <c r="CG17" i="26"/>
  <c r="CD17" i="26"/>
  <c r="CA18" i="26"/>
  <c r="CF17" i="26"/>
  <c r="G42" i="26"/>
  <c r="O42" i="26"/>
  <c r="W42" i="26"/>
  <c r="AE42" i="26"/>
  <c r="AM42" i="26"/>
  <c r="AU42" i="26"/>
  <c r="BC42" i="26"/>
  <c r="BK42" i="26"/>
  <c r="BS42" i="26"/>
  <c r="CA42" i="26"/>
  <c r="I42" i="26"/>
  <c r="Q42" i="26"/>
  <c r="Y42" i="26"/>
  <c r="AG42" i="26"/>
  <c r="AO42" i="26"/>
  <c r="AW42" i="26"/>
  <c r="BE42" i="26"/>
  <c r="BM42" i="26"/>
  <c r="BU42" i="26"/>
  <c r="CC42" i="26"/>
  <c r="I24" i="25"/>
  <c r="Q24" i="25"/>
  <c r="Y24" i="25"/>
  <c r="AG24" i="25"/>
  <c r="AO24" i="25"/>
  <c r="AW24" i="25"/>
  <c r="BE24" i="25"/>
  <c r="BM24" i="25"/>
  <c r="BU24" i="25"/>
  <c r="CC24" i="25"/>
  <c r="F26" i="25"/>
  <c r="N26" i="25"/>
  <c r="V26" i="25"/>
  <c r="AD26" i="25"/>
  <c r="AL26" i="25"/>
  <c r="AT26" i="25"/>
  <c r="BB26" i="25"/>
  <c r="BJ26" i="25"/>
  <c r="BR26" i="25"/>
  <c r="BZ26" i="25"/>
  <c r="CH26" i="25"/>
  <c r="CB18" i="26"/>
  <c r="J24" i="25"/>
  <c r="R24" i="25"/>
  <c r="Z24" i="25"/>
  <c r="AH24" i="25"/>
  <c r="AP24" i="25"/>
  <c r="AX24" i="25"/>
  <c r="BF24" i="25"/>
  <c r="BN24" i="25"/>
  <c r="BV24" i="25"/>
  <c r="CD24" i="25"/>
  <c r="G26" i="25"/>
  <c r="O26" i="25"/>
  <c r="W26" i="25"/>
  <c r="AE26" i="25"/>
  <c r="AM26" i="25"/>
  <c r="AU26" i="25"/>
  <c r="BC26" i="25"/>
  <c r="BK26" i="25"/>
  <c r="BS26" i="25"/>
  <c r="CA26" i="25"/>
  <c r="CC46" i="26"/>
  <c r="K58" i="26"/>
  <c r="S58" i="26"/>
  <c r="AA58" i="26"/>
  <c r="AI58" i="26"/>
  <c r="AQ58" i="26"/>
  <c r="AY58" i="26"/>
  <c r="BG58" i="26"/>
  <c r="BO58" i="26"/>
  <c r="BW58" i="26"/>
  <c r="CE58" i="26"/>
  <c r="E58" i="26"/>
  <c r="M58" i="26"/>
  <c r="U58" i="26"/>
  <c r="AC58" i="26"/>
  <c r="AK58" i="26"/>
  <c r="AS58" i="26"/>
  <c r="BA58" i="26"/>
  <c r="BI58" i="26"/>
  <c r="BQ58" i="26"/>
  <c r="BY58" i="26"/>
  <c r="CG58" i="26"/>
  <c r="CC18" i="26"/>
  <c r="M36" i="26"/>
  <c r="U36" i="26"/>
  <c r="AC36" i="26"/>
  <c r="AS36" i="26"/>
  <c r="BA36" i="26"/>
  <c r="BI36" i="26"/>
  <c r="BQ36" i="26"/>
  <c r="BZ46" i="26"/>
  <c r="CH46" i="26"/>
  <c r="BZ50" i="26"/>
  <c r="CH50" i="26"/>
  <c r="CD51" i="26"/>
  <c r="BZ52" i="26"/>
  <c r="CH52" i="26"/>
  <c r="BQ64" i="26"/>
  <c r="BY64" i="26"/>
  <c r="CG64" i="26"/>
  <c r="CE4" i="26"/>
  <c r="BZ17" i="26"/>
  <c r="CH17" i="26"/>
  <c r="N36" i="26"/>
  <c r="V36" i="26"/>
  <c r="AD36" i="26"/>
  <c r="AT36" i="26"/>
  <c r="BB36" i="26"/>
  <c r="BJ36" i="26"/>
  <c r="BR36" i="26"/>
  <c r="P38" i="26"/>
  <c r="X38" i="26"/>
  <c r="AF38" i="26"/>
  <c r="AV38" i="26"/>
  <c r="BD38" i="26"/>
  <c r="BL38" i="26"/>
  <c r="CB38" i="26"/>
  <c r="D42" i="26"/>
  <c r="L42" i="26"/>
  <c r="T42" i="26"/>
  <c r="AB42" i="26"/>
  <c r="AJ42" i="26"/>
  <c r="AR42" i="26"/>
  <c r="AZ42" i="26"/>
  <c r="BH42" i="26"/>
  <c r="BP42" i="26"/>
  <c r="BX42" i="26"/>
  <c r="CF42" i="26"/>
  <c r="CA46" i="26"/>
  <c r="CA50" i="26"/>
  <c r="BW51" i="26"/>
  <c r="CE51" i="26"/>
  <c r="CA52" i="26"/>
  <c r="D54" i="26"/>
  <c r="L54" i="26"/>
  <c r="T54" i="26"/>
  <c r="AB54" i="26"/>
  <c r="AJ54" i="26"/>
  <c r="AR54" i="26"/>
  <c r="AZ54" i="26"/>
  <c r="BH54" i="26"/>
  <c r="H58" i="26"/>
  <c r="P58" i="26"/>
  <c r="X58" i="26"/>
  <c r="AF58" i="26"/>
  <c r="AN58" i="26"/>
  <c r="AV58" i="26"/>
  <c r="BD58" i="26"/>
  <c r="BL58" i="26"/>
  <c r="BT58" i="26"/>
  <c r="CB58" i="26"/>
  <c r="BR64" i="26"/>
  <c r="BZ64" i="26"/>
  <c r="CH64" i="26"/>
  <c r="BS64" i="26"/>
  <c r="CA17" i="26"/>
  <c r="BW18" i="26"/>
  <c r="CE18" i="26"/>
  <c r="W36" i="26"/>
  <c r="AE36" i="26"/>
  <c r="BC36" i="26"/>
  <c r="BK36" i="26"/>
  <c r="BS36" i="26"/>
  <c r="BX51" i="26"/>
  <c r="CF51" i="26"/>
  <c r="CB52" i="26"/>
  <c r="O39" i="27"/>
  <c r="CF18" i="26"/>
  <c r="H36" i="26"/>
  <c r="P36" i="26"/>
  <c r="X36" i="26"/>
  <c r="AF36" i="26"/>
  <c r="AN36" i="26"/>
  <c r="AV36" i="26"/>
  <c r="BD36" i="26"/>
  <c r="BL36" i="26"/>
  <c r="BT36" i="26"/>
  <c r="CC50" i="26"/>
  <c r="BY51" i="26"/>
  <c r="CC52" i="26"/>
  <c r="F54" i="26"/>
  <c r="N54" i="26"/>
  <c r="V54" i="26"/>
  <c r="AD54" i="26"/>
  <c r="AL54" i="26"/>
  <c r="AT54" i="26"/>
  <c r="BB54" i="26"/>
  <c r="BJ54" i="26"/>
  <c r="BR54" i="26"/>
  <c r="BZ54" i="26"/>
  <c r="CH54" i="26"/>
  <c r="J58" i="26"/>
  <c r="R58" i="26"/>
  <c r="Z58" i="26"/>
  <c r="AH58" i="26"/>
  <c r="AP58" i="26"/>
  <c r="AX58" i="26"/>
  <c r="BF58" i="26"/>
  <c r="BN58" i="26"/>
  <c r="BV58" i="26"/>
  <c r="CD58" i="26"/>
  <c r="BL64" i="26"/>
  <c r="BT64" i="26"/>
  <c r="CB64" i="26"/>
  <c r="Y36" i="26"/>
  <c r="AG36" i="26"/>
  <c r="BE36" i="26"/>
  <c r="BU36" i="26"/>
  <c r="CD50" i="26"/>
  <c r="BZ51" i="26"/>
  <c r="CH51" i="26"/>
  <c r="J36" i="26"/>
  <c r="R36" i="26"/>
  <c r="Z36" i="26"/>
  <c r="AH36" i="26"/>
  <c r="AP36" i="26"/>
  <c r="AX36" i="26"/>
  <c r="BF36" i="26"/>
  <c r="BN36" i="26"/>
  <c r="CA51" i="26"/>
  <c r="BW52" i="26"/>
  <c r="CE52" i="26"/>
  <c r="BX46" i="26"/>
  <c r="CF46" i="26"/>
  <c r="BX50" i="26"/>
  <c r="CF50" i="26"/>
  <c r="BX52" i="26"/>
  <c r="CF52" i="26"/>
  <c r="N12" i="30"/>
  <c r="AS4" i="27"/>
  <c r="BD4" i="27"/>
  <c r="BL16" i="27"/>
  <c r="BL4" i="27"/>
  <c r="BT16" i="27"/>
  <c r="BT4" i="27"/>
  <c r="CB16" i="27"/>
  <c r="CB4" i="27"/>
  <c r="E21" i="27"/>
  <c r="M21" i="27"/>
  <c r="U21" i="27"/>
  <c r="AC21" i="27"/>
  <c r="AK21" i="27"/>
  <c r="AS21" i="27"/>
  <c r="BA21" i="27"/>
  <c r="BI21" i="27"/>
  <c r="BI17" i="27"/>
  <c r="BQ21" i="27"/>
  <c r="BQ17" i="27"/>
  <c r="BY48" i="27"/>
  <c r="BY21" i="27"/>
  <c r="BY17" i="27"/>
  <c r="CG21" i="27"/>
  <c r="CG17" i="27"/>
  <c r="BN18" i="27"/>
  <c r="BV18" i="27"/>
  <c r="CD18" i="27"/>
  <c r="BK19" i="27"/>
  <c r="BS48" i="27"/>
  <c r="BS19" i="27"/>
  <c r="CA48" i="27"/>
  <c r="CA19" i="27"/>
  <c r="BP18" i="27"/>
  <c r="Y21" i="27"/>
  <c r="CD21" i="27"/>
  <c r="BE48" i="27"/>
  <c r="BM48" i="27"/>
  <c r="BU48" i="27"/>
  <c r="F10" i="27"/>
  <c r="AL10" i="27"/>
  <c r="BM19" i="27"/>
  <c r="AH21" i="27"/>
  <c r="I40" i="27"/>
  <c r="CE39" i="27"/>
  <c r="BF48" i="27"/>
  <c r="BF4" i="27"/>
  <c r="BN4" i="27"/>
  <c r="BV4" i="27"/>
  <c r="CD48" i="27"/>
  <c r="CD4" i="27"/>
  <c r="G21" i="27"/>
  <c r="O21" i="27"/>
  <c r="W21" i="27"/>
  <c r="AE21" i="27"/>
  <c r="AM21" i="27"/>
  <c r="AU21" i="27"/>
  <c r="BC21" i="27"/>
  <c r="BK48" i="27"/>
  <c r="BK21" i="27"/>
  <c r="BK4" i="27"/>
  <c r="BS21" i="27"/>
  <c r="BS4" i="27"/>
  <c r="CA21" i="27"/>
  <c r="CA4" i="27"/>
  <c r="CA17" i="27"/>
  <c r="CE20" i="27"/>
  <c r="I10" i="27"/>
  <c r="Q10" i="27"/>
  <c r="Y10" i="27"/>
  <c r="AG10" i="27"/>
  <c r="AO10" i="27"/>
  <c r="AW10" i="27"/>
  <c r="BE10" i="27"/>
  <c r="BM16" i="27"/>
  <c r="BM10" i="27"/>
  <c r="BU16" i="27"/>
  <c r="BU10" i="27"/>
  <c r="CC16" i="27"/>
  <c r="CC10" i="27"/>
  <c r="BJ17" i="27"/>
  <c r="BR17" i="27"/>
  <c r="BZ17" i="27"/>
  <c r="CH17" i="27"/>
  <c r="BO18" i="27"/>
  <c r="BW18" i="27"/>
  <c r="CE18" i="27"/>
  <c r="BL19" i="27"/>
  <c r="BT19" i="27"/>
  <c r="CB19" i="27"/>
  <c r="BN16" i="27"/>
  <c r="BX18" i="27"/>
  <c r="AL4" i="27"/>
  <c r="H20" i="27"/>
  <c r="AF20" i="27"/>
  <c r="AN20" i="27"/>
  <c r="M20" i="27"/>
  <c r="U20" i="27"/>
  <c r="AK20" i="27"/>
  <c r="Z20" i="27"/>
  <c r="AX20" i="27"/>
  <c r="W20" i="27"/>
  <c r="AE20" i="27"/>
  <c r="AU20" i="27"/>
  <c r="BC20" i="27"/>
  <c r="BK20" i="27"/>
  <c r="BK17" i="27"/>
  <c r="BU19" i="27"/>
  <c r="G5" i="33"/>
  <c r="G40" i="27"/>
  <c r="O5" i="33"/>
  <c r="O20" i="27"/>
  <c r="W5" i="33"/>
  <c r="W40" i="27"/>
  <c r="AE5" i="33"/>
  <c r="AM5" i="33"/>
  <c r="AM20" i="27"/>
  <c r="AM4" i="27"/>
  <c r="AM40" i="27"/>
  <c r="AU5" i="33"/>
  <c r="AU40" i="27"/>
  <c r="AU4" i="27"/>
  <c r="BC5" i="33"/>
  <c r="BC40" i="27"/>
  <c r="BK5" i="33"/>
  <c r="BK40" i="27"/>
  <c r="BS5" i="33"/>
  <c r="CA5" i="33"/>
  <c r="D41" i="27"/>
  <c r="L41" i="27"/>
  <c r="T41" i="27"/>
  <c r="AB41" i="27"/>
  <c r="AJ41" i="27"/>
  <c r="AJ4" i="27"/>
  <c r="AR41" i="27"/>
  <c r="AR4" i="27"/>
  <c r="AZ41" i="27"/>
  <c r="AZ4" i="27"/>
  <c r="BH41" i="27"/>
  <c r="I42" i="27"/>
  <c r="Q42" i="27"/>
  <c r="Q20" i="27"/>
  <c r="Y42" i="27"/>
  <c r="AG42" i="27"/>
  <c r="AG20" i="27"/>
  <c r="AO42" i="27"/>
  <c r="AO20" i="27"/>
  <c r="AW42" i="27"/>
  <c r="AW20" i="27"/>
  <c r="BE42" i="27"/>
  <c r="BM42" i="27"/>
  <c r="BM20" i="27"/>
  <c r="BU20" i="27"/>
  <c r="CC20" i="27"/>
  <c r="F20" i="27"/>
  <c r="F43" i="27"/>
  <c r="N20" i="27"/>
  <c r="N43" i="27"/>
  <c r="V20" i="27"/>
  <c r="V43" i="27"/>
  <c r="AD20" i="27"/>
  <c r="AD43" i="27"/>
  <c r="AL20" i="27"/>
  <c r="AL43" i="27"/>
  <c r="AT20" i="27"/>
  <c r="AT43" i="27"/>
  <c r="BB20" i="27"/>
  <c r="BB43" i="27"/>
  <c r="BJ20" i="27"/>
  <c r="BJ43" i="27"/>
  <c r="BR20" i="27"/>
  <c r="BZ20" i="27"/>
  <c r="CH20" i="27"/>
  <c r="K44" i="27"/>
  <c r="S44" i="27"/>
  <c r="AI44" i="27"/>
  <c r="AQ44" i="27"/>
  <c r="AY44" i="27"/>
  <c r="BG44" i="27"/>
  <c r="H45" i="27"/>
  <c r="P45" i="27"/>
  <c r="X45" i="27"/>
  <c r="AF45" i="27"/>
  <c r="AN45" i="27"/>
  <c r="AV45" i="27"/>
  <c r="BD45" i="27"/>
  <c r="AA44" i="27"/>
  <c r="BT48" i="27"/>
  <c r="K10" i="27"/>
  <c r="S10" i="27"/>
  <c r="AA10" i="27"/>
  <c r="AI10" i="27"/>
  <c r="AQ10" i="27"/>
  <c r="AY10" i="27"/>
  <c r="BG10" i="27"/>
  <c r="BO10" i="27"/>
  <c r="BW10" i="27"/>
  <c r="CE10" i="27"/>
  <c r="H10" i="27"/>
  <c r="P10" i="27"/>
  <c r="X10" i="27"/>
  <c r="AF10" i="27"/>
  <c r="AN10" i="27"/>
  <c r="AV10" i="27"/>
  <c r="BD10" i="27"/>
  <c r="BL10" i="27"/>
  <c r="BT10" i="27"/>
  <c r="CB10" i="27"/>
  <c r="BH18" i="27"/>
  <c r="BO20" i="27"/>
  <c r="I21" i="27"/>
  <c r="BB39" i="27"/>
  <c r="BV16" i="27"/>
  <c r="L21" i="27"/>
  <c r="I5" i="33"/>
  <c r="Q5" i="33"/>
  <c r="Q40" i="27"/>
  <c r="Y5" i="33"/>
  <c r="Y15" i="33" s="1"/>
  <c r="Y40" i="27"/>
  <c r="AG5" i="33"/>
  <c r="AG40" i="27"/>
  <c r="AO5" i="33"/>
  <c r="AO48" i="27"/>
  <c r="AO4" i="27"/>
  <c r="AO40" i="27"/>
  <c r="AW5" i="33"/>
  <c r="AW48" i="27"/>
  <c r="AW40" i="27"/>
  <c r="AW4" i="27"/>
  <c r="BE5" i="33"/>
  <c r="BM5" i="33"/>
  <c r="BM40" i="27"/>
  <c r="BU5" i="33"/>
  <c r="CC5" i="33"/>
  <c r="F41" i="27"/>
  <c r="N41" i="27"/>
  <c r="V41" i="27"/>
  <c r="AD41" i="27"/>
  <c r="AL41" i="27"/>
  <c r="AT41" i="27"/>
  <c r="BB41" i="27"/>
  <c r="BJ41" i="27"/>
  <c r="K42" i="27"/>
  <c r="K20" i="27"/>
  <c r="S20" i="27"/>
  <c r="AA42" i="27"/>
  <c r="AI20" i="27"/>
  <c r="AQ42" i="27"/>
  <c r="AY42" i="27"/>
  <c r="AY20" i="27"/>
  <c r="BG20" i="27"/>
  <c r="BG42" i="27"/>
  <c r="BW20" i="27"/>
  <c r="H43" i="27"/>
  <c r="X20" i="27"/>
  <c r="X43" i="27"/>
  <c r="AF43" i="27"/>
  <c r="AN4" i="27"/>
  <c r="AN43" i="27"/>
  <c r="AV4" i="27"/>
  <c r="AV43" i="27"/>
  <c r="BD43" i="27"/>
  <c r="BL43" i="27"/>
  <c r="E44" i="27"/>
  <c r="E20" i="27"/>
  <c r="M44" i="27"/>
  <c r="U44" i="27"/>
  <c r="AC44" i="27"/>
  <c r="AC20" i="27"/>
  <c r="AK44" i="27"/>
  <c r="AS44" i="27"/>
  <c r="BA44" i="27"/>
  <c r="BI44" i="27"/>
  <c r="BY20" i="27"/>
  <c r="J45" i="27"/>
  <c r="R45" i="27"/>
  <c r="Z45" i="27"/>
  <c r="AH45" i="27"/>
  <c r="AH4" i="27"/>
  <c r="AP45" i="27"/>
  <c r="AP20" i="27"/>
  <c r="AP4" i="27"/>
  <c r="AX45" i="27"/>
  <c r="AX4" i="27"/>
  <c r="BF45" i="27"/>
  <c r="BE40" i="27"/>
  <c r="AI42" i="27"/>
  <c r="P43" i="27"/>
  <c r="BH4" i="27"/>
  <c r="BP4" i="27"/>
  <c r="BX4" i="27"/>
  <c r="CF4" i="27"/>
  <c r="E10" i="27"/>
  <c r="M10" i="27"/>
  <c r="U10" i="27"/>
  <c r="AC10" i="27"/>
  <c r="AK10" i="27"/>
  <c r="AS10" i="27"/>
  <c r="BA10" i="27"/>
  <c r="BI10" i="27"/>
  <c r="BQ10" i="27"/>
  <c r="BY10" i="27"/>
  <c r="CG10" i="27"/>
  <c r="BZ15" i="27"/>
  <c r="CH15" i="27"/>
  <c r="BO16" i="27"/>
  <c r="BW16" i="27"/>
  <c r="CE16" i="27"/>
  <c r="BI18" i="27"/>
  <c r="BQ18" i="27"/>
  <c r="BY18" i="27"/>
  <c r="CG18" i="27"/>
  <c r="BV19" i="27"/>
  <c r="CD19" i="27"/>
  <c r="J21" i="27"/>
  <c r="X21" i="27"/>
  <c r="AJ21" i="27"/>
  <c r="AW21" i="27"/>
  <c r="BM21" i="27"/>
  <c r="CC21" i="27"/>
  <c r="G29" i="27"/>
  <c r="AC29" i="27"/>
  <c r="AZ29" i="27"/>
  <c r="BS29" i="27"/>
  <c r="P41" i="27"/>
  <c r="AI41" i="27"/>
  <c r="BE41" i="27"/>
  <c r="AK42" i="27"/>
  <c r="BB44" i="27"/>
  <c r="BN45" i="27"/>
  <c r="AT4" i="27"/>
  <c r="BB4" i="27"/>
  <c r="BJ4" i="27"/>
  <c r="BR4" i="27"/>
  <c r="BZ4" i="27"/>
  <c r="CH4" i="27"/>
  <c r="CE48" i="27"/>
  <c r="BD21" i="27"/>
  <c r="BL21" i="27"/>
  <c r="BT21" i="27"/>
  <c r="CB21" i="27"/>
  <c r="G10" i="27"/>
  <c r="O10" i="27"/>
  <c r="W10" i="27"/>
  <c r="AE10" i="27"/>
  <c r="AM10" i="27"/>
  <c r="BC10" i="27"/>
  <c r="BK10" i="27"/>
  <c r="BS10" i="27"/>
  <c r="CA10" i="27"/>
  <c r="BI16" i="27"/>
  <c r="BQ16" i="27"/>
  <c r="BY16" i="27"/>
  <c r="CG16" i="27"/>
  <c r="BN17" i="27"/>
  <c r="BV17" i="27"/>
  <c r="CD17" i="27"/>
  <c r="BK18" i="27"/>
  <c r="BS18" i="27"/>
  <c r="CA18" i="27"/>
  <c r="BH19" i="27"/>
  <c r="BP19" i="27"/>
  <c r="BX19" i="27"/>
  <c r="CF19" i="27"/>
  <c r="J20" i="27"/>
  <c r="BS20" i="27"/>
  <c r="N21" i="27"/>
  <c r="AN21" i="27"/>
  <c r="AZ21" i="27"/>
  <c r="BP21" i="27"/>
  <c r="CF21" i="27"/>
  <c r="M29" i="27"/>
  <c r="AJ29" i="27"/>
  <c r="BC29" i="27"/>
  <c r="S41" i="27"/>
  <c r="AO41" i="27"/>
  <c r="BL41" i="27"/>
  <c r="U42" i="27"/>
  <c r="BO43" i="27"/>
  <c r="BH48" i="27"/>
  <c r="BP48" i="27"/>
  <c r="BX48" i="27"/>
  <c r="CG20" i="27"/>
  <c r="P21" i="27"/>
  <c r="AO21" i="27"/>
  <c r="BB21" i="27"/>
  <c r="BR21" i="27"/>
  <c r="CH21" i="27"/>
  <c r="K5" i="33"/>
  <c r="K40" i="27"/>
  <c r="S5" i="33"/>
  <c r="S40" i="27"/>
  <c r="AA5" i="33"/>
  <c r="AA40" i="27"/>
  <c r="AI5" i="33"/>
  <c r="AI40" i="27"/>
  <c r="O29" i="27"/>
  <c r="AK29" i="27"/>
  <c r="BH29" i="27"/>
  <c r="CA29" i="27"/>
  <c r="I29" i="27"/>
  <c r="Q29" i="27"/>
  <c r="Y29" i="27"/>
  <c r="AG29" i="27"/>
  <c r="AO29" i="27"/>
  <c r="AW29" i="27"/>
  <c r="BE29" i="27"/>
  <c r="BM29" i="27"/>
  <c r="BU29" i="27"/>
  <c r="CC29" i="27"/>
  <c r="F29" i="27"/>
  <c r="N29" i="27"/>
  <c r="V29" i="27"/>
  <c r="AD29" i="27"/>
  <c r="AL29" i="27"/>
  <c r="AT29" i="27"/>
  <c r="BB29" i="27"/>
  <c r="BJ29" i="27"/>
  <c r="BR29" i="27"/>
  <c r="BZ29" i="27"/>
  <c r="CH29" i="27"/>
  <c r="H29" i="27"/>
  <c r="P29" i="27"/>
  <c r="X29" i="27"/>
  <c r="AF29" i="27"/>
  <c r="AN29" i="27"/>
  <c r="AV29" i="27"/>
  <c r="BD29" i="27"/>
  <c r="BL29" i="27"/>
  <c r="BT43" i="27"/>
  <c r="BT29" i="27"/>
  <c r="CB43" i="27"/>
  <c r="CB29" i="27"/>
  <c r="BQ44" i="27"/>
  <c r="BY44" i="27"/>
  <c r="BV45" i="27"/>
  <c r="X41" i="27"/>
  <c r="AQ41" i="27"/>
  <c r="BM41" i="27"/>
  <c r="AS42" i="27"/>
  <c r="BO42" i="27"/>
  <c r="BU43" i="27"/>
  <c r="CG44" i="27"/>
  <c r="AA45" i="27"/>
  <c r="BA45" i="27"/>
  <c r="BW45" i="27"/>
  <c r="CC48" i="27"/>
  <c r="BI48" i="27"/>
  <c r="BQ48" i="27"/>
  <c r="CG48" i="27"/>
  <c r="BK16" i="27"/>
  <c r="BS16" i="27"/>
  <c r="CA16" i="27"/>
  <c r="BH17" i="27"/>
  <c r="BP17" i="27"/>
  <c r="BX17" i="27"/>
  <c r="CF17" i="27"/>
  <c r="BM18" i="27"/>
  <c r="BU18" i="27"/>
  <c r="CC18" i="27"/>
  <c r="BJ19" i="27"/>
  <c r="BR19" i="27"/>
  <c r="CH19" i="27"/>
  <c r="BI20" i="27"/>
  <c r="D21" i="27"/>
  <c r="Q21" i="27"/>
  <c r="AD21" i="27"/>
  <c r="AP21" i="27"/>
  <c r="BE21" i="27"/>
  <c r="BU21" i="27"/>
  <c r="T29" i="27"/>
  <c r="CF29" i="27"/>
  <c r="J29" i="27"/>
  <c r="R29" i="27"/>
  <c r="Z29" i="27"/>
  <c r="AH29" i="27"/>
  <c r="AP29" i="27"/>
  <c r="AX29" i="27"/>
  <c r="BF29" i="27"/>
  <c r="BN29" i="27"/>
  <c r="BV29" i="27"/>
  <c r="CD29" i="27"/>
  <c r="BP42" i="27"/>
  <c r="BX42" i="27"/>
  <c r="CF42" i="27"/>
  <c r="CC43" i="27"/>
  <c r="BR44" i="27"/>
  <c r="BZ44" i="27"/>
  <c r="CH44" i="27"/>
  <c r="BO45" i="27"/>
  <c r="CE45" i="27"/>
  <c r="Y41" i="27"/>
  <c r="AV41" i="27"/>
  <c r="E42" i="27"/>
  <c r="BL44" i="27"/>
  <c r="AC45" i="27"/>
  <c r="BE4" i="27"/>
  <c r="BU4" i="27"/>
  <c r="BJ48" i="27"/>
  <c r="BR48" i="27"/>
  <c r="BZ48" i="27"/>
  <c r="CH48" i="27"/>
  <c r="K21" i="27"/>
  <c r="S21" i="27"/>
  <c r="AA21" i="27"/>
  <c r="AI21" i="27"/>
  <c r="AQ21" i="27"/>
  <c r="AY21" i="27"/>
  <c r="BG21" i="27"/>
  <c r="BG48" i="27"/>
  <c r="BO21" i="27"/>
  <c r="BO48" i="27"/>
  <c r="BW21" i="27"/>
  <c r="BW48" i="27"/>
  <c r="CE21" i="27"/>
  <c r="J10" i="27"/>
  <c r="R10" i="27"/>
  <c r="Z10" i="27"/>
  <c r="AH10" i="27"/>
  <c r="AP10" i="27"/>
  <c r="AX10" i="27"/>
  <c r="BF10" i="27"/>
  <c r="BN10" i="27"/>
  <c r="BV10" i="27"/>
  <c r="CD10" i="27"/>
  <c r="F21" i="27"/>
  <c r="R21" i="27"/>
  <c r="AF21" i="27"/>
  <c r="BF21" i="27"/>
  <c r="U29" i="27"/>
  <c r="AR29" i="27"/>
  <c r="BK29" i="27"/>
  <c r="AA41" i="27"/>
  <c r="AW41" i="27"/>
  <c r="BB48" i="27"/>
  <c r="T21" i="27"/>
  <c r="AG21" i="27"/>
  <c r="AT21" i="27"/>
  <c r="BH21" i="27"/>
  <c r="BX21" i="27"/>
  <c r="F5" i="33"/>
  <c r="N5" i="33"/>
  <c r="V5" i="33"/>
  <c r="V15" i="33" s="1"/>
  <c r="AD5" i="33"/>
  <c r="AL5" i="33"/>
  <c r="AT5" i="33"/>
  <c r="AT48" i="27"/>
  <c r="BJ5" i="33"/>
  <c r="BR5" i="33"/>
  <c r="BZ5" i="33"/>
  <c r="H42" i="27"/>
  <c r="X42" i="27"/>
  <c r="AF42" i="27"/>
  <c r="AN42" i="27"/>
  <c r="AV42" i="27"/>
  <c r="AV20" i="27"/>
  <c r="BD42" i="27"/>
  <c r="BD20" i="27"/>
  <c r="BL42" i="27"/>
  <c r="BL20" i="27"/>
  <c r="BT20" i="27"/>
  <c r="CB20" i="27"/>
  <c r="E43" i="27"/>
  <c r="M43" i="27"/>
  <c r="U43" i="27"/>
  <c r="AC43" i="27"/>
  <c r="AK43" i="27"/>
  <c r="AS43" i="27"/>
  <c r="BA43" i="27"/>
  <c r="R44" i="27"/>
  <c r="Z44" i="27"/>
  <c r="AH44" i="27"/>
  <c r="AP44" i="27"/>
  <c r="AX44" i="27"/>
  <c r="BF44" i="27"/>
  <c r="BF20" i="27"/>
  <c r="BN20" i="27"/>
  <c r="BV20" i="27"/>
  <c r="CD20" i="27"/>
  <c r="G45" i="27"/>
  <c r="O45" i="27"/>
  <c r="W45" i="27"/>
  <c r="AE45" i="27"/>
  <c r="AM45" i="27"/>
  <c r="AU45" i="27"/>
  <c r="BC45" i="27"/>
  <c r="BC48" i="27"/>
  <c r="BK45" i="27"/>
  <c r="BR42" i="27"/>
  <c r="BZ42" i="27"/>
  <c r="CH42" i="27"/>
  <c r="BW43" i="27"/>
  <c r="CB44" i="27"/>
  <c r="BQ45" i="27"/>
  <c r="BY45" i="27"/>
  <c r="CG45" i="27"/>
  <c r="AD40" i="27"/>
  <c r="I41" i="27"/>
  <c r="AY41" i="27"/>
  <c r="BW42" i="27"/>
  <c r="BT44" i="27"/>
  <c r="J5" i="33"/>
  <c r="R5" i="33"/>
  <c r="Z5" i="33"/>
  <c r="AH5" i="33"/>
  <c r="AH48" i="27"/>
  <c r="AP5" i="33"/>
  <c r="AX5" i="33"/>
  <c r="AX48" i="27"/>
  <c r="BF5" i="33"/>
  <c r="BN5" i="33"/>
  <c r="BV5" i="33"/>
  <c r="CD5" i="33"/>
  <c r="J40" i="27"/>
  <c r="R40" i="27"/>
  <c r="Z40" i="27"/>
  <c r="AH40" i="27"/>
  <c r="AP40" i="27"/>
  <c r="AX40" i="27"/>
  <c r="BF40" i="27"/>
  <c r="F42" i="27"/>
  <c r="N42" i="27"/>
  <c r="V42" i="27"/>
  <c r="AD42" i="27"/>
  <c r="AL42" i="27"/>
  <c r="AT42" i="27"/>
  <c r="BB42" i="27"/>
  <c r="BJ42" i="27"/>
  <c r="K43" i="27"/>
  <c r="S43" i="27"/>
  <c r="AA43" i="27"/>
  <c r="AI43" i="27"/>
  <c r="AQ43" i="27"/>
  <c r="AY43" i="27"/>
  <c r="BG43" i="27"/>
  <c r="BP43" i="27"/>
  <c r="BZ43" i="27"/>
  <c r="D44" i="27"/>
  <c r="V44" i="27"/>
  <c r="AE44" i="27"/>
  <c r="AN44" i="27"/>
  <c r="AW44" i="27"/>
  <c r="BP44" i="27"/>
  <c r="L45" i="27"/>
  <c r="U45" i="27"/>
  <c r="AD45" i="27"/>
  <c r="AW45" i="27"/>
  <c r="BX45" i="27"/>
  <c r="AQ5" i="33"/>
  <c r="AY5" i="33"/>
  <c r="BG5" i="33"/>
  <c r="BO5" i="33"/>
  <c r="BO15" i="33" s="1"/>
  <c r="BW5" i="33"/>
  <c r="CE5" i="33"/>
  <c r="BQ43" i="27"/>
  <c r="BY43" i="27"/>
  <c r="CG43" i="27"/>
  <c r="BN44" i="27"/>
  <c r="BV44" i="27"/>
  <c r="CD44" i="27"/>
  <c r="BS45" i="27"/>
  <c r="CA45" i="27"/>
  <c r="AQ40" i="27"/>
  <c r="AY40" i="27"/>
  <c r="BG40" i="27"/>
  <c r="E41" i="27"/>
  <c r="M41" i="27"/>
  <c r="U41" i="27"/>
  <c r="AC41" i="27"/>
  <c r="AK41" i="27"/>
  <c r="AS41" i="27"/>
  <c r="BA41" i="27"/>
  <c r="BI41" i="27"/>
  <c r="G42" i="27"/>
  <c r="O42" i="27"/>
  <c r="W42" i="27"/>
  <c r="AE42" i="27"/>
  <c r="AM42" i="27"/>
  <c r="AU42" i="27"/>
  <c r="BC42" i="27"/>
  <c r="BK42" i="27"/>
  <c r="BS42" i="27"/>
  <c r="CA42" i="27"/>
  <c r="D43" i="27"/>
  <c r="L43" i="27"/>
  <c r="T43" i="27"/>
  <c r="AB43" i="27"/>
  <c r="AJ43" i="27"/>
  <c r="AR43" i="27"/>
  <c r="AZ43" i="27"/>
  <c r="BH43" i="27"/>
  <c r="BR43" i="27"/>
  <c r="CA43" i="27"/>
  <c r="N44" i="27"/>
  <c r="W44" i="27"/>
  <c r="AF44" i="27"/>
  <c r="AO44" i="27"/>
  <c r="BH44" i="27"/>
  <c r="D45" i="27"/>
  <c r="M45" i="27"/>
  <c r="V45" i="27"/>
  <c r="AO45" i="27"/>
  <c r="BG45" i="27"/>
  <c r="BP45" i="27"/>
  <c r="D5" i="33"/>
  <c r="L5" i="33"/>
  <c r="T5" i="33"/>
  <c r="AB5" i="33"/>
  <c r="AJ5" i="33"/>
  <c r="AJ48" i="27"/>
  <c r="AR5" i="33"/>
  <c r="AR48" i="27"/>
  <c r="AZ5" i="33"/>
  <c r="AZ48" i="27"/>
  <c r="BH5" i="33"/>
  <c r="BP5" i="33"/>
  <c r="BX5" i="33"/>
  <c r="CF5" i="33"/>
  <c r="D40" i="27"/>
  <c r="L40" i="27"/>
  <c r="T40" i="27"/>
  <c r="AB40" i="27"/>
  <c r="AJ40" i="27"/>
  <c r="AR40" i="27"/>
  <c r="AZ40" i="27"/>
  <c r="BH40" i="27"/>
  <c r="BT42" i="27"/>
  <c r="CB42" i="27"/>
  <c r="BS43" i="27"/>
  <c r="F44" i="27"/>
  <c r="O44" i="27"/>
  <c r="X44" i="27"/>
  <c r="AG44" i="27"/>
  <c r="AZ44" i="27"/>
  <c r="CA44" i="27"/>
  <c r="E45" i="27"/>
  <c r="N45" i="27"/>
  <c r="AG45" i="27"/>
  <c r="AY45" i="27"/>
  <c r="BH45" i="27"/>
  <c r="BZ45" i="27"/>
  <c r="E5" i="33"/>
  <c r="M5" i="33"/>
  <c r="U5" i="33"/>
  <c r="AC5" i="33"/>
  <c r="AK5" i="33"/>
  <c r="AK48" i="27"/>
  <c r="AS5" i="33"/>
  <c r="AS48" i="27"/>
  <c r="BA5" i="33"/>
  <c r="BI5" i="33"/>
  <c r="BQ5" i="33"/>
  <c r="BY5" i="33"/>
  <c r="CG5" i="33"/>
  <c r="K29" i="27"/>
  <c r="S29" i="27"/>
  <c r="AA29" i="27"/>
  <c r="AI29" i="27"/>
  <c r="AQ29" i="27"/>
  <c r="AY29" i="27"/>
  <c r="BG29" i="27"/>
  <c r="BO29" i="27"/>
  <c r="BW29" i="27"/>
  <c r="CE29" i="27"/>
  <c r="E40" i="27"/>
  <c r="M40" i="27"/>
  <c r="U40" i="27"/>
  <c r="AC40" i="27"/>
  <c r="AK40" i="27"/>
  <c r="AS40" i="27"/>
  <c r="BA40" i="27"/>
  <c r="BI40" i="27"/>
  <c r="G41" i="27"/>
  <c r="O41" i="27"/>
  <c r="W41" i="27"/>
  <c r="AE41" i="27"/>
  <c r="AM41" i="27"/>
  <c r="AU41" i="27"/>
  <c r="BC41" i="27"/>
  <c r="BK41" i="27"/>
  <c r="BU42" i="27"/>
  <c r="CC42" i="27"/>
  <c r="BK43" i="27"/>
  <c r="G44" i="27"/>
  <c r="P44" i="27"/>
  <c r="Y44" i="27"/>
  <c r="AR44" i="27"/>
  <c r="BJ44" i="27"/>
  <c r="BS44" i="27"/>
  <c r="F45" i="27"/>
  <c r="Y45" i="27"/>
  <c r="AQ45" i="27"/>
  <c r="AZ45" i="27"/>
  <c r="BI45" i="27"/>
  <c r="BR45" i="27"/>
  <c r="CB45" i="27"/>
  <c r="H5" i="33"/>
  <c r="P5" i="33"/>
  <c r="X5" i="33"/>
  <c r="AF5" i="33"/>
  <c r="AN5" i="33"/>
  <c r="AN48" i="27"/>
  <c r="AV5" i="33"/>
  <c r="AV48" i="27"/>
  <c r="BD5" i="33"/>
  <c r="BL5" i="33"/>
  <c r="BT5" i="33"/>
  <c r="CB5" i="33"/>
  <c r="H40" i="27"/>
  <c r="P40" i="27"/>
  <c r="X40" i="27"/>
  <c r="AF40" i="27"/>
  <c r="AN40" i="27"/>
  <c r="AV40" i="27"/>
  <c r="BD40" i="27"/>
  <c r="BL40" i="27"/>
  <c r="J41" i="27"/>
  <c r="R41" i="27"/>
  <c r="Z41" i="27"/>
  <c r="AH41" i="27"/>
  <c r="AP41" i="27"/>
  <c r="AX41" i="27"/>
  <c r="BF41" i="27"/>
  <c r="D42" i="27"/>
  <c r="L42" i="27"/>
  <c r="T42" i="27"/>
  <c r="AB42" i="27"/>
  <c r="AJ42" i="27"/>
  <c r="AR42" i="27"/>
  <c r="AZ42" i="27"/>
  <c r="BH42" i="27"/>
  <c r="I43" i="27"/>
  <c r="Q43" i="27"/>
  <c r="Y43" i="27"/>
  <c r="AG43" i="27"/>
  <c r="AO43" i="27"/>
  <c r="AW43" i="27"/>
  <c r="BE43" i="27"/>
  <c r="BN43" i="27"/>
  <c r="CF43" i="27"/>
  <c r="T44" i="27"/>
  <c r="AL44" i="27"/>
  <c r="AU44" i="27"/>
  <c r="BD44" i="27"/>
  <c r="BM44" i="27"/>
  <c r="BW44" i="27"/>
  <c r="CF44" i="27"/>
  <c r="S45" i="27"/>
  <c r="AB45" i="27"/>
  <c r="AK45" i="27"/>
  <c r="AT45" i="27"/>
  <c r="BM45" i="27"/>
  <c r="D4" i="29"/>
  <c r="D10" i="29"/>
  <c r="L4" i="29"/>
  <c r="L10" i="29"/>
  <c r="T4" i="29"/>
  <c r="T10" i="29"/>
  <c r="AB4" i="29"/>
  <c r="AB10" i="29"/>
  <c r="AJ4" i="29"/>
  <c r="AJ10" i="29"/>
  <c r="AR4" i="29"/>
  <c r="AR10" i="29"/>
  <c r="AZ4" i="29"/>
  <c r="AZ10" i="29"/>
  <c r="BH4" i="29"/>
  <c r="BH10" i="29"/>
  <c r="I4" i="29"/>
  <c r="Q4" i="29"/>
  <c r="Y4" i="29"/>
  <c r="AG4" i="29"/>
  <c r="AO4" i="29"/>
  <c r="AW10" i="29"/>
  <c r="AW4" i="29"/>
  <c r="BE4" i="29"/>
  <c r="BM4" i="29"/>
  <c r="F4" i="29"/>
  <c r="N10" i="29"/>
  <c r="N4" i="29"/>
  <c r="V4" i="29"/>
  <c r="AD4" i="29"/>
  <c r="AL4" i="29"/>
  <c r="AT10" i="29"/>
  <c r="AT4" i="29"/>
  <c r="BB4" i="29"/>
  <c r="BJ4" i="29"/>
  <c r="U10" i="28"/>
  <c r="CG10" i="28"/>
  <c r="Q10" i="29"/>
  <c r="D13" i="30"/>
  <c r="D12" i="30" s="1"/>
  <c r="D5" i="30"/>
  <c r="D4" i="30" s="1"/>
  <c r="L13" i="30"/>
  <c r="L12" i="30" s="1"/>
  <c r="L5" i="30"/>
  <c r="L4" i="30" s="1"/>
  <c r="T13" i="30"/>
  <c r="T12" i="30" s="1"/>
  <c r="T5" i="30"/>
  <c r="T4" i="30" s="1"/>
  <c r="AB5" i="30"/>
  <c r="AB4" i="30" s="1"/>
  <c r="AB13" i="30"/>
  <c r="AB12" i="30" s="1"/>
  <c r="AJ5" i="30"/>
  <c r="AJ4" i="30" s="1"/>
  <c r="AJ13" i="30"/>
  <c r="AJ12" i="30" s="1"/>
  <c r="AR5" i="30"/>
  <c r="AR4" i="30" s="1"/>
  <c r="AR13" i="30"/>
  <c r="AR12" i="30" s="1"/>
  <c r="AZ5" i="30"/>
  <c r="AZ4" i="30" s="1"/>
  <c r="AZ13" i="30"/>
  <c r="AZ12" i="30" s="1"/>
  <c r="BH5" i="30"/>
  <c r="BH4" i="30" s="1"/>
  <c r="BH13" i="30"/>
  <c r="BH12" i="30" s="1"/>
  <c r="BP13" i="30"/>
  <c r="BP12" i="30" s="1"/>
  <c r="BP5" i="30"/>
  <c r="BP4" i="30" s="1"/>
  <c r="BX13" i="30"/>
  <c r="BX12" i="30" s="1"/>
  <c r="BX5" i="30"/>
  <c r="BX4" i="30" s="1"/>
  <c r="CF13" i="30"/>
  <c r="CF12" i="30" s="1"/>
  <c r="CF5" i="30"/>
  <c r="CF4" i="30" s="1"/>
  <c r="I13" i="30"/>
  <c r="I12" i="30" s="1"/>
  <c r="I5" i="30"/>
  <c r="I4" i="30" s="1"/>
  <c r="Q5" i="30"/>
  <c r="Q4" i="30" s="1"/>
  <c r="Y5" i="30"/>
  <c r="Y4" i="30" s="1"/>
  <c r="AG5" i="30"/>
  <c r="AG4" i="30" s="1"/>
  <c r="AG13" i="30"/>
  <c r="AG12" i="30" s="1"/>
  <c r="AO5" i="30"/>
  <c r="AO4" i="30" s="1"/>
  <c r="AW5" i="30"/>
  <c r="AW4" i="30" s="1"/>
  <c r="BE5" i="30"/>
  <c r="BE4" i="30" s="1"/>
  <c r="BM13" i="30"/>
  <c r="BM12" i="30" s="1"/>
  <c r="BM5" i="30"/>
  <c r="BM4" i="30" s="1"/>
  <c r="BU13" i="30"/>
  <c r="BU12" i="30" s="1"/>
  <c r="BU5" i="30"/>
  <c r="BU4" i="30" s="1"/>
  <c r="CC5" i="30"/>
  <c r="CC4" i="30" s="1"/>
  <c r="F4" i="30"/>
  <c r="N4" i="30"/>
  <c r="V4" i="30"/>
  <c r="AD4" i="30"/>
  <c r="AL4" i="30"/>
  <c r="AT4" i="30"/>
  <c r="BB4" i="30"/>
  <c r="BJ4" i="30"/>
  <c r="BR4" i="30"/>
  <c r="BZ4" i="30"/>
  <c r="CH4" i="30"/>
  <c r="K4" i="30"/>
  <c r="S4" i="30"/>
  <c r="AA12" i="30"/>
  <c r="AA4" i="30"/>
  <c r="AI12" i="30"/>
  <c r="AI4" i="30"/>
  <c r="AQ4" i="30"/>
  <c r="AY4" i="30"/>
  <c r="BG4" i="30"/>
  <c r="BO12" i="30"/>
  <c r="BO4" i="30"/>
  <c r="BW4" i="30"/>
  <c r="CE4" i="30"/>
  <c r="F10" i="28"/>
  <c r="N10" i="28"/>
  <c r="V10" i="28"/>
  <c r="AD10" i="28"/>
  <c r="AL10" i="28"/>
  <c r="AT10" i="28"/>
  <c r="BB10" i="28"/>
  <c r="BJ10" i="28"/>
  <c r="BR10" i="28"/>
  <c r="BZ10" i="28"/>
  <c r="CH10" i="28"/>
  <c r="AC10" i="28"/>
  <c r="F10" i="29"/>
  <c r="V10" i="29"/>
  <c r="AD10" i="29"/>
  <c r="AL10" i="29"/>
  <c r="BB10" i="29"/>
  <c r="BJ10" i="29"/>
  <c r="W10" i="29"/>
  <c r="BC10" i="29"/>
  <c r="G10" i="28"/>
  <c r="O10" i="28"/>
  <c r="W10" i="28"/>
  <c r="AE10" i="28"/>
  <c r="AM10" i="28"/>
  <c r="AU10" i="28"/>
  <c r="BC10" i="28"/>
  <c r="BK10" i="28"/>
  <c r="BS10" i="28"/>
  <c r="CA10" i="28"/>
  <c r="AK10" i="28"/>
  <c r="Y10" i="29"/>
  <c r="BE10" i="29"/>
  <c r="F12" i="30"/>
  <c r="V12" i="30"/>
  <c r="AL12" i="30"/>
  <c r="AT12" i="30"/>
  <c r="BB12" i="30"/>
  <c r="BJ12" i="30"/>
  <c r="BR12" i="30"/>
  <c r="AS10" i="28"/>
  <c r="AE10" i="29"/>
  <c r="BK10" i="29"/>
  <c r="I10" i="28"/>
  <c r="Q10" i="28"/>
  <c r="Y10" i="28"/>
  <c r="AG10" i="28"/>
  <c r="AO10" i="28"/>
  <c r="AW10" i="28"/>
  <c r="BE10" i="28"/>
  <c r="BM10" i="28"/>
  <c r="BU10" i="28"/>
  <c r="CC10" i="28"/>
  <c r="BA10" i="28"/>
  <c r="AG10" i="29"/>
  <c r="BM10" i="29"/>
  <c r="AD12" i="30"/>
  <c r="J10" i="28"/>
  <c r="R10" i="28"/>
  <c r="Z10" i="28"/>
  <c r="AH10" i="28"/>
  <c r="BF10" i="28"/>
  <c r="BN10" i="28"/>
  <c r="BV10" i="28"/>
  <c r="CD10" i="28"/>
  <c r="BI10" i="28"/>
  <c r="AP10" i="28"/>
  <c r="G10" i="29"/>
  <c r="AM10" i="29"/>
  <c r="E10" i="28"/>
  <c r="BQ10" i="28"/>
  <c r="AX10" i="28"/>
  <c r="K10" i="29"/>
  <c r="AA10" i="29"/>
  <c r="AQ10" i="29"/>
  <c r="AY10" i="29"/>
  <c r="I10" i="29"/>
  <c r="AO10" i="29"/>
  <c r="K10" i="28"/>
  <c r="S10" i="28"/>
  <c r="AA10" i="28"/>
  <c r="AI10" i="28"/>
  <c r="AQ10" i="28"/>
  <c r="AY10" i="28"/>
  <c r="BG10" i="28"/>
  <c r="BO10" i="28"/>
  <c r="BW10" i="28"/>
  <c r="CE10" i="28"/>
  <c r="CD12" i="30"/>
  <c r="K12" i="30"/>
  <c r="S12" i="30"/>
  <c r="AQ12" i="30"/>
  <c r="BG13" i="30"/>
  <c r="BG12" i="30" s="1"/>
  <c r="BW12" i="30"/>
  <c r="CE12" i="30"/>
  <c r="E13" i="30"/>
  <c r="E12" i="30" s="1"/>
  <c r="BZ13" i="30"/>
  <c r="J10" i="29"/>
  <c r="R10" i="29"/>
  <c r="Z10" i="29"/>
  <c r="AH10" i="29"/>
  <c r="AP10" i="29"/>
  <c r="AX10" i="29"/>
  <c r="BF10" i="29"/>
  <c r="U13" i="30"/>
  <c r="U12" i="30" s="1"/>
  <c r="AC13" i="30"/>
  <c r="AC12" i="30" s="1"/>
  <c r="AK13" i="30"/>
  <c r="AK12" i="30" s="1"/>
  <c r="AS13" i="30"/>
  <c r="AS12" i="30" s="1"/>
  <c r="BA13" i="30"/>
  <c r="BA12" i="30" s="1"/>
  <c r="BI13" i="30"/>
  <c r="BI12" i="30" s="1"/>
  <c r="BY13" i="30"/>
  <c r="BY12" i="30" s="1"/>
  <c r="CG13" i="30"/>
  <c r="CG12" i="30" s="1"/>
  <c r="W12" i="30"/>
  <c r="CH12" i="30"/>
  <c r="AF12" i="30"/>
  <c r="O12" i="30"/>
  <c r="AM12" i="30"/>
  <c r="AU12" i="30"/>
  <c r="BC12" i="30"/>
  <c r="BK12" i="30"/>
  <c r="BS12" i="30"/>
  <c r="AO13" i="30"/>
  <c r="AO12" i="30" s="1"/>
  <c r="CB13" i="30"/>
  <c r="CB12" i="30" s="1"/>
  <c r="AY13" i="30"/>
  <c r="AY12" i="30" s="1"/>
  <c r="Q13" i="30"/>
  <c r="Q12" i="30" s="1"/>
  <c r="Y13" i="30"/>
  <c r="Y12" i="30" s="1"/>
  <c r="AW13" i="30"/>
  <c r="AW12" i="30" s="1"/>
  <c r="BE13" i="30"/>
  <c r="BE12" i="30" s="1"/>
  <c r="CC13" i="30"/>
  <c r="CC12" i="30" s="1"/>
  <c r="F18" i="31"/>
  <c r="F17" i="31" s="1"/>
  <c r="F5" i="31"/>
  <c r="F4" i="31" s="1"/>
  <c r="N18" i="31"/>
  <c r="N17" i="31" s="1"/>
  <c r="N5" i="31"/>
  <c r="N4" i="31" s="1"/>
  <c r="J5" i="30"/>
  <c r="J4" i="30" s="1"/>
  <c r="R5" i="30"/>
  <c r="R4" i="30" s="1"/>
  <c r="Z5" i="30"/>
  <c r="Z4" i="30" s="1"/>
  <c r="AH5" i="30"/>
  <c r="AH4" i="30" s="1"/>
  <c r="AP5" i="30"/>
  <c r="AP4" i="30" s="1"/>
  <c r="AX5" i="30"/>
  <c r="AX4" i="30" s="1"/>
  <c r="BF5" i="30"/>
  <c r="BF4" i="30" s="1"/>
  <c r="BN5" i="30"/>
  <c r="BN4" i="30" s="1"/>
  <c r="BV5" i="30"/>
  <c r="BV4" i="30" s="1"/>
  <c r="CD5" i="30"/>
  <c r="CD4" i="30" s="1"/>
  <c r="BE4" i="32"/>
  <c r="H18" i="31"/>
  <c r="H17" i="31" s="1"/>
  <c r="H5" i="31"/>
  <c r="H4" i="31" s="1"/>
  <c r="P18" i="31"/>
  <c r="P17" i="31" s="1"/>
  <c r="P5" i="31"/>
  <c r="P4" i="31" s="1"/>
  <c r="X18" i="31"/>
  <c r="X17" i="31" s="1"/>
  <c r="X5" i="31"/>
  <c r="X4" i="31" s="1"/>
  <c r="AF18" i="31"/>
  <c r="AF17" i="31" s="1"/>
  <c r="AF5" i="31"/>
  <c r="AF4" i="31" s="1"/>
  <c r="AN18" i="31"/>
  <c r="AN17" i="31" s="1"/>
  <c r="AN5" i="31"/>
  <c r="AN4" i="31" s="1"/>
  <c r="AV18" i="31"/>
  <c r="AV17" i="31" s="1"/>
  <c r="AV5" i="31"/>
  <c r="AV4" i="31" s="1"/>
  <c r="BD18" i="31"/>
  <c r="BD17" i="31" s="1"/>
  <c r="BD5" i="31"/>
  <c r="BD4" i="31" s="1"/>
  <c r="BL18" i="31"/>
  <c r="BL17" i="31" s="1"/>
  <c r="BL5" i="31"/>
  <c r="BL4" i="31" s="1"/>
  <c r="BT18" i="31"/>
  <c r="BT17" i="31" s="1"/>
  <c r="BT5" i="31"/>
  <c r="BT4" i="31" s="1"/>
  <c r="CB18" i="31"/>
  <c r="CB17" i="31" s="1"/>
  <c r="CB5" i="31"/>
  <c r="CB4" i="31" s="1"/>
  <c r="R4" i="31"/>
  <c r="BG5" i="31"/>
  <c r="BG4" i="31" s="1"/>
  <c r="CD4" i="31"/>
  <c r="D5" i="31"/>
  <c r="D4" i="31" s="1"/>
  <c r="L5" i="31"/>
  <c r="L4" i="31" s="1"/>
  <c r="T5" i="31"/>
  <c r="T4" i="31" s="1"/>
  <c r="AB5" i="31"/>
  <c r="AB4" i="31" s="1"/>
  <c r="AJ5" i="31"/>
  <c r="AJ4" i="31" s="1"/>
  <c r="AR5" i="31"/>
  <c r="AR4" i="31" s="1"/>
  <c r="AZ5" i="31"/>
  <c r="AZ4" i="31" s="1"/>
  <c r="BH5" i="31"/>
  <c r="BH4" i="31" s="1"/>
  <c r="BP5" i="31"/>
  <c r="BP4" i="31" s="1"/>
  <c r="BX5" i="31"/>
  <c r="BX4" i="31" s="1"/>
  <c r="CF5" i="31"/>
  <c r="CF4" i="31" s="1"/>
  <c r="I18" i="31"/>
  <c r="I17" i="31" s="1"/>
  <c r="Q18" i="31"/>
  <c r="Q17" i="31" s="1"/>
  <c r="Y18" i="31"/>
  <c r="Y17" i="31" s="1"/>
  <c r="AG18" i="31"/>
  <c r="AG17" i="31" s="1"/>
  <c r="AO18" i="31"/>
  <c r="AO17" i="31" s="1"/>
  <c r="AW18" i="31"/>
  <c r="AW17" i="31" s="1"/>
  <c r="BE18" i="31"/>
  <c r="BE17" i="31" s="1"/>
  <c r="BM18" i="31"/>
  <c r="BM17" i="31" s="1"/>
  <c r="BU18" i="31"/>
  <c r="BU17" i="31" s="1"/>
  <c r="CC18" i="31"/>
  <c r="CC17" i="31" s="1"/>
  <c r="BX18" i="31"/>
  <c r="BX17" i="31" s="1"/>
  <c r="E5" i="31"/>
  <c r="E4" i="31" s="1"/>
  <c r="M5" i="31"/>
  <c r="M4" i="31" s="1"/>
  <c r="U5" i="31"/>
  <c r="U4" i="31" s="1"/>
  <c r="AC5" i="31"/>
  <c r="AC4" i="31" s="1"/>
  <c r="AK5" i="31"/>
  <c r="AK4" i="31" s="1"/>
  <c r="AS5" i="31"/>
  <c r="AS4" i="31" s="1"/>
  <c r="BA5" i="31"/>
  <c r="BA4" i="31" s="1"/>
  <c r="BI5" i="31"/>
  <c r="BI4" i="31" s="1"/>
  <c r="BQ5" i="31"/>
  <c r="BQ4" i="31" s="1"/>
  <c r="BY5" i="31"/>
  <c r="BY4" i="31" s="1"/>
  <c r="CG5" i="31"/>
  <c r="CG4" i="31" s="1"/>
  <c r="J18" i="31"/>
  <c r="J17" i="31" s="1"/>
  <c r="R18" i="31"/>
  <c r="R17" i="31" s="1"/>
  <c r="Z18" i="31"/>
  <c r="Z17" i="31" s="1"/>
  <c r="AH18" i="31"/>
  <c r="AH17" i="31" s="1"/>
  <c r="AP18" i="31"/>
  <c r="AP17" i="31" s="1"/>
  <c r="AX18" i="31"/>
  <c r="AX17" i="31" s="1"/>
  <c r="BF18" i="31"/>
  <c r="BF17" i="31" s="1"/>
  <c r="BN18" i="31"/>
  <c r="BN17" i="31" s="1"/>
  <c r="BV18" i="31"/>
  <c r="BV17" i="31" s="1"/>
  <c r="CD18" i="31"/>
  <c r="CD17" i="31" s="1"/>
  <c r="CF18" i="31"/>
  <c r="CF17" i="31" s="1"/>
  <c r="M30" i="31"/>
  <c r="U30" i="31"/>
  <c r="AC30" i="31"/>
  <c r="AK30" i="31"/>
  <c r="AS30" i="31"/>
  <c r="BA30" i="31"/>
  <c r="BI30" i="31"/>
  <c r="BQ30" i="31"/>
  <c r="BY30" i="31"/>
  <c r="CG30" i="31"/>
  <c r="BR34" i="32"/>
  <c r="V5" i="31"/>
  <c r="V4" i="31" s="1"/>
  <c r="AD5" i="31"/>
  <c r="AD4" i="31" s="1"/>
  <c r="AL5" i="31"/>
  <c r="AL4" i="31" s="1"/>
  <c r="AT5" i="31"/>
  <c r="AT4" i="31" s="1"/>
  <c r="BB5" i="31"/>
  <c r="BB4" i="31" s="1"/>
  <c r="BJ5" i="31"/>
  <c r="BJ4" i="31" s="1"/>
  <c r="BR5" i="31"/>
  <c r="BR4" i="31" s="1"/>
  <c r="BZ5" i="31"/>
  <c r="BZ4" i="31" s="1"/>
  <c r="CH5" i="31"/>
  <c r="CH4" i="31" s="1"/>
  <c r="S18" i="31"/>
  <c r="S17" i="31" s="1"/>
  <c r="AA18" i="31"/>
  <c r="AA17" i="31" s="1"/>
  <c r="AI18" i="31"/>
  <c r="AI17" i="31" s="1"/>
  <c r="AQ18" i="31"/>
  <c r="AQ17" i="31" s="1"/>
  <c r="AY18" i="31"/>
  <c r="AY17" i="31" s="1"/>
  <c r="BG18" i="31"/>
  <c r="BG17" i="31" s="1"/>
  <c r="BO18" i="31"/>
  <c r="BO17" i="31" s="1"/>
  <c r="BW18" i="31"/>
  <c r="BW17" i="31" s="1"/>
  <c r="CE18" i="31"/>
  <c r="CE17" i="31" s="1"/>
  <c r="G5" i="31"/>
  <c r="G4" i="31" s="1"/>
  <c r="O5" i="31"/>
  <c r="O4" i="31" s="1"/>
  <c r="W5" i="31"/>
  <c r="W4" i="31" s="1"/>
  <c r="AE5" i="31"/>
  <c r="AE4" i="31" s="1"/>
  <c r="AM5" i="31"/>
  <c r="AM4" i="31" s="1"/>
  <c r="AU5" i="31"/>
  <c r="AU4" i="31" s="1"/>
  <c r="BC5" i="31"/>
  <c r="BC4" i="31" s="1"/>
  <c r="BK5" i="31"/>
  <c r="BK4" i="31" s="1"/>
  <c r="BS5" i="31"/>
  <c r="BS4" i="31" s="1"/>
  <c r="CA5" i="31"/>
  <c r="CA4" i="31" s="1"/>
  <c r="BA29" i="32"/>
  <c r="AS34" i="32"/>
  <c r="AS9" i="32"/>
  <c r="AS4" i="32" s="1"/>
  <c r="BA34" i="32"/>
  <c r="BA9" i="32"/>
  <c r="BA4" i="32" s="1"/>
  <c r="BI34" i="32"/>
  <c r="BI29" i="32" s="1"/>
  <c r="BI9" i="32"/>
  <c r="BQ34" i="32"/>
  <c r="BQ29" i="32" s="1"/>
  <c r="BY34" i="32"/>
  <c r="BY9" i="32"/>
  <c r="BY4" i="32" s="1"/>
  <c r="CG34" i="32"/>
  <c r="CG9" i="32"/>
  <c r="CG4" i="32" s="1"/>
  <c r="BE34" i="32"/>
  <c r="BE29" i="32" s="1"/>
  <c r="BE9" i="32"/>
  <c r="BM34" i="32"/>
  <c r="BM29" i="32" s="1"/>
  <c r="BM9" i="32"/>
  <c r="BM4" i="32" s="1"/>
  <c r="BU9" i="32"/>
  <c r="BQ18" i="31"/>
  <c r="BQ17" i="31" s="1"/>
  <c r="BY18" i="31"/>
  <c r="BY17" i="31" s="1"/>
  <c r="CG18" i="31"/>
  <c r="CG17" i="31" s="1"/>
  <c r="BU4" i="32"/>
  <c r="CC4" i="32"/>
  <c r="AV5" i="32"/>
  <c r="AV4" i="32" s="1"/>
  <c r="BF5" i="32"/>
  <c r="BQ5" i="32"/>
  <c r="BQ4" i="32" s="1"/>
  <c r="AX30" i="32"/>
  <c r="BF30" i="32"/>
  <c r="BN30" i="32"/>
  <c r="BN29" i="32" s="1"/>
  <c r="BH9" i="32"/>
  <c r="BR9" i="32"/>
  <c r="CC9" i="32"/>
  <c r="AT34" i="32"/>
  <c r="BB34" i="32"/>
  <c r="BJ34" i="32"/>
  <c r="BZ34" i="32"/>
  <c r="CH34" i="32"/>
  <c r="BP13" i="32"/>
  <c r="CC13" i="32"/>
  <c r="CH38" i="32"/>
  <c r="BK45" i="32"/>
  <c r="BX45" i="32"/>
  <c r="J4" i="33"/>
  <c r="AA4" i="33"/>
  <c r="BG5" i="32"/>
  <c r="BG4" i="32" s="1"/>
  <c r="BR5" i="32"/>
  <c r="AY30" i="32"/>
  <c r="AY29" i="32" s="1"/>
  <c r="BG30" i="32"/>
  <c r="BG29" i="32" s="1"/>
  <c r="BO30" i="32"/>
  <c r="BO29" i="32" s="1"/>
  <c r="AU34" i="32"/>
  <c r="AU9" i="32"/>
  <c r="BC34" i="32"/>
  <c r="BC9" i="32"/>
  <c r="BK34" i="32"/>
  <c r="BK9" i="32"/>
  <c r="BS34" i="32"/>
  <c r="BS9" i="32"/>
  <c r="CA34" i="32"/>
  <c r="CA9" i="32"/>
  <c r="BQ13" i="32"/>
  <c r="BN13" i="32"/>
  <c r="BL45" i="32"/>
  <c r="BJ20" i="32"/>
  <c r="BT45" i="32"/>
  <c r="AX5" i="32"/>
  <c r="BI5" i="32"/>
  <c r="BS4" i="32"/>
  <c r="CA4" i="32"/>
  <c r="AR30" i="32"/>
  <c r="AR29" i="32" s="1"/>
  <c r="AZ30" i="32"/>
  <c r="AZ29" i="32" s="1"/>
  <c r="BH30" i="32"/>
  <c r="BH29" i="32" s="1"/>
  <c r="BP30" i="32"/>
  <c r="BP29" i="32" s="1"/>
  <c r="AZ9" i="32"/>
  <c r="BJ9" i="32"/>
  <c r="CF9" i="32"/>
  <c r="CF4" i="32" s="1"/>
  <c r="AV34" i="32"/>
  <c r="AV29" i="32" s="1"/>
  <c r="BD34" i="32"/>
  <c r="BD29" i="32" s="1"/>
  <c r="BL34" i="32"/>
  <c r="BL29" i="32" s="1"/>
  <c r="BT34" i="32"/>
  <c r="BO38" i="32"/>
  <c r="BZ45" i="32"/>
  <c r="CH45" i="32"/>
  <c r="BX29" i="32"/>
  <c r="CF29" i="32"/>
  <c r="AY5" i="32"/>
  <c r="AY4" i="32" s="1"/>
  <c r="BJ5" i="32"/>
  <c r="BJ4" i="32" s="1"/>
  <c r="BL9" i="32"/>
  <c r="BL4" i="32" s="1"/>
  <c r="BW9" i="32"/>
  <c r="BW4" i="32" s="1"/>
  <c r="BU34" i="32"/>
  <c r="BU29" i="32" s="1"/>
  <c r="CC34" i="32"/>
  <c r="CC29" i="32" s="1"/>
  <c r="BU13" i="32"/>
  <c r="BU38" i="32"/>
  <c r="CC38" i="32"/>
  <c r="BS45" i="32"/>
  <c r="CA45" i="32"/>
  <c r="BY29" i="32"/>
  <c r="CG29" i="32"/>
  <c r="CF45" i="32"/>
  <c r="AT30" i="32"/>
  <c r="AT29" i="32" s="1"/>
  <c r="BB30" i="32"/>
  <c r="BB29" i="32" s="1"/>
  <c r="BJ30" i="32"/>
  <c r="BJ29" i="32" s="1"/>
  <c r="BR30" i="32"/>
  <c r="BR29" i="32" s="1"/>
  <c r="AX9" i="32"/>
  <c r="AX34" i="32"/>
  <c r="BF34" i="32"/>
  <c r="BF9" i="32"/>
  <c r="BN34" i="32"/>
  <c r="BN9" i="32"/>
  <c r="BV34" i="32"/>
  <c r="BV29" i="32" s="1"/>
  <c r="BV9" i="32"/>
  <c r="BV4" i="32" s="1"/>
  <c r="CD34" i="32"/>
  <c r="CD29" i="32" s="1"/>
  <c r="CD9" i="32"/>
  <c r="CD4" i="32" s="1"/>
  <c r="BV38" i="32"/>
  <c r="BV13" i="32"/>
  <c r="CD13" i="32"/>
  <c r="CD38" i="32"/>
  <c r="CB38" i="32"/>
  <c r="CB13" i="32"/>
  <c r="BN45" i="32"/>
  <c r="BN20" i="32"/>
  <c r="BM20" i="32"/>
  <c r="BM45" i="32"/>
  <c r="CB45" i="32"/>
  <c r="CB20" i="32"/>
  <c r="BZ29" i="32"/>
  <c r="CH29" i="32"/>
  <c r="BO45" i="32"/>
  <c r="S4" i="33"/>
  <c r="BB5" i="32"/>
  <c r="BB4" i="32" s="1"/>
  <c r="AU5" i="32"/>
  <c r="AU4" i="32" s="1"/>
  <c r="AU30" i="32"/>
  <c r="AU29" i="32" s="1"/>
  <c r="BC5" i="32"/>
  <c r="BC4" i="32" s="1"/>
  <c r="BC30" i="32"/>
  <c r="BC29" i="32" s="1"/>
  <c r="BK5" i="32"/>
  <c r="BK4" i="32" s="1"/>
  <c r="BK30" i="32"/>
  <c r="BS29" i="32"/>
  <c r="CA29" i="32"/>
  <c r="AS30" i="32"/>
  <c r="AS29" i="32" s="1"/>
  <c r="AW34" i="32"/>
  <c r="AW29" i="32" s="1"/>
  <c r="BM38" i="32"/>
  <c r="BT38" i="32"/>
  <c r="AO4" i="33"/>
  <c r="CE4" i="33"/>
  <c r="S15" i="33"/>
  <c r="AA15" i="33"/>
  <c r="AQ15" i="33"/>
  <c r="AY15" i="33"/>
  <c r="BG15" i="33"/>
  <c r="BW15" i="33"/>
  <c r="CE15" i="33"/>
  <c r="BD5" i="32"/>
  <c r="BD4" i="32" s="1"/>
  <c r="BN4" i="32"/>
  <c r="AT9" i="32"/>
  <c r="AT4" i="32" s="1"/>
  <c r="BZ9" i="32"/>
  <c r="BZ4" i="32" s="1"/>
  <c r="BK38" i="32"/>
  <c r="BQ45" i="32"/>
  <c r="BT29" i="32"/>
  <c r="CB29" i="32"/>
  <c r="G4" i="33"/>
  <c r="AP4" i="33"/>
  <c r="AR5" i="32"/>
  <c r="AR4" i="32" s="1"/>
  <c r="AZ5" i="32"/>
  <c r="AZ4" i="32" s="1"/>
  <c r="BH5" i="32"/>
  <c r="BP5" i="32"/>
  <c r="BP4" i="32" s="1"/>
  <c r="BK13" i="32"/>
  <c r="BS13" i="32"/>
  <c r="CA13" i="32"/>
  <c r="BQ20" i="32"/>
  <c r="BY20" i="32"/>
  <c r="CG20" i="32"/>
  <c r="BN38" i="32"/>
  <c r="AQ6" i="33"/>
  <c r="AQ4" i="33" s="1"/>
  <c r="BN4" i="33"/>
  <c r="AO15" i="33"/>
  <c r="BE15" i="33"/>
  <c r="BR20" i="32"/>
  <c r="BZ20" i="32"/>
  <c r="CH20" i="32"/>
  <c r="BN15" i="33"/>
  <c r="BL38" i="32"/>
  <c r="BK20" i="32"/>
  <c r="BS20" i="32"/>
  <c r="CA20" i="32"/>
  <c r="BJ45" i="32"/>
  <c r="BR45" i="32"/>
  <c r="AX4" i="33"/>
  <c r="F6" i="33"/>
  <c r="F4" i="33" s="1"/>
  <c r="F17" i="33"/>
  <c r="F15" i="33" s="1"/>
  <c r="N6" i="33"/>
  <c r="N4" i="33" s="1"/>
  <c r="N17" i="33"/>
  <c r="AD17" i="33"/>
  <c r="AD15" i="33" s="1"/>
  <c r="AD6" i="33"/>
  <c r="AD4" i="33" s="1"/>
  <c r="AL17" i="33"/>
  <c r="AL15" i="33" s="1"/>
  <c r="AL6" i="33"/>
  <c r="AL4" i="33" s="1"/>
  <c r="AT6" i="33"/>
  <c r="AT17" i="33"/>
  <c r="AT15" i="33" s="1"/>
  <c r="BB6" i="33"/>
  <c r="BB4" i="33" s="1"/>
  <c r="BB17" i="33"/>
  <c r="BB15" i="33" s="1"/>
  <c r="BJ17" i="33"/>
  <c r="BJ6" i="33"/>
  <c r="BR6" i="33"/>
  <c r="BR4" i="33" s="1"/>
  <c r="BR17" i="33"/>
  <c r="BR15" i="33" s="1"/>
  <c r="BZ17" i="33"/>
  <c r="BZ15" i="33" s="1"/>
  <c r="BZ6" i="33"/>
  <c r="BZ4" i="33" s="1"/>
  <c r="CH6" i="33"/>
  <c r="CH4" i="33" s="1"/>
  <c r="CH17" i="33"/>
  <c r="CH15" i="33" s="1"/>
  <c r="BL20" i="32"/>
  <c r="AY4" i="33"/>
  <c r="BV4" i="33"/>
  <c r="G15" i="33"/>
  <c r="O17" i="33"/>
  <c r="O15" i="33" s="1"/>
  <c r="O6" i="33"/>
  <c r="O4" i="33" s="1"/>
  <c r="W15" i="33"/>
  <c r="AE17" i="33"/>
  <c r="AE15" i="33" s="1"/>
  <c r="AE6" i="33"/>
  <c r="AE4" i="33" s="1"/>
  <c r="AM15" i="33"/>
  <c r="AU17" i="33"/>
  <c r="AU15" i="33" s="1"/>
  <c r="AU6" i="33"/>
  <c r="AU4" i="33" s="1"/>
  <c r="BC17" i="33"/>
  <c r="BC15" i="33" s="1"/>
  <c r="BC6" i="33"/>
  <c r="BC4" i="33" s="1"/>
  <c r="BK17" i="33"/>
  <c r="BK15" i="33" s="1"/>
  <c r="BK6" i="33"/>
  <c r="BK4" i="33" s="1"/>
  <c r="BS17" i="33"/>
  <c r="BS6" i="33"/>
  <c r="CA17" i="33"/>
  <c r="CA15" i="33" s="1"/>
  <c r="CA6" i="33"/>
  <c r="CA4" i="33" s="1"/>
  <c r="BE4" i="33"/>
  <c r="BW4" i="33"/>
  <c r="AM4" i="33"/>
  <c r="BF4" i="33"/>
  <c r="W4" i="33"/>
  <c r="BG4" i="33"/>
  <c r="CD4" i="33"/>
  <c r="J15" i="33"/>
  <c r="H6" i="33"/>
  <c r="H4" i="33" s="1"/>
  <c r="H17" i="33"/>
  <c r="H15" i="33" s="1"/>
  <c r="P6" i="33"/>
  <c r="P4" i="33" s="1"/>
  <c r="P17" i="33"/>
  <c r="P15" i="33" s="1"/>
  <c r="X6" i="33"/>
  <c r="X4" i="33" s="1"/>
  <c r="X17" i="33"/>
  <c r="X15" i="33" s="1"/>
  <c r="AN17" i="33"/>
  <c r="AN15" i="33" s="1"/>
  <c r="AN6" i="33"/>
  <c r="AN4" i="33" s="1"/>
  <c r="AV6" i="33"/>
  <c r="AV4" i="33" s="1"/>
  <c r="AV17" i="33"/>
  <c r="AV15" i="33" s="1"/>
  <c r="BD17" i="33"/>
  <c r="BD15" i="33" s="1"/>
  <c r="BD6" i="33"/>
  <c r="BD4" i="33" s="1"/>
  <c r="BL17" i="33"/>
  <c r="BL15" i="33" s="1"/>
  <c r="BL6" i="33"/>
  <c r="BL4" i="33" s="1"/>
  <c r="BT17" i="33"/>
  <c r="BT15" i="33" s="1"/>
  <c r="BT6" i="33"/>
  <c r="BT4" i="33" s="1"/>
  <c r="CB17" i="33"/>
  <c r="CB15" i="33" s="1"/>
  <c r="CB6" i="33"/>
  <c r="CB4" i="33" s="1"/>
  <c r="AF17" i="33"/>
  <c r="CD15" i="33"/>
  <c r="AX15" i="33"/>
  <c r="BF15" i="33"/>
  <c r="BV15" i="33"/>
  <c r="AP15" i="33"/>
  <c r="D17" i="33"/>
  <c r="D6" i="33"/>
  <c r="L17" i="33"/>
  <c r="L15" i="33" s="1"/>
  <c r="L6" i="33"/>
  <c r="L4" i="33" s="1"/>
  <c r="T17" i="33"/>
  <c r="T15" i="33" s="1"/>
  <c r="T6" i="33"/>
  <c r="T4" i="33" s="1"/>
  <c r="AB17" i="33"/>
  <c r="AB15" i="33" s="1"/>
  <c r="AB6" i="33"/>
  <c r="AB4" i="33" s="1"/>
  <c r="AJ17" i="33"/>
  <c r="AJ6" i="33"/>
  <c r="AR6" i="33"/>
  <c r="AR4" i="33" s="1"/>
  <c r="AR17" i="33"/>
  <c r="AR15" i="33" s="1"/>
  <c r="AZ6" i="33"/>
  <c r="AZ4" i="33" s="1"/>
  <c r="BH17" i="33"/>
  <c r="BH15" i="33" s="1"/>
  <c r="BH6" i="33"/>
  <c r="BH4" i="33" s="1"/>
  <c r="BP6" i="33"/>
  <c r="BP4" i="33" s="1"/>
  <c r="BP17" i="33"/>
  <c r="BX17" i="33"/>
  <c r="BX15" i="33" s="1"/>
  <c r="CF6" i="33"/>
  <c r="CF4" i="33" s="1"/>
  <c r="AZ17" i="33"/>
  <c r="AZ15" i="33" s="1"/>
  <c r="AC15" i="33"/>
  <c r="AK15" i="33"/>
  <c r="AS15" i="33"/>
  <c r="BA15" i="33"/>
  <c r="BI15" i="33"/>
  <c r="BQ15" i="33"/>
  <c r="BY15" i="33"/>
  <c r="CG15" i="33"/>
  <c r="CH26" i="34"/>
  <c r="CH4" i="34"/>
  <c r="CD5" i="34"/>
  <c r="CF17" i="33"/>
  <c r="CF15" i="33" s="1"/>
  <c r="BZ5" i="34"/>
  <c r="BX6" i="33"/>
  <c r="BX4" i="33" s="1"/>
  <c r="AC6" i="33"/>
  <c r="AC4" i="33" s="1"/>
  <c r="AK6" i="33"/>
  <c r="AK4" i="33" s="1"/>
  <c r="AS6" i="33"/>
  <c r="AS4" i="33" s="1"/>
  <c r="BA6" i="33"/>
  <c r="BA4" i="33" s="1"/>
  <c r="BI6" i="33"/>
  <c r="BI4" i="33" s="1"/>
  <c r="BQ6" i="33"/>
  <c r="BQ4" i="33" s="1"/>
  <c r="BY6" i="33"/>
  <c r="BY4" i="33" s="1"/>
  <c r="CG6" i="33"/>
  <c r="CG4" i="33" s="1"/>
  <c r="CB15" i="34"/>
  <c r="CB11" i="34"/>
  <c r="BX15" i="34"/>
  <c r="CB5" i="34"/>
  <c r="CH11" i="34"/>
  <c r="CF39" i="16" l="1"/>
  <c r="CF38" i="16" s="1"/>
  <c r="CF53" i="16" s="1"/>
  <c r="CF52" i="16" s="1"/>
  <c r="CF4" i="16"/>
  <c r="BB43" i="12"/>
  <c r="AQ43" i="12"/>
  <c r="AJ21" i="3"/>
  <c r="BS106" i="17"/>
  <c r="BS105" i="17" s="1"/>
  <c r="BS120" i="17" s="1"/>
  <c r="BS119" i="17" s="1"/>
  <c r="BS73" i="17"/>
  <c r="BM119" i="17"/>
  <c r="BX39" i="16"/>
  <c r="BX38" i="16" s="1"/>
  <c r="BX53" i="16" s="1"/>
  <c r="BX52" i="16" s="1"/>
  <c r="CE96" i="6"/>
  <c r="CE100" i="6" s="1"/>
  <c r="AJ22" i="3" s="1"/>
  <c r="AJ6" i="3"/>
  <c r="CF132" i="17"/>
  <c r="Z39" i="3"/>
  <c r="Z45" i="3" s="1"/>
  <c r="Z19" i="3"/>
  <c r="Z25" i="3" s="1"/>
  <c r="AB21" i="3"/>
  <c r="AG21" i="3"/>
  <c r="CD96" i="6"/>
  <c r="CD100" i="6" s="1"/>
  <c r="AI22" i="3" s="1"/>
  <c r="AI6" i="3"/>
  <c r="V39" i="3"/>
  <c r="V45" i="3" s="1"/>
  <c r="V19" i="3"/>
  <c r="V25" i="3" s="1"/>
  <c r="BO43" i="12"/>
  <c r="CB96" i="6"/>
  <c r="CB100" i="6" s="1"/>
  <c r="AG22" i="3" s="1"/>
  <c r="AG6" i="3"/>
  <c r="AB6" i="3"/>
  <c r="BW96" i="6"/>
  <c r="BW100" i="6" s="1"/>
  <c r="AB22" i="3" s="1"/>
  <c r="W39" i="3"/>
  <c r="W45" i="3" s="1"/>
  <c r="W19" i="3"/>
  <c r="W25" i="3" s="1"/>
  <c r="AR39" i="16"/>
  <c r="AR38" i="16" s="1"/>
  <c r="AR53" i="16" s="1"/>
  <c r="AR52" i="16" s="1"/>
  <c r="BM20" i="15"/>
  <c r="BM19" i="15" s="1"/>
  <c r="BM26" i="15" s="1"/>
  <c r="BM25" i="15" s="1"/>
  <c r="Y21" i="3"/>
  <c r="Z21" i="3"/>
  <c r="AH21" i="3"/>
  <c r="AL43" i="12"/>
  <c r="CE140" i="10"/>
  <c r="CC96" i="6"/>
  <c r="CC100" i="6" s="1"/>
  <c r="AH22" i="3" s="1"/>
  <c r="AH6" i="3"/>
  <c r="V21" i="3"/>
  <c r="AC39" i="27"/>
  <c r="G39" i="27"/>
  <c r="AM4" i="24"/>
  <c r="AM5" i="24"/>
  <c r="T17" i="23"/>
  <c r="AM74" i="23"/>
  <c r="AM17" i="23"/>
  <c r="AM23" i="19"/>
  <c r="AM4" i="19"/>
  <c r="AK28" i="22"/>
  <c r="AK29" i="22" s="1"/>
  <c r="BK35" i="17"/>
  <c r="BK4" i="17"/>
  <c r="AV39" i="27"/>
  <c r="M39" i="27"/>
  <c r="D39" i="27"/>
  <c r="BQ39" i="27"/>
  <c r="BK15" i="27"/>
  <c r="BQ15" i="27"/>
  <c r="W39" i="27"/>
  <c r="I39" i="27"/>
  <c r="BK4" i="24"/>
  <c r="BK5" i="24"/>
  <c r="BY31" i="24"/>
  <c r="BY14" i="24"/>
  <c r="BY46" i="6"/>
  <c r="BT21" i="24"/>
  <c r="BT22" i="24"/>
  <c r="BG4" i="24"/>
  <c r="BG5" i="24"/>
  <c r="BX14" i="24"/>
  <c r="BX31" i="24"/>
  <c r="BX46" i="6"/>
  <c r="CC5" i="24"/>
  <c r="CC4" i="24"/>
  <c r="AW5" i="24"/>
  <c r="AW4" i="24"/>
  <c r="CD21" i="24"/>
  <c r="CD22" i="24"/>
  <c r="BU22" i="24"/>
  <c r="BU21" i="24"/>
  <c r="BZ22" i="24"/>
  <c r="BI4" i="24"/>
  <c r="BI5" i="24"/>
  <c r="AU85" i="23"/>
  <c r="AU27" i="23"/>
  <c r="D17" i="23"/>
  <c r="BX4" i="23"/>
  <c r="BX5" i="23"/>
  <c r="BX61" i="23" s="1"/>
  <c r="AI4" i="23"/>
  <c r="AI5" i="23"/>
  <c r="AI61" i="23" s="1"/>
  <c r="AN5" i="23"/>
  <c r="AN61" i="23" s="1"/>
  <c r="AN4" i="23"/>
  <c r="CG4" i="23"/>
  <c r="BC19" i="16"/>
  <c r="BC13" i="15"/>
  <c r="BM74" i="23"/>
  <c r="BM17" i="23"/>
  <c r="BM4" i="23" s="1"/>
  <c r="N28" i="22"/>
  <c r="N29" i="22" s="1"/>
  <c r="N4" i="22"/>
  <c r="N5" i="22" s="1"/>
  <c r="AE17" i="23"/>
  <c r="AX74" i="23"/>
  <c r="AX17" i="23"/>
  <c r="R17" i="23"/>
  <c r="L4" i="22"/>
  <c r="L5" i="22" s="1"/>
  <c r="L28" i="22"/>
  <c r="L29" i="22" s="1"/>
  <c r="J4" i="22"/>
  <c r="J5" i="22" s="1"/>
  <c r="J28" i="22"/>
  <c r="J29" i="22" s="1"/>
  <c r="CH4" i="22"/>
  <c r="CH5" i="22" s="1"/>
  <c r="BB4" i="22"/>
  <c r="BB5" i="22" s="1"/>
  <c r="V28" i="22"/>
  <c r="V29" i="22" s="1"/>
  <c r="V4" i="22"/>
  <c r="V5" i="22" s="1"/>
  <c r="BF28" i="22"/>
  <c r="BF29" i="22" s="1"/>
  <c r="AW23" i="19"/>
  <c r="AW4" i="19"/>
  <c r="CC23" i="19"/>
  <c r="CC4" i="19"/>
  <c r="AT23" i="19"/>
  <c r="AT4" i="19"/>
  <c r="BQ4" i="22"/>
  <c r="BQ5" i="22" s="1"/>
  <c r="BZ4" i="19"/>
  <c r="BZ23" i="19"/>
  <c r="AR23" i="19"/>
  <c r="AR4" i="19"/>
  <c r="BF35" i="17"/>
  <c r="BF4" i="17"/>
  <c r="CA14" i="34"/>
  <c r="CA17" i="18"/>
  <c r="CA4" i="18"/>
  <c r="CA10" i="4" s="1"/>
  <c r="AU17" i="18"/>
  <c r="AU4" i="18"/>
  <c r="AU10" i="4" s="1"/>
  <c r="BP4" i="18"/>
  <c r="BP10" i="4" s="1"/>
  <c r="BP17" i="18"/>
  <c r="AJ4" i="18"/>
  <c r="AJ10" i="4" s="1"/>
  <c r="AJ17" i="18"/>
  <c r="BX132" i="17"/>
  <c r="CH78" i="17"/>
  <c r="AZ108" i="16"/>
  <c r="AZ107" i="16" s="1"/>
  <c r="BQ119" i="17"/>
  <c r="BO108" i="16"/>
  <c r="BO107" i="16" s="1"/>
  <c r="BI34" i="17"/>
  <c r="CD108" i="16"/>
  <c r="CD107" i="16" s="1"/>
  <c r="CD75" i="16"/>
  <c r="BG105" i="17"/>
  <c r="BG120" i="17" s="1"/>
  <c r="BG119" i="17" s="1"/>
  <c r="BN73" i="17"/>
  <c r="BJ48" i="17"/>
  <c r="BJ47" i="17" s="1"/>
  <c r="BJ4" i="16"/>
  <c r="BJ37" i="16"/>
  <c r="BJ36" i="16" s="1"/>
  <c r="CB108" i="16"/>
  <c r="CB107" i="16" s="1"/>
  <c r="CB75" i="16"/>
  <c r="AV108" i="16"/>
  <c r="AV107" i="16" s="1"/>
  <c r="BD20" i="15"/>
  <c r="BD19" i="15" s="1"/>
  <c r="BD26" i="15" s="1"/>
  <c r="BD25" i="15" s="1"/>
  <c r="BP52" i="16"/>
  <c r="BY50" i="16"/>
  <c r="BY49" i="16" s="1"/>
  <c r="BY35" i="16"/>
  <c r="AU20" i="15"/>
  <c r="AU19" i="15" s="1"/>
  <c r="AU26" i="15" s="1"/>
  <c r="AU25" i="15" s="1"/>
  <c r="BQ81" i="16"/>
  <c r="BQ110" i="16" s="1"/>
  <c r="BQ109" i="16" s="1"/>
  <c r="BQ124" i="16" s="1"/>
  <c r="BQ123" i="16" s="1"/>
  <c r="AW136" i="16"/>
  <c r="BI81" i="16"/>
  <c r="BI110" i="16" s="1"/>
  <c r="BI109" i="16" s="1"/>
  <c r="BI124" i="16" s="1"/>
  <c r="BI123" i="16" s="1"/>
  <c r="BH52" i="16"/>
  <c r="AK108" i="16"/>
  <c r="AK107" i="16" s="1"/>
  <c r="AK75" i="16"/>
  <c r="BJ108" i="16"/>
  <c r="BJ107" i="16" s="1"/>
  <c r="BJ75" i="16"/>
  <c r="BR132" i="17"/>
  <c r="BB108" i="16"/>
  <c r="BB107" i="16" s="1"/>
  <c r="CB123" i="16"/>
  <c r="CE37" i="16"/>
  <c r="CE36" i="16" s="1"/>
  <c r="AI20" i="15"/>
  <c r="AI19" i="15" s="1"/>
  <c r="AI26" i="15" s="1"/>
  <c r="AI25" i="15" s="1"/>
  <c r="BV136" i="16"/>
  <c r="AS136" i="16"/>
  <c r="AH20" i="15"/>
  <c r="AH19" i="15" s="1"/>
  <c r="AH26" i="15" s="1"/>
  <c r="AH25" i="15" s="1"/>
  <c r="CD12" i="12"/>
  <c r="CD93" i="12"/>
  <c r="BU20" i="15"/>
  <c r="BU19" i="15" s="1"/>
  <c r="BU26" i="15" s="1"/>
  <c r="BU25" i="15" s="1"/>
  <c r="BG100" i="12"/>
  <c r="AV99" i="12"/>
  <c r="AK98" i="12"/>
  <c r="CA102" i="12"/>
  <c r="CA96" i="12"/>
  <c r="AR96" i="16"/>
  <c r="AR116" i="16" s="1"/>
  <c r="AR115" i="16" s="1"/>
  <c r="AR137" i="16" s="1"/>
  <c r="AR136" i="16" s="1"/>
  <c r="AP50" i="16"/>
  <c r="AP49" i="16" s="1"/>
  <c r="AW121" i="16"/>
  <c r="AW120" i="16" s="1"/>
  <c r="AI32" i="12"/>
  <c r="BX20" i="15"/>
  <c r="BX19" i="15" s="1"/>
  <c r="BX26" i="15" s="1"/>
  <c r="BX25" i="15" s="1"/>
  <c r="AR20" i="15"/>
  <c r="AR19" i="15" s="1"/>
  <c r="AR26" i="15" s="1"/>
  <c r="AR25" i="15" s="1"/>
  <c r="CB100" i="12"/>
  <c r="BQ99" i="12"/>
  <c r="BF98" i="12"/>
  <c r="AU97" i="12"/>
  <c r="AU42" i="12"/>
  <c r="AJ102" i="12"/>
  <c r="AJ96" i="12"/>
  <c r="BX21" i="24"/>
  <c r="AJ21" i="24"/>
  <c r="BS24" i="12"/>
  <c r="BH94" i="13"/>
  <c r="BH94" i="12"/>
  <c r="BJ63" i="15"/>
  <c r="BJ70" i="15" s="1"/>
  <c r="BJ69" i="15" s="1"/>
  <c r="CE99" i="12"/>
  <c r="BT98" i="12"/>
  <c r="CG42" i="12"/>
  <c r="CG97" i="12"/>
  <c r="BQ42" i="12"/>
  <c r="BQ97" i="12"/>
  <c r="BA42" i="12"/>
  <c r="BA97" i="12"/>
  <c r="AK42" i="12"/>
  <c r="AK97" i="12"/>
  <c r="BV102" i="12"/>
  <c r="BV96" i="12"/>
  <c r="BF102" i="12"/>
  <c r="BF96" i="12"/>
  <c r="AP102" i="12"/>
  <c r="AP96" i="12"/>
  <c r="BG42" i="12"/>
  <c r="BL32" i="12"/>
  <c r="BR24" i="12"/>
  <c r="AJ43" i="12"/>
  <c r="AJ103" i="12"/>
  <c r="BZ12" i="12"/>
  <c r="BZ93" i="12"/>
  <c r="BO12" i="12"/>
  <c r="BO93" i="12"/>
  <c r="BW43" i="12"/>
  <c r="BL24" i="12"/>
  <c r="AS32" i="12"/>
  <c r="CC93" i="12"/>
  <c r="CC12" i="12"/>
  <c r="BM93" i="12"/>
  <c r="BM12" i="12"/>
  <c r="AW93" i="12"/>
  <c r="AW12" i="12"/>
  <c r="BJ99" i="12"/>
  <c r="AY98" i="12"/>
  <c r="AW136" i="9"/>
  <c r="BC129" i="10"/>
  <c r="BC130" i="10" s="1"/>
  <c r="BC115" i="9"/>
  <c r="AK115" i="9"/>
  <c r="AR138" i="10"/>
  <c r="AR24" i="10"/>
  <c r="AR78" i="10" s="1"/>
  <c r="AR79" i="10" s="1"/>
  <c r="AZ129" i="10"/>
  <c r="AZ130" i="10" s="1"/>
  <c r="AZ129" i="9"/>
  <c r="AZ115" i="9"/>
  <c r="AK139" i="9"/>
  <c r="BM145" i="10"/>
  <c r="BM144" i="10" s="1"/>
  <c r="BM17" i="10"/>
  <c r="CE138" i="10"/>
  <c r="CE24" i="10"/>
  <c r="CE78" i="10" s="1"/>
  <c r="CE79" i="10" s="1"/>
  <c r="BU143" i="10"/>
  <c r="BJ138" i="10"/>
  <c r="BJ24" i="10"/>
  <c r="BJ78" i="10" s="1"/>
  <c r="BJ79" i="10" s="1"/>
  <c r="CB78" i="9"/>
  <c r="BY18" i="9"/>
  <c r="BY6" i="5"/>
  <c r="AY18" i="9"/>
  <c r="AY6" i="5"/>
  <c r="AY6" i="4"/>
  <c r="BT18" i="9"/>
  <c r="BT6" i="5"/>
  <c r="BD145" i="10"/>
  <c r="BD144" i="10" s="1"/>
  <c r="BD17" i="10"/>
  <c r="BW138" i="10"/>
  <c r="BW136" i="10" s="1"/>
  <c r="BW24" i="10"/>
  <c r="BW78" i="10" s="1"/>
  <c r="BW79" i="10" s="1"/>
  <c r="BS140" i="10"/>
  <c r="AM140" i="10"/>
  <c r="BK18" i="9"/>
  <c r="BK6" i="5"/>
  <c r="AU17" i="10"/>
  <c r="AU145" i="10"/>
  <c r="AU144" i="10" s="1"/>
  <c r="BG138" i="10"/>
  <c r="BG24" i="10"/>
  <c r="BG78" i="10" s="1"/>
  <c r="BG79" i="10" s="1"/>
  <c r="AQ130" i="9"/>
  <c r="AQ16" i="5" s="1"/>
  <c r="AQ8" i="5"/>
  <c r="AQ7" i="4"/>
  <c r="AY79" i="9"/>
  <c r="AY15" i="5" s="1"/>
  <c r="AY7" i="5"/>
  <c r="AT18" i="9"/>
  <c r="AT6" i="5"/>
  <c r="BA140" i="9"/>
  <c r="BY145" i="10"/>
  <c r="BY144" i="10" s="1"/>
  <c r="BY17" i="10"/>
  <c r="AS145" i="10"/>
  <c r="AS144" i="10" s="1"/>
  <c r="AS17" i="10"/>
  <c r="BI78" i="9"/>
  <c r="CD79" i="9"/>
  <c r="CD15" i="5" s="1"/>
  <c r="CD7" i="5"/>
  <c r="BN138" i="10"/>
  <c r="BN24" i="10"/>
  <c r="BN78" i="10" s="1"/>
  <c r="BN79" i="10" s="1"/>
  <c r="BR18" i="9"/>
  <c r="BR6" i="5"/>
  <c r="BU138" i="10"/>
  <c r="BU24" i="10"/>
  <c r="BU78" i="10" s="1"/>
  <c r="BU79" i="10" s="1"/>
  <c r="AI78" i="9"/>
  <c r="AR18" i="9"/>
  <c r="AR6" i="5"/>
  <c r="BO140" i="10"/>
  <c r="BO17" i="10"/>
  <c r="AI18" i="10"/>
  <c r="CH12" i="5"/>
  <c r="BL78" i="10"/>
  <c r="BL79" i="10" s="1"/>
  <c r="BC78" i="9"/>
  <c r="CD140" i="10"/>
  <c r="CD144" i="9"/>
  <c r="AL12" i="5"/>
  <c r="BX79" i="9"/>
  <c r="BX15" i="5" s="1"/>
  <c r="BX7" i="5"/>
  <c r="AA21" i="3"/>
  <c r="AW18" i="9"/>
  <c r="AW6" i="5"/>
  <c r="BK12" i="5"/>
  <c r="BR17" i="10"/>
  <c r="AL17" i="10"/>
  <c r="BL89" i="7"/>
  <c r="BL83" i="7"/>
  <c r="BL80" i="7"/>
  <c r="BP144" i="9"/>
  <c r="X39" i="3"/>
  <c r="X45" i="3" s="1"/>
  <c r="X19" i="3"/>
  <c r="X25" i="3" s="1"/>
  <c r="AY129" i="10"/>
  <c r="AY130" i="10" s="1"/>
  <c r="BI89" i="7"/>
  <c r="BI83" i="7"/>
  <c r="BI80" i="7"/>
  <c r="BI85" i="7" s="1"/>
  <c r="CC12" i="5"/>
  <c r="AW42" i="5"/>
  <c r="AW12" i="5"/>
  <c r="AA39" i="3"/>
  <c r="AA45" i="3" s="1"/>
  <c r="AA19" i="3"/>
  <c r="AA25" i="3" s="1"/>
  <c r="BF85" i="6"/>
  <c r="K6" i="3" s="1"/>
  <c r="AJ144" i="10"/>
  <c r="BU89" i="7"/>
  <c r="BU86" i="7" s="1"/>
  <c r="BU83" i="7"/>
  <c r="BU80" i="7"/>
  <c r="BU85" i="7" s="1"/>
  <c r="BE89" i="7"/>
  <c r="BE83" i="7"/>
  <c r="BE80" i="7"/>
  <c r="BE85" i="7" s="1"/>
  <c r="I83" i="7"/>
  <c r="I80" i="7"/>
  <c r="W21" i="3"/>
  <c r="BG143" i="9"/>
  <c r="AL80" i="7"/>
  <c r="AL85" i="7" s="1"/>
  <c r="AL83" i="7"/>
  <c r="E12" i="5"/>
  <c r="E27" i="5"/>
  <c r="AR12" i="5"/>
  <c r="L12" i="5"/>
  <c r="BA85" i="6"/>
  <c r="F6" i="3" s="1"/>
  <c r="M83" i="7"/>
  <c r="M80" i="7"/>
  <c r="F80" i="7"/>
  <c r="F83" i="7"/>
  <c r="BX87" i="7"/>
  <c r="T83" i="7"/>
  <c r="T80" i="7"/>
  <c r="BN12" i="5"/>
  <c r="R12" i="5"/>
  <c r="BW89" i="7"/>
  <c r="BW86" i="7" s="1"/>
  <c r="BW83" i="7"/>
  <c r="BG89" i="7"/>
  <c r="BG83" i="7"/>
  <c r="BG80" i="7"/>
  <c r="BG85" i="7" s="1"/>
  <c r="R39" i="27"/>
  <c r="BW15" i="27"/>
  <c r="AQ4" i="24"/>
  <c r="AQ5" i="24"/>
  <c r="BB5" i="24"/>
  <c r="AY5" i="23"/>
  <c r="AY61" i="23" s="1"/>
  <c r="AX85" i="23"/>
  <c r="AX27" i="23"/>
  <c r="G17" i="23"/>
  <c r="K4" i="22"/>
  <c r="K5" i="22" s="1"/>
  <c r="K28" i="22"/>
  <c r="K29" i="22" s="1"/>
  <c r="BM23" i="19"/>
  <c r="BM4" i="19"/>
  <c r="BJ4" i="19"/>
  <c r="BJ23" i="19"/>
  <c r="BH23" i="19"/>
  <c r="BH4" i="19"/>
  <c r="CC39" i="27"/>
  <c r="BT39" i="27"/>
  <c r="AQ39" i="27"/>
  <c r="BZ26" i="34"/>
  <c r="BZ4" i="34"/>
  <c r="Y4" i="33"/>
  <c r="BF29" i="32"/>
  <c r="AN39" i="27"/>
  <c r="BU39" i="27"/>
  <c r="E39" i="27"/>
  <c r="E15" i="33"/>
  <c r="E4" i="33"/>
  <c r="BH39" i="27"/>
  <c r="AY48" i="27"/>
  <c r="BF39" i="27"/>
  <c r="R15" i="33"/>
  <c r="R4" i="33"/>
  <c r="AL48" i="27"/>
  <c r="CF39" i="27"/>
  <c r="BI15" i="27"/>
  <c r="CC15" i="33"/>
  <c r="CC4" i="33"/>
  <c r="AG39" i="27"/>
  <c r="Q15" i="33"/>
  <c r="Q4" i="33"/>
  <c r="AM39" i="27"/>
  <c r="N39" i="27"/>
  <c r="BV48" i="27"/>
  <c r="BL15" i="27"/>
  <c r="BX15" i="27"/>
  <c r="BL21" i="24"/>
  <c r="BL22" i="24"/>
  <c r="AY4" i="24"/>
  <c r="AY5" i="24"/>
  <c r="CD5" i="24"/>
  <c r="CD4" i="24"/>
  <c r="BV21" i="24"/>
  <c r="BV22" i="24"/>
  <c r="BE22" i="24"/>
  <c r="BE21" i="24"/>
  <c r="BS5" i="24"/>
  <c r="BR21" i="24"/>
  <c r="AT5" i="24"/>
  <c r="BI21" i="24"/>
  <c r="BI22" i="24"/>
  <c r="AM27" i="23"/>
  <c r="AM85" i="23"/>
  <c r="CE74" i="23"/>
  <c r="CE17" i="23"/>
  <c r="BP4" i="23"/>
  <c r="BP5" i="23"/>
  <c r="BP61" i="23" s="1"/>
  <c r="AA4" i="23"/>
  <c r="AA5" i="23"/>
  <c r="AJ19" i="16"/>
  <c r="AJ13" i="15"/>
  <c r="BC5" i="23"/>
  <c r="BC61" i="23" s="1"/>
  <c r="CH74" i="23"/>
  <c r="AF5" i="23"/>
  <c r="AF4" i="23"/>
  <c r="BW17" i="17"/>
  <c r="BW19" i="16"/>
  <c r="BW13" i="15"/>
  <c r="AL5" i="23"/>
  <c r="AL61" i="23" s="1"/>
  <c r="AL19" i="16"/>
  <c r="AL13" i="15"/>
  <c r="BE19" i="16"/>
  <c r="BE13" i="15"/>
  <c r="BY4" i="23"/>
  <c r="AM19" i="16"/>
  <c r="AM13" i="15"/>
  <c r="BV4" i="23"/>
  <c r="BV5" i="23"/>
  <c r="BV61" i="23" s="1"/>
  <c r="AS5" i="23"/>
  <c r="AS61" i="23" s="1"/>
  <c r="M5" i="23"/>
  <c r="M4" i="23"/>
  <c r="BO5" i="23"/>
  <c r="BO61" i="23" s="1"/>
  <c r="AE4" i="22"/>
  <c r="AE5" i="22" s="1"/>
  <c r="D4" i="22"/>
  <c r="D5" i="22" s="1"/>
  <c r="D28" i="22"/>
  <c r="D29" i="22" s="1"/>
  <c r="AY4" i="22"/>
  <c r="AY5" i="22" s="1"/>
  <c r="BN4" i="22"/>
  <c r="BN5" i="22" s="1"/>
  <c r="AW4" i="22"/>
  <c r="AW5" i="22" s="1"/>
  <c r="AX28" i="22"/>
  <c r="AX29" i="22" s="1"/>
  <c r="CE23" i="19"/>
  <c r="CE4" i="19"/>
  <c r="AO23" i="19"/>
  <c r="AO4" i="19"/>
  <c r="BE5" i="23"/>
  <c r="BE61" i="23" s="1"/>
  <c r="Y5" i="23"/>
  <c r="Y4" i="23"/>
  <c r="BU23" i="19"/>
  <c r="BU4" i="19"/>
  <c r="AL23" i="19"/>
  <c r="AL4" i="19"/>
  <c r="AC4" i="22"/>
  <c r="AC5" i="22" s="1"/>
  <c r="AJ23" i="19"/>
  <c r="AJ4" i="19"/>
  <c r="AV23" i="19"/>
  <c r="AV4" i="19"/>
  <c r="BN23" i="19"/>
  <c r="BN4" i="19"/>
  <c r="AP23" i="19"/>
  <c r="AP4" i="19"/>
  <c r="CA23" i="19"/>
  <c r="CA4" i="19"/>
  <c r="BA23" i="19"/>
  <c r="BA4" i="19"/>
  <c r="CH17" i="18"/>
  <c r="CH4" i="17"/>
  <c r="CH37" i="17"/>
  <c r="CH36" i="17" s="1"/>
  <c r="CH51" i="17" s="1"/>
  <c r="CH50" i="17" s="1"/>
  <c r="BY4" i="34"/>
  <c r="BY26" i="34"/>
  <c r="BL4" i="18"/>
  <c r="BL10" i="4" s="1"/>
  <c r="BW4" i="18"/>
  <c r="BW10" i="4" s="1"/>
  <c r="AQ17" i="18"/>
  <c r="CG63" i="17"/>
  <c r="BP92" i="17"/>
  <c r="BP112" i="17" s="1"/>
  <c r="BP111" i="17" s="1"/>
  <c r="BP133" i="17" s="1"/>
  <c r="BP132" i="17" s="1"/>
  <c r="BZ78" i="17"/>
  <c r="BT96" i="16"/>
  <c r="BT116" i="16" s="1"/>
  <c r="BT115" i="16" s="1"/>
  <c r="BT137" i="16" s="1"/>
  <c r="BT136" i="16" s="1"/>
  <c r="AY109" i="16"/>
  <c r="AY124" i="16" s="1"/>
  <c r="AY123" i="16" s="1"/>
  <c r="AR108" i="16"/>
  <c r="AR107" i="16" s="1"/>
  <c r="AR75" i="16"/>
  <c r="BB44" i="16"/>
  <c r="BB66" i="16" s="1"/>
  <c r="BB65" i="16" s="1"/>
  <c r="CF78" i="17"/>
  <c r="BG63" i="17"/>
  <c r="BI119" i="17"/>
  <c r="BN81" i="16"/>
  <c r="BN110" i="16" s="1"/>
  <c r="BN109" i="16" s="1"/>
  <c r="BN124" i="16" s="1"/>
  <c r="BN123" i="16" s="1"/>
  <c r="BG108" i="16"/>
  <c r="BG107" i="16" s="1"/>
  <c r="BG75" i="16"/>
  <c r="CD132" i="17"/>
  <c r="BI4" i="17"/>
  <c r="BV108" i="16"/>
  <c r="BV107" i="16" s="1"/>
  <c r="BV75" i="16"/>
  <c r="AN10" i="16"/>
  <c r="AN39" i="16" s="1"/>
  <c r="AN38" i="16" s="1"/>
  <c r="AN53" i="16" s="1"/>
  <c r="AN52" i="16" s="1"/>
  <c r="BF73" i="17"/>
  <c r="BV65" i="16"/>
  <c r="BI10" i="16"/>
  <c r="BB37" i="16"/>
  <c r="BB36" i="16" s="1"/>
  <c r="BF136" i="16"/>
  <c r="CB37" i="16"/>
  <c r="CB36" i="16" s="1"/>
  <c r="CB4" i="16"/>
  <c r="AV37" i="16"/>
  <c r="AV36" i="16" s="1"/>
  <c r="AV4" i="16"/>
  <c r="AV20" i="15"/>
  <c r="AV19" i="15" s="1"/>
  <c r="AV26" i="15" s="1"/>
  <c r="AV25" i="15" s="1"/>
  <c r="CF109" i="16"/>
  <c r="CF124" i="16" s="1"/>
  <c r="CF123" i="16" s="1"/>
  <c r="BY4" i="16"/>
  <c r="BZ108" i="16"/>
  <c r="BZ107" i="16" s="1"/>
  <c r="BZ75" i="16"/>
  <c r="AO96" i="16"/>
  <c r="AO116" i="16" s="1"/>
  <c r="AO115" i="16" s="1"/>
  <c r="AO137" i="16" s="1"/>
  <c r="AO136" i="16" s="1"/>
  <c r="BR108" i="16"/>
  <c r="BR107" i="16" s="1"/>
  <c r="AN65" i="16"/>
  <c r="CD38" i="16"/>
  <c r="BQ50" i="16"/>
  <c r="BQ49" i="16" s="1"/>
  <c r="BQ48" i="16" s="1"/>
  <c r="BQ35" i="16"/>
  <c r="BC25" i="16"/>
  <c r="BC45" i="16" s="1"/>
  <c r="BC44" i="16" s="1"/>
  <c r="BC66" i="16" s="1"/>
  <c r="BC65" i="16" s="1"/>
  <c r="BX50" i="16"/>
  <c r="BX49" i="16" s="1"/>
  <c r="AR50" i="16"/>
  <c r="AR49" i="16" s="1"/>
  <c r="AR48" i="16" s="1"/>
  <c r="CF23" i="17"/>
  <c r="CC42" i="17"/>
  <c r="CC64" i="17" s="1"/>
  <c r="CC63" i="17" s="1"/>
  <c r="BZ96" i="16"/>
  <c r="BZ116" i="16" s="1"/>
  <c r="BZ115" i="16" s="1"/>
  <c r="BZ137" i="16" s="1"/>
  <c r="BZ136" i="16" s="1"/>
  <c r="BT81" i="16"/>
  <c r="BT110" i="16" s="1"/>
  <c r="BT109" i="16" s="1"/>
  <c r="BT124" i="16" s="1"/>
  <c r="BT123" i="16" s="1"/>
  <c r="BW37" i="16"/>
  <c r="BW36" i="16" s="1"/>
  <c r="CH132" i="17"/>
  <c r="BW35" i="17"/>
  <c r="BT35" i="17"/>
  <c r="BT4" i="17"/>
  <c r="AK81" i="16"/>
  <c r="AK110" i="16" s="1"/>
  <c r="AK109" i="16" s="1"/>
  <c r="AK124" i="16" s="1"/>
  <c r="AK123" i="16" s="1"/>
  <c r="AK96" i="16"/>
  <c r="AK116" i="16" s="1"/>
  <c r="AK115" i="16" s="1"/>
  <c r="AK137" i="16" s="1"/>
  <c r="AK136" i="16" s="1"/>
  <c r="BF69" i="15"/>
  <c r="BO24" i="12"/>
  <c r="BV12" i="12"/>
  <c r="BV93" i="12"/>
  <c r="AY100" i="12"/>
  <c r="AN99" i="12"/>
  <c r="CD97" i="12"/>
  <c r="CD42" i="12"/>
  <c r="BS102" i="12"/>
  <c r="BS96" i="12"/>
  <c r="BX25" i="16"/>
  <c r="BX45" i="16" s="1"/>
  <c r="BX44" i="16" s="1"/>
  <c r="BX66" i="16" s="1"/>
  <c r="BX65" i="16" s="1"/>
  <c r="AR25" i="16"/>
  <c r="AR45" i="16" s="1"/>
  <c r="AR44" i="16" s="1"/>
  <c r="AR66" i="16" s="1"/>
  <c r="AR65" i="16" s="1"/>
  <c r="AP4" i="16"/>
  <c r="CC121" i="16"/>
  <c r="CC120" i="16" s="1"/>
  <c r="CG4" i="15"/>
  <c r="BA4" i="15"/>
  <c r="BX48" i="15"/>
  <c r="BX64" i="15" s="1"/>
  <c r="BX63" i="15" s="1"/>
  <c r="BX70" i="15" s="1"/>
  <c r="BX69" i="15" s="1"/>
  <c r="AR48" i="15"/>
  <c r="AR64" i="15" s="1"/>
  <c r="AR63" i="15" s="1"/>
  <c r="AR70" i="15" s="1"/>
  <c r="AR69" i="15" s="1"/>
  <c r="BT100" i="12"/>
  <c r="BI99" i="12"/>
  <c r="AX98" i="12"/>
  <c r="AM97" i="12"/>
  <c r="AM42" i="12"/>
  <c r="BQ24" i="12"/>
  <c r="BH22" i="24"/>
  <c r="BM103" i="12"/>
  <c r="BM43" i="12"/>
  <c r="CD32" i="12"/>
  <c r="AX32" i="12"/>
  <c r="CA94" i="13"/>
  <c r="CA94" i="12"/>
  <c r="CE42" i="12"/>
  <c r="BR100" i="12"/>
  <c r="BG99" i="12"/>
  <c r="AV98" i="12"/>
  <c r="BY12" i="12"/>
  <c r="BY93" i="12"/>
  <c r="BI12" i="12"/>
  <c r="BI93" i="12"/>
  <c r="AS12" i="12"/>
  <c r="AS93" i="12"/>
  <c r="BD32" i="12"/>
  <c r="BX43" i="12"/>
  <c r="BX103" i="12"/>
  <c r="BM102" i="12"/>
  <c r="BE103" i="12"/>
  <c r="BE43" i="12"/>
  <c r="BR12" i="12"/>
  <c r="BR93" i="12"/>
  <c r="BG12" i="12"/>
  <c r="BG93" i="12"/>
  <c r="AK32" i="12"/>
  <c r="BG144" i="9"/>
  <c r="CC100" i="12"/>
  <c r="BM100" i="12"/>
  <c r="AW100" i="12"/>
  <c r="AL99" i="12"/>
  <c r="CB42" i="12"/>
  <c r="CB97" i="12"/>
  <c r="BL42" i="12"/>
  <c r="BL97" i="12"/>
  <c r="AV42" i="12"/>
  <c r="AV97" i="12"/>
  <c r="CG102" i="12"/>
  <c r="CG96" i="12"/>
  <c r="BQ102" i="12"/>
  <c r="BQ96" i="12"/>
  <c r="BA102" i="12"/>
  <c r="BA96" i="12"/>
  <c r="AK102" i="12"/>
  <c r="AK96" i="12"/>
  <c r="AO136" i="9"/>
  <c r="AU115" i="9"/>
  <c r="AU129" i="9"/>
  <c r="CG138" i="10"/>
  <c r="CG136" i="10" s="1"/>
  <c r="CG24" i="10"/>
  <c r="CG78" i="10" s="1"/>
  <c r="CG79" i="10" s="1"/>
  <c r="BZ140" i="10"/>
  <c r="AJ138" i="10"/>
  <c r="AJ24" i="10"/>
  <c r="AJ78" i="10" s="1"/>
  <c r="AJ79" i="10" s="1"/>
  <c r="AR129" i="10"/>
  <c r="AR130" i="10" s="1"/>
  <c r="AR129" i="9"/>
  <c r="AR115" i="9"/>
  <c r="BF143" i="9"/>
  <c r="AK139" i="10"/>
  <c r="BZ142" i="9"/>
  <c r="BZ140" i="9" s="1"/>
  <c r="AT142" i="9"/>
  <c r="AT140" i="9" s="1"/>
  <c r="CE78" i="9"/>
  <c r="BA18" i="9"/>
  <c r="BA6" i="5"/>
  <c r="BC136" i="9"/>
  <c r="AO140" i="9"/>
  <c r="BG18" i="9"/>
  <c r="BG6" i="5"/>
  <c r="BE144" i="9"/>
  <c r="BO129" i="9"/>
  <c r="BQ142" i="10"/>
  <c r="AK142" i="10"/>
  <c r="AQ78" i="9"/>
  <c r="AZ18" i="9"/>
  <c r="AZ6" i="5"/>
  <c r="BJ136" i="9"/>
  <c r="CB140" i="10"/>
  <c r="BT144" i="9"/>
  <c r="AV18" i="9"/>
  <c r="AV6" i="5"/>
  <c r="BV115" i="9"/>
  <c r="BV139" i="9"/>
  <c r="BV136" i="9" s="1"/>
  <c r="BU115" i="9"/>
  <c r="AO115" i="9"/>
  <c r="BJ129" i="10"/>
  <c r="BJ130" i="10" s="1"/>
  <c r="BJ115" i="9"/>
  <c r="BJ129" i="9"/>
  <c r="BS140" i="9"/>
  <c r="AM140" i="9"/>
  <c r="AM18" i="9"/>
  <c r="AM6" i="5"/>
  <c r="AQ129" i="10"/>
  <c r="AQ130" i="10" s="1"/>
  <c r="AL78" i="9"/>
  <c r="CE136" i="10"/>
  <c r="BY140" i="10"/>
  <c r="AS140" i="10"/>
  <c r="BQ144" i="9"/>
  <c r="AK144" i="9"/>
  <c r="CF140" i="10"/>
  <c r="BU142" i="10"/>
  <c r="AO142" i="10"/>
  <c r="BF78" i="9"/>
  <c r="AP138" i="10"/>
  <c r="AP24" i="10"/>
  <c r="AP78" i="10" s="1"/>
  <c r="AP79" i="10" s="1"/>
  <c r="BC139" i="9"/>
  <c r="AN142" i="9"/>
  <c r="BM78" i="9"/>
  <c r="AW138" i="10"/>
  <c r="AW24" i="10"/>
  <c r="AW78" i="10" s="1"/>
  <c r="AW79" i="10" s="1"/>
  <c r="BG140" i="10"/>
  <c r="CF78" i="9"/>
  <c r="AE12" i="5"/>
  <c r="AJ78" i="9"/>
  <c r="BD136" i="9"/>
  <c r="BV140" i="9"/>
  <c r="CD145" i="10"/>
  <c r="CD144" i="10" s="1"/>
  <c r="CD17" i="10"/>
  <c r="BF145" i="10"/>
  <c r="BF144" i="10" s="1"/>
  <c r="BF17" i="10"/>
  <c r="AH145" i="10"/>
  <c r="AH144" i="10" s="1"/>
  <c r="AH17" i="10"/>
  <c r="AN83" i="7"/>
  <c r="AN80" i="7"/>
  <c r="AN85" i="7" s="1"/>
  <c r="BB18" i="9"/>
  <c r="BB6" i="5"/>
  <c r="BB12" i="5"/>
  <c r="AI78" i="10"/>
  <c r="AI79" i="10" s="1"/>
  <c r="BR144" i="10"/>
  <c r="AL144" i="10"/>
  <c r="BY129" i="9"/>
  <c r="AO12" i="5"/>
  <c r="I27" i="5"/>
  <c r="I12" i="5"/>
  <c r="Z80" i="7"/>
  <c r="Z83" i="7"/>
  <c r="BP144" i="10"/>
  <c r="AJ18" i="10"/>
  <c r="CB12" i="5"/>
  <c r="AV12" i="5"/>
  <c r="H27" i="5"/>
  <c r="H12" i="5"/>
  <c r="BE85" i="6"/>
  <c r="J6" i="3" s="1"/>
  <c r="BC80" i="7"/>
  <c r="BC85" i="7" s="1"/>
  <c r="CC82" i="7"/>
  <c r="AS12" i="5"/>
  <c r="M12" i="5"/>
  <c r="M42" i="5"/>
  <c r="N80" i="7"/>
  <c r="N83" i="7"/>
  <c r="AR81" i="7"/>
  <c r="L81" i="7"/>
  <c r="BA89" i="7"/>
  <c r="BA83" i="7"/>
  <c r="BA80" i="7"/>
  <c r="BA85" i="7" s="1"/>
  <c r="BG12" i="5"/>
  <c r="S42" i="5"/>
  <c r="S12" i="5"/>
  <c r="AI83" i="7"/>
  <c r="AI80" i="7"/>
  <c r="AI85" i="7" s="1"/>
  <c r="O80" i="7"/>
  <c r="CG15" i="27"/>
  <c r="BW4" i="24"/>
  <c r="BW5" i="24"/>
  <c r="Z17" i="23"/>
  <c r="AK24" i="3"/>
  <c r="CF12" i="4"/>
  <c r="BZ39" i="27"/>
  <c r="BS4" i="33"/>
  <c r="BJ4" i="33"/>
  <c r="BO4" i="33"/>
  <c r="BI4" i="32"/>
  <c r="AX29" i="32"/>
  <c r="AF39" i="27"/>
  <c r="BI39" i="27"/>
  <c r="AZ39" i="27"/>
  <c r="AX39" i="27"/>
  <c r="AP48" i="27"/>
  <c r="BR39" i="27"/>
  <c r="CD39" i="27"/>
  <c r="S39" i="27"/>
  <c r="BR15" i="27"/>
  <c r="AW39" i="27"/>
  <c r="BC39" i="27"/>
  <c r="BJ39" i="27"/>
  <c r="BM15" i="27"/>
  <c r="BL48" i="27"/>
  <c r="BD21" i="24"/>
  <c r="BD22" i="24"/>
  <c r="BV5" i="24"/>
  <c r="BV4" i="24"/>
  <c r="BU5" i="24"/>
  <c r="BU4" i="24"/>
  <c r="AO5" i="24"/>
  <c r="AO4" i="24"/>
  <c r="BN21" i="24"/>
  <c r="BN22" i="24"/>
  <c r="AW22" i="24"/>
  <c r="AW21" i="24"/>
  <c r="AL5" i="24"/>
  <c r="CG4" i="24"/>
  <c r="CG5" i="24"/>
  <c r="BA4" i="24"/>
  <c r="BA5" i="24"/>
  <c r="BW17" i="23"/>
  <c r="BW74" i="23"/>
  <c r="CB5" i="23"/>
  <c r="CB61" i="23" s="1"/>
  <c r="CB4" i="23"/>
  <c r="S4" i="23"/>
  <c r="S5" i="23"/>
  <c r="BZ74" i="23"/>
  <c r="X5" i="23"/>
  <c r="X4" i="23"/>
  <c r="BQ4" i="23"/>
  <c r="CC17" i="17"/>
  <c r="CC19" i="16"/>
  <c r="CC13" i="15"/>
  <c r="W28" i="22"/>
  <c r="W29" i="22" s="1"/>
  <c r="W4" i="22"/>
  <c r="W5" i="22" s="1"/>
  <c r="BE74" i="23"/>
  <c r="BE17" i="23"/>
  <c r="BE4" i="23" s="1"/>
  <c r="BF61" i="23"/>
  <c r="W17" i="23"/>
  <c r="AP74" i="23"/>
  <c r="AP17" i="23"/>
  <c r="AP4" i="23" s="1"/>
  <c r="J17" i="23"/>
  <c r="AQ4" i="22"/>
  <c r="AQ5" i="22" s="1"/>
  <c r="BF4" i="22"/>
  <c r="BF5" i="22" s="1"/>
  <c r="CA12" i="4"/>
  <c r="AF24" i="3"/>
  <c r="CD12" i="4"/>
  <c r="AI24" i="3"/>
  <c r="BW23" i="19"/>
  <c r="BW4" i="19"/>
  <c r="H4" i="22"/>
  <c r="H5" i="22" s="1"/>
  <c r="BS23" i="19"/>
  <c r="BS4" i="19"/>
  <c r="BI4" i="22"/>
  <c r="BI5" i="22" s="1"/>
  <c r="U28" i="22"/>
  <c r="U29" i="22" s="1"/>
  <c r="U4" i="22"/>
  <c r="U5" i="22" s="1"/>
  <c r="BZ4" i="17"/>
  <c r="BZ37" i="17"/>
  <c r="BZ36" i="17" s="1"/>
  <c r="BZ51" i="17" s="1"/>
  <c r="BZ50" i="17" s="1"/>
  <c r="BS17" i="18"/>
  <c r="BS4" i="18"/>
  <c r="BS10" i="4" s="1"/>
  <c r="AM17" i="18"/>
  <c r="AM4" i="18"/>
  <c r="AM10" i="4" s="1"/>
  <c r="BH4" i="18"/>
  <c r="BH10" i="4" s="1"/>
  <c r="BH17" i="18"/>
  <c r="BL23" i="19"/>
  <c r="BL4" i="19"/>
  <c r="BB17" i="18"/>
  <c r="BB4" i="18"/>
  <c r="BB10" i="4" s="1"/>
  <c r="BW4" i="34"/>
  <c r="BW26" i="34"/>
  <c r="AQ4" i="18"/>
  <c r="AQ10" i="4" s="1"/>
  <c r="BY63" i="17"/>
  <c r="BD4" i="18"/>
  <c r="BD10" i="4" s="1"/>
  <c r="BK78" i="17"/>
  <c r="BH92" i="17"/>
  <c r="BH112" i="17" s="1"/>
  <c r="BH111" i="17" s="1"/>
  <c r="BH133" i="17" s="1"/>
  <c r="BH132" i="17" s="1"/>
  <c r="BR78" i="17"/>
  <c r="AQ109" i="16"/>
  <c r="AQ124" i="16" s="1"/>
  <c r="AQ123" i="16" s="1"/>
  <c r="AJ108" i="16"/>
  <c r="AJ107" i="16" s="1"/>
  <c r="AT65" i="16"/>
  <c r="BU50" i="17"/>
  <c r="BF123" i="16"/>
  <c r="AY108" i="16"/>
  <c r="AY107" i="16" s="1"/>
  <c r="AY75" i="16"/>
  <c r="BV111" i="17"/>
  <c r="BV133" i="17" s="1"/>
  <c r="BV132" i="17" s="1"/>
  <c r="BN108" i="16"/>
  <c r="BN107" i="16" s="1"/>
  <c r="BN75" i="16"/>
  <c r="CC37" i="16"/>
  <c r="CC36" i="16" s="1"/>
  <c r="CB92" i="17"/>
  <c r="CB112" i="17" s="1"/>
  <c r="CB111" i="17" s="1"/>
  <c r="CB133" i="17" s="1"/>
  <c r="CB132" i="17" s="1"/>
  <c r="CA132" i="17"/>
  <c r="BA10" i="16"/>
  <c r="AT37" i="16"/>
  <c r="AT36" i="16" s="1"/>
  <c r="CE65" i="16"/>
  <c r="AY44" i="16"/>
  <c r="AY66" i="16" s="1"/>
  <c r="AY65" i="16" s="1"/>
  <c r="BT108" i="16"/>
  <c r="BT107" i="16" s="1"/>
  <c r="AN108" i="16"/>
  <c r="AN107" i="16" s="1"/>
  <c r="AN20" i="15"/>
  <c r="AN19" i="15" s="1"/>
  <c r="AN26" i="15" s="1"/>
  <c r="AN25" i="15" s="1"/>
  <c r="BY81" i="16"/>
  <c r="BY110" i="16" s="1"/>
  <c r="BY109" i="16" s="1"/>
  <c r="BY124" i="16" s="1"/>
  <c r="BY123" i="16" s="1"/>
  <c r="BX81" i="16"/>
  <c r="BX110" i="16" s="1"/>
  <c r="BX109" i="16" s="1"/>
  <c r="BX124" i="16" s="1"/>
  <c r="BX123" i="16" s="1"/>
  <c r="CA108" i="16"/>
  <c r="CA107" i="16" s="1"/>
  <c r="AS50" i="16"/>
  <c r="AS49" i="16" s="1"/>
  <c r="AS35" i="16"/>
  <c r="BV38" i="16"/>
  <c r="BV53" i="16" s="1"/>
  <c r="BV52" i="16" s="1"/>
  <c r="CG108" i="16"/>
  <c r="CG107" i="16" s="1"/>
  <c r="CG75" i="16"/>
  <c r="BQ4" i="16"/>
  <c r="AU25" i="16"/>
  <c r="AU45" i="16" s="1"/>
  <c r="AU44" i="16" s="1"/>
  <c r="AU66" i="16" s="1"/>
  <c r="AU65" i="16" s="1"/>
  <c r="BJ132" i="17"/>
  <c r="BR96" i="16"/>
  <c r="BR116" i="16" s="1"/>
  <c r="BR115" i="16" s="1"/>
  <c r="BR137" i="16" s="1"/>
  <c r="BR136" i="16" s="1"/>
  <c r="BL81" i="16"/>
  <c r="BL110" i="16" s="1"/>
  <c r="BL109" i="16" s="1"/>
  <c r="BL124" i="16" s="1"/>
  <c r="BL123" i="16" s="1"/>
  <c r="BO37" i="16"/>
  <c r="BO36" i="16" s="1"/>
  <c r="AT108" i="16"/>
  <c r="AT107" i="16" s="1"/>
  <c r="CA81" i="16"/>
  <c r="CA110" i="16" s="1"/>
  <c r="CA109" i="16" s="1"/>
  <c r="CA124" i="16" s="1"/>
  <c r="CA123" i="16" s="1"/>
  <c r="AU81" i="16"/>
  <c r="AU110" i="16" s="1"/>
  <c r="AU109" i="16" s="1"/>
  <c r="AU124" i="16" s="1"/>
  <c r="AU123" i="16" s="1"/>
  <c r="CD4" i="15"/>
  <c r="AX63" i="15"/>
  <c r="AX70" i="15" s="1"/>
  <c r="AX69" i="15" s="1"/>
  <c r="BN136" i="16"/>
  <c r="BN12" i="12"/>
  <c r="BN93" i="12"/>
  <c r="CB48" i="15"/>
  <c r="CB64" i="15" s="1"/>
  <c r="CB63" i="15" s="1"/>
  <c r="CB70" i="15" s="1"/>
  <c r="CB69" i="15" s="1"/>
  <c r="BF50" i="16"/>
  <c r="BF49" i="16" s="1"/>
  <c r="AQ100" i="12"/>
  <c r="CG98" i="12"/>
  <c r="BV97" i="12"/>
  <c r="BV42" i="12"/>
  <c r="BK102" i="12"/>
  <c r="BK96" i="12"/>
  <c r="BP96" i="16"/>
  <c r="BP116" i="16" s="1"/>
  <c r="BP115" i="16" s="1"/>
  <c r="BP137" i="16" s="1"/>
  <c r="BP136" i="16" s="1"/>
  <c r="AJ96" i="16"/>
  <c r="AJ116" i="16" s="1"/>
  <c r="AJ115" i="16" s="1"/>
  <c r="AJ137" i="16" s="1"/>
  <c r="AJ136" i="16" s="1"/>
  <c r="AH50" i="16"/>
  <c r="AH49" i="16" s="1"/>
  <c r="AO121" i="16"/>
  <c r="AO120" i="16" s="1"/>
  <c r="AK69" i="15"/>
  <c r="CE32" i="12"/>
  <c r="BP4" i="15"/>
  <c r="BL100" i="12"/>
  <c r="BA99" i="12"/>
  <c r="AP98" i="12"/>
  <c r="CF102" i="12"/>
  <c r="CF96" i="12"/>
  <c r="CF48" i="17"/>
  <c r="CF47" i="17" s="1"/>
  <c r="AJ94" i="13"/>
  <c r="AJ94" i="12"/>
  <c r="AT100" i="12"/>
  <c r="AI99" i="12"/>
  <c r="AV32" i="12"/>
  <c r="AZ43" i="12"/>
  <c r="AZ103" i="12"/>
  <c r="AO102" i="12"/>
  <c r="AI42" i="12"/>
  <c r="BJ12" i="12"/>
  <c r="BJ93" i="12"/>
  <c r="AY12" i="12"/>
  <c r="AY93" i="12"/>
  <c r="BZ32" i="12"/>
  <c r="BU43" i="12"/>
  <c r="BB32" i="12"/>
  <c r="AX115" i="9"/>
  <c r="AX139" i="9"/>
  <c r="AX136" i="9" s="1"/>
  <c r="BZ99" i="12"/>
  <c r="BO98" i="12"/>
  <c r="CB93" i="12"/>
  <c r="CB12" i="12"/>
  <c r="BL93" i="12"/>
  <c r="BL12" i="12"/>
  <c r="AV93" i="12"/>
  <c r="AV12" i="12"/>
  <c r="CB129" i="10"/>
  <c r="CB130" i="10" s="1"/>
  <c r="CB129" i="9"/>
  <c r="CB115" i="9"/>
  <c r="AM129" i="10"/>
  <c r="AM130" i="10" s="1"/>
  <c r="AM115" i="9"/>
  <c r="BY138" i="10"/>
  <c r="BY24" i="10"/>
  <c r="BY78" i="10" s="1"/>
  <c r="BY79" i="10" s="1"/>
  <c r="CH144" i="9"/>
  <c r="CF94" i="13"/>
  <c r="CF94" i="12"/>
  <c r="AJ129" i="10"/>
  <c r="AJ130" i="10" s="1"/>
  <c r="AJ115" i="9"/>
  <c r="AX143" i="9"/>
  <c r="BZ142" i="10"/>
  <c r="AT142" i="10"/>
  <c r="BD78" i="9"/>
  <c r="AO18" i="9"/>
  <c r="AO6" i="5"/>
  <c r="BU140" i="10"/>
  <c r="AO140" i="10"/>
  <c r="BE145" i="10"/>
  <c r="BE144" i="10" s="1"/>
  <c r="BE17" i="10"/>
  <c r="AZ140" i="10"/>
  <c r="BO129" i="10"/>
  <c r="BO130" i="10" s="1"/>
  <c r="CH138" i="10"/>
  <c r="CH24" i="10"/>
  <c r="CH78" i="10" s="1"/>
  <c r="CH79" i="10" s="1"/>
  <c r="BB138" i="10"/>
  <c r="BB24" i="10"/>
  <c r="BB78" i="10" s="1"/>
  <c r="BB79" i="10" s="1"/>
  <c r="AL18" i="9"/>
  <c r="AL6" i="4"/>
  <c r="AL6" i="5"/>
  <c r="BT140" i="10"/>
  <c r="AQ18" i="9"/>
  <c r="AQ132" i="9"/>
  <c r="AQ6" i="5"/>
  <c r="AQ6" i="4"/>
  <c r="BT145" i="10"/>
  <c r="BT144" i="10" s="1"/>
  <c r="BT17" i="10"/>
  <c r="AR140" i="10"/>
  <c r="BG129" i="9"/>
  <c r="BY136" i="9"/>
  <c r="AS136" i="9"/>
  <c r="BK140" i="10"/>
  <c r="CA6" i="5"/>
  <c r="CA18" i="9"/>
  <c r="BK17" i="10"/>
  <c r="BK145" i="10"/>
  <c r="BK144" i="10" s="1"/>
  <c r="CF145" i="10"/>
  <c r="CF144" i="10" s="1"/>
  <c r="CF17" i="10"/>
  <c r="CE136" i="9"/>
  <c r="AY136" i="9"/>
  <c r="AS140" i="9"/>
  <c r="BQ145" i="10"/>
  <c r="BQ144" i="10" s="1"/>
  <c r="BQ17" i="10"/>
  <c r="AK145" i="10"/>
  <c r="AK144" i="10" s="1"/>
  <c r="AK17" i="10"/>
  <c r="CG78" i="9"/>
  <c r="BA78" i="9"/>
  <c r="BA132" i="9" s="1"/>
  <c r="CD24" i="10"/>
  <c r="CD78" i="10" s="1"/>
  <c r="CD79" i="10" s="1"/>
  <c r="CD138" i="10"/>
  <c r="AH78" i="9"/>
  <c r="AR144" i="9"/>
  <c r="AN142" i="10"/>
  <c r="AO78" i="9"/>
  <c r="AO6" i="4" s="1"/>
  <c r="AQ140" i="10"/>
  <c r="BG17" i="10"/>
  <c r="BG78" i="9"/>
  <c r="V12" i="5"/>
  <c r="BH17" i="10"/>
  <c r="BP18" i="9"/>
  <c r="BP6" i="5"/>
  <c r="BV140" i="10"/>
  <c r="AP140" i="10"/>
  <c r="BV144" i="9"/>
  <c r="AX18" i="9"/>
  <c r="AX6" i="5"/>
  <c r="BJ17" i="10"/>
  <c r="CH18" i="9"/>
  <c r="CH6" i="5"/>
  <c r="Y20" i="3"/>
  <c r="BU27" i="5"/>
  <c r="BU12" i="5"/>
  <c r="AI20" i="3"/>
  <c r="BP18" i="10"/>
  <c r="AZ89" i="7"/>
  <c r="AZ83" i="7"/>
  <c r="AZ80" i="7"/>
  <c r="AZ85" i="7" s="1"/>
  <c r="AG83" i="7"/>
  <c r="AG80" i="7"/>
  <c r="AP14" i="5"/>
  <c r="CD82" i="7"/>
  <c r="AS81" i="7"/>
  <c r="E81" i="7"/>
  <c r="AQ143" i="9"/>
  <c r="N12" i="5"/>
  <c r="BZ87" i="7"/>
  <c r="BB80" i="7"/>
  <c r="BB85" i="7" s="1"/>
  <c r="BB89" i="7"/>
  <c r="BB83" i="7"/>
  <c r="BQ87" i="7"/>
  <c r="CF81" i="7"/>
  <c r="AJ12" i="5"/>
  <c r="AJ27" i="5"/>
  <c r="D27" i="5"/>
  <c r="D12" i="5"/>
  <c r="AC83" i="7"/>
  <c r="AC80" i="7"/>
  <c r="AY81" i="7"/>
  <c r="S81" i="7"/>
  <c r="BH89" i="7"/>
  <c r="BH83" i="7"/>
  <c r="BH80" i="7"/>
  <c r="BH85" i="7" s="1"/>
  <c r="AJ83" i="7"/>
  <c r="AJ80" i="7"/>
  <c r="AJ85" i="7" s="1"/>
  <c r="BF12" i="5"/>
  <c r="J27" i="5"/>
  <c r="J12" i="5"/>
  <c r="K83" i="7"/>
  <c r="K80" i="7"/>
  <c r="AX57" i="5"/>
  <c r="BL39" i="27"/>
  <c r="BM15" i="33"/>
  <c r="BM4" i="33"/>
  <c r="Z21" i="24"/>
  <c r="Z22" i="24"/>
  <c r="BE5" i="24"/>
  <c r="BE4" i="24"/>
  <c r="AT85" i="23"/>
  <c r="AT27" i="23"/>
  <c r="AT4" i="23" s="1"/>
  <c r="F4" i="23"/>
  <c r="CB12" i="4"/>
  <c r="AG24" i="3"/>
  <c r="BS15" i="33"/>
  <c r="BJ15" i="33"/>
  <c r="AX4" i="32"/>
  <c r="BZ12" i="30"/>
  <c r="X39" i="27"/>
  <c r="AF15" i="33"/>
  <c r="AF4" i="33"/>
  <c r="BA39" i="27"/>
  <c r="AR39" i="27"/>
  <c r="AQ48" i="27"/>
  <c r="AP39" i="27"/>
  <c r="AD39" i="27"/>
  <c r="BX39" i="27"/>
  <c r="BJ15" i="27"/>
  <c r="BU15" i="33"/>
  <c r="BU4" i="33"/>
  <c r="AG15" i="33"/>
  <c r="AG4" i="33"/>
  <c r="I15" i="33"/>
  <c r="I4" i="33"/>
  <c r="BP15" i="27"/>
  <c r="F39" i="27"/>
  <c r="BN48" i="27"/>
  <c r="BH15" i="27"/>
  <c r="AV21" i="24"/>
  <c r="AV22" i="24"/>
  <c r="BZ4" i="24"/>
  <c r="BN5" i="24"/>
  <c r="BN4" i="24"/>
  <c r="CH21" i="24"/>
  <c r="BF21" i="24"/>
  <c r="BF22" i="24"/>
  <c r="AO22" i="24"/>
  <c r="AO21" i="24"/>
  <c r="BZ5" i="24"/>
  <c r="BJ21" i="24"/>
  <c r="CG22" i="24"/>
  <c r="BA22" i="24"/>
  <c r="BA21" i="24"/>
  <c r="BO74" i="23"/>
  <c r="BO17" i="23"/>
  <c r="BO4" i="23" s="1"/>
  <c r="AR74" i="23"/>
  <c r="AR17" i="23"/>
  <c r="BT5" i="23"/>
  <c r="BT61" i="23" s="1"/>
  <c r="BT4" i="23"/>
  <c r="K4" i="23"/>
  <c r="K5" i="23"/>
  <c r="AD4" i="23"/>
  <c r="BR74" i="23"/>
  <c r="CD65" i="23"/>
  <c r="P5" i="23"/>
  <c r="P4" i="23"/>
  <c r="BO17" i="17"/>
  <c r="BO19" i="16"/>
  <c r="BO13" i="15"/>
  <c r="AW19" i="16"/>
  <c r="AW13" i="15"/>
  <c r="BC4" i="23"/>
  <c r="CA5" i="23"/>
  <c r="CA61" i="23" s="1"/>
  <c r="CA4" i="23"/>
  <c r="BN4" i="23"/>
  <c r="BN5" i="23"/>
  <c r="BN61" i="23" s="1"/>
  <c r="AK5" i="23"/>
  <c r="AK61" i="23" s="1"/>
  <c r="E5" i="23"/>
  <c r="E4" i="23"/>
  <c r="CH5" i="23"/>
  <c r="CH61" i="23" s="1"/>
  <c r="O28" i="22"/>
  <c r="O29" i="22" s="1"/>
  <c r="O4" i="22"/>
  <c r="O5" i="22" s="1"/>
  <c r="AI4" i="22"/>
  <c r="AI5" i="22" s="1"/>
  <c r="AX4" i="22"/>
  <c r="AX5" i="22" s="1"/>
  <c r="BB17" i="23"/>
  <c r="BB4" i="23" s="1"/>
  <c r="Y28" i="22"/>
  <c r="Y29" i="22" s="1"/>
  <c r="Y4" i="22"/>
  <c r="Y5" i="22" s="1"/>
  <c r="H28" i="22"/>
  <c r="H29" i="22" s="1"/>
  <c r="AW5" i="23"/>
  <c r="AW61" i="23" s="1"/>
  <c r="Q5" i="23"/>
  <c r="Q4" i="23"/>
  <c r="BK23" i="19"/>
  <c r="BK4" i="19"/>
  <c r="AS28" i="22"/>
  <c r="AS29" i="22" s="1"/>
  <c r="BA4" i="22"/>
  <c r="BA5" i="22" s="1"/>
  <c r="BO23" i="19"/>
  <c r="BO4" i="19"/>
  <c r="CD23" i="19"/>
  <c r="CD4" i="19"/>
  <c r="BF23" i="19"/>
  <c r="BF4" i="19"/>
  <c r="AS23" i="19"/>
  <c r="AS4" i="19"/>
  <c r="BR4" i="17"/>
  <c r="BR37" i="17"/>
  <c r="BR36" i="17" s="1"/>
  <c r="BR51" i="17" s="1"/>
  <c r="BR50" i="17" s="1"/>
  <c r="AY23" i="19"/>
  <c r="AY4" i="19"/>
  <c r="BO17" i="18"/>
  <c r="AI17" i="18"/>
  <c r="BQ63" i="17"/>
  <c r="BJ119" i="17"/>
  <c r="BD115" i="16"/>
  <c r="BD137" i="16" s="1"/>
  <c r="BD136" i="16" s="1"/>
  <c r="AL65" i="16"/>
  <c r="CA136" i="16"/>
  <c r="AX123" i="16"/>
  <c r="AQ108" i="16"/>
  <c r="AQ107" i="16" s="1"/>
  <c r="AQ75" i="16"/>
  <c r="BN111" i="17"/>
  <c r="BN133" i="17" s="1"/>
  <c r="BN132" i="17" s="1"/>
  <c r="BR48" i="17"/>
  <c r="BR47" i="17" s="1"/>
  <c r="BR46" i="17" s="1"/>
  <c r="BR33" i="17"/>
  <c r="BU109" i="16"/>
  <c r="BU124" i="16" s="1"/>
  <c r="BU123" i="16" s="1"/>
  <c r="BF108" i="16"/>
  <c r="BF107" i="16" s="1"/>
  <c r="BF75" i="16"/>
  <c r="BU37" i="16"/>
  <c r="BU36" i="16" s="1"/>
  <c r="BU4" i="16"/>
  <c r="BP78" i="17"/>
  <c r="BT92" i="17"/>
  <c r="BT112" i="17" s="1"/>
  <c r="BT111" i="17" s="1"/>
  <c r="BT133" i="17" s="1"/>
  <c r="BT132" i="17" s="1"/>
  <c r="BV78" i="17"/>
  <c r="BV106" i="17" s="1"/>
  <c r="BV105" i="17" s="1"/>
  <c r="BV120" i="17" s="1"/>
  <c r="BV119" i="17" s="1"/>
  <c r="CH48" i="17"/>
  <c r="CH47" i="17" s="1"/>
  <c r="CH46" i="17" s="1"/>
  <c r="CH33" i="17"/>
  <c r="BS132" i="17"/>
  <c r="AS52" i="16"/>
  <c r="AL37" i="16"/>
  <c r="AL36" i="16" s="1"/>
  <c r="CG81" i="16"/>
  <c r="CG110" i="16" s="1"/>
  <c r="CG109" i="16" s="1"/>
  <c r="CG124" i="16" s="1"/>
  <c r="CG123" i="16" s="1"/>
  <c r="BT37" i="16"/>
  <c r="BT36" i="16" s="1"/>
  <c r="BT4" i="16"/>
  <c r="AN37" i="16"/>
  <c r="AN36" i="16" s="1"/>
  <c r="CH108" i="16"/>
  <c r="CH107" i="16" s="1"/>
  <c r="CH75" i="16"/>
  <c r="BP109" i="16"/>
  <c r="BP124" i="16" s="1"/>
  <c r="BP123" i="16" s="1"/>
  <c r="BS108" i="16"/>
  <c r="BS107" i="16" s="1"/>
  <c r="AS4" i="16"/>
  <c r="BT105" i="17"/>
  <c r="BT120" i="17" s="1"/>
  <c r="BT119" i="17" s="1"/>
  <c r="CC48" i="17"/>
  <c r="CC47" i="17" s="1"/>
  <c r="BN38" i="16"/>
  <c r="BN53" i="16" s="1"/>
  <c r="BN52" i="16" s="1"/>
  <c r="BY108" i="16"/>
  <c r="BY107" i="16" s="1"/>
  <c r="AK50" i="16"/>
  <c r="AK49" i="16" s="1"/>
  <c r="AK35" i="16"/>
  <c r="AM25" i="16"/>
  <c r="AM45" i="16" s="1"/>
  <c r="AM44" i="16" s="1"/>
  <c r="AM66" i="16" s="1"/>
  <c r="AM65" i="16" s="1"/>
  <c r="BP50" i="16"/>
  <c r="BP49" i="16" s="1"/>
  <c r="AJ50" i="16"/>
  <c r="AJ49" i="16" s="1"/>
  <c r="BX23" i="17"/>
  <c r="BU42" i="17"/>
  <c r="BU64" i="17" s="1"/>
  <c r="BU63" i="17" s="1"/>
  <c r="BD81" i="16"/>
  <c r="BD110" i="16" s="1"/>
  <c r="BD109" i="16" s="1"/>
  <c r="BD124" i="16" s="1"/>
  <c r="BD123" i="16" s="1"/>
  <c r="BG4" i="16"/>
  <c r="BG37" i="16"/>
  <c r="BG36" i="16" s="1"/>
  <c r="BO34" i="17"/>
  <c r="BL35" i="17"/>
  <c r="BL4" i="17"/>
  <c r="CG65" i="16"/>
  <c r="CA10" i="16"/>
  <c r="AU10" i="16"/>
  <c r="BV20" i="15"/>
  <c r="BV19" i="15" s="1"/>
  <c r="BV26" i="15" s="1"/>
  <c r="BV25" i="15" s="1"/>
  <c r="BR109" i="16"/>
  <c r="BR124" i="16" s="1"/>
  <c r="BR123" i="16" s="1"/>
  <c r="AP48" i="15"/>
  <c r="AP64" i="15" s="1"/>
  <c r="AP63" i="15" s="1"/>
  <c r="AP70" i="15" s="1"/>
  <c r="AP69" i="15" s="1"/>
  <c r="BF12" i="12"/>
  <c r="BF93" i="12"/>
  <c r="BU63" i="15"/>
  <c r="BU70" i="15" s="1"/>
  <c r="BU69" i="15" s="1"/>
  <c r="BT48" i="15"/>
  <c r="BT64" i="15" s="1"/>
  <c r="BT63" i="15" s="1"/>
  <c r="BT70" i="15" s="1"/>
  <c r="BT69" i="15" s="1"/>
  <c r="BF4" i="16"/>
  <c r="AI100" i="12"/>
  <c r="BY98" i="12"/>
  <c r="BN97" i="12"/>
  <c r="BN42" i="12"/>
  <c r="BC102" i="12"/>
  <c r="BC96" i="12"/>
  <c r="BP44" i="16"/>
  <c r="BP66" i="16" s="1"/>
  <c r="BP65" i="16" s="1"/>
  <c r="AJ25" i="16"/>
  <c r="AJ45" i="16" s="1"/>
  <c r="AJ44" i="16" s="1"/>
  <c r="AJ66" i="16" s="1"/>
  <c r="AJ65" i="16" s="1"/>
  <c r="AH4" i="16"/>
  <c r="BU121" i="16"/>
  <c r="BU120" i="16" s="1"/>
  <c r="BW32" i="12"/>
  <c r="AL121" i="16"/>
  <c r="AL120" i="16" s="1"/>
  <c r="BY4" i="15"/>
  <c r="AS4" i="15"/>
  <c r="BP48" i="15"/>
  <c r="BP64" i="15" s="1"/>
  <c r="BP63" i="15" s="1"/>
  <c r="BP70" i="15" s="1"/>
  <c r="BP69" i="15" s="1"/>
  <c r="BD100" i="12"/>
  <c r="AS99" i="12"/>
  <c r="AH98" i="12"/>
  <c r="BX102" i="12"/>
  <c r="BX96" i="12"/>
  <c r="BM21" i="24"/>
  <c r="AZ22" i="24"/>
  <c r="BV32" i="12"/>
  <c r="AP32" i="12"/>
  <c r="CH100" i="12"/>
  <c r="BW99" i="12"/>
  <c r="BL98" i="12"/>
  <c r="AN32" i="12"/>
  <c r="AZ94" i="13"/>
  <c r="AZ94" i="12"/>
  <c r="CC102" i="12"/>
  <c r="BB12" i="12"/>
  <c r="BB93" i="12"/>
  <c r="AQ12" i="12"/>
  <c r="AQ93" i="12"/>
  <c r="AQ103" i="12" s="1"/>
  <c r="BP94" i="13"/>
  <c r="BP94" i="12"/>
  <c r="AY42" i="12"/>
  <c r="CG32" i="12"/>
  <c r="AP129" i="9"/>
  <c r="AP115" i="9"/>
  <c r="AP139" i="9"/>
  <c r="AP136" i="9" s="1"/>
  <c r="BB99" i="12"/>
  <c r="AQ98" i="12"/>
  <c r="BT115" i="9"/>
  <c r="BO140" i="9"/>
  <c r="BQ138" i="10"/>
  <c r="BQ24" i="10"/>
  <c r="BQ78" i="10" s="1"/>
  <c r="BQ79" i="10" s="1"/>
  <c r="BZ144" i="9"/>
  <c r="CF138" i="10"/>
  <c r="CF24" i="10"/>
  <c r="CF78" i="10" s="1"/>
  <c r="CF79" i="10" s="1"/>
  <c r="AX143" i="10"/>
  <c r="CA136" i="9"/>
  <c r="AU136" i="9"/>
  <c r="CE18" i="9"/>
  <c r="CE6" i="5"/>
  <c r="CE6" i="4"/>
  <c r="CC144" i="9"/>
  <c r="AW144" i="9"/>
  <c r="AI143" i="9"/>
  <c r="AZ139" i="10"/>
  <c r="AJ139" i="9"/>
  <c r="AJ136" i="9" s="1"/>
  <c r="BL140" i="10"/>
  <c r="BL18" i="9"/>
  <c r="BL6" i="5"/>
  <c r="AV145" i="10"/>
  <c r="AV144" i="10" s="1"/>
  <c r="AV17" i="10"/>
  <c r="BN115" i="9"/>
  <c r="BN139" i="9"/>
  <c r="BN136" i="9" s="1"/>
  <c r="BM129" i="9"/>
  <c r="BM115" i="9"/>
  <c r="CH115" i="9"/>
  <c r="CH129" i="9"/>
  <c r="BB115" i="9"/>
  <c r="BG129" i="10"/>
  <c r="BG130" i="10" s="1"/>
  <c r="BG139" i="10"/>
  <c r="BY136" i="10"/>
  <c r="BK140" i="9"/>
  <c r="BC18" i="9"/>
  <c r="BC6" i="5"/>
  <c r="AM17" i="10"/>
  <c r="AM145" i="10"/>
  <c r="AM144" i="10" s="1"/>
  <c r="BQ140" i="10"/>
  <c r="AK140" i="10"/>
  <c r="BI144" i="9"/>
  <c r="BX145" i="10"/>
  <c r="BX144" i="10" s="1"/>
  <c r="BX17" i="10"/>
  <c r="AI129" i="9"/>
  <c r="BM142" i="10"/>
  <c r="BV78" i="9"/>
  <c r="BF138" i="10"/>
  <c r="BF24" i="10"/>
  <c r="BF78" i="10" s="1"/>
  <c r="BF79" i="10" s="1"/>
  <c r="BW142" i="9"/>
  <c r="BW140" i="9" s="1"/>
  <c r="AM139" i="9"/>
  <c r="AM136" i="9" s="1"/>
  <c r="CC78" i="9"/>
  <c r="BM138" i="10"/>
  <c r="BM24" i="10"/>
  <c r="BM78" i="10" s="1"/>
  <c r="BM79" i="10" s="1"/>
  <c r="AI140" i="10"/>
  <c r="BH144" i="10"/>
  <c r="AV78" i="10"/>
  <c r="AV79" i="10" s="1"/>
  <c r="AV136" i="9"/>
  <c r="BN140" i="9"/>
  <c r="AH140" i="9"/>
  <c r="BV145" i="10"/>
  <c r="BV144" i="10" s="1"/>
  <c r="BV17" i="10"/>
  <c r="AX144" i="9"/>
  <c r="BK85" i="7"/>
  <c r="BS83" i="7"/>
  <c r="BR78" i="9"/>
  <c r="AJ18" i="9"/>
  <c r="AJ6" i="5"/>
  <c r="AJ6" i="4"/>
  <c r="BT89" i="7"/>
  <c r="BT86" i="7" s="1"/>
  <c r="BT83" i="7"/>
  <c r="BT80" i="7"/>
  <c r="BT85" i="7" s="1"/>
  <c r="BY129" i="10"/>
  <c r="BY130" i="10" s="1"/>
  <c r="BK78" i="9"/>
  <c r="BK6" i="4" s="1"/>
  <c r="AG12" i="5"/>
  <c r="AG27" i="5"/>
  <c r="CD80" i="7"/>
  <c r="CD83" i="7"/>
  <c r="CD89" i="7"/>
  <c r="CD86" i="7" s="1"/>
  <c r="BN83" i="7"/>
  <c r="BN89" i="7"/>
  <c r="AX80" i="7"/>
  <c r="AX83" i="7"/>
  <c r="AX89" i="7"/>
  <c r="BO29" i="7"/>
  <c r="BO82" i="7" s="1"/>
  <c r="BT42" i="5"/>
  <c r="BT12" i="5"/>
  <c r="BT27" i="5"/>
  <c r="AN12" i="5"/>
  <c r="CC86" i="6"/>
  <c r="AH7" i="3" s="1"/>
  <c r="W12" i="5"/>
  <c r="BU82" i="7"/>
  <c r="AK12" i="5"/>
  <c r="CH86" i="6"/>
  <c r="AM7" i="3" s="1"/>
  <c r="CH139" i="9"/>
  <c r="CH136" i="9" s="1"/>
  <c r="AD80" i="7"/>
  <c r="AD83" i="7"/>
  <c r="AB82" i="7"/>
  <c r="AJ81" i="7"/>
  <c r="BQ86" i="6"/>
  <c r="V7" i="3" s="1"/>
  <c r="E83" i="7"/>
  <c r="E80" i="7"/>
  <c r="CE12" i="5"/>
  <c r="AQ12" i="5"/>
  <c r="K12" i="5"/>
  <c r="L83" i="7"/>
  <c r="L80" i="7"/>
  <c r="BW86" i="6"/>
  <c r="AB7" i="3" s="1"/>
  <c r="AX12" i="5"/>
  <c r="T39" i="27"/>
  <c r="CH39" i="27"/>
  <c r="AU39" i="27"/>
  <c r="BD5" i="23"/>
  <c r="BD61" i="23" s="1"/>
  <c r="BD4" i="23"/>
  <c r="Z28" i="22"/>
  <c r="Z29" i="22" s="1"/>
  <c r="Z4" i="22"/>
  <c r="Z5" i="22" s="1"/>
  <c r="AJ85" i="23"/>
  <c r="AJ27" i="23"/>
  <c r="BZ28" i="22"/>
  <c r="BZ29" i="22" s="1"/>
  <c r="BM48" i="17"/>
  <c r="BM47" i="17" s="1"/>
  <c r="BM33" i="17"/>
  <c r="BW39" i="27"/>
  <c r="CD26" i="34"/>
  <c r="CD4" i="34"/>
  <c r="AJ4" i="33"/>
  <c r="D4" i="33"/>
  <c r="V4" i="33"/>
  <c r="BF4" i="32"/>
  <c r="P39" i="27"/>
  <c r="AS39" i="27"/>
  <c r="BA48" i="27"/>
  <c r="AJ39" i="27"/>
  <c r="CA39" i="27"/>
  <c r="AH39" i="27"/>
  <c r="AI39" i="27"/>
  <c r="CG39" i="27"/>
  <c r="BV39" i="27"/>
  <c r="BM39" i="27"/>
  <c r="AW15" i="33"/>
  <c r="AW4" i="33"/>
  <c r="Y39" i="27"/>
  <c r="AM48" i="27"/>
  <c r="AT39" i="27"/>
  <c r="CC15" i="27"/>
  <c r="CB15" i="27"/>
  <c r="BD48" i="27"/>
  <c r="AE39" i="27"/>
  <c r="CA22" i="24"/>
  <c r="CA21" i="24"/>
  <c r="BC22" i="24"/>
  <c r="BC21" i="24"/>
  <c r="AN21" i="24"/>
  <c r="AN22" i="24"/>
  <c r="BF5" i="24"/>
  <c r="BF4" i="24"/>
  <c r="BM5" i="24"/>
  <c r="BM4" i="24"/>
  <c r="CH5" i="24"/>
  <c r="AX21" i="24"/>
  <c r="AX22" i="24"/>
  <c r="BJ5" i="24"/>
  <c r="BY4" i="24"/>
  <c r="BY5" i="24"/>
  <c r="BG74" i="23"/>
  <c r="BG17" i="23"/>
  <c r="BG4" i="23" s="1"/>
  <c r="AJ17" i="23"/>
  <c r="AJ74" i="23"/>
  <c r="BL5" i="23"/>
  <c r="BL61" i="23" s="1"/>
  <c r="BL4" i="23"/>
  <c r="V4" i="23"/>
  <c r="H5" i="23"/>
  <c r="H4" i="23"/>
  <c r="AW85" i="23"/>
  <c r="AW27" i="23"/>
  <c r="AW4" i="23" s="1"/>
  <c r="CH65" i="23"/>
  <c r="G28" i="22"/>
  <c r="G29" i="22" s="1"/>
  <c r="G4" i="22"/>
  <c r="G5" i="22" s="1"/>
  <c r="CC74" i="23"/>
  <c r="CC17" i="23"/>
  <c r="CC4" i="23" s="1"/>
  <c r="CH17" i="23"/>
  <c r="CH4" i="23" s="1"/>
  <c r="AU74" i="23"/>
  <c r="AU17" i="23"/>
  <c r="AU4" i="23" s="1"/>
  <c r="O17" i="23"/>
  <c r="AH17" i="23"/>
  <c r="AH74" i="23"/>
  <c r="BR17" i="23"/>
  <c r="AR85" i="23"/>
  <c r="AR27" i="23"/>
  <c r="Q28" i="22"/>
  <c r="Q29" i="22" s="1"/>
  <c r="Q4" i="22"/>
  <c r="Q5" i="22" s="1"/>
  <c r="BR4" i="22"/>
  <c r="BR5" i="22" s="1"/>
  <c r="F28" i="22"/>
  <c r="F29" i="22" s="1"/>
  <c r="F4" i="22"/>
  <c r="F5" i="22" s="1"/>
  <c r="AJ24" i="3"/>
  <c r="CE12" i="4"/>
  <c r="CA28" i="22"/>
  <c r="CA29" i="22" s="1"/>
  <c r="AM24" i="3"/>
  <c r="CH12" i="4"/>
  <c r="BC23" i="19"/>
  <c r="BC4" i="19"/>
  <c r="CB23" i="19"/>
  <c r="CB4" i="19"/>
  <c r="CG4" i="22"/>
  <c r="CG5" i="22" s="1"/>
  <c r="BA28" i="22"/>
  <c r="BA29" i="22" s="1"/>
  <c r="AI23" i="19"/>
  <c r="AI4" i="19"/>
  <c r="AH23" i="19"/>
  <c r="AH4" i="19"/>
  <c r="BJ4" i="17"/>
  <c r="BJ37" i="17"/>
  <c r="BJ36" i="17" s="1"/>
  <c r="BJ51" i="17" s="1"/>
  <c r="BJ50" i="17" s="1"/>
  <c r="BK17" i="18"/>
  <c r="BK4" i="18"/>
  <c r="BK10" i="4" s="1"/>
  <c r="CF14" i="34"/>
  <c r="CF4" i="18"/>
  <c r="CF10" i="4" s="1"/>
  <c r="CF17" i="18"/>
  <c r="AZ4" i="18"/>
  <c r="AZ10" i="4" s="1"/>
  <c r="AZ17" i="18"/>
  <c r="BO4" i="18"/>
  <c r="BO10" i="4" s="1"/>
  <c r="AI4" i="18"/>
  <c r="AI10" i="4" s="1"/>
  <c r="BI63" i="17"/>
  <c r="CA35" i="17"/>
  <c r="CA4" i="17"/>
  <c r="CF108" i="16"/>
  <c r="CF107" i="16" s="1"/>
  <c r="AP81" i="16"/>
  <c r="AP110" i="16" s="1"/>
  <c r="AP109" i="16" s="1"/>
  <c r="AP124" i="16" s="1"/>
  <c r="AP123" i="16" s="1"/>
  <c r="AI108" i="16"/>
  <c r="AI107" i="16" s="1"/>
  <c r="BF111" i="17"/>
  <c r="BF133" i="17" s="1"/>
  <c r="BF132" i="17" s="1"/>
  <c r="BM81" i="16"/>
  <c r="AX108" i="16"/>
  <c r="AX107" i="16" s="1"/>
  <c r="AX75" i="16"/>
  <c r="BI65" i="16"/>
  <c r="BM37" i="16"/>
  <c r="BM36" i="16" s="1"/>
  <c r="BM4" i="16"/>
  <c r="BX34" i="17"/>
  <c r="BG73" i="17"/>
  <c r="BL92" i="17"/>
  <c r="BL112" i="17" s="1"/>
  <c r="BL111" i="17" s="1"/>
  <c r="BL133" i="17" s="1"/>
  <c r="BL132" i="17" s="1"/>
  <c r="CC4" i="34"/>
  <c r="CC26" i="34"/>
  <c r="BK132" i="17"/>
  <c r="AX65" i="16"/>
  <c r="AK52" i="16"/>
  <c r="BW65" i="16"/>
  <c r="AQ44" i="16"/>
  <c r="AQ66" i="16" s="1"/>
  <c r="AQ65" i="16" s="1"/>
  <c r="BL108" i="16"/>
  <c r="BL107" i="16" s="1"/>
  <c r="BL75" i="16"/>
  <c r="AX4" i="16"/>
  <c r="BN35" i="16"/>
  <c r="BN50" i="16"/>
  <c r="BN49" i="16" s="1"/>
  <c r="BN48" i="16" s="1"/>
  <c r="BH81" i="16"/>
  <c r="BH110" i="16" s="1"/>
  <c r="BH109" i="16" s="1"/>
  <c r="BH124" i="16" s="1"/>
  <c r="BH123" i="16" s="1"/>
  <c r="BK108" i="16"/>
  <c r="BK107" i="16" s="1"/>
  <c r="BK75" i="16"/>
  <c r="CA4" i="15"/>
  <c r="CC96" i="16"/>
  <c r="CC116" i="16" s="1"/>
  <c r="CC115" i="16" s="1"/>
  <c r="CC137" i="16" s="1"/>
  <c r="CC136" i="16" s="1"/>
  <c r="CH4" i="15"/>
  <c r="CB65" i="16"/>
  <c r="BF38" i="16"/>
  <c r="BF53" i="16" s="1"/>
  <c r="BF52" i="16" s="1"/>
  <c r="BQ108" i="16"/>
  <c r="BQ107" i="16" s="1"/>
  <c r="AK4" i="16"/>
  <c r="BP4" i="16"/>
  <c r="CA23" i="17"/>
  <c r="CA43" i="17" s="1"/>
  <c r="CA42" i="17" s="1"/>
  <c r="CA64" i="17" s="1"/>
  <c r="CA63" i="17" s="1"/>
  <c r="BB96" i="16"/>
  <c r="BB116" i="16" s="1"/>
  <c r="BB115" i="16" s="1"/>
  <c r="BB137" i="16" s="1"/>
  <c r="BB136" i="16" s="1"/>
  <c r="AV81" i="16"/>
  <c r="AV110" i="16" s="1"/>
  <c r="AV109" i="16" s="1"/>
  <c r="AV124" i="16" s="1"/>
  <c r="AV123" i="16" s="1"/>
  <c r="AY4" i="16"/>
  <c r="AY37" i="16"/>
  <c r="AY36" i="16" s="1"/>
  <c r="CG34" i="17"/>
  <c r="BY96" i="16"/>
  <c r="BY116" i="16" s="1"/>
  <c r="BY115" i="16" s="1"/>
  <c r="BY137" i="16" s="1"/>
  <c r="BY136" i="16" s="1"/>
  <c r="BS81" i="16"/>
  <c r="BS110" i="16" s="1"/>
  <c r="BS109" i="16" s="1"/>
  <c r="BS124" i="16" s="1"/>
  <c r="BS123" i="16" s="1"/>
  <c r="BN4" i="15"/>
  <c r="AH69" i="15"/>
  <c r="AX12" i="12"/>
  <c r="AX93" i="12"/>
  <c r="BL48" i="15"/>
  <c r="BL64" i="15" s="1"/>
  <c r="BL63" i="15" s="1"/>
  <c r="BL70" i="15" s="1"/>
  <c r="BL69" i="15" s="1"/>
  <c r="CB99" i="12"/>
  <c r="BQ98" i="12"/>
  <c r="BF97" i="12"/>
  <c r="BF42" i="12"/>
  <c r="AU102" i="12"/>
  <c r="AU96" i="12"/>
  <c r="BH96" i="16"/>
  <c r="BH116" i="16" s="1"/>
  <c r="BH115" i="16" s="1"/>
  <c r="BH137" i="16" s="1"/>
  <c r="BH136" i="16" s="1"/>
  <c r="CG50" i="16"/>
  <c r="CG49" i="16" s="1"/>
  <c r="BO32" i="12"/>
  <c r="BH4" i="15"/>
  <c r="AV100" i="12"/>
  <c r="AK99" i="12"/>
  <c r="CA97" i="12"/>
  <c r="CA42" i="12"/>
  <c r="BP102" i="12"/>
  <c r="BP96" i="12"/>
  <c r="BP48" i="17"/>
  <c r="BP47" i="17" s="1"/>
  <c r="BJ42" i="12"/>
  <c r="BJ100" i="12"/>
  <c r="AY99" i="12"/>
  <c r="AN98" i="12"/>
  <c r="BY42" i="12"/>
  <c r="BY97" i="12"/>
  <c r="BI42" i="12"/>
  <c r="BI97" i="12"/>
  <c r="AS42" i="12"/>
  <c r="AS97" i="12"/>
  <c r="CD102" i="12"/>
  <c r="CD96" i="12"/>
  <c r="BN102" i="12"/>
  <c r="BN96" i="12"/>
  <c r="AX102" i="12"/>
  <c r="AX96" i="12"/>
  <c r="AH102" i="12"/>
  <c r="AH96" i="12"/>
  <c r="BI24" i="12"/>
  <c r="BP43" i="12"/>
  <c r="BP103" i="12"/>
  <c r="BE102" i="12"/>
  <c r="AT12" i="12"/>
  <c r="AT93" i="12"/>
  <c r="AI12" i="12"/>
  <c r="AI93" i="12"/>
  <c r="BJ24" i="12"/>
  <c r="BY32" i="12"/>
  <c r="AR94" i="13"/>
  <c r="AR94" i="12"/>
  <c r="BR42" i="12"/>
  <c r="AL102" i="12"/>
  <c r="AI144" i="9"/>
  <c r="AH115" i="9"/>
  <c r="AH139" i="9"/>
  <c r="AH136" i="9" s="1"/>
  <c r="BU93" i="12"/>
  <c r="BU103" i="12" s="1"/>
  <c r="BU12" i="12"/>
  <c r="BE93" i="12"/>
  <c r="BE12" i="12"/>
  <c r="AO100" i="12"/>
  <c r="CE98" i="12"/>
  <c r="CC136" i="9"/>
  <c r="BL129" i="9"/>
  <c r="BL115" i="9"/>
  <c r="BL129" i="10"/>
  <c r="BL130" i="10" s="1"/>
  <c r="CA142" i="9"/>
  <c r="BG140" i="9"/>
  <c r="CH139" i="10"/>
  <c r="BI138" i="10"/>
  <c r="BI24" i="10"/>
  <c r="BI78" i="10" s="1"/>
  <c r="BI79" i="10" s="1"/>
  <c r="BB140" i="10"/>
  <c r="BR144" i="9"/>
  <c r="CG115" i="9"/>
  <c r="CG129" i="9"/>
  <c r="BX138" i="10"/>
  <c r="BX24" i="10"/>
  <c r="BX78" i="10" s="1"/>
  <c r="BX79" i="10" s="1"/>
  <c r="CF129" i="9"/>
  <c r="CF115" i="9"/>
  <c r="BW129" i="9"/>
  <c r="CG139" i="9"/>
  <c r="CG136" i="9" s="1"/>
  <c r="BC78" i="10"/>
  <c r="BC79" i="10" s="1"/>
  <c r="BM140" i="10"/>
  <c r="CC145" i="10"/>
  <c r="CC144" i="10" s="1"/>
  <c r="CC17" i="10"/>
  <c r="AW145" i="10"/>
  <c r="AW144" i="10" s="1"/>
  <c r="AW17" i="10"/>
  <c r="BZ138" i="10"/>
  <c r="BZ24" i="10"/>
  <c r="BZ78" i="10" s="1"/>
  <c r="BZ79" i="10" s="1"/>
  <c r="AT138" i="10"/>
  <c r="AT24" i="10"/>
  <c r="AT78" i="10" s="1"/>
  <c r="AT79" i="10" s="1"/>
  <c r="CH136" i="10"/>
  <c r="AI18" i="9"/>
  <c r="AI132" i="9"/>
  <c r="AI6" i="5"/>
  <c r="AI6" i="4"/>
  <c r="BL144" i="9"/>
  <c r="AN18" i="9"/>
  <c r="AN6" i="5"/>
  <c r="AP143" i="9"/>
  <c r="BQ136" i="9"/>
  <c r="AK136" i="9"/>
  <c r="BC140" i="10"/>
  <c r="CA17" i="10"/>
  <c r="CA145" i="10"/>
  <c r="CA144" i="10" s="1"/>
  <c r="BC144" i="9"/>
  <c r="CB140" i="9"/>
  <c r="BW136" i="9"/>
  <c r="AQ136" i="9"/>
  <c r="BQ140" i="9"/>
  <c r="AK140" i="9"/>
  <c r="BI145" i="10"/>
  <c r="BI144" i="10" s="1"/>
  <c r="BI17" i="10"/>
  <c r="AI129" i="10"/>
  <c r="AI130" i="10" s="1"/>
  <c r="BY78" i="9"/>
  <c r="BY132" i="9" s="1"/>
  <c r="AS78" i="9"/>
  <c r="AX78" i="9"/>
  <c r="AX6" i="4" s="1"/>
  <c r="AH138" i="10"/>
  <c r="AH24" i="10"/>
  <c r="AH78" i="10" s="1"/>
  <c r="AH79" i="10" s="1"/>
  <c r="BL140" i="9"/>
  <c r="BE78" i="9"/>
  <c r="AO138" i="10"/>
  <c r="AO24" i="10"/>
  <c r="AO78" i="10" s="1"/>
  <c r="AO79" i="10" s="1"/>
  <c r="CE17" i="10"/>
  <c r="AY17" i="10"/>
  <c r="BA129" i="9"/>
  <c r="CB78" i="10"/>
  <c r="CB79" i="10" s="1"/>
  <c r="BN140" i="10"/>
  <c r="AH140" i="10"/>
  <c r="BN18" i="9"/>
  <c r="BN6" i="5"/>
  <c r="BN6" i="4"/>
  <c r="AX145" i="10"/>
  <c r="AX144" i="10" s="1"/>
  <c r="AX17" i="10"/>
  <c r="AM12" i="5"/>
  <c r="AM57" i="5"/>
  <c r="BZ78" i="9"/>
  <c r="CE129" i="9"/>
  <c r="BO78" i="10"/>
  <c r="BO79" i="10" s="1"/>
  <c r="BD89" i="7"/>
  <c r="BD83" i="7"/>
  <c r="BD80" i="7"/>
  <c r="BD85" i="7" s="1"/>
  <c r="BS86" i="7"/>
  <c r="BP78" i="9"/>
  <c r="CH17" i="10"/>
  <c r="BB17" i="10"/>
  <c r="CG82" i="7"/>
  <c r="BS12" i="5"/>
  <c r="BB78" i="9"/>
  <c r="BB6" i="4" s="1"/>
  <c r="BQ18" i="9"/>
  <c r="BQ6" i="5"/>
  <c r="H83" i="7"/>
  <c r="H80" i="7"/>
  <c r="BR12" i="5"/>
  <c r="BA129" i="10"/>
  <c r="BA130" i="10" s="1"/>
  <c r="AM78" i="9"/>
  <c r="AM6" i="4" s="1"/>
  <c r="AY12" i="5"/>
  <c r="BM12" i="5"/>
  <c r="BN85" i="6"/>
  <c r="S6" i="3" s="1"/>
  <c r="AX85" i="6"/>
  <c r="R80" i="7"/>
  <c r="R83" i="7"/>
  <c r="BZ14" i="5"/>
  <c r="AZ17" i="10"/>
  <c r="CC89" i="7"/>
  <c r="CC86" i="7" s="1"/>
  <c r="CC83" i="7"/>
  <c r="CC80" i="7"/>
  <c r="BM89" i="7"/>
  <c r="BM83" i="7"/>
  <c r="BM80" i="7"/>
  <c r="AW89" i="7"/>
  <c r="AW83" i="7"/>
  <c r="AW80" i="7"/>
  <c r="AW85" i="7" s="1"/>
  <c r="AF12" i="5"/>
  <c r="AK81" i="7"/>
  <c r="CH85" i="6"/>
  <c r="BR86" i="6"/>
  <c r="W7" i="3" s="1"/>
  <c r="CB82" i="7"/>
  <c r="BX81" i="7"/>
  <c r="AB12" i="5"/>
  <c r="AS83" i="7"/>
  <c r="AS80" i="7"/>
  <c r="AS85" i="7" s="1"/>
  <c r="BQ12" i="5"/>
  <c r="BQ42" i="5"/>
  <c r="BQ57" i="5"/>
  <c r="BQ27" i="5"/>
  <c r="CE81" i="7"/>
  <c r="AQ81" i="7"/>
  <c r="K81" i="7"/>
  <c r="CE87" i="7"/>
  <c r="CD27" i="5"/>
  <c r="CD12" i="5"/>
  <c r="AH57" i="5"/>
  <c r="AH42" i="5"/>
  <c r="AH12" i="5"/>
  <c r="AH27" i="5"/>
  <c r="CE89" i="7"/>
  <c r="CE86" i="7" s="1"/>
  <c r="CE83" i="7"/>
  <c r="CE80" i="7"/>
  <c r="CE85" i="7" s="1"/>
  <c r="BO89" i="7"/>
  <c r="BO83" i="7"/>
  <c r="BO80" i="7"/>
  <c r="BO85" i="7" s="1"/>
  <c r="AY89" i="7"/>
  <c r="AY83" i="7"/>
  <c r="AY80" i="7"/>
  <c r="AY85" i="7" s="1"/>
  <c r="AA83" i="7"/>
  <c r="AA80" i="7"/>
  <c r="AX42" i="5"/>
  <c r="Y80" i="7"/>
  <c r="CB26" i="34"/>
  <c r="CB4" i="34"/>
  <c r="BP15" i="33"/>
  <c r="AJ15" i="33"/>
  <c r="D15" i="33"/>
  <c r="N15" i="33"/>
  <c r="BH4" i="32"/>
  <c r="BK29" i="32"/>
  <c r="H39" i="27"/>
  <c r="AK39" i="27"/>
  <c r="U15" i="33"/>
  <c r="U4" i="33"/>
  <c r="AB39" i="27"/>
  <c r="BS39" i="27"/>
  <c r="Z39" i="27"/>
  <c r="AH15" i="33"/>
  <c r="AH4" i="33"/>
  <c r="BP39" i="27"/>
  <c r="BO39" i="27"/>
  <c r="AI48" i="27"/>
  <c r="K39" i="27"/>
  <c r="CE15" i="27"/>
  <c r="BE39" i="27"/>
  <c r="AO39" i="27"/>
  <c r="BV15" i="27"/>
  <c r="AL39" i="27"/>
  <c r="CF15" i="27"/>
  <c r="CB48" i="27"/>
  <c r="CD15" i="27"/>
  <c r="CA31" i="24"/>
  <c r="CA14" i="24"/>
  <c r="CA46" i="6"/>
  <c r="CA80" i="6" s="1"/>
  <c r="BZ31" i="24"/>
  <c r="BZ14" i="24"/>
  <c r="BZ46" i="6"/>
  <c r="AU4" i="24"/>
  <c r="AU5" i="24"/>
  <c r="CE4" i="24"/>
  <c r="CE5" i="24"/>
  <c r="BS22" i="24"/>
  <c r="BS21" i="24"/>
  <c r="AX5" i="24"/>
  <c r="AX4" i="24"/>
  <c r="BR5" i="24"/>
  <c r="AH21" i="24"/>
  <c r="AH22" i="24"/>
  <c r="BX4" i="24"/>
  <c r="BY21" i="24"/>
  <c r="BY22" i="24"/>
  <c r="AY74" i="23"/>
  <c r="AY17" i="23"/>
  <c r="AY4" i="23" s="1"/>
  <c r="AB17" i="23"/>
  <c r="BG5" i="23"/>
  <c r="BG61" i="23" s="1"/>
  <c r="N4" i="23"/>
  <c r="BB74" i="23"/>
  <c r="BB5" i="23"/>
  <c r="BB61" i="23" s="1"/>
  <c r="BB19" i="16"/>
  <c r="BB13" i="15"/>
  <c r="AO19" i="16"/>
  <c r="AO13" i="15"/>
  <c r="AO85" i="23"/>
  <c r="AO27" i="23"/>
  <c r="AS85" i="23"/>
  <c r="AS27" i="23"/>
  <c r="AS4" i="23" s="1"/>
  <c r="BS5" i="23"/>
  <c r="BS61" i="23" s="1"/>
  <c r="BS4" i="23"/>
  <c r="BI5" i="23"/>
  <c r="BI61" i="23" s="1"/>
  <c r="BI4" i="23"/>
  <c r="AC5" i="23"/>
  <c r="AC4" i="23"/>
  <c r="CE4" i="23"/>
  <c r="CE5" i="23"/>
  <c r="CE61" i="23" s="1"/>
  <c r="BZ5" i="23"/>
  <c r="BZ61" i="23" s="1"/>
  <c r="BZ4" i="23"/>
  <c r="BK4" i="22"/>
  <c r="BK5" i="22" s="1"/>
  <c r="BJ17" i="23"/>
  <c r="BJ4" i="23" s="1"/>
  <c r="BH61" i="23"/>
  <c r="CE4" i="22"/>
  <c r="CE5" i="22" s="1"/>
  <c r="S28" i="22"/>
  <c r="S29" i="22" s="1"/>
  <c r="S4" i="22"/>
  <c r="S5" i="22" s="1"/>
  <c r="AH4" i="22"/>
  <c r="AH5" i="22" s="1"/>
  <c r="AZ61" i="23"/>
  <c r="P4" i="22"/>
  <c r="P5" i="22" s="1"/>
  <c r="BT28" i="22"/>
  <c r="BT29" i="22" s="1"/>
  <c r="AO5" i="23"/>
  <c r="AO61" i="23" s="1"/>
  <c r="AO4" i="23"/>
  <c r="I5" i="23"/>
  <c r="I4" i="23"/>
  <c r="BS28" i="22"/>
  <c r="BS29" i="22" s="1"/>
  <c r="AE24" i="3"/>
  <c r="BZ12" i="4"/>
  <c r="AU23" i="19"/>
  <c r="AU4" i="19"/>
  <c r="BR4" i="19"/>
  <c r="BR23" i="19"/>
  <c r="CG28" i="22"/>
  <c r="CG29" i="22" s="1"/>
  <c r="BP23" i="19"/>
  <c r="BP4" i="19"/>
  <c r="BQ23" i="19"/>
  <c r="BQ4" i="19"/>
  <c r="AK23" i="19"/>
  <c r="AK4" i="19"/>
  <c r="CD35" i="17"/>
  <c r="CD4" i="17"/>
  <c r="CE17" i="18"/>
  <c r="BG17" i="18"/>
  <c r="BS35" i="17"/>
  <c r="AN96" i="16"/>
  <c r="AN116" i="16" s="1"/>
  <c r="AN115" i="16" s="1"/>
  <c r="AN137" i="16" s="1"/>
  <c r="AN136" i="16" s="1"/>
  <c r="BX108" i="16"/>
  <c r="BX107" i="16" s="1"/>
  <c r="BX75" i="16"/>
  <c r="CH44" i="16"/>
  <c r="CH66" i="16" s="1"/>
  <c r="CH65" i="16" s="1"/>
  <c r="AH81" i="16"/>
  <c r="AH110" i="16" s="1"/>
  <c r="AH109" i="16" s="1"/>
  <c r="AH124" i="16" s="1"/>
  <c r="AH123" i="16" s="1"/>
  <c r="BX78" i="17"/>
  <c r="BF63" i="17"/>
  <c r="AP108" i="16"/>
  <c r="AP107" i="16" s="1"/>
  <c r="AP75" i="16"/>
  <c r="BE37" i="16"/>
  <c r="BE36" i="16" s="1"/>
  <c r="CH4" i="16"/>
  <c r="CH37" i="16"/>
  <c r="CH36" i="16" s="1"/>
  <c r="BL37" i="16"/>
  <c r="BL36" i="16" s="1"/>
  <c r="BL4" i="16"/>
  <c r="CB20" i="15"/>
  <c r="CB19" i="15" s="1"/>
  <c r="CB26" i="15" s="1"/>
  <c r="CB25" i="15" s="1"/>
  <c r="CG73" i="17"/>
  <c r="AZ81" i="16"/>
  <c r="AZ110" i="16" s="1"/>
  <c r="AZ109" i="16" s="1"/>
  <c r="AZ124" i="16" s="1"/>
  <c r="AZ123" i="16" s="1"/>
  <c r="BC108" i="16"/>
  <c r="BC107" i="16" s="1"/>
  <c r="BS4" i="15"/>
  <c r="BU96" i="16"/>
  <c r="BU116" i="16" s="1"/>
  <c r="BU115" i="16" s="1"/>
  <c r="BU137" i="16" s="1"/>
  <c r="BU136" i="16" s="1"/>
  <c r="BZ4" i="15"/>
  <c r="BH48" i="17"/>
  <c r="BH47" i="17" s="1"/>
  <c r="BT65" i="16"/>
  <c r="AX38" i="16"/>
  <c r="BI108" i="16"/>
  <c r="BI107" i="16" s="1"/>
  <c r="BH50" i="16"/>
  <c r="BH49" i="16" s="1"/>
  <c r="BH48" i="16" s="1"/>
  <c r="BP23" i="17"/>
  <c r="BM42" i="17"/>
  <c r="BM64" i="17" s="1"/>
  <c r="BM63" i="17" s="1"/>
  <c r="CD136" i="16"/>
  <c r="AT96" i="16"/>
  <c r="AT116" i="16" s="1"/>
  <c r="AT115" i="16" s="1"/>
  <c r="AT137" i="16" s="1"/>
  <c r="AT136" i="16" s="1"/>
  <c r="AN81" i="16"/>
  <c r="AN110" i="16" s="1"/>
  <c r="AN109" i="16" s="1"/>
  <c r="AN124" i="16" s="1"/>
  <c r="AN123" i="16" s="1"/>
  <c r="AQ4" i="16"/>
  <c r="AQ37" i="16"/>
  <c r="AQ36" i="16" s="1"/>
  <c r="BG20" i="15"/>
  <c r="BG19" i="15" s="1"/>
  <c r="BG26" i="15" s="1"/>
  <c r="BG25" i="15" s="1"/>
  <c r="BG35" i="17"/>
  <c r="BG4" i="17"/>
  <c r="CG4" i="17"/>
  <c r="BQ96" i="16"/>
  <c r="BQ116" i="16" s="1"/>
  <c r="BQ115" i="16" s="1"/>
  <c r="BQ137" i="16" s="1"/>
  <c r="BQ136" i="16" s="1"/>
  <c r="BS10" i="16"/>
  <c r="BF4" i="15"/>
  <c r="AP12" i="12"/>
  <c r="AP93" i="12"/>
  <c r="BD69" i="15"/>
  <c r="BM63" i="15"/>
  <c r="BM70" i="15" s="1"/>
  <c r="BM69" i="15" s="1"/>
  <c r="CE100" i="12"/>
  <c r="BT99" i="12"/>
  <c r="BI98" i="12"/>
  <c r="AX97" i="12"/>
  <c r="AX42" i="12"/>
  <c r="AM102" i="12"/>
  <c r="AM96" i="12"/>
  <c r="BH44" i="16"/>
  <c r="BH66" i="16" s="1"/>
  <c r="BH65" i="16" s="1"/>
  <c r="CD4" i="16"/>
  <c r="BM121" i="16"/>
  <c r="BM120" i="16" s="1"/>
  <c r="BG32" i="12"/>
  <c r="BQ4" i="15"/>
  <c r="AK4" i="15"/>
  <c r="BH48" i="15"/>
  <c r="BH64" i="15" s="1"/>
  <c r="BH63" i="15" s="1"/>
  <c r="BH70" i="15" s="1"/>
  <c r="BH69" i="15" s="1"/>
  <c r="AN100" i="12"/>
  <c r="CD98" i="12"/>
  <c r="BS97" i="12"/>
  <c r="BS42" i="12"/>
  <c r="BH102" i="12"/>
  <c r="BH96" i="12"/>
  <c r="CF22" i="24"/>
  <c r="AR22" i="24"/>
  <c r="BR32" i="12"/>
  <c r="BN32" i="12"/>
  <c r="AH32" i="12"/>
  <c r="BX94" i="13"/>
  <c r="BX94" i="12"/>
  <c r="AL100" i="12"/>
  <c r="CB98" i="12"/>
  <c r="CG12" i="12"/>
  <c r="CG93" i="12"/>
  <c r="BQ12" i="12"/>
  <c r="BQ93" i="12"/>
  <c r="BA12" i="12"/>
  <c r="BA93" i="12"/>
  <c r="AK12" i="12"/>
  <c r="AK93" i="12"/>
  <c r="BR102" i="12"/>
  <c r="AR43" i="12"/>
  <c r="AR103" i="12"/>
  <c r="AL12" i="12"/>
  <c r="AL93" i="12"/>
  <c r="BB24" i="12"/>
  <c r="AU94" i="13"/>
  <c r="AU94" i="12"/>
  <c r="BQ32" i="12"/>
  <c r="CG143" i="9"/>
  <c r="CG140" i="9" s="1"/>
  <c r="BU100" i="12"/>
  <c r="BE100" i="12"/>
  <c r="BR99" i="12"/>
  <c r="BG98" i="12"/>
  <c r="BT42" i="12"/>
  <c r="BT97" i="12"/>
  <c r="BD42" i="12"/>
  <c r="BD97" i="12"/>
  <c r="AN42" i="12"/>
  <c r="AN97" i="12"/>
  <c r="BY102" i="12"/>
  <c r="BY96" i="12"/>
  <c r="BI102" i="12"/>
  <c r="BI96" i="12"/>
  <c r="AS102" i="12"/>
  <c r="AS96" i="12"/>
  <c r="BU136" i="9"/>
  <c r="BD129" i="9"/>
  <c r="BD115" i="9"/>
  <c r="CA115" i="9"/>
  <c r="BC139" i="10"/>
  <c r="BC136" i="10" s="1"/>
  <c r="AY140" i="9"/>
  <c r="BA138" i="10"/>
  <c r="BA136" i="10" s="1"/>
  <c r="BA24" i="10"/>
  <c r="BA78" i="10" s="1"/>
  <c r="BA79" i="10" s="1"/>
  <c r="AT140" i="10"/>
  <c r="BJ144" i="9"/>
  <c r="BQ115" i="9"/>
  <c r="BQ129" i="10"/>
  <c r="BQ130" i="10" s="1"/>
  <c r="BQ129" i="9"/>
  <c r="BP138" i="10"/>
  <c r="BP24" i="10"/>
  <c r="BP78" i="10" s="1"/>
  <c r="BP79" i="10" s="1"/>
  <c r="BX139" i="10"/>
  <c r="BX115" i="9"/>
  <c r="BH140" i="10"/>
  <c r="BW129" i="10"/>
  <c r="BW130" i="10" s="1"/>
  <c r="CG139" i="10"/>
  <c r="CA78" i="10"/>
  <c r="CA79" i="10" s="1"/>
  <c r="AU78" i="10"/>
  <c r="AU79" i="10" s="1"/>
  <c r="BW18" i="9"/>
  <c r="BW6" i="5"/>
  <c r="BU144" i="9"/>
  <c r="AO144" i="9"/>
  <c r="AN140" i="9"/>
  <c r="CC143" i="9"/>
  <c r="BP139" i="10"/>
  <c r="AZ139" i="9"/>
  <c r="AZ136" i="9" s="1"/>
  <c r="BZ136" i="9"/>
  <c r="AT136" i="9"/>
  <c r="AV140" i="10"/>
  <c r="CB132" i="9"/>
  <c r="CB18" i="9"/>
  <c r="CB6" i="4"/>
  <c r="CB6" i="5"/>
  <c r="BL145" i="10"/>
  <c r="BL144" i="10" s="1"/>
  <c r="BL17" i="10"/>
  <c r="AN144" i="9"/>
  <c r="BF129" i="9"/>
  <c r="BF115" i="9"/>
  <c r="BF139" i="9"/>
  <c r="BF136" i="9" s="1"/>
  <c r="BE115" i="9"/>
  <c r="BZ115" i="9"/>
  <c r="BZ129" i="9"/>
  <c r="AT139" i="10"/>
  <c r="AT136" i="10" s="1"/>
  <c r="AT115" i="9"/>
  <c r="AT129" i="9"/>
  <c r="BW139" i="10"/>
  <c r="BC140" i="9"/>
  <c r="BS18" i="9"/>
  <c r="BS6" i="5"/>
  <c r="BC145" i="10"/>
  <c r="BC144" i="10" s="1"/>
  <c r="BC17" i="10"/>
  <c r="AX142" i="9"/>
  <c r="BO136" i="10"/>
  <c r="AI136" i="10"/>
  <c r="BI140" i="10"/>
  <c r="CG144" i="9"/>
  <c r="BA144" i="9"/>
  <c r="CB139" i="9"/>
  <c r="CB136" i="9" s="1"/>
  <c r="BE142" i="10"/>
  <c r="BV138" i="10"/>
  <c r="BV24" i="10"/>
  <c r="BV78" i="10" s="1"/>
  <c r="BV79" i="10" s="1"/>
  <c r="BW78" i="9"/>
  <c r="AQ138" i="10"/>
  <c r="AQ136" i="10" s="1"/>
  <c r="AQ24" i="10"/>
  <c r="AQ78" i="10" s="1"/>
  <c r="AQ79" i="10" s="1"/>
  <c r="CC138" i="10"/>
  <c r="CC24" i="10"/>
  <c r="CC78" i="10" s="1"/>
  <c r="CC79" i="10" s="1"/>
  <c r="BT78" i="9"/>
  <c r="BT6" i="4" s="1"/>
  <c r="AN78" i="10"/>
  <c r="AN79" i="10" s="1"/>
  <c r="BF140" i="9"/>
  <c r="BH18" i="9"/>
  <c r="BH6" i="5"/>
  <c r="BN144" i="9"/>
  <c r="AP144" i="9"/>
  <c r="AD42" i="5"/>
  <c r="AD12" i="5"/>
  <c r="AZ78" i="9"/>
  <c r="BI18" i="9"/>
  <c r="BI6" i="5"/>
  <c r="BI6" i="4"/>
  <c r="CE129" i="10"/>
  <c r="CE130" i="10" s="1"/>
  <c r="AV89" i="7"/>
  <c r="AV83" i="7"/>
  <c r="AV80" i="7"/>
  <c r="BC12" i="5"/>
  <c r="BC27" i="5"/>
  <c r="AT78" i="9"/>
  <c r="AT132" i="9" s="1"/>
  <c r="CH144" i="10"/>
  <c r="BB144" i="10"/>
  <c r="BJ12" i="5"/>
  <c r="BL78" i="9"/>
  <c r="AS18" i="9"/>
  <c r="AS6" i="5"/>
  <c r="AS6" i="4"/>
  <c r="O12" i="5"/>
  <c r="O42" i="5"/>
  <c r="O27" i="5"/>
  <c r="CC14" i="5"/>
  <c r="BI85" i="6"/>
  <c r="N6" i="3" s="1"/>
  <c r="Y57" i="5"/>
  <c r="Y27" i="5"/>
  <c r="Y12" i="5"/>
  <c r="AZ144" i="10"/>
  <c r="BM82" i="7"/>
  <c r="CE29" i="7"/>
  <c r="CE82" i="7" s="1"/>
  <c r="BL12" i="5"/>
  <c r="BL57" i="5"/>
  <c r="BL42" i="5"/>
  <c r="BL27" i="5"/>
  <c r="X12" i="5"/>
  <c r="X57" i="5"/>
  <c r="X42" i="5"/>
  <c r="X27" i="5"/>
  <c r="Q83" i="7"/>
  <c r="Q80" i="7"/>
  <c r="CH87" i="7"/>
  <c r="BI12" i="5"/>
  <c r="BI27" i="5"/>
  <c r="AC42" i="5"/>
  <c r="AC57" i="5"/>
  <c r="AC27" i="5"/>
  <c r="AC12" i="5"/>
  <c r="CH89" i="7"/>
  <c r="CH86" i="7" s="1"/>
  <c r="CH83" i="7"/>
  <c r="CG81" i="7"/>
  <c r="AT80" i="7"/>
  <c r="AT85" i="7" s="1"/>
  <c r="AT83" i="7"/>
  <c r="P80" i="7"/>
  <c r="BP57" i="5"/>
  <c r="BP27" i="5"/>
  <c r="BP12" i="5"/>
  <c r="BP42" i="5"/>
  <c r="AB81" i="7"/>
  <c r="BQ89" i="7"/>
  <c r="BQ86" i="7" s="1"/>
  <c r="BQ83" i="7"/>
  <c r="BQ80" i="7"/>
  <c r="U83" i="7"/>
  <c r="U80" i="7"/>
  <c r="CB80" i="7"/>
  <c r="CB85" i="7" s="1"/>
  <c r="CH29" i="7"/>
  <c r="CH82" i="7" s="1"/>
  <c r="BW57" i="5"/>
  <c r="BW42" i="5"/>
  <c r="BW27" i="5"/>
  <c r="BW12" i="5"/>
  <c r="AI57" i="5"/>
  <c r="AI12" i="5"/>
  <c r="AI42" i="5"/>
  <c r="AI27" i="5"/>
  <c r="AB83" i="7"/>
  <c r="AB80" i="7"/>
  <c r="AX27" i="5"/>
  <c r="BP108" i="16"/>
  <c r="BP107" i="16" s="1"/>
  <c r="BP75" i="16"/>
  <c r="BZ44" i="16"/>
  <c r="BZ66" i="16" s="1"/>
  <c r="BZ65" i="16" s="1"/>
  <c r="CG119" i="17"/>
  <c r="CE108" i="16"/>
  <c r="CE107" i="16" s="1"/>
  <c r="BY34" i="17"/>
  <c r="AH108" i="16"/>
  <c r="AH107" i="16" s="1"/>
  <c r="BL52" i="16"/>
  <c r="AW37" i="16"/>
  <c r="AW36" i="16" s="1"/>
  <c r="BU92" i="17"/>
  <c r="BU112" i="17" s="1"/>
  <c r="BU111" i="17" s="1"/>
  <c r="BU133" i="17" s="1"/>
  <c r="BU132" i="17" s="1"/>
  <c r="BH78" i="17"/>
  <c r="CD73" i="17"/>
  <c r="BM73" i="17"/>
  <c r="CG10" i="16"/>
  <c r="BZ4" i="16"/>
  <c r="BZ37" i="16"/>
  <c r="BZ36" i="16" s="1"/>
  <c r="BO44" i="16"/>
  <c r="BO66" i="16" s="1"/>
  <c r="BO65" i="16" s="1"/>
  <c r="AI44" i="16"/>
  <c r="AI66" i="16" s="1"/>
  <c r="AI65" i="16" s="1"/>
  <c r="AI96" i="16"/>
  <c r="AI116" i="16" s="1"/>
  <c r="AI115" i="16" s="1"/>
  <c r="AI137" i="16" s="1"/>
  <c r="AI136" i="16" s="1"/>
  <c r="BD108" i="16"/>
  <c r="BD107" i="16" s="1"/>
  <c r="BT20" i="15"/>
  <c r="BT19" i="15" s="1"/>
  <c r="BT26" i="15" s="1"/>
  <c r="BT25" i="15" s="1"/>
  <c r="BY73" i="17"/>
  <c r="AR109" i="16"/>
  <c r="AR124" i="16" s="1"/>
  <c r="AR123" i="16" s="1"/>
  <c r="AU108" i="16"/>
  <c r="AU107" i="16" s="1"/>
  <c r="AU75" i="16"/>
  <c r="BK20" i="15"/>
  <c r="BK19" i="15" s="1"/>
  <c r="BK26" i="15" s="1"/>
  <c r="BK25" i="15" s="1"/>
  <c r="AP136" i="16"/>
  <c r="BM96" i="16"/>
  <c r="BM116" i="16" s="1"/>
  <c r="BM115" i="16" s="1"/>
  <c r="BM137" i="16" s="1"/>
  <c r="BM136" i="16" s="1"/>
  <c r="AQ52" i="16"/>
  <c r="BR4" i="15"/>
  <c r="AH136" i="16"/>
  <c r="BL65" i="16"/>
  <c r="AP38" i="16"/>
  <c r="AP53" i="16" s="1"/>
  <c r="AP52" i="16" s="1"/>
  <c r="BA108" i="16"/>
  <c r="BA107" i="16" s="1"/>
  <c r="CA25" i="16"/>
  <c r="CA45" i="16" s="1"/>
  <c r="CA44" i="16" s="1"/>
  <c r="CA66" i="16" s="1"/>
  <c r="CA65" i="16" s="1"/>
  <c r="BH4" i="16"/>
  <c r="BS23" i="17"/>
  <c r="BS43" i="17" s="1"/>
  <c r="BS42" i="17" s="1"/>
  <c r="BS64" i="17" s="1"/>
  <c r="BS63" i="17" s="1"/>
  <c r="BZ132" i="17"/>
  <c r="AL96" i="16"/>
  <c r="AL116" i="16" s="1"/>
  <c r="AL115" i="16" s="1"/>
  <c r="AL137" i="16" s="1"/>
  <c r="AL136" i="16" s="1"/>
  <c r="AI4" i="16"/>
  <c r="AI37" i="16"/>
  <c r="AI36" i="16" s="1"/>
  <c r="AY20" i="15"/>
  <c r="AY19" i="15" s="1"/>
  <c r="AY26" i="15" s="1"/>
  <c r="AY25" i="15" s="1"/>
  <c r="CB73" i="17"/>
  <c r="BQ34" i="17"/>
  <c r="BI96" i="16"/>
  <c r="BI116" i="16" s="1"/>
  <c r="BI115" i="16" s="1"/>
  <c r="BI137" i="16" s="1"/>
  <c r="BI136" i="16" s="1"/>
  <c r="BK81" i="16"/>
  <c r="BK110" i="16" s="1"/>
  <c r="BK109" i="16" s="1"/>
  <c r="BK124" i="16" s="1"/>
  <c r="BK123" i="16" s="1"/>
  <c r="AX4" i="15"/>
  <c r="CD69" i="15"/>
  <c r="BN24" i="12"/>
  <c r="AH12" i="12"/>
  <c r="AH93" i="12"/>
  <c r="AV48" i="15"/>
  <c r="AV64" i="15" s="1"/>
  <c r="AV63" i="15" s="1"/>
  <c r="AV70" i="15" s="1"/>
  <c r="AV69" i="15" s="1"/>
  <c r="BW100" i="12"/>
  <c r="BL99" i="12"/>
  <c r="BA98" i="12"/>
  <c r="AP97" i="12"/>
  <c r="AP42" i="12"/>
  <c r="CF96" i="16"/>
  <c r="CF116" i="16" s="1"/>
  <c r="CF115" i="16" s="1"/>
  <c r="CF137" i="16" s="1"/>
  <c r="CF136" i="16" s="1"/>
  <c r="AZ96" i="16"/>
  <c r="AZ116" i="16" s="1"/>
  <c r="AZ115" i="16" s="1"/>
  <c r="AZ137" i="16" s="1"/>
  <c r="AZ136" i="16" s="1"/>
  <c r="BV35" i="16"/>
  <c r="BV50" i="16"/>
  <c r="BV49" i="16" s="1"/>
  <c r="BV48" i="16" s="1"/>
  <c r="BE121" i="16"/>
  <c r="BE120" i="16" s="1"/>
  <c r="BA50" i="16"/>
  <c r="BA49" i="16" s="1"/>
  <c r="AY32" i="12"/>
  <c r="CF4" i="15"/>
  <c r="AZ4" i="15"/>
  <c r="CG99" i="12"/>
  <c r="BV98" i="12"/>
  <c r="BK97" i="12"/>
  <c r="BK42" i="12"/>
  <c r="AZ102" i="12"/>
  <c r="AZ96" i="12"/>
  <c r="CA73" i="17"/>
  <c r="AT42" i="12"/>
  <c r="BD24" i="12"/>
  <c r="AO43" i="12"/>
  <c r="BZ100" i="12"/>
  <c r="BO99" i="12"/>
  <c r="BD98" i="12"/>
  <c r="CB32" i="12"/>
  <c r="BA24" i="12"/>
  <c r="CF43" i="12"/>
  <c r="CF103" i="12"/>
  <c r="BU102" i="12"/>
  <c r="BS94" i="12"/>
  <c r="CE12" i="12"/>
  <c r="CE93" i="12"/>
  <c r="BG24" i="12"/>
  <c r="BI32" i="12"/>
  <c r="AW103" i="12"/>
  <c r="AW43" i="12"/>
  <c r="AT99" i="12"/>
  <c r="AI98" i="12"/>
  <c r="BT93" i="12"/>
  <c r="BT12" i="12"/>
  <c r="BD93" i="12"/>
  <c r="BD12" i="12"/>
  <c r="AN93" i="12"/>
  <c r="AN12" i="12"/>
  <c r="CE143" i="9"/>
  <c r="CE140" i="9" s="1"/>
  <c r="BM136" i="9"/>
  <c r="AV129" i="9"/>
  <c r="AV129" i="10"/>
  <c r="AV130" i="10" s="1"/>
  <c r="AV115" i="9"/>
  <c r="BS129" i="10"/>
  <c r="BS130" i="10" s="1"/>
  <c r="BS115" i="9"/>
  <c r="AM139" i="10"/>
  <c r="AM136" i="10" s="1"/>
  <c r="AQ140" i="9"/>
  <c r="BB139" i="10"/>
  <c r="BB136" i="10" s="1"/>
  <c r="AS138" i="10"/>
  <c r="AS136" i="10" s="1"/>
  <c r="AS24" i="10"/>
  <c r="AS78" i="10" s="1"/>
  <c r="AS79" i="10" s="1"/>
  <c r="BB144" i="9"/>
  <c r="BI129" i="10"/>
  <c r="BI130" i="10" s="1"/>
  <c r="BI115" i="9"/>
  <c r="BI129" i="9"/>
  <c r="BH138" i="10"/>
  <c r="BH24" i="10"/>
  <c r="BH78" i="10" s="1"/>
  <c r="BH79" i="10" s="1"/>
  <c r="BP115" i="9"/>
  <c r="BE140" i="10"/>
  <c r="BU145" i="10"/>
  <c r="BU144" i="10" s="1"/>
  <c r="BU17" i="10"/>
  <c r="AO145" i="10"/>
  <c r="AO144" i="10" s="1"/>
  <c r="AO17" i="10"/>
  <c r="CC143" i="10"/>
  <c r="BY142" i="9"/>
  <c r="BY140" i="9" s="1"/>
  <c r="BR138" i="10"/>
  <c r="BR24" i="10"/>
  <c r="BR78" i="10" s="1"/>
  <c r="BR79" i="10" s="1"/>
  <c r="AL138" i="10"/>
  <c r="AL136" i="10" s="1"/>
  <c r="AL24" i="10"/>
  <c r="AL78" i="10" s="1"/>
  <c r="AL79" i="10" s="1"/>
  <c r="AN140" i="10"/>
  <c r="BD18" i="9"/>
  <c r="BD6" i="4"/>
  <c r="BD6" i="5"/>
  <c r="AN145" i="10"/>
  <c r="AN144" i="10" s="1"/>
  <c r="AN17" i="10"/>
  <c r="BO78" i="9"/>
  <c r="BX18" i="9"/>
  <c r="BX6" i="5"/>
  <c r="BX6" i="4"/>
  <c r="BI136" i="9"/>
  <c r="CA140" i="10"/>
  <c r="AU140" i="10"/>
  <c r="AU18" i="9"/>
  <c r="AU6" i="5"/>
  <c r="AX142" i="10"/>
  <c r="AX140" i="10" s="1"/>
  <c r="AP142" i="9"/>
  <c r="AP140" i="9" s="1"/>
  <c r="CG132" i="9"/>
  <c r="CG18" i="9"/>
  <c r="CG6" i="5"/>
  <c r="CG6" i="4"/>
  <c r="BO136" i="9"/>
  <c r="AI136" i="9"/>
  <c r="BI140" i="9"/>
  <c r="CG145" i="10"/>
  <c r="CG144" i="10" s="1"/>
  <c r="CG17" i="10"/>
  <c r="BA145" i="10"/>
  <c r="BA144" i="10" s="1"/>
  <c r="BA17" i="10"/>
  <c r="AZ144" i="9"/>
  <c r="CB139" i="10"/>
  <c r="CB136" i="10" s="1"/>
  <c r="AV139" i="10"/>
  <c r="AV136" i="10" s="1"/>
  <c r="BQ78" i="9"/>
  <c r="BQ6" i="4" s="1"/>
  <c r="AK78" i="9"/>
  <c r="BN79" i="9"/>
  <c r="BN15" i="5" s="1"/>
  <c r="BN7" i="5"/>
  <c r="AX24" i="10"/>
  <c r="AX78" i="10" s="1"/>
  <c r="AX79" i="10" s="1"/>
  <c r="AX138" i="10"/>
  <c r="BJ78" i="9"/>
  <c r="BD142" i="10"/>
  <c r="BD140" i="10" s="1"/>
  <c r="BU78" i="9"/>
  <c r="BE138" i="10"/>
  <c r="BE24" i="10"/>
  <c r="BE78" i="10" s="1"/>
  <c r="BE79" i="10" s="1"/>
  <c r="BH78" i="9"/>
  <c r="BW17" i="10"/>
  <c r="AQ17" i="10"/>
  <c r="BT78" i="10"/>
  <c r="BT79" i="10" s="1"/>
  <c r="BF140" i="10"/>
  <c r="BN145" i="10"/>
  <c r="BN144" i="10" s="1"/>
  <c r="BN17" i="10"/>
  <c r="AP145" i="10"/>
  <c r="AP144" i="10" s="1"/>
  <c r="AP17" i="10"/>
  <c r="BM18" i="9"/>
  <c r="BM6" i="4"/>
  <c r="BM6" i="5"/>
  <c r="AT12" i="5"/>
  <c r="BN29" i="7"/>
  <c r="BN80" i="7" s="1"/>
  <c r="BN85" i="7" s="1"/>
  <c r="BS78" i="9"/>
  <c r="BZ17" i="10"/>
  <c r="AT17" i="10"/>
  <c r="G12" i="5"/>
  <c r="G27" i="5"/>
  <c r="AR79" i="9"/>
  <c r="AR15" i="5" s="1"/>
  <c r="AR7" i="5"/>
  <c r="F27" i="5"/>
  <c r="F12" i="5"/>
  <c r="BE12" i="5"/>
  <c r="AA20" i="3"/>
  <c r="AP80" i="7"/>
  <c r="AP85" i="7" s="1"/>
  <c r="AP83" i="7"/>
  <c r="BJ14" i="5"/>
  <c r="AR17" i="10"/>
  <c r="AP12" i="5"/>
  <c r="AP57" i="5"/>
  <c r="AP42" i="5"/>
  <c r="AP27" i="5"/>
  <c r="BW29" i="7"/>
  <c r="BW80" i="7" s="1"/>
  <c r="BW85" i="7" s="1"/>
  <c r="X81" i="7"/>
  <c r="AQ83" i="7"/>
  <c r="AQ80" i="7"/>
  <c r="AQ85" i="7" s="1"/>
  <c r="CB87" i="7"/>
  <c r="X80" i="7"/>
  <c r="CA87" i="7"/>
  <c r="AM21" i="3"/>
  <c r="BI81" i="7"/>
  <c r="AC81" i="7"/>
  <c r="BW143" i="9"/>
  <c r="BP81" i="7"/>
  <c r="BQ81" i="7"/>
  <c r="BJ80" i="7"/>
  <c r="BJ85" i="7" s="1"/>
  <c r="BJ83" i="7"/>
  <c r="BJ89" i="7"/>
  <c r="V80" i="7"/>
  <c r="V83" i="7"/>
  <c r="CG87" i="7"/>
  <c r="BT82" i="7"/>
  <c r="AZ12" i="5"/>
  <c r="AZ42" i="5"/>
  <c r="AZ27" i="5"/>
  <c r="T42" i="5"/>
  <c r="T57" i="5"/>
  <c r="T27" i="5"/>
  <c r="T12" i="5"/>
  <c r="CB83" i="7"/>
  <c r="BR29" i="7"/>
  <c r="BR80" i="7" s="1"/>
  <c r="BR85" i="7" s="1"/>
  <c r="CF87" i="7"/>
  <c r="BW81" i="7"/>
  <c r="AI81" i="7"/>
  <c r="BP89" i="7"/>
  <c r="BP83" i="7"/>
  <c r="BP80" i="7"/>
  <c r="D83" i="7"/>
  <c r="D80" i="7"/>
  <c r="BH12" i="5"/>
  <c r="BH42" i="5"/>
  <c r="BH57" i="5"/>
  <c r="BH27" i="5"/>
  <c r="BW87" i="7"/>
  <c r="BV42" i="5"/>
  <c r="BV57" i="5"/>
  <c r="BV27" i="5"/>
  <c r="BV12" i="5"/>
  <c r="Z57" i="5"/>
  <c r="Z42" i="5"/>
  <c r="Z27" i="5"/>
  <c r="Z12" i="5"/>
  <c r="BH81" i="7"/>
  <c r="BG39" i="27"/>
  <c r="CA15" i="27"/>
  <c r="AI15" i="33"/>
  <c r="AI4" i="33"/>
  <c r="BN15" i="27"/>
  <c r="BQ4" i="24"/>
  <c r="BQ5" i="24"/>
  <c r="BU17" i="23"/>
  <c r="BU4" i="23" s="1"/>
  <c r="BU74" i="23"/>
  <c r="BV23" i="19"/>
  <c r="BV4" i="19"/>
  <c r="AX23" i="19"/>
  <c r="AX4" i="19"/>
  <c r="BV35" i="17"/>
  <c r="BV4" i="17"/>
  <c r="CG4" i="34"/>
  <c r="CG26" i="34"/>
  <c r="BC17" i="18"/>
  <c r="BC4" i="18"/>
  <c r="BC10" i="4" s="1"/>
  <c r="BX14" i="34"/>
  <c r="BX4" i="18"/>
  <c r="BX10" i="4" s="1"/>
  <c r="BX17" i="18"/>
  <c r="AR4" i="18"/>
  <c r="AR10" i="4" s="1"/>
  <c r="AR17" i="18"/>
  <c r="BU48" i="17"/>
  <c r="BU47" i="17" s="1"/>
  <c r="BU46" i="17" s="1"/>
  <c r="BU33" i="17"/>
  <c r="AT4" i="33"/>
  <c r="BR4" i="32"/>
  <c r="BN39" i="27"/>
  <c r="BD39" i="27"/>
  <c r="U39" i="27"/>
  <c r="M15" i="33"/>
  <c r="M4" i="33"/>
  <c r="CB39" i="27"/>
  <c r="L39" i="27"/>
  <c r="AY39" i="27"/>
  <c r="J39" i="27"/>
  <c r="Z15" i="33"/>
  <c r="Z4" i="33"/>
  <c r="BS15" i="27"/>
  <c r="AA39" i="27"/>
  <c r="K15" i="33"/>
  <c r="K4" i="33"/>
  <c r="BY15" i="27"/>
  <c r="BO15" i="27"/>
  <c r="Q39" i="27"/>
  <c r="BK39" i="27"/>
  <c r="AU48" i="27"/>
  <c r="V39" i="27"/>
  <c r="BU15" i="27"/>
  <c r="BT15" i="27"/>
  <c r="BY39" i="27"/>
  <c r="AI4" i="24"/>
  <c r="AI5" i="24"/>
  <c r="CB21" i="24"/>
  <c r="CB22" i="24"/>
  <c r="BO4" i="24"/>
  <c r="BO5" i="24"/>
  <c r="CG31" i="24"/>
  <c r="CG14" i="24"/>
  <c r="CG46" i="6"/>
  <c r="CG80" i="6" s="1"/>
  <c r="CF31" i="24"/>
  <c r="CF14" i="24"/>
  <c r="CF46" i="6"/>
  <c r="CC22" i="24"/>
  <c r="CC21" i="24"/>
  <c r="AF21" i="24"/>
  <c r="AF22" i="24"/>
  <c r="BQ22" i="24"/>
  <c r="BQ21" i="24"/>
  <c r="AL85" i="23"/>
  <c r="AL27" i="23"/>
  <c r="AL4" i="23" s="1"/>
  <c r="L17" i="23"/>
  <c r="CF4" i="23"/>
  <c r="CF5" i="23"/>
  <c r="CF61" i="23" s="1"/>
  <c r="AQ4" i="23"/>
  <c r="AQ5" i="23"/>
  <c r="AQ61" i="23" s="1"/>
  <c r="AV5" i="23"/>
  <c r="AV61" i="23" s="1"/>
  <c r="AV4" i="23"/>
  <c r="CE17" i="17"/>
  <c r="CE19" i="16"/>
  <c r="CE13" i="15"/>
  <c r="AT5" i="23"/>
  <c r="AT61" i="23" s="1"/>
  <c r="AT19" i="16"/>
  <c r="AT13" i="15"/>
  <c r="AH85" i="23"/>
  <c r="AH27" i="23"/>
  <c r="BS65" i="23"/>
  <c r="AK85" i="23"/>
  <c r="AK27" i="23"/>
  <c r="AK4" i="23" s="1"/>
  <c r="CD4" i="23"/>
  <c r="CD5" i="23"/>
  <c r="CD61" i="23" s="1"/>
  <c r="BA5" i="23"/>
  <c r="BA61" i="23" s="1"/>
  <c r="BA4" i="23"/>
  <c r="U5" i="23"/>
  <c r="U4" i="23"/>
  <c r="BW4" i="23"/>
  <c r="BW5" i="23"/>
  <c r="BW61" i="23" s="1"/>
  <c r="BR5" i="23"/>
  <c r="BR61" i="23" s="1"/>
  <c r="BR4" i="23"/>
  <c r="AU4" i="22"/>
  <c r="AU5" i="22" s="1"/>
  <c r="AT4" i="22"/>
  <c r="AT5" i="22" s="1"/>
  <c r="T28" i="22"/>
  <c r="T29" i="22" s="1"/>
  <c r="T4" i="22"/>
  <c r="T5" i="22" s="1"/>
  <c r="BO4" i="22"/>
  <c r="BO5" i="22" s="1"/>
  <c r="R28" i="22"/>
  <c r="R29" i="22" s="1"/>
  <c r="R4" i="22"/>
  <c r="R5" i="22" s="1"/>
  <c r="BE23" i="19"/>
  <c r="BE4" i="19"/>
  <c r="AG5" i="23"/>
  <c r="AG4" i="23"/>
  <c r="CC12" i="4"/>
  <c r="AH24" i="3"/>
  <c r="BR28" i="22"/>
  <c r="BR29" i="22" s="1"/>
  <c r="BB4" i="19"/>
  <c r="BB23" i="19"/>
  <c r="AK4" i="22"/>
  <c r="AK5" i="22" s="1"/>
  <c r="E28" i="22"/>
  <c r="E29" i="22" s="1"/>
  <c r="E4" i="22"/>
  <c r="E5" i="22" s="1"/>
  <c r="X28" i="22"/>
  <c r="X29" i="22" s="1"/>
  <c r="CH4" i="19"/>
  <c r="CH23" i="19"/>
  <c r="AZ23" i="19"/>
  <c r="AZ4" i="19"/>
  <c r="AD28" i="22"/>
  <c r="AD29" i="22" s="1"/>
  <c r="BI23" i="19"/>
  <c r="BI4" i="19"/>
  <c r="BN35" i="17"/>
  <c r="BN4" i="17"/>
  <c r="BZ17" i="18"/>
  <c r="BZ4" i="18"/>
  <c r="BZ10" i="4" s="1"/>
  <c r="CE4" i="34"/>
  <c r="CE26" i="34"/>
  <c r="BR4" i="18"/>
  <c r="BR10" i="4" s="1"/>
  <c r="BZ48" i="17"/>
  <c r="BZ47" i="17" s="1"/>
  <c r="BZ46" i="17" s="1"/>
  <c r="BZ33" i="17"/>
  <c r="CH4" i="18"/>
  <c r="CH10" i="4" s="1"/>
  <c r="BH108" i="16"/>
  <c r="BH107" i="16" s="1"/>
  <c r="BH75" i="16"/>
  <c r="BW108" i="16"/>
  <c r="BW107" i="16" s="1"/>
  <c r="BD52" i="16"/>
  <c r="AO37" i="16"/>
  <c r="AO36" i="16" s="1"/>
  <c r="BV73" i="17"/>
  <c r="BY52" i="16"/>
  <c r="BR4" i="16"/>
  <c r="BR37" i="16"/>
  <c r="BR36" i="16" s="1"/>
  <c r="BD37" i="16"/>
  <c r="BD36" i="16" s="1"/>
  <c r="BD4" i="16"/>
  <c r="BL20" i="15"/>
  <c r="BL19" i="15" s="1"/>
  <c r="BL26" i="15" s="1"/>
  <c r="BL25" i="15" s="1"/>
  <c r="BQ73" i="17"/>
  <c r="AM108" i="16"/>
  <c r="AM107" i="16" s="1"/>
  <c r="BE136" i="16"/>
  <c r="AI52" i="16"/>
  <c r="BJ4" i="15"/>
  <c r="AH38" i="16"/>
  <c r="AH53" i="16" s="1"/>
  <c r="AH52" i="16" s="1"/>
  <c r="AS108" i="16"/>
  <c r="AS107" i="16" s="1"/>
  <c r="BA81" i="16"/>
  <c r="BA110" i="16" s="1"/>
  <c r="BA109" i="16" s="1"/>
  <c r="BA124" i="16" s="1"/>
  <c r="BA123" i="16" s="1"/>
  <c r="BS65" i="16"/>
  <c r="CF50" i="16"/>
  <c r="CF49" i="16" s="1"/>
  <c r="CF35" i="16"/>
  <c r="AZ50" i="16"/>
  <c r="AZ49" i="16" s="1"/>
  <c r="BK63" i="17"/>
  <c r="BH23" i="17"/>
  <c r="AS81" i="16"/>
  <c r="AS110" i="16" s="1"/>
  <c r="AS109" i="16" s="1"/>
  <c r="AS124" i="16" s="1"/>
  <c r="AS123" i="16" s="1"/>
  <c r="AZ38" i="16"/>
  <c r="AZ53" i="16" s="1"/>
  <c r="AZ52" i="16" s="1"/>
  <c r="BI50" i="16"/>
  <c r="BI49" i="16" s="1"/>
  <c r="AQ4" i="15"/>
  <c r="CE35" i="17"/>
  <c r="CB35" i="17"/>
  <c r="CB4" i="17"/>
  <c r="BQ4" i="17"/>
  <c r="BA136" i="16"/>
  <c r="BK39" i="16"/>
  <c r="BK38" i="16" s="1"/>
  <c r="BK4" i="16"/>
  <c r="AP4" i="15"/>
  <c r="BF24" i="12"/>
  <c r="AN48" i="15"/>
  <c r="AN64" i="15" s="1"/>
  <c r="AN63" i="15" s="1"/>
  <c r="AN70" i="15" s="1"/>
  <c r="AN69" i="15" s="1"/>
  <c r="BO100" i="12"/>
  <c r="BD99" i="12"/>
  <c r="AS98" i="12"/>
  <c r="AH97" i="12"/>
  <c r="AH42" i="12"/>
  <c r="CF44" i="16"/>
  <c r="CF66" i="16" s="1"/>
  <c r="CF65" i="16" s="1"/>
  <c r="AZ25" i="16"/>
  <c r="BI69" i="15"/>
  <c r="AQ32" i="12"/>
  <c r="BI4" i="15"/>
  <c r="CF69" i="15"/>
  <c r="AZ48" i="15"/>
  <c r="AZ64" i="15" s="1"/>
  <c r="AZ63" i="15" s="1"/>
  <c r="AZ70" i="15" s="1"/>
  <c r="AZ69" i="15" s="1"/>
  <c r="BY99" i="12"/>
  <c r="BN98" i="12"/>
  <c r="BC97" i="12"/>
  <c r="BC42" i="12"/>
  <c r="AR102" i="12"/>
  <c r="AR96" i="12"/>
  <c r="CH103" i="12"/>
  <c r="CH43" i="12"/>
  <c r="BF32" i="12"/>
  <c r="BR63" i="15"/>
  <c r="BR70" i="15" s="1"/>
  <c r="BR69" i="15" s="1"/>
  <c r="BB100" i="12"/>
  <c r="AQ99" i="12"/>
  <c r="CC103" i="12"/>
  <c r="CC43" i="12"/>
  <c r="BT32" i="12"/>
  <c r="BH43" i="12"/>
  <c r="BH103" i="12"/>
  <c r="AW102" i="12"/>
  <c r="BZ103" i="12"/>
  <c r="BZ43" i="12"/>
  <c r="BS94" i="13"/>
  <c r="CH12" i="12"/>
  <c r="CH93" i="12"/>
  <c r="BW12" i="12"/>
  <c r="BW93" i="12"/>
  <c r="BW103" i="12" s="1"/>
  <c r="BT24" i="12"/>
  <c r="BA32" i="12"/>
  <c r="AO93" i="12"/>
  <c r="AO12" i="12"/>
  <c r="CH99" i="12"/>
  <c r="BW98" i="12"/>
  <c r="BX143" i="9"/>
  <c r="BX140" i="9" s="1"/>
  <c r="BE136" i="9"/>
  <c r="AN129" i="10"/>
  <c r="AN130" i="10" s="1"/>
  <c r="AN129" i="9"/>
  <c r="AN115" i="9"/>
  <c r="BK94" i="12"/>
  <c r="BK115" i="9"/>
  <c r="BK129" i="9"/>
  <c r="AI140" i="9"/>
  <c r="AL139" i="10"/>
  <c r="AK138" i="10"/>
  <c r="AK136" i="10" s="1"/>
  <c r="AK24" i="10"/>
  <c r="AK78" i="10" s="1"/>
  <c r="AK79" i="10" s="1"/>
  <c r="AT144" i="9"/>
  <c r="AS115" i="9"/>
  <c r="AZ138" i="10"/>
  <c r="AZ136" i="10" s="1"/>
  <c r="AZ24" i="10"/>
  <c r="AZ78" i="10" s="1"/>
  <c r="AZ79" i="10" s="1"/>
  <c r="BH139" i="10"/>
  <c r="BH115" i="9"/>
  <c r="AS139" i="10"/>
  <c r="BK136" i="9"/>
  <c r="CC140" i="9"/>
  <c r="BO18" i="9"/>
  <c r="BO132" i="9"/>
  <c r="BO6" i="5"/>
  <c r="BM144" i="9"/>
  <c r="BU143" i="9"/>
  <c r="BU140" i="9" s="1"/>
  <c r="CF139" i="10"/>
  <c r="BP139" i="9"/>
  <c r="BP136" i="9" s="1"/>
  <c r="BR136" i="9"/>
  <c r="AL136" i="9"/>
  <c r="CB145" i="10"/>
  <c r="CB144" i="10" s="1"/>
  <c r="CB17" i="10"/>
  <c r="BD144" i="9"/>
  <c r="CD115" i="9"/>
  <c r="CD139" i="9"/>
  <c r="CD136" i="9" s="1"/>
  <c r="CC129" i="9"/>
  <c r="CC115" i="9"/>
  <c r="AW129" i="9"/>
  <c r="AW115" i="9"/>
  <c r="BR129" i="10"/>
  <c r="BR130" i="10" s="1"/>
  <c r="BR115" i="9"/>
  <c r="BR129" i="9"/>
  <c r="AL129" i="10"/>
  <c r="AL130" i="10" s="1"/>
  <c r="AL115" i="9"/>
  <c r="AL129" i="9"/>
  <c r="AN78" i="9"/>
  <c r="AN132" i="9" s="1"/>
  <c r="AK18" i="9"/>
  <c r="AK6" i="5"/>
  <c r="AK6" i="4"/>
  <c r="CA140" i="9"/>
  <c r="AU140" i="9"/>
  <c r="BS17" i="10"/>
  <c r="BS145" i="10"/>
  <c r="BS144" i="10" s="1"/>
  <c r="BU18" i="9"/>
  <c r="BU6" i="4"/>
  <c r="BU6" i="5"/>
  <c r="BG136" i="10"/>
  <c r="CG140" i="10"/>
  <c r="BA140" i="10"/>
  <c r="BY144" i="9"/>
  <c r="AS144" i="9"/>
  <c r="AY138" i="10"/>
  <c r="AY136" i="10" s="1"/>
  <c r="AY24" i="10"/>
  <c r="AY78" i="10" s="1"/>
  <c r="AY79" i="10" s="1"/>
  <c r="BT139" i="9"/>
  <c r="BT136" i="9" s="1"/>
  <c r="AN139" i="9"/>
  <c r="AN136" i="9" s="1"/>
  <c r="CC142" i="10"/>
  <c r="CC140" i="10" s="1"/>
  <c r="AW142" i="10"/>
  <c r="AW140" i="10" s="1"/>
  <c r="AP78" i="9"/>
  <c r="CF132" i="9"/>
  <c r="CF18" i="9"/>
  <c r="CF6" i="5"/>
  <c r="CF6" i="4"/>
  <c r="BX140" i="10"/>
  <c r="BS139" i="9"/>
  <c r="BS136" i="9" s="1"/>
  <c r="AW78" i="9"/>
  <c r="AU78" i="9"/>
  <c r="AU132" i="9" s="1"/>
  <c r="BW140" i="10"/>
  <c r="BV18" i="9"/>
  <c r="BV6" i="4"/>
  <c r="BV6" i="5"/>
  <c r="CA78" i="9"/>
  <c r="BL136" i="9"/>
  <c r="CD140" i="9"/>
  <c r="AX140" i="9"/>
  <c r="CD18" i="9"/>
  <c r="CD6" i="5"/>
  <c r="CD6" i="4"/>
  <c r="BF132" i="9"/>
  <c r="BF18" i="9"/>
  <c r="BF6" i="5"/>
  <c r="BF6" i="4"/>
  <c r="AH18" i="9"/>
  <c r="AH6" i="4"/>
  <c r="AH6" i="5"/>
  <c r="AF83" i="7"/>
  <c r="AF80" i="7"/>
  <c r="BE18" i="9"/>
  <c r="BE6" i="4"/>
  <c r="BE6" i="5"/>
  <c r="AU12" i="5"/>
  <c r="AU57" i="5"/>
  <c r="AU42" i="5"/>
  <c r="AU27" i="5"/>
  <c r="CH78" i="9"/>
  <c r="AI21" i="3"/>
  <c r="AV78" i="9"/>
  <c r="AV6" i="4" s="1"/>
  <c r="BZ144" i="10"/>
  <c r="AT144" i="10"/>
  <c r="BT80" i="6"/>
  <c r="BT85" i="6" s="1"/>
  <c r="Y6" i="3" s="1"/>
  <c r="AY129" i="9"/>
  <c r="BV82" i="7"/>
  <c r="Q27" i="5"/>
  <c r="Q12" i="5"/>
  <c r="BV80" i="7"/>
  <c r="BV85" i="7" s="1"/>
  <c r="BV83" i="7"/>
  <c r="BV89" i="7"/>
  <c r="BV86" i="7" s="1"/>
  <c r="BF80" i="7"/>
  <c r="BF85" i="7" s="1"/>
  <c r="BF89" i="7"/>
  <c r="BF83" i="7"/>
  <c r="J80" i="7"/>
  <c r="J83" i="7"/>
  <c r="AR144" i="10"/>
  <c r="BD42" i="5"/>
  <c r="BD57" i="5"/>
  <c r="BD27" i="5"/>
  <c r="BD12" i="5"/>
  <c r="P12" i="5"/>
  <c r="BU86" i="6"/>
  <c r="Z7" i="3" s="1"/>
  <c r="AO83" i="7"/>
  <c r="AO80" i="7"/>
  <c r="AO85" i="7" s="1"/>
  <c r="CB86" i="6"/>
  <c r="AG7" i="3" s="1"/>
  <c r="BS86" i="6"/>
  <c r="X7" i="3" s="1"/>
  <c r="X8" i="3"/>
  <c r="BA12" i="5"/>
  <c r="BA42" i="5"/>
  <c r="BA57" i="5"/>
  <c r="BA27" i="5"/>
  <c r="U42" i="5"/>
  <c r="U27" i="5"/>
  <c r="U12" i="5"/>
  <c r="BB139" i="9"/>
  <c r="BB136" i="9" s="1"/>
  <c r="AZ81" i="7"/>
  <c r="T81" i="7"/>
  <c r="AK83" i="7"/>
  <c r="AK80" i="7"/>
  <c r="AK85" i="7" s="1"/>
  <c r="CB86" i="7"/>
  <c r="BO42" i="5"/>
  <c r="BO27" i="5"/>
  <c r="BO12" i="5"/>
  <c r="AA57" i="5"/>
  <c r="AA27" i="5"/>
  <c r="AA12" i="5"/>
  <c r="AR83" i="7"/>
  <c r="AR80" i="7"/>
  <c r="AR85" i="7" s="1"/>
  <c r="CE86" i="6"/>
  <c r="AJ7" i="3" s="1"/>
  <c r="S83" i="7"/>
  <c r="S80" i="7"/>
  <c r="BR86" i="7"/>
  <c r="AH80" i="7"/>
  <c r="AH85" i="7" s="1"/>
  <c r="BW104" i="13" l="1"/>
  <c r="BW104" i="12"/>
  <c r="BI136" i="10"/>
  <c r="BU104" i="13"/>
  <c r="BU104" i="12"/>
  <c r="AQ104" i="13"/>
  <c r="AQ104" i="12"/>
  <c r="X21" i="3"/>
  <c r="AH14" i="5"/>
  <c r="BK53" i="16"/>
  <c r="BK52" i="16" s="1"/>
  <c r="BK48" i="16" s="1"/>
  <c r="BK35" i="16"/>
  <c r="BJ20" i="15"/>
  <c r="BJ19" i="15" s="1"/>
  <c r="BJ26" i="15" s="1"/>
  <c r="BJ25" i="15" s="1"/>
  <c r="BM14" i="5"/>
  <c r="CG39" i="16"/>
  <c r="CG38" i="16" s="1"/>
  <c r="CG4" i="16"/>
  <c r="BH14" i="5"/>
  <c r="BR27" i="5"/>
  <c r="BO57" i="5"/>
  <c r="CH79" i="9"/>
  <c r="CH15" i="5" s="1"/>
  <c r="CH7" i="5"/>
  <c r="BW18" i="10"/>
  <c r="BW133" i="10" s="1"/>
  <c r="BW132" i="10"/>
  <c r="AU14" i="5"/>
  <c r="AN94" i="13"/>
  <c r="AN94" i="12"/>
  <c r="BR20" i="15"/>
  <c r="BR19" i="15" s="1"/>
  <c r="BR26" i="15" s="1"/>
  <c r="BR25" i="15" s="1"/>
  <c r="AU121" i="16"/>
  <c r="AU120" i="16" s="1"/>
  <c r="AU119" i="16" s="1"/>
  <c r="AU106" i="16"/>
  <c r="CH80" i="7"/>
  <c r="CH85" i="7" s="1"/>
  <c r="BL79" i="9"/>
  <c r="BL15" i="5" s="1"/>
  <c r="BL7" i="5"/>
  <c r="BW79" i="9"/>
  <c r="BW15" i="5" s="1"/>
  <c r="BW7" i="5"/>
  <c r="BZ130" i="9"/>
  <c r="BZ16" i="5" s="1"/>
  <c r="BZ9" i="4"/>
  <c r="BZ7" i="4"/>
  <c r="BZ8" i="5"/>
  <c r="BF130" i="9"/>
  <c r="BF16" i="5" s="1"/>
  <c r="BF9" i="4"/>
  <c r="BF8" i="5"/>
  <c r="BF7" i="4"/>
  <c r="BD130" i="9"/>
  <c r="BD16" i="5" s="1"/>
  <c r="BD9" i="4"/>
  <c r="BD8" i="5"/>
  <c r="BD7" i="4"/>
  <c r="AR104" i="13"/>
  <c r="AR104" i="12"/>
  <c r="BS103" i="12"/>
  <c r="BS43" i="12"/>
  <c r="AK20" i="15"/>
  <c r="AK19" i="15" s="1"/>
  <c r="AK26" i="15" s="1"/>
  <c r="AK25" i="15" s="1"/>
  <c r="AP94" i="13"/>
  <c r="AP94" i="12"/>
  <c r="BI121" i="16"/>
  <c r="BI120" i="16" s="1"/>
  <c r="BI119" i="16" s="1"/>
  <c r="BI106" i="16"/>
  <c r="BS20" i="15"/>
  <c r="BS19" i="15" s="1"/>
  <c r="BS26" i="15" s="1"/>
  <c r="BS25" i="15" s="1"/>
  <c r="BS34" i="17"/>
  <c r="BR82" i="7"/>
  <c r="AB57" i="5"/>
  <c r="BN82" i="7"/>
  <c r="AY57" i="5"/>
  <c r="BS57" i="5"/>
  <c r="BI132" i="10"/>
  <c r="BI18" i="10"/>
  <c r="BI133" i="10" s="1"/>
  <c r="AN14" i="5"/>
  <c r="BW130" i="9"/>
  <c r="BW16" i="5" s="1"/>
  <c r="BW8" i="5"/>
  <c r="BW7" i="4"/>
  <c r="BW9" i="4"/>
  <c r="CG129" i="10"/>
  <c r="CG130" i="10" s="1"/>
  <c r="BS139" i="10"/>
  <c r="BS136" i="10" s="1"/>
  <c r="AT94" i="13"/>
  <c r="AT94" i="12"/>
  <c r="BN20" i="15"/>
  <c r="BN19" i="15" s="1"/>
  <c r="BN26" i="15" s="1"/>
  <c r="BN25" i="15" s="1"/>
  <c r="BX33" i="17"/>
  <c r="BX48" i="17"/>
  <c r="BX47" i="17" s="1"/>
  <c r="AI75" i="16"/>
  <c r="O4" i="23"/>
  <c r="AQ57" i="5"/>
  <c r="AM20" i="3"/>
  <c r="BT57" i="5"/>
  <c r="BB129" i="10"/>
  <c r="BB130" i="10" s="1"/>
  <c r="BN129" i="10"/>
  <c r="BN130" i="10" s="1"/>
  <c r="BN139" i="10"/>
  <c r="BN136" i="10" s="1"/>
  <c r="BL132" i="9"/>
  <c r="BT129" i="9"/>
  <c r="BU119" i="16"/>
  <c r="BN103" i="12"/>
  <c r="BN43" i="12"/>
  <c r="BO48" i="17"/>
  <c r="BO47" i="17" s="1"/>
  <c r="BY121" i="16"/>
  <c r="BY120" i="16" s="1"/>
  <c r="BY119" i="16" s="1"/>
  <c r="BY106" i="16"/>
  <c r="BS121" i="16"/>
  <c r="BS120" i="16" s="1"/>
  <c r="BS119" i="16" s="1"/>
  <c r="BS106" i="16"/>
  <c r="BU35" i="16"/>
  <c r="BU50" i="16"/>
  <c r="BU49" i="16" s="1"/>
  <c r="BU48" i="16" s="1"/>
  <c r="AJ42" i="5"/>
  <c r="CH14" i="5"/>
  <c r="BP6" i="4"/>
  <c r="V42" i="5"/>
  <c r="BK18" i="10"/>
  <c r="BG130" i="9"/>
  <c r="BG16" i="5" s="1"/>
  <c r="BG8" i="5"/>
  <c r="BG7" i="4"/>
  <c r="BG9" i="4"/>
  <c r="AX129" i="10"/>
  <c r="AX130" i="10" s="1"/>
  <c r="AX139" i="10"/>
  <c r="AX136" i="10" s="1"/>
  <c r="BU75" i="16"/>
  <c r="BV103" i="12"/>
  <c r="BV43" i="12"/>
  <c r="BF35" i="16"/>
  <c r="AT50" i="16"/>
  <c r="AT49" i="16" s="1"/>
  <c r="BN121" i="16"/>
  <c r="BN120" i="16" s="1"/>
  <c r="BN119" i="16" s="1"/>
  <c r="BN106" i="16"/>
  <c r="W4" i="23"/>
  <c r="CC87" i="16"/>
  <c r="CC81" i="16" s="1"/>
  <c r="CC16" i="16"/>
  <c r="CC10" i="16" s="1"/>
  <c r="AS27" i="5"/>
  <c r="CB57" i="5"/>
  <c r="BY130" i="9"/>
  <c r="BY16" i="5" s="1"/>
  <c r="BY7" i="4"/>
  <c r="BY9" i="4"/>
  <c r="BY8" i="5"/>
  <c r="BB14" i="5"/>
  <c r="AE57" i="5"/>
  <c r="AV132" i="9"/>
  <c r="AQ79" i="9"/>
  <c r="AQ15" i="5" s="1"/>
  <c r="AQ7" i="5"/>
  <c r="BA14" i="5"/>
  <c r="BR94" i="13"/>
  <c r="BR94" i="12"/>
  <c r="BX104" i="13"/>
  <c r="BX104" i="12"/>
  <c r="AM103" i="12"/>
  <c r="AM43" i="12"/>
  <c r="BV94" i="13"/>
  <c r="BV94" i="12"/>
  <c r="CF106" i="17"/>
  <c r="CF105" i="17" s="1"/>
  <c r="CF120" i="17" s="1"/>
  <c r="CF119" i="17" s="1"/>
  <c r="CF73" i="17"/>
  <c r="AL54" i="15"/>
  <c r="AL48" i="15" s="1"/>
  <c r="AL64" i="15" s="1"/>
  <c r="AL63" i="15" s="1"/>
  <c r="AL70" i="15" s="1"/>
  <c r="AL69" i="15" s="1"/>
  <c r="AL10" i="15"/>
  <c r="AL4" i="15" s="1"/>
  <c r="BN57" i="5"/>
  <c r="CC27" i="5"/>
  <c r="BK27" i="5"/>
  <c r="CH27" i="5"/>
  <c r="AR14" i="5"/>
  <c r="BR14" i="5"/>
  <c r="AT6" i="4"/>
  <c r="BK132" i="9"/>
  <c r="AK129" i="9"/>
  <c r="BM94" i="13"/>
  <c r="BM94" i="12"/>
  <c r="BG43" i="12"/>
  <c r="BG103" i="12"/>
  <c r="AP35" i="16"/>
  <c r="CD94" i="13"/>
  <c r="CD94" i="12"/>
  <c r="BY48" i="16"/>
  <c r="CB106" i="16"/>
  <c r="CB121" i="16"/>
  <c r="CB120" i="16" s="1"/>
  <c r="CB119" i="16" s="1"/>
  <c r="AZ121" i="16"/>
  <c r="AZ120" i="16" s="1"/>
  <c r="AZ119" i="16" s="1"/>
  <c r="AZ106" i="16"/>
  <c r="AE4" i="23"/>
  <c r="BY89" i="6"/>
  <c r="BY80" i="6"/>
  <c r="BY83" i="6"/>
  <c r="BY11" i="5" s="1"/>
  <c r="BJ139" i="10"/>
  <c r="BJ136" i="10" s="1"/>
  <c r="BX4" i="16"/>
  <c r="AL130" i="9"/>
  <c r="AL16" i="5" s="1"/>
  <c r="AL7" i="4"/>
  <c r="AL9" i="4"/>
  <c r="AL8" i="5"/>
  <c r="BE129" i="10"/>
  <c r="BE130" i="10" s="1"/>
  <c r="BE139" i="10"/>
  <c r="BE136" i="10" s="1"/>
  <c r="AX103" i="12"/>
  <c r="AX43" i="12"/>
  <c r="CC129" i="10"/>
  <c r="CC130" i="10" s="1"/>
  <c r="CC139" i="10"/>
  <c r="CC136" i="10" s="1"/>
  <c r="CC104" i="12"/>
  <c r="CC104" i="13"/>
  <c r="BX26" i="34"/>
  <c r="BX4" i="34"/>
  <c r="Z20" i="3"/>
  <c r="BF14" i="5"/>
  <c r="CF14" i="5"/>
  <c r="BU14" i="5"/>
  <c r="BO14" i="5"/>
  <c r="AO94" i="13"/>
  <c r="AO94" i="12"/>
  <c r="CH94" i="13"/>
  <c r="CH94" i="12"/>
  <c r="CB34" i="17"/>
  <c r="BH43" i="17"/>
  <c r="BH42" i="17" s="1"/>
  <c r="BH4" i="17"/>
  <c r="BD50" i="16"/>
  <c r="BD49" i="16" s="1"/>
  <c r="BD48" i="16" s="1"/>
  <c r="BD35" i="16"/>
  <c r="AT54" i="15"/>
  <c r="AT48" i="15" s="1"/>
  <c r="AT64" i="15" s="1"/>
  <c r="AT63" i="15" s="1"/>
  <c r="AT70" i="15" s="1"/>
  <c r="AT69" i="15" s="1"/>
  <c r="AT10" i="15"/>
  <c r="AT4" i="15" s="1"/>
  <c r="CF83" i="6"/>
  <c r="CF11" i="5" s="1"/>
  <c r="CF89" i="6"/>
  <c r="BE27" i="5"/>
  <c r="BN18" i="10"/>
  <c r="BN133" i="10" s="1"/>
  <c r="BH79" i="9"/>
  <c r="BH15" i="5" s="1"/>
  <c r="BH7" i="5"/>
  <c r="BA132" i="10"/>
  <c r="BA18" i="10"/>
  <c r="BA133" i="10" s="1"/>
  <c r="BO79" i="9"/>
  <c r="BO15" i="5" s="1"/>
  <c r="BO7" i="5"/>
  <c r="AO18" i="10"/>
  <c r="BP129" i="9"/>
  <c r="BP132" i="9" s="1"/>
  <c r="CF104" i="13"/>
  <c r="CF104" i="12"/>
  <c r="AH75" i="16"/>
  <c r="BJ57" i="5"/>
  <c r="BC42" i="5"/>
  <c r="BF129" i="10"/>
  <c r="BF130" i="10" s="1"/>
  <c r="BF139" i="10"/>
  <c r="BF136" i="10" s="1"/>
  <c r="BP136" i="10"/>
  <c r="BR139" i="10"/>
  <c r="BR136" i="10" s="1"/>
  <c r="BD129" i="10"/>
  <c r="BD130" i="10" s="1"/>
  <c r="BD103" i="12"/>
  <c r="BD43" i="12"/>
  <c r="BQ94" i="13"/>
  <c r="BQ94" i="12"/>
  <c r="BQ20" i="15"/>
  <c r="BQ19" i="15" s="1"/>
  <c r="BQ26" i="15" s="1"/>
  <c r="BQ25" i="15" s="1"/>
  <c r="BG34" i="17"/>
  <c r="AX53" i="16"/>
  <c r="AX52" i="16" s="1"/>
  <c r="AX48" i="16" s="1"/>
  <c r="AX35" i="16"/>
  <c r="BL50" i="16"/>
  <c r="BL49" i="16" s="1"/>
  <c r="BL48" i="16" s="1"/>
  <c r="BL35" i="16"/>
  <c r="AP121" i="16"/>
  <c r="AP120" i="16" s="1"/>
  <c r="AP119" i="16" s="1"/>
  <c r="AP106" i="16"/>
  <c r="BX121" i="16"/>
  <c r="BX120" i="16" s="1"/>
  <c r="BX119" i="16" s="1"/>
  <c r="BX106" i="16"/>
  <c r="BZ83" i="6"/>
  <c r="BZ11" i="5" s="1"/>
  <c r="BZ89" i="6"/>
  <c r="AB42" i="5"/>
  <c r="BM85" i="7"/>
  <c r="AM79" i="9"/>
  <c r="AM15" i="5" s="1"/>
  <c r="AM7" i="5"/>
  <c r="CE130" i="9"/>
  <c r="CE16" i="5" s="1"/>
  <c r="CE8" i="5"/>
  <c r="CE7" i="4"/>
  <c r="CE9" i="4"/>
  <c r="CA18" i="10"/>
  <c r="CC18" i="10"/>
  <c r="BI103" i="12"/>
  <c r="BI43" i="12"/>
  <c r="AI121" i="16"/>
  <c r="AI120" i="16" s="1"/>
  <c r="AI119" i="16" s="1"/>
  <c r="AI106" i="16"/>
  <c r="AB20" i="3"/>
  <c r="AK27" i="5"/>
  <c r="AH20" i="3"/>
  <c r="AX85" i="7"/>
  <c r="BV18" i="10"/>
  <c r="BV79" i="9"/>
  <c r="BV15" i="5" s="1"/>
  <c r="BV7" i="5"/>
  <c r="CH130" i="9"/>
  <c r="CH16" i="5" s="1"/>
  <c r="CH9" i="4"/>
  <c r="CH8" i="5"/>
  <c r="CH7" i="4"/>
  <c r="BT129" i="10"/>
  <c r="BT130" i="10" s="1"/>
  <c r="AP130" i="9"/>
  <c r="AP16" i="5" s="1"/>
  <c r="AP9" i="4"/>
  <c r="AP8" i="5"/>
  <c r="AP7" i="4"/>
  <c r="AS20" i="15"/>
  <c r="AS19" i="15" s="1"/>
  <c r="AS26" i="15" s="1"/>
  <c r="AS25" i="15" s="1"/>
  <c r="BU106" i="16"/>
  <c r="AL50" i="16"/>
  <c r="AL49" i="16" s="1"/>
  <c r="AQ121" i="16"/>
  <c r="AQ120" i="16" s="1"/>
  <c r="AQ119" i="16" s="1"/>
  <c r="AQ106" i="16"/>
  <c r="BG79" i="9"/>
  <c r="BG15" i="5" s="1"/>
  <c r="BG7" i="5"/>
  <c r="CA14" i="5"/>
  <c r="CB94" i="13"/>
  <c r="CB94" i="12"/>
  <c r="AX129" i="9"/>
  <c r="AY94" i="13"/>
  <c r="AY94" i="12"/>
  <c r="BP20" i="15"/>
  <c r="BP19" i="15" s="1"/>
  <c r="BP26" i="15" s="1"/>
  <c r="BP25" i="15" s="1"/>
  <c r="AH48" i="16"/>
  <c r="AJ121" i="16"/>
  <c r="AJ120" i="16" s="1"/>
  <c r="CC14" i="17"/>
  <c r="CC9" i="17" s="1"/>
  <c r="CC83" i="17"/>
  <c r="CC78" i="17" s="1"/>
  <c r="Z4" i="23"/>
  <c r="S27" i="5"/>
  <c r="AS57" i="5"/>
  <c r="AJ133" i="10"/>
  <c r="AO27" i="5"/>
  <c r="BB57" i="5"/>
  <c r="CF79" i="9"/>
  <c r="CF15" i="5" s="1"/>
  <c r="CF7" i="5"/>
  <c r="AM14" i="5"/>
  <c r="BG132" i="9"/>
  <c r="AR130" i="9"/>
  <c r="AR16" i="5" s="1"/>
  <c r="AR7" i="4"/>
  <c r="AR9" i="4"/>
  <c r="AR8" i="5"/>
  <c r="AU130" i="9"/>
  <c r="AU16" i="5" s="1"/>
  <c r="AU9" i="4"/>
  <c r="AU8" i="5"/>
  <c r="AU7" i="4"/>
  <c r="CB103" i="12"/>
  <c r="CB43" i="12"/>
  <c r="CD103" i="12"/>
  <c r="CD43" i="12"/>
  <c r="BI39" i="16"/>
  <c r="BI38" i="16" s="1"/>
  <c r="BI4" i="16"/>
  <c r="AL87" i="16"/>
  <c r="AL81" i="16" s="1"/>
  <c r="AL16" i="16"/>
  <c r="AL10" i="16" s="1"/>
  <c r="CC42" i="5"/>
  <c r="BK42" i="5"/>
  <c r="CH42" i="5"/>
  <c r="AR132" i="9"/>
  <c r="AS18" i="10"/>
  <c r="AR139" i="10"/>
  <c r="BQ103" i="12"/>
  <c r="BQ43" i="12"/>
  <c r="BT73" i="17"/>
  <c r="BB121" i="16"/>
  <c r="BB120" i="16" s="1"/>
  <c r="BJ50" i="16"/>
  <c r="BJ49" i="16" s="1"/>
  <c r="BJ48" i="16" s="1"/>
  <c r="BJ35" i="16"/>
  <c r="CD106" i="16"/>
  <c r="CD121" i="16"/>
  <c r="CD120" i="16" s="1"/>
  <c r="CD119" i="16" s="1"/>
  <c r="CH106" i="17"/>
  <c r="CH105" i="17" s="1"/>
  <c r="CH120" i="17" s="1"/>
  <c r="CH119" i="17" s="1"/>
  <c r="CH73" i="17"/>
  <c r="BX83" i="6"/>
  <c r="BX11" i="5" s="1"/>
  <c r="BX89" i="6"/>
  <c r="T4" i="23"/>
  <c r="AG39" i="3"/>
  <c r="AG45" i="3" s="1"/>
  <c r="AG19" i="3"/>
  <c r="AG25" i="3" s="1"/>
  <c r="AZ45" i="16"/>
  <c r="AZ44" i="16" s="1"/>
  <c r="AZ66" i="16" s="1"/>
  <c r="AZ65" i="16" s="1"/>
  <c r="AZ4" i="16"/>
  <c r="CE87" i="16"/>
  <c r="CE81" i="16" s="1"/>
  <c r="CE16" i="16"/>
  <c r="CE10" i="16" s="1"/>
  <c r="BI130" i="9"/>
  <c r="BI16" i="5" s="1"/>
  <c r="BI9" i="4"/>
  <c r="BI8" i="5"/>
  <c r="BI7" i="4"/>
  <c r="AY27" i="5"/>
  <c r="BV14" i="5"/>
  <c r="BR130" i="9"/>
  <c r="BR16" i="5" s="1"/>
  <c r="BR9" i="4"/>
  <c r="BR8" i="5"/>
  <c r="BR7" i="4"/>
  <c r="AO50" i="16"/>
  <c r="AO49" i="16" s="1"/>
  <c r="U57" i="5"/>
  <c r="P27" i="5"/>
  <c r="CA79" i="9"/>
  <c r="CA15" i="5" s="1"/>
  <c r="CA7" i="5"/>
  <c r="AK14" i="5"/>
  <c r="AS129" i="9"/>
  <c r="BK130" i="9"/>
  <c r="BK16" i="5" s="1"/>
  <c r="BK9" i="4"/>
  <c r="BK8" i="5"/>
  <c r="BK7" i="4"/>
  <c r="BH104" i="13"/>
  <c r="BH104" i="12"/>
  <c r="CH104" i="13"/>
  <c r="CH104" i="12"/>
  <c r="AS75" i="16"/>
  <c r="AM121" i="16"/>
  <c r="AM120" i="16" s="1"/>
  <c r="BR50" i="16"/>
  <c r="BR49" i="16" s="1"/>
  <c r="BR48" i="16" s="1"/>
  <c r="BR35" i="16"/>
  <c r="AT87" i="16"/>
  <c r="AT81" i="16" s="1"/>
  <c r="AT16" i="16"/>
  <c r="AT10" i="16" s="1"/>
  <c r="BE42" i="5"/>
  <c r="BS79" i="9"/>
  <c r="BS15" i="5" s="1"/>
  <c r="BS7" i="5"/>
  <c r="CG14" i="5"/>
  <c r="AN132" i="10"/>
  <c r="AN18" i="10"/>
  <c r="AN133" i="10" s="1"/>
  <c r="BP129" i="10"/>
  <c r="BP130" i="10" s="1"/>
  <c r="BP133" i="10" s="1"/>
  <c r="AT103" i="12"/>
  <c r="AT43" i="12"/>
  <c r="AH121" i="16"/>
  <c r="AH120" i="16" s="1"/>
  <c r="AH119" i="16" s="1"/>
  <c r="AH106" i="16"/>
  <c r="BC57" i="5"/>
  <c r="BI14" i="5"/>
  <c r="BZ129" i="10"/>
  <c r="BZ130" i="10" s="1"/>
  <c r="BQ130" i="9"/>
  <c r="BQ16" i="5" s="1"/>
  <c r="BQ9" i="4"/>
  <c r="BQ8" i="5"/>
  <c r="BQ7" i="4"/>
  <c r="BC121" i="16"/>
  <c r="BC120" i="16" s="1"/>
  <c r="CH50" i="16"/>
  <c r="CH49" i="16" s="1"/>
  <c r="CH48" i="16" s="1"/>
  <c r="CH35" i="16"/>
  <c r="AZ132" i="10"/>
  <c r="AZ18" i="10"/>
  <c r="AZ133" i="10" s="1"/>
  <c r="BM27" i="5"/>
  <c r="BZ79" i="9"/>
  <c r="BZ7" i="5"/>
  <c r="BZ6" i="4"/>
  <c r="BZ132" i="9"/>
  <c r="BA130" i="9"/>
  <c r="BA16" i="5" s="1"/>
  <c r="BA7" i="4"/>
  <c r="BA9" i="4"/>
  <c r="BA8" i="5"/>
  <c r="AH129" i="9"/>
  <c r="BH20" i="15"/>
  <c r="BH19" i="15" s="1"/>
  <c r="BH26" i="15" s="1"/>
  <c r="BH25" i="15" s="1"/>
  <c r="CH20" i="15"/>
  <c r="CH19" i="15" s="1"/>
  <c r="CH26" i="15" s="1"/>
  <c r="CH25" i="15" s="1"/>
  <c r="BM35" i="16"/>
  <c r="BM50" i="16"/>
  <c r="BM49" i="16" s="1"/>
  <c r="BM48" i="16" s="1"/>
  <c r="CA34" i="17"/>
  <c r="CF26" i="34"/>
  <c r="CF4" i="34"/>
  <c r="CE27" i="5"/>
  <c r="AK57" i="5"/>
  <c r="AG42" i="5"/>
  <c r="AJ14" i="5"/>
  <c r="BN129" i="9"/>
  <c r="CF136" i="10"/>
  <c r="BB94" i="13"/>
  <c r="BB94" i="12"/>
  <c r="BY20" i="15"/>
  <c r="BY19" i="15" s="1"/>
  <c r="BY26" i="15" s="1"/>
  <c r="BY25" i="15" s="1"/>
  <c r="BF94" i="13"/>
  <c r="BF94" i="12"/>
  <c r="BP35" i="16"/>
  <c r="CC117" i="17"/>
  <c r="CC116" i="17" s="1"/>
  <c r="CH117" i="17"/>
  <c r="CH116" i="17" s="1"/>
  <c r="BF121" i="16"/>
  <c r="BF120" i="16" s="1"/>
  <c r="BF119" i="16" s="1"/>
  <c r="BF106" i="16"/>
  <c r="CG21" i="24"/>
  <c r="AX14" i="5"/>
  <c r="BP14" i="5"/>
  <c r="BG18" i="10"/>
  <c r="BG133" i="10" s="1"/>
  <c r="BG132" i="10"/>
  <c r="BA79" i="9"/>
  <c r="BA15" i="5" s="1"/>
  <c r="BA7" i="5"/>
  <c r="BT132" i="10"/>
  <c r="BT18" i="10"/>
  <c r="BT133" i="10" s="1"/>
  <c r="AZ104" i="13"/>
  <c r="AZ104" i="12"/>
  <c r="AH35" i="16"/>
  <c r="BN94" i="13"/>
  <c r="BN94" i="12"/>
  <c r="AS48" i="16"/>
  <c r="AN75" i="16"/>
  <c r="BA39" i="16"/>
  <c r="BA38" i="16" s="1"/>
  <c r="BA4" i="16"/>
  <c r="AS42" i="5"/>
  <c r="AV27" i="5"/>
  <c r="AJ132" i="10"/>
  <c r="BF79" i="9"/>
  <c r="BF15" i="5" s="1"/>
  <c r="BF7" i="5"/>
  <c r="BV129" i="10"/>
  <c r="BV130" i="10" s="1"/>
  <c r="BV139" i="10"/>
  <c r="BV136" i="10" s="1"/>
  <c r="BG133" i="9"/>
  <c r="BG14" i="5"/>
  <c r="CE79" i="9"/>
  <c r="CE15" i="5" s="1"/>
  <c r="CE7" i="5"/>
  <c r="BY94" i="13"/>
  <c r="BY94" i="12"/>
  <c r="BT34" i="17"/>
  <c r="AM54" i="15"/>
  <c r="AM48" i="15" s="1"/>
  <c r="AM64" i="15" s="1"/>
  <c r="AM63" i="15" s="1"/>
  <c r="AM70" i="15" s="1"/>
  <c r="AM69" i="15" s="1"/>
  <c r="AM10" i="15"/>
  <c r="AM4" i="15" s="1"/>
  <c r="CF80" i="6"/>
  <c r="CF85" i="6" s="1"/>
  <c r="L27" i="5"/>
  <c r="CC57" i="5"/>
  <c r="BK57" i="5"/>
  <c r="AI133" i="10"/>
  <c r="AI79" i="9"/>
  <c r="AI15" i="5" s="1"/>
  <c r="AI7" i="5"/>
  <c r="AT14" i="5"/>
  <c r="BT14" i="5"/>
  <c r="BY6" i="4"/>
  <c r="AK129" i="10"/>
  <c r="AK130" i="10" s="1"/>
  <c r="AJ104" i="13"/>
  <c r="AJ104" i="12"/>
  <c r="BS39" i="16"/>
  <c r="BS38" i="16" s="1"/>
  <c r="BS4" i="16"/>
  <c r="AJ20" i="3"/>
  <c r="AA42" i="5"/>
  <c r="P42" i="5"/>
  <c r="AY130" i="9"/>
  <c r="AY16" i="5" s="1"/>
  <c r="AY8" i="5"/>
  <c r="AY7" i="4"/>
  <c r="AY9" i="4"/>
  <c r="AU79" i="9"/>
  <c r="AU15" i="5" s="1"/>
  <c r="AU7" i="5"/>
  <c r="AP79" i="9"/>
  <c r="AP6" i="4"/>
  <c r="AP7" i="5"/>
  <c r="AP132" i="9"/>
  <c r="CD129" i="9"/>
  <c r="AS129" i="10"/>
  <c r="AS130" i="10" s="1"/>
  <c r="AP20" i="15"/>
  <c r="AP19" i="15" s="1"/>
  <c r="AP26" i="15" s="1"/>
  <c r="AP25" i="15" s="1"/>
  <c r="CE34" i="17"/>
  <c r="AZ35" i="16"/>
  <c r="AS121" i="16"/>
  <c r="AS120" i="16" s="1"/>
  <c r="AS119" i="16" s="1"/>
  <c r="AS106" i="16"/>
  <c r="BZ117" i="17"/>
  <c r="BZ116" i="17" s="1"/>
  <c r="BN34" i="17"/>
  <c r="BP85" i="7"/>
  <c r="BE57" i="5"/>
  <c r="CG132" i="10"/>
  <c r="CG18" i="10"/>
  <c r="CG133" i="10" s="1"/>
  <c r="BU18" i="10"/>
  <c r="AV130" i="9"/>
  <c r="AV16" i="5" s="1"/>
  <c r="AV9" i="4"/>
  <c r="AV8" i="5"/>
  <c r="AV7" i="4"/>
  <c r="BD94" i="13"/>
  <c r="BD94" i="12"/>
  <c r="CE94" i="13"/>
  <c r="CE94" i="12"/>
  <c r="AP103" i="12"/>
  <c r="AP43" i="12"/>
  <c r="AX20" i="15"/>
  <c r="AX19" i="15" s="1"/>
  <c r="AX26" i="15" s="1"/>
  <c r="AX25" i="15" s="1"/>
  <c r="BA75" i="16"/>
  <c r="BZ50" i="16"/>
  <c r="BZ49" i="16" s="1"/>
  <c r="BZ48" i="16" s="1"/>
  <c r="BZ35" i="16"/>
  <c r="BH106" i="17"/>
  <c r="BH105" i="17" s="1"/>
  <c r="BH120" i="17" s="1"/>
  <c r="BH119" i="17" s="1"/>
  <c r="BH73" i="17"/>
  <c r="BJ27" i="5"/>
  <c r="BI132" i="9"/>
  <c r="BH6" i="4"/>
  <c r="BT79" i="9"/>
  <c r="BT15" i="5" s="1"/>
  <c r="BT7" i="5"/>
  <c r="BC132" i="10"/>
  <c r="BC18" i="10"/>
  <c r="BC133" i="10" s="1"/>
  <c r="BL132" i="10"/>
  <c r="BL18" i="10"/>
  <c r="BL133" i="10" s="1"/>
  <c r="BW6" i="4"/>
  <c r="AK94" i="13"/>
  <c r="AK94" i="12"/>
  <c r="BF20" i="15"/>
  <c r="BF19" i="15" s="1"/>
  <c r="BF26" i="15" s="1"/>
  <c r="BF25" i="15" s="1"/>
  <c r="BP43" i="17"/>
  <c r="BP42" i="17" s="1"/>
  <c r="BP4" i="17"/>
  <c r="BM42" i="5"/>
  <c r="BR57" i="5"/>
  <c r="BQ14" i="5"/>
  <c r="BB132" i="10"/>
  <c r="BB18" i="10"/>
  <c r="BB133" i="10" s="1"/>
  <c r="AM27" i="5"/>
  <c r="BN14" i="5"/>
  <c r="AY18" i="10"/>
  <c r="AY133" i="10" s="1"/>
  <c r="AY132" i="10"/>
  <c r="AX79" i="9"/>
  <c r="AX15" i="5" s="1"/>
  <c r="AX7" i="5"/>
  <c r="CF130" i="9"/>
  <c r="CF16" i="5" s="1"/>
  <c r="CF7" i="4"/>
  <c r="CF9" i="4"/>
  <c r="CF8" i="5"/>
  <c r="AH129" i="10"/>
  <c r="AH130" i="10" s="1"/>
  <c r="AH139" i="10"/>
  <c r="AH136" i="10" s="1"/>
  <c r="CA103" i="12"/>
  <c r="CA43" i="12"/>
  <c r="BF103" i="12"/>
  <c r="BF43" i="12"/>
  <c r="AX94" i="13"/>
  <c r="AX94" i="12"/>
  <c r="K27" i="5"/>
  <c r="CE42" i="5"/>
  <c r="AN27" i="5"/>
  <c r="AG57" i="5"/>
  <c r="AI130" i="9"/>
  <c r="AI16" i="5" s="1"/>
  <c r="AI8" i="5"/>
  <c r="AI7" i="4"/>
  <c r="AI9" i="4"/>
  <c r="CH129" i="10"/>
  <c r="CH130" i="10" s="1"/>
  <c r="AV132" i="10"/>
  <c r="AV18" i="10"/>
  <c r="AV133" i="10" s="1"/>
  <c r="CE132" i="9"/>
  <c r="AU39" i="16"/>
  <c r="AU38" i="16" s="1"/>
  <c r="AU4" i="16"/>
  <c r="BG35" i="16"/>
  <c r="BG50" i="16"/>
  <c r="BG49" i="16" s="1"/>
  <c r="BG48" i="16" s="1"/>
  <c r="BP48" i="16"/>
  <c r="CH121" i="16"/>
  <c r="CH120" i="16" s="1"/>
  <c r="CH119" i="16" s="1"/>
  <c r="CH106" i="16"/>
  <c r="AW54" i="15"/>
  <c r="AW48" i="15" s="1"/>
  <c r="AW64" i="15" s="1"/>
  <c r="AW63" i="15" s="1"/>
  <c r="AW70" i="15" s="1"/>
  <c r="AW69" i="15" s="1"/>
  <c r="AW10" i="15"/>
  <c r="AW4" i="15" s="1"/>
  <c r="BF27" i="5"/>
  <c r="AX132" i="9"/>
  <c r="CG79" i="9"/>
  <c r="CG15" i="5" s="1"/>
  <c r="CG7" i="5"/>
  <c r="CA6" i="4"/>
  <c r="AJ129" i="9"/>
  <c r="AM129" i="9"/>
  <c r="AM132" i="9" s="1"/>
  <c r="AV94" i="13"/>
  <c r="AV94" i="12"/>
  <c r="AT121" i="16"/>
  <c r="AT120" i="16" s="1"/>
  <c r="CA75" i="16"/>
  <c r="AN106" i="16"/>
  <c r="AN121" i="16"/>
  <c r="AN120" i="16" s="1"/>
  <c r="AN119" i="16" s="1"/>
  <c r="BR106" i="17"/>
  <c r="BR105" i="17" s="1"/>
  <c r="BR120" i="17" s="1"/>
  <c r="BR119" i="17" s="1"/>
  <c r="BR73" i="17"/>
  <c r="S57" i="5"/>
  <c r="AV42" i="5"/>
  <c r="BB27" i="5"/>
  <c r="AH132" i="10"/>
  <c r="AH18" i="10"/>
  <c r="AH133" i="10" s="1"/>
  <c r="AO129" i="9"/>
  <c r="BV129" i="9"/>
  <c r="AJ139" i="10"/>
  <c r="AU129" i="10"/>
  <c r="AU130" i="10" s="1"/>
  <c r="AU139" i="10"/>
  <c r="AU136" i="10" s="1"/>
  <c r="AV103" i="12"/>
  <c r="AV43" i="12"/>
  <c r="CE43" i="12"/>
  <c r="CE103" i="12"/>
  <c r="BA20" i="15"/>
  <c r="BA19" i="15" s="1"/>
  <c r="BA26" i="15" s="1"/>
  <c r="BA25" i="15" s="1"/>
  <c r="CF43" i="17"/>
  <c r="CF42" i="17" s="1"/>
  <c r="CF4" i="17"/>
  <c r="BZ121" i="16"/>
  <c r="BZ120" i="16" s="1"/>
  <c r="BZ119" i="16" s="1"/>
  <c r="BZ106" i="16"/>
  <c r="AV50" i="16"/>
  <c r="AV49" i="16" s="1"/>
  <c r="AV48" i="16" s="1"/>
  <c r="AV35" i="16"/>
  <c r="BG121" i="16"/>
  <c r="BG120" i="16" s="1"/>
  <c r="BG119" i="16" s="1"/>
  <c r="BG106" i="16"/>
  <c r="AR121" i="16"/>
  <c r="AR120" i="16" s="1"/>
  <c r="AR119" i="16" s="1"/>
  <c r="AR106" i="16"/>
  <c r="AM87" i="16"/>
  <c r="AM81" i="16" s="1"/>
  <c r="AM16" i="16"/>
  <c r="AM10" i="16" s="1"/>
  <c r="BW54" i="15"/>
  <c r="BW48" i="15" s="1"/>
  <c r="BW64" i="15" s="1"/>
  <c r="BW63" i="15" s="1"/>
  <c r="BW70" i="15" s="1"/>
  <c r="BW69" i="15" s="1"/>
  <c r="BW10" i="15"/>
  <c r="BW4" i="15" s="1"/>
  <c r="G4" i="23"/>
  <c r="R27" i="5"/>
  <c r="L42" i="5"/>
  <c r="BW82" i="7"/>
  <c r="BL85" i="7"/>
  <c r="AI132" i="10"/>
  <c r="BY132" i="10"/>
  <c r="BY18" i="10"/>
  <c r="BY133" i="10" s="1"/>
  <c r="BT132" i="9"/>
  <c r="BC129" i="9"/>
  <c r="CC94" i="13"/>
  <c r="CC94" i="12"/>
  <c r="BO94" i="13"/>
  <c r="BO94" i="12"/>
  <c r="AK103" i="12"/>
  <c r="AK43" i="12"/>
  <c r="BJ33" i="17"/>
  <c r="BI33" i="17"/>
  <c r="BI48" i="17"/>
  <c r="BI47" i="17" s="1"/>
  <c r="BI46" i="17" s="1"/>
  <c r="D4" i="23"/>
  <c r="AB39" i="3"/>
  <c r="AB45" i="3" s="1"/>
  <c r="AB19" i="3"/>
  <c r="AB25" i="3" s="1"/>
  <c r="BB103" i="12"/>
  <c r="AW129" i="10"/>
  <c r="AW130" i="10" s="1"/>
  <c r="AW139" i="10"/>
  <c r="BQ79" i="9"/>
  <c r="BQ15" i="5" s="1"/>
  <c r="BQ7" i="5"/>
  <c r="AO87" i="16"/>
  <c r="AO81" i="16" s="1"/>
  <c r="AO16" i="16"/>
  <c r="AO10" i="16" s="1"/>
  <c r="AW79" i="9"/>
  <c r="AW15" i="5" s="1"/>
  <c r="AW7" i="5"/>
  <c r="BS132" i="10"/>
  <c r="BS18" i="10"/>
  <c r="BS133" i="10" s="1"/>
  <c r="AN79" i="9"/>
  <c r="AN15" i="5" s="1"/>
  <c r="AN7" i="5"/>
  <c r="AW130" i="9"/>
  <c r="AW16" i="5" s="1"/>
  <c r="AW9" i="4"/>
  <c r="AW8" i="5"/>
  <c r="AW7" i="4"/>
  <c r="CD129" i="10"/>
  <c r="CD130" i="10" s="1"/>
  <c r="CD139" i="10"/>
  <c r="CD136" i="10" s="1"/>
  <c r="BK129" i="10"/>
  <c r="BK130" i="10" s="1"/>
  <c r="BK139" i="10"/>
  <c r="BK136" i="10" s="1"/>
  <c r="AQ20" i="15"/>
  <c r="AQ19" i="15" s="1"/>
  <c r="AQ26" i="15" s="1"/>
  <c r="AQ25" i="15" s="1"/>
  <c r="AZ48" i="16"/>
  <c r="BW121" i="16"/>
  <c r="BW120" i="16" s="1"/>
  <c r="CE54" i="15"/>
  <c r="CE48" i="15" s="1"/>
  <c r="CE64" i="15" s="1"/>
  <c r="CE63" i="15" s="1"/>
  <c r="CE70" i="15" s="1"/>
  <c r="CE69" i="15" s="1"/>
  <c r="CE10" i="15"/>
  <c r="CE4" i="15" s="1"/>
  <c r="CG83" i="6"/>
  <c r="CG11" i="5" s="1"/>
  <c r="CG89" i="6"/>
  <c r="AT57" i="5"/>
  <c r="BU79" i="9"/>
  <c r="BU15" i="5" s="1"/>
  <c r="BU7" i="5"/>
  <c r="AK79" i="9"/>
  <c r="AK15" i="5" s="1"/>
  <c r="AK7" i="5"/>
  <c r="BH136" i="10"/>
  <c r="AI35" i="16"/>
  <c r="AI50" i="16"/>
  <c r="AI49" i="16" s="1"/>
  <c r="AI48" i="16" s="1"/>
  <c r="BA121" i="16"/>
  <c r="BA120" i="16" s="1"/>
  <c r="BA119" i="16" s="1"/>
  <c r="BA106" i="16"/>
  <c r="BP121" i="16"/>
  <c r="BP120" i="16" s="1"/>
  <c r="BP119" i="16" s="1"/>
  <c r="BP106" i="16"/>
  <c r="BQ85" i="7"/>
  <c r="Y42" i="5"/>
  <c r="BJ42" i="5"/>
  <c r="AV85" i="7"/>
  <c r="AZ79" i="9"/>
  <c r="AZ15" i="5" s="1"/>
  <c r="AZ7" i="5"/>
  <c r="BE129" i="9"/>
  <c r="BW132" i="9"/>
  <c r="CA129" i="9"/>
  <c r="BT103" i="12"/>
  <c r="BT43" i="12"/>
  <c r="AL94" i="13"/>
  <c r="AL94" i="12"/>
  <c r="CG94" i="13"/>
  <c r="CG94" i="12"/>
  <c r="BH35" i="16"/>
  <c r="BH102" i="17"/>
  <c r="BH117" i="17"/>
  <c r="BH116" i="17" s="1"/>
  <c r="BH115" i="17" s="1"/>
  <c r="BU73" i="17"/>
  <c r="BX106" i="17"/>
  <c r="BX105" i="17" s="1"/>
  <c r="BX120" i="17" s="1"/>
  <c r="BX119" i="17" s="1"/>
  <c r="BX73" i="17"/>
  <c r="AO54" i="15"/>
  <c r="AO48" i="15" s="1"/>
  <c r="AO64" i="15" s="1"/>
  <c r="AO63" i="15" s="1"/>
  <c r="AO70" i="15" s="1"/>
  <c r="AO69" i="15" s="1"/>
  <c r="AO10" i="15"/>
  <c r="AO4" i="15" s="1"/>
  <c r="CA83" i="6"/>
  <c r="CA11" i="5" s="1"/>
  <c r="CA89" i="6"/>
  <c r="AF57" i="5"/>
  <c r="CC85" i="7"/>
  <c r="BM57" i="5"/>
  <c r="BQ132" i="9"/>
  <c r="CH132" i="10"/>
  <c r="CH18" i="10"/>
  <c r="CH133" i="10" s="1"/>
  <c r="AM42" i="5"/>
  <c r="CE18" i="10"/>
  <c r="CE133" i="10" s="1"/>
  <c r="CE132" i="10"/>
  <c r="AS79" i="9"/>
  <c r="AS15" i="5" s="1"/>
  <c r="AS7" i="5"/>
  <c r="CF129" i="10"/>
  <c r="CF130" i="10" s="1"/>
  <c r="BL130" i="9"/>
  <c r="BL16" i="5" s="1"/>
  <c r="BL9" i="4"/>
  <c r="BL8" i="5"/>
  <c r="BL7" i="4"/>
  <c r="BE94" i="13"/>
  <c r="BE94" i="12"/>
  <c r="BY103" i="12"/>
  <c r="BY43" i="12"/>
  <c r="BJ103" i="12"/>
  <c r="BJ43" i="12"/>
  <c r="CA20" i="15"/>
  <c r="CA19" i="15" s="1"/>
  <c r="CA26" i="15" s="1"/>
  <c r="CA25" i="15" s="1"/>
  <c r="BL106" i="16"/>
  <c r="BL121" i="16"/>
  <c r="BL120" i="16" s="1"/>
  <c r="BL119" i="16" s="1"/>
  <c r="CF75" i="16"/>
  <c r="AJ4" i="23"/>
  <c r="BM117" i="17"/>
  <c r="BM116" i="17" s="1"/>
  <c r="BM115" i="17" s="1"/>
  <c r="BM102" i="17"/>
  <c r="K42" i="5"/>
  <c r="CE57" i="5"/>
  <c r="AK42" i="5"/>
  <c r="W42" i="5"/>
  <c r="AN42" i="5"/>
  <c r="BR79" i="9"/>
  <c r="BR15" i="5" s="1"/>
  <c r="BR7" i="5"/>
  <c r="CC79" i="9"/>
  <c r="CC6" i="4"/>
  <c r="CC7" i="5"/>
  <c r="CC132" i="9"/>
  <c r="BX18" i="10"/>
  <c r="AM132" i="10"/>
  <c r="AM18" i="10"/>
  <c r="AM133" i="10" s="1"/>
  <c r="CE133" i="9"/>
  <c r="CE14" i="5"/>
  <c r="AY43" i="12"/>
  <c r="AY103" i="12"/>
  <c r="CA39" i="16"/>
  <c r="CA38" i="16" s="1"/>
  <c r="CA4" i="16"/>
  <c r="AN4" i="16"/>
  <c r="AW87" i="16"/>
  <c r="AW81" i="16" s="1"/>
  <c r="AW16" i="16"/>
  <c r="AW10" i="16" s="1"/>
  <c r="AR4" i="23"/>
  <c r="BF42" i="5"/>
  <c r="Y61" i="3"/>
  <c r="Y49" i="3"/>
  <c r="BJ132" i="10"/>
  <c r="BJ18" i="10"/>
  <c r="BJ133" i="10" s="1"/>
  <c r="BH18" i="10"/>
  <c r="AO79" i="9"/>
  <c r="AO15" i="5" s="1"/>
  <c r="AO7" i="5"/>
  <c r="BL139" i="10"/>
  <c r="BL136" i="10" s="1"/>
  <c r="CA132" i="9"/>
  <c r="AL132" i="9"/>
  <c r="AO14" i="5"/>
  <c r="BJ94" i="13"/>
  <c r="BJ94" i="12"/>
  <c r="BL73" i="17"/>
  <c r="CA121" i="16"/>
  <c r="CA120" i="16" s="1"/>
  <c r="CA119" i="16" s="1"/>
  <c r="CA106" i="16"/>
  <c r="BT75" i="16"/>
  <c r="AY121" i="16"/>
  <c r="AY120" i="16" s="1"/>
  <c r="AY119" i="16" s="1"/>
  <c r="AY106" i="16"/>
  <c r="J4" i="23"/>
  <c r="AV57" i="5"/>
  <c r="BB42" i="5"/>
  <c r="AJ79" i="9"/>
  <c r="AJ15" i="5" s="1"/>
  <c r="AJ7" i="5"/>
  <c r="AW136" i="10"/>
  <c r="AL79" i="9"/>
  <c r="AL15" i="5" s="1"/>
  <c r="AL7" i="5"/>
  <c r="AO129" i="10"/>
  <c r="AO130" i="10" s="1"/>
  <c r="AO139" i="10"/>
  <c r="AZ6" i="4"/>
  <c r="BO130" i="9"/>
  <c r="BO16" i="5" s="1"/>
  <c r="BO8" i="5"/>
  <c r="BO7" i="4"/>
  <c r="BO9" i="4"/>
  <c r="AJ136" i="10"/>
  <c r="AS94" i="13"/>
  <c r="AS94" i="12"/>
  <c r="BM104" i="13"/>
  <c r="BM104" i="12"/>
  <c r="CG20" i="15"/>
  <c r="CG19" i="15" s="1"/>
  <c r="CG26" i="15" s="1"/>
  <c r="CG25" i="15" s="1"/>
  <c r="BW34" i="17"/>
  <c r="AR35" i="16"/>
  <c r="CD53" i="16"/>
  <c r="CD52" i="16" s="1"/>
  <c r="CD48" i="16" s="1"/>
  <c r="CD35" i="16"/>
  <c r="BW87" i="16"/>
  <c r="BW81" i="16" s="1"/>
  <c r="BW16" i="16"/>
  <c r="BW10" i="16" s="1"/>
  <c r="AJ54" i="15"/>
  <c r="AJ48" i="15" s="1"/>
  <c r="AJ64" i="15" s="1"/>
  <c r="AJ63" i="15" s="1"/>
  <c r="AJ70" i="15" s="1"/>
  <c r="AJ69" i="15" s="1"/>
  <c r="AJ10" i="15"/>
  <c r="AJ4" i="15" s="1"/>
  <c r="R42" i="5"/>
  <c r="AR27" i="5"/>
  <c r="AW27" i="5"/>
  <c r="AL57" i="5"/>
  <c r="BC79" i="9"/>
  <c r="BC15" i="5" s="1"/>
  <c r="BC7" i="5"/>
  <c r="BO132" i="10"/>
  <c r="BO18" i="10"/>
  <c r="BO133" i="10" s="1"/>
  <c r="AU132" i="10"/>
  <c r="AU18" i="10"/>
  <c r="AU133" i="10" s="1"/>
  <c r="BY14" i="5"/>
  <c r="AZ130" i="9"/>
  <c r="AZ16" i="5" s="1"/>
  <c r="AZ7" i="4"/>
  <c r="AZ9" i="4"/>
  <c r="AZ8" i="5"/>
  <c r="CG103" i="12"/>
  <c r="CG43" i="12"/>
  <c r="AU103" i="12"/>
  <c r="AU43" i="12"/>
  <c r="BJ121" i="16"/>
  <c r="BJ120" i="16" s="1"/>
  <c r="BJ119" i="16" s="1"/>
  <c r="BJ106" i="16"/>
  <c r="BJ46" i="17"/>
  <c r="BF34" i="17"/>
  <c r="R4" i="23"/>
  <c r="AH39" i="3"/>
  <c r="AH45" i="3" s="1"/>
  <c r="AH19" i="3"/>
  <c r="AH25" i="3" s="1"/>
  <c r="AL103" i="12"/>
  <c r="AR4" i="16"/>
  <c r="BO103" i="12"/>
  <c r="CF21" i="24"/>
  <c r="AW104" i="13"/>
  <c r="AW104" i="12"/>
  <c r="BY33" i="17"/>
  <c r="BY48" i="17"/>
  <c r="BY47" i="17" s="1"/>
  <c r="BY46" i="17" s="1"/>
  <c r="AQ35" i="16"/>
  <c r="AQ50" i="16"/>
  <c r="AQ49" i="16" s="1"/>
  <c r="AQ48" i="16" s="1"/>
  <c r="AI94" i="13"/>
  <c r="AI94" i="12"/>
  <c r="BP104" i="13"/>
  <c r="BP104" i="12"/>
  <c r="CG33" i="17"/>
  <c r="CG48" i="17"/>
  <c r="CG47" i="17" s="1"/>
  <c r="CG46" i="17" s="1"/>
  <c r="AX121" i="16"/>
  <c r="AX120" i="16" s="1"/>
  <c r="AX119" i="16" s="1"/>
  <c r="AX106" i="16"/>
  <c r="CF121" i="16"/>
  <c r="CF120" i="16" s="1"/>
  <c r="CF119" i="16" s="1"/>
  <c r="CF106" i="16"/>
  <c r="AQ27" i="5"/>
  <c r="V20" i="3"/>
  <c r="W57" i="5"/>
  <c r="AN57" i="5"/>
  <c r="BM130" i="9"/>
  <c r="BM16" i="5" s="1"/>
  <c r="BM9" i="4"/>
  <c r="BM8" i="5"/>
  <c r="BM7" i="4"/>
  <c r="AN50" i="16"/>
  <c r="AN49" i="16" s="1"/>
  <c r="AN48" i="16" s="1"/>
  <c r="AN35" i="16"/>
  <c r="BO54" i="15"/>
  <c r="BO48" i="15" s="1"/>
  <c r="BO64" i="15" s="1"/>
  <c r="BO63" i="15" s="1"/>
  <c r="BO70" i="15" s="1"/>
  <c r="BO69" i="15" s="1"/>
  <c r="BO10" i="15"/>
  <c r="BO4" i="15" s="1"/>
  <c r="BF57" i="5"/>
  <c r="N27" i="5"/>
  <c r="AK132" i="10"/>
  <c r="AK18" i="10"/>
  <c r="AK133" i="10" s="1"/>
  <c r="CF18" i="10"/>
  <c r="CF133" i="10" s="1"/>
  <c r="AL133" i="9"/>
  <c r="AL14" i="5"/>
  <c r="BE132" i="10"/>
  <c r="BE18" i="10"/>
  <c r="BE133" i="10" s="1"/>
  <c r="CF102" i="17"/>
  <c r="CF117" i="17"/>
  <c r="CF116" i="17" s="1"/>
  <c r="CF115" i="17" s="1"/>
  <c r="BT106" i="16"/>
  <c r="BT121" i="16"/>
  <c r="BT120" i="16" s="1"/>
  <c r="BT119" i="16" s="1"/>
  <c r="BK106" i="17"/>
  <c r="BK105" i="17" s="1"/>
  <c r="BK120" i="17" s="1"/>
  <c r="BK119" i="17" s="1"/>
  <c r="BK73" i="17"/>
  <c r="BG42" i="5"/>
  <c r="BF132" i="10"/>
  <c r="BF18" i="10"/>
  <c r="BF133" i="10" s="1"/>
  <c r="AE27" i="5"/>
  <c r="BM79" i="9"/>
  <c r="BM15" i="5" s="1"/>
  <c r="BM7" i="5"/>
  <c r="BG94" i="13"/>
  <c r="BG94" i="12"/>
  <c r="BE104" i="13"/>
  <c r="BE104" i="12"/>
  <c r="CB50" i="16"/>
  <c r="CB49" i="16" s="1"/>
  <c r="CB48" i="16" s="1"/>
  <c r="CB35" i="16"/>
  <c r="BW83" i="17"/>
  <c r="BW78" i="17" s="1"/>
  <c r="BW14" i="17"/>
  <c r="BW9" i="17" s="1"/>
  <c r="AJ87" i="16"/>
  <c r="AJ81" i="16" s="1"/>
  <c r="AJ16" i="16"/>
  <c r="AJ10" i="16" s="1"/>
  <c r="AR57" i="5"/>
  <c r="AW6" i="4"/>
  <c r="BI79" i="9"/>
  <c r="BI15" i="5" s="1"/>
  <c r="BI7" i="5"/>
  <c r="BM18" i="10"/>
  <c r="AW94" i="13"/>
  <c r="AW94" i="12"/>
  <c r="CE50" i="16"/>
  <c r="CE49" i="16" s="1"/>
  <c r="AV75" i="16"/>
  <c r="BJ117" i="17"/>
  <c r="BJ116" i="17" s="1"/>
  <c r="BJ115" i="17" s="1"/>
  <c r="BJ102" i="17"/>
  <c r="BO121" i="16"/>
  <c r="BO120" i="16" s="1"/>
  <c r="BK34" i="17"/>
  <c r="AI19" i="3"/>
  <c r="AI39" i="3"/>
  <c r="AJ39" i="3"/>
  <c r="AJ45" i="3" s="1"/>
  <c r="AJ19" i="3"/>
  <c r="AJ25" i="3" s="1"/>
  <c r="CD14" i="5"/>
  <c r="AT18" i="10"/>
  <c r="AH94" i="13"/>
  <c r="AH94" i="12"/>
  <c r="BB79" i="9"/>
  <c r="BB15" i="5" s="1"/>
  <c r="BB7" i="5"/>
  <c r="BP79" i="9"/>
  <c r="BP15" i="5" s="1"/>
  <c r="BP7" i="5"/>
  <c r="BY79" i="9"/>
  <c r="BY15" i="5" s="1"/>
  <c r="BY7" i="5"/>
  <c r="X20" i="3"/>
  <c r="Q42" i="5"/>
  <c r="CB132" i="10"/>
  <c r="CB18" i="10"/>
  <c r="CB133" i="10" s="1"/>
  <c r="BO6" i="4"/>
  <c r="BH129" i="9"/>
  <c r="BW94" i="13"/>
  <c r="BW94" i="12"/>
  <c r="BC103" i="12"/>
  <c r="BC43" i="12"/>
  <c r="CF48" i="16"/>
  <c r="BH121" i="16"/>
  <c r="BH120" i="16" s="1"/>
  <c r="BH119" i="16" s="1"/>
  <c r="BH106" i="16"/>
  <c r="CE83" i="17"/>
  <c r="CE78" i="17" s="1"/>
  <c r="CE14" i="17"/>
  <c r="CE9" i="17" s="1"/>
  <c r="BU117" i="17"/>
  <c r="BU116" i="17" s="1"/>
  <c r="BU115" i="17" s="1"/>
  <c r="BU102" i="17"/>
  <c r="BV34" i="17"/>
  <c r="AA61" i="3"/>
  <c r="AA55" i="3"/>
  <c r="BZ18" i="10"/>
  <c r="AT27" i="5"/>
  <c r="BM132" i="9"/>
  <c r="BD133" i="9"/>
  <c r="BD14" i="5"/>
  <c r="BS129" i="9"/>
  <c r="BT94" i="13"/>
  <c r="BT94" i="12"/>
  <c r="AZ20" i="15"/>
  <c r="AZ19" i="15" s="1"/>
  <c r="AZ26" i="15" s="1"/>
  <c r="AZ25" i="15" s="1"/>
  <c r="BD75" i="16"/>
  <c r="BI57" i="5"/>
  <c r="AS14" i="5"/>
  <c r="AD57" i="5"/>
  <c r="BH132" i="9"/>
  <c r="BS6" i="4"/>
  <c r="BX129" i="9"/>
  <c r="CA129" i="10"/>
  <c r="CA130" i="10" s="1"/>
  <c r="CA139" i="10"/>
  <c r="CA136" i="10" s="1"/>
  <c r="AN103" i="12"/>
  <c r="AN43" i="12"/>
  <c r="BA94" i="13"/>
  <c r="BA94" i="12"/>
  <c r="BZ20" i="15"/>
  <c r="BZ19" i="15" s="1"/>
  <c r="BZ26" i="15" s="1"/>
  <c r="BZ25" i="15" s="1"/>
  <c r="BB54" i="15"/>
  <c r="BB48" i="15" s="1"/>
  <c r="BB64" i="15" s="1"/>
  <c r="BB63" i="15" s="1"/>
  <c r="BB70" i="15" s="1"/>
  <c r="BB69" i="15" s="1"/>
  <c r="BB10" i="15"/>
  <c r="BB4" i="15" s="1"/>
  <c r="CD42" i="5"/>
  <c r="AF42" i="5"/>
  <c r="AY42" i="5"/>
  <c r="BR42" i="5"/>
  <c r="BS27" i="5"/>
  <c r="AO136" i="10"/>
  <c r="BD139" i="10"/>
  <c r="BD136" i="10" s="1"/>
  <c r="AI133" i="9"/>
  <c r="AI14" i="5"/>
  <c r="BX136" i="10"/>
  <c r="BR103" i="12"/>
  <c r="BR43" i="12"/>
  <c r="AS103" i="12"/>
  <c r="AS43" i="12"/>
  <c r="BP117" i="17"/>
  <c r="BP116" i="17" s="1"/>
  <c r="BQ75" i="16"/>
  <c r="BK121" i="16"/>
  <c r="BK120" i="16" s="1"/>
  <c r="BK119" i="16" s="1"/>
  <c r="BK106" i="16"/>
  <c r="BM110" i="16"/>
  <c r="BM109" i="16" s="1"/>
  <c r="BM75" i="16"/>
  <c r="BM46" i="17"/>
  <c r="AQ42" i="5"/>
  <c r="BC6" i="4"/>
  <c r="BB129" i="9"/>
  <c r="BM129" i="10"/>
  <c r="BM130" i="10" s="1"/>
  <c r="BM139" i="10"/>
  <c r="BM136" i="10" s="1"/>
  <c r="BL6" i="4"/>
  <c r="AP129" i="10"/>
  <c r="AP130" i="10" s="1"/>
  <c r="AP139" i="10"/>
  <c r="AP136" i="10" s="1"/>
  <c r="AK48" i="16"/>
  <c r="BP106" i="17"/>
  <c r="BP105" i="17" s="1"/>
  <c r="BP120" i="17" s="1"/>
  <c r="BP119" i="17" s="1"/>
  <c r="BP73" i="17"/>
  <c r="BR117" i="17"/>
  <c r="BR116" i="17" s="1"/>
  <c r="BR115" i="17" s="1"/>
  <c r="BR102" i="17"/>
  <c r="BO87" i="16"/>
  <c r="BO81" i="16" s="1"/>
  <c r="BO16" i="16"/>
  <c r="BO10" i="16" s="1"/>
  <c r="AJ57" i="5"/>
  <c r="N42" i="5"/>
  <c r="BU42" i="5"/>
  <c r="CH6" i="4"/>
  <c r="V57" i="5"/>
  <c r="BD79" i="9"/>
  <c r="BD15" i="5" s="1"/>
  <c r="BD7" i="5"/>
  <c r="BL94" i="13"/>
  <c r="BL94" i="12"/>
  <c r="BO50" i="16"/>
  <c r="BO49" i="16" s="1"/>
  <c r="CG121" i="16"/>
  <c r="CG120" i="16" s="1"/>
  <c r="CG119" i="16" s="1"/>
  <c r="CG106" i="16"/>
  <c r="CC50" i="16"/>
  <c r="CC49" i="16" s="1"/>
  <c r="AI25" i="3"/>
  <c r="BG27" i="5"/>
  <c r="CB27" i="5"/>
  <c r="AO42" i="5"/>
  <c r="BU129" i="9"/>
  <c r="AZ133" i="9"/>
  <c r="AZ14" i="5"/>
  <c r="BA6" i="4"/>
  <c r="BQ139" i="10"/>
  <c r="BQ136" i="10" s="1"/>
  <c r="BL103" i="12"/>
  <c r="BL43" i="12"/>
  <c r="BW50" i="16"/>
  <c r="BW49" i="16" s="1"/>
  <c r="BX35" i="16"/>
  <c r="BR75" i="16"/>
  <c r="BZ106" i="17"/>
  <c r="BZ105" i="17" s="1"/>
  <c r="BZ120" i="17" s="1"/>
  <c r="BZ119" i="17" s="1"/>
  <c r="BZ73" i="17"/>
  <c r="BE54" i="15"/>
  <c r="BE48" i="15" s="1"/>
  <c r="BE64" i="15" s="1"/>
  <c r="BE63" i="15" s="1"/>
  <c r="BE70" i="15" s="1"/>
  <c r="BE69" i="15" s="1"/>
  <c r="BE10" i="15"/>
  <c r="BE4" i="15" s="1"/>
  <c r="BN27" i="5"/>
  <c r="AR42" i="5"/>
  <c r="AW57" i="5"/>
  <c r="AL18" i="10"/>
  <c r="AL133" i="10" s="1"/>
  <c r="AL132" i="10"/>
  <c r="AW133" i="9"/>
  <c r="AW14" i="5"/>
  <c r="AL27" i="5"/>
  <c r="AR6" i="4"/>
  <c r="BR6" i="4"/>
  <c r="AN139" i="10"/>
  <c r="AN136" i="10" s="1"/>
  <c r="AQ9" i="4"/>
  <c r="BD132" i="10"/>
  <c r="BD18" i="10"/>
  <c r="BD133" i="10" s="1"/>
  <c r="AY132" i="9"/>
  <c r="CB79" i="9"/>
  <c r="CB15" i="5" s="1"/>
  <c r="CB7" i="5"/>
  <c r="BZ94" i="13"/>
  <c r="BZ94" i="12"/>
  <c r="BA103" i="12"/>
  <c r="BA43" i="12"/>
  <c r="AK121" i="16"/>
  <c r="AK120" i="16" s="1"/>
  <c r="AK119" i="16" s="1"/>
  <c r="AK106" i="16"/>
  <c r="AV106" i="16"/>
  <c r="AV121" i="16"/>
  <c r="AV120" i="16" s="1"/>
  <c r="AV119" i="16" s="1"/>
  <c r="AX4" i="23"/>
  <c r="BC54" i="15"/>
  <c r="BC48" i="15" s="1"/>
  <c r="BC64" i="15" s="1"/>
  <c r="BC63" i="15" s="1"/>
  <c r="BC70" i="15" s="1"/>
  <c r="BC69" i="15" s="1"/>
  <c r="BC10" i="15"/>
  <c r="BC4" i="15" s="1"/>
  <c r="AV79" i="9"/>
  <c r="AV15" i="5" s="1"/>
  <c r="AV7" i="5"/>
  <c r="AT130" i="9"/>
  <c r="AT16" i="5" s="1"/>
  <c r="AT9" i="4"/>
  <c r="AT7" i="4"/>
  <c r="AT8" i="5"/>
  <c r="BW133" i="9"/>
  <c r="BW14" i="5"/>
  <c r="CD34" i="17"/>
  <c r="AG20" i="3"/>
  <c r="Y39" i="3"/>
  <c r="Y45" i="3" s="1"/>
  <c r="Y19" i="3"/>
  <c r="Y25" i="3" s="1"/>
  <c r="BE14" i="5"/>
  <c r="CC130" i="9"/>
  <c r="CC16" i="5" s="1"/>
  <c r="CC9" i="4"/>
  <c r="CC8" i="5"/>
  <c r="CC7" i="4"/>
  <c r="BH129" i="10"/>
  <c r="BH130" i="10" s="1"/>
  <c r="AN130" i="9"/>
  <c r="AN16" i="5" s="1"/>
  <c r="AN9" i="4"/>
  <c r="AN8" i="5"/>
  <c r="AN7" i="4"/>
  <c r="BZ104" i="13"/>
  <c r="BZ104" i="12"/>
  <c r="BI20" i="15"/>
  <c r="BI19" i="15" s="1"/>
  <c r="BI26" i="15" s="1"/>
  <c r="BI25" i="15" s="1"/>
  <c r="AH103" i="12"/>
  <c r="AH43" i="12"/>
  <c r="L4" i="23"/>
  <c r="AZ57" i="5"/>
  <c r="AR132" i="10"/>
  <c r="AR18" i="10"/>
  <c r="AR133" i="10" s="1"/>
  <c r="AT42" i="5"/>
  <c r="AP18" i="10"/>
  <c r="AQ18" i="10"/>
  <c r="AQ133" i="10" s="1"/>
  <c r="AQ132" i="10"/>
  <c r="BJ79" i="9"/>
  <c r="BJ7" i="5"/>
  <c r="BJ6" i="4"/>
  <c r="BJ132" i="9"/>
  <c r="AU6" i="4"/>
  <c r="BX14" i="5"/>
  <c r="BD132" i="9"/>
  <c r="AO103" i="12"/>
  <c r="BK103" i="12"/>
  <c r="BK43" i="12"/>
  <c r="CF20" i="15"/>
  <c r="CF19" i="15" s="1"/>
  <c r="CF26" i="15" s="1"/>
  <c r="CF25" i="15" s="1"/>
  <c r="BQ33" i="17"/>
  <c r="BQ48" i="17"/>
  <c r="BQ47" i="17" s="1"/>
  <c r="BQ46" i="17" s="1"/>
  <c r="BD106" i="16"/>
  <c r="BD121" i="16"/>
  <c r="BD120" i="16" s="1"/>
  <c r="BD119" i="16" s="1"/>
  <c r="AW50" i="16"/>
  <c r="AW49" i="16" s="1"/>
  <c r="CE121" i="16"/>
  <c r="CE120" i="16" s="1"/>
  <c r="BI42" i="5"/>
  <c r="AT79" i="9"/>
  <c r="AT15" i="5" s="1"/>
  <c r="AT7" i="5"/>
  <c r="AD27" i="5"/>
  <c r="BS14" i="5"/>
  <c r="AT129" i="10"/>
  <c r="AT130" i="10" s="1"/>
  <c r="CB14" i="5"/>
  <c r="BX129" i="10"/>
  <c r="BX130" i="10" s="1"/>
  <c r="BI75" i="16"/>
  <c r="BE50" i="16"/>
  <c r="BE49" i="16" s="1"/>
  <c r="BS4" i="17"/>
  <c r="BB87" i="16"/>
  <c r="BB81" i="16" s="1"/>
  <c r="BB16" i="16"/>
  <c r="BB10" i="16" s="1"/>
  <c r="AB4" i="23"/>
  <c r="CD57" i="5"/>
  <c r="AB27" i="5"/>
  <c r="W20" i="3"/>
  <c r="CH96" i="6"/>
  <c r="CH100" i="6" s="1"/>
  <c r="AM22" i="3" s="1"/>
  <c r="AM6" i="3"/>
  <c r="AF27" i="5"/>
  <c r="BS42" i="5"/>
  <c r="AX132" i="10"/>
  <c r="AX18" i="10"/>
  <c r="AX133" i="10" s="1"/>
  <c r="BE79" i="9"/>
  <c r="BE15" i="5" s="1"/>
  <c r="BE7" i="5"/>
  <c r="AN6" i="4"/>
  <c r="AW132" i="10"/>
  <c r="AW18" i="10"/>
  <c r="AW133" i="10" s="1"/>
  <c r="CG130" i="9"/>
  <c r="CG16" i="5" s="1"/>
  <c r="CG7" i="4"/>
  <c r="CG9" i="4"/>
  <c r="CG8" i="5"/>
  <c r="BU94" i="13"/>
  <c r="BU94" i="12"/>
  <c r="AY35" i="16"/>
  <c r="AY50" i="16"/>
  <c r="AY49" i="16" s="1"/>
  <c r="AY48" i="16" s="1"/>
  <c r="BQ121" i="16"/>
  <c r="BQ120" i="16" s="1"/>
  <c r="BQ119" i="16" s="1"/>
  <c r="BQ106" i="16"/>
  <c r="AH4" i="23"/>
  <c r="W27" i="5"/>
  <c r="CD85" i="7"/>
  <c r="BK79" i="9"/>
  <c r="BK15" i="5" s="1"/>
  <c r="BK7" i="5"/>
  <c r="BC14" i="5"/>
  <c r="BL14" i="5"/>
  <c r="BI139" i="10"/>
  <c r="AQ94" i="13"/>
  <c r="AQ94" i="12"/>
  <c r="BL34" i="17"/>
  <c r="BX43" i="17"/>
  <c r="BX42" i="17" s="1"/>
  <c r="BX64" i="17" s="1"/>
  <c r="BX63" i="17" s="1"/>
  <c r="BX4" i="17"/>
  <c r="BY75" i="16"/>
  <c r="BS75" i="16"/>
  <c r="BT50" i="16"/>
  <c r="BT49" i="16" s="1"/>
  <c r="BT48" i="16" s="1"/>
  <c r="BT35" i="16"/>
  <c r="BO83" i="17"/>
  <c r="BO78" i="17" s="1"/>
  <c r="BO14" i="17"/>
  <c r="BO9" i="17" s="1"/>
  <c r="BU57" i="5"/>
  <c r="CH132" i="9"/>
  <c r="V27" i="5"/>
  <c r="AH79" i="9"/>
  <c r="AH15" i="5" s="1"/>
  <c r="AH7" i="5"/>
  <c r="BQ132" i="10"/>
  <c r="BQ18" i="10"/>
  <c r="BQ133" i="10" s="1"/>
  <c r="AQ133" i="9"/>
  <c r="AQ14" i="5"/>
  <c r="CB130" i="9"/>
  <c r="CB16" i="5" s="1"/>
  <c r="CB9" i="4"/>
  <c r="CB8" i="5"/>
  <c r="CB7" i="4"/>
  <c r="AI43" i="12"/>
  <c r="AI103" i="12"/>
  <c r="BF48" i="16"/>
  <c r="CD20" i="15"/>
  <c r="CD19" i="15" s="1"/>
  <c r="CD26" i="15" s="1"/>
  <c r="CD25" i="15" s="1"/>
  <c r="CC54" i="15"/>
  <c r="CC48" i="15" s="1"/>
  <c r="CC64" i="15" s="1"/>
  <c r="CC63" i="15" s="1"/>
  <c r="CC70" i="15" s="1"/>
  <c r="CC69" i="15" s="1"/>
  <c r="CC10" i="15"/>
  <c r="CC4" i="15" s="1"/>
  <c r="BG57" i="5"/>
  <c r="M27" i="5"/>
  <c r="CB42" i="5"/>
  <c r="AO57" i="5"/>
  <c r="BB132" i="9"/>
  <c r="CD132" i="10"/>
  <c r="CD18" i="10"/>
  <c r="CD133" i="10" s="1"/>
  <c r="AE42" i="5"/>
  <c r="BJ130" i="9"/>
  <c r="BJ16" i="5" s="1"/>
  <c r="BJ7" i="4"/>
  <c r="BJ9" i="4"/>
  <c r="BJ8" i="5"/>
  <c r="BU129" i="10"/>
  <c r="BU130" i="10" s="1"/>
  <c r="BU139" i="10"/>
  <c r="BU136" i="10" s="1"/>
  <c r="AV133" i="9"/>
  <c r="AV14" i="5"/>
  <c r="AZ132" i="9"/>
  <c r="BG6" i="4"/>
  <c r="BI94" i="13"/>
  <c r="BI94" i="12"/>
  <c r="BX48" i="16"/>
  <c r="BR121" i="16"/>
  <c r="BR120" i="16" s="1"/>
  <c r="BR119" i="16" s="1"/>
  <c r="BR106" i="16"/>
  <c r="BB50" i="16"/>
  <c r="BB49" i="16" s="1"/>
  <c r="BV121" i="16"/>
  <c r="BV120" i="16" s="1"/>
  <c r="BV119" i="16" s="1"/>
  <c r="BV106" i="16"/>
  <c r="BE87" i="16"/>
  <c r="BE81" i="16" s="1"/>
  <c r="BE16" i="16"/>
  <c r="BE10" i="16" s="1"/>
  <c r="BN42" i="5"/>
  <c r="BR18" i="10"/>
  <c r="BR133" i="10" s="1"/>
  <c r="BR132" i="10"/>
  <c r="AW132" i="9"/>
  <c r="AL42" i="5"/>
  <c r="CH57" i="5"/>
  <c r="BR132" i="9"/>
  <c r="BT139" i="10"/>
  <c r="BT136" i="10" s="1"/>
  <c r="BK133" i="9"/>
  <c r="BK14" i="5"/>
  <c r="AY133" i="9"/>
  <c r="AY14" i="5"/>
  <c r="AR136" i="10"/>
  <c r="AP48" i="16"/>
  <c r="AZ75" i="16"/>
  <c r="CA4" i="34"/>
  <c r="CA26" i="34"/>
  <c r="BC87" i="16"/>
  <c r="BC81" i="16" s="1"/>
  <c r="BC16" i="16"/>
  <c r="BC10" i="16" s="1"/>
  <c r="AM4" i="23"/>
  <c r="BX80" i="6"/>
  <c r="BX85" i="6" s="1"/>
  <c r="BZ21" i="24"/>
  <c r="BZ80" i="6"/>
  <c r="BZ85" i="6" s="1"/>
  <c r="BZ139" i="10"/>
  <c r="BZ136" i="10" s="1"/>
  <c r="BB110" i="16" l="1"/>
  <c r="BB109" i="16" s="1"/>
  <c r="BB75" i="16"/>
  <c r="AT8" i="4"/>
  <c r="AT13" i="4" s="1"/>
  <c r="AU104" i="13"/>
  <c r="AU104" i="12"/>
  <c r="BW48" i="17"/>
  <c r="BW47" i="17" s="1"/>
  <c r="CA86" i="6"/>
  <c r="AF7" i="3" s="1"/>
  <c r="AF8" i="3"/>
  <c r="AH130" i="9"/>
  <c r="AH16" i="5" s="1"/>
  <c r="AH9" i="4"/>
  <c r="AH8" i="5"/>
  <c r="AH7" i="4"/>
  <c r="AH132" i="9"/>
  <c r="BI8" i="4"/>
  <c r="BI13" i="4" s="1"/>
  <c r="CB104" i="13"/>
  <c r="CB104" i="12"/>
  <c r="AP8" i="4"/>
  <c r="AP13" i="4" s="1"/>
  <c r="BY8" i="4"/>
  <c r="BY13" i="4" s="1"/>
  <c r="CH17" i="5"/>
  <c r="BW8" i="4"/>
  <c r="BW13" i="4" s="1"/>
  <c r="BZ8" i="4"/>
  <c r="BZ13" i="4" s="1"/>
  <c r="BM124" i="16"/>
  <c r="BM123" i="16" s="1"/>
  <c r="BM119" i="16" s="1"/>
  <c r="BM106" i="16"/>
  <c r="AT132" i="10"/>
  <c r="BO20" i="15"/>
  <c r="BO19" i="15" s="1"/>
  <c r="BO26" i="15" s="1"/>
  <c r="BO25" i="15" s="1"/>
  <c r="V55" i="3"/>
  <c r="V49" i="3"/>
  <c r="V61" i="3"/>
  <c r="BF48" i="17"/>
  <c r="BF47" i="17" s="1"/>
  <c r="BF46" i="17" s="1"/>
  <c r="BF33" i="17"/>
  <c r="BY133" i="9"/>
  <c r="AJ20" i="15"/>
  <c r="AJ19" i="15" s="1"/>
  <c r="AJ26" i="15" s="1"/>
  <c r="AJ25" i="15" s="1"/>
  <c r="BY104" i="13"/>
  <c r="BY104" i="12"/>
  <c r="CA42" i="5"/>
  <c r="CA27" i="5"/>
  <c r="CA57" i="5"/>
  <c r="CA12" i="5"/>
  <c r="BT104" i="13"/>
  <c r="BT104" i="12"/>
  <c r="BM17" i="4"/>
  <c r="CF64" i="17"/>
  <c r="CF63" i="17" s="1"/>
  <c r="CF46" i="17" s="1"/>
  <c r="CF33" i="17"/>
  <c r="AL34" i="4"/>
  <c r="AW20" i="15"/>
  <c r="AW19" i="15" s="1"/>
  <c r="AW26" i="15" s="1"/>
  <c r="AW25" i="15" s="1"/>
  <c r="AU53" i="16"/>
  <c r="AU52" i="16" s="1"/>
  <c r="AU48" i="16" s="1"/>
  <c r="AU35" i="16"/>
  <c r="BP64" i="17"/>
  <c r="BP63" i="17" s="1"/>
  <c r="BP46" i="17" s="1"/>
  <c r="BP33" i="17"/>
  <c r="CE33" i="17"/>
  <c r="CE48" i="17"/>
  <c r="CE47" i="17" s="1"/>
  <c r="BA53" i="16"/>
  <c r="BA52" i="16" s="1"/>
  <c r="BA48" i="16" s="1"/>
  <c r="BA35" i="16"/>
  <c r="BI17" i="5"/>
  <c r="BK8" i="4"/>
  <c r="BK13" i="4" s="1"/>
  <c r="CC133" i="10"/>
  <c r="BN132" i="10"/>
  <c r="CF86" i="6"/>
  <c r="AK7" i="3" s="1"/>
  <c r="AK8" i="3"/>
  <c r="BH64" i="17"/>
  <c r="BH63" i="17" s="1"/>
  <c r="BH46" i="17" s="1"/>
  <c r="BH33" i="17"/>
  <c r="BO133" i="9"/>
  <c r="BF17" i="5"/>
  <c r="CH133" i="9"/>
  <c r="AU62" i="5"/>
  <c r="AU17" i="5"/>
  <c r="CG53" i="16"/>
  <c r="CG52" i="16" s="1"/>
  <c r="CG48" i="16" s="1"/>
  <c r="CG35" i="16"/>
  <c r="BQ34" i="4"/>
  <c r="BM34" i="4"/>
  <c r="AK104" i="13"/>
  <c r="AK104" i="12"/>
  <c r="AT110" i="16"/>
  <c r="AT109" i="16" s="1"/>
  <c r="AT75" i="16"/>
  <c r="CF132" i="10"/>
  <c r="BX96" i="6"/>
  <c r="BX100" i="6" s="1"/>
  <c r="AC22" i="3" s="1"/>
  <c r="AC6" i="3"/>
  <c r="BE39" i="16"/>
  <c r="BE38" i="16" s="1"/>
  <c r="BE4" i="16"/>
  <c r="AV17" i="5"/>
  <c r="AQ17" i="5"/>
  <c r="AQ32" i="5"/>
  <c r="AQ47" i="5"/>
  <c r="BQ102" i="17"/>
  <c r="BQ117" i="17"/>
  <c r="BQ116" i="17" s="1"/>
  <c r="BQ115" i="17" s="1"/>
  <c r="AO104" i="13"/>
  <c r="AO104" i="12"/>
  <c r="BJ15" i="5"/>
  <c r="BJ133" i="9"/>
  <c r="BF34" i="4"/>
  <c r="AZ47" i="5"/>
  <c r="AZ17" i="5"/>
  <c r="AS104" i="13"/>
  <c r="AS104" i="12"/>
  <c r="BZ133" i="10"/>
  <c r="BM8" i="4"/>
  <c r="BM13" i="4" s="1"/>
  <c r="BO8" i="4"/>
  <c r="BO13" i="4" s="1"/>
  <c r="Y55" i="3"/>
  <c r="CA53" i="16"/>
  <c r="CA52" i="16" s="1"/>
  <c r="CA48" i="16" s="1"/>
  <c r="CA35" i="16"/>
  <c r="CA89" i="7"/>
  <c r="CA86" i="7" s="1"/>
  <c r="CA83" i="7"/>
  <c r="CA80" i="7"/>
  <c r="CA130" i="9"/>
  <c r="CA16" i="5" s="1"/>
  <c r="CA9" i="4"/>
  <c r="CA8" i="5"/>
  <c r="CA7" i="4"/>
  <c r="AV104" i="13"/>
  <c r="AV104" i="12"/>
  <c r="CA104" i="13"/>
  <c r="CA104" i="12"/>
  <c r="BN48" i="17"/>
  <c r="BN47" i="17" s="1"/>
  <c r="BN46" i="17" s="1"/>
  <c r="BN33" i="17"/>
  <c r="BG17" i="5"/>
  <c r="CH102" i="17"/>
  <c r="BN130" i="9"/>
  <c r="BN9" i="4"/>
  <c r="BN8" i="5"/>
  <c r="BN7" i="4"/>
  <c r="BN132" i="9"/>
  <c r="BA8" i="4"/>
  <c r="BA13" i="4" s="1"/>
  <c r="BI133" i="9"/>
  <c r="CE39" i="16"/>
  <c r="CE38" i="16" s="1"/>
  <c r="CE4" i="16"/>
  <c r="BQ104" i="13"/>
  <c r="BQ104" i="12"/>
  <c r="BI53" i="16"/>
  <c r="BI52" i="16" s="1"/>
  <c r="BI48" i="16" s="1"/>
  <c r="BI35" i="16"/>
  <c r="BP132" i="10"/>
  <c r="CC132" i="10"/>
  <c r="BZ86" i="6"/>
  <c r="AE7" i="3" s="1"/>
  <c r="AE8" i="3"/>
  <c r="CF27" i="5"/>
  <c r="CF57" i="5"/>
  <c r="CF42" i="5"/>
  <c r="CF12" i="5"/>
  <c r="BF133" i="9"/>
  <c r="AK130" i="9"/>
  <c r="AK16" i="5" s="1"/>
  <c r="AK17" i="5" s="1"/>
  <c r="AK7" i="4"/>
  <c r="AK9" i="4"/>
  <c r="AK8" i="5"/>
  <c r="AK132" i="9"/>
  <c r="AU133" i="9"/>
  <c r="BL17" i="5"/>
  <c r="BW106" i="17"/>
  <c r="BW105" i="17" s="1"/>
  <c r="BW120" i="17" s="1"/>
  <c r="BW119" i="17" s="1"/>
  <c r="BW73" i="17"/>
  <c r="BY32" i="5"/>
  <c r="BY62" i="5"/>
  <c r="BY17" i="5"/>
  <c r="CC15" i="5"/>
  <c r="CC133" i="9"/>
  <c r="CA17" i="5"/>
  <c r="CC110" i="16"/>
  <c r="CC109" i="16" s="1"/>
  <c r="CC75" i="16"/>
  <c r="BD8" i="4"/>
  <c r="BD13" i="4" s="1"/>
  <c r="AV17" i="4"/>
  <c r="BL133" i="9"/>
  <c r="BL34" i="4"/>
  <c r="BB20" i="15"/>
  <c r="BB19" i="15" s="1"/>
  <c r="BB26" i="15" s="1"/>
  <c r="BB25" i="15" s="1"/>
  <c r="BC104" i="13"/>
  <c r="BC104" i="12"/>
  <c r="BM133" i="10"/>
  <c r="AW34" i="4"/>
  <c r="AW41" i="4"/>
  <c r="AL32" i="5"/>
  <c r="AL47" i="5"/>
  <c r="AL17" i="5"/>
  <c r="CG104" i="13"/>
  <c r="CG104" i="12"/>
  <c r="AY17" i="4"/>
  <c r="BW39" i="16"/>
  <c r="BW38" i="16" s="1"/>
  <c r="BW4" i="16"/>
  <c r="BX133" i="10"/>
  <c r="AO20" i="15"/>
  <c r="AO19" i="15" s="1"/>
  <c r="AO26" i="15" s="1"/>
  <c r="AO25" i="15" s="1"/>
  <c r="AO39" i="16"/>
  <c r="AO38" i="16" s="1"/>
  <c r="AO4" i="16"/>
  <c r="BI102" i="17"/>
  <c r="BI117" i="17"/>
  <c r="BI116" i="17" s="1"/>
  <c r="BI115" i="17" s="1"/>
  <c r="AP104" i="13"/>
  <c r="AP104" i="12"/>
  <c r="AV8" i="4"/>
  <c r="AV13" i="4" s="1"/>
  <c r="AP15" i="5"/>
  <c r="AP133" i="9"/>
  <c r="AJ55" i="3"/>
  <c r="AJ49" i="3"/>
  <c r="AJ61" i="3"/>
  <c r="BY34" i="4"/>
  <c r="BY41" i="4"/>
  <c r="CH115" i="17"/>
  <c r="AJ17" i="5"/>
  <c r="BZ15" i="5"/>
  <c r="BZ133" i="9"/>
  <c r="BQ8" i="4"/>
  <c r="BQ13" i="4" s="1"/>
  <c r="AS130" i="9"/>
  <c r="AS7" i="4"/>
  <c r="AS9" i="4"/>
  <c r="AS8" i="5"/>
  <c r="AS132" i="9"/>
  <c r="CE110" i="16"/>
  <c r="CE109" i="16" s="1"/>
  <c r="CE75" i="16"/>
  <c r="AU8" i="4"/>
  <c r="AU13" i="4" s="1"/>
  <c r="CE41" i="4"/>
  <c r="CA133" i="10"/>
  <c r="BZ42" i="5"/>
  <c r="BZ27" i="5"/>
  <c r="BZ57" i="5"/>
  <c r="BZ12" i="5"/>
  <c r="CF83" i="7"/>
  <c r="CF80" i="7"/>
  <c r="CF85" i="7" s="1"/>
  <c r="CF89" i="7"/>
  <c r="CF86" i="7" s="1"/>
  <c r="CB48" i="17"/>
  <c r="CB47" i="17" s="1"/>
  <c r="CB46" i="17" s="1"/>
  <c r="CB33" i="17"/>
  <c r="BR17" i="5"/>
  <c r="BN104" i="13"/>
  <c r="BN104" i="12"/>
  <c r="BS104" i="13"/>
  <c r="BS104" i="12"/>
  <c r="CB8" i="4"/>
  <c r="CB13" i="4" s="1"/>
  <c r="BO39" i="16"/>
  <c r="BO38" i="16" s="1"/>
  <c r="BO4" i="16"/>
  <c r="BM41" i="4"/>
  <c r="BP17" i="5"/>
  <c r="CE8" i="4"/>
  <c r="CE13" i="4" s="1"/>
  <c r="BQ17" i="4"/>
  <c r="BA104" i="13"/>
  <c r="BA104" i="12"/>
  <c r="BA34" i="4"/>
  <c r="BA41" i="4"/>
  <c r="BE110" i="16"/>
  <c r="BE109" i="16" s="1"/>
  <c r="BE75" i="16"/>
  <c r="AI104" i="13"/>
  <c r="AI104" i="12"/>
  <c r="CG8" i="4"/>
  <c r="CG13" i="4" s="1"/>
  <c r="BZ132" i="10"/>
  <c r="CE37" i="17"/>
  <c r="CE36" i="17" s="1"/>
  <c r="CE51" i="17" s="1"/>
  <c r="CE50" i="17" s="1"/>
  <c r="CE4" i="17"/>
  <c r="BO106" i="17"/>
  <c r="BO105" i="17" s="1"/>
  <c r="BO120" i="17" s="1"/>
  <c r="BO119" i="17" s="1"/>
  <c r="BO73" i="17"/>
  <c r="BL48" i="17"/>
  <c r="BL47" i="17" s="1"/>
  <c r="BL46" i="17" s="1"/>
  <c r="BL33" i="17"/>
  <c r="CG41" i="4"/>
  <c r="BE133" i="9"/>
  <c r="BW17" i="5"/>
  <c r="BW32" i="5"/>
  <c r="BW47" i="5"/>
  <c r="AR34" i="4"/>
  <c r="BU130" i="9"/>
  <c r="BU16" i="5" s="1"/>
  <c r="BU9" i="4"/>
  <c r="BU8" i="5"/>
  <c r="BU7" i="4"/>
  <c r="BU132" i="9"/>
  <c r="BB130" i="9"/>
  <c r="BB16" i="5" s="1"/>
  <c r="BB7" i="4"/>
  <c r="BB9" i="4"/>
  <c r="BB8" i="5"/>
  <c r="AN104" i="13"/>
  <c r="AN104" i="12"/>
  <c r="AA49" i="3"/>
  <c r="CE106" i="17"/>
  <c r="CE105" i="17" s="1"/>
  <c r="CE120" i="17" s="1"/>
  <c r="CE119" i="17" s="1"/>
  <c r="CE73" i="17"/>
  <c r="AI45" i="3"/>
  <c r="BM132" i="10"/>
  <c r="AL104" i="13"/>
  <c r="AL104" i="12"/>
  <c r="BW110" i="16"/>
  <c r="BW109" i="16" s="1"/>
  <c r="BW75" i="16"/>
  <c r="BH133" i="10"/>
  <c r="AY104" i="13"/>
  <c r="AY104" i="12"/>
  <c r="BX132" i="10"/>
  <c r="BE130" i="9"/>
  <c r="BE16" i="5" s="1"/>
  <c r="BE17" i="5" s="1"/>
  <c r="BE9" i="4"/>
  <c r="BE8" i="5"/>
  <c r="BE7" i="4"/>
  <c r="BE132" i="9"/>
  <c r="CG86" i="6"/>
  <c r="AL7" i="3" s="1"/>
  <c r="AL8" i="3"/>
  <c r="AO110" i="16"/>
  <c r="AO109" i="16" s="1"/>
  <c r="AO75" i="16"/>
  <c r="BW20" i="15"/>
  <c r="BW19" i="15" s="1"/>
  <c r="BW26" i="15" s="1"/>
  <c r="BW25" i="15" s="1"/>
  <c r="BZ102" i="17"/>
  <c r="AY8" i="4"/>
  <c r="AY13" i="4" s="1"/>
  <c r="BT17" i="5"/>
  <c r="AI49" i="3"/>
  <c r="CG17" i="5"/>
  <c r="BX86" i="6"/>
  <c r="AC7" i="3" s="1"/>
  <c r="AC8" i="3"/>
  <c r="AS133" i="10"/>
  <c r="AL39" i="16"/>
  <c r="AL38" i="16" s="1"/>
  <c r="AL4" i="16"/>
  <c r="CE17" i="4"/>
  <c r="BV133" i="10"/>
  <c r="AH49" i="3"/>
  <c r="AH61" i="3"/>
  <c r="AH55" i="3"/>
  <c r="CA132" i="10"/>
  <c r="BZ80" i="7"/>
  <c r="BZ85" i="7" s="1"/>
  <c r="BZ83" i="7"/>
  <c r="BZ89" i="7"/>
  <c r="BZ86" i="7" s="1"/>
  <c r="BP130" i="9"/>
  <c r="BP16" i="5" s="1"/>
  <c r="BP7" i="4"/>
  <c r="BP8" i="5"/>
  <c r="BP9" i="4"/>
  <c r="AT20" i="15"/>
  <c r="AT19" i="15" s="1"/>
  <c r="AT26" i="15" s="1"/>
  <c r="AT25" i="15" s="1"/>
  <c r="Z61" i="3"/>
  <c r="Z49" i="3"/>
  <c r="Z55" i="3"/>
  <c r="BY57" i="5"/>
  <c r="BY42" i="5"/>
  <c r="BY27" i="5"/>
  <c r="BY12" i="5"/>
  <c r="BR133" i="9"/>
  <c r="BA17" i="5"/>
  <c r="BV104" i="13"/>
  <c r="BV104" i="12"/>
  <c r="BK133" i="10"/>
  <c r="AN62" i="5"/>
  <c r="AN17" i="5"/>
  <c r="BF8" i="4"/>
  <c r="BF13" i="4" s="1"/>
  <c r="BD34" i="4"/>
  <c r="AH17" i="5"/>
  <c r="BK34" i="4"/>
  <c r="BZ96" i="6"/>
  <c r="BZ100" i="6" s="1"/>
  <c r="AE22" i="3" s="1"/>
  <c r="AE6" i="3"/>
  <c r="BC20" i="15"/>
  <c r="BC19" i="15" s="1"/>
  <c r="BC26" i="15" s="1"/>
  <c r="BC25" i="15" s="1"/>
  <c r="BD32" i="5"/>
  <c r="BD17" i="5"/>
  <c r="BD47" i="5"/>
  <c r="BD62" i="5"/>
  <c r="AT133" i="10"/>
  <c r="AJ130" i="9"/>
  <c r="AJ16" i="5" s="1"/>
  <c r="AJ7" i="4"/>
  <c r="AJ9" i="4"/>
  <c r="AJ8" i="5"/>
  <c r="AJ132" i="9"/>
  <c r="BI104" i="13"/>
  <c r="BI104" i="12"/>
  <c r="BO17" i="5"/>
  <c r="BO32" i="5"/>
  <c r="BO62" i="5"/>
  <c r="BG8" i="4"/>
  <c r="BG13" i="4" s="1"/>
  <c r="AN8" i="4"/>
  <c r="AN13" i="4" s="1"/>
  <c r="BE20" i="15"/>
  <c r="BE19" i="15" s="1"/>
  <c r="BE26" i="15" s="1"/>
  <c r="BE25" i="15" s="1"/>
  <c r="BR104" i="13"/>
  <c r="BR104" i="12"/>
  <c r="BK48" i="17"/>
  <c r="BK47" i="17" s="1"/>
  <c r="BK46" i="17" s="1"/>
  <c r="BK33" i="17"/>
  <c r="AJ39" i="16"/>
  <c r="AJ38" i="16" s="1"/>
  <c r="AJ4" i="16"/>
  <c r="AZ8" i="4"/>
  <c r="AZ13" i="4" s="1"/>
  <c r="AQ41" i="4"/>
  <c r="BH132" i="10"/>
  <c r="AW39" i="16"/>
  <c r="AW38" i="16" s="1"/>
  <c r="AW4" i="16"/>
  <c r="CG27" i="5"/>
  <c r="CG57" i="5"/>
  <c r="CG42" i="5"/>
  <c r="CG12" i="5"/>
  <c r="AW8" i="4"/>
  <c r="AW13" i="4" s="1"/>
  <c r="BC130" i="9"/>
  <c r="BC9" i="4"/>
  <c r="BC8" i="5"/>
  <c r="BC7" i="4"/>
  <c r="BC132" i="9"/>
  <c r="CE104" i="13"/>
  <c r="CE104" i="12"/>
  <c r="BQ47" i="5"/>
  <c r="BQ17" i="5"/>
  <c r="BU133" i="10"/>
  <c r="BZ115" i="17"/>
  <c r="AY41" i="4"/>
  <c r="AY34" i="4"/>
  <c r="BT48" i="17"/>
  <c r="BT47" i="17" s="1"/>
  <c r="BT46" i="17" s="1"/>
  <c r="BT33" i="17"/>
  <c r="AI55" i="3"/>
  <c r="CG133" i="9"/>
  <c r="AK133" i="9"/>
  <c r="BX27" i="5"/>
  <c r="BX57" i="5"/>
  <c r="BX42" i="5"/>
  <c r="BX12" i="5"/>
  <c r="AS132" i="10"/>
  <c r="AL110" i="16"/>
  <c r="AL109" i="16" s="1"/>
  <c r="AL75" i="16"/>
  <c r="CD104" i="13"/>
  <c r="CD104" i="12"/>
  <c r="CC106" i="17"/>
  <c r="CC105" i="17" s="1"/>
  <c r="CC73" i="17"/>
  <c r="AX130" i="9"/>
  <c r="AX9" i="4"/>
  <c r="AX8" i="5"/>
  <c r="AX7" i="4"/>
  <c r="CE34" i="4"/>
  <c r="BV132" i="10"/>
  <c r="BG33" i="17"/>
  <c r="BG48" i="17"/>
  <c r="BG47" i="17" s="1"/>
  <c r="BG46" i="17" s="1"/>
  <c r="AO133" i="10"/>
  <c r="BU17" i="5"/>
  <c r="BY85" i="6"/>
  <c r="BG104" i="13"/>
  <c r="BG104" i="12"/>
  <c r="AR32" i="5"/>
  <c r="AR47" i="5"/>
  <c r="AR17" i="5"/>
  <c r="BA133" i="9"/>
  <c r="BB17" i="5"/>
  <c r="BK132" i="10"/>
  <c r="BT130" i="9"/>
  <c r="BT16" i="5" s="1"/>
  <c r="BT9" i="4"/>
  <c r="BT8" i="5"/>
  <c r="BT7" i="4"/>
  <c r="AN133" i="9"/>
  <c r="BI17" i="4"/>
  <c r="CG34" i="4"/>
  <c r="BM17" i="5"/>
  <c r="BM47" i="5"/>
  <c r="AH133" i="9"/>
  <c r="CA85" i="6"/>
  <c r="BJ34" i="4"/>
  <c r="BF41" i="4"/>
  <c r="AT104" i="13"/>
  <c r="AT104" i="12"/>
  <c r="CH8" i="4"/>
  <c r="CH13" i="4" s="1"/>
  <c r="W55" i="3"/>
  <c r="W49" i="3"/>
  <c r="W61" i="3"/>
  <c r="BK104" i="13"/>
  <c r="BK104" i="12"/>
  <c r="CD48" i="17"/>
  <c r="CD47" i="17" s="1"/>
  <c r="CD46" i="17" s="1"/>
  <c r="CD33" i="17"/>
  <c r="AQ8" i="4"/>
  <c r="AQ13" i="4" s="1"/>
  <c r="BR41" i="4"/>
  <c r="AY17" i="5"/>
  <c r="AY32" i="5"/>
  <c r="CC20" i="15"/>
  <c r="CC19" i="15" s="1"/>
  <c r="CC26" i="15" s="1"/>
  <c r="CC25" i="15" s="1"/>
  <c r="CC8" i="4"/>
  <c r="CC13" i="4" s="1"/>
  <c r="BC39" i="16"/>
  <c r="BC38" i="16" s="1"/>
  <c r="BC4" i="16"/>
  <c r="CB34" i="4"/>
  <c r="CB41" i="4"/>
  <c r="CB32" i="5"/>
  <c r="CB62" i="5"/>
  <c r="CB17" i="5"/>
  <c r="AU41" i="4"/>
  <c r="AP132" i="10"/>
  <c r="AW62" i="5"/>
  <c r="AW32" i="5"/>
  <c r="AW17" i="5"/>
  <c r="BP115" i="17"/>
  <c r="BH130" i="9"/>
  <c r="BH16" i="5" s="1"/>
  <c r="BH7" i="4"/>
  <c r="BH9" i="4"/>
  <c r="BH8" i="5"/>
  <c r="AJ110" i="16"/>
  <c r="AJ109" i="16" s="1"/>
  <c r="AJ75" i="16"/>
  <c r="CG102" i="17"/>
  <c r="CG117" i="17"/>
  <c r="CG116" i="17" s="1"/>
  <c r="CG115" i="17" s="1"/>
  <c r="AQ17" i="4"/>
  <c r="AW110" i="16"/>
  <c r="AW109" i="16" s="1"/>
  <c r="AW75" i="16"/>
  <c r="BJ104" i="13"/>
  <c r="BJ104" i="12"/>
  <c r="BL8" i="4"/>
  <c r="BL13" i="4" s="1"/>
  <c r="CG80" i="7"/>
  <c r="CG89" i="7"/>
  <c r="CG86" i="7" s="1"/>
  <c r="CG83" i="7"/>
  <c r="AM39" i="16"/>
  <c r="AM38" i="16" s="1"/>
  <c r="AM4" i="16"/>
  <c r="BV130" i="9"/>
  <c r="BV16" i="5" s="1"/>
  <c r="BV9" i="4"/>
  <c r="BV8" i="5"/>
  <c r="BV7" i="4"/>
  <c r="BV132" i="9"/>
  <c r="AI8" i="4"/>
  <c r="AI13" i="4" s="1"/>
  <c r="CF8" i="4"/>
  <c r="CF13" i="4" s="1"/>
  <c r="BQ133" i="9"/>
  <c r="BU132" i="10"/>
  <c r="BS53" i="16"/>
  <c r="BS52" i="16" s="1"/>
  <c r="BS48" i="16" s="1"/>
  <c r="BS35" i="16"/>
  <c r="AT47" i="5"/>
  <c r="AT17" i="5"/>
  <c r="CF96" i="6"/>
  <c r="CF100" i="6" s="1"/>
  <c r="AK22" i="3" s="1"/>
  <c r="AK6" i="3"/>
  <c r="AI61" i="3"/>
  <c r="BR8" i="4"/>
  <c r="BR13" i="4" s="1"/>
  <c r="BI34" i="4"/>
  <c r="BI41" i="4"/>
  <c r="BX89" i="7"/>
  <c r="BX86" i="7" s="1"/>
  <c r="BX83" i="7"/>
  <c r="BX80" i="7"/>
  <c r="AR8" i="4"/>
  <c r="AR13" i="4" s="1"/>
  <c r="CC37" i="17"/>
  <c r="CC36" i="17" s="1"/>
  <c r="CC4" i="17"/>
  <c r="BD104" i="13"/>
  <c r="BD104" i="12"/>
  <c r="AO132" i="10"/>
  <c r="BU133" i="9"/>
  <c r="BY86" i="6"/>
  <c r="AD7" i="3" s="1"/>
  <c r="AD8" i="3"/>
  <c r="AR133" i="9"/>
  <c r="AL20" i="15"/>
  <c r="AL19" i="15" s="1"/>
  <c r="AL26" i="15" s="1"/>
  <c r="AL25" i="15" s="1"/>
  <c r="BB133" i="9"/>
  <c r="BX46" i="17"/>
  <c r="BS48" i="17"/>
  <c r="BS47" i="17" s="1"/>
  <c r="BS46" i="17" s="1"/>
  <c r="BS33" i="17"/>
  <c r="BD41" i="4"/>
  <c r="BH17" i="5"/>
  <c r="BM133" i="9"/>
  <c r="AV34" i="4"/>
  <c r="CF133" i="9"/>
  <c r="AL41" i="4"/>
  <c r="BO110" i="16"/>
  <c r="BO109" i="16" s="1"/>
  <c r="BO75" i="16"/>
  <c r="BO37" i="17"/>
  <c r="BO36" i="17" s="1"/>
  <c r="BO4" i="17"/>
  <c r="AP133" i="10"/>
  <c r="AH104" i="13"/>
  <c r="AH104" i="12"/>
  <c r="BC110" i="16"/>
  <c r="BC109" i="16" s="1"/>
  <c r="BC75" i="16"/>
  <c r="BK32" i="5"/>
  <c r="BK17" i="5"/>
  <c r="BJ8" i="4"/>
  <c r="BJ13" i="4" s="1"/>
  <c r="AM39" i="3"/>
  <c r="AM45" i="3" s="1"/>
  <c r="AM19" i="3"/>
  <c r="AM25" i="3" s="1"/>
  <c r="BB39" i="16"/>
  <c r="BB38" i="16" s="1"/>
  <c r="BB4" i="16"/>
  <c r="CB133" i="9"/>
  <c r="AG61" i="3"/>
  <c r="AG49" i="3"/>
  <c r="AG55" i="3"/>
  <c r="BL104" i="13"/>
  <c r="BL104" i="12"/>
  <c r="BP102" i="17"/>
  <c r="AI17" i="5"/>
  <c r="AI62" i="5"/>
  <c r="AI32" i="5"/>
  <c r="AI47" i="5"/>
  <c r="BX130" i="9"/>
  <c r="BX7" i="4"/>
  <c r="BX9" i="4"/>
  <c r="BX8" i="5"/>
  <c r="BX132" i="9"/>
  <c r="BS130" i="9"/>
  <c r="BS9" i="4"/>
  <c r="BS8" i="5"/>
  <c r="BS7" i="4"/>
  <c r="BS132" i="9"/>
  <c r="BV48" i="17"/>
  <c r="BV47" i="17" s="1"/>
  <c r="BV46" i="17" s="1"/>
  <c r="BV33" i="17"/>
  <c r="BO34" i="4"/>
  <c r="BO41" i="4"/>
  <c r="BW37" i="17"/>
  <c r="BW36" i="17" s="1"/>
  <c r="BW51" i="17" s="1"/>
  <c r="BW50" i="17" s="1"/>
  <c r="BW4" i="17"/>
  <c r="BY102" i="17"/>
  <c r="BY117" i="17"/>
  <c r="BY116" i="17" s="1"/>
  <c r="BY115" i="17" s="1"/>
  <c r="BO104" i="13"/>
  <c r="BO104" i="12"/>
  <c r="AQ34" i="4"/>
  <c r="CE17" i="5"/>
  <c r="CE62" i="5"/>
  <c r="CE32" i="5"/>
  <c r="CE47" i="5"/>
  <c r="CC41" i="4"/>
  <c r="CE20" i="15"/>
  <c r="CE19" i="15" s="1"/>
  <c r="CE26" i="15" s="1"/>
  <c r="CE25" i="15" s="1"/>
  <c r="BB104" i="13"/>
  <c r="BB104" i="12"/>
  <c r="AM110" i="16"/>
  <c r="AM109" i="16" s="1"/>
  <c r="AM75" i="16"/>
  <c r="AO130" i="9"/>
  <c r="AO9" i="4"/>
  <c r="AO8" i="5"/>
  <c r="AO7" i="4"/>
  <c r="AO132" i="9"/>
  <c r="AM130" i="9"/>
  <c r="AM9" i="4"/>
  <c r="AM8" i="5"/>
  <c r="AM7" i="4"/>
  <c r="AI41" i="4"/>
  <c r="AI34" i="4"/>
  <c r="BF104" i="13"/>
  <c r="BF104" i="12"/>
  <c r="CF34" i="4"/>
  <c r="CF41" i="4"/>
  <c r="BW34" i="4"/>
  <c r="CD130" i="9"/>
  <c r="CD9" i="4"/>
  <c r="CD8" i="5"/>
  <c r="CD7" i="4"/>
  <c r="CD132" i="9"/>
  <c r="AT133" i="9"/>
  <c r="AM20" i="15"/>
  <c r="AM19" i="15" s="1"/>
  <c r="AM26" i="15" s="1"/>
  <c r="AM25" i="15" s="1"/>
  <c r="CA48" i="17"/>
  <c r="CA47" i="17" s="1"/>
  <c r="CA46" i="17" s="1"/>
  <c r="CA33" i="17"/>
  <c r="AT39" i="16"/>
  <c r="AT38" i="16" s="1"/>
  <c r="AT4" i="16"/>
  <c r="BK41" i="4"/>
  <c r="AB55" i="3"/>
  <c r="AB49" i="3"/>
  <c r="AB61" i="3"/>
  <c r="CF62" i="5"/>
  <c r="CF32" i="5"/>
  <c r="CF47" i="5"/>
  <c r="CF17" i="5"/>
  <c r="AX104" i="13"/>
  <c r="AX104" i="12"/>
  <c r="AL8" i="4"/>
  <c r="AL13" i="4" s="1"/>
  <c r="BY89" i="7"/>
  <c r="BY86" i="7" s="1"/>
  <c r="BY83" i="7"/>
  <c r="BY80" i="7"/>
  <c r="AM104" i="13"/>
  <c r="AM104" i="12"/>
  <c r="CC39" i="16"/>
  <c r="CC38" i="16" s="1"/>
  <c r="CC4" i="16"/>
  <c r="BO102" i="17"/>
  <c r="BO117" i="17"/>
  <c r="BO116" i="17" s="1"/>
  <c r="BO115" i="17" s="1"/>
  <c r="AM55" i="3"/>
  <c r="AM49" i="3"/>
  <c r="AM61" i="3"/>
  <c r="BX102" i="17"/>
  <c r="BX117" i="17"/>
  <c r="BX116" i="17" s="1"/>
  <c r="BX115" i="17" s="1"/>
  <c r="BH133" i="9"/>
  <c r="AV41" i="4"/>
  <c r="BQ41" i="4"/>
  <c r="CG85" i="6"/>
  <c r="BC53" i="16" l="1"/>
  <c r="BC52" i="16" s="1"/>
  <c r="BC48" i="16" s="1"/>
  <c r="BC35" i="16"/>
  <c r="AX16" i="5"/>
  <c r="AX133" i="9"/>
  <c r="BP8" i="4"/>
  <c r="BP13" i="4" s="1"/>
  <c r="BY85" i="7"/>
  <c r="AM8" i="4"/>
  <c r="AM13" i="4" s="1"/>
  <c r="BH62" i="5"/>
  <c r="BT8" i="4"/>
  <c r="BT13" i="4" s="1"/>
  <c r="BT117" i="17"/>
  <c r="BT116" i="17" s="1"/>
  <c r="BT115" i="17" s="1"/>
  <c r="BT102" i="17"/>
  <c r="BC16" i="5"/>
  <c r="BC133" i="9"/>
  <c r="BW124" i="16"/>
  <c r="BW123" i="16" s="1"/>
  <c r="BW119" i="16" s="1"/>
  <c r="BW106" i="16"/>
  <c r="AR41" i="4"/>
  <c r="BY17" i="4"/>
  <c r="CA117" i="17"/>
  <c r="CA116" i="17" s="1"/>
  <c r="CA115" i="17" s="1"/>
  <c r="CA102" i="17"/>
  <c r="CD8" i="4"/>
  <c r="CD13" i="4" s="1"/>
  <c r="AM16" i="5"/>
  <c r="AM133" i="9"/>
  <c r="CC34" i="4"/>
  <c r="BX8" i="4"/>
  <c r="BX13" i="4" s="1"/>
  <c r="BO124" i="16"/>
  <c r="BO123" i="16" s="1"/>
  <c r="BO119" i="16" s="1"/>
  <c r="BO106" i="16"/>
  <c r="BX85" i="7"/>
  <c r="AM53" i="16"/>
  <c r="AM52" i="16" s="1"/>
  <c r="AM48" i="16" s="1"/>
  <c r="AM35" i="16"/>
  <c r="AZ41" i="4"/>
  <c r="AU17" i="4"/>
  <c r="AY62" i="5"/>
  <c r="BM32" i="5"/>
  <c r="BT32" i="5"/>
  <c r="BT47" i="5"/>
  <c r="AX8" i="4"/>
  <c r="AX13" i="4" s="1"/>
  <c r="BT133" i="9"/>
  <c r="BK117" i="17"/>
  <c r="BK116" i="17" s="1"/>
  <c r="BK115" i="17" s="1"/>
  <c r="BK102" i="17"/>
  <c r="CG17" i="4"/>
  <c r="AN47" i="5"/>
  <c r="BA62" i="5"/>
  <c r="CE22" i="4"/>
  <c r="AR17" i="4"/>
  <c r="CB17" i="4"/>
  <c r="BW53" i="16"/>
  <c r="BW52" i="16" s="1"/>
  <c r="BW48" i="16" s="1"/>
  <c r="BW35" i="16"/>
  <c r="BL17" i="4"/>
  <c r="AT41" i="4"/>
  <c r="AP34" i="4"/>
  <c r="AQ62" i="5"/>
  <c r="BE53" i="16"/>
  <c r="BE52" i="16" s="1"/>
  <c r="BE48" i="16" s="1"/>
  <c r="BE35" i="16"/>
  <c r="AU47" i="5"/>
  <c r="BI62" i="5"/>
  <c r="CE102" i="17"/>
  <c r="CE117" i="17"/>
  <c r="CE116" i="17" s="1"/>
  <c r="CE115" i="17" s="1"/>
  <c r="BF117" i="17"/>
  <c r="BF116" i="17" s="1"/>
  <c r="BF115" i="17" s="1"/>
  <c r="BF102" i="17"/>
  <c r="BW46" i="17"/>
  <c r="BG17" i="4"/>
  <c r="AH41" i="4"/>
  <c r="AH34" i="4"/>
  <c r="BW102" i="17"/>
  <c r="BW117" i="17"/>
  <c r="BW116" i="17" s="1"/>
  <c r="BW115" i="17" s="1"/>
  <c r="BG34" i="4"/>
  <c r="AK32" i="5"/>
  <c r="AY22" i="4"/>
  <c r="BN41" i="4"/>
  <c r="BN34" i="4"/>
  <c r="AK21" i="3"/>
  <c r="CG96" i="6"/>
  <c r="CG100" i="6" s="1"/>
  <c r="AL22" i="3" s="1"/>
  <c r="AL6" i="3"/>
  <c r="BW41" i="4"/>
  <c r="AO41" i="4"/>
  <c r="AO34" i="4"/>
  <c r="BX16" i="5"/>
  <c r="BX133" i="9"/>
  <c r="BK62" i="5"/>
  <c r="CC51" i="17"/>
  <c r="CC50" i="17" s="1"/>
  <c r="CC46" i="17" s="1"/>
  <c r="CC33" i="17"/>
  <c r="AT62" i="5"/>
  <c r="AZ34" i="4"/>
  <c r="AY47" i="5"/>
  <c r="CD117" i="17"/>
  <c r="CD116" i="17" s="1"/>
  <c r="CD115" i="17" s="1"/>
  <c r="CD102" i="17"/>
  <c r="BJ41" i="4"/>
  <c r="BK17" i="4"/>
  <c r="BM62" i="5"/>
  <c r="AR62" i="5"/>
  <c r="BC34" i="4"/>
  <c r="AN34" i="4"/>
  <c r="AN32" i="5"/>
  <c r="BA32" i="5"/>
  <c r="CA17" i="4"/>
  <c r="BE41" i="4"/>
  <c r="BE34" i="4"/>
  <c r="BB34" i="4"/>
  <c r="BB41" i="4"/>
  <c r="BQ22" i="4"/>
  <c r="BP62" i="5"/>
  <c r="CB117" i="17"/>
  <c r="CB116" i="17" s="1"/>
  <c r="CB115" i="17" s="1"/>
  <c r="CB102" i="17"/>
  <c r="CE124" i="16"/>
  <c r="CE123" i="16" s="1"/>
  <c r="CE119" i="16" s="1"/>
  <c r="CE106" i="16"/>
  <c r="BL41" i="4"/>
  <c r="CC124" i="16"/>
  <c r="CC123" i="16" s="1"/>
  <c r="CC119" i="16" s="1"/>
  <c r="CC106" i="16"/>
  <c r="BL62" i="5"/>
  <c r="BG62" i="5"/>
  <c r="AZ32" i="5"/>
  <c r="AU32" i="5"/>
  <c r="BF47" i="5"/>
  <c r="AK20" i="3"/>
  <c r="CH62" i="5"/>
  <c r="BW33" i="17"/>
  <c r="AV22" i="4"/>
  <c r="AC19" i="3"/>
  <c r="AC25" i="3" s="1"/>
  <c r="AC39" i="3"/>
  <c r="AC45" i="3" s="1"/>
  <c r="BI47" i="5"/>
  <c r="BW17" i="4"/>
  <c r="BK47" i="5"/>
  <c r="BS117" i="17"/>
  <c r="BS116" i="17" s="1"/>
  <c r="BS115" i="17" s="1"/>
  <c r="BS102" i="17"/>
  <c r="AT32" i="5"/>
  <c r="BV41" i="4"/>
  <c r="BV34" i="4"/>
  <c r="CB47" i="5"/>
  <c r="BJ17" i="4"/>
  <c r="BB47" i="5"/>
  <c r="CC120" i="17"/>
  <c r="CC119" i="17" s="1"/>
  <c r="CC115" i="17" s="1"/>
  <c r="CC102" i="17"/>
  <c r="AJ8" i="4"/>
  <c r="AJ13" i="4" s="1"/>
  <c r="AN41" i="4"/>
  <c r="BA47" i="5"/>
  <c r="BP34" i="4"/>
  <c r="AC21" i="3"/>
  <c r="AL21" i="3"/>
  <c r="BU41" i="4"/>
  <c r="BU34" i="4"/>
  <c r="BO53" i="16"/>
  <c r="BO52" i="16" s="1"/>
  <c r="BO48" i="16" s="1"/>
  <c r="BO35" i="16"/>
  <c r="BR32" i="5"/>
  <c r="AJ32" i="5"/>
  <c r="AL62" i="5"/>
  <c r="BF17" i="4"/>
  <c r="CC47" i="5"/>
  <c r="CC62" i="5"/>
  <c r="CC32" i="5"/>
  <c r="CC17" i="5"/>
  <c r="BL47" i="5"/>
  <c r="BN8" i="4"/>
  <c r="BN13" i="4" s="1"/>
  <c r="BG47" i="5"/>
  <c r="CA8" i="4"/>
  <c r="CA13" i="4" s="1"/>
  <c r="AZ62" i="5"/>
  <c r="AT124" i="16"/>
  <c r="AT123" i="16" s="1"/>
  <c r="AT119" i="16" s="1"/>
  <c r="AT106" i="16"/>
  <c r="BP133" i="9"/>
  <c r="AH8" i="4"/>
  <c r="AH13" i="4" s="1"/>
  <c r="CD16" i="5"/>
  <c r="CD133" i="9"/>
  <c r="AZ17" i="4"/>
  <c r="AL53" i="16"/>
  <c r="AL52" i="16" s="1"/>
  <c r="AL48" i="16" s="1"/>
  <c r="AL35" i="16"/>
  <c r="BL117" i="17"/>
  <c r="BL116" i="17" s="1"/>
  <c r="BL115" i="17" s="1"/>
  <c r="BL102" i="17"/>
  <c r="AT17" i="4"/>
  <c r="BN117" i="17"/>
  <c r="BN116" i="17" s="1"/>
  <c r="BN115" i="17" s="1"/>
  <c r="BN102" i="17"/>
  <c r="CA34" i="4"/>
  <c r="CA41" i="4"/>
  <c r="AO8" i="4"/>
  <c r="AO13" i="4" s="1"/>
  <c r="BO17" i="4"/>
  <c r="BS8" i="4"/>
  <c r="BS13" i="4" s="1"/>
  <c r="BB53" i="16"/>
  <c r="BB52" i="16" s="1"/>
  <c r="BB48" i="16" s="1"/>
  <c r="BB35" i="16"/>
  <c r="AD21" i="3"/>
  <c r="AJ124" i="16"/>
  <c r="AJ123" i="16" s="1"/>
  <c r="AJ119" i="16" s="1"/>
  <c r="AJ106" i="16"/>
  <c r="BH8" i="4"/>
  <c r="BH13" i="4" s="1"/>
  <c r="BR34" i="4"/>
  <c r="BB62" i="5"/>
  <c r="BQ32" i="5"/>
  <c r="BC41" i="4"/>
  <c r="AW53" i="16"/>
  <c r="AW52" i="16" s="1"/>
  <c r="AW48" i="16" s="1"/>
  <c r="AW35" i="16"/>
  <c r="X61" i="3"/>
  <c r="BE32" i="5"/>
  <c r="AJ34" i="4"/>
  <c r="AJ41" i="4"/>
  <c r="AN17" i="4"/>
  <c r="BP32" i="5"/>
  <c r="BP47" i="5"/>
  <c r="AC20" i="3"/>
  <c r="CG62" i="5"/>
  <c r="AO124" i="16"/>
  <c r="AO123" i="16" s="1"/>
  <c r="AO119" i="16" s="1"/>
  <c r="AO106" i="16"/>
  <c r="AL20" i="3"/>
  <c r="BE8" i="4"/>
  <c r="BE13" i="4" s="1"/>
  <c r="CH34" i="4"/>
  <c r="CF17" i="4"/>
  <c r="AK8" i="4"/>
  <c r="AK13" i="4" s="1"/>
  <c r="AE21" i="3"/>
  <c r="BN16" i="5"/>
  <c r="BN133" i="9"/>
  <c r="CA62" i="5"/>
  <c r="CA47" i="5"/>
  <c r="AV47" i="5"/>
  <c r="BF32" i="5"/>
  <c r="CH47" i="5"/>
  <c r="BV47" i="5"/>
  <c r="AH32" i="5"/>
  <c r="AH47" i="5"/>
  <c r="CC53" i="16"/>
  <c r="CC52" i="16" s="1"/>
  <c r="CC48" i="16" s="1"/>
  <c r="CC35" i="16"/>
  <c r="AO16" i="5"/>
  <c r="AO133" i="9"/>
  <c r="BS16" i="5"/>
  <c r="BS133" i="9"/>
  <c r="AD20" i="3"/>
  <c r="BH34" i="4"/>
  <c r="BV8" i="4"/>
  <c r="BV13" i="4" s="1"/>
  <c r="AW124" i="16"/>
  <c r="AW123" i="16" s="1"/>
  <c r="AW119" i="16" s="1"/>
  <c r="AW106" i="16"/>
  <c r="BH41" i="4"/>
  <c r="AW47" i="5"/>
  <c r="BR17" i="4"/>
  <c r="CA96" i="6"/>
  <c r="CA100" i="6" s="1"/>
  <c r="AF22" i="3" s="1"/>
  <c r="AF6" i="3"/>
  <c r="BT34" i="4"/>
  <c r="BT41" i="4"/>
  <c r="AL124" i="16"/>
  <c r="AL123" i="16" s="1"/>
  <c r="AL119" i="16" s="1"/>
  <c r="AL106" i="16"/>
  <c r="AJ53" i="16"/>
  <c r="AJ52" i="16" s="1"/>
  <c r="AJ48" i="16" s="1"/>
  <c r="AJ35" i="16"/>
  <c r="X55" i="3"/>
  <c r="AJ47" i="5"/>
  <c r="AJ62" i="5"/>
  <c r="AE39" i="3"/>
  <c r="AE45" i="3" s="1"/>
  <c r="AE19" i="3"/>
  <c r="AE25" i="3" s="1"/>
  <c r="AH62" i="5"/>
  <c r="BT62" i="5"/>
  <c r="BE62" i="5"/>
  <c r="BE47" i="5"/>
  <c r="CH41" i="4"/>
  <c r="BU8" i="4"/>
  <c r="BU13" i="4" s="1"/>
  <c r="BW62" i="5"/>
  <c r="BD17" i="4"/>
  <c r="BR62" i="5"/>
  <c r="AS8" i="4"/>
  <c r="AS13" i="4" s="1"/>
  <c r="BZ32" i="5"/>
  <c r="BZ47" i="5"/>
  <c r="BZ62" i="5"/>
  <c r="BZ17" i="5"/>
  <c r="AP32" i="5"/>
  <c r="AP47" i="5"/>
  <c r="AP62" i="5"/>
  <c r="AP17" i="5"/>
  <c r="AW17" i="4"/>
  <c r="CA32" i="5"/>
  <c r="BL32" i="5"/>
  <c r="AK34" i="4"/>
  <c r="AK41" i="4"/>
  <c r="AE20" i="3"/>
  <c r="CE53" i="16"/>
  <c r="CE52" i="16" s="1"/>
  <c r="CE48" i="16" s="1"/>
  <c r="CE35" i="16"/>
  <c r="BG32" i="5"/>
  <c r="CA85" i="7"/>
  <c r="AV62" i="5"/>
  <c r="BF62" i="5"/>
  <c r="BV133" i="9"/>
  <c r="BZ34" i="4"/>
  <c r="CH32" i="5"/>
  <c r="BV32" i="5"/>
  <c r="BP41" i="4"/>
  <c r="AT53" i="16"/>
  <c r="AT52" i="16" s="1"/>
  <c r="AT48" i="16" s="1"/>
  <c r="AT35" i="16"/>
  <c r="AM34" i="4"/>
  <c r="AM41" i="4"/>
  <c r="BP17" i="4"/>
  <c r="CD41" i="4"/>
  <c r="CD34" i="4"/>
  <c r="BV117" i="17"/>
  <c r="BV116" i="17" s="1"/>
  <c r="BV115" i="17" s="1"/>
  <c r="BV102" i="17"/>
  <c r="BO51" i="17"/>
  <c r="BO50" i="17" s="1"/>
  <c r="BO46" i="17" s="1"/>
  <c r="BO33" i="17"/>
  <c r="AK39" i="3"/>
  <c r="AK45" i="3" s="1"/>
  <c r="AK19" i="3"/>
  <c r="AK25" i="3" s="1"/>
  <c r="BV62" i="5"/>
  <c r="CG85" i="7"/>
  <c r="AQ22" i="4"/>
  <c r="BH32" i="5"/>
  <c r="BH47" i="5"/>
  <c r="BB32" i="5"/>
  <c r="BY96" i="6"/>
  <c r="BY100" i="6" s="1"/>
  <c r="AD22" i="3" s="1"/>
  <c r="AD6" i="3"/>
  <c r="BG102" i="17"/>
  <c r="BG117" i="17"/>
  <c r="BG116" i="17" s="1"/>
  <c r="BG115" i="17" s="1"/>
  <c r="AX41" i="4"/>
  <c r="AX34" i="4"/>
  <c r="BQ62" i="5"/>
  <c r="BC8" i="4"/>
  <c r="BC13" i="4" s="1"/>
  <c r="X49" i="3"/>
  <c r="BO47" i="5"/>
  <c r="CG32" i="5"/>
  <c r="AJ133" i="9"/>
  <c r="CH17" i="4"/>
  <c r="BU47" i="5"/>
  <c r="BU62" i="5"/>
  <c r="BU32" i="5"/>
  <c r="BA17" i="4"/>
  <c r="BR47" i="5"/>
  <c r="AS34" i="4"/>
  <c r="AS41" i="4"/>
  <c r="AL17" i="4"/>
  <c r="AO53" i="16"/>
  <c r="AO52" i="16" s="1"/>
  <c r="AO48" i="16" s="1"/>
  <c r="AO35" i="16"/>
  <c r="BS34" i="4"/>
  <c r="AK47" i="5"/>
  <c r="AK62" i="5"/>
  <c r="AP41" i="4"/>
  <c r="AV32" i="5"/>
  <c r="CA133" i="9"/>
  <c r="BZ41" i="4"/>
  <c r="BM22" i="4"/>
  <c r="BV17" i="5"/>
  <c r="AF21" i="3"/>
  <c r="BB124" i="16"/>
  <c r="BB123" i="16" s="1"/>
  <c r="BB119" i="16" s="1"/>
  <c r="BB106" i="16"/>
  <c r="BX34" i="4"/>
  <c r="BX41" i="4"/>
  <c r="BB8" i="4"/>
  <c r="BB13" i="4" s="1"/>
  <c r="AM124" i="16"/>
  <c r="AM123" i="16" s="1"/>
  <c r="AM119" i="16" s="1"/>
  <c r="AM106" i="16"/>
  <c r="CC17" i="4"/>
  <c r="BC124" i="16"/>
  <c r="BC123" i="16" s="1"/>
  <c r="BC119" i="16" s="1"/>
  <c r="BC106" i="16"/>
  <c r="AU34" i="4"/>
  <c r="BI22" i="4"/>
  <c r="CG47" i="5"/>
  <c r="BE124" i="16"/>
  <c r="BE123" i="16" s="1"/>
  <c r="BE119" i="16" s="1"/>
  <c r="BE106" i="16"/>
  <c r="AS16" i="5"/>
  <c r="AS133" i="9"/>
  <c r="BS41" i="4"/>
  <c r="BY47" i="5"/>
  <c r="AT34" i="4"/>
  <c r="AP17" i="4"/>
  <c r="AI17" i="4"/>
  <c r="BJ47" i="5"/>
  <c r="BJ62" i="5"/>
  <c r="BJ32" i="5"/>
  <c r="BJ17" i="5"/>
  <c r="BI32" i="5"/>
  <c r="BZ17" i="4"/>
  <c r="CE46" i="17"/>
  <c r="AF20" i="3"/>
  <c r="BG41" i="4"/>
  <c r="AS47" i="5" l="1"/>
  <c r="AS62" i="5"/>
  <c r="AS32" i="5"/>
  <c r="AS17" i="5"/>
  <c r="BP22" i="4"/>
  <c r="BT17" i="4"/>
  <c r="AO62" i="5"/>
  <c r="AO32" i="5"/>
  <c r="AO47" i="5"/>
  <c r="AO17" i="5"/>
  <c r="BN32" i="5"/>
  <c r="BN62" i="5"/>
  <c r="BN47" i="5"/>
  <c r="BN17" i="5"/>
  <c r="CF22" i="4"/>
  <c r="AJ17" i="4"/>
  <c r="BJ22" i="4"/>
  <c r="BG22" i="4"/>
  <c r="BZ22" i="4"/>
  <c r="AD49" i="3"/>
  <c r="AL61" i="3"/>
  <c r="AT22" i="4"/>
  <c r="AZ22" i="4"/>
  <c r="BC17" i="4"/>
  <c r="BB17" i="4"/>
  <c r="BK22" i="4"/>
  <c r="CB22" i="4"/>
  <c r="AX62" i="5"/>
  <c r="AX32" i="5"/>
  <c r="AX47" i="5"/>
  <c r="AX17" i="5"/>
  <c r="CC22" i="4"/>
  <c r="CH22" i="4"/>
  <c r="AF39" i="3"/>
  <c r="AF45" i="3" s="1"/>
  <c r="AF19" i="3"/>
  <c r="AF25" i="3" s="1"/>
  <c r="BL22" i="4"/>
  <c r="AF61" i="3"/>
  <c r="AF55" i="3"/>
  <c r="AS17" i="4"/>
  <c r="AM17" i="4"/>
  <c r="BS17" i="4"/>
  <c r="BH17" i="4"/>
  <c r="CD47" i="5"/>
  <c r="CD62" i="5"/>
  <c r="CD32" i="5"/>
  <c r="CD17" i="5"/>
  <c r="BW22" i="4"/>
  <c r="AO17" i="4"/>
  <c r="BN17" i="4"/>
  <c r="AR22" i="4"/>
  <c r="AU22" i="4"/>
  <c r="AP22" i="4"/>
  <c r="CD17" i="4"/>
  <c r="AE49" i="3"/>
  <c r="BY22" i="4"/>
  <c r="BC62" i="5"/>
  <c r="BC47" i="5"/>
  <c r="BC32" i="5"/>
  <c r="BC17" i="5"/>
  <c r="AK17" i="4"/>
  <c r="BU17" i="4"/>
  <c r="AD19" i="3"/>
  <c r="AD25" i="3" s="1"/>
  <c r="AD39" i="3"/>
  <c r="AD45" i="3" s="1"/>
  <c r="AX17" i="4"/>
  <c r="BD22" i="4"/>
  <c r="BR22" i="4"/>
  <c r="AH17" i="4"/>
  <c r="AI22" i="4"/>
  <c r="BX17" i="4"/>
  <c r="AL22" i="4"/>
  <c r="BA22" i="4"/>
  <c r="AW22" i="4"/>
  <c r="AN22" i="4"/>
  <c r="BF22" i="4"/>
  <c r="AK55" i="3"/>
  <c r="AK49" i="3"/>
  <c r="AK61" i="3"/>
  <c r="BE17" i="4"/>
  <c r="BX32" i="5"/>
  <c r="BX62" i="5"/>
  <c r="BX47" i="5"/>
  <c r="BX17" i="5"/>
  <c r="AL39" i="3"/>
  <c r="AL45" i="3" s="1"/>
  <c r="AL19" i="3"/>
  <c r="AL25" i="3" s="1"/>
  <c r="CG22" i="4"/>
  <c r="AM62" i="5"/>
  <c r="AM32" i="5"/>
  <c r="AM47" i="5"/>
  <c r="AM17" i="5"/>
  <c r="BS62" i="5"/>
  <c r="BS32" i="5"/>
  <c r="BS47" i="5"/>
  <c r="BS17" i="5"/>
  <c r="AC61" i="3"/>
  <c r="AC49" i="3"/>
  <c r="BO22" i="4"/>
  <c r="BV17" i="4"/>
  <c r="CA22" i="4"/>
  <c r="BV22" i="4" l="1"/>
  <c r="AL49" i="3"/>
  <c r="BN22" i="4"/>
  <c r="CD22" i="4"/>
  <c r="BS22" i="4"/>
  <c r="AL55" i="3"/>
  <c r="AX22" i="4"/>
  <c r="AK22" i="4"/>
  <c r="AM22" i="4"/>
  <c r="AF49" i="3"/>
  <c r="AD61" i="3"/>
  <c r="BX22" i="4"/>
  <c r="AO22" i="4"/>
  <c r="BU22" i="4"/>
  <c r="BC22" i="4"/>
  <c r="BB22" i="4"/>
  <c r="AD55" i="3"/>
  <c r="BT22" i="4"/>
  <c r="AE55" i="3"/>
  <c r="AH22" i="4"/>
  <c r="BH22" i="4"/>
  <c r="AC55" i="3"/>
  <c r="BE22" i="4"/>
  <c r="AE61" i="3"/>
  <c r="AS22" i="4"/>
  <c r="AJ22" i="4"/>
</calcChain>
</file>

<file path=xl/sharedStrings.xml><?xml version="1.0" encoding="utf-8"?>
<sst xmlns="http://schemas.openxmlformats.org/spreadsheetml/2006/main" count="17217" uniqueCount="1023">
  <si>
    <t>Spring Forecast 2026</t>
  </si>
  <si>
    <t>Expenditure and Caseload forecasts</t>
  </si>
  <si>
    <t>It is important to refer to the 'Notes' tab for explanations of the expenditure and caseload figures shown in these tables.</t>
  </si>
  <si>
    <t>Click on a link below to navigate to the relevant tab in the workbook</t>
  </si>
  <si>
    <t>Summary information</t>
  </si>
  <si>
    <t>Notes</t>
  </si>
  <si>
    <t>UK welfare</t>
  </si>
  <si>
    <t>GB welfare</t>
  </si>
  <si>
    <t xml:space="preserve">Benefit summary table: Benefit expenditure 1948/49 to 2029/30. </t>
  </si>
  <si>
    <t xml:space="preserve">Table 1a: Benefit expenditure by benefit 1948/49 to 2029/30 nominal terms. </t>
  </si>
  <si>
    <t xml:space="preserve">Table 1b: Benefit expenditure by benefit 1948/49 to 2029/30 real terms prices. </t>
  </si>
  <si>
    <t>Table 1c: Caseloads by benefit</t>
  </si>
  <si>
    <t>Table 2a: Benefit expenditure by age group, 1978/79 to 2029/30 nominal terms.</t>
  </si>
  <si>
    <t>Table 2b: Benefit expenditure by age group, 1978/79 to 2029/30 real terms prices.</t>
  </si>
  <si>
    <t>Table 2c: Caseloads by age group</t>
  </si>
  <si>
    <t>Table 3a: Income-related benefit expenditure, by claimant group and selected components, nominal terms.</t>
  </si>
  <si>
    <t xml:space="preserve">Table 3b: Income-related benefit expenditure, by claimant group and selected components, real terms prices. </t>
  </si>
  <si>
    <t>Table 3c: Caseloads by claimant group and selected components</t>
  </si>
  <si>
    <t>Table 4: Benefit expenditure to support disabled people and people with health conditions</t>
  </si>
  <si>
    <t>Table 4. (i): Benefit expenditure to support disabled people and people with health conditions (DWP Coverage)</t>
  </si>
  <si>
    <t>Table 4.(ii): Benefit expenditure to support disabled people and people with health conditions, by age group (GB Coverage for Reserved Benefits, England &amp; Wales Coverage for Devolved Benefits)</t>
  </si>
  <si>
    <t xml:space="preserve">More detailed expenditure and caseload breakdowns by benefit </t>
  </si>
  <si>
    <t>Non-DWP Welfare</t>
  </si>
  <si>
    <t>Bereavement benefits</t>
  </si>
  <si>
    <t>Carer’s Allowance</t>
  </si>
  <si>
    <t>Disability benefits</t>
  </si>
  <si>
    <t xml:space="preserve">Cost of Living </t>
  </si>
  <si>
    <t>Incapacity Benefits</t>
  </si>
  <si>
    <t>Industrial injuries benefits</t>
  </si>
  <si>
    <t>Council Tax Benefit</t>
  </si>
  <si>
    <t>Housing benefits</t>
  </si>
  <si>
    <t>Income Support</t>
  </si>
  <si>
    <t>Maternity Benefits</t>
  </si>
  <si>
    <t>New Deal &amp; Employment Programmes</t>
  </si>
  <si>
    <t>Pension Credit</t>
  </si>
  <si>
    <t>State Pension</t>
  </si>
  <si>
    <t>Social Fund</t>
  </si>
  <si>
    <t>Unemployment Benefits</t>
  </si>
  <si>
    <t>Universal Credit and Equivalent</t>
  </si>
  <si>
    <t>Further information can be found on our website:</t>
  </si>
  <si>
    <t>Department for Work and Pensions - GOV.UK (www.gov.uk)</t>
  </si>
  <si>
    <t>Follow us on Twitter:</t>
  </si>
  <si>
    <t>Department for Work and Pensions (@DWPgovuk) / X (twitter.com)</t>
  </si>
  <si>
    <t>E-mail:</t>
  </si>
  <si>
    <t>Email us at expenditure.tables@dwp.gov.uk</t>
  </si>
  <si>
    <t>Press enquiries should be directed to the Department for Work and Pensions press office. 
Details can be found via the web page below</t>
  </si>
  <si>
    <t>Media enquiries - Department for Work and Pensions - GOV.UK (www.gov.uk)</t>
  </si>
  <si>
    <t>Contents page</t>
  </si>
  <si>
    <t>Spring Forecast</t>
  </si>
  <si>
    <t>BASIS FOR THIS FORECAST</t>
  </si>
  <si>
    <t>1)</t>
  </si>
  <si>
    <r>
      <t xml:space="preserve">Forecast figures are consistent with the Spring 2026 Economic and Fiscal Outlook (EFO) published by the Office for Budget Responsibility (OBR) on the 3rd of March 2026. The OBR EFO is available at </t>
    </r>
    <r>
      <rPr>
        <u/>
        <sz val="12"/>
        <color rgb="FF0000FF"/>
        <rFont val="Arial"/>
        <family val="2"/>
      </rPr>
      <t>Economic and fiscal outlook – March 2026 - Office for Budget Responsibility</t>
    </r>
    <r>
      <rPr>
        <sz val="12"/>
        <rFont val="Arial"/>
        <family val="2"/>
      </rPr>
      <t>. Forecasts reflect the Government's delivery plans and the OBR’s additional judgements, as set out in the EFO. </t>
    </r>
  </si>
  <si>
    <t>Details of the DWP Social Security forecast are published in the EFO (Detailed forecast tables: expenditure Table 4.9) at:</t>
  </si>
  <si>
    <t>Economic and fiscal outlook – March 2026 - Office for Budget Responsibility</t>
  </si>
  <si>
    <t>Due to different definitions of spending, and additional analysis leading to reassignment of spending across benefits, figures in these tables do not exactly match those in the EFO, but a reconciliation between the two is included at the foot of Table 1a.</t>
  </si>
  <si>
    <t>PRESENTATION OF FIGURES</t>
  </si>
  <si>
    <t>2)</t>
  </si>
  <si>
    <t>Welfare Cap:</t>
  </si>
  <si>
    <t>One of the government's fiscal rules is the Welfare Cap. The Welfare Cap was introduced at Budget 2014 and is a limit on the amount that government can spend on certain social security benefits and tax credits. The current Cap was reset at Autumn Budget 2024 and applies to all DWP AME excluding State Pension and most cyclical elements of welfare (Jobseeker’s Allowance, associated Housing Benefit [historical only - see Note 9: Revisions], and the equivalent in Universal Credit). The Cap also includes the equivalent expenditure in Northern Ireland, linked Scottish Government block grant addition and social security spending by other departments. The current Welfare Cap is set for 2029-30 and includes a margin of 5.0 per cent. Information on spending within and outside the Cap has been included in these tables, although only covers the elements of welfare spending covered by DWP. Other spending within the Welfare Cap is summarised in the UK welfare table and the OBR’s EFO (Detailed forecast tables: expenditure Table 4.9).</t>
  </si>
  <si>
    <t>3)</t>
  </si>
  <si>
    <t>Geographical coverage:</t>
  </si>
  <si>
    <t>Figures relate to Great Britain, or people resident overseas who are receiving United Kingdom benefits, except for Over 75 TV Licences, War Pensions and Financial Assistance Scheme payments which also cover Northern Ireland. All other benefit expenditure on residents of Northern Ireland is the responsibility of the Northern Ireland Executive. Great Britain figures include expenditure for Scotland, with the exception of benefits which are given as England and Wales spending only, from the point that executive competence was transferred to Scottish Government. For more information on devolved benefits see Note 4.</t>
  </si>
  <si>
    <t>4)</t>
  </si>
  <si>
    <t>Scotland Devolution:</t>
  </si>
  <si>
    <t>Great Britain figures include Scotland, with the exception of all disability benefits which are given as England and Wales only, from the point that executive competence for the benefit was transferred to the Scottish Government.</t>
  </si>
  <si>
    <t>Executive competence for Discretionary Housing Payments in Scotland was transferred to the Scottish Government in April 2017. From this point, Scottish caseload and expenditure are no longer included in our tables.</t>
  </si>
  <si>
    <t>Executive competence for Carer’s Allowance in Scotland was transferred to the Scottish Government on 3rd September 2018. From this point, Scottish caseload and expenditure are no longer included in our tables.</t>
  </si>
  <si>
    <t>Executive competence for Disability Living Allowance, Personal Independence Payment, Attendance Allowance, Severe Disablement Allowance and Industrial Injuries Disablement Benefit in Scotland was transferred to the Scottish Government on 1st April 2020. From this point, Scottish caseload and expenditure are no longer included in our tables.</t>
  </si>
  <si>
    <t>Cold Weather Payments have been fully devolved to the Scottish Government from Winter 2022. From this point, Scottish caseload and expenditure are no longer included in our tables.</t>
  </si>
  <si>
    <t>Winter Fuel Payments are devolved from April 2024. From this point, Scottish caseload and expenditure are no longer included in our tables.</t>
  </si>
  <si>
    <t>5)</t>
  </si>
  <si>
    <t>Claimant groups:</t>
  </si>
  <si>
    <t>Where possible, figures have been divided up between claimant groups based on benefit rules, except for benefits involving a relatively small amount of expenditure, or where the spending is overwhelmingly within one claimant group. Prior to 1978/79, a lack of information prevents this disaggregation being provided. The division between "working age" and "pensioners" is usually based on benefit rules rather than State Pension Age - for example, women's State Pension Age is used to separate spending in income-related benefits, even when paid to men.</t>
  </si>
  <si>
    <t>6)</t>
  </si>
  <si>
    <t>Real terms:</t>
  </si>
  <si>
    <t>Real terms expenditure, where actual spending has been adjusted to remove the effects of general price level changes (inflation) over time, using price levels from 2026/27 (the base year), has been calculated using the GDP deflator, as published by HMT and available here:</t>
  </si>
  <si>
    <t>GDP deflators at market prices, and money GDP March 2026 (Spring Statement) - GOV.UK</t>
  </si>
  <si>
    <t>Real terms figures provide a more meaningful measurement of change over time.</t>
  </si>
  <si>
    <t>7)</t>
  </si>
  <si>
    <t>Rounding:</t>
  </si>
  <si>
    <t>Expenditure figures have not been rounded, so can be expanded to numerous decimal places. However, figures may not be robust to this level of expansion. Caseloads stated in these tables are rounded to the nearest 1,000, as such totals may not sum due to this rounding.</t>
  </si>
  <si>
    <t>8)</t>
  </si>
  <si>
    <t>Caseloads:</t>
  </si>
  <si>
    <t>Caseload figures represent an average over the full financial year; caseloads for benefits which commenced or ended during a financial year still reflect an average over the full year. Forecasts may use different sources to those on Stat-Xplore, and so may differ slightly.</t>
  </si>
  <si>
    <t>The caseloads provided in this publication are based on the latest economic assumptions, as published in the EFO, and on a post-measures basis (i.e. including the direct impacts of policy announcements made at the Spring Forecast on the 3rd of March 2026)</t>
  </si>
  <si>
    <t>9)</t>
  </si>
  <si>
    <t>Revisions:</t>
  </si>
  <si>
    <t xml:space="preserve">Revisions at this publication include:
- Historical and forecast health and disability related Housing Benefit (Housing Benefit (Disabled, Health and Carer's total) in Table 4) expenditure has decreased by approximately £2bn per year compared to Autumn Budget 2025; this is because pension-age related Housing Benefit spend has been removed from this line, which was first added to the publication at Autumn Budget 2025. We consider pensioner eligibility for Housing Benefit to be independent from any disability or health condition, therefore pensioners with health conditions or disability have now been excluded from the HB figures
</t>
  </si>
  <si>
    <t>10)</t>
  </si>
  <si>
    <t>Accounting definitions:</t>
  </si>
  <si>
    <t>Figures for 1999/00 onwards are on a Resource Accounting and Budgeting basis. There may be small differences between figures quoted in these tables and those quoted in Department for Work and Pensions Accounts.</t>
  </si>
  <si>
    <t>BENEFIT SPECIFIC NOTES  </t>
  </si>
  <si>
    <t>11)</t>
  </si>
  <si>
    <t xml:space="preserve">Universal Credit and methodology : </t>
  </si>
  <si>
    <t>Universal Credit was introduced in October 2013. This is replacing Income Support, income-based Jobseeker's Allowance, income-based Employment and Support Allowance and Housing Benefit, along with Child Tax Credit and Working Tax Credit (delivered by His Majesty's Revenue &amp; Customs).</t>
  </si>
  <si>
    <t>Universal Credit (UC) and the legacy benefits have moved from a 'counterfactual' to an 'actuals’ basis for the forecast years 2020/21 and onwards. Previously, under the ‘counterfactual’ approach, the legacy benefit forecast assumed UC had not been introduced, and the UC forecast captured the marginal difference in expenditure between the two systems. Since the OBR’s November 2020 Economic and Fiscal Outlook, the forecasts have been produced on an ‘actuals’ basis now that UC is sufficiently established and of the scale that it can be presented as a benefit in its own right.</t>
  </si>
  <si>
    <t>Universal Credit breakdowns:</t>
  </si>
  <si>
    <t>Universal Credit is a single payment. However, to support estimates of expenditure, we’ve applied analytical assumptions on eligibility for each element in order to estimate expenditure relating to each element. The element breakdowns are an estimate designed to be consistent with the Office for Budget Responsibility’s Economic and Fiscal Outlook, although other credible breakdowns could be reached.</t>
  </si>
  <si>
    <t>Universal Credit Elements:</t>
  </si>
  <si>
    <t>For each of the following breakdowns, a total positive entitlement is calculated before applying any reductions, e.g. for earnings, receipt of other benefits or sanctions, in order to reach a final figure.</t>
  </si>
  <si>
    <t>Breakdowns of Universal Credit (UC) expenditure include estimates of the following:</t>
  </si>
  <si>
    <t>The Universal Credit standard allowance</t>
  </si>
  <si>
    <t>Universal Credit directed at those with health conditions</t>
  </si>
  <si>
    <t>Universal Credit expenditure on support for Caring</t>
  </si>
  <si>
    <t>Universal Credit expenditure on support for Housing</t>
  </si>
  <si>
    <t>Universal Credit expenditure on the Child Element</t>
  </si>
  <si>
    <t>Universal Credit expenditure on the Disabled Child Element</t>
  </si>
  <si>
    <t>Universal Credit expenditure on support for Childcare</t>
  </si>
  <si>
    <t>Universal Credit expenditure on Transitional Element</t>
  </si>
  <si>
    <t>While these elements drive eligibility, they should not be treated as estimates of how Universal Credit is spent by claimants.</t>
  </si>
  <si>
    <t>Disability and Health:</t>
  </si>
  <si>
    <t>To be as consistent as possible with previous tables on disability/health conditions (Table 4), under UC, expenditure directed at those with health conditions will be defined as households where at least one person has been found to have either:</t>
  </si>
  <si>
    <t xml:space="preserve">Limited Capability for Work;  </t>
  </si>
  <si>
    <t>Limited Capability for Work and Work Related Activity;</t>
  </si>
  <si>
    <t>or Be awaiting a Work Capability Assessment.</t>
  </si>
  <si>
    <t>For consistency with previous information on ESA and ESA-passported HB, expenditure included will be the estimated spend on:</t>
  </si>
  <si>
    <t>Standard Allowance;</t>
  </si>
  <si>
    <t>Health Element;</t>
  </si>
  <si>
    <t>Other parts of the payment, for example Housing Element, Child Element, and Disabled Child Element are not included.</t>
  </si>
  <si>
    <t>Housing:</t>
  </si>
  <si>
    <t>The methodology for calculating expenditure relating to the housing element is the same as for all other elements. Additionally, the forecast also provides figures on the basis of country (England, Scotland and Wales) and tenure (private rented sector, social rented sector and other). </t>
  </si>
  <si>
    <t>UC &amp; legacy:</t>
  </si>
  <si>
    <t>Differences in assumptions, particularly around apportioning deductions and earnings, means that direct comparisons between UC and the legacy benefits on specific types of support should be treated with caution. Additionally, different rules between the current and legacy systems may lead to differences in behaviour which may affect awards.</t>
  </si>
  <si>
    <t>Autumn Forecast 2020 was the first time Universal Credit expenditure was split. Due to methodologies used to produce these UC splits, they may not match those that would have been produced under the old ‘counterfactual’ methodologies (where we forecasted expenditure as if UC didn’t exist and added on a “UC Marginal Cost” to estimate the additional costs arising from UC). The methodology, and number of splits, will be developed over time, and therefore may change in future iterations.</t>
  </si>
  <si>
    <t>12)</t>
  </si>
  <si>
    <t>Vaccine Damage Payments</t>
  </si>
  <si>
    <t>Responsibility for Vaccine Damage Payments was transferred to NHS Business Services Authority on 1st November 2021. Therefore, data in this publication only covers expenditure up to 31st October 2021.</t>
  </si>
  <si>
    <t>13)</t>
  </si>
  <si>
    <t xml:space="preserve">New Deal and Employment programme allowances: </t>
  </si>
  <si>
    <t>These comprise New Deal Allowances and expenditure for Work Programme customers on training courses for 30+ hours a week.</t>
  </si>
  <si>
    <t>14)</t>
  </si>
  <si>
    <t>Other benefits:</t>
  </si>
  <si>
    <t>Expenditure figures are complete to the best of our knowledge, subject to the points mentioned elsewhere in these notes, although before 1970/71 a number of benefits are combined in the "other benefits" category. In later years, "other benefits" covers a number of benefits with a very small amount of expenditure. Statutory Sick Pay became the full responsibility of employers from April 2014 although residual expenditure relating to prior years will show from 2014/15 in these tables. At Budget 2020, DWP--funded Statutory Sick Pay returned for 2020/21 only as part of the response to the COVID-19 pandemic.</t>
  </si>
  <si>
    <t>15)</t>
  </si>
  <si>
    <t>DEL expenditure:</t>
  </si>
  <si>
    <t>DEL (Departmental Expenditure Limit) relates mainly to administration costs of the Department, along with employment programme costs, but some benefits are also paid from this funding source:</t>
  </si>
  <si>
    <t xml:space="preserve">    Discretionary Housing Payments from 2014/15</t>
  </si>
  <si>
    <t xml:space="preserve">    Financial Assistance Scheme until end of 2013/14</t>
  </si>
  <si>
    <t xml:space="preserve">    Funeral Expenses Payments from 2014/15</t>
  </si>
  <si>
    <t xml:space="preserve">    Independent Living Fund from 2008/09 until 2015/16</t>
  </si>
  <si>
    <t xml:space="preserve">    Mesothelioma 2008 &amp; 2014 schemes</t>
  </si>
  <si>
    <t xml:space="preserve">    New Deal and Employment Allowances from 2014/15</t>
  </si>
  <si>
    <t xml:space="preserve">    New Enterprise Allowance from 2014/15</t>
  </si>
  <si>
    <t xml:space="preserve">    Pneumoconiosis 1979 scheme</t>
  </si>
  <si>
    <t xml:space="preserve">   Specialised Vehicles Fund from 2014/15</t>
  </si>
  <si>
    <t xml:space="preserve">   Sure Start Maternity Grant from 2014/15</t>
  </si>
  <si>
    <t>Household Support Fund from 2021/22</t>
  </si>
  <si>
    <t xml:space="preserve">   Vaccine Damage Payments from 2014/15</t>
  </si>
  <si>
    <t xml:space="preserve">   Access to Work Grants from 2009/10</t>
  </si>
  <si>
    <t>16)</t>
  </si>
  <si>
    <t xml:space="preserve">Discretionary Housing Payments: </t>
  </si>
  <si>
    <t>The Discretionary Housing Payment (DHP) figures reported in these tables have changed since the December 2023 publication of these statistics. The figures relate to historic DHP expenditure, which includes the government contribution (DEL funding determined at spending review) and any top-ups made by local authorities (LAs). English and Welsh LAs can top up  their DHP funding so that their total DHP expenditure is a maximum of two and a half times their government contribution. DHP figures only cover spend from reporting LAs, which are those who submitted a return by the cut-off point for inclusion in the DHP statistics. The response rate varies from 93% to 99%, depending on the financial year. Figures are for Great Britain up to 2016/17 (pre-devolution), and from 2017/18 are for England and Wales only. Figures will be updated each year and no forecast is provided.</t>
  </si>
  <si>
    <t>In Table 1a, the figures on Discretionary Housing Payments (DHPs) funded by local authorities relates to the overall amount LAs spent on DHPs above the government contribution. This includes top-ups made by local authorities that come from their own funds or from additional funding provided by the devolved administrations, such as the Welsh Government or the Scottish Government (before 2017/18).</t>
  </si>
  <si>
    <t>17)</t>
  </si>
  <si>
    <t>Housing Benefit:</t>
  </si>
  <si>
    <t>From Autumn Statement 2022, the layout of the Housing Benefits tab changed to provide a clear overview and several breakdowns for the Housing Support spend. Housing Support captures the Housing Benefit (HB) and the estimated Universal Credit Housing Element (UCHE). We also provide the UCHE split by Country (England, Scotland, Wales).</t>
  </si>
  <si>
    <t>18)</t>
  </si>
  <si>
    <t>Over 75 TV Licence:</t>
  </si>
  <si>
    <t>In 2019/20, free TV licences for those aged 75 and over were partially funded by DWP, as agreed at the 2015 funding settlement, moving to the BBC taking responsibility for funding and policy from June 2020. The figures in this table show the DWP’s share only, not the total expenditure.</t>
  </si>
  <si>
    <t xml:space="preserve">Publication of DWP TVL expenditure by Government Office Region has been discontinued from 2020/21. This is because DWP stopped funding the free TV licence for the over 75s from April 2020.                                                                                                                                                    </t>
  </si>
  <si>
    <t>19)</t>
  </si>
  <si>
    <t xml:space="preserve">Support for Mortgage Interest loans: </t>
  </si>
  <si>
    <t>In April 2018, Support for Mortgage Interest became a loan, replacing the support for mortgage interest element in qualifying benefits. The expenditure figures given in the tables relate only to the estimated write-offs of loans.</t>
  </si>
  <si>
    <t>20)</t>
  </si>
  <si>
    <t xml:space="preserve">Cost of Living Payments </t>
  </si>
  <si>
    <t xml:space="preserve">Cost of Living Payments started in Autumn 2022 with the first expenditure year being 2022/23. The last payment package was in February 2024; any expenditure beyond this date reflects mop-up payments, i.e. payments to claimants who weren't paid in the initial batch but who were eligible for them, and recoveries of overpayments. </t>
  </si>
  <si>
    <t>21)</t>
  </si>
  <si>
    <t xml:space="preserve">Figures for Universal Credit, for those with health conditions from 2019/20 onwards, have been added to the Incapacity Benefits page and the breakdown of total incapacity-related benefits. These figures have been added to provide a better understanding of Incapacity benefits. Therefore, figures from 2019/20 onwards will no longer match with previous publications.  </t>
  </si>
  <si>
    <t>22)</t>
  </si>
  <si>
    <t>Dual Claims Caseloads</t>
  </si>
  <si>
    <t>Caseloads for Universal Credit for those with health conditions also in receipt of Employment and Support Allowance have been added to the Incapacity Benefits tables. These figures are experimental, and the outturn period contains estimates. The total caseload of claimants on both ESA and UC Health (the overlap), and the detailed splits, are modelled separately, and therefore these figures may not be consistent with other figures in this workbook – including the overall UC and ESA caseloads – and other published DWP figures. The methods and caveats of both the total overlap and the AP/Fit Note, WRAG/LCW, SG/LCWRA subgroups are outlined in the sections below. Note: Stat-Xplore can be used to provide official statistics for the number of claimants on ESA or UC Health by phase, although it doesn’t currently hold information on overlaps.</t>
  </si>
  <si>
    <t>Total Overlap:</t>
  </si>
  <si>
    <t>Individuals that are claiming both Universal Credit and ESA have been identified by matching together datasets that are based on administrative data, derived from DWP computer systems. For ESA, the data are sometimes referred to as the Work and Pensions Longitudinal Study (WPLS) with additional data provided from a point-in-time dataset called GMS. Universal Credit data is separate but also based on administrative data. As Universal Credit is still developing, volumes and overlaps should be interpreted in that context. An average of the monthly figures is then taken for each financial year, and the trend from the last 12 months of outturn is assumed to persist through the forecast period.</t>
  </si>
  <si>
    <t>Breakdowns of this Total:</t>
  </si>
  <si>
    <t>This total is broken down by phase of the claim (Assessment Period (AP), Support Group (SG) or Work-Related Activity Group (WRAG)). The below the line splits for the NSESA/UC overlap are calculated using pre-UC data on the number of ESA claimants who formerly claimed the ESA health related element. The trends in the proportions of the AP, WRAG and SG groups are assumed to persist throughout the remaining outturn and forecast period. These trends are flawed as they do not reflect any potential changes in these groups that may have occurred since 2017.</t>
  </si>
  <si>
    <t>23)</t>
  </si>
  <si>
    <t>Household Support Fund</t>
  </si>
  <si>
    <t xml:space="preserve">Household Support Fund (HSF) was added into this publication for the first time at Autumn Budget 2025. Please note that the yearly totals for HSF in this publication will differ from those published elsewhere on GOV.UK as admin costs have been removed from overall expenditure. HSF expenditure is not forecast, therefore  figures only include outturn years. </t>
  </si>
  <si>
    <t>24)</t>
  </si>
  <si>
    <t>Statutory Maternity Pay</t>
  </si>
  <si>
    <t>SMP expenditure outturn for years 2021/22 to 2024/25 is provisional due to expected future retrospective changes. Expenditure outturn prior to this is final. Due to data lags, the latest SMP caseload outturn is 2022/23.</t>
  </si>
  <si>
    <t>25)</t>
  </si>
  <si>
    <t xml:space="preserve">Maternity Allowance </t>
  </si>
  <si>
    <r>
      <rPr>
        <sz val="12"/>
        <rFont val="Arial"/>
        <family val="2"/>
      </rPr>
      <t xml:space="preserve">MA caseload outturn should be treated with caution due to known errors in the MA quarterly dataset: </t>
    </r>
    <r>
      <rPr>
        <u/>
        <sz val="12"/>
        <color indexed="12"/>
        <rFont val="Arial"/>
        <family val="2"/>
      </rPr>
      <t xml:space="preserve">Maternity Allowance: quarterly statistics - GOV.UK. </t>
    </r>
    <r>
      <rPr>
        <sz val="12"/>
        <rFont val="Arial"/>
        <family val="2"/>
      </rPr>
      <t>This dataset has been suspended and therefore the latest MA caseload outturn is 2022/23.</t>
    </r>
  </si>
  <si>
    <t>INFORMATION ON SPECIFIC TABLES</t>
  </si>
  <si>
    <t>26)</t>
  </si>
  <si>
    <t>Benefit expenditure to support disabled people and people with health conditions (Table 4 ):</t>
  </si>
  <si>
    <t>Tables 4, 4i and 4ii summarise benefit expenditure on disability, incapacity, and carer benefits. They include spending on benefits explicitly directed at disabled people, people with health conditions and their carers; including Income Support and Housing Benefit paid to people in the disabled, incapacity and carer statistical groups, as well as the health related spend on Universal Credit.</t>
  </si>
  <si>
    <t>Benefits not otherwise associated with disability, incapacity, or caring responsibilities (for example, State Pension) are not included, although the recipient may fall into one or more of those groups. In addition, the hierarchy applied when allocating claims to statistical groups means that some spending, particularly on carers, is not included. For example, spending on a lone parent who is also a carer is counted as lone parent spending. Similarly, spending on disability and carer premiums and allowances in other benefits and tax credits is not included.</t>
  </si>
  <si>
    <t>Expenditure on the Disabled Child Element of Universal Credit is not included in this table as we do not have a comparable back series for the disability element of Child Tax Credit. This is a development being considered for future publications; currently, expenditure on the disabled child element can be found within the Universal Credit tab.</t>
  </si>
  <si>
    <t>27)</t>
  </si>
  <si>
    <t>Benefit expenditure to support disabled people and people with health conditions Table 4 (i) and (ii):</t>
  </si>
  <si>
    <t>Tables 4i and 4ii were added at Spring Budget 2023 and provide age group breakdowns for disability and health related spending. Table 4i is on a DWP coverage basis, so shows the change from Great Britain to England &amp; Wales coverage between 2019/20 and 2020/21 for various devolved benefits and from September 2018 for Carer’s Allowance (see Geographical Coverage section for details). Table 4ii removes this inconsistency over time by providing England &amp; Wales figures throughout the time series for the devolved benefits.</t>
  </si>
  <si>
    <t>Tables 4, 4i and 4ii include some estimates of health-related expenditure on Universal Credit from 2014/15 to 2018/19. These estimated breakdowns are calculated on a different basis as outlined above (11 - Universal Credit breakdowns) and are produced from an older Universal Credit model based on a legacy-equivalent approach. This uses ESA and HB incapacity benefits equivalents as proxies for expenditure directed at those on Universal Credit receiving both standard allowance and health element, as well as the housing element. This may lead to some minor inconsistencies when comparing long-term trends but provides a fuller picture on expenditure.</t>
  </si>
  <si>
    <t>28)</t>
  </si>
  <si>
    <t>Unemployment benefits table</t>
  </si>
  <si>
    <t>This table now includes Universal Credit (UC) expenditure to provide a comprehensive overview of expenditure attributed to unemployment. This UC expenditure is the total expenditure outside the welfare cap directed to those in the Intensive Work Search group, the closest UC equivalent to JSA spend. However, this still captures some additional expenditure spend beyond JSA-like claimants on UC.</t>
  </si>
  <si>
    <t>29)</t>
  </si>
  <si>
    <t>UC and equivalents table</t>
  </si>
  <si>
    <t>This table has been added to depict total Universal Credit (UC) and equivalent legacy benefit expenditure, including Tax Credits paid by His Majesty’s Revenue and Customs.</t>
  </si>
  <si>
    <t>30)</t>
  </si>
  <si>
    <t>GB and UK tables</t>
  </si>
  <si>
    <t xml:space="preserve">The GB table includes other non-DWP GB expenditure (excluding expenditure devolved to the Scottish Government) whilst the UK table includes the GB expenditure (excluding expenditure devolved to the Scottish Government) and expenditure devolved to the Northern Ireland Executive.
OBR consistent metric lines have been added to the UK welfare tab. Due to different definitions of spending, the summary lines in the UK welfare tab do not exactly match those in the EFO; with these new lines, metrics like spending per houshold, share of GDP and share of TME are all now included on a OBR consistent basis. </t>
  </si>
  <si>
    <t>TRANSFERS AND DEVOLUTION</t>
  </si>
  <si>
    <t>31)</t>
  </si>
  <si>
    <t>Transfers between departments and to devolved administrations:</t>
  </si>
  <si>
    <t>Over the years there have been a number of transfers of responsibility between departments which will affect the trends shown. Where possible, these tables provide information that enable a reasonably consistent time-series of information to be constructed. The tables do not generally show spending where policy responsibility for a benefit lies outside of the Department for Work and Pensions or its predecessors. The main transfers of responsibility are as follows:</t>
  </si>
  <si>
    <t>A) From April 1999, benefits paid in respect of Asylum Seekers have been reimbursed by the National Asylum Support Service (NASS), as part of the transitional arrangements to the new asylum support arrangements introduced at that time. Expenditure from 1999/00 on the main income-related benefits excludes that amount reimbursed by NASS, but figures prior to that date have not been adjusted to exclude asylum seekers.</t>
  </si>
  <si>
    <t>B) Family Credit and Disability Working Allowance were replaced from October 1999 by Working Families Tax Credit and Disabled Person's Tax Credit, administered by His Majesty's Revenue &amp; Customs.</t>
  </si>
  <si>
    <t>C) Responsibility for War Pensions transferred to the Veterans Agency (now called Veterans UK) from 2002/03.</t>
  </si>
  <si>
    <t>D) Responsibility for providing certain benefits in support of those living in Residential Care or Nursing Homes was progressively transferred to Local Authorities from April 2002 to October 2003. Relevant expenditure has been identified in Income Support for years up to the transfer, and is presented in these tables, but excluded from totals where appropriate.</t>
  </si>
  <si>
    <t>E) Responsibility for Child Benefit, Guardians Allowance and Child's Special Allowance transferred to His Majesty's Revenue and Customs from 2003/04.</t>
  </si>
  <si>
    <t>F) Starting in April 2003, child allowances and premia in Income Support and Jobseeker's Allowance were gradually replaced by Child Tax Credit, administered by His Majesty’s Revenue &amp; Customs. The tables include estimates of the value of the Child Tax Credit-equivalent elements of those benefits.</t>
  </si>
  <si>
    <t>G) Funding responsibility for Rent Rebate transferred to DWP from 2004/05, although all tables show total spending on Rent Rebate regardless of source of funding. Similarly, the tables show the full amount of spending on Rent Allowance, although a proportion of expenditure was funded by Local Authorities. The sources of funding are separately broken down in the relevant benefit tables, and on Tables 1a and 1b.</t>
  </si>
  <si>
    <t>H) Council Tax Benefit was abolished from April 2013, with funding and policy responsibility transferred to the Department for Communities and Local Government, the Scottish Government and the Welsh Assembly. From 2013/14, forecasts of spending are not provided in these tables, although forecasts made on the basis of the continuation of the current scheme appear in other publications on this website. Up to and including 2012/13, tables show the full amount of spending on Council Tax Benefit and its predecessors including the proportion of expenditure funded by Local Authorities.</t>
  </si>
  <si>
    <t>I) Certain elements of Social Fund have been replaced by local provision.</t>
  </si>
  <si>
    <t>J) From 2018/19, funding for TV licences for people aged 75 and over becomes the responsibility of the BBC. This will involve a phased reduction of DWP's reimbursements over the period to 2020/21.</t>
  </si>
  <si>
    <t>K) Executive competence for Carer’s Allowance in Scotland was transferred to the Scottish Government on 3rd September 2018. From this point, Scottish caseload and expenditure are no longer included in our tables. This means that: Figures up to and including 2017/18 present data for the whole of Great Britain. Figures for 2018/19 include GB data for the period April-18 to 3rd September 2018 and England and Wales only data from 3rd September to end March-19. Figures for 2019/20 onwards present data for England and Wales only.</t>
  </si>
  <si>
    <t>L) Executive competence for Disability Living Allowance, Personal Independence Payment, Attendance Allowance, Severe Disablement Allowance and Industrial Injuries Disablement Benefit in Scotland was transferred to the Scottish Government on 1st April 2020.From this point, Scottish caseload and expenditure are no longer included in our tables. This means that: Figures up to and including 2019/20 present data for the whole of Great Britain. Figures for 2020/21 onwards present data for England and Wales only.</t>
  </si>
  <si>
    <t>M) Executive Competence for Cold Weather Payments was transferred to the Scottish Government on 1st November 2022. This means that: Figures up to and including 2021/22 present data for the whole of Great Britain. Figures for 2022/23 onwards present data for England and Wales only.</t>
  </si>
  <si>
    <t>N) Executive Competence for Winter Fuel Payment was transferred to the Scottish Government on 1st April 2024. This means that: Figures up to and including 2023/24 present data for the whole of Great Britain. Figures for 2024/25 onwards present data for England and Wales only.</t>
  </si>
  <si>
    <t>32)</t>
  </si>
  <si>
    <t>Removal of expenditure information for Scotland</t>
  </si>
  <si>
    <r>
      <rPr>
        <sz val="12"/>
        <rFont val="Arial"/>
        <family val="2"/>
      </rPr>
      <t>Information on expenditure for Scotland in the UK Welfare Tab has been removed from the Expenditure and Caseload forecasts. Information on Welfare Funding for Scotland can be found in His Majesty's Treasury's Block Grant Transparency publication found here:</t>
    </r>
    <r>
      <rPr>
        <u/>
        <sz val="12"/>
        <color indexed="12"/>
        <rFont val="Arial"/>
        <family val="2"/>
      </rPr>
      <t xml:space="preserve"> https://www.gov.uk/government/publications/block-grant-transparency-july-2023</t>
    </r>
  </si>
  <si>
    <t>Information relating to this table can be found in the 'Notes' tab</t>
  </si>
  <si>
    <t>Summary table: UK welfare,</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</si>
  <si>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</si>
  <si>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</si>
  <si>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</si>
  <si>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</si>
  <si>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</si>
  <si>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</si>
  <si>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</si>
  <si>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</si>
  <si>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</si>
  <si>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</si>
  <si>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</si>
  <si>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</si>
  <si>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</si>
  <si>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</si>
  <si>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</si>
  <si>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</si>
  <si>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</si>
  <si>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</si>
  <si>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</si>
  <si>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</si>
  <si>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</si>
  <si>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</si>
  <si>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</si>
  <si>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</si>
  <si>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</si>
  <si>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</si>
  <si>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</si>
  <si>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</si>
  <si>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</si>
  <si>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</si>
  <si>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</si>
  <si>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</si>
  <si>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</si>
  <si>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</si>
  <si>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</si>
  <si>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</si>
  <si>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Department for Work &amp; Pensions, Northern Ireland Executive, His Majesty's Revenue and Customs and predecessors</t>
  </si>
  <si>
    <t>Outturn</t>
  </si>
  <si>
    <t>Forecast</t>
  </si>
  <si>
    <t>United Kingdom welfare spending, 
£ billion, nominal terms</t>
  </si>
  <si>
    <t>DWP Social Security (GB)</t>
  </si>
  <si>
    <t xml:space="preserve">of which within the Welfare Cap </t>
  </si>
  <si>
    <t xml:space="preserve">of which outside the Welfare Cap </t>
  </si>
  <si>
    <t>Benefits funded by local authorities</t>
  </si>
  <si>
    <t>Child Benefit</t>
  </si>
  <si>
    <t>Child Trust Fund; Health in Pregnancy Grant</t>
  </si>
  <si>
    <t xml:space="preserve">Paternity, Parental and Adoption Pay </t>
  </si>
  <si>
    <t xml:space="preserve">Personal tax credits </t>
  </si>
  <si>
    <t>Tax Free Childcare</t>
  </si>
  <si>
    <t>Northern Ireland Social Security</t>
  </si>
  <si>
    <t>Total</t>
  </si>
  <si>
    <t>Total (consistent with OBR's Economic &amp; Fiscal Outlook definition)</t>
  </si>
  <si>
    <t>United Kingdom welfare spending including Cost of Living payments, 
£ billion, nominal terms</t>
  </si>
  <si>
    <t>Cost of Living payments</t>
  </si>
  <si>
    <t xml:space="preserve">Total, including Cost of Living payments </t>
  </si>
  <si>
    <t>United Kingdom welfare spending, 
£ billion, real terms, 2026/27 prices</t>
  </si>
  <si>
    <t>United Kingdom welfare spending including Cost of Living payments, 
£ billion, real terms, 2026/27 prices</t>
  </si>
  <si>
    <t>Total, including Cost of Living payments</t>
  </si>
  <si>
    <t>United Kingdom welfare spending, 
£ per year, real terms, 2026/27 prices, per total household</t>
  </si>
  <si>
    <t xml:space="preserve">Welfare spend within the Welfare Cap </t>
  </si>
  <si>
    <t xml:space="preserve">Welfare spend outside the Welfare Cap </t>
  </si>
  <si>
    <t xml:space="preserve">Total, including Cost of Living Payments </t>
  </si>
  <si>
    <t>United Kingdom welfare spending, 
as a share of Gross Domestic Product</t>
  </si>
  <si>
    <t>United Kingdom welfare spending, 
as a share of Total Managed Expenditure</t>
  </si>
  <si>
    <t>Deflators and Denominators sourced from the Office for National Statistics</t>
  </si>
  <si>
    <t>GDP Deflator Series</t>
  </si>
  <si>
    <t>Conversion factor</t>
  </si>
  <si>
    <t>GDP denominator</t>
  </si>
  <si>
    <t>TME denominator</t>
  </si>
  <si>
    <t>h</t>
  </si>
  <si>
    <t>Summary table: GB welfare,</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</si>
  <si>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</si>
  <si>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</si>
  <si>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</si>
  <si>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</si>
  <si>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</si>
  <si>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</si>
  <si>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</si>
  <si>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</si>
  <si>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</si>
  <si>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</si>
  <si>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</si>
  <si>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</si>
  <si>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</si>
  <si>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</si>
  <si>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</si>
  <si>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</si>
  <si>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</si>
  <si>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</si>
  <si>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</si>
  <si>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</si>
  <si>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</si>
  <si>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</si>
  <si>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</si>
  <si>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</si>
  <si>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</si>
  <si>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</si>
  <si>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</si>
  <si>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</si>
  <si>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</si>
  <si>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</si>
  <si>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</si>
  <si>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</si>
  <si>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</si>
  <si>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</si>
  <si>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</si>
  <si>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</si>
  <si>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</si>
  <si>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</si>
  <si>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</si>
  <si>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</si>
  <si>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</si>
  <si>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</si>
  <si>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</si>
  <si>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</si>
  <si>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</si>
  <si>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</si>
  <si>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</si>
  <si>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 xml:space="preserve">Department for Work &amp; Pensions, </t>
  </si>
  <si>
    <t>His Majesty's Revenue and Customs and predecessors</t>
  </si>
  <si>
    <t>Great Britain welfare spending, 
£ billion, nominal terms</t>
  </si>
  <si>
    <t>People of working age and children</t>
  </si>
  <si>
    <t>Pensioners</t>
  </si>
  <si>
    <t>of which DWP</t>
  </si>
  <si>
    <t>of which Non-DWP</t>
  </si>
  <si>
    <t>Great Britain welfare spending including Cost of Living payments, 
£ billion, nominal terms</t>
  </si>
  <si>
    <t>Great Britain welfare spending, 
£ billion, real terms, 2026/27 prices</t>
  </si>
  <si>
    <t>Great Britain welfare spending including Cost of Living payments, 
£ billion, real terms, 2026/27 prices</t>
  </si>
  <si>
    <t>Great Britain welfare spending, 
£ per year, real terms, 2026/27 prices, per total household</t>
  </si>
  <si>
    <t>Great Britain welfare spending including Cost of Living payments, 
£ per year, real terms, 2026/27 prices, per total household</t>
  </si>
  <si>
    <t>Great Britain welfare spending, 
as a share of Gross Domestic Product</t>
  </si>
  <si>
    <t>Great Britain welfare spending, 
as a share of Total Managed Expenditure</t>
  </si>
  <si>
    <t>Benefit summary table: Benefit expenditure,</t>
  </si>
  <si>
    <t>Department for Work &amp; Pensions and predecessors</t>
  </si>
  <si>
    <t>Benefit expenditure, 
£ billion, nominal terms</t>
  </si>
  <si>
    <t>Children</t>
  </si>
  <si>
    <t>Working age</t>
  </si>
  <si>
    <t>Contributory</t>
  </si>
  <si>
    <t>Income-related</t>
  </si>
  <si>
    <t>Non-contributory / non-income-related</t>
  </si>
  <si>
    <t>Benefit expenditure consistent with current DWP coverage, 
£ billion, nominal terms</t>
  </si>
  <si>
    <t>Benefit expenditure, 
£ billion, real terms, 2026/27 prices</t>
  </si>
  <si>
    <t>Benefit expenditure consistent with current DWP coverage, 
£ billion, real terms, 2026/27 prices</t>
  </si>
  <si>
    <t>Benefit expenditure, 
as a share of Gross Domestic Product</t>
  </si>
  <si>
    <t>Benefit expenditure consistent with current DWP coverage, 
as a share of Gross Domestic Product</t>
  </si>
  <si>
    <t>Benefit expenditure, 
as a share of Total Managed Expenditure</t>
  </si>
  <si>
    <t>Benefit expenditure consistent with current DWP coverage, 
as a share of Total Managed Expenditure</t>
  </si>
  <si>
    <t>Table 1a: Expenditure by benefit,</t>
  </si>
  <si>
    <t>£ million, nominal terms</t>
  </si>
  <si>
    <t>Benefit type</t>
  </si>
  <si>
    <t>Access to Work Grants</t>
  </si>
  <si>
    <t>(NC / NIR)</t>
  </si>
  <si>
    <t>Armed Forces Independence Payment</t>
  </si>
  <si>
    <t>Attendance Allowance</t>
  </si>
  <si>
    <t>Bereavement related benefits</t>
  </si>
  <si>
    <t>(C)</t>
  </si>
  <si>
    <t>Carer's Allowance</t>
  </si>
  <si>
    <t>Christmas Bonus</t>
  </si>
  <si>
    <t>of which contributory</t>
  </si>
  <si>
    <t>of which non-contributory</t>
  </si>
  <si>
    <t>Cold Weather Payments</t>
  </si>
  <si>
    <t>(IR)</t>
  </si>
  <si>
    <t>Cost of Living Payments</t>
  </si>
  <si>
    <t>Death Grant</t>
  </si>
  <si>
    <t>Disability Living Allowance</t>
  </si>
  <si>
    <t>Disability Working Allowance</t>
  </si>
  <si>
    <t>Discretionary Housing Payments</t>
  </si>
  <si>
    <t>Earnings Top Up</t>
  </si>
  <si>
    <t>Employment and Support Allowance</t>
  </si>
  <si>
    <t>of which income-based</t>
  </si>
  <si>
    <t>Family Credit</t>
  </si>
  <si>
    <t>Financial Assistance Scheme</t>
  </si>
  <si>
    <t>Funeral Expenses Payments</t>
  </si>
  <si>
    <t>Guardian's Allowance &amp; Child's Special Allowance</t>
  </si>
  <si>
    <t>Housing benefits (exc. Universal Credit)</t>
  </si>
  <si>
    <t>of which AME within Welfare Cap</t>
  </si>
  <si>
    <t>of which AME outside Welfare Cap</t>
  </si>
  <si>
    <t>of which LA funded</t>
  </si>
  <si>
    <t>Houshold Support Fund</t>
  </si>
  <si>
    <t>Incapacity Benefit</t>
  </si>
  <si>
    <t>Independent Living Fund</t>
  </si>
  <si>
    <t>Industrial injuries benefits in AME</t>
  </si>
  <si>
    <t>Invalidity Benefit</t>
  </si>
  <si>
    <t>In Work Credit</t>
  </si>
  <si>
    <t>Job Grant</t>
  </si>
  <si>
    <t>Jobseeker's Allowance</t>
  </si>
  <si>
    <t>Maternity Allowance</t>
  </si>
  <si>
    <t>Maternity Grant</t>
  </si>
  <si>
    <t>Mesothelioma 2008 &amp; 2014</t>
  </si>
  <si>
    <t>Mobility Allowance</t>
  </si>
  <si>
    <t>New Deal and Employment programme allowances</t>
  </si>
  <si>
    <t>New Enterprise Allowance</t>
  </si>
  <si>
    <t>One Parent Benefit</t>
  </si>
  <si>
    <t>Over 65s Payments</t>
  </si>
  <si>
    <t>Over 70s Payments</t>
  </si>
  <si>
    <t>Over 75 TV Licences</t>
  </si>
  <si>
    <t>Personal Independence Payment</t>
  </si>
  <si>
    <t>Pneumoconiosis 1979</t>
  </si>
  <si>
    <t>Return to Work Credit</t>
  </si>
  <si>
    <t>RPI adjustment</t>
  </si>
  <si>
    <t>Severe Disablement Allowance</t>
  </si>
  <si>
    <t>Sickness Benefit</t>
  </si>
  <si>
    <t>Social Fund Discretionary</t>
  </si>
  <si>
    <t>Specialised Vehicles Fund</t>
  </si>
  <si>
    <t>State Pension transfers</t>
  </si>
  <si>
    <t>Statutory Sick Pay</t>
  </si>
  <si>
    <t>Support for Mortgage Interest loans</t>
  </si>
  <si>
    <t>Sure Start Maternity Grant</t>
  </si>
  <si>
    <t>Unemployment Benefit</t>
  </si>
  <si>
    <t>Universal Credit</t>
  </si>
  <si>
    <t>of which within Welfare Cap</t>
  </si>
  <si>
    <t>of which outside Welfare Cap</t>
  </si>
  <si>
    <t>War Pensions</t>
  </si>
  <si>
    <t>Winter Fuel Payments</t>
  </si>
  <si>
    <t>Minor housing-related benefits</t>
  </si>
  <si>
    <t>Other small benefits</t>
  </si>
  <si>
    <t>Total benefit expenditure</t>
  </si>
  <si>
    <t>Total contributory benefits (C)</t>
  </si>
  <si>
    <t>Total income-related benefits (IR)</t>
  </si>
  <si>
    <t>Total non contributory and non income-related benefits (NC / NIR)</t>
  </si>
  <si>
    <t>Total in DWP Annually Managed Expenditure</t>
  </si>
  <si>
    <t xml:space="preserve">    of which inside Welfare Cap</t>
  </si>
  <si>
    <t xml:space="preserve">    of which outside Welfare Cap</t>
  </si>
  <si>
    <t xml:space="preserve">of which outside current definition of DWP social security expenditure </t>
  </si>
  <si>
    <t>Expenditure covered by Departmental Expenditure Limit</t>
  </si>
  <si>
    <t>of which Housing benefits</t>
  </si>
  <si>
    <t>of which Council Tax Benefit</t>
  </si>
  <si>
    <t xml:space="preserve">of which Discretionary Housing Payments </t>
  </si>
  <si>
    <t>Reconciliation with OBR Economic &amp; Fiscal Outlook Supplementary Fiscal Table 4.7</t>
  </si>
  <si>
    <t>Total in DWP Annually Managed Expenditure (see Row 85)</t>
  </si>
  <si>
    <t>removal of accounting adjustments</t>
  </si>
  <si>
    <t>addition of Tax Credits transferred debt</t>
  </si>
  <si>
    <t xml:space="preserve">Cost of Living payments, other Industrial Injuries and rounding variance </t>
  </si>
  <si>
    <t>Total DWP AME (consistent with OBR's Economic &amp; Fiscal Outlook definition)</t>
  </si>
  <si>
    <t>DWP Social Security spending as shown in the Supplementary Fiscal Table 4.7 OBR Economic and Fiscal Outlook Published 26 November 2025</t>
  </si>
  <si>
    <t>Table 1b: Expenditure by benefit,</t>
  </si>
  <si>
    <t>£million, real terms, 2026/27 prices</t>
  </si>
  <si>
    <t>Benefits funded by local authorities, Housing Revenue Accounts and Scottish Government</t>
  </si>
  <si>
    <t>Key to benefit type</t>
  </si>
  <si>
    <t xml:space="preserve">     (NC / NIR) = Non Contributory and Non Income Related benefit</t>
  </si>
  <si>
    <t xml:space="preserve">     (C) = Contributory benefit</t>
  </si>
  <si>
    <t xml:space="preserve">     (IR) = Income Related benefit</t>
  </si>
  <si>
    <t>Table 1c: Caseloads by benefit,</t>
  </si>
  <si>
    <t>thousands*</t>
  </si>
  <si>
    <t>of which in payment</t>
  </si>
  <si>
    <t>of which entitlement without payment</t>
  </si>
  <si>
    <t>number of children covered</t>
  </si>
  <si>
    <t>of which contributory only</t>
  </si>
  <si>
    <t>of which contributory and income-based</t>
  </si>
  <si>
    <t>of which income-based only</t>
  </si>
  <si>
    <t>of which credits only</t>
  </si>
  <si>
    <t>Industrial Injuries benefits</t>
  </si>
  <si>
    <t>Invalidity Benefit &amp; Sickness Benefit</t>
  </si>
  <si>
    <t>State Pension (includes contributory and non contributory)</t>
  </si>
  <si>
    <t>* Summing the rows of caseloads for individual benefits to create a total caseload is not possible due to the overlap of individuals who are in receipt of more than one benefit.</t>
  </si>
  <si>
    <t>Table 2a: Expenditure by age group,</t>
  </si>
  <si>
    <t>Expenditure Directed at Children</t>
  </si>
  <si>
    <t>Child Benefit &amp; One Parent Benefit</t>
  </si>
  <si>
    <t xml:space="preserve">Disability Working Allowance  </t>
  </si>
  <si>
    <t xml:space="preserve">Income Support </t>
  </si>
  <si>
    <t>Jobseeker's Allowance - income-based</t>
  </si>
  <si>
    <t xml:space="preserve">Mobility Allowance </t>
  </si>
  <si>
    <t>Total expenditure directed at children</t>
  </si>
  <si>
    <t>of which consistent with ongoing DWP coverage</t>
  </si>
  <si>
    <t>Expenditure Directed at People of Working Age</t>
  </si>
  <si>
    <t>of which Bereavement Support Payment</t>
  </si>
  <si>
    <t>of which basic element</t>
  </si>
  <si>
    <t>of which earnings-related element ("Additional Pension")</t>
  </si>
  <si>
    <t>Christmas Bonus - non-contributory</t>
  </si>
  <si>
    <t>Earnings Top-Up</t>
  </si>
  <si>
    <t>of which income based</t>
  </si>
  <si>
    <t xml:space="preserve">Housing benefits </t>
  </si>
  <si>
    <t>Incapacity Benefit, Invalidity Benefit &amp; Sickness Benefit</t>
  </si>
  <si>
    <t>of which Residential Care / Nursing Homes</t>
  </si>
  <si>
    <t>of which not in Residential Care / Nursing Homes</t>
  </si>
  <si>
    <t>In-work Credit</t>
  </si>
  <si>
    <t>New Deal allowances</t>
  </si>
  <si>
    <t xml:space="preserve">Social Fund Total </t>
  </si>
  <si>
    <t xml:space="preserve">War Pensions </t>
  </si>
  <si>
    <t xml:space="preserve">Minor housing-related benefits </t>
  </si>
  <si>
    <t>Other benefits</t>
  </si>
  <si>
    <t>Total expenditure directed at working age</t>
  </si>
  <si>
    <t>Expenditure Directed at Pensioners</t>
  </si>
  <si>
    <t>Christmas Bonus - contributory</t>
  </si>
  <si>
    <t>Over-65s Payment</t>
  </si>
  <si>
    <t>Over-70s Payment</t>
  </si>
  <si>
    <t>Over-75 TV Licence</t>
  </si>
  <si>
    <t>of which earnings-related element ("Additional Pension", "SERPS" or "S2P")</t>
  </si>
  <si>
    <t>of which Graduated Retirement Benefit</t>
  </si>
  <si>
    <t>of which lump sums (covering all contributory elements)</t>
  </si>
  <si>
    <t>of which new State Pension  (excluding protected payments)</t>
  </si>
  <si>
    <t>of which new State Pension Protected Payments (including inherited elements)</t>
  </si>
  <si>
    <t>of which non-contributory ("Category D")</t>
  </si>
  <si>
    <t>State Pension Transfers</t>
  </si>
  <si>
    <t xml:space="preserve">Winter Fuel Payments </t>
  </si>
  <si>
    <t>Total Expenditure directed at pensioners</t>
  </si>
  <si>
    <t xml:space="preserve">     of which children</t>
  </si>
  <si>
    <t xml:space="preserve">     of which working age</t>
  </si>
  <si>
    <t xml:space="preserve">     of which pensioners</t>
  </si>
  <si>
    <t>Table 2b: Expenditure by age group,</t>
  </si>
  <si>
    <t>Social Fund Total (1988/89 to 2005/06)</t>
  </si>
  <si>
    <t>Table 2c: Caseloads by age group,</t>
  </si>
  <si>
    <t>Benefits directed at Children</t>
  </si>
  <si>
    <t>Attendance Allowance (in payment)</t>
  </si>
  <si>
    <t>Benefits Directed at People of Working Age</t>
  </si>
  <si>
    <t>Universal Credit (Total)</t>
  </si>
  <si>
    <t>Benefits Directed at Pensioners</t>
  </si>
  <si>
    <t xml:space="preserve">- </t>
  </si>
  <si>
    <t>of which non-contributory only ("Category D")</t>
  </si>
  <si>
    <t>Table 3a: Income-related benefit expenditure,</t>
  </si>
  <si>
    <t>by claimant group and selected components,</t>
  </si>
  <si>
    <t>Income replacement benefits</t>
  </si>
  <si>
    <t>Definition change -&gt;</t>
  </si>
  <si>
    <t>Pension Credit and equivalents</t>
  </si>
  <si>
    <t>Employment and Support Allowance / Income Support sick and disabled</t>
  </si>
  <si>
    <t>Income Support for Lone Parents</t>
  </si>
  <si>
    <t>Jobseeker's Allowance / Income Support for the unemployed</t>
  </si>
  <si>
    <t>Others in receipt of Income Support</t>
  </si>
  <si>
    <t>Total below Pension Credit qualifying age</t>
  </si>
  <si>
    <t>Total income-replacement benefits</t>
  </si>
  <si>
    <t>Support for Mortgage Interest included in the above</t>
  </si>
  <si>
    <t>of which Assessment Phase</t>
  </si>
  <si>
    <t>of which Work-Related Activity Group</t>
  </si>
  <si>
    <t>of which Support Group</t>
  </si>
  <si>
    <t>Income Support sick and disabled</t>
  </si>
  <si>
    <t>Child elements included in the above</t>
  </si>
  <si>
    <t>Residential Care / Nursing Home expenditure included in the above</t>
  </si>
  <si>
    <t>Income replacement benefits' expenditure, excluding child elements and Residential Care &amp; Nursing Homes</t>
  </si>
  <si>
    <t>In-work benefits</t>
  </si>
  <si>
    <t>Family Credit, and predecessors</t>
  </si>
  <si>
    <t>of which child elements</t>
  </si>
  <si>
    <t>of which adult elements</t>
  </si>
  <si>
    <t>of which lone parents</t>
  </si>
  <si>
    <t>of which couples</t>
  </si>
  <si>
    <t>In-work credit</t>
  </si>
  <si>
    <t>Council Tax Benefit, and predecessors</t>
  </si>
  <si>
    <t>Aged above Pension Credit qualifying age / aged above State Pension Age</t>
  </si>
  <si>
    <t>Sick or disabled / in receipt of an incapacity benefit</t>
  </si>
  <si>
    <t>Lone Parents</t>
  </si>
  <si>
    <t>Unemployed</t>
  </si>
  <si>
    <t>Others</t>
  </si>
  <si>
    <t>Total above Pension Credit qualifying age</t>
  </si>
  <si>
    <t>of which pensioners</t>
  </si>
  <si>
    <t>of which working age</t>
  </si>
  <si>
    <t>Total income-related benefits</t>
  </si>
  <si>
    <t>Aged above Pension Credit qualifying age / in receipt of Pension Credit or State Pension</t>
  </si>
  <si>
    <t>Universal Credit (not attributed to claimant group)</t>
  </si>
  <si>
    <t>Total income-related benefits consistent with current DWP coverage</t>
  </si>
  <si>
    <t>Table 3b: Income-related benefit expenditure,</t>
  </si>
  <si>
    <t xml:space="preserve">by claimant group and selected components, </t>
  </si>
  <si>
    <t>of which Main Phase, Work-Related Activity Group</t>
  </si>
  <si>
    <t>of which Main Phase, Support Group</t>
  </si>
  <si>
    <t>Table 3c: Income-related benefit caseloads,</t>
  </si>
  <si>
    <t xml:space="preserve">     Pension Credit and equivalents</t>
  </si>
  <si>
    <t xml:space="preserve">     Employment and Support Allowance / Income Support sick and disabled</t>
  </si>
  <si>
    <t xml:space="preserve">     Income Support for Lone Parents</t>
  </si>
  <si>
    <t xml:space="preserve">     Jobseeker's Allowance / Income Support for the unemployed</t>
  </si>
  <si>
    <t xml:space="preserve">     Others in receipt of Income Support</t>
  </si>
  <si>
    <t xml:space="preserve">     Family Credit, and predecessors</t>
  </si>
  <si>
    <t xml:space="preserve">          of which lone parents</t>
  </si>
  <si>
    <t xml:space="preserve">          of which couples</t>
  </si>
  <si>
    <t xml:space="preserve">     Disability Working Allowance</t>
  </si>
  <si>
    <t xml:space="preserve">     In-work credit (new starts)</t>
  </si>
  <si>
    <t>Disability and Incapacity Benefits Total</t>
  </si>
  <si>
    <t>of which Disability Benefits</t>
  </si>
  <si>
    <t xml:space="preserve">Personal Independence Payment </t>
  </si>
  <si>
    <t>of which Incapacity Benefits</t>
  </si>
  <si>
    <t xml:space="preserve">Income Support (Incapacity / Sick and Disabled) </t>
  </si>
  <si>
    <t xml:space="preserve">Sickness Benefit </t>
  </si>
  <si>
    <t>Universal Credit Health Element</t>
  </si>
  <si>
    <t>Universal Credit Standard Allowance Element</t>
  </si>
  <si>
    <t>Disability, Incapacity and Carers Benefits Total*</t>
  </si>
  <si>
    <t>of which Disability and Incapacity Benefits Total</t>
  </si>
  <si>
    <t>of which Carers Benefits</t>
  </si>
  <si>
    <t xml:space="preserve">Carers Allowance </t>
  </si>
  <si>
    <t>Income Support for Carers</t>
  </si>
  <si>
    <t>Universal Credit Carers Element</t>
  </si>
  <si>
    <t>Broader Definition Total</t>
  </si>
  <si>
    <t>of which Disability, Incapacity and Carers Benefits Total</t>
  </si>
  <si>
    <t xml:space="preserve">of which additional Disability Benefits </t>
  </si>
  <si>
    <t>of which Industrial Injuries Benefits</t>
  </si>
  <si>
    <t xml:space="preserve">Industrial Death Benefit </t>
  </si>
  <si>
    <t xml:space="preserve">Industrial Injuries Disablement Benefit, Reduced Earnings Allowance or Retirement Allowance </t>
  </si>
  <si>
    <t xml:space="preserve">Mesothelioma 2008 &amp; 2014 </t>
  </si>
  <si>
    <t>Other Industrial Injuries Benefits</t>
  </si>
  <si>
    <t>of which Universal Credit Housing Element (for those with Universal Credit Health Element)</t>
  </si>
  <si>
    <t>of which associated Housing Benefits</t>
  </si>
  <si>
    <t>Housing Benefit (Disabled, Health and Carer's total)</t>
  </si>
  <si>
    <t>by claimant group (previous National Statistics definition)</t>
  </si>
  <si>
    <t xml:space="preserve">Carer </t>
  </si>
  <si>
    <t>-</t>
  </si>
  <si>
    <t xml:space="preserve">Disabled </t>
  </si>
  <si>
    <t xml:space="preserve">Incapacity </t>
  </si>
  <si>
    <t>by claimant group (previous definition)</t>
  </si>
  <si>
    <t xml:space="preserve">Long-term sick and disabled </t>
  </si>
  <si>
    <t>of which Cost of Living Payments</t>
  </si>
  <si>
    <t>Benefit expenditure to support disabled people and people with health conditions, as a share of Gross Domestic Product</t>
  </si>
  <si>
    <t>Benefit expenditure to support disabled people and people with health conditions, as a share of Total Managed Expenditure</t>
  </si>
  <si>
    <t>Table 4: Caseloads of benefits to support disabled people and people with health conditions **</t>
  </si>
  <si>
    <t>thousands</t>
  </si>
  <si>
    <t xml:space="preserve">Incapacity and Disability Caseloads </t>
  </si>
  <si>
    <t>Income Support (Incapacity / Sick and Disabled) (overlaps with other benefits)</t>
  </si>
  <si>
    <t>Universal Credit Standard Allowance and Health Element</t>
  </si>
  <si>
    <t>of which Universal Credit for those with health conditions also in receipt of Employment and Support Allowance</t>
  </si>
  <si>
    <t>Disability, Incapacity and Carers Caseloads</t>
  </si>
  <si>
    <t>Broader Definition Caseloads</t>
  </si>
  <si>
    <t>Universal Credit Housing Element (for those with Universal Credit Health Element)</t>
  </si>
  <si>
    <t>Associated Housing Benefits</t>
  </si>
  <si>
    <t>* Definition consistent with the memo line in table 4.9 of the Economic and Fiscal Outlook publication.</t>
  </si>
  <si>
    <t>** Summing the rows of caseloads for individual benefits to create a total caseload is not possible due to the overlap of individuals who are in receipt of more than one benefit.</t>
  </si>
  <si>
    <t>Table 4 (i): Benefit expenditure to support disabled people and people with health conditions, by age group (DWP Coverage)</t>
  </si>
  <si>
    <t>of which Children</t>
  </si>
  <si>
    <t xml:space="preserve">Attendance Allowance </t>
  </si>
  <si>
    <t xml:space="preserve">Disability Living Allowance </t>
  </si>
  <si>
    <t>of which Working Age</t>
  </si>
  <si>
    <t xml:space="preserve">Employment and Support Allowance </t>
  </si>
  <si>
    <t xml:space="preserve">Incapacity Benefit </t>
  </si>
  <si>
    <t>See Note 22</t>
  </si>
  <si>
    <t>of which Pensioners</t>
  </si>
  <si>
    <t>of which Carer Benefits</t>
  </si>
  <si>
    <t xml:space="preserve">Universal Credit Carers Element </t>
  </si>
  <si>
    <t>of which Additional Disability Benefits</t>
  </si>
  <si>
    <t>Industrial Death Benefit</t>
  </si>
  <si>
    <t>of which housing benefits</t>
  </si>
  <si>
    <t>Housing Benefit</t>
  </si>
  <si>
    <t>Table 4 (i): Benefit expenditure to support disabled people and people with health conditions (DWP Coverage)</t>
  </si>
  <si>
    <t>Table 4 (i): Caseloads of benefits to support disabled people and people with health conditions, by age group (DWP Coverage) **</t>
  </si>
  <si>
    <t>Disability and Incapacity Benefits Caseloads</t>
  </si>
  <si>
    <t>Working Age</t>
  </si>
  <si>
    <t>Carer Benefits Caseloads</t>
  </si>
  <si>
    <t xml:space="preserve">Broader Definition Caseloads </t>
  </si>
  <si>
    <t>Table 4 (ii): Benefit expenditure to support disabled people and people with health conditions, by age group (GB Coverage for Reserved Benefits, England &amp; Wales Coverage for Devolved Benefits)</t>
  </si>
  <si>
    <t>Table 4 (ii): Benefit expenditure to support disabled people and people with health conditions (GB Coverage for Reserved Benefits, England &amp; Wales Coverage for Devolved Benefits)</t>
  </si>
  <si>
    <t>Table 4 (ii): Caseloads of benefits to support disabled people and people with health conditions, by age group  (GB Coverage for Reserved Benefits, England &amp; Wales Coverage for Devolved Benefits)**</t>
  </si>
  <si>
    <t>Non-DWP Welfare expenditure: Tax credits, Child Benefit and other GB welfare expenditure,</t>
  </si>
  <si>
    <t>of which Child Tax Credit and Working Tax Credit</t>
  </si>
  <si>
    <t>of which Working families Tax Credit and Disabled Person's Tax Credit</t>
  </si>
  <si>
    <t xml:space="preserve">Child Benefit, One Parent Benefit &amp; Guardian's Allowance </t>
  </si>
  <si>
    <t xml:space="preserve">Other welfare expenditure </t>
  </si>
  <si>
    <t>of which Child Trust Fund</t>
  </si>
  <si>
    <t>of which Health in Pregnancy Grant</t>
  </si>
  <si>
    <t>of which Paternity, Parental and Adoption Pay</t>
  </si>
  <si>
    <t>of which Tax Free Childcare</t>
  </si>
  <si>
    <t>Other welfare expenditure</t>
  </si>
  <si>
    <t>Bereavement related benefits expenditure,</t>
  </si>
  <si>
    <t>Bereavement Support Payment</t>
  </si>
  <si>
    <t>of which higher rate</t>
  </si>
  <si>
    <t>of which lower rate</t>
  </si>
  <si>
    <t>Bereavement benefits &amp; Widow's benefits (basic)</t>
  </si>
  <si>
    <t>Bereavement benefits &amp; Widow's benefits (additional pension)</t>
  </si>
  <si>
    <t>Benefits paid Outside of UK included above</t>
  </si>
  <si>
    <t>Bereavement Benefit (basic)</t>
  </si>
  <si>
    <t>Bereavement Benefit (additional pension)</t>
  </si>
  <si>
    <t>Bereavement related benefits caseload, 
thousands</t>
  </si>
  <si>
    <t>1948/49
Outturn</t>
  </si>
  <si>
    <t>1949/50
Outturn</t>
  </si>
  <si>
    <t>1950/51
Outturn</t>
  </si>
  <si>
    <t>1951/52
Outturn</t>
  </si>
  <si>
    <t>1952/53
Outturn</t>
  </si>
  <si>
    <t>1953/54
Outturn</t>
  </si>
  <si>
    <t>1954/55
Outturn</t>
  </si>
  <si>
    <t>1955/56
Outturn</t>
  </si>
  <si>
    <t>1956/57
Outturn</t>
  </si>
  <si>
    <t>1957/58
Outturn</t>
  </si>
  <si>
    <t>1958/59
Outturn</t>
  </si>
  <si>
    <t>1959/60
Outturn</t>
  </si>
  <si>
    <t>1960/61
Outturn</t>
  </si>
  <si>
    <t>1961/62
Outturn</t>
  </si>
  <si>
    <t>1962/63
Outturn</t>
  </si>
  <si>
    <t>1963/64
Outturn</t>
  </si>
  <si>
    <t>1964/65
Outturn</t>
  </si>
  <si>
    <t>1965/66
Outturn</t>
  </si>
  <si>
    <t>1966/67
Outturn</t>
  </si>
  <si>
    <t>1967/68
Outturn</t>
  </si>
  <si>
    <t>1968/69
Outturn</t>
  </si>
  <si>
    <t>1969/70
Outturn</t>
  </si>
  <si>
    <t>1970/71
Outturn</t>
  </si>
  <si>
    <t>1971/72
Outturn</t>
  </si>
  <si>
    <t>1972/73
Outturn</t>
  </si>
  <si>
    <t>1973/74
Outturn</t>
  </si>
  <si>
    <t>1974/75
Outturn</t>
  </si>
  <si>
    <t>1975/76
Outturn</t>
  </si>
  <si>
    <t>1976/77
Outturn</t>
  </si>
  <si>
    <t>1977/78
Outturn</t>
  </si>
  <si>
    <t>1978/79
Outturn</t>
  </si>
  <si>
    <t>1979/80
Outturn</t>
  </si>
  <si>
    <t>1980/81
Outturn</t>
  </si>
  <si>
    <t>1981/82
Outturn</t>
  </si>
  <si>
    <t>1982/83
Outturn</t>
  </si>
  <si>
    <t>1983/84
Outturn</t>
  </si>
  <si>
    <t>1984/85
Outturn</t>
  </si>
  <si>
    <t>1985/86
Outturn</t>
  </si>
  <si>
    <t>1986/87
Outturn</t>
  </si>
  <si>
    <t>1987/88
Outturn</t>
  </si>
  <si>
    <t>1988/89
Outturn</t>
  </si>
  <si>
    <t>1989/90
Outturn</t>
  </si>
  <si>
    <t>1990/91
Outturn</t>
  </si>
  <si>
    <t>1991/92
Outturn</t>
  </si>
  <si>
    <t>1992/93
Outturn</t>
  </si>
  <si>
    <t>1993/94
Outturn</t>
  </si>
  <si>
    <t>1994/95
Outturn</t>
  </si>
  <si>
    <t>1995/96
Outturn</t>
  </si>
  <si>
    <t>1996/97
Outturn</t>
  </si>
  <si>
    <t>1997/98
Outturn</t>
  </si>
  <si>
    <t>1998/99
Outturn</t>
  </si>
  <si>
    <t>1999/00
Outturn</t>
  </si>
  <si>
    <t>2000/01
Outturn</t>
  </si>
  <si>
    <t>2001/02
Outturn</t>
  </si>
  <si>
    <t>2002/03
Outturn</t>
  </si>
  <si>
    <t>2003/04
Outturn</t>
  </si>
  <si>
    <t>2004/05
Outturn</t>
  </si>
  <si>
    <t>2005/06
Outturn</t>
  </si>
  <si>
    <t>2006/07
Outturn</t>
  </si>
  <si>
    <t>2007/08
Outturn</t>
  </si>
  <si>
    <t>2008/09
Outturn</t>
  </si>
  <si>
    <t>2009/10
Outturn</t>
  </si>
  <si>
    <t>2010/11
Outturn</t>
  </si>
  <si>
    <t>2011/12
Outturn</t>
  </si>
  <si>
    <t>2012/13
Outturn</t>
  </si>
  <si>
    <t>2013/14
Outturn</t>
  </si>
  <si>
    <t>2014/15 Outturn</t>
  </si>
  <si>
    <t>2015/16 Outturn</t>
  </si>
  <si>
    <t>2016/17 Outturn</t>
  </si>
  <si>
    <t>2017/18 Outturn</t>
  </si>
  <si>
    <t>2018/19 Outturn</t>
  </si>
  <si>
    <t>2019/20 Outturn</t>
  </si>
  <si>
    <t>2020/21 Outturn</t>
  </si>
  <si>
    <t>2021/22 Outturn</t>
  </si>
  <si>
    <t>2022/23 Outturn</t>
  </si>
  <si>
    <t>2023/24 Outturn</t>
  </si>
  <si>
    <t>2024/25 Outturn</t>
  </si>
  <si>
    <t>2025/26 Forecast</t>
  </si>
  <si>
    <t>2026/27 Forecast</t>
  </si>
  <si>
    <t>2027/28 Forecast</t>
  </si>
  <si>
    <t>2028/29 Forecast</t>
  </si>
  <si>
    <t>2029/30 Forecast</t>
  </si>
  <si>
    <t>2030/31 Forecast</t>
  </si>
  <si>
    <t>Bereavement benefits &amp; Widow's benefits</t>
  </si>
  <si>
    <t>Carer's Allowance / Invalid Care Allowance expenditure,</t>
  </si>
  <si>
    <t xml:space="preserve">    of which outside UK</t>
  </si>
  <si>
    <t xml:space="preserve">   of which outside UK</t>
  </si>
  <si>
    <t>Carer's Allowance / Invalid Care Allowance caseload, 
thousands</t>
  </si>
  <si>
    <t>Great Britain Cost of Living expenditure by benefit,</t>
  </si>
  <si>
    <t>Of which Universal Credit</t>
  </si>
  <si>
    <t>Of which Jobseekers Allowance</t>
  </si>
  <si>
    <t>Of which Employment Support Allowance</t>
  </si>
  <si>
    <t>Of which Income Support</t>
  </si>
  <si>
    <t>Of which Pension Credit</t>
  </si>
  <si>
    <t>Of which Winter Fuel Payments</t>
  </si>
  <si>
    <t>Of which Attendance Allowance (includes Constant Attendance Allowance)</t>
  </si>
  <si>
    <t>Of which Disability Living Allowance</t>
  </si>
  <si>
    <t>Of which Personal Independence Payment (includes Armed Forces Independence Payment)</t>
  </si>
  <si>
    <t>Of which Child Disability Payment</t>
  </si>
  <si>
    <t xml:space="preserve">Of which Adult Disability Payment </t>
  </si>
  <si>
    <t>Northern Ireland Cost of Living expenditure by benefit,</t>
  </si>
  <si>
    <t>£ million, nominal terms*</t>
  </si>
  <si>
    <t>* Winter Fuel Payment is excluded from this table and is included in the Northern Ireland Social Security expenditure found in the UK Welfare table.</t>
  </si>
  <si>
    <t>Disability benefits expenditure,</t>
  </si>
  <si>
    <t>of which of which included within Disability Benefits expenditure in Table 4</t>
  </si>
  <si>
    <t>of which children</t>
  </si>
  <si>
    <t>of which outside UK</t>
  </si>
  <si>
    <t>Disability benefits caseload,
thousands</t>
  </si>
  <si>
    <t>Incapacity benefits expenditure</t>
  </si>
  <si>
    <t>Total incapacity-related benefits*</t>
  </si>
  <si>
    <t>Employment and Support Allowance (contributory)</t>
  </si>
  <si>
    <t>of which Work Related Activity Group</t>
  </si>
  <si>
    <t>Employment and Support Allowance (income based)</t>
  </si>
  <si>
    <t>Incapacity Benefit (basic - short-term lower rate)</t>
  </si>
  <si>
    <t>Incapacity Benefit (basic - short-term higher rate)</t>
  </si>
  <si>
    <t>Incapacity Benefit (basic - long-term rate)</t>
  </si>
  <si>
    <t>Incapacity Benefit (basic - total)</t>
  </si>
  <si>
    <t>Incapacity Benefit (earnings-related)</t>
  </si>
  <si>
    <t>Invalidity Benefit (basic)</t>
  </si>
  <si>
    <t>Invalidity Benefit (earnings-related)</t>
  </si>
  <si>
    <t>Severe Disablement Allowance / Non-contributory Invalidity Pension</t>
  </si>
  <si>
    <t xml:space="preserve">Universal Credit for those with health conditions </t>
  </si>
  <si>
    <t>of which fit note</t>
  </si>
  <si>
    <t>of which limited capability for work</t>
  </si>
  <si>
    <t>of which limited capability for work and work-related activity</t>
  </si>
  <si>
    <t>Income Support (incapacity/sick and disabled)</t>
  </si>
  <si>
    <t>Income Support (sick and disabled):</t>
  </si>
  <si>
    <t>of which long-term sick &amp; disabled (with Disability Premium)</t>
  </si>
  <si>
    <t xml:space="preserve">of which short-term sick </t>
  </si>
  <si>
    <t>Income Support (incapacity) - National Statistics definition</t>
  </si>
  <si>
    <t>Severe Disablement Allowance / Non - contributory Invalidity Pension</t>
  </si>
  <si>
    <t>Incapacity benefits expenditure,</t>
  </si>
  <si>
    <t>Incapacity benefits caseload, 
thousands</t>
  </si>
  <si>
    <t>Employment and Support Allowance (income based, without contributory benefit)</t>
  </si>
  <si>
    <t>Employment and Support Allowance (credits only)</t>
  </si>
  <si>
    <t>Employment and Support Allowance (contributory only)</t>
  </si>
  <si>
    <t>Employment and Support Allowance (contributory and income-based)</t>
  </si>
  <si>
    <t>Employment and Support Allowance (income-based only)</t>
  </si>
  <si>
    <t>Incapacity Benefit (credits only)</t>
  </si>
  <si>
    <t xml:space="preserve">Invalidity Benefit (basic) </t>
  </si>
  <si>
    <t>Invalidity Benefit (credits only)</t>
  </si>
  <si>
    <t>Universal Credit for those with health conditions**</t>
  </si>
  <si>
    <t>of which, Universal Credit for those with health conditions also in receipt of Employment and Support Allowance**</t>
  </si>
  <si>
    <t>of which Assessment Phase / fit note</t>
  </si>
  <si>
    <t>of which Work Related Activity Group / limited capability for work</t>
  </si>
  <si>
    <t>of which Support Group / limited capability for work and work-related activity</t>
  </si>
  <si>
    <t>Income Support (overlaps with above benefits)</t>
  </si>
  <si>
    <t>Long-term sick &amp; disabled (with Disability Premium)</t>
  </si>
  <si>
    <t>In receipt of another incapacity benefit (overlaps with category above)</t>
  </si>
  <si>
    <t>*Expenditure includes Employment Support Allowance, Incapacity Benefit, Invalidity Benefit, Sickness Benefit, Severe Disablement Allowance, Universal Credit for those with health conditions and Income Support (incapacity / sick &amp; disabled) whereas caseloads exclude Income Support (incapacity / sick &amp; disabled) since almost all Income Support claimants also receive one of the other benefits listed above.</t>
  </si>
  <si>
    <r>
      <t xml:space="preserve">**’Universal Credit for those with health conditions’ figures in rows 168-171 include claimants also in receipt of Employment and Support Allowance. To calculate claimants of Universal Credit for those with health conditions who are </t>
    </r>
    <r>
      <rPr>
        <u/>
        <sz val="12"/>
        <rFont val="Arial"/>
        <family val="2"/>
      </rPr>
      <t>not</t>
    </r>
    <r>
      <rPr>
        <sz val="12"/>
        <rFont val="Arial"/>
        <family val="2"/>
      </rPr>
      <t xml:space="preserve"> also in receipt of Employment and Support Allowance, subtract rows 173-176 from the corresponding rows in 168-171.</t>
    </r>
  </si>
  <si>
    <t>Industrial injuries benefits expenditure,</t>
  </si>
  <si>
    <t>of which in DWP Annually Managed Expenditure*</t>
  </si>
  <si>
    <t xml:space="preserve">of which Industrial Injuries Disablement Benefit, Reduced Earnings Allowance or Retirement Allowance </t>
  </si>
  <si>
    <t>of which Industrial Death Benefit</t>
  </si>
  <si>
    <t>of which Other Industrial Injuries benefits</t>
  </si>
  <si>
    <t>of which in Departmental Expenditure Limit</t>
  </si>
  <si>
    <t>of which total Mesolthelioma 2008 &amp; 2014</t>
  </si>
  <si>
    <t>of which Mesothelioma 2008</t>
  </si>
  <si>
    <t>of which Mesothelioma 2014</t>
  </si>
  <si>
    <t>of which Pneumoconiosis 1979</t>
  </si>
  <si>
    <t xml:space="preserve">Industrial injuries benefits expenditure, </t>
  </si>
  <si>
    <t>of which in DWP Annually Managed Expenditure</t>
  </si>
  <si>
    <t>Industrial injuries benefits caseload,
thousands</t>
  </si>
  <si>
    <t>* Age split data prior to 1978 is not available.</t>
  </si>
  <si>
    <t>Council Tax Benefit and predecessors expenditure,</t>
  </si>
  <si>
    <t>By Claimant Group - National Statistics definition:</t>
  </si>
  <si>
    <t>Jobseeker</t>
  </si>
  <si>
    <t>Incapacity benefits</t>
  </si>
  <si>
    <t>Lone Parent on Income Support</t>
  </si>
  <si>
    <t>Carer</t>
  </si>
  <si>
    <t>Other Income Related benefit - Working Age</t>
  </si>
  <si>
    <t>Other Income Related benefit - Pensioner</t>
  </si>
  <si>
    <t>Disabled</t>
  </si>
  <si>
    <t>Bereaved</t>
  </si>
  <si>
    <t>Housing Benefit / Council Tax Benefit only</t>
  </si>
  <si>
    <t>Total over Pension Credit qualifying age</t>
  </si>
  <si>
    <t>Total under Pension Credit qualifying age</t>
  </si>
  <si>
    <t>By Claimant Group - Previous Definition:</t>
  </si>
  <si>
    <t>Over Pension Credit Qualifying Age</t>
  </si>
  <si>
    <t>Long-term sick and disabled</t>
  </si>
  <si>
    <t>Lone parents</t>
  </si>
  <si>
    <t>Short-term sick and others</t>
  </si>
  <si>
    <t>By Country:</t>
  </si>
  <si>
    <t>of which England</t>
  </si>
  <si>
    <t>of which Wales</t>
  </si>
  <si>
    <t>of which Scotland</t>
  </si>
  <si>
    <t>Community Charge Benefit, of which</t>
  </si>
  <si>
    <t>Rate Rebate</t>
  </si>
  <si>
    <t>By Funding source:</t>
  </si>
  <si>
    <t>of which funded by DWP and predecessors</t>
  </si>
  <si>
    <t>of which funded by other government departments or local authorities</t>
  </si>
  <si>
    <t xml:space="preserve">Council Tax Benefit and predecessors expenditure, </t>
  </si>
  <si>
    <t>Community Charge Benefit</t>
  </si>
  <si>
    <t>of which funded by DWP and predecessors, of which</t>
  </si>
  <si>
    <t>Council Tax Benefit and predecessors caseload,
thousands</t>
  </si>
  <si>
    <t>England</t>
  </si>
  <si>
    <t>Wales</t>
  </si>
  <si>
    <t>Scotland</t>
  </si>
  <si>
    <t>Housing benefits expenditure</t>
  </si>
  <si>
    <t>of which Housing Benefit AME within Welfare Cap</t>
  </si>
  <si>
    <t>of which Housing Benefit AME outside Welfare Cap</t>
  </si>
  <si>
    <t>of which Universal Credit Housing Element</t>
  </si>
  <si>
    <t>By Tenure</t>
  </si>
  <si>
    <r>
      <t xml:space="preserve">of which </t>
    </r>
    <r>
      <rPr>
        <b/>
        <sz val="12"/>
        <rFont val="Arial"/>
        <family val="2"/>
      </rPr>
      <t>Housing Benefit</t>
    </r>
    <r>
      <rPr>
        <sz val="12"/>
        <rFont val="Arial"/>
        <family val="2"/>
      </rPr>
      <t xml:space="preserve"> Local Authority Tenants (Rent Rebate)</t>
    </r>
  </si>
  <si>
    <r>
      <t xml:space="preserve">of which </t>
    </r>
    <r>
      <rPr>
        <b/>
        <sz val="12"/>
        <rFont val="Arial"/>
        <family val="2"/>
      </rPr>
      <t>Housing Benefit</t>
    </r>
    <r>
      <rPr>
        <sz val="12"/>
        <rFont val="Arial"/>
        <family val="2"/>
      </rPr>
      <t xml:space="preserve"> Registered Social Landlord Tenants</t>
    </r>
  </si>
  <si>
    <r>
      <t xml:space="preserve">of which </t>
    </r>
    <r>
      <rPr>
        <b/>
        <sz val="12"/>
        <rFont val="Arial"/>
        <family val="2"/>
      </rPr>
      <t>Housing Benefit</t>
    </r>
    <r>
      <rPr>
        <sz val="12"/>
        <rFont val="Arial"/>
        <family val="2"/>
      </rPr>
      <t xml:space="preserve"> Private Rented Sector tenants</t>
    </r>
  </si>
  <si>
    <r>
      <t xml:space="preserve">of which </t>
    </r>
    <r>
      <rPr>
        <b/>
        <sz val="12"/>
        <rFont val="Arial"/>
        <family val="2"/>
      </rPr>
      <t xml:space="preserve">Housing Benefit </t>
    </r>
    <r>
      <rPr>
        <sz val="12"/>
        <rFont val="Arial"/>
        <family val="2"/>
      </rPr>
      <t>Local Housing Allowance</t>
    </r>
  </si>
  <si>
    <r>
      <t xml:space="preserve">of which </t>
    </r>
    <r>
      <rPr>
        <b/>
        <sz val="12"/>
        <rFont val="Arial"/>
        <family val="2"/>
      </rPr>
      <t>Universal Credit Housing Element</t>
    </r>
    <r>
      <rPr>
        <sz val="12"/>
        <rFont val="Arial"/>
        <family val="2"/>
      </rPr>
      <t xml:space="preserve"> Private Rented Sector </t>
    </r>
  </si>
  <si>
    <r>
      <t xml:space="preserve">of which </t>
    </r>
    <r>
      <rPr>
        <b/>
        <sz val="12"/>
        <rFont val="Arial"/>
        <family val="2"/>
      </rPr>
      <t>Universal Credit Housing Element</t>
    </r>
    <r>
      <rPr>
        <sz val="12"/>
        <rFont val="Arial"/>
        <family val="2"/>
      </rPr>
      <t xml:space="preserve"> Social Rented Sector</t>
    </r>
  </si>
  <si>
    <r>
      <t>of which</t>
    </r>
    <r>
      <rPr>
        <b/>
        <sz val="12"/>
        <rFont val="Arial"/>
        <family val="2"/>
      </rPr>
      <t xml:space="preserve"> Universal Credit Housing Element</t>
    </r>
    <r>
      <rPr>
        <sz val="12"/>
        <rFont val="Arial"/>
        <family val="2"/>
      </rPr>
      <t xml:space="preserve"> Others</t>
    </r>
  </si>
  <si>
    <t>Total Housing Support Social Rented Sector</t>
  </si>
  <si>
    <t>Total Housing Support Private Rented Sector</t>
  </si>
  <si>
    <r>
      <t>Housing Benefit</t>
    </r>
    <r>
      <rPr>
        <sz val="12"/>
        <rFont val="Arial"/>
        <family val="2"/>
      </rPr>
      <t xml:space="preserve"> by Benefit Group</t>
    </r>
  </si>
  <si>
    <t xml:space="preserve">     of which ESA</t>
  </si>
  <si>
    <t xml:space="preserve">     of which other Working-Age benefits</t>
  </si>
  <si>
    <t xml:space="preserve">     of which Pension Credit</t>
  </si>
  <si>
    <t xml:space="preserve">     of which State Pension</t>
  </si>
  <si>
    <r>
      <t>Housing Benefit</t>
    </r>
    <r>
      <rPr>
        <sz val="12"/>
        <rFont val="Arial"/>
        <family val="2"/>
      </rPr>
      <t xml:space="preserve"> by Accomodation Type</t>
    </r>
  </si>
  <si>
    <t xml:space="preserve">     of which General Needs</t>
  </si>
  <si>
    <t xml:space="preserve">     of which Temporary Accomodation</t>
  </si>
  <si>
    <t xml:space="preserve">     of which Supported Accomodation</t>
  </si>
  <si>
    <r>
      <rPr>
        <b/>
        <sz val="12"/>
        <rFont val="Arial"/>
        <family val="2"/>
      </rPr>
      <t>Housing Benefit</t>
    </r>
    <r>
      <rPr>
        <sz val="12"/>
        <rFont val="Arial"/>
        <family val="2"/>
      </rPr>
      <t xml:space="preserve"> over Pension Credit qualifying age</t>
    </r>
  </si>
  <si>
    <r>
      <rPr>
        <b/>
        <sz val="12"/>
        <rFont val="Arial"/>
        <family val="2"/>
      </rPr>
      <t>Housing Benefit</t>
    </r>
    <r>
      <rPr>
        <sz val="12"/>
        <rFont val="Arial"/>
        <family val="2"/>
      </rPr>
      <t xml:space="preserve"> under Pension Credit qualifying age</t>
    </r>
  </si>
  <si>
    <t>Over Pension Credit qualifying age</t>
  </si>
  <si>
    <r>
      <rPr>
        <b/>
        <sz val="12"/>
        <rFont val="Arial"/>
        <family val="2"/>
      </rPr>
      <t>Housing Benefit</t>
    </r>
    <r>
      <rPr>
        <sz val="12"/>
        <rFont val="Arial"/>
        <family val="2"/>
      </rPr>
      <t xml:space="preserve"> Rent Rebate</t>
    </r>
  </si>
  <si>
    <r>
      <rPr>
        <b/>
        <sz val="12"/>
        <rFont val="Arial"/>
        <family val="2"/>
      </rPr>
      <t>Housing Benefit</t>
    </r>
    <r>
      <rPr>
        <sz val="12"/>
        <rFont val="Arial"/>
        <family val="2"/>
      </rPr>
      <t xml:space="preserve"> Rent Allowance</t>
    </r>
  </si>
  <si>
    <t>Universal Credit Housing Element</t>
  </si>
  <si>
    <t>Total Housing Support England</t>
  </si>
  <si>
    <t>Total Housing Support Wales</t>
  </si>
  <si>
    <t>Total Housing Support Scotland</t>
  </si>
  <si>
    <r>
      <rPr>
        <b/>
        <sz val="12"/>
        <rFont val="Arial"/>
        <family val="2"/>
      </rPr>
      <t xml:space="preserve">Housing Benefit </t>
    </r>
    <r>
      <rPr>
        <sz val="12"/>
        <rFont val="Arial"/>
        <family val="2"/>
      </rPr>
      <t>By Funding source:</t>
    </r>
  </si>
  <si>
    <t>of which Rent Allowance</t>
  </si>
  <si>
    <t>of which Non-Housing Revenue Account Rent Rebates</t>
  </si>
  <si>
    <t>of which Rent Rebate (Scotland only pre-2004/05)</t>
  </si>
  <si>
    <t>of which Housing Revenue Account Rent Rebates - England</t>
  </si>
  <si>
    <t>of which Housing Revenue Account Rent Rebates - Wales</t>
  </si>
  <si>
    <t>of which Local Authority general funds</t>
  </si>
  <si>
    <t xml:space="preserve">Housing benefits expenditure, </t>
  </si>
  <si>
    <t>Housing benefits caseloads, 
thousands</t>
  </si>
  <si>
    <r>
      <t xml:space="preserve">of which </t>
    </r>
    <r>
      <rPr>
        <b/>
        <sz val="12"/>
        <rFont val="Arial"/>
        <family val="2"/>
      </rPr>
      <t xml:space="preserve">Housing Benefit </t>
    </r>
    <r>
      <rPr>
        <sz val="12"/>
        <rFont val="Arial"/>
        <family val="2"/>
      </rPr>
      <t>within Welfare Cap</t>
    </r>
  </si>
  <si>
    <r>
      <t xml:space="preserve">of which </t>
    </r>
    <r>
      <rPr>
        <b/>
        <sz val="12"/>
        <rFont val="Arial"/>
        <family val="2"/>
      </rPr>
      <t>Housing Benefit</t>
    </r>
    <r>
      <rPr>
        <sz val="12"/>
        <rFont val="Arial"/>
        <family val="2"/>
      </rPr>
      <t xml:space="preserve"> outside Welfare Cap (Jobseeker)</t>
    </r>
  </si>
  <si>
    <t xml:space="preserve">     of which  ESA</t>
  </si>
  <si>
    <t>Income Support expenditure</t>
  </si>
  <si>
    <t>By claimant group - National Statistics definition</t>
  </si>
  <si>
    <t>On incapacity benefits</t>
  </si>
  <si>
    <t>Lone parent</t>
  </si>
  <si>
    <t>Others on income related benefit</t>
  </si>
  <si>
    <t>Child Elements</t>
  </si>
  <si>
    <t>Income Support excluding child elements</t>
  </si>
  <si>
    <t xml:space="preserve">     Lone parent</t>
  </si>
  <si>
    <t>Income Support for those under Pension Credit qualifying age</t>
  </si>
  <si>
    <t>Income Support for lone parents, carers and others</t>
  </si>
  <si>
    <t>By claimant group - previous definition</t>
  </si>
  <si>
    <t xml:space="preserve">&lt;- Supplementary Benefit </t>
  </si>
  <si>
    <t>Unemployed (paid until introduction of JSA in October 1996)</t>
  </si>
  <si>
    <t>Elderly (Minimum Income Guarantee)</t>
  </si>
  <si>
    <t>Lone parents (not also receiving Disability Premium)</t>
  </si>
  <si>
    <t>Other cases (i): Short-term sick</t>
  </si>
  <si>
    <t>Other cases (ii): all other cases</t>
  </si>
  <si>
    <t>Residential Care &amp; Nursing Homes</t>
  </si>
  <si>
    <t>Pensioner</t>
  </si>
  <si>
    <t>Long-term sick &amp; disabled</t>
  </si>
  <si>
    <t>Income Support and predecessors excluding child elements and Residential Care &amp; Nursing Homes</t>
  </si>
  <si>
    <t xml:space="preserve">Income Support expenditure, </t>
  </si>
  <si>
    <t>Income Support caseload, 
thousands</t>
  </si>
  <si>
    <t>&lt;- Supplementary Benefit</t>
  </si>
  <si>
    <t>Other cases</t>
  </si>
  <si>
    <t>Maternity benefits expenditure,</t>
  </si>
  <si>
    <t>Maternity benefits caseload, 
thousands</t>
  </si>
  <si>
    <t>New Deal and Employment programme allowances expenditure,</t>
  </si>
  <si>
    <t>New Deal 50+</t>
  </si>
  <si>
    <t>New Deal for Young People</t>
  </si>
  <si>
    <t>New Deal 25+</t>
  </si>
  <si>
    <t>Pension Credit expenditure,</t>
  </si>
  <si>
    <t>Total Pension Credit &amp; predecessors</t>
  </si>
  <si>
    <t>Total Pension Credit</t>
  </si>
  <si>
    <t>of which Guarantee Credit</t>
  </si>
  <si>
    <t>of which Savings Credit</t>
  </si>
  <si>
    <t>Income Support for those over Pension Credit qualifying age (including Minimum Income Guarantee)</t>
  </si>
  <si>
    <t>Supplementary Benefit for the over 60s</t>
  </si>
  <si>
    <t xml:space="preserve">Pension Credit expenditure, </t>
  </si>
  <si>
    <t>Pension Credit caseload, 
thousands</t>
  </si>
  <si>
    <t>of which Guarantee Credit only</t>
  </si>
  <si>
    <t>of which Guarantee Credit and Savings Credit</t>
  </si>
  <si>
    <t>of which Savings Credit only</t>
  </si>
  <si>
    <t>State Pension expenditure,</t>
  </si>
  <si>
    <t>Contributory State Pension</t>
  </si>
  <si>
    <t>of which State Pension (basic)</t>
  </si>
  <si>
    <t>of which Lump Sum Payments</t>
  </si>
  <si>
    <t>of which State Second Pension</t>
  </si>
  <si>
    <t>State Pension (non contributory 'Category D')</t>
  </si>
  <si>
    <t>State Pension paid outside UK included above</t>
  </si>
  <si>
    <t xml:space="preserve">State Pension expenditure, </t>
  </si>
  <si>
    <t>State Pension caseload, 
thousands</t>
  </si>
  <si>
    <t>Total State Pension Caseload</t>
  </si>
  <si>
    <t>of which new State Pension</t>
  </si>
  <si>
    <t>State Pension (non contributory only 'Category D')</t>
  </si>
  <si>
    <t>Net Social Fund expenditure, excluding Winter Fuel Payments,</t>
  </si>
  <si>
    <t>Discretionary Fund</t>
  </si>
  <si>
    <t xml:space="preserve">Budgeting Loans </t>
  </si>
  <si>
    <t>Community Care Grants</t>
  </si>
  <si>
    <t>Crisis Loans</t>
  </si>
  <si>
    <t>Regulated Fund</t>
  </si>
  <si>
    <t>of which Working age</t>
  </si>
  <si>
    <t>of which Pensioner</t>
  </si>
  <si>
    <t>of which pensioner</t>
  </si>
  <si>
    <t>Unemployment benefits expenditure</t>
  </si>
  <si>
    <t>Income Support for the unemployed (paid until introduction of JSA in October 1996)</t>
  </si>
  <si>
    <t>Jobseekers Allowance</t>
  </si>
  <si>
    <t xml:space="preserve">  Universal Credit- outside Welfare Cap</t>
  </si>
  <si>
    <t xml:space="preserve">Unemployment benefits expenditure, </t>
  </si>
  <si>
    <t>Unemployment benefits caseload, 
thousands</t>
  </si>
  <si>
    <t>Income Support for the unemployed</t>
  </si>
  <si>
    <t xml:space="preserve">Total contributory </t>
  </si>
  <si>
    <t xml:space="preserve">Total income-based </t>
  </si>
  <si>
    <t>Unemployment Benefit and Income Support for the unemployed</t>
  </si>
  <si>
    <t>of which Unemployment Benefit only</t>
  </si>
  <si>
    <t>of which Unemployment Benefit and Supplementary Benefit / Income Support</t>
  </si>
  <si>
    <t>of which Supplementary Benefit / Income Support only</t>
  </si>
  <si>
    <t>Note</t>
  </si>
  <si>
    <t>Caseloads shown for 1996/97 for Jobseeker’s Allowance are an average covering both Jobseeker’s Allowance, introduced in October 1996, and the previous Unemployment Benefit / Income Support system, to avoid double counting.</t>
  </si>
  <si>
    <t>Universal Credit and equivalents expenditure,</t>
  </si>
  <si>
    <t>£million, Nominal Terms</t>
  </si>
  <si>
    <t>Total UC and equivalents</t>
  </si>
  <si>
    <t xml:space="preserve">Housing Benefit (working age) </t>
  </si>
  <si>
    <t>Income Support - Incapacity related</t>
  </si>
  <si>
    <t>Income Support - non-incapacity related</t>
  </si>
  <si>
    <t>Personal Tax Credits</t>
  </si>
  <si>
    <t xml:space="preserve">Universal Credit </t>
  </si>
  <si>
    <t>of which Carer Element</t>
  </si>
  <si>
    <t>of which Child Element</t>
  </si>
  <si>
    <t>of which Childcare Element</t>
  </si>
  <si>
    <t>of which Disabled Child Element</t>
  </si>
  <si>
    <t>of which Health Element</t>
  </si>
  <si>
    <t>of which Housing Element</t>
  </si>
  <si>
    <t>of which Standard Allowance Element</t>
  </si>
  <si>
    <t>of which Transitional Element</t>
  </si>
  <si>
    <t xml:space="preserve">Universal Credit and equivalents expenditure, </t>
  </si>
  <si>
    <t xml:space="preserve">Universal Credit and equivalents caseloads, </t>
  </si>
  <si>
    <t>Universal Credit by Element*</t>
  </si>
  <si>
    <t>of which is directed at those with health conditions</t>
  </si>
  <si>
    <t xml:space="preserve">*Universal Credit caseloads split by element relate to the number of benefit units that are in receipt of a specific element. Claimants can be eligible to multiple elements so caseload breakdowns split by element cannot be added together to produce the total Universal Credit caseload. 
Universal Credit Housing element directed at those with health conditions refer to claimants that are in receipt of both housing element and health element. This breakdown is a subset of both the UC housing element and UC health element caseload.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</si>
</sst>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3" formatCode="_-* #,##0.00_-;\-* #,##0.00_-;_-* &quot;-&quot;??_-;_-@_-"/>
    <numFmt numFmtId="164" formatCode="#,##0\ ;\-#,##0\ ;\-"/>
    <numFmt numFmtId="165" formatCode="#,##0.0\ ;\-#,##0.0\ ;\-"/>
    <numFmt numFmtId="166" formatCode="#,##0.0000000000000000_ ;\-#,##0.0000000000000000\ "/>
    <numFmt numFmtId="167" formatCode="#,##0.00\ ;\-#,##0.00\ ;\-"/>
    <numFmt numFmtId="168" formatCode="0.00000"/>
    <numFmt numFmtId="169" formatCode="0.0%"/>
    <numFmt numFmtId="170" formatCode="0.000%"/>
    <numFmt numFmtId="171" formatCode="_-* #,##0_-;\-* #,##0_-;_-* &quot;-&quot;??_-;_-@_-"/>
    <numFmt numFmtId="172" formatCode="#,##0.00000000000000000_ ;\-#,##0.00000000000000000\ "/>
    <numFmt numFmtId="173" formatCode="#,##0.000000000000000000_ ;\-#,##0.000000000000000000\ "/>
    <numFmt numFmtId="174" formatCode="#,##0.00000000_ ;\-#,##0.00000000\ "/>
    <numFmt numFmtId="175" formatCode="#,##0.000_ ;\-#,##0.000\ "/>
    <numFmt numFmtId="176" formatCode="#,##0.0\ ;\-#,##0.0\ ;\-\ "/>
    <numFmt numFmtId="177" formatCode="0.000000%"/>
    <numFmt numFmtId="178" formatCode="0.00000%"/>
    <numFmt numFmtId="179" formatCode="#,##0.0000\ ;\-#,##0.0000\ ;\-"/>
    <numFmt numFmtId="180" formatCode="#,##0.000\ ;\-#,##0.000\ ;\-\ "/>
    <numFmt numFmtId="181" formatCode="#,##0&quot; &quot;;&quot;-&quot;#,##0&quot; &quot;;&quot;-&quot;"/>
    <numFmt numFmtId="182" formatCode="#,##0.000\ ;\-#,##0.000\ ;\-"/>
    <numFmt numFmtId="183" formatCode="_-* #,##0.000_-;\-* #,##0.000_-;_-* &quot;-&quot;??_-;_-@_-"/>
    <numFmt numFmtId="184" formatCode="#,##0\ ;\-#,##0\ ;\-\ "/>
    <numFmt numFmtId="185" formatCode="0.000000"/>
    <numFmt numFmtId="186" formatCode="#,##0.0000000\ ;\-#,##0.0000000\ ;\-"/>
    <numFmt numFmtId="187" formatCode="_-* #,##0.000_-;\-* #,##0.000_-;_-* &quot;-&quot;???_-;_-@_-"/>
    <numFmt numFmtId="188" formatCode="&quot; &quot;* #,##0.00&quot; &quot;;&quot;-&quot;* #,##0.00&quot; &quot;;&quot; &quot;* &quot;-&quot;#&quot; &quot;;&quot; &quot;@&quot; &quot;"/>
    <numFmt numFmtId="189" formatCode="&quot; &quot;#,##0&quot; &quot;;&quot;-&quot;#,##0&quot; &quot;;&quot; -&quot;00&quot; &quot;;&quot; &quot;@&quot; &quot;"/>
    <numFmt numFmtId="190" formatCode="#,##0;\-#,##0;\-"/>
    <numFmt numFmtId="191" formatCode="&quot; &quot;* #,##0&quot; &quot;;&quot;-&quot;* #,##0&quot; &quot;;&quot; &quot;* &quot;-&quot;#&quot; &quot;;&quot; &quot;@&quot; &quot;"/>
    <numFmt numFmtId="192" formatCode="#,##0;&quot;-&quot;#,##0;&quot;-&quot;"/>
  </numFmts>
  <fonts count="35" x14ac:knownFonts="1">
    <font>
      <sz val="10"/>
      <name val="Arial"/>
      <family val="2"/>
    </font>
    <font>
      <sz val="11"/>
      <color theme="1"/>
      <name val="Calibri"/>
      <family val="2"/>
      <scheme val="minor"/>
    </font>
    <font>
      <b/>
      <sz val="11"/>
      <color theme="1"/>
      <name val="Calibri"/>
      <family val="2"/>
      <scheme val="minor"/>
    </font>
    <font>
      <sz val="10"/>
      <name val="Arial"/>
      <family val="2"/>
    </font>
    <font>
      <b/>
      <sz val="22"/>
      <name val="Arial"/>
      <family val="2"/>
    </font>
    <font>
      <b/>
      <sz val="20"/>
      <color theme="1" tint="0.14999847407452621"/>
      <name val="Arial"/>
      <family val="2"/>
    </font>
    <font>
      <sz val="12"/>
      <name val="Arial"/>
      <family val="2"/>
    </font>
    <font>
      <b/>
      <u/>
      <sz val="12"/>
      <name val="Arial"/>
      <family val="2"/>
    </font>
    <font>
      <u/>
      <sz val="10"/>
      <color indexed="12"/>
      <name val="Arial"/>
      <family val="2"/>
    </font>
    <font>
      <u/>
      <sz val="12"/>
      <color indexed="12"/>
      <name val="Arial"/>
      <family val="2"/>
    </font>
    <font>
      <b/>
      <sz val="12"/>
      <name val="Arial"/>
      <family val="2"/>
    </font>
    <font>
      <b/>
      <sz val="18"/>
      <name val="Arial"/>
      <family val="2"/>
    </font>
    <font>
      <u/>
      <sz val="12"/>
      <color rgb="FF0000FF"/>
      <name val="Arial"/>
      <family val="2"/>
    </font>
    <font>
      <sz val="12"/>
      <color rgb="FF000000"/>
      <name val="Arial"/>
      <family val="2"/>
    </font>
    <font>
      <u/>
      <sz val="12"/>
      <name val="Arial"/>
      <family val="2"/>
    </font>
    <font>
      <sz val="12"/>
      <color indexed="9"/>
      <name val="Arial"/>
      <family val="2"/>
    </font>
    <font>
      <sz val="12"/>
      <color theme="1"/>
      <name val="Arial"/>
      <family val="2"/>
    </font>
    <font>
      <sz val="12"/>
      <color rgb="FFFF0000"/>
      <name val="Arial"/>
      <family val="2"/>
    </font>
    <font>
      <b/>
      <sz val="12"/>
      <color theme="1"/>
      <name val="Arial"/>
      <family val="2"/>
    </font>
    <font>
      <sz val="12"/>
      <color indexed="55"/>
      <name val="Arial"/>
      <family val="2"/>
    </font>
    <font>
      <sz val="8"/>
      <name val="Arial"/>
      <family val="2"/>
    </font>
    <font>
      <b/>
      <sz val="12"/>
      <color rgb="FF000000"/>
      <name val="Arial"/>
      <family val="2"/>
    </font>
    <font>
      <sz val="9"/>
      <name val="Arial"/>
      <family val="2"/>
    </font>
    <font>
      <u/>
      <sz val="10"/>
      <color rgb="FF0000FF"/>
      <name val="Arial"/>
      <family val="2"/>
    </font>
    <font>
      <sz val="10"/>
      <color rgb="FF000000"/>
      <name val="Arial"/>
      <family val="2"/>
    </font>
    <font>
      <sz val="12"/>
      <color indexed="10"/>
      <name val="Arial"/>
      <family val="2"/>
    </font>
    <font>
      <u val="singleAccounting"/>
      <sz val="12"/>
      <name val="Arial"/>
      <family val="2"/>
    </font>
    <font>
      <b/>
      <sz val="12"/>
      <color indexed="12"/>
      <name val="Arial"/>
      <family val="2"/>
    </font>
    <font>
      <b/>
      <sz val="12"/>
      <color indexed="10"/>
      <name val="Arial"/>
      <family val="2"/>
    </font>
    <font>
      <b/>
      <u/>
      <sz val="12"/>
      <color indexed="12"/>
      <name val="Arial"/>
      <family val="2"/>
    </font>
    <font>
      <sz val="12"/>
      <color indexed="8"/>
      <name val="Arial"/>
      <family val="2"/>
    </font>
    <font>
      <b/>
      <sz val="12"/>
      <color indexed="9"/>
      <name val="Arial"/>
      <family val="2"/>
    </font>
    <font>
      <b/>
      <sz val="12"/>
      <color indexed="8"/>
      <name val="Arial"/>
      <family val="2"/>
    </font>
    <font>
      <sz val="12"/>
      <color indexed="12"/>
      <name val="Arial"/>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FF"/>
        <bgColor rgb="FFFFFFFF"/>
      </patternFill>
    </fill>
  </fills>
  <borders count="3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auto="1"/>
      </right>
      <top/>
      <bottom style="medium">
        <color indexed="64"/>
      </bottom>
      <diagonal/>
    </border>
    <border>
      <left/>
      <right/>
      <top style="medium">
        <color auto="1"/>
      </top>
      <bottom/>
      <diagonal/>
    </border>
    <border>
      <left style="medium">
        <color indexed="64"/>
      </left>
      <right/>
      <top/>
      <bottom style="thin">
        <color auto="1"/>
      </bottom>
      <diagonal/>
    </border>
    <border>
      <left/>
      <right/>
      <top/>
      <bottom style="thin">
        <color indexed="64"/>
      </bottom>
      <diagonal/>
    </border>
    <border>
      <left/>
      <right style="medium">
        <color indexed="64"/>
      </right>
      <top/>
      <bottom style="thin">
        <color auto="1"/>
      </bottom>
      <diagonal/>
    </border>
    <border>
      <left/>
      <right/>
      <top/>
      <bottom style="medium">
        <color indexed="64"/>
      </bottom>
      <diagonal/>
    </border>
    <border>
      <left style="thin">
        <color indexed="64"/>
      </left>
      <right/>
      <top/>
      <bottom/>
      <diagonal/>
    </border>
    <border>
      <left/>
      <right/>
      <top style="thin">
        <color auto="1"/>
      </top>
      <bottom/>
      <diagonal/>
    </border>
    <border>
      <left/>
      <right style="thin">
        <color auto="1"/>
      </right>
      <top/>
      <bottom/>
      <diagonal/>
    </border>
    <border>
      <left/>
      <right style="medium">
        <color indexed="64"/>
      </right>
      <top style="thin">
        <color indexed="64"/>
      </top>
      <bottom/>
      <diagonal/>
    </border>
    <border>
      <left/>
      <right/>
      <top/>
      <bottom style="thin">
        <color rgb="FF000000"/>
      </bottom>
      <diagonal/>
    </border>
    <border>
      <left/>
      <right style="medium">
        <color indexed="64"/>
      </right>
      <top/>
      <bottom style="thin">
        <color rgb="FF000000"/>
      </bottom>
      <diagonal/>
    </border>
    <border>
      <left/>
      <right/>
      <top style="thin">
        <color rgb="FF000000"/>
      </top>
      <bottom/>
      <diagonal/>
    </border>
    <border>
      <left/>
      <right style="medium">
        <color rgb="FF000000"/>
      </right>
      <top style="thin">
        <color rgb="FF000000"/>
      </top>
      <bottom/>
      <diagonal/>
    </border>
    <border>
      <left/>
      <right style="medium">
        <color rgb="FF000000"/>
      </right>
      <top/>
      <bottom/>
      <diagonal/>
    </border>
    <border>
      <left/>
      <right style="medium">
        <color rgb="FF000000"/>
      </right>
      <top style="medium">
        <color auto="1"/>
      </top>
      <bottom/>
      <diagonal/>
    </border>
    <border>
      <left/>
      <right style="medium">
        <color rgb="FF000000"/>
      </right>
      <top/>
      <bottom style="thin">
        <color rgb="FF000000"/>
      </bottom>
      <diagonal/>
    </border>
    <border>
      <left/>
      <right style="medium">
        <color rgb="FF000000"/>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indexed="64"/>
      </right>
      <top/>
      <bottom style="medium">
        <color auto="1"/>
      </bottom>
      <diagonal/>
    </border>
  </borders>
  <cellStyleXfs count="15">
    <xf numFmtId="0" fontId="0" fillId="0" borderId="0"/>
    <xf numFmtId="43" fontId="3" fillId="0" borderId="0" applyFont="0" applyFill="0" applyBorder="0" applyAlignment="0" applyProtection="0"/>
    <xf numFmtId="0" fontId="8" fillId="0" borderId="0" applyNumberFormat="0" applyFill="0" applyBorder="0" applyAlignment="0" applyProtection="0">
      <alignment vertical="top"/>
      <protection locked="0"/>
    </xf>
    <xf numFmtId="0" fontId="3" fillId="0" borderId="0"/>
    <xf numFmtId="0" fontId="3" fillId="0" borderId="0"/>
    <xf numFmtId="9" fontId="3" fillId="0" borderId="0" applyFont="0" applyFill="0" applyBorder="0" applyAlignment="0" applyProtection="0"/>
    <xf numFmtId="0" fontId="20" fillId="0" borderId="0"/>
    <xf numFmtId="43" fontId="3" fillId="0" borderId="0" applyFont="0" applyFill="0" applyBorder="0" applyAlignment="0" applyProtection="0"/>
    <xf numFmtId="0" fontId="3" fillId="0" borderId="0"/>
    <xf numFmtId="0" fontId="23" fillId="0" borderId="0" applyNumberFormat="0" applyFill="0" applyBorder="0" applyAlignment="0" applyProtection="0"/>
    <xf numFmtId="0" fontId="24" fillId="0" borderId="0" applyNumberFormat="0" applyFont="0" applyBorder="0" applyProtection="0"/>
    <xf numFmtId="0" fontId="1" fillId="0" borderId="0"/>
    <xf numFmtId="0" fontId="24" fillId="0" borderId="0" applyNumberFormat="0" applyFont="0" applyBorder="0" applyProtection="0"/>
    <xf numFmtId="188" fontId="24" fillId="0" borderId="0" applyFont="0" applyFill="0" applyBorder="0" applyAlignment="0" applyProtection="0"/>
    <xf numFmtId="0" fontId="3" fillId="0" borderId="0"/>
  </cellStyleXfs>
  <cellXfs count="722">
    <xf numFmtId="0" fontId="0" fillId="0" borderId="0" xfId="0"/>
    <xf numFmtId="0" fontId="0" fillId="2" borderId="0" xfId="0" applyFill="1"/>
    <xf numFmtId="0" fontId="4" fillId="2" borderId="1" xfId="0" applyFont="1" applyFill="1" applyBorder="1" applyAlignment="1">
      <alignment horizontal="left" vertical="center" indent="22"/>
    </xf>
    <xf numFmtId="0" fontId="5" fillId="2" borderId="2" xfId="0" applyFont="1" applyFill="1" applyBorder="1" applyAlignment="1">
      <alignment horizontal="left" indent="18"/>
    </xf>
    <xf numFmtId="0" fontId="5" fillId="2" borderId="3" xfId="0" applyFont="1" applyFill="1" applyBorder="1" applyAlignment="1">
      <alignment horizontal="left" vertical="top" indent="18"/>
    </xf>
    <xf numFmtId="0" fontId="6" fillId="2" borderId="2" xfId="0" applyFont="1" applyFill="1" applyBorder="1" applyAlignment="1">
      <alignment horizontal="left" wrapText="1" indent="2"/>
    </xf>
    <xf numFmtId="0" fontId="6" fillId="2" borderId="2" xfId="0" applyFont="1" applyFill="1" applyBorder="1" applyAlignment="1">
      <alignment horizontal="left" indent="2"/>
    </xf>
    <xf numFmtId="0" fontId="7" fillId="2" borderId="2" xfId="0" applyFont="1" applyFill="1" applyBorder="1" applyAlignment="1">
      <alignment horizontal="left" indent="2"/>
    </xf>
    <xf numFmtId="0" fontId="3" fillId="2" borderId="0" xfId="0" applyFont="1" applyFill="1"/>
    <xf numFmtId="0" fontId="9" fillId="2" borderId="2" xfId="2" applyFont="1" applyFill="1" applyBorder="1" applyAlignment="1" applyProtection="1">
      <alignment horizontal="left" indent="2"/>
    </xf>
    <xf numFmtId="0" fontId="6" fillId="2" borderId="0" xfId="0" applyFont="1" applyFill="1"/>
    <xf numFmtId="0" fontId="9" fillId="2" borderId="2" xfId="2" applyFont="1" applyFill="1" applyBorder="1" applyAlignment="1" applyProtection="1">
      <alignment horizontal="left" wrapText="1" indent="2"/>
    </xf>
    <xf numFmtId="0" fontId="7" fillId="2" borderId="2" xfId="0" applyFont="1" applyFill="1" applyBorder="1" applyAlignment="1">
      <alignment horizontal="left" wrapText="1" indent="2"/>
    </xf>
    <xf numFmtId="0" fontId="9" fillId="2" borderId="2" xfId="2" applyFont="1" applyFill="1" applyBorder="1" applyAlignment="1" applyProtection="1">
      <alignment horizontal="left" vertical="top" indent="2"/>
    </xf>
    <xf numFmtId="0" fontId="9" fillId="2" borderId="4" xfId="2" applyFont="1" applyFill="1" applyBorder="1" applyAlignment="1" applyProtection="1">
      <alignment horizontal="left" vertical="top" indent="2"/>
    </xf>
    <xf numFmtId="0" fontId="9" fillId="2" borderId="0" xfId="2" applyFont="1" applyFill="1" applyBorder="1" applyAlignment="1" applyProtection="1">
      <alignment horizontal="center" vertical="top"/>
    </xf>
    <xf numFmtId="0" fontId="6" fillId="2" borderId="0" xfId="3" applyFont="1" applyFill="1"/>
    <xf numFmtId="0" fontId="10" fillId="2" borderId="5" xfId="4" applyFont="1" applyFill="1" applyBorder="1" applyAlignment="1">
      <alignment horizontal="center" wrapText="1"/>
    </xf>
    <xf numFmtId="0" fontId="11" fillId="2" borderId="6" xfId="3" applyFont="1" applyFill="1" applyBorder="1" applyAlignment="1">
      <alignment vertical="center"/>
    </xf>
    <xf numFmtId="0" fontId="10" fillId="2" borderId="7" xfId="4" applyFont="1" applyFill="1" applyBorder="1" applyAlignment="1">
      <alignment horizontal="center" vertical="top" wrapText="1"/>
    </xf>
    <xf numFmtId="0" fontId="10" fillId="2" borderId="8" xfId="3" applyFont="1" applyFill="1" applyBorder="1"/>
    <xf numFmtId="0" fontId="10" fillId="2" borderId="7" xfId="3" applyFont="1" applyFill="1" applyBorder="1" applyAlignment="1">
      <alignment vertical="center" wrapText="1"/>
    </xf>
    <xf numFmtId="0" fontId="10" fillId="2" borderId="8" xfId="3" applyFont="1" applyFill="1" applyBorder="1" applyAlignment="1">
      <alignment vertical="top" wrapText="1"/>
    </xf>
    <xf numFmtId="0" fontId="6" fillId="2" borderId="7" xfId="3" applyFont="1" applyFill="1" applyBorder="1" applyAlignment="1">
      <alignment horizontal="right" vertical="top"/>
    </xf>
    <xf numFmtId="0" fontId="6" fillId="2" borderId="8" xfId="2" applyFont="1" applyFill="1" applyBorder="1" applyAlignment="1" applyProtection="1">
      <alignment vertical="top" wrapText="1"/>
    </xf>
    <xf numFmtId="0" fontId="6" fillId="2" borderId="7" xfId="3" applyFont="1" applyFill="1" applyBorder="1" applyAlignment="1">
      <alignment horizontal="right" vertical="center"/>
    </xf>
    <xf numFmtId="0" fontId="6" fillId="2" borderId="8" xfId="3" applyFont="1" applyFill="1" applyBorder="1" applyAlignment="1">
      <alignment vertical="top" wrapText="1"/>
    </xf>
    <xf numFmtId="0" fontId="9" fillId="2" borderId="8" xfId="2" applyFont="1" applyFill="1" applyBorder="1" applyAlignment="1" applyProtection="1">
      <alignment vertical="top"/>
    </xf>
    <xf numFmtId="0" fontId="9" fillId="2" borderId="8" xfId="2" applyFont="1" applyFill="1" applyBorder="1" applyAlignment="1" applyProtection="1"/>
    <xf numFmtId="0" fontId="10" fillId="2" borderId="8" xfId="2" applyFont="1" applyFill="1" applyBorder="1" applyAlignment="1" applyProtection="1">
      <alignment vertical="top" wrapText="1"/>
    </xf>
    <xf numFmtId="0" fontId="13" fillId="2" borderId="8" xfId="3" applyFont="1" applyFill="1" applyBorder="1" applyAlignment="1">
      <alignment vertical="top" wrapText="1"/>
    </xf>
    <xf numFmtId="0" fontId="14" fillId="2" borderId="8" xfId="3" applyFont="1" applyFill="1" applyBorder="1" applyAlignment="1">
      <alignment vertical="top" wrapText="1"/>
    </xf>
    <xf numFmtId="0" fontId="6" fillId="2" borderId="8" xfId="3" applyFont="1" applyFill="1" applyBorder="1" applyAlignment="1">
      <alignment horizontal="left" vertical="top" wrapText="1" indent="1"/>
    </xf>
    <xf numFmtId="0" fontId="6" fillId="2" borderId="8" xfId="3" applyFont="1" applyFill="1" applyBorder="1" applyAlignment="1">
      <alignment horizontal="left" vertical="top" wrapText="1"/>
    </xf>
    <xf numFmtId="0" fontId="9" fillId="2" borderId="8" xfId="2" applyFont="1" applyFill="1" applyBorder="1" applyAlignment="1" applyProtection="1">
      <alignment vertical="top" wrapText="1"/>
    </xf>
    <xf numFmtId="0" fontId="10" fillId="2" borderId="8" xfId="3" applyFont="1" applyFill="1" applyBorder="1" applyAlignment="1">
      <alignment vertical="center" wrapText="1"/>
    </xf>
    <xf numFmtId="0" fontId="6" fillId="2" borderId="8" xfId="3" applyFont="1" applyFill="1" applyBorder="1" applyAlignment="1">
      <alignment vertical="center" wrapText="1"/>
    </xf>
    <xf numFmtId="0" fontId="6" fillId="2" borderId="8" xfId="2" applyFont="1" applyFill="1" applyBorder="1" applyAlignment="1" applyProtection="1">
      <alignment horizontal="left" vertical="top" wrapText="1" indent="1"/>
    </xf>
    <xf numFmtId="0" fontId="6" fillId="2" borderId="7" xfId="3" applyFont="1" applyFill="1" applyBorder="1" applyAlignment="1">
      <alignment vertical="top"/>
    </xf>
    <xf numFmtId="0" fontId="6" fillId="2" borderId="7" xfId="3" applyFont="1" applyFill="1" applyBorder="1"/>
    <xf numFmtId="0" fontId="6" fillId="2" borderId="9" xfId="3" applyFont="1" applyFill="1" applyBorder="1"/>
    <xf numFmtId="0" fontId="6" fillId="2" borderId="10" xfId="3" applyFont="1" applyFill="1" applyBorder="1" applyAlignment="1">
      <alignment vertical="top" wrapText="1"/>
    </xf>
    <xf numFmtId="0" fontId="9" fillId="2" borderId="0" xfId="2" applyFont="1" applyFill="1" applyBorder="1" applyAlignment="1" applyProtection="1">
      <alignment horizontal="center" vertical="center"/>
    </xf>
    <xf numFmtId="0" fontId="9" fillId="2" borderId="0" xfId="2" applyFont="1" applyFill="1" applyBorder="1" applyAlignment="1" applyProtection="1">
      <alignment horizontal="left" vertical="center"/>
    </xf>
    <xf numFmtId="164" fontId="6" fillId="2" borderId="0" xfId="4" applyNumberFormat="1" applyFont="1" applyFill="1" applyAlignment="1">
      <alignment vertical="center"/>
    </xf>
    <xf numFmtId="0" fontId="6" fillId="2" borderId="0" xfId="4" applyFont="1" applyFill="1" applyAlignment="1">
      <alignment vertical="center"/>
    </xf>
    <xf numFmtId="0" fontId="10" fillId="2" borderId="11" xfId="4" applyFont="1" applyFill="1" applyBorder="1" applyAlignment="1">
      <alignment wrapText="1"/>
    </xf>
    <xf numFmtId="0" fontId="6" fillId="2" borderId="11" xfId="4" applyFont="1" applyFill="1" applyBorder="1"/>
    <xf numFmtId="164" fontId="10" fillId="2" borderId="5" xfId="4" applyNumberFormat="1" applyFont="1" applyFill="1" applyBorder="1" applyAlignment="1">
      <alignment horizontal="right"/>
    </xf>
    <xf numFmtId="164" fontId="10" fillId="2" borderId="11" xfId="4" applyNumberFormat="1" applyFont="1" applyFill="1" applyBorder="1" applyAlignment="1">
      <alignment horizontal="right"/>
    </xf>
    <xf numFmtId="164" fontId="10" fillId="2" borderId="6" xfId="4" applyNumberFormat="1" applyFont="1" applyFill="1" applyBorder="1" applyAlignment="1">
      <alignment horizontal="right"/>
    </xf>
    <xf numFmtId="0" fontId="6" fillId="2" borderId="0" xfId="4" applyFont="1" applyFill="1"/>
    <xf numFmtId="0" fontId="10" fillId="2" borderId="0" xfId="4" applyFont="1" applyFill="1" applyAlignment="1">
      <alignment vertical="center" wrapText="1"/>
    </xf>
    <xf numFmtId="0" fontId="6" fillId="2" borderId="0" xfId="4" applyFont="1" applyFill="1" applyAlignment="1">
      <alignment vertical="top" wrapText="1"/>
    </xf>
    <xf numFmtId="164" fontId="10" fillId="2" borderId="7" xfId="4" applyNumberFormat="1" applyFont="1" applyFill="1" applyBorder="1" applyAlignment="1">
      <alignment horizontal="right"/>
    </xf>
    <xf numFmtId="164" fontId="10" fillId="2" borderId="0" xfId="4" applyNumberFormat="1" applyFont="1" applyFill="1" applyAlignment="1">
      <alignment horizontal="right"/>
    </xf>
    <xf numFmtId="164" fontId="10" fillId="2" borderId="8" xfId="4" applyNumberFormat="1" applyFont="1" applyFill="1" applyBorder="1" applyAlignment="1">
      <alignment horizontal="right"/>
    </xf>
    <xf numFmtId="0" fontId="10" fillId="2" borderId="12" xfId="4" applyFont="1" applyFill="1" applyBorder="1" applyAlignment="1">
      <alignment vertical="center" wrapText="1"/>
    </xf>
    <xf numFmtId="0" fontId="10" fillId="2" borderId="13" xfId="4" applyFont="1" applyFill="1" applyBorder="1" applyAlignment="1">
      <alignment vertical="center" wrapText="1"/>
    </xf>
    <xf numFmtId="0" fontId="6" fillId="2" borderId="13" xfId="4" applyFont="1" applyFill="1" applyBorder="1"/>
    <xf numFmtId="164" fontId="15" fillId="2" borderId="12" xfId="4" applyNumberFormat="1" applyFont="1" applyFill="1" applyBorder="1"/>
    <xf numFmtId="164" fontId="15" fillId="2" borderId="13" xfId="4" applyNumberFormat="1" applyFont="1" applyFill="1" applyBorder="1"/>
    <xf numFmtId="164" fontId="6" fillId="2" borderId="13" xfId="4" applyNumberFormat="1" applyFont="1" applyFill="1" applyBorder="1"/>
    <xf numFmtId="164" fontId="6" fillId="2" borderId="14" xfId="4" applyNumberFormat="1" applyFont="1" applyFill="1" applyBorder="1"/>
    <xf numFmtId="0" fontId="10" fillId="2" borderId="0" xfId="4" applyFont="1" applyFill="1" applyAlignment="1">
      <alignment wrapText="1"/>
    </xf>
    <xf numFmtId="0" fontId="6" fillId="2" borderId="8" xfId="4" applyFont="1" applyFill="1" applyBorder="1"/>
    <xf numFmtId="164" fontId="6" fillId="2" borderId="0" xfId="4" applyNumberFormat="1" applyFont="1" applyFill="1"/>
    <xf numFmtId="0" fontId="16" fillId="2" borderId="0" xfId="4" applyFont="1" applyFill="1" applyAlignment="1">
      <alignment wrapText="1"/>
    </xf>
    <xf numFmtId="0" fontId="17" fillId="2" borderId="8" xfId="4" applyFont="1" applyFill="1" applyBorder="1"/>
    <xf numFmtId="165" fontId="6" fillId="2" borderId="0" xfId="4" applyNumberFormat="1" applyFont="1" applyFill="1"/>
    <xf numFmtId="165" fontId="6" fillId="2" borderId="8" xfId="4" applyNumberFormat="1" applyFont="1" applyFill="1" applyBorder="1"/>
    <xf numFmtId="166" fontId="6" fillId="2" borderId="0" xfId="4" applyNumberFormat="1" applyFont="1" applyFill="1"/>
    <xf numFmtId="0" fontId="6" fillId="2" borderId="0" xfId="4" applyFont="1" applyFill="1" applyAlignment="1">
      <alignment horizontal="left" indent="1"/>
    </xf>
    <xf numFmtId="165" fontId="6" fillId="2" borderId="0" xfId="4" applyNumberFormat="1" applyFont="1" applyFill="1" applyAlignment="1">
      <alignment horizontal="right"/>
    </xf>
    <xf numFmtId="0" fontId="6" fillId="2" borderId="0" xfId="4" applyFont="1" applyFill="1" applyAlignment="1">
      <alignment horizontal="left"/>
    </xf>
    <xf numFmtId="165" fontId="6" fillId="2" borderId="8" xfId="4" applyNumberFormat="1" applyFont="1" applyFill="1" applyBorder="1" applyAlignment="1">
      <alignment horizontal="right"/>
    </xf>
    <xf numFmtId="167" fontId="6" fillId="2" borderId="0" xfId="4" applyNumberFormat="1" applyFont="1" applyFill="1" applyAlignment="1">
      <alignment horizontal="right"/>
    </xf>
    <xf numFmtId="0" fontId="6" fillId="2" borderId="0" xfId="4" applyFont="1" applyFill="1" applyAlignment="1">
      <alignment horizontal="center" vertical="center" wrapText="1"/>
    </xf>
    <xf numFmtId="165" fontId="10" fillId="2" borderId="0" xfId="4" applyNumberFormat="1" applyFont="1" applyFill="1"/>
    <xf numFmtId="0" fontId="10" fillId="2" borderId="0" xfId="4" applyFont="1" applyFill="1" applyAlignment="1">
      <alignment horizontal="left"/>
    </xf>
    <xf numFmtId="165" fontId="18" fillId="2" borderId="0" xfId="4" applyNumberFormat="1" applyFont="1" applyFill="1" applyAlignment="1">
      <alignment horizontal="right"/>
    </xf>
    <xf numFmtId="165" fontId="10" fillId="2" borderId="0" xfId="4" applyNumberFormat="1" applyFont="1" applyFill="1" applyAlignment="1">
      <alignment horizontal="right"/>
    </xf>
    <xf numFmtId="165" fontId="10" fillId="2" borderId="8" xfId="4" applyNumberFormat="1" applyFont="1" applyFill="1" applyBorder="1" applyAlignment="1">
      <alignment horizontal="right"/>
    </xf>
    <xf numFmtId="0" fontId="6" fillId="2" borderId="0" xfId="4" applyFont="1" applyFill="1" applyAlignment="1">
      <alignment vertical="center" wrapText="1"/>
    </xf>
    <xf numFmtId="0" fontId="6" fillId="2" borderId="0" xfId="4" applyFont="1" applyFill="1" applyAlignment="1">
      <alignment horizontal="left" vertical="top" indent="1"/>
    </xf>
    <xf numFmtId="0" fontId="6" fillId="2" borderId="8" xfId="4" applyFont="1" applyFill="1" applyBorder="1" applyAlignment="1">
      <alignment vertical="top"/>
    </xf>
    <xf numFmtId="165" fontId="6" fillId="2" borderId="0" xfId="4" applyNumberFormat="1" applyFont="1" applyFill="1" applyAlignment="1">
      <alignment horizontal="right" vertical="top"/>
    </xf>
    <xf numFmtId="165" fontId="6" fillId="2" borderId="8" xfId="4" applyNumberFormat="1" applyFont="1" applyFill="1" applyBorder="1" applyAlignment="1">
      <alignment horizontal="right" vertical="top"/>
    </xf>
    <xf numFmtId="0" fontId="6" fillId="2" borderId="0" xfId="4" applyFont="1" applyFill="1" applyAlignment="1">
      <alignment vertical="top"/>
    </xf>
    <xf numFmtId="0" fontId="10" fillId="2" borderId="0" xfId="4" applyFont="1" applyFill="1" applyAlignment="1">
      <alignment horizontal="left" vertical="center"/>
    </xf>
    <xf numFmtId="165" fontId="10" fillId="2" borderId="0" xfId="4" applyNumberFormat="1" applyFont="1" applyFill="1" applyAlignment="1">
      <alignment horizontal="right" vertical="center"/>
    </xf>
    <xf numFmtId="165" fontId="10" fillId="2" borderId="8" xfId="4" applyNumberFormat="1" applyFont="1" applyFill="1" applyBorder="1" applyAlignment="1">
      <alignment horizontal="right" vertical="center"/>
    </xf>
    <xf numFmtId="0" fontId="10" fillId="2" borderId="15" xfId="4" applyFont="1" applyFill="1" applyBorder="1" applyAlignment="1">
      <alignment horizontal="left" vertical="center"/>
    </xf>
    <xf numFmtId="0" fontId="6" fillId="2" borderId="10" xfId="4" applyFont="1" applyFill="1" applyBorder="1" applyAlignment="1">
      <alignment vertical="top"/>
    </xf>
    <xf numFmtId="165" fontId="10" fillId="2" borderId="0" xfId="4" applyNumberFormat="1" applyFont="1" applyFill="1" applyAlignment="1">
      <alignment horizontal="right" vertical="top"/>
    </xf>
    <xf numFmtId="165" fontId="10" fillId="2" borderId="8" xfId="4" applyNumberFormat="1" applyFont="1" applyFill="1" applyBorder="1" applyAlignment="1">
      <alignment horizontal="right" vertical="top"/>
    </xf>
    <xf numFmtId="0" fontId="6" fillId="2" borderId="6" xfId="4" applyFont="1" applyFill="1" applyBorder="1"/>
    <xf numFmtId="165" fontId="6" fillId="2" borderId="5" xfId="4" applyNumberFormat="1" applyFont="1" applyFill="1" applyBorder="1"/>
    <xf numFmtId="165" fontId="6" fillId="2" borderId="11" xfId="4" applyNumberFormat="1" applyFont="1" applyFill="1" applyBorder="1"/>
    <xf numFmtId="165" fontId="6" fillId="2" borderId="11" xfId="4" applyNumberFormat="1" applyFont="1" applyFill="1" applyBorder="1" applyAlignment="1">
      <alignment horizontal="center"/>
    </xf>
    <xf numFmtId="165" fontId="6" fillId="2" borderId="6" xfId="4" applyNumberFormat="1" applyFont="1" applyFill="1" applyBorder="1" applyAlignment="1">
      <alignment horizontal="center"/>
    </xf>
    <xf numFmtId="0" fontId="6" fillId="2" borderId="0" xfId="4" applyFont="1" applyFill="1" applyAlignment="1">
      <alignment wrapText="1"/>
    </xf>
    <xf numFmtId="164" fontId="6" fillId="2" borderId="7" xfId="4" applyNumberFormat="1" applyFont="1" applyFill="1" applyBorder="1"/>
    <xf numFmtId="165" fontId="6" fillId="2" borderId="7" xfId="4" applyNumberFormat="1" applyFont="1" applyFill="1" applyBorder="1" applyAlignment="1">
      <alignment horizontal="right"/>
    </xf>
    <xf numFmtId="165" fontId="6" fillId="2" borderId="7" xfId="4" applyNumberFormat="1" applyFont="1" applyFill="1" applyBorder="1"/>
    <xf numFmtId="165" fontId="10" fillId="2" borderId="7" xfId="4" applyNumberFormat="1" applyFont="1" applyFill="1" applyBorder="1"/>
    <xf numFmtId="165" fontId="6" fillId="2" borderId="7" xfId="4" applyNumberFormat="1" applyFont="1" applyFill="1" applyBorder="1" applyAlignment="1">
      <alignment horizontal="right" vertical="top"/>
    </xf>
    <xf numFmtId="168" fontId="6" fillId="2" borderId="11" xfId="4" applyNumberFormat="1" applyFont="1" applyFill="1" applyBorder="1"/>
    <xf numFmtId="168" fontId="6" fillId="2" borderId="6" xfId="4" applyNumberFormat="1" applyFont="1" applyFill="1" applyBorder="1"/>
    <xf numFmtId="164" fontId="6" fillId="2" borderId="8" xfId="4" applyNumberFormat="1" applyFont="1" applyFill="1" applyBorder="1"/>
    <xf numFmtId="0" fontId="10" fillId="2" borderId="0" xfId="4" applyFont="1" applyFill="1" applyAlignment="1">
      <alignment vertical="center"/>
    </xf>
    <xf numFmtId="0" fontId="6" fillId="2" borderId="8" xfId="4" applyFont="1" applyFill="1" applyBorder="1" applyAlignment="1">
      <alignment vertical="center"/>
    </xf>
    <xf numFmtId="164" fontId="10" fillId="2" borderId="0" xfId="4" applyNumberFormat="1" applyFont="1" applyFill="1" applyAlignment="1">
      <alignment vertical="center"/>
    </xf>
    <xf numFmtId="164" fontId="10" fillId="2" borderId="8" xfId="4" applyNumberFormat="1" applyFont="1" applyFill="1" applyBorder="1" applyAlignment="1">
      <alignment vertical="center"/>
    </xf>
    <xf numFmtId="0" fontId="10" fillId="2" borderId="15" xfId="4" applyFont="1" applyFill="1" applyBorder="1" applyAlignment="1">
      <alignment vertical="center"/>
    </xf>
    <xf numFmtId="0" fontId="6" fillId="2" borderId="10" xfId="4" applyFont="1" applyFill="1" applyBorder="1" applyAlignment="1">
      <alignment vertical="center"/>
    </xf>
    <xf numFmtId="164" fontId="10" fillId="2" borderId="15" xfId="4" applyNumberFormat="1" applyFont="1" applyFill="1" applyBorder="1" applyAlignment="1">
      <alignment vertical="center"/>
    </xf>
    <xf numFmtId="164" fontId="10" fillId="2" borderId="10" xfId="4" applyNumberFormat="1" applyFont="1" applyFill="1" applyBorder="1" applyAlignment="1">
      <alignment vertical="center"/>
    </xf>
    <xf numFmtId="169" fontId="6" fillId="2" borderId="0" xfId="5" applyNumberFormat="1" applyFont="1" applyFill="1" applyBorder="1"/>
    <xf numFmtId="169" fontId="6" fillId="2" borderId="8" xfId="5" applyNumberFormat="1" applyFont="1" applyFill="1" applyBorder="1"/>
    <xf numFmtId="0" fontId="6" fillId="2" borderId="7" xfId="4" applyFont="1" applyFill="1" applyBorder="1"/>
    <xf numFmtId="169" fontId="10" fillId="2" borderId="0" xfId="5" applyNumberFormat="1" applyFont="1" applyFill="1" applyBorder="1" applyAlignment="1">
      <alignment vertical="center"/>
    </xf>
    <xf numFmtId="169" fontId="10" fillId="2" borderId="8" xfId="5" applyNumberFormat="1" applyFont="1" applyFill="1" applyBorder="1" applyAlignment="1">
      <alignment vertical="center"/>
    </xf>
    <xf numFmtId="0" fontId="10" fillId="2" borderId="0" xfId="4" applyFont="1" applyFill="1"/>
    <xf numFmtId="170" fontId="6" fillId="2" borderId="0" xfId="4" applyNumberFormat="1" applyFont="1" applyFill="1"/>
    <xf numFmtId="10" fontId="6" fillId="2" borderId="0" xfId="4" applyNumberFormat="1" applyFont="1" applyFill="1"/>
    <xf numFmtId="169" fontId="10" fillId="2" borderId="15" xfId="5" applyNumberFormat="1" applyFont="1" applyFill="1" applyBorder="1" applyAlignment="1">
      <alignment vertical="center"/>
    </xf>
    <xf numFmtId="169" fontId="10" fillId="2" borderId="10" xfId="5" applyNumberFormat="1" applyFont="1" applyFill="1" applyBorder="1" applyAlignment="1">
      <alignment vertical="center"/>
    </xf>
    <xf numFmtId="0" fontId="10" fillId="2" borderId="7" xfId="4" applyFont="1" applyFill="1" applyBorder="1" applyAlignment="1">
      <alignment vertical="center"/>
    </xf>
    <xf numFmtId="0" fontId="10" fillId="2" borderId="8" xfId="4" applyFont="1" applyFill="1" applyBorder="1" applyAlignment="1">
      <alignment vertical="center"/>
    </xf>
    <xf numFmtId="0" fontId="10" fillId="2" borderId="9" xfId="4" applyFont="1" applyFill="1" applyBorder="1" applyAlignment="1">
      <alignment vertical="center"/>
    </xf>
    <xf numFmtId="0" fontId="10" fillId="2" borderId="10" xfId="4" applyFont="1" applyFill="1" applyBorder="1" applyAlignment="1">
      <alignment vertical="center"/>
    </xf>
    <xf numFmtId="43" fontId="6" fillId="2" borderId="0" xfId="1" applyFont="1" applyFill="1"/>
    <xf numFmtId="43" fontId="6" fillId="2" borderId="0" xfId="1" applyFont="1" applyFill="1" applyBorder="1"/>
    <xf numFmtId="43" fontId="6" fillId="2" borderId="8" xfId="1" applyFont="1" applyFill="1" applyBorder="1"/>
    <xf numFmtId="171" fontId="6" fillId="2" borderId="0" xfId="1" applyNumberFormat="1" applyFont="1" applyFill="1" applyBorder="1"/>
    <xf numFmtId="171" fontId="6" fillId="2" borderId="8" xfId="1" applyNumberFormat="1" applyFont="1" applyFill="1" applyBorder="1"/>
    <xf numFmtId="0" fontId="6" fillId="2" borderId="15" xfId="4" applyFont="1" applyFill="1" applyBorder="1"/>
    <xf numFmtId="0" fontId="6" fillId="2" borderId="10" xfId="4" applyFont="1" applyFill="1" applyBorder="1"/>
    <xf numFmtId="171" fontId="6" fillId="2" borderId="15" xfId="1" applyNumberFormat="1" applyFont="1" applyFill="1" applyBorder="1"/>
    <xf numFmtId="171" fontId="6" fillId="2" borderId="10" xfId="1" applyNumberFormat="1" applyFont="1" applyFill="1" applyBorder="1"/>
    <xf numFmtId="0" fontId="9" fillId="2" borderId="15" xfId="2" applyFont="1" applyFill="1" applyBorder="1" applyAlignment="1" applyProtection="1">
      <alignment horizontal="left" vertical="center"/>
    </xf>
    <xf numFmtId="0" fontId="9" fillId="2" borderId="15" xfId="2" applyFont="1" applyFill="1" applyBorder="1" applyAlignment="1" applyProtection="1">
      <alignment horizontal="center" vertical="center"/>
    </xf>
    <xf numFmtId="164" fontId="6" fillId="2" borderId="15" xfId="4" applyNumberFormat="1" applyFont="1" applyFill="1" applyBorder="1" applyAlignment="1">
      <alignment vertical="center"/>
    </xf>
    <xf numFmtId="0" fontId="10" fillId="2" borderId="7" xfId="4" applyFont="1" applyFill="1" applyBorder="1" applyAlignment="1">
      <alignment horizontal="center" wrapText="1"/>
    </xf>
    <xf numFmtId="9" fontId="6" fillId="2" borderId="0" xfId="5" applyFont="1" applyFill="1"/>
    <xf numFmtId="165" fontId="10" fillId="2" borderId="8" xfId="4" applyNumberFormat="1" applyFont="1" applyFill="1" applyBorder="1"/>
    <xf numFmtId="165" fontId="6" fillId="2" borderId="9" xfId="4" applyNumberFormat="1" applyFont="1" applyFill="1" applyBorder="1"/>
    <xf numFmtId="165" fontId="6" fillId="2" borderId="15" xfId="4" applyNumberFormat="1" applyFont="1" applyFill="1" applyBorder="1"/>
    <xf numFmtId="165" fontId="10" fillId="2" borderId="15" xfId="4" applyNumberFormat="1" applyFont="1" applyFill="1" applyBorder="1"/>
    <xf numFmtId="165" fontId="10" fillId="2" borderId="10" xfId="4" applyNumberFormat="1" applyFont="1" applyFill="1" applyBorder="1"/>
    <xf numFmtId="172" fontId="6" fillId="2" borderId="0" xfId="4" applyNumberFormat="1" applyFont="1" applyFill="1"/>
    <xf numFmtId="173" fontId="6" fillId="2" borderId="0" xfId="4" applyNumberFormat="1" applyFont="1" applyFill="1"/>
    <xf numFmtId="164" fontId="10" fillId="2" borderId="0" xfId="4" applyNumberFormat="1" applyFont="1" applyFill="1"/>
    <xf numFmtId="164" fontId="10" fillId="2" borderId="8" xfId="4" applyNumberFormat="1" applyFont="1" applyFill="1" applyBorder="1"/>
    <xf numFmtId="164" fontId="6" fillId="2" borderId="9" xfId="4" applyNumberFormat="1" applyFont="1" applyFill="1" applyBorder="1"/>
    <xf numFmtId="164" fontId="6" fillId="2" borderId="15" xfId="4" applyNumberFormat="1" applyFont="1" applyFill="1" applyBorder="1"/>
    <xf numFmtId="164" fontId="10" fillId="2" borderId="15" xfId="4" applyNumberFormat="1" applyFont="1" applyFill="1" applyBorder="1"/>
    <xf numFmtId="164" fontId="10" fillId="2" borderId="10" xfId="4" applyNumberFormat="1" applyFont="1" applyFill="1" applyBorder="1"/>
    <xf numFmtId="169" fontId="10" fillId="2" borderId="0" xfId="5" applyNumberFormat="1" applyFont="1" applyFill="1" applyBorder="1"/>
    <xf numFmtId="169" fontId="10" fillId="2" borderId="8" xfId="5" applyNumberFormat="1" applyFont="1" applyFill="1" applyBorder="1"/>
    <xf numFmtId="0" fontId="6" fillId="2" borderId="9" xfId="4" applyFont="1" applyFill="1" applyBorder="1"/>
    <xf numFmtId="169" fontId="10" fillId="2" borderId="15" xfId="5" applyNumberFormat="1" applyFont="1" applyFill="1" applyBorder="1"/>
    <xf numFmtId="169" fontId="10" fillId="2" borderId="10" xfId="5" applyNumberFormat="1" applyFont="1" applyFill="1" applyBorder="1"/>
    <xf numFmtId="0" fontId="10" fillId="2" borderId="7" xfId="4" applyFont="1" applyFill="1" applyBorder="1"/>
    <xf numFmtId="171" fontId="6" fillId="2" borderId="0" xfId="1" applyNumberFormat="1" applyFont="1" applyFill="1" applyAlignment="1">
      <alignment horizontal="left" indent="1"/>
    </xf>
    <xf numFmtId="171" fontId="6" fillId="2" borderId="0" xfId="1" applyNumberFormat="1" applyFont="1" applyFill="1" applyBorder="1" applyAlignment="1">
      <alignment horizontal="right"/>
    </xf>
    <xf numFmtId="171" fontId="6" fillId="2" borderId="8" xfId="1" applyNumberFormat="1" applyFont="1" applyFill="1" applyBorder="1" applyAlignment="1">
      <alignment horizontal="right"/>
    </xf>
    <xf numFmtId="171" fontId="6" fillId="2" borderId="15" xfId="1" applyNumberFormat="1" applyFont="1" applyFill="1" applyBorder="1" applyAlignment="1">
      <alignment horizontal="right"/>
    </xf>
    <xf numFmtId="171" fontId="6" fillId="2" borderId="10" xfId="1" applyNumberFormat="1" applyFont="1" applyFill="1" applyBorder="1" applyAlignment="1">
      <alignment horizontal="right"/>
    </xf>
    <xf numFmtId="165" fontId="6" fillId="2" borderId="15" xfId="4" applyNumberFormat="1" applyFont="1" applyFill="1" applyBorder="1" applyAlignment="1">
      <alignment vertical="center"/>
    </xf>
    <xf numFmtId="0" fontId="10" fillId="2" borderId="11" xfId="4" applyFont="1" applyFill="1" applyBorder="1" applyAlignment="1">
      <alignment vertical="top" wrapText="1"/>
    </xf>
    <xf numFmtId="0" fontId="10" fillId="2" borderId="0" xfId="4" applyFont="1" applyFill="1" applyAlignment="1">
      <alignment vertical="top" wrapText="1"/>
    </xf>
    <xf numFmtId="0" fontId="10" fillId="2" borderId="13" xfId="4" applyFont="1" applyFill="1" applyBorder="1" applyAlignment="1">
      <alignment vertical="top" wrapText="1"/>
    </xf>
    <xf numFmtId="165" fontId="15" fillId="2" borderId="13" xfId="4" applyNumberFormat="1" applyFont="1" applyFill="1" applyBorder="1"/>
    <xf numFmtId="165" fontId="6" fillId="2" borderId="13" xfId="4" applyNumberFormat="1" applyFont="1" applyFill="1" applyBorder="1"/>
    <xf numFmtId="165" fontId="6" fillId="2" borderId="14" xfId="4" applyNumberFormat="1" applyFont="1" applyFill="1" applyBorder="1"/>
    <xf numFmtId="165" fontId="6" fillId="2" borderId="10" xfId="4" applyNumberFormat="1" applyFont="1" applyFill="1" applyBorder="1"/>
    <xf numFmtId="174" fontId="6" fillId="2" borderId="0" xfId="4" applyNumberFormat="1" applyFont="1" applyFill="1"/>
    <xf numFmtId="175" fontId="6" fillId="2" borderId="0" xfId="4" applyNumberFormat="1" applyFont="1" applyFill="1"/>
    <xf numFmtId="169" fontId="6" fillId="2" borderId="0" xfId="5" applyNumberFormat="1" applyFont="1" applyFill="1"/>
    <xf numFmtId="176" fontId="6" fillId="2" borderId="0" xfId="4" applyNumberFormat="1" applyFont="1" applyFill="1"/>
    <xf numFmtId="176" fontId="10" fillId="2" borderId="0" xfId="4" applyNumberFormat="1" applyFont="1" applyFill="1"/>
    <xf numFmtId="169" fontId="10" fillId="2" borderId="0" xfId="5" applyNumberFormat="1" applyFont="1" applyFill="1"/>
    <xf numFmtId="177" fontId="6" fillId="2" borderId="0" xfId="4" applyNumberFormat="1" applyFont="1" applyFill="1"/>
    <xf numFmtId="178" fontId="6" fillId="2" borderId="0" xfId="4" applyNumberFormat="1" applyFont="1" applyFill="1"/>
    <xf numFmtId="164" fontId="19" fillId="2" borderId="15" xfId="4" applyNumberFormat="1" applyFont="1" applyFill="1" applyBorder="1" applyAlignment="1">
      <alignment horizontal="center" vertical="center"/>
    </xf>
    <xf numFmtId="0" fontId="10" fillId="2" borderId="0" xfId="4" applyFont="1" applyFill="1" applyAlignment="1">
      <alignment horizontal="center" vertical="top" wrapText="1"/>
    </xf>
    <xf numFmtId="164" fontId="15" fillId="2" borderId="14" xfId="4" applyNumberFormat="1" applyFont="1" applyFill="1" applyBorder="1"/>
    <xf numFmtId="0" fontId="10" fillId="2" borderId="7" xfId="4" applyFont="1" applyFill="1" applyBorder="1" applyAlignment="1">
      <alignment vertical="center" wrapText="1"/>
    </xf>
    <xf numFmtId="0" fontId="6" fillId="2" borderId="0" xfId="0" applyFont="1" applyFill="1" applyAlignment="1">
      <alignment horizontal="center"/>
    </xf>
    <xf numFmtId="164" fontId="6" fillId="2" borderId="0" xfId="4" applyNumberFormat="1" applyFont="1" applyFill="1" applyAlignment="1">
      <alignment horizontal="right"/>
    </xf>
    <xf numFmtId="164" fontId="6" fillId="2" borderId="8" xfId="4" applyNumberFormat="1" applyFont="1" applyFill="1" applyBorder="1" applyAlignment="1">
      <alignment horizontal="right"/>
    </xf>
    <xf numFmtId="0" fontId="6" fillId="2" borderId="7" xfId="4" applyFont="1" applyFill="1" applyBorder="1" applyAlignment="1">
      <alignment horizontal="center"/>
    </xf>
    <xf numFmtId="0" fontId="6" fillId="2" borderId="0" xfId="4" applyFont="1" applyFill="1" applyAlignment="1">
      <alignment horizontal="center"/>
    </xf>
    <xf numFmtId="3" fontId="6" fillId="2" borderId="7" xfId="6" applyNumberFormat="1" applyFont="1" applyFill="1" applyBorder="1" applyAlignment="1">
      <alignment horizontal="center"/>
    </xf>
    <xf numFmtId="1" fontId="6" fillId="2" borderId="0" xfId="4" applyNumberFormat="1" applyFont="1" applyFill="1" applyAlignment="1">
      <alignment horizontal="right"/>
    </xf>
    <xf numFmtId="2" fontId="6" fillId="2" borderId="0" xfId="4" applyNumberFormat="1" applyFont="1" applyFill="1" applyAlignment="1">
      <alignment horizontal="right"/>
    </xf>
    <xf numFmtId="179" fontId="6" fillId="2" borderId="0" xfId="4" applyNumberFormat="1" applyFont="1" applyFill="1" applyAlignment="1">
      <alignment horizontal="right"/>
    </xf>
    <xf numFmtId="180" fontId="6" fillId="2" borderId="7" xfId="4" applyNumberFormat="1" applyFont="1" applyFill="1" applyBorder="1" applyAlignment="1">
      <alignment horizontal="center"/>
    </xf>
    <xf numFmtId="0" fontId="6" fillId="2" borderId="0" xfId="0" applyFont="1" applyFill="1" applyAlignment="1">
      <alignment horizontal="left" indent="1"/>
    </xf>
    <xf numFmtId="0" fontId="10" fillId="2" borderId="7" xfId="4" applyFont="1" applyFill="1" applyBorder="1" applyAlignment="1">
      <alignment horizontal="center"/>
    </xf>
    <xf numFmtId="0" fontId="10" fillId="2" borderId="0" xfId="4" applyFont="1" applyFill="1" applyAlignment="1">
      <alignment horizontal="center"/>
    </xf>
    <xf numFmtId="181" fontId="21" fillId="2" borderId="0" xfId="4" applyNumberFormat="1" applyFont="1" applyFill="1" applyAlignment="1">
      <alignment horizontal="right"/>
    </xf>
    <xf numFmtId="181" fontId="10" fillId="2" borderId="0" xfId="4" applyNumberFormat="1" applyFont="1" applyFill="1"/>
    <xf numFmtId="181" fontId="13" fillId="2" borderId="0" xfId="0" applyNumberFormat="1" applyFont="1" applyFill="1"/>
    <xf numFmtId="181" fontId="13" fillId="2" borderId="8" xfId="0" applyNumberFormat="1" applyFont="1" applyFill="1" applyBorder="1"/>
    <xf numFmtId="181" fontId="6" fillId="2" borderId="0" xfId="4" applyNumberFormat="1" applyFont="1" applyFill="1"/>
    <xf numFmtId="0" fontId="6" fillId="2" borderId="15" xfId="4" applyFont="1" applyFill="1" applyBorder="1" applyAlignment="1">
      <alignment horizontal="center"/>
    </xf>
    <xf numFmtId="182" fontId="6" fillId="2" borderId="15" xfId="4" applyNumberFormat="1" applyFont="1" applyFill="1" applyBorder="1"/>
    <xf numFmtId="164" fontId="6" fillId="2" borderId="10" xfId="4" applyNumberFormat="1" applyFont="1" applyFill="1" applyBorder="1"/>
    <xf numFmtId="0" fontId="10" fillId="2" borderId="11" xfId="4" applyFont="1" applyFill="1" applyBorder="1"/>
    <xf numFmtId="171" fontId="10" fillId="2" borderId="11" xfId="7" applyNumberFormat="1" applyFont="1" applyFill="1" applyBorder="1" applyAlignment="1">
      <alignment horizontal="center"/>
    </xf>
    <xf numFmtId="164" fontId="10" fillId="2" borderId="11" xfId="7" applyNumberFormat="1" applyFont="1" applyFill="1" applyBorder="1"/>
    <xf numFmtId="164" fontId="10" fillId="2" borderId="6" xfId="7" applyNumberFormat="1" applyFont="1" applyFill="1" applyBorder="1"/>
    <xf numFmtId="171" fontId="10" fillId="2" borderId="0" xfId="7" applyNumberFormat="1" applyFont="1" applyFill="1" applyBorder="1" applyAlignment="1">
      <alignment horizontal="center"/>
    </xf>
    <xf numFmtId="0" fontId="6" fillId="2" borderId="7" xfId="4" applyFont="1" applyFill="1" applyBorder="1" applyAlignment="1">
      <alignment horizontal="center" vertical="top"/>
    </xf>
    <xf numFmtId="0" fontId="6" fillId="2" borderId="0" xfId="4" applyFont="1" applyFill="1" applyAlignment="1">
      <alignment horizontal="center" vertical="top"/>
    </xf>
    <xf numFmtId="164" fontId="6" fillId="2" borderId="0" xfId="4" applyNumberFormat="1" applyFont="1" applyFill="1" applyAlignment="1">
      <alignment vertical="top"/>
    </xf>
    <xf numFmtId="164" fontId="6" fillId="2" borderId="0" xfId="4" applyNumberFormat="1" applyFont="1" applyFill="1" applyAlignment="1">
      <alignment horizontal="right" vertical="top"/>
    </xf>
    <xf numFmtId="164" fontId="6" fillId="2" borderId="8" xfId="4" applyNumberFormat="1" applyFont="1" applyFill="1" applyBorder="1" applyAlignment="1">
      <alignment horizontal="right" vertical="top"/>
    </xf>
    <xf numFmtId="179" fontId="6" fillId="2" borderId="0" xfId="4" applyNumberFormat="1" applyFont="1" applyFill="1" applyAlignment="1">
      <alignment vertical="top"/>
    </xf>
    <xf numFmtId="179" fontId="6" fillId="2" borderId="0" xfId="4" applyNumberFormat="1" applyFont="1" applyFill="1" applyAlignment="1">
      <alignment horizontal="right" vertical="top"/>
    </xf>
    <xf numFmtId="179" fontId="6" fillId="2" borderId="8" xfId="4" applyNumberFormat="1" applyFont="1" applyFill="1" applyBorder="1" applyAlignment="1">
      <alignment horizontal="right" vertical="top"/>
    </xf>
    <xf numFmtId="164" fontId="10" fillId="2" borderId="0" xfId="4" applyNumberFormat="1" applyFont="1" applyFill="1" applyAlignment="1">
      <alignment vertical="top"/>
    </xf>
    <xf numFmtId="164" fontId="10" fillId="2" borderId="0" xfId="4" applyNumberFormat="1" applyFont="1" applyFill="1" applyAlignment="1">
      <alignment horizontal="right" vertical="top"/>
    </xf>
    <xf numFmtId="164" fontId="10" fillId="2" borderId="8" xfId="4" applyNumberFormat="1" applyFont="1" applyFill="1" applyBorder="1" applyAlignment="1">
      <alignment horizontal="right" vertical="top"/>
    </xf>
    <xf numFmtId="0" fontId="6" fillId="2" borderId="9" xfId="4" applyFont="1" applyFill="1" applyBorder="1" applyAlignment="1">
      <alignment horizontal="center" vertical="top"/>
    </xf>
    <xf numFmtId="0" fontId="6" fillId="2" borderId="15" xfId="4" applyFont="1" applyFill="1" applyBorder="1" applyAlignment="1">
      <alignment horizontal="left" vertical="top" indent="1"/>
    </xf>
    <xf numFmtId="0" fontId="6" fillId="2" borderId="15" xfId="4" applyFont="1" applyFill="1" applyBorder="1" applyAlignment="1">
      <alignment horizontal="center" vertical="top"/>
    </xf>
    <xf numFmtId="164" fontId="6" fillId="2" borderId="15" xfId="4" applyNumberFormat="1" applyFont="1" applyFill="1" applyBorder="1" applyAlignment="1">
      <alignment vertical="top"/>
    </xf>
    <xf numFmtId="0" fontId="10" fillId="2" borderId="5" xfId="4" applyFont="1" applyFill="1" applyBorder="1" applyAlignment="1">
      <alignment horizontal="center"/>
    </xf>
    <xf numFmtId="164" fontId="10" fillId="2" borderId="11" xfId="7" applyNumberFormat="1" applyFont="1" applyFill="1" applyBorder="1" applyAlignment="1">
      <alignment horizontal="right"/>
    </xf>
    <xf numFmtId="171" fontId="6" fillId="2" borderId="0" xfId="7" applyNumberFormat="1" applyFont="1" applyFill="1" applyBorder="1" applyAlignment="1">
      <alignment horizontal="center"/>
    </xf>
    <xf numFmtId="164" fontId="6" fillId="2" borderId="0" xfId="7" applyNumberFormat="1" applyFont="1" applyFill="1" applyBorder="1" applyAlignment="1">
      <alignment horizontal="right"/>
    </xf>
    <xf numFmtId="164" fontId="6" fillId="2" borderId="0" xfId="7" applyNumberFormat="1" applyFont="1" applyFill="1" applyBorder="1"/>
    <xf numFmtId="164" fontId="6" fillId="2" borderId="8" xfId="7" applyNumberFormat="1" applyFont="1" applyFill="1" applyBorder="1"/>
    <xf numFmtId="164" fontId="6" fillId="2" borderId="0" xfId="5" applyNumberFormat="1" applyFont="1" applyFill="1" applyBorder="1"/>
    <xf numFmtId="0" fontId="6" fillId="2" borderId="0" xfId="4" applyFont="1" applyFill="1" applyAlignment="1">
      <alignment horizontal="left" indent="2"/>
    </xf>
    <xf numFmtId="0" fontId="6" fillId="2" borderId="9" xfId="4" applyFont="1" applyFill="1" applyBorder="1" applyAlignment="1">
      <alignment horizontal="center"/>
    </xf>
    <xf numFmtId="0" fontId="6" fillId="2" borderId="15" xfId="4" applyFont="1" applyFill="1" applyBorder="1" applyAlignment="1">
      <alignment vertical="top"/>
    </xf>
    <xf numFmtId="164" fontId="6" fillId="2" borderId="15" xfId="8" applyNumberFormat="1" applyFont="1" applyFill="1" applyBorder="1" applyAlignment="1">
      <alignment vertical="center"/>
    </xf>
    <xf numFmtId="0" fontId="6" fillId="2" borderId="0" xfId="8" applyFont="1" applyFill="1" applyAlignment="1">
      <alignment vertical="center"/>
    </xf>
    <xf numFmtId="0" fontId="10" fillId="2" borderId="11" xfId="8" applyFont="1" applyFill="1" applyBorder="1" applyAlignment="1">
      <alignment wrapText="1"/>
    </xf>
    <xf numFmtId="0" fontId="10" fillId="2" borderId="11" xfId="8" applyFont="1" applyFill="1" applyBorder="1" applyAlignment="1">
      <alignment vertical="top" wrapText="1"/>
    </xf>
    <xf numFmtId="0" fontId="6" fillId="2" borderId="0" xfId="8" applyFont="1" applyFill="1"/>
    <xf numFmtId="0" fontId="10" fillId="2" borderId="0" xfId="8" applyFont="1" applyFill="1" applyAlignment="1">
      <alignment vertical="center" wrapText="1"/>
    </xf>
    <xf numFmtId="0" fontId="10" fillId="2" borderId="0" xfId="8" applyFont="1" applyFill="1" applyAlignment="1">
      <alignment vertical="top" wrapText="1"/>
    </xf>
    <xf numFmtId="0" fontId="6" fillId="2" borderId="0" xfId="8" applyFont="1" applyFill="1" applyAlignment="1">
      <alignment vertical="top" wrapText="1"/>
    </xf>
    <xf numFmtId="0" fontId="10" fillId="2" borderId="13" xfId="8" applyFont="1" applyFill="1" applyBorder="1" applyAlignment="1">
      <alignment vertical="center" wrapText="1"/>
    </xf>
    <xf numFmtId="0" fontId="10" fillId="2" borderId="13" xfId="8" applyFont="1" applyFill="1" applyBorder="1" applyAlignment="1">
      <alignment vertical="top" wrapText="1"/>
    </xf>
    <xf numFmtId="164" fontId="15" fillId="2" borderId="13" xfId="8" applyNumberFormat="1" applyFont="1" applyFill="1" applyBorder="1"/>
    <xf numFmtId="164" fontId="15" fillId="2" borderId="14" xfId="8" applyNumberFormat="1" applyFont="1" applyFill="1" applyBorder="1"/>
    <xf numFmtId="164" fontId="6" fillId="2" borderId="0" xfId="8" applyNumberFormat="1" applyFont="1" applyFill="1" applyAlignment="1">
      <alignment horizontal="right"/>
    </xf>
    <xf numFmtId="164" fontId="6" fillId="2" borderId="8" xfId="8" applyNumberFormat="1" applyFont="1" applyFill="1" applyBorder="1" applyAlignment="1">
      <alignment horizontal="right"/>
    </xf>
    <xf numFmtId="0" fontId="6" fillId="2" borderId="0" xfId="8" applyFont="1" applyFill="1" applyAlignment="1">
      <alignment horizontal="center"/>
    </xf>
    <xf numFmtId="0" fontId="6" fillId="2" borderId="0" xfId="8" applyFont="1" applyFill="1" applyAlignment="1">
      <alignment horizontal="left" indent="1"/>
    </xf>
    <xf numFmtId="164" fontId="6" fillId="2" borderId="0" xfId="7" applyNumberFormat="1" applyFont="1" applyFill="1" applyAlignment="1">
      <alignment horizontal="right"/>
    </xf>
    <xf numFmtId="164" fontId="6" fillId="2" borderId="8" xfId="7" applyNumberFormat="1" applyFont="1" applyFill="1" applyBorder="1" applyAlignment="1">
      <alignment horizontal="right"/>
    </xf>
    <xf numFmtId="164" fontId="6" fillId="2" borderId="0" xfId="8" applyNumberFormat="1" applyFont="1" applyFill="1"/>
    <xf numFmtId="1" fontId="6" fillId="2" borderId="0" xfId="0" applyNumberFormat="1" applyFont="1" applyFill="1"/>
    <xf numFmtId="1" fontId="6" fillId="2" borderId="8" xfId="0" applyNumberFormat="1" applyFont="1" applyFill="1" applyBorder="1"/>
    <xf numFmtId="0" fontId="10" fillId="2" borderId="15" xfId="8" applyFont="1" applyFill="1" applyBorder="1" applyAlignment="1">
      <alignment horizontal="center"/>
    </xf>
    <xf numFmtId="0" fontId="10" fillId="2" borderId="15" xfId="8" applyFont="1" applyFill="1" applyBorder="1" applyAlignment="1">
      <alignment wrapText="1"/>
    </xf>
    <xf numFmtId="171" fontId="10" fillId="2" borderId="15" xfId="7" applyNumberFormat="1" applyFont="1" applyFill="1" applyBorder="1" applyAlignment="1">
      <alignment horizontal="center"/>
    </xf>
    <xf numFmtId="164" fontId="10" fillId="2" borderId="15" xfId="7" applyNumberFormat="1" applyFont="1" applyFill="1" applyBorder="1"/>
    <xf numFmtId="164" fontId="10" fillId="2" borderId="10" xfId="7" applyNumberFormat="1" applyFont="1" applyFill="1" applyBorder="1"/>
    <xf numFmtId="0" fontId="10" fillId="2" borderId="0" xfId="8" applyFont="1" applyFill="1"/>
    <xf numFmtId="1" fontId="6" fillId="2" borderId="0" xfId="8" applyNumberFormat="1" applyFont="1" applyFill="1"/>
    <xf numFmtId="164" fontId="10" fillId="2" borderId="13" xfId="4" applyNumberFormat="1" applyFont="1" applyFill="1" applyBorder="1"/>
    <xf numFmtId="183" fontId="10" fillId="2" borderId="0" xfId="4" applyNumberFormat="1" applyFont="1" applyFill="1"/>
    <xf numFmtId="183" fontId="6" fillId="2" borderId="0" xfId="4" applyNumberFormat="1" applyFont="1" applyFill="1" applyAlignment="1">
      <alignment horizontal="center"/>
    </xf>
    <xf numFmtId="0" fontId="10" fillId="2" borderId="0" xfId="4" applyFont="1" applyFill="1" applyAlignment="1">
      <alignment horizontal="left" indent="1"/>
    </xf>
    <xf numFmtId="184" fontId="6" fillId="2" borderId="7" xfId="4" applyNumberFormat="1" applyFont="1" applyFill="1" applyBorder="1" applyAlignment="1">
      <alignment horizontal="center"/>
    </xf>
    <xf numFmtId="184" fontId="6" fillId="2" borderId="0" xfId="4" applyNumberFormat="1" applyFont="1" applyFill="1" applyAlignment="1">
      <alignment horizontal="right"/>
    </xf>
    <xf numFmtId="181" fontId="21" fillId="3" borderId="0" xfId="4" applyNumberFormat="1" applyFont="1" applyFill="1" applyAlignment="1">
      <alignment horizontal="right"/>
    </xf>
    <xf numFmtId="181" fontId="21" fillId="3" borderId="8" xfId="4" applyNumberFormat="1" applyFont="1" applyFill="1" applyBorder="1" applyAlignment="1">
      <alignment horizontal="right"/>
    </xf>
    <xf numFmtId="185" fontId="6" fillId="2" borderId="0" xfId="4" applyNumberFormat="1" applyFont="1" applyFill="1"/>
    <xf numFmtId="164" fontId="6" fillId="2" borderId="16" xfId="4" applyNumberFormat="1" applyFont="1" applyFill="1" applyBorder="1" applyAlignment="1">
      <alignment horizontal="right"/>
    </xf>
    <xf numFmtId="170" fontId="6" fillId="2" borderId="0" xfId="5" applyNumberFormat="1" applyFont="1" applyFill="1"/>
    <xf numFmtId="164" fontId="10" fillId="2" borderId="0" xfId="7" applyNumberFormat="1" applyFont="1" applyFill="1" applyBorder="1"/>
    <xf numFmtId="164" fontId="10" fillId="2" borderId="8" xfId="7" applyNumberFormat="1" applyFont="1" applyFill="1" applyBorder="1"/>
    <xf numFmtId="0" fontId="10" fillId="2" borderId="0" xfId="0" applyFont="1" applyFill="1"/>
    <xf numFmtId="164" fontId="6" fillId="2" borderId="0" xfId="4" applyNumberFormat="1" applyFont="1" applyFill="1" applyAlignment="1">
      <alignment horizontal="left"/>
    </xf>
    <xf numFmtId="186" fontId="22" fillId="2" borderId="0" xfId="4" applyNumberFormat="1" applyFont="1" applyFill="1"/>
    <xf numFmtId="181" fontId="21" fillId="4" borderId="0" xfId="4" applyNumberFormat="1" applyFont="1" applyFill="1" applyAlignment="1">
      <alignment horizontal="right"/>
    </xf>
    <xf numFmtId="171" fontId="6" fillId="2" borderId="0" xfId="7" applyNumberFormat="1" applyFont="1" applyFill="1" applyBorder="1" applyAlignment="1">
      <alignment horizontal="left" indent="2"/>
    </xf>
    <xf numFmtId="171" fontId="10" fillId="2" borderId="0" xfId="7" applyNumberFormat="1" applyFont="1" applyFill="1" applyBorder="1"/>
    <xf numFmtId="187" fontId="6" fillId="2" borderId="0" xfId="4" applyNumberFormat="1" applyFont="1" applyFill="1"/>
    <xf numFmtId="0" fontId="10" fillId="2" borderId="11" xfId="8" applyFont="1" applyFill="1" applyBorder="1" applyAlignment="1">
      <alignment vertical="center" wrapText="1"/>
    </xf>
    <xf numFmtId="0" fontId="6" fillId="2" borderId="0" xfId="8" applyFont="1" applyFill="1" applyAlignment="1">
      <alignment wrapText="1"/>
    </xf>
    <xf numFmtId="0" fontId="6" fillId="2" borderId="0" xfId="8" applyFont="1" applyFill="1" applyAlignment="1">
      <alignment horizontal="left"/>
    </xf>
    <xf numFmtId="184" fontId="6" fillId="2" borderId="0" xfId="8" applyNumberFormat="1" applyFont="1" applyFill="1" applyAlignment="1">
      <alignment horizontal="center"/>
    </xf>
    <xf numFmtId="184" fontId="6" fillId="2" borderId="0" xfId="8" applyNumberFormat="1" applyFont="1" applyFill="1" applyAlignment="1">
      <alignment horizontal="right"/>
    </xf>
    <xf numFmtId="164" fontId="6" fillId="2" borderId="0" xfId="8" quotePrefix="1" applyNumberFormat="1" applyFont="1" applyFill="1" applyAlignment="1">
      <alignment horizontal="right"/>
    </xf>
    <xf numFmtId="164" fontId="6" fillId="2" borderId="8" xfId="8" quotePrefix="1" applyNumberFormat="1" applyFont="1" applyFill="1" applyBorder="1" applyAlignment="1">
      <alignment horizontal="right"/>
    </xf>
    <xf numFmtId="0" fontId="6" fillId="2" borderId="0" xfId="8" applyFont="1" applyFill="1" applyAlignment="1">
      <alignment horizontal="left" indent="2"/>
    </xf>
    <xf numFmtId="0" fontId="10" fillId="2" borderId="0" xfId="8" applyFont="1" applyFill="1" applyAlignment="1">
      <alignment horizontal="center"/>
    </xf>
    <xf numFmtId="0" fontId="6" fillId="2" borderId="15" xfId="8" applyFont="1" applyFill="1" applyBorder="1" applyAlignment="1">
      <alignment horizontal="center"/>
    </xf>
    <xf numFmtId="0" fontId="6" fillId="2" borderId="15" xfId="8" applyFont="1" applyFill="1" applyBorder="1"/>
    <xf numFmtId="164" fontId="6" fillId="2" borderId="15" xfId="8" applyNumberFormat="1" applyFont="1" applyFill="1" applyBorder="1" applyAlignment="1">
      <alignment horizontal="right"/>
    </xf>
    <xf numFmtId="164" fontId="6" fillId="2" borderId="10" xfId="8" applyNumberFormat="1" applyFont="1" applyFill="1" applyBorder="1" applyAlignment="1">
      <alignment horizontal="right"/>
    </xf>
    <xf numFmtId="0" fontId="10" fillId="2" borderId="11" xfId="4" applyFont="1" applyFill="1" applyBorder="1" applyAlignment="1">
      <alignment vertical="center" wrapText="1"/>
    </xf>
    <xf numFmtId="164" fontId="6" fillId="2" borderId="17" xfId="4" applyNumberFormat="1" applyFont="1" applyFill="1" applyBorder="1" applyAlignment="1">
      <alignment horizontal="left"/>
    </xf>
    <xf numFmtId="164" fontId="6" fillId="2" borderId="17" xfId="4" applyNumberFormat="1" applyFont="1" applyFill="1" applyBorder="1" applyAlignment="1">
      <alignment horizontal="right"/>
    </xf>
    <xf numFmtId="164" fontId="6" fillId="2" borderId="16" xfId="4" applyNumberFormat="1" applyFont="1" applyFill="1" applyBorder="1" applyAlignment="1">
      <alignment horizontal="left"/>
    </xf>
    <xf numFmtId="164" fontId="6" fillId="2" borderId="18" xfId="4" applyNumberFormat="1" applyFont="1" applyFill="1" applyBorder="1" applyAlignment="1">
      <alignment horizontal="right"/>
    </xf>
    <xf numFmtId="164" fontId="6" fillId="2" borderId="0" xfId="4" quotePrefix="1" applyNumberFormat="1" applyFont="1" applyFill="1" applyAlignment="1">
      <alignment horizontal="right"/>
    </xf>
    <xf numFmtId="0" fontId="6" fillId="2" borderId="0" xfId="4" applyFont="1" applyFill="1" applyAlignment="1">
      <alignment horizontal="left" indent="4"/>
    </xf>
    <xf numFmtId="164" fontId="10" fillId="2" borderId="0" xfId="7" applyNumberFormat="1" applyFont="1" applyFill="1" applyBorder="1" applyAlignment="1">
      <alignment horizontal="right"/>
    </xf>
    <xf numFmtId="0" fontId="10" fillId="2" borderId="9" xfId="4" applyFont="1" applyFill="1" applyBorder="1" applyAlignment="1">
      <alignment horizontal="center"/>
    </xf>
    <xf numFmtId="0" fontId="10" fillId="2" borderId="15" xfId="4" applyFont="1" applyFill="1" applyBorder="1"/>
    <xf numFmtId="164" fontId="10" fillId="2" borderId="15" xfId="4" applyNumberFormat="1" applyFont="1" applyFill="1" applyBorder="1" applyAlignment="1">
      <alignment horizontal="right"/>
    </xf>
    <xf numFmtId="164" fontId="10" fillId="2" borderId="10" xfId="4" applyNumberFormat="1" applyFont="1" applyFill="1" applyBorder="1" applyAlignment="1">
      <alignment horizontal="right"/>
    </xf>
    <xf numFmtId="164" fontId="6" fillId="2" borderId="15" xfId="4" applyNumberFormat="1" applyFont="1" applyFill="1" applyBorder="1" applyAlignment="1">
      <alignment horizontal="right"/>
    </xf>
    <xf numFmtId="164" fontId="6" fillId="2" borderId="8" xfId="8" applyNumberFormat="1" applyFont="1" applyFill="1" applyBorder="1"/>
    <xf numFmtId="164" fontId="6" fillId="2" borderId="16" xfId="8" applyNumberFormat="1" applyFont="1" applyFill="1" applyBorder="1" applyAlignment="1">
      <alignment horizontal="right"/>
    </xf>
    <xf numFmtId="0" fontId="6" fillId="0" borderId="0" xfId="8" applyFont="1"/>
    <xf numFmtId="0" fontId="6" fillId="2" borderId="8" xfId="8" applyFont="1" applyFill="1" applyBorder="1"/>
    <xf numFmtId="164" fontId="6" fillId="2" borderId="18" xfId="8" applyNumberFormat="1" applyFont="1" applyFill="1" applyBorder="1" applyAlignment="1">
      <alignment horizontal="right"/>
    </xf>
    <xf numFmtId="164" fontId="6" fillId="2" borderId="15" xfId="8" applyNumberFormat="1" applyFont="1" applyFill="1" applyBorder="1"/>
    <xf numFmtId="164" fontId="6" fillId="2" borderId="0" xfId="8" applyNumberFormat="1" applyFont="1" applyFill="1" applyAlignment="1">
      <alignment vertical="center"/>
    </xf>
    <xf numFmtId="9" fontId="6" fillId="2" borderId="0" xfId="5" applyFont="1" applyFill="1" applyAlignment="1">
      <alignment vertical="center"/>
    </xf>
    <xf numFmtId="164" fontId="10" fillId="2" borderId="13" xfId="4" applyNumberFormat="1" applyFont="1" applyFill="1" applyBorder="1" applyAlignment="1">
      <alignment horizontal="right"/>
    </xf>
    <xf numFmtId="164" fontId="10" fillId="2" borderId="14" xfId="4" applyNumberFormat="1" applyFont="1" applyFill="1" applyBorder="1" applyAlignment="1">
      <alignment horizontal="right"/>
    </xf>
    <xf numFmtId="0" fontId="10" fillId="2" borderId="7" xfId="8" applyFont="1" applyFill="1" applyBorder="1" applyAlignment="1">
      <alignment horizontal="center"/>
    </xf>
    <xf numFmtId="164" fontId="10" fillId="2" borderId="0" xfId="8" applyNumberFormat="1" applyFont="1" applyFill="1" applyAlignment="1">
      <alignment horizontal="right"/>
    </xf>
    <xf numFmtId="164" fontId="10" fillId="2" borderId="17" xfId="8" applyNumberFormat="1" applyFont="1" applyFill="1" applyBorder="1" applyAlignment="1">
      <alignment horizontal="right"/>
    </xf>
    <xf numFmtId="164" fontId="10" fillId="2" borderId="19" xfId="8" applyNumberFormat="1" applyFont="1" applyFill="1" applyBorder="1" applyAlignment="1">
      <alignment horizontal="right"/>
    </xf>
    <xf numFmtId="0" fontId="6" fillId="2" borderId="7" xfId="8" applyFont="1" applyFill="1" applyBorder="1" applyAlignment="1">
      <alignment horizontal="center"/>
    </xf>
    <xf numFmtId="164" fontId="10" fillId="2" borderId="0" xfId="8" applyNumberFormat="1" applyFont="1" applyFill="1"/>
    <xf numFmtId="0" fontId="10" fillId="2" borderId="0" xfId="8" applyFont="1" applyFill="1" applyAlignment="1">
      <alignment horizontal="left"/>
    </xf>
    <xf numFmtId="164" fontId="10" fillId="2" borderId="8" xfId="8" applyNumberFormat="1" applyFont="1" applyFill="1" applyBorder="1" applyAlignment="1">
      <alignment horizontal="right"/>
    </xf>
    <xf numFmtId="3" fontId="6" fillId="2" borderId="0" xfId="4" applyNumberFormat="1" applyFont="1" applyFill="1" applyAlignment="1">
      <alignment horizontal="left" indent="2"/>
    </xf>
    <xf numFmtId="0" fontId="6" fillId="2" borderId="0" xfId="4" applyFont="1" applyFill="1" applyAlignment="1">
      <alignment horizontal="left" vertical="center" indent="2"/>
    </xf>
    <xf numFmtId="0" fontId="6" fillId="2" borderId="0" xfId="8" applyFont="1" applyFill="1" applyAlignment="1">
      <alignment horizontal="left" indent="3"/>
    </xf>
    <xf numFmtId="0" fontId="6" fillId="2" borderId="7" xfId="8" applyFont="1" applyFill="1" applyBorder="1" applyAlignment="1">
      <alignment horizontal="center" vertical="top"/>
    </xf>
    <xf numFmtId="9" fontId="10" fillId="2" borderId="0" xfId="5" applyFont="1" applyFill="1"/>
    <xf numFmtId="0" fontId="10" fillId="2" borderId="0" xfId="8" applyFont="1" applyFill="1" applyAlignment="1">
      <alignment horizontal="left" wrapText="1"/>
    </xf>
    <xf numFmtId="169" fontId="10" fillId="2" borderId="0" xfId="5" applyNumberFormat="1" applyFont="1" applyFill="1" applyBorder="1" applyAlignment="1"/>
    <xf numFmtId="169" fontId="10" fillId="2" borderId="8" xfId="5" applyNumberFormat="1" applyFont="1" applyFill="1" applyBorder="1" applyAlignment="1"/>
    <xf numFmtId="0" fontId="10" fillId="2" borderId="15" xfId="8" applyFont="1" applyFill="1" applyBorder="1" applyAlignment="1">
      <alignment horizontal="left" vertical="center" wrapText="1"/>
    </xf>
    <xf numFmtId="0" fontId="6" fillId="2" borderId="15" xfId="8" applyFont="1" applyFill="1" applyBorder="1" applyAlignment="1">
      <alignment vertical="center"/>
    </xf>
    <xf numFmtId="0" fontId="6" fillId="2" borderId="0" xfId="8" applyFont="1" applyFill="1" applyAlignment="1">
      <alignment horizontal="left" indent="4"/>
    </xf>
    <xf numFmtId="0" fontId="6" fillId="2" borderId="10" xfId="8" applyFont="1" applyFill="1" applyBorder="1"/>
    <xf numFmtId="164" fontId="6" fillId="3" borderId="0" xfId="8" applyNumberFormat="1" applyFont="1" applyFill="1"/>
    <xf numFmtId="0" fontId="12" fillId="3" borderId="0" xfId="9" applyFont="1" applyFill="1" applyAlignment="1">
      <alignment horizontal="center" vertical="center"/>
    </xf>
    <xf numFmtId="181" fontId="13" fillId="3" borderId="0" xfId="10" applyNumberFormat="1" applyFont="1" applyFill="1" applyAlignment="1">
      <alignment vertical="center"/>
    </xf>
    <xf numFmtId="0" fontId="1" fillId="2" borderId="0" xfId="11" applyFill="1"/>
    <xf numFmtId="0" fontId="21" fillId="2" borderId="5" xfId="12" applyFont="1" applyFill="1" applyBorder="1" applyAlignment="1">
      <alignment horizontal="center" wrapText="1"/>
    </xf>
    <xf numFmtId="0" fontId="21" fillId="2" borderId="11" xfId="10" applyFont="1" applyFill="1" applyBorder="1" applyAlignment="1">
      <alignment wrapText="1"/>
    </xf>
    <xf numFmtId="0" fontId="21" fillId="2" borderId="11" xfId="10" applyFont="1" applyFill="1" applyBorder="1" applyAlignment="1">
      <alignment vertical="top" wrapText="1"/>
    </xf>
    <xf numFmtId="181" fontId="21" fillId="2" borderId="11" xfId="12" applyNumberFormat="1" applyFont="1" applyFill="1" applyBorder="1" applyAlignment="1">
      <alignment horizontal="right"/>
    </xf>
    <xf numFmtId="0" fontId="21" fillId="2" borderId="11" xfId="12" applyNumberFormat="1" applyFont="1" applyFill="1" applyBorder="1" applyAlignment="1">
      <alignment horizontal="right"/>
    </xf>
    <xf numFmtId="0" fontId="21" fillId="2" borderId="6" xfId="12" applyNumberFormat="1" applyFont="1" applyFill="1" applyBorder="1" applyAlignment="1">
      <alignment horizontal="right"/>
    </xf>
    <xf numFmtId="0" fontId="21" fillId="2" borderId="7" xfId="12" applyFont="1" applyFill="1" applyBorder="1" applyAlignment="1">
      <alignment horizontal="center" vertical="center" wrapText="1"/>
    </xf>
    <xf numFmtId="0" fontId="21" fillId="2" borderId="20" xfId="12" applyFont="1" applyFill="1" applyBorder="1" applyAlignment="1">
      <alignment vertical="center" wrapText="1"/>
    </xf>
    <xf numFmtId="0" fontId="21" fillId="2" borderId="20" xfId="10" applyFont="1" applyFill="1" applyBorder="1" applyAlignment="1">
      <alignment vertical="top" wrapText="1"/>
    </xf>
    <xf numFmtId="181" fontId="21" fillId="2" borderId="20" xfId="12" applyNumberFormat="1" applyFont="1" applyFill="1" applyBorder="1" applyAlignment="1">
      <alignment horizontal="right"/>
    </xf>
    <xf numFmtId="181" fontId="21" fillId="2" borderId="21" xfId="12" applyNumberFormat="1" applyFont="1" applyFill="1" applyBorder="1" applyAlignment="1">
      <alignment horizontal="right"/>
    </xf>
    <xf numFmtId="0" fontId="21" fillId="2" borderId="7" xfId="10" applyFont="1" applyFill="1" applyBorder="1" applyAlignment="1">
      <alignment horizontal="center"/>
    </xf>
    <xf numFmtId="0" fontId="21" fillId="2" borderId="0" xfId="10" applyFont="1" applyFill="1" applyBorder="1"/>
    <xf numFmtId="181" fontId="21" fillId="2" borderId="0" xfId="10" applyNumberFormat="1" applyFont="1" applyFill="1" applyBorder="1" applyAlignment="1">
      <alignment horizontal="right"/>
    </xf>
    <xf numFmtId="181" fontId="21" fillId="2" borderId="22" xfId="10" applyNumberFormat="1" applyFont="1" applyFill="1" applyBorder="1" applyAlignment="1">
      <alignment horizontal="right"/>
    </xf>
    <xf numFmtId="181" fontId="21" fillId="2" borderId="23" xfId="10" applyNumberFormat="1" applyFont="1" applyFill="1" applyBorder="1" applyAlignment="1">
      <alignment horizontal="right"/>
    </xf>
    <xf numFmtId="0" fontId="21" fillId="2" borderId="0" xfId="10" applyFont="1" applyFill="1" applyBorder="1" applyAlignment="1">
      <alignment horizontal="left" indent="1"/>
    </xf>
    <xf numFmtId="181" fontId="21" fillId="2" borderId="0" xfId="10" applyNumberFormat="1" applyFont="1" applyFill="1" applyBorder="1"/>
    <xf numFmtId="181" fontId="13" fillId="2" borderId="0" xfId="10" applyNumberFormat="1" applyFont="1" applyFill="1" applyBorder="1"/>
    <xf numFmtId="181" fontId="13" fillId="2" borderId="8" xfId="10" applyNumberFormat="1" applyFont="1" applyFill="1" applyBorder="1"/>
    <xf numFmtId="0" fontId="2" fillId="2" borderId="0" xfId="11" applyFont="1" applyFill="1"/>
    <xf numFmtId="0" fontId="13" fillId="2" borderId="7" xfId="10" applyFont="1" applyFill="1" applyBorder="1" applyAlignment="1">
      <alignment horizontal="center"/>
    </xf>
    <xf numFmtId="0" fontId="16" fillId="2" borderId="0" xfId="11" applyFont="1" applyFill="1" applyAlignment="1">
      <alignment horizontal="left" indent="2"/>
    </xf>
    <xf numFmtId="0" fontId="13" fillId="2" borderId="0" xfId="10" applyFont="1" applyFill="1" applyBorder="1"/>
    <xf numFmtId="0" fontId="16" fillId="2" borderId="0" xfId="11" applyFont="1" applyFill="1" applyAlignment="1">
      <alignment horizontal="left" indent="3"/>
    </xf>
    <xf numFmtId="181" fontId="13" fillId="2" borderId="24" xfId="10" applyNumberFormat="1" applyFont="1" applyFill="1" applyBorder="1"/>
    <xf numFmtId="0" fontId="13" fillId="0" borderId="0" xfId="0" applyFont="1" applyAlignment="1">
      <alignment horizontal="left" indent="3"/>
    </xf>
    <xf numFmtId="0" fontId="8" fillId="2" borderId="0" xfId="2" applyFill="1" applyBorder="1" applyAlignment="1" applyProtection="1"/>
    <xf numFmtId="181" fontId="13" fillId="2" borderId="0" xfId="10" applyNumberFormat="1" applyFont="1" applyFill="1"/>
    <xf numFmtId="0" fontId="13" fillId="2" borderId="0" xfId="10" applyFont="1" applyFill="1" applyBorder="1" applyAlignment="1">
      <alignment horizontal="center"/>
    </xf>
    <xf numFmtId="0" fontId="13" fillId="2" borderId="0" xfId="10" applyFont="1" applyFill="1" applyBorder="1" applyAlignment="1">
      <alignment horizontal="left" indent="3"/>
    </xf>
    <xf numFmtId="181" fontId="21" fillId="2" borderId="24" xfId="10" applyNumberFormat="1" applyFont="1" applyFill="1" applyBorder="1"/>
    <xf numFmtId="0" fontId="13" fillId="2" borderId="0" xfId="10" applyFont="1" applyFill="1" applyBorder="1" applyAlignment="1">
      <alignment horizontal="left" indent="2"/>
    </xf>
    <xf numFmtId="181" fontId="21" fillId="2" borderId="8" xfId="10" applyNumberFormat="1" applyFont="1" applyFill="1" applyBorder="1"/>
    <xf numFmtId="0" fontId="13" fillId="2" borderId="0" xfId="10" applyFont="1" applyFill="1" applyBorder="1" applyAlignment="1">
      <alignment horizontal="left" vertical="center" indent="2"/>
    </xf>
    <xf numFmtId="181" fontId="13" fillId="2" borderId="0" xfId="10" applyNumberFormat="1" applyFont="1" applyFill="1" applyBorder="1" applyAlignment="1">
      <alignment horizontal="left" vertical="center" indent="2"/>
    </xf>
    <xf numFmtId="181" fontId="13" fillId="2" borderId="0" xfId="10" applyNumberFormat="1" applyFont="1" applyFill="1" applyBorder="1" applyAlignment="1">
      <alignment horizontal="right" vertical="center"/>
    </xf>
    <xf numFmtId="181" fontId="13" fillId="2" borderId="0" xfId="10" applyNumberFormat="1" applyFont="1" applyFill="1" applyAlignment="1">
      <alignment horizontal="left" vertical="center" indent="2"/>
    </xf>
    <xf numFmtId="181" fontId="13" fillId="2" borderId="15" xfId="10" applyNumberFormat="1" applyFont="1" applyFill="1" applyBorder="1" applyAlignment="1">
      <alignment horizontal="left" vertical="center" indent="2"/>
    </xf>
    <xf numFmtId="181" fontId="13" fillId="2" borderId="10" xfId="10" applyNumberFormat="1" applyFont="1" applyFill="1" applyBorder="1" applyAlignment="1">
      <alignment horizontal="left" vertical="center" indent="2"/>
    </xf>
    <xf numFmtId="0" fontId="1" fillId="2" borderId="0" xfId="11" applyFill="1" applyAlignment="1">
      <alignment horizontal="left" vertical="center" indent="2"/>
    </xf>
    <xf numFmtId="0" fontId="21" fillId="2" borderId="0" xfId="12" applyFont="1" applyFill="1" applyBorder="1" applyAlignment="1">
      <alignment horizontal="center" wrapText="1"/>
    </xf>
    <xf numFmtId="181" fontId="21" fillId="2" borderId="25" xfId="12" applyNumberFormat="1" applyFont="1" applyFill="1" applyBorder="1" applyAlignment="1">
      <alignment horizontal="right"/>
    </xf>
    <xf numFmtId="181" fontId="21" fillId="2" borderId="26" xfId="12" applyNumberFormat="1" applyFont="1" applyFill="1" applyBorder="1" applyAlignment="1">
      <alignment horizontal="right"/>
    </xf>
    <xf numFmtId="181" fontId="1" fillId="2" borderId="0" xfId="11" applyNumberFormat="1" applyFill="1"/>
    <xf numFmtId="9" fontId="2" fillId="2" borderId="0" xfId="5" applyFont="1" applyFill="1"/>
    <xf numFmtId="9" fontId="1" fillId="2" borderId="0" xfId="5" applyFont="1" applyFill="1"/>
    <xf numFmtId="181" fontId="13" fillId="2" borderId="0" xfId="10" applyNumberFormat="1" applyFont="1" applyFill="1" applyBorder="1" applyAlignment="1">
      <alignment vertical="center"/>
    </xf>
    <xf numFmtId="181" fontId="13" fillId="2" borderId="10" xfId="10" applyNumberFormat="1" applyFont="1" applyFill="1" applyBorder="1" applyAlignment="1">
      <alignment vertical="center"/>
    </xf>
    <xf numFmtId="181" fontId="21" fillId="2" borderId="22" xfId="10" applyNumberFormat="1" applyFont="1" applyFill="1" applyBorder="1"/>
    <xf numFmtId="181" fontId="21" fillId="2" borderId="23" xfId="10" applyNumberFormat="1" applyFont="1" applyFill="1" applyBorder="1"/>
    <xf numFmtId="0" fontId="13" fillId="2" borderId="9" xfId="10" applyFont="1" applyFill="1" applyBorder="1" applyAlignment="1">
      <alignment horizontal="center" vertical="center"/>
    </xf>
    <xf numFmtId="0" fontId="13" fillId="2" borderId="15" xfId="10" applyFont="1" applyFill="1" applyBorder="1" applyAlignment="1">
      <alignment vertical="center"/>
    </xf>
    <xf numFmtId="181" fontId="13" fillId="2" borderId="15" xfId="10" applyNumberFormat="1" applyFont="1" applyFill="1" applyBorder="1" applyAlignment="1">
      <alignment vertical="center"/>
    </xf>
    <xf numFmtId="181" fontId="13" fillId="2" borderId="27" xfId="10" applyNumberFormat="1" applyFont="1" applyFill="1" applyBorder="1" applyAlignment="1">
      <alignment vertical="center"/>
    </xf>
    <xf numFmtId="189" fontId="13" fillId="3" borderId="0" xfId="13" applyNumberFormat="1" applyFont="1" applyFill="1" applyBorder="1" applyAlignment="1">
      <alignment vertical="top"/>
    </xf>
    <xf numFmtId="3" fontId="13" fillId="3" borderId="0" xfId="12" applyNumberFormat="1" applyFont="1" applyFill="1" applyBorder="1" applyAlignment="1">
      <alignment horizontal="left" vertical="top" indent="2"/>
    </xf>
    <xf numFmtId="3" fontId="13" fillId="3" borderId="0" xfId="12" applyNumberFormat="1" applyFont="1" applyFill="1" applyBorder="1" applyAlignment="1">
      <alignment horizontal="left" vertical="top"/>
    </xf>
    <xf numFmtId="181" fontId="13" fillId="3" borderId="0" xfId="13" applyNumberFormat="1" applyFont="1" applyFill="1" applyBorder="1" applyAlignment="1">
      <alignment horizontal="right" vertical="top" wrapText="1"/>
    </xf>
    <xf numFmtId="0" fontId="13" fillId="3" borderId="0" xfId="10" applyFont="1" applyFill="1" applyAlignment="1">
      <alignment horizontal="left" indent="2"/>
    </xf>
    <xf numFmtId="181" fontId="13" fillId="2" borderId="0" xfId="10" applyNumberFormat="1" applyFont="1" applyFill="1" applyBorder="1" applyAlignment="1">
      <alignment horizontal="right"/>
    </xf>
    <xf numFmtId="181" fontId="13" fillId="2" borderId="0" xfId="10" applyNumberFormat="1" applyFont="1" applyFill="1" applyAlignment="1">
      <alignment horizontal="right" vertical="center"/>
    </xf>
    <xf numFmtId="164" fontId="6" fillId="2" borderId="15" xfId="7" applyNumberFormat="1" applyFont="1" applyFill="1" applyBorder="1" applyAlignment="1">
      <alignment vertical="center"/>
    </xf>
    <xf numFmtId="164" fontId="6" fillId="2" borderId="15" xfId="7" applyNumberFormat="1" applyFont="1" applyFill="1" applyBorder="1" applyAlignment="1">
      <alignment horizontal="right" vertical="center"/>
    </xf>
    <xf numFmtId="171" fontId="6" fillId="2" borderId="0" xfId="7" applyNumberFormat="1" applyFont="1" applyFill="1"/>
    <xf numFmtId="171" fontId="6" fillId="2" borderId="0" xfId="7" applyNumberFormat="1" applyFont="1" applyFill="1" applyBorder="1" applyAlignment="1">
      <alignment vertical="center"/>
    </xf>
    <xf numFmtId="0" fontId="10" fillId="2" borderId="11" xfId="4" applyFont="1" applyFill="1" applyBorder="1" applyAlignment="1">
      <alignment vertical="top"/>
    </xf>
    <xf numFmtId="164" fontId="10" fillId="2" borderId="6" xfId="4" quotePrefix="1" applyNumberFormat="1" applyFont="1" applyFill="1" applyBorder="1" applyAlignment="1">
      <alignment horizontal="right"/>
    </xf>
    <xf numFmtId="171" fontId="6" fillId="2" borderId="0" xfId="7" applyNumberFormat="1" applyFont="1" applyFill="1" applyBorder="1"/>
    <xf numFmtId="0" fontId="10" fillId="2" borderId="13" xfId="4" applyFont="1" applyFill="1" applyBorder="1" applyAlignment="1">
      <alignment vertical="center"/>
    </xf>
    <xf numFmtId="0" fontId="10" fillId="2" borderId="13" xfId="4" applyFont="1" applyFill="1" applyBorder="1" applyAlignment="1">
      <alignment vertical="top"/>
    </xf>
    <xf numFmtId="0" fontId="10" fillId="2" borderId="7" xfId="14" applyFont="1" applyFill="1" applyBorder="1" applyAlignment="1">
      <alignment horizontal="left" vertical="center"/>
    </xf>
    <xf numFmtId="0" fontId="10" fillId="2" borderId="0" xfId="14" applyFont="1" applyFill="1" applyAlignment="1">
      <alignment horizontal="left"/>
    </xf>
    <xf numFmtId="164" fontId="10" fillId="2" borderId="17" xfId="7" applyNumberFormat="1" applyFont="1" applyFill="1" applyBorder="1" applyAlignment="1">
      <alignment horizontal="right"/>
    </xf>
    <xf numFmtId="164" fontId="10" fillId="2" borderId="19" xfId="7" applyNumberFormat="1" applyFont="1" applyFill="1" applyBorder="1" applyAlignment="1">
      <alignment horizontal="right"/>
    </xf>
    <xf numFmtId="171" fontId="10" fillId="2" borderId="0" xfId="7" applyNumberFormat="1" applyFont="1" applyFill="1" applyBorder="1" applyAlignment="1"/>
    <xf numFmtId="171" fontId="6" fillId="2" borderId="7" xfId="7" applyNumberFormat="1" applyFont="1" applyFill="1" applyBorder="1" applyAlignment="1"/>
    <xf numFmtId="0" fontId="6" fillId="2" borderId="0" xfId="14" applyFont="1" applyFill="1" applyAlignment="1">
      <alignment horizontal="left" indent="1"/>
    </xf>
    <xf numFmtId="171" fontId="6" fillId="2" borderId="0" xfId="7" applyNumberFormat="1" applyFont="1" applyFill="1" applyBorder="1" applyAlignment="1"/>
    <xf numFmtId="3" fontId="6" fillId="2" borderId="0" xfId="4" applyNumberFormat="1" applyFont="1" applyFill="1" applyAlignment="1">
      <alignment horizontal="left"/>
    </xf>
    <xf numFmtId="171" fontId="6" fillId="2" borderId="7" xfId="7" applyNumberFormat="1" applyFont="1" applyFill="1" applyBorder="1" applyAlignment="1">
      <alignment vertical="top"/>
    </xf>
    <xf numFmtId="0" fontId="6" fillId="2" borderId="0" xfId="4" applyFont="1" applyFill="1" applyAlignment="1">
      <alignment horizontal="left" vertical="top" indent="2"/>
    </xf>
    <xf numFmtId="171" fontId="6" fillId="2" borderId="0" xfId="7" applyNumberFormat="1" applyFont="1" applyFill="1" applyBorder="1" applyAlignment="1">
      <alignment vertical="top"/>
    </xf>
    <xf numFmtId="164" fontId="6" fillId="2" borderId="0" xfId="7" applyNumberFormat="1" applyFont="1" applyFill="1" applyBorder="1" applyAlignment="1">
      <alignment vertical="top"/>
    </xf>
    <xf numFmtId="171" fontId="6" fillId="2" borderId="7" xfId="7" applyNumberFormat="1" applyFont="1" applyFill="1" applyBorder="1"/>
    <xf numFmtId="171" fontId="6" fillId="2" borderId="0" xfId="7" applyNumberFormat="1" applyFont="1" applyFill="1" applyBorder="1" applyAlignment="1">
      <alignment horizontal="left" indent="1"/>
    </xf>
    <xf numFmtId="164" fontId="6" fillId="2" borderId="13" xfId="7" applyNumberFormat="1" applyFont="1" applyFill="1" applyBorder="1"/>
    <xf numFmtId="164" fontId="6" fillId="2" borderId="13" xfId="7" applyNumberFormat="1" applyFont="1" applyFill="1" applyBorder="1" applyAlignment="1">
      <alignment horizontal="right"/>
    </xf>
    <xf numFmtId="171" fontId="6" fillId="2" borderId="13" xfId="7" applyNumberFormat="1" applyFont="1" applyFill="1" applyBorder="1"/>
    <xf numFmtId="171" fontId="6" fillId="2" borderId="14" xfId="7" applyNumberFormat="1" applyFont="1" applyFill="1" applyBorder="1"/>
    <xf numFmtId="171" fontId="10" fillId="2" borderId="7" xfId="2" applyNumberFormat="1" applyFont="1" applyFill="1" applyBorder="1" applyAlignment="1" applyProtection="1">
      <alignment vertical="justify"/>
    </xf>
    <xf numFmtId="0" fontId="10" fillId="2" borderId="17" xfId="4" applyFont="1" applyFill="1" applyBorder="1" applyAlignment="1">
      <alignment wrapText="1"/>
    </xf>
    <xf numFmtId="171" fontId="6" fillId="2" borderId="17" xfId="7" applyNumberFormat="1" applyFont="1" applyFill="1" applyBorder="1" applyAlignment="1"/>
    <xf numFmtId="164" fontId="10" fillId="2" borderId="19" xfId="4" applyNumberFormat="1" applyFont="1" applyFill="1" applyBorder="1" applyAlignment="1">
      <alignment horizontal="right"/>
    </xf>
    <xf numFmtId="0" fontId="10" fillId="2" borderId="13" xfId="4" applyFont="1" applyFill="1" applyBorder="1"/>
    <xf numFmtId="171" fontId="25" fillId="2" borderId="13" xfId="7" applyNumberFormat="1" applyFont="1" applyFill="1" applyBorder="1" applyAlignment="1"/>
    <xf numFmtId="164" fontId="10" fillId="2" borderId="8" xfId="4" quotePrefix="1" applyNumberFormat="1" applyFont="1" applyFill="1" applyBorder="1" applyAlignment="1">
      <alignment horizontal="right"/>
    </xf>
    <xf numFmtId="171" fontId="10" fillId="2" borderId="7" xfId="7" applyNumberFormat="1" applyFont="1" applyFill="1" applyBorder="1" applyAlignment="1"/>
    <xf numFmtId="0" fontId="10" fillId="2" borderId="17" xfId="14" applyFont="1" applyFill="1" applyBorder="1" applyAlignment="1">
      <alignment horizontal="left"/>
    </xf>
    <xf numFmtId="0" fontId="6" fillId="2" borderId="17" xfId="4" applyFont="1" applyFill="1" applyBorder="1"/>
    <xf numFmtId="164" fontId="6" fillId="2" borderId="17" xfId="4" applyNumberFormat="1" applyFont="1" applyFill="1" applyBorder="1"/>
    <xf numFmtId="3" fontId="10" fillId="2" borderId="0" xfId="4" applyNumberFormat="1" applyFont="1" applyFill="1" applyAlignment="1">
      <alignment horizontal="left"/>
    </xf>
    <xf numFmtId="164" fontId="10" fillId="2" borderId="0" xfId="4" applyNumberFormat="1" applyFont="1" applyFill="1" applyAlignment="1">
      <alignment horizontal="left"/>
    </xf>
    <xf numFmtId="171" fontId="26" fillId="2" borderId="9" xfId="7" applyNumberFormat="1" applyFont="1" applyFill="1" applyBorder="1" applyAlignment="1"/>
    <xf numFmtId="171" fontId="6" fillId="2" borderId="15" xfId="7" applyNumberFormat="1" applyFont="1" applyFill="1" applyBorder="1" applyAlignment="1"/>
    <xf numFmtId="171" fontId="6" fillId="2" borderId="10" xfId="7" applyNumberFormat="1" applyFont="1" applyFill="1" applyBorder="1" applyAlignment="1"/>
    <xf numFmtId="171" fontId="6" fillId="2" borderId="8" xfId="7" applyNumberFormat="1" applyFont="1" applyFill="1" applyBorder="1"/>
    <xf numFmtId="164" fontId="6" fillId="2" borderId="0" xfId="7" applyNumberFormat="1" applyFont="1" applyFill="1"/>
    <xf numFmtId="164" fontId="10" fillId="2" borderId="0" xfId="7" applyNumberFormat="1" applyFont="1" applyFill="1" applyAlignment="1">
      <alignment horizontal="right" wrapText="1"/>
    </xf>
    <xf numFmtId="164" fontId="10" fillId="2" borderId="0" xfId="7" applyNumberFormat="1" applyFont="1" applyFill="1" applyBorder="1" applyAlignment="1">
      <alignment horizontal="right" wrapText="1"/>
    </xf>
    <xf numFmtId="164" fontId="10" fillId="2" borderId="17" xfId="7" applyNumberFormat="1" applyFont="1" applyFill="1" applyBorder="1" applyAlignment="1">
      <alignment horizontal="right" wrapText="1"/>
    </xf>
    <xf numFmtId="164" fontId="10" fillId="2" borderId="19" xfId="7" applyNumberFormat="1" applyFont="1" applyFill="1" applyBorder="1" applyAlignment="1">
      <alignment horizontal="right" wrapText="1"/>
    </xf>
    <xf numFmtId="3" fontId="10" fillId="2" borderId="0" xfId="4" applyNumberFormat="1" applyFont="1" applyFill="1"/>
    <xf numFmtId="164" fontId="6" fillId="2" borderId="0" xfId="7" applyNumberFormat="1" applyFont="1" applyFill="1" applyAlignment="1">
      <alignment horizontal="right" wrapText="1"/>
    </xf>
    <xf numFmtId="164" fontId="6" fillId="2" borderId="0" xfId="7" applyNumberFormat="1" applyFont="1" applyFill="1" applyBorder="1" applyAlignment="1">
      <alignment horizontal="right" wrapText="1"/>
    </xf>
    <xf numFmtId="164" fontId="6" fillId="2" borderId="8" xfId="7" applyNumberFormat="1" applyFont="1" applyFill="1" applyBorder="1" applyAlignment="1">
      <alignment horizontal="right" wrapText="1"/>
    </xf>
    <xf numFmtId="165" fontId="10" fillId="2" borderId="0" xfId="7" applyNumberFormat="1" applyFont="1" applyFill="1" applyBorder="1" applyAlignment="1">
      <alignment horizontal="right" wrapText="1"/>
    </xf>
    <xf numFmtId="164" fontId="10" fillId="2" borderId="8" xfId="7" applyNumberFormat="1" applyFont="1" applyFill="1" applyBorder="1" applyAlignment="1">
      <alignment horizontal="right" wrapText="1"/>
    </xf>
    <xf numFmtId="171" fontId="10" fillId="2" borderId="0" xfId="7" applyNumberFormat="1" applyFont="1" applyFill="1"/>
    <xf numFmtId="164" fontId="6" fillId="2" borderId="8" xfId="4" quotePrefix="1" applyNumberFormat="1" applyFont="1" applyFill="1" applyBorder="1" applyAlignment="1">
      <alignment horizontal="right"/>
    </xf>
    <xf numFmtId="171" fontId="10" fillId="2" borderId="15" xfId="7" applyNumberFormat="1" applyFont="1" applyFill="1" applyBorder="1" applyAlignment="1">
      <alignment horizontal="left" vertical="center"/>
    </xf>
    <xf numFmtId="164" fontId="6" fillId="2" borderId="15" xfId="7" applyNumberFormat="1" applyFont="1" applyFill="1" applyBorder="1" applyAlignment="1">
      <alignment horizontal="right" vertical="top" wrapText="1"/>
    </xf>
    <xf numFmtId="164" fontId="6" fillId="2" borderId="10" xfId="7" applyNumberFormat="1" applyFont="1" applyFill="1" applyBorder="1" applyAlignment="1">
      <alignment horizontal="right" vertical="top" wrapText="1"/>
    </xf>
    <xf numFmtId="171" fontId="10" fillId="2" borderId="0" xfId="2" applyNumberFormat="1" applyFont="1" applyFill="1" applyAlignment="1" applyProtection="1">
      <alignment vertical="justify"/>
    </xf>
    <xf numFmtId="171" fontId="25" fillId="2" borderId="13" xfId="7" applyNumberFormat="1" applyFont="1" applyFill="1" applyBorder="1"/>
    <xf numFmtId="171" fontId="10" fillId="2" borderId="0" xfId="2" applyNumberFormat="1" applyFont="1" applyFill="1" applyAlignment="1" applyProtection="1">
      <alignment horizontal="center" vertical="justify"/>
    </xf>
    <xf numFmtId="0" fontId="10" fillId="2" borderId="28" xfId="4" applyFont="1" applyFill="1" applyBorder="1" applyAlignment="1">
      <alignment wrapText="1"/>
    </xf>
    <xf numFmtId="171" fontId="6" fillId="2" borderId="28" xfId="7" applyNumberFormat="1" applyFont="1" applyFill="1" applyBorder="1"/>
    <xf numFmtId="164" fontId="10" fillId="2" borderId="28" xfId="7" applyNumberFormat="1" applyFont="1" applyFill="1" applyBorder="1" applyAlignment="1">
      <alignment horizontal="right" wrapText="1"/>
    </xf>
    <xf numFmtId="164" fontId="10" fillId="2" borderId="29" xfId="7" applyNumberFormat="1" applyFont="1" applyFill="1" applyBorder="1" applyAlignment="1">
      <alignment horizontal="right" wrapText="1"/>
    </xf>
    <xf numFmtId="3" fontId="6" fillId="2" borderId="0" xfId="4" applyNumberFormat="1" applyFont="1" applyFill="1"/>
    <xf numFmtId="3" fontId="10" fillId="2" borderId="15" xfId="4" applyNumberFormat="1" applyFont="1" applyFill="1" applyBorder="1"/>
    <xf numFmtId="0" fontId="10" fillId="2" borderId="15" xfId="4" applyFont="1" applyFill="1" applyBorder="1" applyAlignment="1">
      <alignment horizontal="left"/>
    </xf>
    <xf numFmtId="171" fontId="6" fillId="2" borderId="15" xfId="7" applyNumberFormat="1" applyFont="1" applyFill="1" applyBorder="1"/>
    <xf numFmtId="164" fontId="10" fillId="2" borderId="15" xfId="7" applyNumberFormat="1" applyFont="1" applyFill="1" applyBorder="1" applyAlignment="1">
      <alignment horizontal="right" wrapText="1"/>
    </xf>
    <xf numFmtId="164" fontId="10" fillId="2" borderId="10" xfId="7" applyNumberFormat="1" applyFont="1" applyFill="1" applyBorder="1" applyAlignment="1">
      <alignment horizontal="right" wrapText="1"/>
    </xf>
    <xf numFmtId="164" fontId="27" fillId="2" borderId="15" xfId="4" applyNumberFormat="1" applyFont="1" applyFill="1" applyBorder="1" applyAlignment="1">
      <alignment vertical="center"/>
    </xf>
    <xf numFmtId="0" fontId="6" fillId="2" borderId="15" xfId="4" applyFont="1" applyFill="1" applyBorder="1" applyAlignment="1">
      <alignment horizontal="left" vertical="center" indent="1"/>
    </xf>
    <xf numFmtId="0" fontId="6" fillId="2" borderId="15" xfId="4" applyFont="1" applyFill="1" applyBorder="1" applyAlignment="1">
      <alignment horizontal="left" vertical="center"/>
    </xf>
    <xf numFmtId="164" fontId="6" fillId="2" borderId="15" xfId="7" applyNumberFormat="1" applyFont="1" applyFill="1" applyBorder="1" applyAlignment="1">
      <alignment horizontal="right" vertical="center" wrapText="1"/>
    </xf>
    <xf numFmtId="164" fontId="6" fillId="2" borderId="10" xfId="7" applyNumberFormat="1" applyFont="1" applyFill="1" applyBorder="1" applyAlignment="1">
      <alignment horizontal="right" vertical="center" wrapText="1"/>
    </xf>
    <xf numFmtId="171" fontId="10" fillId="2" borderId="0" xfId="2" applyNumberFormat="1" applyFont="1" applyFill="1" applyBorder="1" applyAlignment="1" applyProtection="1">
      <alignment horizontal="center" vertical="justify"/>
    </xf>
    <xf numFmtId="3" fontId="6" fillId="2" borderId="28" xfId="4" applyNumberFormat="1" applyFont="1" applyFill="1" applyBorder="1" applyAlignment="1">
      <alignment horizontal="left" indent="1"/>
    </xf>
    <xf numFmtId="3" fontId="10" fillId="2" borderId="0" xfId="4" applyNumberFormat="1" applyFont="1" applyFill="1" applyAlignment="1">
      <alignment wrapText="1"/>
    </xf>
    <xf numFmtId="171" fontId="10" fillId="2" borderId="0" xfId="7" applyNumberFormat="1" applyFont="1" applyFill="1" applyAlignment="1">
      <alignment wrapText="1"/>
    </xf>
    <xf numFmtId="171" fontId="10" fillId="2" borderId="0" xfId="7" applyNumberFormat="1" applyFont="1" applyFill="1" applyBorder="1" applyAlignment="1">
      <alignment wrapText="1"/>
    </xf>
    <xf numFmtId="0" fontId="6" fillId="2" borderId="15" xfId="4" applyFont="1" applyFill="1" applyBorder="1" applyAlignment="1">
      <alignment horizontal="left" indent="3"/>
    </xf>
    <xf numFmtId="164" fontId="6" fillId="2" borderId="15" xfId="7" applyNumberFormat="1" applyFont="1" applyFill="1" applyBorder="1" applyAlignment="1">
      <alignment horizontal="right" wrapText="1"/>
    </xf>
    <xf numFmtId="164" fontId="6" fillId="2" borderId="10" xfId="7" applyNumberFormat="1" applyFont="1" applyFill="1" applyBorder="1" applyAlignment="1">
      <alignment horizontal="right" wrapText="1"/>
    </xf>
    <xf numFmtId="164" fontId="10" fillId="2" borderId="11" xfId="4" quotePrefix="1" applyNumberFormat="1" applyFont="1" applyFill="1" applyBorder="1" applyAlignment="1">
      <alignment horizontal="right"/>
    </xf>
    <xf numFmtId="171" fontId="10" fillId="2" borderId="0" xfId="7" applyNumberFormat="1" applyFont="1" applyFill="1" applyBorder="1" applyAlignment="1">
      <alignment horizontal="right" wrapText="1"/>
    </xf>
    <xf numFmtId="171" fontId="10" fillId="2" borderId="8" xfId="7" applyNumberFormat="1" applyFont="1" applyFill="1" applyBorder="1" applyAlignment="1">
      <alignment horizontal="right" wrapText="1"/>
    </xf>
    <xf numFmtId="171" fontId="6" fillId="2" borderId="0" xfId="7" applyNumberFormat="1" applyFont="1" applyFill="1" applyBorder="1" applyAlignment="1">
      <alignment horizontal="right" wrapText="1"/>
    </xf>
    <xf numFmtId="171" fontId="6" fillId="2" borderId="8" xfId="7" applyNumberFormat="1" applyFont="1" applyFill="1" applyBorder="1" applyAlignment="1">
      <alignment horizontal="right" wrapText="1"/>
    </xf>
    <xf numFmtId="0" fontId="6" fillId="2" borderId="0" xfId="4" applyFont="1" applyFill="1" applyAlignment="1">
      <alignment horizontal="left" wrapText="1" indent="2"/>
    </xf>
    <xf numFmtId="171" fontId="6" fillId="2" borderId="15" xfId="7" applyNumberFormat="1" applyFont="1" applyFill="1" applyBorder="1" applyAlignment="1">
      <alignment horizontal="right" wrapText="1"/>
    </xf>
    <xf numFmtId="171" fontId="6" fillId="2" borderId="10" xfId="7" applyNumberFormat="1" applyFont="1" applyFill="1" applyBorder="1" applyAlignment="1">
      <alignment horizontal="right" wrapText="1"/>
    </xf>
    <xf numFmtId="190" fontId="6" fillId="2" borderId="15" xfId="7" applyNumberFormat="1" applyFont="1" applyFill="1" applyBorder="1" applyAlignment="1">
      <alignment vertical="center"/>
    </xf>
    <xf numFmtId="190" fontId="27" fillId="2" borderId="15" xfId="4" applyNumberFormat="1" applyFont="1" applyFill="1" applyBorder="1" applyAlignment="1">
      <alignment vertical="center"/>
    </xf>
    <xf numFmtId="171" fontId="6" fillId="2" borderId="11" xfId="7" applyNumberFormat="1" applyFont="1" applyFill="1" applyBorder="1"/>
    <xf numFmtId="171" fontId="28" fillId="2" borderId="0" xfId="7" applyNumberFormat="1" applyFont="1" applyFill="1"/>
    <xf numFmtId="190" fontId="10" fillId="2" borderId="0" xfId="7" applyNumberFormat="1" applyFont="1" applyFill="1" applyBorder="1" applyAlignment="1">
      <alignment horizontal="right" wrapText="1"/>
    </xf>
    <xf numFmtId="190" fontId="10" fillId="2" borderId="17" xfId="7" applyNumberFormat="1" applyFont="1" applyFill="1" applyBorder="1" applyAlignment="1">
      <alignment horizontal="right" wrapText="1"/>
    </xf>
    <xf numFmtId="190" fontId="10" fillId="2" borderId="19" xfId="7" applyNumberFormat="1" applyFont="1" applyFill="1" applyBorder="1" applyAlignment="1">
      <alignment horizontal="right" wrapText="1"/>
    </xf>
    <xf numFmtId="190" fontId="10" fillId="2" borderId="8" xfId="7" applyNumberFormat="1" applyFont="1" applyFill="1" applyBorder="1" applyAlignment="1">
      <alignment horizontal="right" wrapText="1"/>
    </xf>
    <xf numFmtId="190" fontId="10" fillId="2" borderId="0" xfId="7" applyNumberFormat="1" applyFont="1" applyFill="1" applyAlignment="1">
      <alignment horizontal="right" wrapText="1"/>
    </xf>
    <xf numFmtId="3" fontId="6" fillId="2" borderId="0" xfId="4" applyNumberFormat="1" applyFont="1" applyFill="1" applyAlignment="1">
      <alignment horizontal="left" indent="1"/>
    </xf>
    <xf numFmtId="190" fontId="6" fillId="2" borderId="0" xfId="7" applyNumberFormat="1" applyFont="1" applyFill="1" applyAlignment="1">
      <alignment horizontal="right" wrapText="1"/>
    </xf>
    <xf numFmtId="190" fontId="6" fillId="2" borderId="0" xfId="7" applyNumberFormat="1" applyFont="1" applyFill="1" applyBorder="1" applyAlignment="1">
      <alignment horizontal="right" wrapText="1"/>
    </xf>
    <xf numFmtId="190" fontId="6" fillId="2" borderId="8" xfId="7" applyNumberFormat="1" applyFont="1" applyFill="1" applyBorder="1" applyAlignment="1">
      <alignment horizontal="right" wrapText="1"/>
    </xf>
    <xf numFmtId="171" fontId="28" fillId="2" borderId="0" xfId="7" applyNumberFormat="1" applyFont="1" applyFill="1" applyBorder="1"/>
    <xf numFmtId="3" fontId="6" fillId="2" borderId="0" xfId="4" applyNumberFormat="1" applyFont="1" applyFill="1" applyAlignment="1">
      <alignment horizontal="left" indent="3"/>
    </xf>
    <xf numFmtId="3" fontId="10" fillId="2" borderId="0" xfId="4" applyNumberFormat="1" applyFont="1" applyFill="1" applyAlignment="1">
      <alignment horizontal="left" indent="1"/>
    </xf>
    <xf numFmtId="3" fontId="6" fillId="2" borderId="15" xfId="4" applyNumberFormat="1" applyFont="1" applyFill="1" applyBorder="1" applyAlignment="1">
      <alignment horizontal="left" vertical="top" indent="2"/>
    </xf>
    <xf numFmtId="3" fontId="6" fillId="2" borderId="15" xfId="4" applyNumberFormat="1" applyFont="1" applyFill="1" applyBorder="1" applyAlignment="1">
      <alignment horizontal="left" vertical="top"/>
    </xf>
    <xf numFmtId="190" fontId="6" fillId="2" borderId="15" xfId="7" applyNumberFormat="1" applyFont="1" applyFill="1" applyBorder="1" applyAlignment="1">
      <alignment horizontal="right" vertical="top" wrapText="1"/>
    </xf>
    <xf numFmtId="190" fontId="6" fillId="2" borderId="10" xfId="7" applyNumberFormat="1" applyFont="1" applyFill="1" applyBorder="1" applyAlignment="1">
      <alignment horizontal="right" vertical="top" wrapText="1"/>
    </xf>
    <xf numFmtId="171" fontId="29" fillId="2" borderId="0" xfId="2" applyNumberFormat="1" applyFont="1" applyFill="1" applyAlignment="1" applyProtection="1">
      <alignment horizontal="center" vertical="justify"/>
    </xf>
    <xf numFmtId="190" fontId="10" fillId="2" borderId="0" xfId="7" applyNumberFormat="1" applyFont="1" applyFill="1" applyBorder="1" applyAlignment="1">
      <alignment horizontal="right"/>
    </xf>
    <xf numFmtId="171" fontId="10" fillId="2" borderId="0" xfId="7" applyNumberFormat="1" applyFont="1" applyFill="1" applyAlignment="1"/>
    <xf numFmtId="171" fontId="10" fillId="2" borderId="0" xfId="7" applyNumberFormat="1" applyFont="1" applyFill="1" applyAlignment="1">
      <alignment horizontal="left" indent="2"/>
    </xf>
    <xf numFmtId="171" fontId="30" fillId="2" borderId="0" xfId="7" applyNumberFormat="1" applyFont="1" applyFill="1" applyAlignment="1">
      <alignment horizontal="left" indent="1"/>
    </xf>
    <xf numFmtId="171" fontId="6" fillId="2" borderId="0" xfId="7" applyNumberFormat="1" applyFont="1" applyFill="1" applyAlignment="1">
      <alignment horizontal="left" indent="1"/>
    </xf>
    <xf numFmtId="3" fontId="6" fillId="2" borderId="0" xfId="4" applyNumberFormat="1" applyFont="1" applyFill="1" applyAlignment="1">
      <alignment horizontal="left" indent="4"/>
    </xf>
    <xf numFmtId="3" fontId="6" fillId="2" borderId="15" xfId="4" applyNumberFormat="1" applyFont="1" applyFill="1" applyBorder="1" applyAlignment="1">
      <alignment horizontal="left" indent="1"/>
    </xf>
    <xf numFmtId="190" fontId="6" fillId="2" borderId="15" xfId="7" applyNumberFormat="1" applyFont="1" applyFill="1" applyBorder="1" applyAlignment="1">
      <alignment horizontal="right" wrapText="1"/>
    </xf>
    <xf numFmtId="190" fontId="6" fillId="2" borderId="10" xfId="7" applyNumberFormat="1" applyFont="1" applyFill="1" applyBorder="1" applyAlignment="1">
      <alignment horizontal="right" wrapText="1"/>
    </xf>
    <xf numFmtId="190" fontId="6" fillId="2" borderId="0" xfId="7" applyNumberFormat="1" applyFont="1" applyFill="1"/>
    <xf numFmtId="190" fontId="6" fillId="2" borderId="15" xfId="7" applyNumberFormat="1" applyFont="1" applyFill="1" applyBorder="1" applyAlignment="1">
      <alignment horizontal="right" vertical="center"/>
    </xf>
    <xf numFmtId="3" fontId="17" fillId="2" borderId="0" xfId="4" applyNumberFormat="1" applyFont="1" applyFill="1" applyAlignment="1">
      <alignment horizontal="left" vertical="center" wrapText="1"/>
    </xf>
    <xf numFmtId="183" fontId="6" fillId="2" borderId="0" xfId="7" applyNumberFormat="1" applyFont="1" applyFill="1" applyBorder="1"/>
    <xf numFmtId="191" fontId="13" fillId="4" borderId="0" xfId="13" applyNumberFormat="1" applyFont="1" applyFill="1"/>
    <xf numFmtId="3" fontId="21" fillId="3" borderId="0" xfId="12" applyNumberFormat="1" applyFont="1" applyFill="1" applyAlignment="1">
      <alignment horizontal="left"/>
    </xf>
    <xf numFmtId="3" fontId="21" fillId="3" borderId="0" xfId="12" applyNumberFormat="1" applyFont="1" applyFill="1" applyAlignment="1">
      <alignment horizontal="left" indent="1"/>
    </xf>
    <xf numFmtId="192" fontId="21" fillId="3" borderId="0" xfId="13" applyNumberFormat="1" applyFont="1" applyFill="1" applyBorder="1" applyAlignment="1">
      <alignment horizontal="right" wrapText="1"/>
    </xf>
    <xf numFmtId="192" fontId="21" fillId="2" borderId="0" xfId="13" applyNumberFormat="1" applyFont="1" applyFill="1" applyBorder="1" applyAlignment="1">
      <alignment horizontal="right" wrapText="1"/>
    </xf>
    <xf numFmtId="192" fontId="21" fillId="3" borderId="8" xfId="13" applyNumberFormat="1" applyFont="1" applyFill="1" applyBorder="1" applyAlignment="1">
      <alignment horizontal="right" wrapText="1"/>
    </xf>
    <xf numFmtId="3" fontId="13" fillId="3" borderId="0" xfId="12" applyNumberFormat="1" applyFont="1" applyFill="1" applyAlignment="1">
      <alignment horizontal="left" indent="1"/>
    </xf>
    <xf numFmtId="192" fontId="13" fillId="3" borderId="0" xfId="13" applyNumberFormat="1" applyFont="1" applyFill="1" applyBorder="1" applyAlignment="1">
      <alignment horizontal="right" wrapText="1"/>
    </xf>
    <xf numFmtId="192" fontId="13" fillId="3" borderId="8" xfId="13" applyNumberFormat="1" applyFont="1" applyFill="1" applyBorder="1" applyAlignment="1">
      <alignment horizontal="right" wrapText="1"/>
    </xf>
    <xf numFmtId="191" fontId="13" fillId="4" borderId="0" xfId="13" applyNumberFormat="1" applyFont="1" applyFill="1" applyAlignment="1">
      <alignment vertical="top"/>
    </xf>
    <xf numFmtId="0" fontId="13" fillId="3" borderId="0" xfId="12" applyFont="1" applyFill="1" applyBorder="1" applyAlignment="1">
      <alignment horizontal="left" vertical="top" indent="1"/>
    </xf>
    <xf numFmtId="191" fontId="13" fillId="3" borderId="0" xfId="13" applyNumberFormat="1" applyFont="1" applyFill="1" applyBorder="1" applyAlignment="1">
      <alignment vertical="top"/>
    </xf>
    <xf numFmtId="171" fontId="6" fillId="2" borderId="15" xfId="7" applyNumberFormat="1" applyFont="1" applyFill="1" applyBorder="1" applyAlignment="1">
      <alignment vertical="top"/>
    </xf>
    <xf numFmtId="192" fontId="21" fillId="3" borderId="0" xfId="13" applyNumberFormat="1" applyFont="1" applyFill="1" applyAlignment="1">
      <alignment horizontal="right" wrapText="1"/>
    </xf>
    <xf numFmtId="192" fontId="13" fillId="3" borderId="0" xfId="13" applyNumberFormat="1" applyFont="1" applyFill="1" applyAlignment="1">
      <alignment horizontal="right" wrapText="1"/>
    </xf>
    <xf numFmtId="190" fontId="6" fillId="2" borderId="0" xfId="7" quotePrefix="1" applyNumberFormat="1" applyFont="1" applyFill="1" applyBorder="1" applyAlignment="1">
      <alignment horizontal="right" wrapText="1"/>
    </xf>
    <xf numFmtId="190" fontId="6" fillId="2" borderId="8" xfId="7" quotePrefix="1" applyNumberFormat="1" applyFont="1" applyFill="1" applyBorder="1" applyAlignment="1">
      <alignment horizontal="right" wrapText="1"/>
    </xf>
    <xf numFmtId="190" fontId="10" fillId="2" borderId="0" xfId="7" quotePrefix="1" applyNumberFormat="1" applyFont="1" applyFill="1" applyBorder="1" applyAlignment="1">
      <alignment horizontal="right" wrapText="1"/>
    </xf>
    <xf numFmtId="190" fontId="6" fillId="2" borderId="0" xfId="7" applyNumberFormat="1" applyFont="1" applyFill="1" applyBorder="1" applyAlignment="1">
      <alignment horizontal="right"/>
    </xf>
    <xf numFmtId="190" fontId="6" fillId="2" borderId="8" xfId="7" applyNumberFormat="1" applyFont="1" applyFill="1" applyBorder="1" applyAlignment="1">
      <alignment horizontal="right"/>
    </xf>
    <xf numFmtId="191" fontId="21" fillId="4" borderId="7" xfId="13" applyNumberFormat="1" applyFont="1" applyFill="1" applyBorder="1"/>
    <xf numFmtId="0" fontId="10" fillId="3" borderId="0" xfId="12" applyFont="1" applyFill="1" applyBorder="1" applyAlignment="1">
      <alignment horizontal="left"/>
    </xf>
    <xf numFmtId="191" fontId="21" fillId="4" borderId="0" xfId="13" applyNumberFormat="1" applyFont="1" applyFill="1"/>
    <xf numFmtId="3" fontId="21" fillId="4" borderId="7" xfId="12" applyNumberFormat="1" applyFont="1" applyFill="1" applyBorder="1" applyAlignment="1">
      <alignment horizontal="left" indent="1"/>
    </xf>
    <xf numFmtId="3" fontId="6" fillId="2" borderId="0" xfId="12" applyNumberFormat="1" applyFont="1" applyFill="1" applyBorder="1" applyAlignment="1">
      <alignment horizontal="left" indent="1"/>
    </xf>
    <xf numFmtId="191" fontId="21" fillId="4" borderId="0" xfId="13" applyNumberFormat="1" applyFont="1" applyFill="1" applyAlignment="1">
      <alignment horizontal="left" indent="1"/>
    </xf>
    <xf numFmtId="191" fontId="21" fillId="4" borderId="7" xfId="13" applyNumberFormat="1" applyFont="1" applyFill="1" applyBorder="1" applyAlignment="1">
      <alignment horizontal="left" indent="1"/>
    </xf>
    <xf numFmtId="0" fontId="10" fillId="3" borderId="0" xfId="12" applyFont="1" applyFill="1" applyBorder="1" applyAlignment="1">
      <alignment horizontal="left" indent="1"/>
    </xf>
    <xf numFmtId="3" fontId="6" fillId="2" borderId="0" xfId="12" applyNumberFormat="1" applyFont="1" applyFill="1" applyBorder="1" applyAlignment="1">
      <alignment horizontal="left" indent="2"/>
    </xf>
    <xf numFmtId="191" fontId="13" fillId="4" borderId="7" xfId="13" applyNumberFormat="1" applyFont="1" applyFill="1" applyBorder="1" applyAlignment="1">
      <alignment horizontal="left" vertical="top"/>
    </xf>
    <xf numFmtId="0" fontId="6" fillId="3" borderId="0" xfId="12" applyFont="1" applyFill="1" applyBorder="1" applyAlignment="1">
      <alignment horizontal="left" vertical="top" indent="2"/>
    </xf>
    <xf numFmtId="164" fontId="6" fillId="2" borderId="0" xfId="7" applyNumberFormat="1" applyFont="1" applyFill="1" applyAlignment="1">
      <alignment horizontal="right" vertical="top" wrapText="1"/>
    </xf>
    <xf numFmtId="164" fontId="6" fillId="2" borderId="0" xfId="7" applyNumberFormat="1" applyFont="1" applyFill="1" applyBorder="1" applyAlignment="1">
      <alignment horizontal="right" vertical="top" wrapText="1"/>
    </xf>
    <xf numFmtId="164" fontId="6" fillId="2" borderId="8" xfId="7" applyNumberFormat="1" applyFont="1" applyFill="1" applyBorder="1" applyAlignment="1">
      <alignment horizontal="right" vertical="top" wrapText="1"/>
    </xf>
    <xf numFmtId="191" fontId="13" fillId="4" borderId="0" xfId="13" applyNumberFormat="1" applyFont="1" applyFill="1" applyAlignment="1">
      <alignment horizontal="left" vertical="top"/>
    </xf>
    <xf numFmtId="190" fontId="10" fillId="2" borderId="18" xfId="7" applyNumberFormat="1" applyFont="1" applyFill="1" applyBorder="1" applyAlignment="1">
      <alignment horizontal="right" wrapText="1"/>
    </xf>
    <xf numFmtId="3" fontId="6" fillId="2" borderId="0" xfId="4" applyNumberFormat="1" applyFont="1" applyFill="1" applyAlignment="1">
      <alignment horizontal="left" wrapText="1" indent="1"/>
    </xf>
    <xf numFmtId="49" fontId="6" fillId="2" borderId="0" xfId="7" applyNumberFormat="1" applyFont="1" applyFill="1" applyBorder="1" applyAlignment="1">
      <alignment wrapText="1"/>
    </xf>
    <xf numFmtId="0" fontId="0" fillId="2" borderId="0" xfId="0" applyFill="1" applyAlignment="1">
      <alignment wrapText="1"/>
    </xf>
    <xf numFmtId="0" fontId="6" fillId="2" borderId="0" xfId="4" applyFont="1" applyFill="1" applyAlignment="1">
      <alignment horizontal="left" vertical="center" wrapText="1" indent="1"/>
    </xf>
    <xf numFmtId="49" fontId="6" fillId="2" borderId="15" xfId="7" applyNumberFormat="1" applyFont="1" applyFill="1" applyBorder="1" applyAlignment="1">
      <alignment vertical="center" wrapText="1"/>
    </xf>
    <xf numFmtId="0" fontId="6" fillId="2" borderId="15" xfId="4" applyFont="1" applyFill="1" applyBorder="1" applyAlignment="1">
      <alignment horizontal="left" vertical="center" wrapText="1" indent="1"/>
    </xf>
    <xf numFmtId="190" fontId="6" fillId="2" borderId="15" xfId="7" applyNumberFormat="1" applyFont="1" applyFill="1" applyBorder="1" applyAlignment="1">
      <alignment horizontal="right"/>
    </xf>
    <xf numFmtId="171" fontId="6" fillId="2" borderId="10" xfId="7" applyNumberFormat="1" applyFont="1" applyFill="1" applyBorder="1"/>
    <xf numFmtId="190" fontId="6" fillId="2" borderId="0" xfId="7" applyNumberFormat="1" applyFont="1" applyFill="1" applyAlignment="1">
      <alignment horizontal="right"/>
    </xf>
    <xf numFmtId="3" fontId="6" fillId="2" borderId="7" xfId="4" applyNumberFormat="1" applyFont="1" applyFill="1" applyBorder="1"/>
    <xf numFmtId="3" fontId="6" fillId="2" borderId="7" xfId="4" applyNumberFormat="1" applyFont="1" applyFill="1" applyBorder="1" applyAlignment="1">
      <alignment vertical="center"/>
    </xf>
    <xf numFmtId="164" fontId="6" fillId="2" borderId="0" xfId="7" applyNumberFormat="1" applyFont="1" applyFill="1" applyBorder="1" applyAlignment="1">
      <alignment horizontal="right" vertical="center" wrapText="1"/>
    </xf>
    <xf numFmtId="164" fontId="6" fillId="2" borderId="8" xfId="7" applyNumberFormat="1" applyFont="1" applyFill="1" applyBorder="1" applyAlignment="1">
      <alignment horizontal="right" vertical="center" wrapText="1"/>
    </xf>
    <xf numFmtId="164" fontId="10" fillId="2" borderId="0" xfId="7" applyNumberFormat="1" applyFont="1" applyFill="1" applyBorder="1" applyAlignment="1">
      <alignment horizontal="right" vertical="center" wrapText="1"/>
    </xf>
    <xf numFmtId="164" fontId="10" fillId="2" borderId="8" xfId="7" applyNumberFormat="1" applyFont="1" applyFill="1" applyBorder="1" applyAlignment="1">
      <alignment horizontal="right" vertical="center" wrapText="1"/>
    </xf>
    <xf numFmtId="3" fontId="6" fillId="2" borderId="0" xfId="4" applyNumberFormat="1" applyFont="1" applyFill="1" applyAlignment="1">
      <alignment horizontal="left" vertical="top" indent="3"/>
    </xf>
    <xf numFmtId="3" fontId="6" fillId="2" borderId="0" xfId="4" applyNumberFormat="1" applyFont="1" applyFill="1" applyAlignment="1">
      <alignment horizontal="left" vertical="top"/>
    </xf>
    <xf numFmtId="171" fontId="31" fillId="2" borderId="7" xfId="7" applyNumberFormat="1" applyFont="1" applyFill="1" applyBorder="1"/>
    <xf numFmtId="0" fontId="10" fillId="2" borderId="13" xfId="4" applyFont="1" applyFill="1" applyBorder="1" applyAlignment="1">
      <alignment wrapText="1"/>
    </xf>
    <xf numFmtId="164" fontId="6" fillId="2" borderId="0" xfId="7" quotePrefix="1" applyNumberFormat="1" applyFont="1" applyFill="1" applyAlignment="1">
      <alignment horizontal="right" wrapText="1"/>
    </xf>
    <xf numFmtId="3" fontId="6" fillId="2" borderId="15" xfId="4" applyNumberFormat="1" applyFont="1" applyFill="1" applyBorder="1"/>
    <xf numFmtId="171" fontId="32" fillId="2" borderId="0" xfId="7" applyNumberFormat="1" applyFont="1" applyFill="1" applyAlignment="1"/>
    <xf numFmtId="171" fontId="25" fillId="2" borderId="0" xfId="7" applyNumberFormat="1" applyFont="1" applyFill="1"/>
    <xf numFmtId="171" fontId="15" fillId="2" borderId="0" xfId="7" applyNumberFormat="1" applyFont="1" applyFill="1"/>
    <xf numFmtId="171" fontId="15" fillId="2" borderId="0" xfId="7" applyNumberFormat="1" applyFont="1" applyFill="1" applyAlignment="1">
      <alignment vertical="top"/>
    </xf>
    <xf numFmtId="0" fontId="6" fillId="2" borderId="15" xfId="4" applyFont="1" applyFill="1" applyBorder="1" applyAlignment="1">
      <alignment horizontal="left" vertical="top" indent="2"/>
    </xf>
    <xf numFmtId="171" fontId="25" fillId="2" borderId="15" xfId="7" applyNumberFormat="1" applyFont="1" applyFill="1" applyBorder="1" applyAlignment="1">
      <alignment vertical="top"/>
    </xf>
    <xf numFmtId="171" fontId="31" fillId="2" borderId="0" xfId="7" applyNumberFormat="1" applyFont="1" applyFill="1"/>
    <xf numFmtId="0" fontId="10" fillId="2" borderId="28" xfId="4" applyFont="1" applyFill="1" applyBorder="1" applyAlignment="1">
      <alignment horizontal="left" wrapText="1"/>
    </xf>
    <xf numFmtId="171" fontId="15" fillId="2" borderId="15" xfId="7" applyNumberFormat="1" applyFont="1" applyFill="1" applyBorder="1"/>
    <xf numFmtId="0" fontId="6" fillId="2" borderId="15" xfId="4" applyFont="1" applyFill="1" applyBorder="1" applyAlignment="1">
      <alignment horizontal="left" indent="1"/>
    </xf>
    <xf numFmtId="164" fontId="10" fillId="2" borderId="11" xfId="7" applyNumberFormat="1" applyFont="1" applyFill="1" applyBorder="1" applyAlignment="1">
      <alignment horizontal="right" wrapText="1"/>
    </xf>
    <xf numFmtId="164" fontId="10" fillId="2" borderId="6" xfId="7" applyNumberFormat="1" applyFont="1" applyFill="1" applyBorder="1" applyAlignment="1">
      <alignment horizontal="right" wrapText="1"/>
    </xf>
    <xf numFmtId="0" fontId="6" fillId="3" borderId="0" xfId="12" applyFont="1" applyFill="1" applyAlignment="1">
      <alignment horizontal="left" indent="1"/>
    </xf>
    <xf numFmtId="164" fontId="27" fillId="2" borderId="0" xfId="4" applyNumberFormat="1" applyFont="1" applyFill="1" applyAlignment="1">
      <alignment vertical="center"/>
    </xf>
    <xf numFmtId="0" fontId="6" fillId="3" borderId="0" xfId="12" applyFont="1" applyFill="1" applyAlignment="1">
      <alignment horizontal="left" indent="2"/>
    </xf>
    <xf numFmtId="0" fontId="10" fillId="3" borderId="0" xfId="12" applyFont="1" applyFill="1" applyAlignment="1">
      <alignment horizontal="left" indent="1"/>
    </xf>
    <xf numFmtId="0" fontId="6" fillId="2" borderId="7" xfId="4" applyFont="1" applyFill="1" applyBorder="1" applyAlignment="1">
      <alignment horizontal="left"/>
    </xf>
    <xf numFmtId="0" fontId="10" fillId="3" borderId="0" xfId="12" applyFont="1" applyFill="1" applyAlignment="1">
      <alignment horizontal="left"/>
    </xf>
    <xf numFmtId="171" fontId="15" fillId="2" borderId="7" xfId="7" applyNumberFormat="1" applyFont="1" applyFill="1" applyBorder="1"/>
    <xf numFmtId="182" fontId="6" fillId="2" borderId="0" xfId="7" applyNumberFormat="1" applyFont="1" applyFill="1" applyBorder="1" applyAlignment="1">
      <alignment horizontal="right" wrapText="1"/>
    </xf>
    <xf numFmtId="0" fontId="6" fillId="3" borderId="0" xfId="12" applyFont="1" applyFill="1"/>
    <xf numFmtId="0" fontId="6" fillId="2" borderId="7" xfId="4" applyFont="1" applyFill="1" applyBorder="1" applyAlignment="1">
      <alignment vertical="top"/>
    </xf>
    <xf numFmtId="0" fontId="10" fillId="3" borderId="0" xfId="12" applyFont="1" applyFill="1" applyAlignment="1">
      <alignment horizontal="left" indent="2"/>
    </xf>
    <xf numFmtId="171" fontId="10" fillId="2" borderId="7" xfId="2" applyNumberFormat="1" applyFont="1" applyFill="1" applyBorder="1" applyAlignment="1" applyProtection="1">
      <alignment horizontal="center" vertical="justify"/>
    </xf>
    <xf numFmtId="0" fontId="6" fillId="2" borderId="28" xfId="4" applyFont="1" applyFill="1" applyBorder="1"/>
    <xf numFmtId="164" fontId="6" fillId="2" borderId="15" xfId="7" applyNumberFormat="1" applyFont="1" applyFill="1" applyBorder="1" applyAlignment="1">
      <alignment horizontal="right"/>
    </xf>
    <xf numFmtId="0" fontId="6" fillId="2" borderId="0" xfId="4" applyFont="1" applyFill="1" applyAlignment="1">
      <alignment horizontal="left" indent="3"/>
    </xf>
    <xf numFmtId="164" fontId="6" fillId="2" borderId="18" xfId="7" applyNumberFormat="1" applyFont="1" applyFill="1" applyBorder="1" applyAlignment="1">
      <alignment horizontal="right" wrapText="1"/>
    </xf>
    <xf numFmtId="164" fontId="6" fillId="2" borderId="18" xfId="7" applyNumberFormat="1" applyFont="1" applyFill="1" applyBorder="1" applyAlignment="1">
      <alignment horizontal="right"/>
    </xf>
    <xf numFmtId="0" fontId="6" fillId="2" borderId="0" xfId="4" applyFont="1" applyFill="1" applyAlignment="1">
      <alignment horizontal="left" wrapText="1" indent="1"/>
    </xf>
    <xf numFmtId="3" fontId="6" fillId="2" borderId="0" xfId="4" applyNumberFormat="1" applyFont="1" applyFill="1" applyAlignment="1">
      <alignment horizontal="left" vertical="top" indent="2"/>
    </xf>
    <xf numFmtId="164" fontId="6" fillId="2" borderId="30" xfId="7" applyNumberFormat="1" applyFont="1" applyFill="1" applyBorder="1" applyAlignment="1">
      <alignment horizontal="right" vertical="top" wrapText="1"/>
    </xf>
    <xf numFmtId="3" fontId="6" fillId="2" borderId="28" xfId="4" applyNumberFormat="1" applyFont="1" applyFill="1" applyBorder="1" applyAlignment="1">
      <alignment horizontal="left"/>
    </xf>
    <xf numFmtId="164" fontId="6" fillId="2" borderId="0" xfId="4" applyNumberFormat="1" applyFont="1" applyFill="1" applyAlignment="1">
      <alignment horizontal="right" indent="1"/>
    </xf>
    <xf numFmtId="0" fontId="6" fillId="2" borderId="15" xfId="4" applyFont="1" applyFill="1" applyBorder="1" applyAlignment="1">
      <alignment horizontal="left" indent="2"/>
    </xf>
    <xf numFmtId="0" fontId="6" fillId="2" borderId="15" xfId="4" applyFont="1" applyFill="1" applyBorder="1" applyAlignment="1">
      <alignment horizontal="left" vertical="center" wrapText="1" indent="2"/>
    </xf>
    <xf numFmtId="171" fontId="6" fillId="2" borderId="0" xfId="7" applyNumberFormat="1" applyFont="1" applyFill="1" applyAlignment="1">
      <alignment vertical="center"/>
    </xf>
    <xf numFmtId="0" fontId="10" fillId="2" borderId="0" xfId="4" applyFont="1" applyFill="1" applyAlignment="1">
      <alignment horizontal="left" vertical="center" indent="1"/>
    </xf>
    <xf numFmtId="0" fontId="6" fillId="2" borderId="0" xfId="4" applyFont="1" applyFill="1" applyAlignment="1">
      <alignment horizontal="left" vertical="center"/>
    </xf>
    <xf numFmtId="164" fontId="10" fillId="2" borderId="0" xfId="7" applyNumberFormat="1" applyFont="1" applyFill="1" applyAlignment="1">
      <alignment horizontal="right" vertical="center" wrapText="1"/>
    </xf>
    <xf numFmtId="171" fontId="6" fillId="2" borderId="15" xfId="7" applyNumberFormat="1" applyFont="1" applyFill="1" applyBorder="1" applyAlignment="1">
      <alignment vertical="center"/>
    </xf>
    <xf numFmtId="0" fontId="10" fillId="2" borderId="15" xfId="4" applyFont="1" applyFill="1" applyBorder="1" applyAlignment="1">
      <alignment horizontal="left" vertical="center" indent="1"/>
    </xf>
    <xf numFmtId="164" fontId="10" fillId="2" borderId="15" xfId="7" applyNumberFormat="1" applyFont="1" applyFill="1" applyBorder="1" applyAlignment="1">
      <alignment horizontal="right" vertical="center" wrapText="1"/>
    </xf>
    <xf numFmtId="164" fontId="10" fillId="2" borderId="10" xfId="7" applyNumberFormat="1" applyFont="1" applyFill="1" applyBorder="1" applyAlignment="1">
      <alignment horizontal="right" vertical="center" wrapText="1"/>
    </xf>
    <xf numFmtId="3" fontId="6" fillId="2" borderId="15" xfId="4" applyNumberFormat="1" applyFont="1" applyFill="1" applyBorder="1" applyAlignment="1">
      <alignment horizontal="left" vertical="top" indent="1"/>
    </xf>
    <xf numFmtId="164" fontId="10" fillId="2" borderId="0" xfId="4" applyNumberFormat="1" applyFont="1" applyFill="1" applyAlignment="1">
      <alignment horizontal="right" wrapText="1"/>
    </xf>
    <xf numFmtId="164" fontId="10" fillId="2" borderId="17" xfId="4" applyNumberFormat="1" applyFont="1" applyFill="1" applyBorder="1" applyAlignment="1">
      <alignment horizontal="right" wrapText="1"/>
    </xf>
    <xf numFmtId="164" fontId="10" fillId="2" borderId="19" xfId="4" applyNumberFormat="1" applyFont="1" applyFill="1" applyBorder="1" applyAlignment="1">
      <alignment horizontal="right" wrapText="1"/>
    </xf>
    <xf numFmtId="164" fontId="6" fillId="2" borderId="0" xfId="4" applyNumberFormat="1" applyFont="1" applyFill="1" applyAlignment="1">
      <alignment horizontal="right" wrapText="1"/>
    </xf>
    <xf numFmtId="164" fontId="6" fillId="2" borderId="8" xfId="4" applyNumberFormat="1" applyFont="1" applyFill="1" applyBorder="1" applyAlignment="1">
      <alignment horizontal="right" wrapText="1"/>
    </xf>
    <xf numFmtId="164" fontId="6" fillId="2" borderId="0" xfId="4" applyNumberFormat="1" applyFont="1" applyFill="1" applyAlignment="1">
      <alignment horizontal="right" vertical="top" wrapText="1"/>
    </xf>
    <xf numFmtId="164" fontId="6" fillId="2" borderId="8" xfId="4" applyNumberFormat="1" applyFont="1" applyFill="1" applyBorder="1" applyAlignment="1">
      <alignment horizontal="right" vertical="top" wrapText="1"/>
    </xf>
    <xf numFmtId="171" fontId="30" fillId="2" borderId="0" xfId="7" applyNumberFormat="1" applyFont="1" applyFill="1" applyBorder="1" applyAlignment="1">
      <alignment vertical="center"/>
    </xf>
    <xf numFmtId="171" fontId="30" fillId="2" borderId="15" xfId="7" applyNumberFormat="1" applyFont="1" applyFill="1" applyBorder="1" applyAlignment="1">
      <alignment horizontal="left" vertical="center"/>
    </xf>
    <xf numFmtId="164" fontId="6" fillId="2" borderId="15" xfId="4" applyNumberFormat="1" applyFont="1" applyFill="1" applyBorder="1" applyAlignment="1">
      <alignment horizontal="right" vertical="center" wrapText="1"/>
    </xf>
    <xf numFmtId="164" fontId="6" fillId="2" borderId="10" xfId="4" applyNumberFormat="1" applyFont="1" applyFill="1" applyBorder="1" applyAlignment="1">
      <alignment horizontal="right" vertical="center" wrapText="1"/>
    </xf>
    <xf numFmtId="0" fontId="10" fillId="2" borderId="13" xfId="4" applyFont="1" applyFill="1" applyBorder="1" applyAlignment="1">
      <alignment horizontal="left"/>
    </xf>
    <xf numFmtId="164" fontId="10" fillId="2" borderId="8" xfId="4" applyNumberFormat="1" applyFont="1" applyFill="1" applyBorder="1" applyAlignment="1">
      <alignment horizontal="right" wrapText="1"/>
    </xf>
    <xf numFmtId="171" fontId="30" fillId="2" borderId="15" xfId="7" applyNumberFormat="1" applyFont="1" applyFill="1" applyBorder="1" applyAlignment="1">
      <alignment horizontal="left" vertical="center" wrapText="1" indent="1"/>
    </xf>
    <xf numFmtId="171" fontId="30" fillId="2" borderId="28" xfId="7" applyNumberFormat="1" applyFont="1" applyFill="1" applyBorder="1" applyAlignment="1">
      <alignment horizontal="left" indent="1"/>
    </xf>
    <xf numFmtId="171" fontId="30" fillId="2" borderId="15" xfId="7" applyNumberFormat="1" applyFont="1" applyFill="1" applyBorder="1"/>
    <xf numFmtId="164" fontId="6" fillId="2" borderId="15" xfId="4" applyNumberFormat="1" applyFont="1" applyFill="1" applyBorder="1" applyAlignment="1">
      <alignment horizontal="right" wrapText="1"/>
    </xf>
    <xf numFmtId="164" fontId="6" fillId="2" borderId="10" xfId="4" applyNumberFormat="1" applyFont="1" applyFill="1" applyBorder="1" applyAlignment="1">
      <alignment horizontal="right" wrapText="1"/>
    </xf>
    <xf numFmtId="171" fontId="6" fillId="2" borderId="0" xfId="7" applyNumberFormat="1" applyFont="1" applyFill="1" applyAlignment="1">
      <alignment horizontal="left"/>
    </xf>
    <xf numFmtId="3" fontId="6" fillId="2" borderId="0" xfId="6" applyNumberFormat="1" applyFont="1" applyFill="1" applyAlignment="1">
      <alignment horizontal="left" indent="1"/>
    </xf>
    <xf numFmtId="171" fontId="6" fillId="2" borderId="15" xfId="7" applyNumberFormat="1" applyFont="1" applyFill="1" applyBorder="1" applyAlignment="1">
      <alignment horizontal="left" indent="1"/>
    </xf>
    <xf numFmtId="171" fontId="10" fillId="2" borderId="0" xfId="2" applyNumberFormat="1" applyFont="1" applyFill="1" applyBorder="1" applyAlignment="1" applyProtection="1">
      <alignment vertical="justify"/>
    </xf>
    <xf numFmtId="171" fontId="29" fillId="2" borderId="0" xfId="2" applyNumberFormat="1" applyFont="1" applyFill="1" applyBorder="1" applyAlignment="1" applyProtection="1">
      <alignment horizontal="center" vertical="justify"/>
    </xf>
    <xf numFmtId="164" fontId="10" fillId="2" borderId="0" xfId="7" applyNumberFormat="1" applyFont="1" applyFill="1" applyAlignment="1">
      <alignment horizontal="right"/>
    </xf>
    <xf numFmtId="164" fontId="10" fillId="2" borderId="8" xfId="7" applyNumberFormat="1" applyFont="1" applyFill="1" applyBorder="1" applyAlignment="1">
      <alignment horizontal="right"/>
    </xf>
    <xf numFmtId="164" fontId="6" fillId="2" borderId="15" xfId="7" applyNumberFormat="1" applyFont="1" applyFill="1" applyBorder="1" applyAlignment="1"/>
    <xf numFmtId="164" fontId="6" fillId="2" borderId="10" xfId="7" applyNumberFormat="1" applyFont="1" applyFill="1" applyBorder="1" applyAlignment="1"/>
    <xf numFmtId="0" fontId="32" fillId="2" borderId="0" xfId="4" applyFont="1" applyFill="1" applyAlignment="1">
      <alignment vertical="center"/>
    </xf>
    <xf numFmtId="0" fontId="32" fillId="2" borderId="0" xfId="4" applyFont="1" applyFill="1"/>
    <xf numFmtId="0" fontId="32" fillId="2" borderId="0" xfId="4" applyFont="1" applyFill="1" applyAlignment="1">
      <alignment horizontal="left" indent="1"/>
    </xf>
    <xf numFmtId="164" fontId="6" fillId="2" borderId="15" xfId="7" applyNumberFormat="1" applyFont="1" applyFill="1" applyBorder="1" applyAlignment="1">
      <alignment horizontal="right" vertical="top"/>
    </xf>
    <xf numFmtId="164" fontId="6" fillId="2" borderId="10" xfId="7" applyNumberFormat="1" applyFont="1" applyFill="1" applyBorder="1" applyAlignment="1">
      <alignment horizontal="right" vertical="top"/>
    </xf>
    <xf numFmtId="0" fontId="32" fillId="2" borderId="11" xfId="4" applyFont="1" applyFill="1" applyBorder="1"/>
    <xf numFmtId="164" fontId="6" fillId="2" borderId="10" xfId="7" applyNumberFormat="1" applyFont="1" applyFill="1" applyBorder="1" applyAlignment="1">
      <alignment horizontal="right"/>
    </xf>
    <xf numFmtId="171" fontId="6" fillId="2" borderId="7" xfId="7" applyNumberFormat="1" applyFont="1" applyFill="1" applyBorder="1" applyAlignment="1">
      <alignment vertical="center"/>
    </xf>
    <xf numFmtId="0" fontId="6" fillId="2" borderId="0" xfId="4" applyFont="1" applyFill="1" applyAlignment="1">
      <alignment horizontal="left" vertical="center" indent="1"/>
    </xf>
    <xf numFmtId="171" fontId="6" fillId="2" borderId="0" xfId="7" applyNumberFormat="1" applyFont="1" applyFill="1" applyBorder="1" applyAlignment="1">
      <alignment horizontal="left" vertical="center"/>
    </xf>
    <xf numFmtId="164" fontId="6" fillId="2" borderId="0" xfId="7" applyNumberFormat="1" applyFont="1" applyFill="1" applyBorder="1" applyAlignment="1">
      <alignment horizontal="right" vertical="center"/>
    </xf>
    <xf numFmtId="164" fontId="6" fillId="2" borderId="8" xfId="7" applyNumberFormat="1" applyFont="1" applyFill="1" applyBorder="1" applyAlignment="1">
      <alignment horizontal="right" vertical="center"/>
    </xf>
    <xf numFmtId="0" fontId="10" fillId="2" borderId="7" xfId="4" applyFont="1" applyFill="1" applyBorder="1" applyAlignment="1">
      <alignment vertical="top"/>
    </xf>
    <xf numFmtId="171" fontId="28" fillId="2" borderId="15" xfId="7" applyNumberFormat="1" applyFont="1" applyFill="1" applyBorder="1" applyAlignment="1">
      <alignment vertical="top"/>
    </xf>
    <xf numFmtId="164" fontId="10" fillId="2" borderId="0" xfId="7" applyNumberFormat="1" applyFont="1" applyFill="1" applyBorder="1" applyAlignment="1">
      <alignment horizontal="right" vertical="top"/>
    </xf>
    <xf numFmtId="164" fontId="6" fillId="2" borderId="0" xfId="7" applyNumberFormat="1" applyFont="1" applyFill="1" applyBorder="1" applyAlignment="1">
      <alignment horizontal="right" vertical="top"/>
    </xf>
    <xf numFmtId="164" fontId="6" fillId="2" borderId="8" xfId="7" applyNumberFormat="1" applyFont="1" applyFill="1" applyBorder="1" applyAlignment="1">
      <alignment horizontal="right" vertical="top"/>
    </xf>
    <xf numFmtId="171" fontId="10" fillId="2" borderId="0" xfId="7" applyNumberFormat="1" applyFont="1" applyFill="1" applyBorder="1" applyAlignment="1">
      <alignment vertical="top"/>
    </xf>
    <xf numFmtId="171" fontId="29" fillId="2" borderId="7" xfId="2" applyNumberFormat="1" applyFont="1" applyFill="1" applyBorder="1" applyAlignment="1" applyProtection="1">
      <alignment horizontal="center" vertical="justify"/>
    </xf>
    <xf numFmtId="171" fontId="29" fillId="2" borderId="7" xfId="2" applyNumberFormat="1" applyFont="1" applyFill="1" applyBorder="1" applyAlignment="1" applyProtection="1">
      <alignment horizontal="center" vertical="top"/>
    </xf>
    <xf numFmtId="171" fontId="28" fillId="2" borderId="0" xfId="7" applyNumberFormat="1" applyFont="1" applyFill="1" applyBorder="1" applyAlignment="1">
      <alignment vertical="top"/>
    </xf>
    <xf numFmtId="164" fontId="6" fillId="2" borderId="0" xfId="7" quotePrefix="1" applyNumberFormat="1" applyFont="1" applyFill="1" applyBorder="1" applyAlignment="1">
      <alignment horizontal="right"/>
    </xf>
    <xf numFmtId="171" fontId="6" fillId="2" borderId="9" xfId="7" applyNumberFormat="1" applyFont="1" applyFill="1" applyBorder="1" applyAlignment="1">
      <alignment vertical="top"/>
    </xf>
    <xf numFmtId="0" fontId="6" fillId="2" borderId="15" xfId="4" applyFont="1" applyFill="1" applyBorder="1" applyAlignment="1">
      <alignment horizontal="left" vertical="top" wrapText="1"/>
    </xf>
    <xf numFmtId="182" fontId="6" fillId="2" borderId="0" xfId="7" applyNumberFormat="1" applyFont="1" applyFill="1" applyAlignment="1">
      <alignment horizontal="right"/>
    </xf>
    <xf numFmtId="17" fontId="10" fillId="2" borderId="0" xfId="7" applyNumberFormat="1" applyFont="1" applyFill="1" applyAlignment="1">
      <alignment horizontal="right"/>
    </xf>
    <xf numFmtId="0" fontId="0" fillId="2" borderId="11" xfId="0" applyFill="1" applyBorder="1"/>
    <xf numFmtId="0" fontId="0" fillId="2" borderId="15" xfId="0" applyFill="1" applyBorder="1"/>
    <xf numFmtId="0" fontId="18" fillId="2" borderId="0" xfId="0" applyFont="1" applyFill="1"/>
    <xf numFmtId="164" fontId="10" fillId="2" borderId="6" xfId="7" applyNumberFormat="1" applyFont="1" applyFill="1" applyBorder="1" applyAlignment="1">
      <alignment horizontal="right"/>
    </xf>
    <xf numFmtId="171" fontId="33" fillId="2" borderId="7" xfId="2" applyNumberFormat="1" applyFont="1" applyFill="1" applyBorder="1" applyAlignment="1" applyProtection="1">
      <alignment horizontal="center" vertical="justify"/>
    </xf>
    <xf numFmtId="0" fontId="16" fillId="2" borderId="0" xfId="0" applyFont="1" applyFill="1" applyAlignment="1">
      <alignment horizontal="left" indent="1"/>
    </xf>
    <xf numFmtId="0" fontId="16" fillId="2" borderId="7" xfId="0" applyFont="1" applyFill="1" applyBorder="1"/>
    <xf numFmtId="164" fontId="16" fillId="2" borderId="0" xfId="0" applyNumberFormat="1" applyFont="1" applyFill="1" applyAlignment="1">
      <alignment horizontal="right"/>
    </xf>
    <xf numFmtId="164" fontId="16" fillId="2" borderId="8" xfId="0" applyNumberFormat="1" applyFont="1" applyFill="1" applyBorder="1" applyAlignment="1">
      <alignment horizontal="right"/>
    </xf>
    <xf numFmtId="0" fontId="16" fillId="2" borderId="7" xfId="0" applyFont="1" applyFill="1" applyBorder="1" applyAlignment="1">
      <alignment vertical="center"/>
    </xf>
    <xf numFmtId="0" fontId="0" fillId="2" borderId="0" xfId="0" applyFill="1" applyAlignment="1">
      <alignment vertical="center"/>
    </xf>
    <xf numFmtId="164" fontId="16" fillId="2" borderId="0" xfId="0" applyNumberFormat="1" applyFont="1" applyFill="1" applyAlignment="1">
      <alignment horizontal="right" vertical="center"/>
    </xf>
    <xf numFmtId="164" fontId="16" fillId="2" borderId="8" xfId="0" applyNumberFormat="1" applyFont="1" applyFill="1" applyBorder="1" applyAlignment="1">
      <alignment horizontal="right" vertical="center"/>
    </xf>
    <xf numFmtId="0" fontId="16" fillId="2" borderId="0" xfId="0" applyFont="1" applyFill="1" applyAlignment="1">
      <alignment horizontal="left" vertical="center" indent="2"/>
    </xf>
    <xf numFmtId="0" fontId="16" fillId="2" borderId="7" xfId="0" applyFont="1" applyFill="1" applyBorder="1" applyAlignment="1">
      <alignment vertical="top"/>
    </xf>
    <xf numFmtId="0" fontId="10" fillId="2" borderId="15" xfId="4" applyFont="1" applyFill="1" applyBorder="1" applyAlignment="1">
      <alignment horizontal="right"/>
    </xf>
    <xf numFmtId="0" fontId="34" fillId="2" borderId="0" xfId="0" applyFont="1" applyFill="1"/>
    <xf numFmtId="0" fontId="34" fillId="2" borderId="11" xfId="0" applyFont="1" applyFill="1" applyBorder="1"/>
    <xf numFmtId="0" fontId="16" fillId="2" borderId="0" xfId="0" applyFont="1" applyFill="1"/>
    <xf numFmtId="0" fontId="10" fillId="2" borderId="0" xfId="4" applyFont="1" applyFill="1" applyAlignment="1">
      <alignment horizontal="right"/>
    </xf>
    <xf numFmtId="0" fontId="16" fillId="2" borderId="0" xfId="0" applyFont="1" applyFill="1" applyAlignment="1">
      <alignment horizontal="left"/>
    </xf>
    <xf numFmtId="9" fontId="0" fillId="2" borderId="0" xfId="5" applyFont="1" applyFill="1"/>
    <xf numFmtId="164" fontId="0" fillId="2" borderId="0" xfId="0" applyNumberFormat="1" applyFill="1"/>
    <xf numFmtId="0" fontId="16" fillId="2" borderId="0" xfId="0" applyFont="1" applyFill="1" applyAlignment="1">
      <alignment horizontal="left" indent="2"/>
    </xf>
    <xf numFmtId="0" fontId="16" fillId="2" borderId="0" xfId="0" applyFont="1" applyFill="1" applyAlignment="1">
      <alignment horizontal="left" vertical="center" wrapText="1" indent="2"/>
    </xf>
    <xf numFmtId="0" fontId="0" fillId="2" borderId="8" xfId="0" applyFill="1" applyBorder="1"/>
    <xf numFmtId="0" fontId="6" fillId="2" borderId="0" xfId="4" applyFont="1" applyFill="1" applyAlignment="1">
      <alignment horizontal="center" vertical="center" wrapText="1"/>
    </xf>
  </cellXfs>
  <cellStyles count="15">
    <cellStyle name="Comma" xfId="1" builtinId="3"/>
    <cellStyle name="Comma 10 2" xfId="7" xr:uid="{33628BFA-563C-4E92-BA03-1D4420AA18FF}"/>
    <cellStyle name="Comma 10 2 7" xfId="13" xr:uid="{B9183F81-FE43-4EE0-8F8C-4C7F9C96B339}"/>
    <cellStyle name="Hyperlink" xfId="2" builtinId="8"/>
    <cellStyle name="Hyperlink 2 12" xfId="9" xr:uid="{903A7DA4-AB16-43AB-A7BE-C9107BC95B05}"/>
    <cellStyle name="Normal" xfId="0" builtinId="0"/>
    <cellStyle name="Normal 10 4" xfId="3" xr:uid="{33B3436F-9C50-4CC8-913A-87C644A73802}"/>
    <cellStyle name="Normal 211" xfId="11" xr:uid="{F123FCC6-30B0-48CF-8159-5443A9679754}"/>
    <cellStyle name="Normal_Annex A_new format 1,2,4" xfId="6" xr:uid="{FC8A4112-EB4B-4AF0-AB2D-B5D909E7F882}"/>
    <cellStyle name="Normal_Autumn 2011 expenditure tables (linked)" xfId="8" xr:uid="{37EAB16D-B121-432D-8413-4C81F6FED0A4}"/>
    <cellStyle name="Normal_Autumn 2011 expenditure tables (linked) 2" xfId="10" xr:uid="{A44C62D7-60A2-478B-B930-34D3F0E1D760}"/>
    <cellStyle name="Normal_Autumn 2011 expenditure tables input sheets" xfId="4" xr:uid="{7BA4221C-9A12-449E-B15D-592F22E5DDE6}"/>
    <cellStyle name="Normal_Autumn 2011 expenditure tables input sheets 3" xfId="12" xr:uid="{76E3640C-5004-412B-AC86-886FC9C42559}"/>
    <cellStyle name="Normal_Great Britain benefits and tax credits" xfId="14" xr:uid="{514D5FA4-00C4-4623-A7D9-1623D445EF5F}"/>
    <cellStyle name="Percent 10 2 2 2" xfId="5" xr:uid="{8596E203-14FD-4B34-A086-603730215326}"/>
  </cellStyles>
  <dxfs count="8">
    <dxf>
      <font>
        <b/>
        <i val="0"/>
        <condense val="0"/>
        <extend val="0"/>
        <color indexed="10"/>
      </font>
    </dxf>
    <dxf>
      <font>
        <b/>
        <i val="0"/>
        <condense val="0"/>
        <extend val="0"/>
        <color indexed="1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261936</xdr:colOff>
      <xdr:row>1</xdr:row>
      <xdr:rowOff>100011</xdr:rowOff>
    </xdr:from>
    <xdr:to>
      <xdr:col>1</xdr:col>
      <xdr:colOff>1724025</xdr:colOff>
      <xdr:row>3</xdr:row>
      <xdr:rowOff>504914</xdr:rowOff>
    </xdr:to>
    <xdr:pic>
      <xdr:nvPicPr>
        <xdr:cNvPr id="2" name="DWP logo" descr="Department for Work and Pensions" title="Department for Work and Pensions">
          <a:extLst>
            <a:ext uri="{FF2B5EF4-FFF2-40B4-BE49-F238E27FC236}">
              <a16:creationId xmlns:a16="http://schemas.microsoft.com/office/drawing/2014/main" id="{137F2DDA-3A71-4571-A5A6-A6E73812F534}"/>
            </a:ext>
          </a:extLst>
        </xdr:cNvPr>
        <xdr:cNvPicPr>
          <a:picLocks noChangeAspect="1" noChangeArrowheads="1"/>
        </xdr:cNvPicPr>
      </xdr:nvPicPr>
      <xdr:blipFill>
        <a:blip xmlns:r="http://schemas.openxmlformats.org/officeDocument/2006/relationships" r:embed="rId1">
          <a:lum bright="-13000" contrast="44000"/>
          <a:extLst>
            <a:ext uri="{28A0092B-C50C-407E-A947-70E740481C1C}">
              <a14:useLocalDpi xmlns:a14="http://schemas.microsoft.com/office/drawing/2010/main" val="0"/>
            </a:ext>
          </a:extLst>
        </a:blip>
        <a:srcRect/>
        <a:stretch>
          <a:fillRect/>
        </a:stretch>
      </xdr:blipFill>
      <xdr:spPr bwMode="auto">
        <a:xfrm>
          <a:off x="1487486" y="265111"/>
          <a:ext cx="1465264" cy="1211353"/>
        </a:xfrm>
        <a:prstGeom prst="rect">
          <a:avLst/>
        </a:prstGeom>
        <a:noFill/>
        <a:ln>
          <a:noFill/>
        </a:ln>
        <a:effectLst>
          <a:glow rad="127000">
            <a:schemeClr val="accent1">
              <a:alpha val="0"/>
            </a:schemeClr>
          </a:glow>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witter.com/DWPgovuk?ref_src=twsrc%5Egoogle%7Ctwcamp%5Eserp%7Ctwgr%5Eauthor" TargetMode="External"/><Relationship Id="rId2" Type="http://schemas.openxmlformats.org/officeDocument/2006/relationships/hyperlink" Target="https://www.gov.uk/government/organisations/department-for-work-pensions" TargetMode="External"/><Relationship Id="rId1" Type="http://schemas.openxmlformats.org/officeDocument/2006/relationships/hyperlink" Target="mailto:expenditure.tables@dwp.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organisations/department-for-work-pensions/about/media-enquiri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obr.uk/efo/economic-and-fiscal-outlook-march-2026/" TargetMode="External"/><Relationship Id="rId2" Type="http://schemas.openxmlformats.org/officeDocument/2006/relationships/hyperlink" Target="https://www.gov.uk/government/publications/block-grant-transparency-july-2023" TargetMode="External"/><Relationship Id="rId1" Type="http://schemas.openxmlformats.org/officeDocument/2006/relationships/hyperlink" Target="https://www.gov.uk/government/collections/maternity-allowance-quarterly-statistics" TargetMode="External"/><Relationship Id="rId6" Type="http://schemas.openxmlformats.org/officeDocument/2006/relationships/printerSettings" Target="../printerSettings/printerSettings2.bin"/><Relationship Id="rId5" Type="http://schemas.openxmlformats.org/officeDocument/2006/relationships/hyperlink" Target="https://obr.uk/efo/economic-and-fiscal-outlook-march-2026/" TargetMode="External"/><Relationship Id="rId4" Type="http://schemas.openxmlformats.org/officeDocument/2006/relationships/hyperlink" Target="https://www.gov.uk/government/statistics/gdp-deflators-at-market-prices-and-money-gdp-march-2026-spring-statement"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CEDE2-A465-48DC-BB42-170809FB9C8A}">
  <dimension ref="B1:D50"/>
  <sheetViews>
    <sheetView zoomScaleNormal="100" workbookViewId="0">
      <selection activeCell="B8" sqref="B8"/>
    </sheetView>
  </sheetViews>
  <sheetFormatPr defaultColWidth="9" defaultRowHeight="13.2" x14ac:dyDescent="0.25"/>
  <cols>
    <col min="1" max="1" width="17.5546875" style="1" customWidth="1"/>
    <col min="2" max="2" width="125.5546875" style="1" customWidth="1"/>
    <col min="3" max="3" width="20.5546875" style="1" customWidth="1"/>
    <col min="4" max="16384" width="9" style="1"/>
  </cols>
  <sheetData>
    <row r="1" spans="2:4" ht="13.8" thickBot="1" x14ac:dyDescent="0.3"/>
    <row r="2" spans="2:4" ht="33" customHeight="1" x14ac:dyDescent="0.25">
      <c r="B2" s="2"/>
    </row>
    <row r="3" spans="2:4" ht="30.75" customHeight="1" x14ac:dyDescent="0.4">
      <c r="B3" s="3" t="s">
        <v>0</v>
      </c>
    </row>
    <row r="4" spans="2:4" ht="48.75" customHeight="1" x14ac:dyDescent="0.25">
      <c r="B4" s="4" t="s">
        <v>1</v>
      </c>
    </row>
    <row r="5" spans="2:4" ht="30.75" customHeight="1" x14ac:dyDescent="0.25">
      <c r="B5" s="5" t="s">
        <v>2</v>
      </c>
    </row>
    <row r="6" spans="2:4" ht="23.25" customHeight="1" x14ac:dyDescent="0.25">
      <c r="B6" s="6" t="s">
        <v>3</v>
      </c>
    </row>
    <row r="7" spans="2:4" ht="30" customHeight="1" x14ac:dyDescent="0.3">
      <c r="B7" s="7" t="s">
        <v>4</v>
      </c>
      <c r="D7" s="8"/>
    </row>
    <row r="8" spans="2:4" ht="15" x14ac:dyDescent="0.25">
      <c r="B8" s="9" t="s">
        <v>5</v>
      </c>
      <c r="C8" s="10"/>
    </row>
    <row r="9" spans="2:4" ht="15" x14ac:dyDescent="0.25">
      <c r="B9" s="9" t="s">
        <v>6</v>
      </c>
      <c r="C9" s="10"/>
    </row>
    <row r="10" spans="2:4" ht="15" x14ac:dyDescent="0.25">
      <c r="B10" s="9" t="s">
        <v>7</v>
      </c>
      <c r="C10" s="10"/>
    </row>
    <row r="11" spans="2:4" ht="15" x14ac:dyDescent="0.25">
      <c r="B11" s="9" t="s">
        <v>8</v>
      </c>
      <c r="C11" s="10"/>
    </row>
    <row r="12" spans="2:4" ht="15" x14ac:dyDescent="0.25">
      <c r="B12" s="9" t="s">
        <v>9</v>
      </c>
      <c r="C12" s="10"/>
    </row>
    <row r="13" spans="2:4" ht="15" x14ac:dyDescent="0.25">
      <c r="B13" s="9" t="s">
        <v>10</v>
      </c>
      <c r="C13" s="10"/>
    </row>
    <row r="14" spans="2:4" ht="15" x14ac:dyDescent="0.25">
      <c r="B14" s="9" t="s">
        <v>11</v>
      </c>
      <c r="C14" s="10"/>
    </row>
    <row r="15" spans="2:4" ht="15" x14ac:dyDescent="0.25">
      <c r="B15" s="9" t="s">
        <v>12</v>
      </c>
      <c r="C15" s="10"/>
    </row>
    <row r="16" spans="2:4" ht="15" x14ac:dyDescent="0.25">
      <c r="B16" s="9" t="s">
        <v>13</v>
      </c>
      <c r="C16" s="10"/>
    </row>
    <row r="17" spans="2:4" ht="15" x14ac:dyDescent="0.25">
      <c r="B17" s="9" t="s">
        <v>14</v>
      </c>
      <c r="C17" s="10"/>
    </row>
    <row r="18" spans="2:4" ht="15" x14ac:dyDescent="0.25">
      <c r="B18" s="9" t="s">
        <v>15</v>
      </c>
      <c r="C18" s="10"/>
    </row>
    <row r="19" spans="2:4" ht="15" x14ac:dyDescent="0.25">
      <c r="B19" s="9" t="s">
        <v>16</v>
      </c>
      <c r="C19" s="10"/>
    </row>
    <row r="20" spans="2:4" ht="15" x14ac:dyDescent="0.25">
      <c r="B20" s="9" t="s">
        <v>17</v>
      </c>
      <c r="C20" s="10"/>
    </row>
    <row r="21" spans="2:4" ht="15" x14ac:dyDescent="0.25">
      <c r="B21" s="9" t="s">
        <v>18</v>
      </c>
      <c r="C21" s="10"/>
    </row>
    <row r="22" spans="2:4" ht="15" x14ac:dyDescent="0.25">
      <c r="B22" s="9" t="s">
        <v>19</v>
      </c>
      <c r="C22" s="10"/>
    </row>
    <row r="23" spans="2:4" ht="30" x14ac:dyDescent="0.25">
      <c r="B23" s="11" t="s">
        <v>20</v>
      </c>
      <c r="C23" s="10"/>
    </row>
    <row r="24" spans="2:4" ht="30" customHeight="1" x14ac:dyDescent="0.3">
      <c r="B24" s="12" t="s">
        <v>21</v>
      </c>
    </row>
    <row r="25" spans="2:4" ht="15" x14ac:dyDescent="0.25">
      <c r="B25" s="9" t="s">
        <v>22</v>
      </c>
      <c r="C25" s="10"/>
      <c r="D25" s="10"/>
    </row>
    <row r="26" spans="2:4" ht="15" x14ac:dyDescent="0.25">
      <c r="B26" s="9" t="s">
        <v>23</v>
      </c>
      <c r="C26" s="10"/>
      <c r="D26" s="10"/>
    </row>
    <row r="27" spans="2:4" ht="15" x14ac:dyDescent="0.25">
      <c r="B27" s="9" t="s">
        <v>24</v>
      </c>
      <c r="C27" s="10"/>
      <c r="D27" s="10"/>
    </row>
    <row r="28" spans="2:4" ht="15" x14ac:dyDescent="0.25">
      <c r="B28" s="9" t="s">
        <v>25</v>
      </c>
      <c r="C28" s="10"/>
      <c r="D28" s="10"/>
    </row>
    <row r="29" spans="2:4" ht="15" x14ac:dyDescent="0.25">
      <c r="B29" s="9" t="s">
        <v>26</v>
      </c>
      <c r="C29" s="10"/>
      <c r="D29" s="10"/>
    </row>
    <row r="30" spans="2:4" ht="15" x14ac:dyDescent="0.25">
      <c r="B30" s="9" t="s">
        <v>25</v>
      </c>
      <c r="C30" s="10"/>
      <c r="D30" s="10"/>
    </row>
    <row r="31" spans="2:4" ht="15" x14ac:dyDescent="0.25">
      <c r="B31" s="9" t="s">
        <v>27</v>
      </c>
      <c r="C31" s="10"/>
      <c r="D31" s="10"/>
    </row>
    <row r="32" spans="2:4" ht="15" x14ac:dyDescent="0.25">
      <c r="B32" s="9" t="s">
        <v>28</v>
      </c>
      <c r="C32" s="10"/>
      <c r="D32" s="10"/>
    </row>
    <row r="33" spans="2:4" ht="15" x14ac:dyDescent="0.25">
      <c r="B33" s="9" t="s">
        <v>29</v>
      </c>
      <c r="C33" s="10"/>
      <c r="D33" s="10"/>
    </row>
    <row r="34" spans="2:4" ht="15" x14ac:dyDescent="0.25">
      <c r="B34" s="9" t="s">
        <v>30</v>
      </c>
      <c r="C34" s="10"/>
      <c r="D34" s="10"/>
    </row>
    <row r="35" spans="2:4" ht="15" x14ac:dyDescent="0.25">
      <c r="B35" s="9" t="s">
        <v>31</v>
      </c>
      <c r="C35" s="10"/>
    </row>
    <row r="36" spans="2:4" ht="15" x14ac:dyDescent="0.25">
      <c r="B36" s="9" t="s">
        <v>32</v>
      </c>
      <c r="C36" s="10"/>
    </row>
    <row r="37" spans="2:4" ht="15" x14ac:dyDescent="0.25">
      <c r="B37" s="9" t="s">
        <v>33</v>
      </c>
      <c r="C37" s="10"/>
    </row>
    <row r="38" spans="2:4" ht="15" x14ac:dyDescent="0.25">
      <c r="B38" s="9" t="s">
        <v>34</v>
      </c>
      <c r="C38" s="10"/>
    </row>
    <row r="39" spans="2:4" ht="15" x14ac:dyDescent="0.25">
      <c r="B39" s="9" t="s">
        <v>35</v>
      </c>
      <c r="C39" s="10"/>
    </row>
    <row r="40" spans="2:4" ht="15" x14ac:dyDescent="0.25">
      <c r="B40" s="9" t="s">
        <v>36</v>
      </c>
      <c r="C40" s="10"/>
    </row>
    <row r="41" spans="2:4" ht="15" x14ac:dyDescent="0.25">
      <c r="B41" s="9" t="s">
        <v>37</v>
      </c>
      <c r="C41" s="10"/>
    </row>
    <row r="42" spans="2:4" ht="15" x14ac:dyDescent="0.25">
      <c r="B42" s="9" t="s">
        <v>38</v>
      </c>
    </row>
    <row r="43" spans="2:4" ht="48.75" customHeight="1" x14ac:dyDescent="0.25">
      <c r="B43" s="6" t="s">
        <v>39</v>
      </c>
    </row>
    <row r="44" spans="2:4" ht="31.35" customHeight="1" x14ac:dyDescent="0.25">
      <c r="B44" s="13" t="s">
        <v>40</v>
      </c>
    </row>
    <row r="45" spans="2:4" ht="26.25" customHeight="1" x14ac:dyDescent="0.25">
      <c r="B45" s="6" t="s">
        <v>41</v>
      </c>
    </row>
    <row r="46" spans="2:4" ht="31.35" customHeight="1" x14ac:dyDescent="0.25">
      <c r="B46" s="13" t="s">
        <v>42</v>
      </c>
    </row>
    <row r="47" spans="2:4" ht="15" x14ac:dyDescent="0.25">
      <c r="B47" s="6" t="s">
        <v>43</v>
      </c>
    </row>
    <row r="48" spans="2:4" ht="18" customHeight="1" x14ac:dyDescent="0.25">
      <c r="B48" s="9" t="s">
        <v>44</v>
      </c>
    </row>
    <row r="49" spans="2:2" ht="41.25" customHeight="1" x14ac:dyDescent="0.25">
      <c r="B49" s="5" t="s">
        <v>45</v>
      </c>
    </row>
    <row r="50" spans="2:2" ht="41.25" customHeight="1" thickBot="1" x14ac:dyDescent="0.3">
      <c r="B50" s="14" t="s">
        <v>46</v>
      </c>
    </row>
  </sheetData>
  <hyperlinks>
    <hyperlink ref="B8" location="Notes!A1" display="Notes" xr:uid="{5FF3999B-A02D-436C-964C-04E776C82972}"/>
    <hyperlink ref="B10" location="'GB welfare'!A1" display="GB welfare" xr:uid="{6BEEB177-F661-4647-936D-6F5F6017EA40}"/>
    <hyperlink ref="B11" location="'Benefit summary table'!A1" display="Benefit summary table: Benefit expenditure 1948/49 to 2024/25. " xr:uid="{76CBB5F9-4176-4328-ACB5-115D6527482C}"/>
    <hyperlink ref="B12" location="'Table 1a'!A1" display="Table 1a: Benefit expenditure by benefit 1948/49 to 2028/29 nominal terms. " xr:uid="{BE3BFC87-8C12-4A30-8CFC-0C12864D034D}"/>
    <hyperlink ref="B13" location="'Table 1b'!A1" display="Table 1b: Benefit expenditure by benefit 1948/49 to 2028/29 real terms prices. " xr:uid="{10D7FFEE-7863-4C7D-BAEF-96D40FE58DBE}"/>
    <hyperlink ref="B14" location="'Table 1c'!A1" display="Table 1c: Caseloads by benefit" xr:uid="{DE9CDC92-8906-4361-B2A1-C0BC17985B66}"/>
    <hyperlink ref="B15" location="'Table 2a'!A1" display="Table 2a: Benefit expenditure by age group, 1978/79 to 2028/29 nominal terms." xr:uid="{4122C0DE-0C14-4E5B-8CC1-5738BFEBE5AC}"/>
    <hyperlink ref="B16" location="'Table 2b'!A1" display="Table 2b: Benefit expenditure by age group, 1978/79 to 2028/29 real terms prices." xr:uid="{7C0F52BD-2E42-483C-89B6-CA4C1CDDEA50}"/>
    <hyperlink ref="B17" location="'Table 2c'!A1" display="Table 2c: Caseloads by age group" xr:uid="{9CA17136-8CF6-4D3A-8C5A-89901A340537}"/>
    <hyperlink ref="B18" location="'Table 3a'!A1" display="Table 3a: Income-related benefit expenditure, by claimant group and selected components, nominal terms." xr:uid="{B56F8DE0-2173-4BB4-BC87-233E378C8CB1}"/>
    <hyperlink ref="B19" location="'Table 3b'!A1" display="Table 3b: Income-related benefit expenditure, by claimant group and selected components, real terms prices. " xr:uid="{3F9B36A3-46BD-4D8F-9BE5-AC3285133B91}"/>
    <hyperlink ref="B20" location="'Table 3c'!A1" display="Table 3c: Caseloads by claimant group and selected components" xr:uid="{BF15EFBA-C13A-4949-8EF4-EDA5325ABFB8}"/>
    <hyperlink ref="B25" location="'Non-DWP welfare'!A1" display="Non-DWP welfare" xr:uid="{F7D6A1EB-CEE1-41D0-BB7E-9C591B106D5A}"/>
    <hyperlink ref="B26" location="'Bereavement benefits'!A1" display="Bereavement benefits" xr:uid="{D1EF829E-CFF3-4BB2-A4C0-82651D8C0AE0}"/>
    <hyperlink ref="B27" location="'Carers Allowance'!A1" display="Carer’s Allowance" xr:uid="{24E37D5C-FC6E-42D6-AF05-9A06D366FF80}"/>
    <hyperlink ref="B33" location="'Council Tax Benefit'!A1" display="Council Tax Benefit" xr:uid="{F087D840-A76C-4845-ACB8-EB6FADA74C64}"/>
    <hyperlink ref="B34" location="'Housing benefits'!A1" display="Housing Benefit" xr:uid="{462A756B-3B19-43D5-8163-0E8F09D8FE56}"/>
    <hyperlink ref="B35" location="'Income Support'!A1" display="Income Support" xr:uid="{F1C7E476-2741-4984-8009-FE04B2EC8EE7}"/>
    <hyperlink ref="B38" location="'Pension Credit'!A1" display="Pension Credit" xr:uid="{515CA985-FA2E-4E0C-A1E9-D2E9E82C411A}"/>
    <hyperlink ref="B40" location="'Social Fund'!A1" display="Social Fund" xr:uid="{C79C8E8A-FC91-41CF-B4D6-1C86C69B2248}"/>
    <hyperlink ref="B41" location="'Unemployment benefits'!A1" display="Unemployment benefits" xr:uid="{B5DA70FF-60EA-4EEF-808C-EF8EABCA7744}"/>
    <hyperlink ref="B48" r:id="rId1" xr:uid="{4FF6C3B5-F324-436F-B5F3-226B5269A6E4}"/>
    <hyperlink ref="B9" location="'UK welfare '!A1" display="UK welfare" xr:uid="{F07C22EA-8044-4DF1-853B-565A9D4A1F0C}"/>
    <hyperlink ref="B21" location="'Table 4'!A1" display="Table 4: Benefit expenditure to support disabled people and people with health conditions" xr:uid="{23FF55B0-9D30-43CB-A429-8052613C79A8}"/>
    <hyperlink ref="B36" location="'Maternity benefits'!A1" display="Maternity benefits" xr:uid="{BDFC3DEB-AAB4-4551-A271-D1F75A76A489}"/>
    <hyperlink ref="B42" location="'Universal Credit and equivalent'!A1" display="Universal Credit and equivalent" xr:uid="{E59C1A7A-82CF-4AAC-A634-072ED22C89A0}"/>
    <hyperlink ref="B29" location="'Cost of Living'!A1" display="Cost of Living " xr:uid="{222B25BC-7853-4918-8F42-54893661A895}"/>
    <hyperlink ref="B22" location="'Table 4 (i)'!A1" display="Table 4. (i): Benefit expenditure to support disabled people and people with health conditions (DWP Coverage)" xr:uid="{B5E898E5-1EE6-4A70-A108-7D2055A7C87C}"/>
    <hyperlink ref="B23" location="'Table 4 (ii)'!A1" display="Table 4.(ii): Benefit expenditure to support disabled people and people with health conditions, by age group (GB Coverage for Reserved Benefits, England &amp; Wales Coverage for Devolved Benefits)" xr:uid="{09764B7E-44F6-4BA4-9210-1C2D550EF4C9}"/>
    <hyperlink ref="B44" r:id="rId2" display="https://www.gov.uk/government/organisations/department-for-work-pensions" xr:uid="{BF585419-A4C8-4F6F-A0BD-618955B48D78}"/>
    <hyperlink ref="B46" r:id="rId3" display="https://twitter.com/DWPgovuk?ref_src=twsrc%5Egoogle%7Ctwcamp%5Eserp%7Ctwgr%5Eauthor" xr:uid="{1CA44E26-86B0-4421-8CE0-AC647041094D}"/>
    <hyperlink ref="B50" r:id="rId4" display="https://www.gov.uk/government/organisations/department-for-work-pensions/about/media-enquiries" xr:uid="{CC25477B-6B39-4C7D-8ADE-8098028168F2}"/>
    <hyperlink ref="B37" location="'New Deal &amp; Emp prog allowances'!A1" display="New Deal &amp; Employment Programmes" xr:uid="{582B7A87-0C0C-43F4-8C92-E61AC8019E16}"/>
    <hyperlink ref="B28" location="'Disability benefits'!A1" display="Disability benefits" xr:uid="{F5B1D162-885C-4971-A562-39E0E04A636D}"/>
    <hyperlink ref="B30" location="'Disability benefits'!A1" display="Disability benefits" xr:uid="{DA919CA3-7725-4388-8CD2-EBAAFC05CAFB}"/>
    <hyperlink ref="B31" location="'Incapacity benefits'!A1" display="Incapacity benefits" xr:uid="{FA62AFF4-11C6-4029-9B91-8770C7008ECD}"/>
    <hyperlink ref="B32" location="'Industrial injuries benefits'!A1" display="Industrial injuries benefits" xr:uid="{28B59FE0-6A21-418C-96E8-52F5D073E096}"/>
    <hyperlink ref="B39" location="'State Pension'!A1" display="State Pension" xr:uid="{D853C84D-1368-46AF-B485-A5B35A2C4ADD}"/>
  </hyperlinks>
  <pageMargins left="0.7" right="0.7" top="0.75" bottom="0.75" header="0.3" footer="0.3"/>
  <pageSetup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D1800-66C4-4002-AEFB-16C3A3A02B39}">
  <dimension ref="A1:EL158"/>
  <sheetViews>
    <sheetView zoomScale="80" zoomScaleNormal="80" workbookViewId="0">
      <pane xSplit="2" ySplit="4" topLeftCell="AH5"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194" bestFit="1" customWidth="1"/>
    <col min="2" max="2" width="75.5546875" style="51" customWidth="1"/>
    <col min="3" max="3" width="25.5546875" style="51" customWidth="1"/>
    <col min="4" max="33" width="12.5546875" style="66" hidden="1" customWidth="1" outlineLevel="1"/>
    <col min="34" max="34" width="12.5546875" style="66" customWidth="1" collapsed="1"/>
    <col min="35" max="75" width="12.5546875" style="66" customWidth="1"/>
    <col min="76" max="84" width="12.5546875" style="51" customWidth="1"/>
    <col min="85" max="86" width="10.5546875" style="51" bestFit="1" customWidth="1"/>
    <col min="87" max="87" width="9" style="51"/>
    <col min="88" max="140" width="10.6640625" style="51" customWidth="1"/>
    <col min="141" max="16384" width="9" style="51"/>
  </cols>
  <sheetData>
    <row r="1" spans="1:86" s="45" customFormat="1" ht="25.5" customHeight="1" thickBot="1" x14ac:dyDescent="0.3">
      <c r="A1" s="42" t="s">
        <v>47</v>
      </c>
      <c r="B1" s="141" t="s">
        <v>224</v>
      </c>
      <c r="C1" s="142"/>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row>
    <row r="2" spans="1:86" ht="33" customHeight="1" x14ac:dyDescent="0.3">
      <c r="A2" s="17" t="s">
        <v>48</v>
      </c>
      <c r="B2" s="46" t="s">
        <v>525</v>
      </c>
      <c r="C2" s="171"/>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6" s="53" customFormat="1" ht="15.6" x14ac:dyDescent="0.3">
      <c r="A3" s="144">
        <v>2026</v>
      </c>
      <c r="B3" s="52" t="s">
        <v>462</v>
      </c>
      <c r="C3" s="172"/>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6" ht="15.6" x14ac:dyDescent="0.25">
      <c r="A4" s="57"/>
      <c r="B4" s="58"/>
      <c r="C4" s="173"/>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188"/>
    </row>
    <row r="5" spans="1:86" ht="27" customHeight="1" x14ac:dyDescent="0.3">
      <c r="A5" s="193"/>
      <c r="B5" s="123" t="s">
        <v>482</v>
      </c>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191"/>
      <c r="AU5" s="191"/>
      <c r="AV5" s="191"/>
      <c r="AW5" s="191"/>
      <c r="AX5" s="191"/>
      <c r="AY5" s="191"/>
      <c r="AZ5" s="191"/>
      <c r="BA5" s="191"/>
      <c r="BB5" s="191"/>
      <c r="BC5" s="191"/>
      <c r="BD5" s="191"/>
      <c r="BE5" s="191"/>
      <c r="BF5" s="191"/>
      <c r="BG5" s="191"/>
      <c r="BH5" s="191"/>
      <c r="BI5" s="191"/>
      <c r="BJ5" s="191"/>
      <c r="BK5" s="191"/>
      <c r="BL5" s="191"/>
      <c r="BM5" s="191"/>
      <c r="BN5" s="191"/>
      <c r="BO5" s="191"/>
      <c r="BP5" s="191"/>
      <c r="BQ5" s="191"/>
      <c r="BR5" s="191"/>
      <c r="BS5" s="191"/>
      <c r="BT5" s="191"/>
      <c r="BU5" s="191"/>
      <c r="BV5" s="191"/>
      <c r="BW5" s="191"/>
      <c r="BX5" s="191"/>
      <c r="BY5" s="191"/>
      <c r="BZ5" s="191"/>
      <c r="CA5" s="191"/>
      <c r="CB5" s="191"/>
      <c r="CC5" s="191"/>
      <c r="CD5" s="191"/>
      <c r="CE5" s="191"/>
      <c r="CF5" s="191"/>
      <c r="CG5" s="191"/>
      <c r="CH5" s="192"/>
    </row>
    <row r="6" spans="1:86" ht="24" customHeight="1" x14ac:dyDescent="0.25">
      <c r="A6" s="193"/>
      <c r="B6" s="51" t="s">
        <v>379</v>
      </c>
      <c r="C6" s="271" t="s">
        <v>377</v>
      </c>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v>189.22611942866089</v>
      </c>
      <c r="AI6" s="191">
        <v>186.59350556422592</v>
      </c>
      <c r="AJ6" s="191">
        <v>188.53849445492386</v>
      </c>
      <c r="AK6" s="191">
        <v>197.54347798139406</v>
      </c>
      <c r="AL6" s="191">
        <v>213.76729443517499</v>
      </c>
      <c r="AM6" s="191">
        <v>224.92604026241318</v>
      </c>
      <c r="AN6" s="191">
        <v>231.05100012875008</v>
      </c>
      <c r="AO6" s="191">
        <v>249.803236679864</v>
      </c>
      <c r="AP6" s="191">
        <v>260.2049259307509</v>
      </c>
      <c r="AQ6" s="191">
        <v>275.12707706577544</v>
      </c>
      <c r="AR6" s="191">
        <v>278.56782629368524</v>
      </c>
      <c r="AS6" s="191">
        <v>281.09656148005877</v>
      </c>
      <c r="AT6" s="191">
        <v>304.99707708095877</v>
      </c>
      <c r="AU6" s="191">
        <v>351.39751819453704</v>
      </c>
      <c r="AV6" s="191">
        <v>0</v>
      </c>
      <c r="AW6" s="191">
        <v>0</v>
      </c>
      <c r="AX6" s="191">
        <v>0</v>
      </c>
      <c r="AY6" s="191">
        <v>0</v>
      </c>
      <c r="AZ6" s="191">
        <v>0</v>
      </c>
      <c r="BA6" s="191">
        <v>0</v>
      </c>
      <c r="BB6" s="191">
        <v>0</v>
      </c>
      <c r="BC6" s="191">
        <v>0</v>
      </c>
      <c r="BD6" s="191">
        <v>0</v>
      </c>
      <c r="BE6" s="191">
        <v>0</v>
      </c>
      <c r="BF6" s="191">
        <v>0</v>
      </c>
      <c r="BG6" s="191">
        <v>0</v>
      </c>
      <c r="BH6" s="191">
        <v>0</v>
      </c>
      <c r="BI6" s="191">
        <v>0</v>
      </c>
      <c r="BJ6" s="191">
        <v>0</v>
      </c>
      <c r="BK6" s="191">
        <v>0</v>
      </c>
      <c r="BL6" s="191">
        <v>0</v>
      </c>
      <c r="BM6" s="191">
        <v>0</v>
      </c>
      <c r="BN6" s="191">
        <v>0</v>
      </c>
      <c r="BO6" s="191">
        <v>0</v>
      </c>
      <c r="BP6" s="191">
        <v>0</v>
      </c>
      <c r="BQ6" s="191">
        <v>0</v>
      </c>
      <c r="BR6" s="191">
        <v>0</v>
      </c>
      <c r="BS6" s="191">
        <v>0</v>
      </c>
      <c r="BT6" s="191">
        <v>0</v>
      </c>
      <c r="BU6" s="191">
        <v>0</v>
      </c>
      <c r="BV6" s="191">
        <v>0</v>
      </c>
      <c r="BW6" s="191">
        <v>0</v>
      </c>
      <c r="BX6" s="191">
        <v>0</v>
      </c>
      <c r="BY6" s="191">
        <v>0</v>
      </c>
      <c r="BZ6" s="191">
        <v>0</v>
      </c>
      <c r="CA6" s="191">
        <v>0</v>
      </c>
      <c r="CB6" s="191">
        <v>0</v>
      </c>
      <c r="CC6" s="191">
        <v>0</v>
      </c>
      <c r="CD6" s="191">
        <v>0</v>
      </c>
      <c r="CE6" s="191">
        <v>0</v>
      </c>
      <c r="CF6" s="191">
        <v>0</v>
      </c>
      <c r="CG6" s="191">
        <v>0</v>
      </c>
      <c r="CH6" s="192">
        <v>0</v>
      </c>
    </row>
    <row r="7" spans="1:86" x14ac:dyDescent="0.25">
      <c r="A7" s="193"/>
      <c r="B7" s="51" t="s">
        <v>483</v>
      </c>
      <c r="C7" s="271" t="s">
        <v>377</v>
      </c>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v>11687.481182763306</v>
      </c>
      <c r="AI7" s="191">
        <v>15739.672979423767</v>
      </c>
      <c r="AJ7" s="191">
        <v>14034.48380846627</v>
      </c>
      <c r="AK7" s="191">
        <v>14568.930363086651</v>
      </c>
      <c r="AL7" s="191">
        <v>14761.382368572102</v>
      </c>
      <c r="AM7" s="191">
        <v>15383.224543447286</v>
      </c>
      <c r="AN7" s="191">
        <v>15601.675586227682</v>
      </c>
      <c r="AO7" s="191">
        <v>15489.2207418581</v>
      </c>
      <c r="AP7" s="191">
        <v>15075.407969610091</v>
      </c>
      <c r="AQ7" s="191">
        <v>14549.296530685888</v>
      </c>
      <c r="AR7" s="191">
        <v>13431.376946483078</v>
      </c>
      <c r="AS7" s="191">
        <v>12540.903622572134</v>
      </c>
      <c r="AT7" s="191">
        <v>11772.489082303648</v>
      </c>
      <c r="AU7" s="191">
        <v>12528.300522738629</v>
      </c>
      <c r="AV7" s="191">
        <v>13350.370572643636</v>
      </c>
      <c r="AW7" s="191">
        <v>13805.686806521884</v>
      </c>
      <c r="AX7" s="191">
        <v>13735.463302281742</v>
      </c>
      <c r="AY7" s="191">
        <v>13810.013851807049</v>
      </c>
      <c r="AZ7" s="191">
        <v>13959.7503827201</v>
      </c>
      <c r="BA7" s="191">
        <v>14218.36495642406</v>
      </c>
      <c r="BB7" s="191">
        <v>14430.171382090302</v>
      </c>
      <c r="BC7" s="191">
        <v>16185.184967424158</v>
      </c>
      <c r="BD7" s="191">
        <v>16770.774457193627</v>
      </c>
      <c r="BE7" s="191">
        <v>16698.760746807326</v>
      </c>
      <c r="BF7" s="191">
        <v>16641.150571440307</v>
      </c>
      <c r="BG7" s="191"/>
      <c r="BH7" s="191"/>
      <c r="BI7" s="191"/>
      <c r="BJ7" s="191"/>
      <c r="BK7" s="191"/>
      <c r="BL7" s="191"/>
      <c r="BM7" s="191"/>
      <c r="BN7" s="191"/>
      <c r="BO7" s="191"/>
      <c r="BP7" s="191"/>
      <c r="BQ7" s="191"/>
      <c r="BR7" s="191"/>
      <c r="BS7" s="191"/>
      <c r="BT7" s="191"/>
      <c r="BU7" s="191"/>
      <c r="BV7" s="191"/>
      <c r="BW7" s="191"/>
      <c r="BX7" s="191"/>
      <c r="BY7" s="191"/>
      <c r="BZ7" s="191"/>
      <c r="CA7" s="191"/>
      <c r="CB7" s="191"/>
      <c r="CC7" s="191"/>
      <c r="CD7" s="191"/>
      <c r="CE7" s="191"/>
      <c r="CF7" s="191"/>
      <c r="CG7" s="191"/>
      <c r="CH7" s="192"/>
    </row>
    <row r="8" spans="1:86" x14ac:dyDescent="0.25">
      <c r="A8" s="193"/>
      <c r="B8" s="51" t="s">
        <v>388</v>
      </c>
      <c r="C8" s="271" t="s">
        <v>377</v>
      </c>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v>0</v>
      </c>
      <c r="AI8" s="191">
        <v>0</v>
      </c>
      <c r="AJ8" s="191">
        <v>0</v>
      </c>
      <c r="AK8" s="191">
        <v>0</v>
      </c>
      <c r="AL8" s="191">
        <v>0</v>
      </c>
      <c r="AM8" s="191">
        <v>0</v>
      </c>
      <c r="AN8" s="191">
        <v>0</v>
      </c>
      <c r="AO8" s="191">
        <v>0</v>
      </c>
      <c r="AP8" s="191">
        <v>0</v>
      </c>
      <c r="AQ8" s="191">
        <v>0</v>
      </c>
      <c r="AR8" s="191">
        <v>0</v>
      </c>
      <c r="AS8" s="191">
        <v>0</v>
      </c>
      <c r="AT8" s="191">
        <v>0</v>
      </c>
      <c r="AU8" s="191">
        <v>0</v>
      </c>
      <c r="AV8" s="191">
        <v>0</v>
      </c>
      <c r="AW8" s="191">
        <v>0</v>
      </c>
      <c r="AX8" s="191">
        <v>0</v>
      </c>
      <c r="AY8" s="191">
        <v>0</v>
      </c>
      <c r="AZ8" s="191">
        <v>0</v>
      </c>
      <c r="BA8" s="191">
        <v>0</v>
      </c>
      <c r="BB8" s="191">
        <v>0</v>
      </c>
      <c r="BC8" s="191">
        <v>0</v>
      </c>
      <c r="BD8" s="191">
        <v>0</v>
      </c>
      <c r="BE8" s="191">
        <v>0</v>
      </c>
      <c r="BF8" s="191">
        <v>0</v>
      </c>
      <c r="BG8" s="191">
        <v>0</v>
      </c>
      <c r="BH8" s="191">
        <v>0</v>
      </c>
      <c r="BI8" s="191">
        <v>0</v>
      </c>
      <c r="BJ8" s="191">
        <v>0</v>
      </c>
      <c r="BK8" s="191">
        <v>0</v>
      </c>
      <c r="BL8" s="191">
        <v>0</v>
      </c>
      <c r="BM8" s="191">
        <v>0</v>
      </c>
      <c r="BN8" s="191">
        <v>0</v>
      </c>
      <c r="BO8" s="191">
        <v>0</v>
      </c>
      <c r="BP8" s="191">
        <v>0</v>
      </c>
      <c r="BQ8" s="191">
        <v>0</v>
      </c>
      <c r="BR8" s="191">
        <v>0</v>
      </c>
      <c r="BS8" s="191">
        <v>0</v>
      </c>
      <c r="BT8" s="191">
        <v>0</v>
      </c>
      <c r="BU8" s="191">
        <v>0</v>
      </c>
      <c r="BV8" s="191">
        <v>0</v>
      </c>
      <c r="BW8" s="191">
        <v>0</v>
      </c>
      <c r="BX8" s="191">
        <v>0</v>
      </c>
      <c r="BY8" s="191">
        <v>0</v>
      </c>
      <c r="BZ8" s="191">
        <v>120.53273616045786</v>
      </c>
      <c r="CA8" s="191">
        <v>131.65024179189658</v>
      </c>
      <c r="CB8" s="191">
        <v>0.34160485673989016</v>
      </c>
      <c r="CC8" s="191">
        <v>7.6760565040507739E-2</v>
      </c>
      <c r="CD8" s="191">
        <v>0</v>
      </c>
      <c r="CE8" s="191">
        <v>0</v>
      </c>
      <c r="CF8" s="191">
        <v>0</v>
      </c>
      <c r="CG8" s="191">
        <v>0</v>
      </c>
      <c r="CH8" s="192">
        <v>0</v>
      </c>
    </row>
    <row r="9" spans="1:86" x14ac:dyDescent="0.25">
      <c r="A9" s="193"/>
      <c r="B9" s="51" t="s">
        <v>390</v>
      </c>
      <c r="C9" s="271" t="s">
        <v>377</v>
      </c>
      <c r="D9" s="191"/>
      <c r="E9" s="191"/>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v>0</v>
      </c>
      <c r="AI9" s="191">
        <v>0</v>
      </c>
      <c r="AJ9" s="191">
        <v>0</v>
      </c>
      <c r="AK9" s="191">
        <v>0</v>
      </c>
      <c r="AL9" s="191">
        <v>0</v>
      </c>
      <c r="AM9" s="191">
        <v>0</v>
      </c>
      <c r="AN9" s="191">
        <v>0</v>
      </c>
      <c r="AO9" s="191">
        <v>0</v>
      </c>
      <c r="AP9" s="191">
        <v>0</v>
      </c>
      <c r="AQ9" s="191">
        <v>0</v>
      </c>
      <c r="AR9" s="191">
        <v>0</v>
      </c>
      <c r="AS9" s="191">
        <v>0</v>
      </c>
      <c r="AT9" s="191">
        <v>0</v>
      </c>
      <c r="AU9" s="191">
        <v>0</v>
      </c>
      <c r="AV9" s="191">
        <v>519.09478905954927</v>
      </c>
      <c r="AW9" s="191">
        <v>709.12194255617715</v>
      </c>
      <c r="AX9" s="191">
        <v>783.18929741765123</v>
      </c>
      <c r="AY9" s="191">
        <v>909.39167604889701</v>
      </c>
      <c r="AZ9" s="191">
        <v>891.44208705505525</v>
      </c>
      <c r="BA9" s="191">
        <v>980.10619993803982</v>
      </c>
      <c r="BB9" s="191">
        <v>1045.5922733102639</v>
      </c>
      <c r="BC9" s="191">
        <v>1106.653932212939</v>
      </c>
      <c r="BD9" s="191">
        <v>1175.627185589633</v>
      </c>
      <c r="BE9" s="191">
        <v>1278.9539661586446</v>
      </c>
      <c r="BF9" s="191">
        <v>1418.0265546855474</v>
      </c>
      <c r="BG9" s="191">
        <v>1440.9384348035867</v>
      </c>
      <c r="BH9" s="191">
        <v>1484.8901083969463</v>
      </c>
      <c r="BI9" s="191">
        <v>1585.288712518636</v>
      </c>
      <c r="BJ9" s="191">
        <v>1620.5441639331061</v>
      </c>
      <c r="BK9" s="191">
        <v>1699.1558489913484</v>
      </c>
      <c r="BL9" s="191">
        <v>1742.2556175025195</v>
      </c>
      <c r="BM9" s="191">
        <v>1854.0118822668408</v>
      </c>
      <c r="BN9" s="191">
        <v>1865.9710482373309</v>
      </c>
      <c r="BO9" s="191">
        <v>1968.479126146636</v>
      </c>
      <c r="BP9" s="191">
        <v>2046.6634200293538</v>
      </c>
      <c r="BQ9" s="191">
        <v>2109.8519716436376</v>
      </c>
      <c r="BR9" s="191">
        <v>2441.4179601213086</v>
      </c>
      <c r="BS9" s="191">
        <v>2590.3461121120381</v>
      </c>
      <c r="BT9" s="191">
        <v>2625.6164590944709</v>
      </c>
      <c r="BU9" s="191">
        <v>2685.8790212863819</v>
      </c>
      <c r="BV9" s="191">
        <v>2825.1929219265603</v>
      </c>
      <c r="BW9" s="191">
        <v>2994.0408645240586</v>
      </c>
      <c r="BX9" s="191">
        <v>2778.8927185643533</v>
      </c>
      <c r="BY9" s="191">
        <v>3020.0761447177206</v>
      </c>
      <c r="BZ9" s="191">
        <v>3280.2381305444687</v>
      </c>
      <c r="CA9" s="191">
        <v>3993.1758030181254</v>
      </c>
      <c r="CB9" s="191">
        <v>4805.201935342373</v>
      </c>
      <c r="CC9" s="191">
        <v>5427.5834834768448</v>
      </c>
      <c r="CD9" s="191">
        <v>6075.8076062382124</v>
      </c>
      <c r="CE9" s="191">
        <v>6563.8246578108292</v>
      </c>
      <c r="CF9" s="191">
        <v>6969.0565682435754</v>
      </c>
      <c r="CG9" s="191">
        <v>7342.8565937324147</v>
      </c>
      <c r="CH9" s="192">
        <v>7694.3152812106155</v>
      </c>
    </row>
    <row r="10" spans="1:86" x14ac:dyDescent="0.25">
      <c r="A10" s="193"/>
      <c r="B10" s="51" t="s">
        <v>484</v>
      </c>
      <c r="C10" s="271" t="s">
        <v>387</v>
      </c>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v>0</v>
      </c>
      <c r="AI10" s="191">
        <v>0</v>
      </c>
      <c r="AJ10" s="191">
        <v>0</v>
      </c>
      <c r="AK10" s="191">
        <v>0</v>
      </c>
      <c r="AL10" s="191">
        <v>0</v>
      </c>
      <c r="AM10" s="191">
        <v>0</v>
      </c>
      <c r="AN10" s="191">
        <v>0</v>
      </c>
      <c r="AO10" s="191">
        <v>0</v>
      </c>
      <c r="AP10" s="191">
        <v>0</v>
      </c>
      <c r="AQ10" s="191">
        <v>0</v>
      </c>
      <c r="AR10" s="191">
        <v>0</v>
      </c>
      <c r="AS10" s="191">
        <v>0</v>
      </c>
      <c r="AT10" s="191">
        <v>0</v>
      </c>
      <c r="AU10" s="191">
        <v>0</v>
      </c>
      <c r="AV10" s="191">
        <v>1.4656273380848215</v>
      </c>
      <c r="AW10" s="191">
        <v>3.5362972899383536</v>
      </c>
      <c r="AX10" s="191">
        <v>5.5237900163456661</v>
      </c>
      <c r="AY10" s="191">
        <v>8.4610202062351032</v>
      </c>
      <c r="AZ10" s="191">
        <v>14.852526239670222</v>
      </c>
      <c r="BA10" s="191">
        <v>18.64826402844437</v>
      </c>
      <c r="BB10" s="191">
        <v>21.370777750959395</v>
      </c>
      <c r="BC10" s="191">
        <v>18.280940711595019</v>
      </c>
      <c r="BD10" s="191">
        <v>0</v>
      </c>
      <c r="BE10" s="191">
        <v>0</v>
      </c>
      <c r="BF10" s="191">
        <v>0</v>
      </c>
      <c r="BG10" s="191">
        <v>0</v>
      </c>
      <c r="BH10" s="191">
        <v>0</v>
      </c>
      <c r="BI10" s="191">
        <v>0</v>
      </c>
      <c r="BJ10" s="191">
        <v>0</v>
      </c>
      <c r="BK10" s="191">
        <v>0</v>
      </c>
      <c r="BL10" s="191">
        <v>0</v>
      </c>
      <c r="BM10" s="191">
        <v>0</v>
      </c>
      <c r="BN10" s="191">
        <v>0</v>
      </c>
      <c r="BO10" s="191">
        <v>0</v>
      </c>
      <c r="BP10" s="191">
        <v>0</v>
      </c>
      <c r="BQ10" s="191">
        <v>0</v>
      </c>
      <c r="BR10" s="191">
        <v>0</v>
      </c>
      <c r="BS10" s="191">
        <v>0</v>
      </c>
      <c r="BT10" s="191">
        <v>0</v>
      </c>
      <c r="BU10" s="191">
        <v>0</v>
      </c>
      <c r="BV10" s="191">
        <v>0</v>
      </c>
      <c r="BW10" s="191">
        <v>0</v>
      </c>
      <c r="BX10" s="191">
        <v>0</v>
      </c>
      <c r="BY10" s="191">
        <v>0</v>
      </c>
      <c r="BZ10" s="191">
        <v>0</v>
      </c>
      <c r="CA10" s="191">
        <v>0</v>
      </c>
      <c r="CB10" s="191">
        <v>0</v>
      </c>
      <c r="CC10" s="191">
        <v>0</v>
      </c>
      <c r="CD10" s="191">
        <v>0</v>
      </c>
      <c r="CE10" s="191">
        <v>0</v>
      </c>
      <c r="CF10" s="191">
        <v>0</v>
      </c>
      <c r="CG10" s="191">
        <v>0</v>
      </c>
      <c r="CH10" s="192">
        <v>0</v>
      </c>
    </row>
    <row r="11" spans="1:86" x14ac:dyDescent="0.25">
      <c r="A11" s="193"/>
      <c r="B11" s="74" t="s">
        <v>396</v>
      </c>
      <c r="C11" s="271" t="s">
        <v>387</v>
      </c>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v>94.331669014443406</v>
      </c>
      <c r="AI11" s="191">
        <v>89.729075498974623</v>
      </c>
      <c r="AJ11" s="191">
        <v>115.4397174950535</v>
      </c>
      <c r="AK11" s="191">
        <v>161.64649073971057</v>
      </c>
      <c r="AL11" s="191">
        <v>211.2797900978666</v>
      </c>
      <c r="AM11" s="191">
        <v>260.83413297198643</v>
      </c>
      <c r="AN11" s="191">
        <v>251.25231478206416</v>
      </c>
      <c r="AO11" s="191">
        <v>245.43978725452214</v>
      </c>
      <c r="AP11" s="191">
        <v>292.10016402713342</v>
      </c>
      <c r="AQ11" s="191">
        <v>309.1313919770007</v>
      </c>
      <c r="AR11" s="191">
        <v>614.38001274417229</v>
      </c>
      <c r="AS11" s="191">
        <v>651.89470901522782</v>
      </c>
      <c r="AT11" s="191">
        <v>710.27560595790726</v>
      </c>
      <c r="AU11" s="191">
        <v>863.736885225793</v>
      </c>
      <c r="AV11" s="191">
        <v>1156.9659041161135</v>
      </c>
      <c r="AW11" s="191">
        <v>1394.368752064046</v>
      </c>
      <c r="AX11" s="191">
        <v>1600.5012537304597</v>
      </c>
      <c r="AY11" s="191">
        <v>1805.2378885235646</v>
      </c>
      <c r="AZ11" s="191">
        <v>2039.974757286187</v>
      </c>
      <c r="BA11" s="191">
        <v>2245.051332941086</v>
      </c>
      <c r="BB11" s="191">
        <v>2297.2090114118123</v>
      </c>
      <c r="BC11" s="191">
        <v>1862.0926676360828</v>
      </c>
      <c r="BD11" s="191">
        <v>1.6648285428977574</v>
      </c>
      <c r="BE11" s="191">
        <v>0</v>
      </c>
      <c r="BF11" s="191">
        <v>0</v>
      </c>
      <c r="BG11" s="191">
        <v>7.7780590468372504E-2</v>
      </c>
      <c r="BH11" s="191">
        <v>0</v>
      </c>
      <c r="BI11" s="191">
        <v>0</v>
      </c>
      <c r="BJ11" s="191">
        <v>0</v>
      </c>
      <c r="BK11" s="191">
        <v>0</v>
      </c>
      <c r="BL11" s="191">
        <v>0</v>
      </c>
      <c r="BM11" s="191">
        <v>0</v>
      </c>
      <c r="BN11" s="191">
        <v>0</v>
      </c>
      <c r="BO11" s="191">
        <v>0</v>
      </c>
      <c r="BP11" s="191">
        <v>0</v>
      </c>
      <c r="BQ11" s="191">
        <v>0</v>
      </c>
      <c r="BR11" s="191">
        <v>0</v>
      </c>
      <c r="BS11" s="191">
        <v>0</v>
      </c>
      <c r="BT11" s="191">
        <v>0</v>
      </c>
      <c r="BU11" s="191">
        <v>0</v>
      </c>
      <c r="BV11" s="191">
        <v>0</v>
      </c>
      <c r="BW11" s="191">
        <v>0</v>
      </c>
      <c r="BX11" s="191">
        <v>0</v>
      </c>
      <c r="BY11" s="191">
        <v>0</v>
      </c>
      <c r="BZ11" s="191">
        <v>0</v>
      </c>
      <c r="CA11" s="191">
        <v>0</v>
      </c>
      <c r="CB11" s="191">
        <v>0</v>
      </c>
      <c r="CC11" s="191">
        <v>0</v>
      </c>
      <c r="CD11" s="191">
        <v>0</v>
      </c>
      <c r="CE11" s="191">
        <v>0</v>
      </c>
      <c r="CF11" s="191">
        <v>0</v>
      </c>
      <c r="CG11" s="191">
        <v>0</v>
      </c>
      <c r="CH11" s="192">
        <v>0</v>
      </c>
    </row>
    <row r="12" spans="1:86" ht="24.75" customHeight="1" x14ac:dyDescent="0.25">
      <c r="A12" s="193"/>
      <c r="B12" s="74" t="s">
        <v>399</v>
      </c>
      <c r="C12" s="271" t="s">
        <v>381</v>
      </c>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v>13.00053524222837</v>
      </c>
      <c r="AI12" s="191">
        <v>11.123443801712909</v>
      </c>
      <c r="AJ12" s="191">
        <v>9.3407546146198133</v>
      </c>
      <c r="AK12" s="191">
        <v>8.4506556630433014</v>
      </c>
      <c r="AL12" s="191">
        <v>7.8706384263247671</v>
      </c>
      <c r="AM12" s="191">
        <v>7.5131743801940347</v>
      </c>
      <c r="AN12" s="191">
        <v>7.0981235606131401</v>
      </c>
      <c r="AO12" s="191">
        <v>3.3657585271312689</v>
      </c>
      <c r="AP12" s="191">
        <v>6.4687440333019062</v>
      </c>
      <c r="AQ12" s="191">
        <v>4.3829433305449834</v>
      </c>
      <c r="AR12" s="191">
        <v>3.8688756347422721</v>
      </c>
      <c r="AS12" s="191">
        <v>3.5874141662186321</v>
      </c>
      <c r="AT12" s="191">
        <v>3.7884906081321055</v>
      </c>
      <c r="AU12" s="191">
        <v>3.3892406327242695</v>
      </c>
      <c r="AV12" s="191">
        <v>4.4851216761740105</v>
      </c>
      <c r="AW12" s="191">
        <v>2.1805112592843829</v>
      </c>
      <c r="AX12" s="191">
        <v>2.1449281152849808</v>
      </c>
      <c r="AY12" s="191">
        <v>3.5781735546386835</v>
      </c>
      <c r="AZ12" s="191">
        <v>3.0085967991840907</v>
      </c>
      <c r="BA12" s="191">
        <v>3.15327438876841</v>
      </c>
      <c r="BB12" s="191">
        <v>3.5150916813776858</v>
      </c>
      <c r="BC12" s="191">
        <v>2.6554090196820792</v>
      </c>
      <c r="BD12" s="191">
        <v>2.8120605080111192</v>
      </c>
      <c r="BE12" s="191">
        <v>3.0690052746135934</v>
      </c>
      <c r="BF12" s="191">
        <v>2.9779810790738357</v>
      </c>
      <c r="BG12" s="191">
        <v>0</v>
      </c>
      <c r="BH12" s="191">
        <v>0</v>
      </c>
      <c r="BI12" s="191">
        <v>0</v>
      </c>
      <c r="BJ12" s="191">
        <v>0</v>
      </c>
      <c r="BK12" s="191">
        <v>0</v>
      </c>
      <c r="BL12" s="191">
        <v>0</v>
      </c>
      <c r="BM12" s="191">
        <v>0</v>
      </c>
      <c r="BN12" s="191">
        <v>0</v>
      </c>
      <c r="BO12" s="191">
        <v>0</v>
      </c>
      <c r="BP12" s="191">
        <v>0</v>
      </c>
      <c r="BQ12" s="191">
        <v>0</v>
      </c>
      <c r="BR12" s="191">
        <v>0</v>
      </c>
      <c r="BS12" s="191">
        <v>0</v>
      </c>
      <c r="BT12" s="191">
        <v>0</v>
      </c>
      <c r="BU12" s="191">
        <v>0</v>
      </c>
      <c r="BV12" s="191">
        <v>0</v>
      </c>
      <c r="BW12" s="191">
        <v>0</v>
      </c>
      <c r="BX12" s="191">
        <v>0</v>
      </c>
      <c r="BY12" s="191">
        <v>0</v>
      </c>
      <c r="BZ12" s="191">
        <v>0</v>
      </c>
      <c r="CA12" s="191">
        <v>0</v>
      </c>
      <c r="CB12" s="191">
        <v>0</v>
      </c>
      <c r="CC12" s="191">
        <v>0</v>
      </c>
      <c r="CD12" s="191">
        <v>0</v>
      </c>
      <c r="CE12" s="191">
        <v>0</v>
      </c>
      <c r="CF12" s="191">
        <v>0</v>
      </c>
      <c r="CG12" s="191">
        <v>0</v>
      </c>
      <c r="CH12" s="192">
        <v>0</v>
      </c>
    </row>
    <row r="13" spans="1:86" x14ac:dyDescent="0.25">
      <c r="A13" s="193"/>
      <c r="B13" s="51" t="s">
        <v>485</v>
      </c>
      <c r="C13" s="271" t="s">
        <v>387</v>
      </c>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v>1868.8676574228818</v>
      </c>
      <c r="AI13" s="191">
        <v>1680.0874879559049</v>
      </c>
      <c r="AJ13" s="191">
        <v>1848.9353380866426</v>
      </c>
      <c r="AK13" s="191">
        <v>2384.6251578452993</v>
      </c>
      <c r="AL13" s="191">
        <v>2973.0022485105469</v>
      </c>
      <c r="AM13" s="191">
        <v>3316.9258628924981</v>
      </c>
      <c r="AN13" s="191">
        <v>3622.7779149352164</v>
      </c>
      <c r="AO13" s="191">
        <v>3945.0719178867603</v>
      </c>
      <c r="AP13" s="191">
        <v>4028.6547393383371</v>
      </c>
      <c r="AQ13" s="191">
        <v>3946.7598798483677</v>
      </c>
      <c r="AR13" s="191">
        <v>3784.0664278381405</v>
      </c>
      <c r="AS13" s="191">
        <v>3752.2294600263476</v>
      </c>
      <c r="AT13" s="191">
        <v>3911.389693714651</v>
      </c>
      <c r="AU13" s="191">
        <v>4801.7456161829414</v>
      </c>
      <c r="AV13" s="191">
        <v>5805.9048156685367</v>
      </c>
      <c r="AW13" s="191">
        <v>6262.1614900578579</v>
      </c>
      <c r="AX13" s="191">
        <v>5975.5917001503876</v>
      </c>
      <c r="AY13" s="191">
        <v>5705.845784237461</v>
      </c>
      <c r="AZ13" s="191">
        <v>4903.5351079441516</v>
      </c>
      <c r="BA13" s="191">
        <v>4321.672874292718</v>
      </c>
      <c r="BB13" s="191">
        <v>4273.7481626853614</v>
      </c>
      <c r="BC13" s="191">
        <v>4658.2126823960225</v>
      </c>
      <c r="BD13" s="191">
        <v>5702.486867534747</v>
      </c>
      <c r="BE13" s="191">
        <v>6313.0338702724193</v>
      </c>
      <c r="BF13" s="191">
        <v>6799.6496904629284</v>
      </c>
      <c r="BG13" s="191">
        <v>6814.3870755807484</v>
      </c>
      <c r="BH13" s="191">
        <v>5779.9505721506066</v>
      </c>
      <c r="BI13" s="191">
        <v>4334.9121994287716</v>
      </c>
      <c r="BJ13" s="191">
        <v>3415.3867642486834</v>
      </c>
      <c r="BK13" s="191">
        <v>2839.232035236656</v>
      </c>
      <c r="BL13" s="191">
        <v>2293.2399629776523</v>
      </c>
      <c r="BM13" s="191">
        <v>1363.9091123237706</v>
      </c>
      <c r="BN13" s="191">
        <v>968.33744626901284</v>
      </c>
      <c r="BO13" s="191">
        <v>675.352934237451</v>
      </c>
      <c r="BP13" s="191">
        <v>430.15521474551747</v>
      </c>
      <c r="BQ13" s="191">
        <v>248.23372936543001</v>
      </c>
      <c r="BR13" s="191">
        <v>169.87582373937235</v>
      </c>
      <c r="BS13" s="191">
        <v>113.26591667805387</v>
      </c>
      <c r="BT13" s="191">
        <v>81.903790595065487</v>
      </c>
      <c r="BU13" s="191">
        <v>58.236450306152143</v>
      </c>
      <c r="BV13" s="191">
        <v>43.673525937480903</v>
      </c>
      <c r="BW13" s="191">
        <v>22.989334396106418</v>
      </c>
      <c r="BX13" s="191">
        <v>13.335519171830388</v>
      </c>
      <c r="BY13" s="191">
        <v>8.0852155589647996</v>
      </c>
      <c r="BZ13" s="191">
        <v>4.5213942010674506</v>
      </c>
      <c r="CA13" s="191">
        <v>2.4782356966678751</v>
      </c>
      <c r="CB13" s="191">
        <v>1.3940919489854584</v>
      </c>
      <c r="CC13" s="191">
        <v>0</v>
      </c>
      <c r="CD13" s="191">
        <v>0</v>
      </c>
      <c r="CE13" s="191">
        <v>0</v>
      </c>
      <c r="CF13" s="191">
        <v>0</v>
      </c>
      <c r="CG13" s="191">
        <v>0</v>
      </c>
      <c r="CH13" s="192">
        <v>0</v>
      </c>
    </row>
    <row r="14" spans="1:86" x14ac:dyDescent="0.25">
      <c r="A14" s="193"/>
      <c r="B14" s="51" t="s">
        <v>486</v>
      </c>
      <c r="C14" s="271" t="s">
        <v>387</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v>0</v>
      </c>
      <c r="AI14" s="191">
        <v>0</v>
      </c>
      <c r="AJ14" s="191">
        <v>0</v>
      </c>
      <c r="AK14" s="191">
        <v>0</v>
      </c>
      <c r="AL14" s="191">
        <v>0</v>
      </c>
      <c r="AM14" s="191">
        <v>0</v>
      </c>
      <c r="AN14" s="191">
        <v>0</v>
      </c>
      <c r="AO14" s="191">
        <v>0</v>
      </c>
      <c r="AP14" s="191">
        <v>0</v>
      </c>
      <c r="AQ14" s="191">
        <v>0</v>
      </c>
      <c r="AR14" s="191">
        <v>0</v>
      </c>
      <c r="AS14" s="191">
        <v>0</v>
      </c>
      <c r="AT14" s="191">
        <v>0</v>
      </c>
      <c r="AU14" s="191">
        <v>0</v>
      </c>
      <c r="AV14" s="191">
        <v>0</v>
      </c>
      <c r="AW14" s="191">
        <v>0</v>
      </c>
      <c r="AX14" s="191">
        <v>0</v>
      </c>
      <c r="AY14" s="191">
        <v>0</v>
      </c>
      <c r="AZ14" s="191">
        <v>430.94633720917676</v>
      </c>
      <c r="BA14" s="191">
        <v>661.94691367275777</v>
      </c>
      <c r="BB14" s="191">
        <v>603.32186990444245</v>
      </c>
      <c r="BC14" s="191">
        <v>556.87385622471868</v>
      </c>
      <c r="BD14" s="191">
        <v>590.68764114558633</v>
      </c>
      <c r="BE14" s="191">
        <v>539.20766684020714</v>
      </c>
      <c r="BF14" s="191">
        <v>539.15816734198665</v>
      </c>
      <c r="BG14" s="191">
        <v>464.64510635987591</v>
      </c>
      <c r="BH14" s="191">
        <v>251.93566738848406</v>
      </c>
      <c r="BI14" s="191">
        <v>41.398866790569542</v>
      </c>
      <c r="BJ14" s="191">
        <v>20.366719257242966</v>
      </c>
      <c r="BK14" s="191">
        <v>0</v>
      </c>
      <c r="BL14" s="191">
        <v>0</v>
      </c>
      <c r="BM14" s="191">
        <v>0</v>
      </c>
      <c r="BN14" s="191">
        <v>0</v>
      </c>
      <c r="BO14" s="191">
        <v>0</v>
      </c>
      <c r="BP14" s="191">
        <v>0</v>
      </c>
      <c r="BQ14" s="191">
        <v>0</v>
      </c>
      <c r="BR14" s="191">
        <v>0</v>
      </c>
      <c r="BS14" s="191">
        <v>0</v>
      </c>
      <c r="BT14" s="191">
        <v>0</v>
      </c>
      <c r="BU14" s="191">
        <v>0</v>
      </c>
      <c r="BV14" s="191">
        <v>0</v>
      </c>
      <c r="BW14" s="191">
        <v>0</v>
      </c>
      <c r="BX14" s="191">
        <v>0</v>
      </c>
      <c r="BY14" s="191">
        <v>0</v>
      </c>
      <c r="BZ14" s="191">
        <v>0</v>
      </c>
      <c r="CA14" s="191">
        <v>0</v>
      </c>
      <c r="CB14" s="191">
        <v>0</v>
      </c>
      <c r="CC14" s="191">
        <v>0</v>
      </c>
      <c r="CD14" s="191">
        <v>0</v>
      </c>
      <c r="CE14" s="191">
        <v>0</v>
      </c>
      <c r="CF14" s="191">
        <v>0</v>
      </c>
      <c r="CG14" s="191">
        <v>0</v>
      </c>
      <c r="CH14" s="192">
        <v>0</v>
      </c>
    </row>
    <row r="15" spans="1:86" x14ac:dyDescent="0.25">
      <c r="A15" s="193"/>
      <c r="B15" s="51" t="s">
        <v>487</v>
      </c>
      <c r="C15" s="271" t="s">
        <v>377</v>
      </c>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v>59.162165786494477</v>
      </c>
      <c r="AI15" s="191">
        <v>64.739756846927676</v>
      </c>
      <c r="AJ15" s="191">
        <v>63.658337217803833</v>
      </c>
      <c r="AK15" s="191">
        <v>65.873661254511461</v>
      </c>
      <c r="AL15" s="191">
        <v>69.022940080775172</v>
      </c>
      <c r="AM15" s="191">
        <v>70.519297712790859</v>
      </c>
      <c r="AN15" s="191">
        <v>67.194002796187903</v>
      </c>
      <c r="AO15" s="191">
        <v>65.487348173504131</v>
      </c>
      <c r="AP15" s="191">
        <v>66.447326695988437</v>
      </c>
      <c r="AQ15" s="191">
        <v>65.32702054139142</v>
      </c>
      <c r="AR15" s="191">
        <v>64.08227618398945</v>
      </c>
      <c r="AS15" s="191">
        <v>63.294555429628304</v>
      </c>
      <c r="AT15" s="191">
        <v>64.556437891538593</v>
      </c>
      <c r="AU15" s="191">
        <v>70.48234725184993</v>
      </c>
      <c r="AV15" s="191">
        <v>4.4125908338166973</v>
      </c>
      <c r="AW15" s="191">
        <v>0</v>
      </c>
      <c r="AX15" s="191">
        <v>0</v>
      </c>
      <c r="AY15" s="191">
        <v>0</v>
      </c>
      <c r="AZ15" s="191">
        <v>0</v>
      </c>
      <c r="BA15" s="191">
        <v>0</v>
      </c>
      <c r="BB15" s="191">
        <v>0</v>
      </c>
      <c r="BC15" s="191">
        <v>0</v>
      </c>
      <c r="BD15" s="191">
        <v>0</v>
      </c>
      <c r="BE15" s="191">
        <v>0</v>
      </c>
      <c r="BF15" s="191">
        <v>0</v>
      </c>
      <c r="BG15" s="191">
        <v>0</v>
      </c>
      <c r="BH15" s="191">
        <v>0</v>
      </c>
      <c r="BI15" s="191">
        <v>0</v>
      </c>
      <c r="BJ15" s="191">
        <v>0</v>
      </c>
      <c r="BK15" s="191">
        <v>0</v>
      </c>
      <c r="BL15" s="191">
        <v>0</v>
      </c>
      <c r="BM15" s="191">
        <v>0</v>
      </c>
      <c r="BN15" s="191">
        <v>0</v>
      </c>
      <c r="BO15" s="191">
        <v>0</v>
      </c>
      <c r="BP15" s="191">
        <v>0</v>
      </c>
      <c r="BQ15" s="191">
        <v>0</v>
      </c>
      <c r="BR15" s="191">
        <v>0</v>
      </c>
      <c r="BS15" s="191">
        <v>0</v>
      </c>
      <c r="BT15" s="191">
        <v>0</v>
      </c>
      <c r="BU15" s="191">
        <v>0</v>
      </c>
      <c r="BV15" s="191">
        <v>0</v>
      </c>
      <c r="BW15" s="191">
        <v>0</v>
      </c>
      <c r="BX15" s="191">
        <v>0</v>
      </c>
      <c r="BY15" s="191">
        <v>0</v>
      </c>
      <c r="BZ15" s="191">
        <v>0</v>
      </c>
      <c r="CA15" s="191">
        <v>0</v>
      </c>
      <c r="CB15" s="191">
        <v>0</v>
      </c>
      <c r="CC15" s="191">
        <v>0</v>
      </c>
      <c r="CD15" s="191">
        <v>0</v>
      </c>
      <c r="CE15" s="191">
        <v>0</v>
      </c>
      <c r="CF15" s="191">
        <v>0</v>
      </c>
      <c r="CG15" s="191">
        <v>0</v>
      </c>
      <c r="CH15" s="192">
        <v>0</v>
      </c>
    </row>
    <row r="16" spans="1:86" x14ac:dyDescent="0.25">
      <c r="A16" s="193"/>
      <c r="B16" s="51" t="s">
        <v>125</v>
      </c>
      <c r="C16" s="271" t="s">
        <v>377</v>
      </c>
      <c r="D16" s="191"/>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v>0</v>
      </c>
      <c r="AI16" s="191">
        <v>0</v>
      </c>
      <c r="AJ16" s="191">
        <v>0</v>
      </c>
      <c r="AK16" s="191">
        <v>0</v>
      </c>
      <c r="AL16" s="191">
        <v>0</v>
      </c>
      <c r="AM16" s="191">
        <v>0</v>
      </c>
      <c r="AN16" s="191">
        <v>0</v>
      </c>
      <c r="AO16" s="191">
        <v>0</v>
      </c>
      <c r="AP16" s="191">
        <v>0</v>
      </c>
      <c r="AQ16" s="191">
        <v>0</v>
      </c>
      <c r="AR16" s="191">
        <v>0</v>
      </c>
      <c r="AS16" s="191">
        <v>0</v>
      </c>
      <c r="AT16" s="191">
        <v>0</v>
      </c>
      <c r="AU16" s="191">
        <v>0</v>
      </c>
      <c r="AV16" s="191">
        <v>0</v>
      </c>
      <c r="AW16" s="191">
        <v>5.6693292741393952E-2</v>
      </c>
      <c r="AX16" s="191">
        <v>3.6463777959844679E-2</v>
      </c>
      <c r="AY16" s="191">
        <v>0</v>
      </c>
      <c r="AZ16" s="191">
        <v>1.8099847053914982E-2</v>
      </c>
      <c r="BA16" s="191">
        <v>2.4070796860827557E-2</v>
      </c>
      <c r="BB16" s="191">
        <v>0</v>
      </c>
      <c r="BC16" s="191">
        <v>0.11723660131046708</v>
      </c>
      <c r="BD16" s="191">
        <v>117.6223711388067</v>
      </c>
      <c r="BE16" s="191">
        <v>12.387536698235674</v>
      </c>
      <c r="BF16" s="191">
        <v>1.0566877229463427</v>
      </c>
      <c r="BG16" s="191">
        <v>0.86796167387177858</v>
      </c>
      <c r="BH16" s="191">
        <v>0.75643648427474375</v>
      </c>
      <c r="BI16" s="191">
        <v>0.8580586301323776</v>
      </c>
      <c r="BJ16" s="191">
        <v>0.64809046404523796</v>
      </c>
      <c r="BK16" s="191">
        <v>0.32681582252418839</v>
      </c>
      <c r="BL16" s="191">
        <v>0</v>
      </c>
      <c r="BM16" s="191">
        <v>0.45335462411015953</v>
      </c>
      <c r="BN16" s="191">
        <v>0.13992438069495056</v>
      </c>
      <c r="BO16" s="191">
        <v>0</v>
      </c>
      <c r="BP16" s="191">
        <v>0</v>
      </c>
      <c r="BQ16" s="191">
        <v>3.0435448602920262E-4</v>
      </c>
      <c r="BR16" s="191">
        <v>0.14216571224397193</v>
      </c>
      <c r="BS16" s="191">
        <v>0.33884558076985749</v>
      </c>
      <c r="BT16" s="191">
        <v>0.3321862156553842</v>
      </c>
      <c r="BU16" s="191">
        <v>0.4920488998873796</v>
      </c>
      <c r="BV16" s="191">
        <v>0.26726850102379357</v>
      </c>
      <c r="BW16" s="191">
        <v>0.39059661912728921</v>
      </c>
      <c r="BX16" s="191">
        <v>0.29695852523807531</v>
      </c>
      <c r="BY16" s="191">
        <v>0</v>
      </c>
      <c r="BZ16" s="191">
        <v>0</v>
      </c>
      <c r="CA16" s="191">
        <v>0</v>
      </c>
      <c r="CB16" s="191">
        <v>0</v>
      </c>
      <c r="CC16" s="191">
        <v>0</v>
      </c>
      <c r="CD16" s="191">
        <v>0</v>
      </c>
      <c r="CE16" s="191">
        <v>0</v>
      </c>
      <c r="CF16" s="191">
        <v>0</v>
      </c>
      <c r="CG16" s="191">
        <v>0</v>
      </c>
      <c r="CH16" s="192">
        <v>0</v>
      </c>
    </row>
    <row r="17" spans="1:140" ht="24.75" customHeight="1" x14ac:dyDescent="0.3">
      <c r="A17" s="193"/>
      <c r="B17" s="123" t="s">
        <v>488</v>
      </c>
      <c r="C17" s="271"/>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f t="shared" ref="AH17" si="0">SUM(AH6:AH16)</f>
        <v>13912.069329658014</v>
      </c>
      <c r="AI17" s="55">
        <f t="shared" ref="AI17:CH17" si="1">SUM(AI6:AI16)</f>
        <v>17771.946249091514</v>
      </c>
      <c r="AJ17" s="55">
        <f t="shared" si="1"/>
        <v>16260.396450335315</v>
      </c>
      <c r="AK17" s="55">
        <f t="shared" si="1"/>
        <v>17387.069806570609</v>
      </c>
      <c r="AL17" s="55">
        <f t="shared" si="1"/>
        <v>18236.32528012279</v>
      </c>
      <c r="AM17" s="55">
        <f t="shared" si="1"/>
        <v>19263.943051667167</v>
      </c>
      <c r="AN17" s="55">
        <f t="shared" si="1"/>
        <v>19781.048942430512</v>
      </c>
      <c r="AO17" s="55">
        <f t="shared" si="1"/>
        <v>19998.388790379882</v>
      </c>
      <c r="AP17" s="55">
        <f t="shared" si="1"/>
        <v>19729.283869635601</v>
      </c>
      <c r="AQ17" s="55">
        <f t="shared" si="1"/>
        <v>19150.024843448966</v>
      </c>
      <c r="AR17" s="55">
        <f t="shared" si="1"/>
        <v>18176.342365177807</v>
      </c>
      <c r="AS17" s="55">
        <f t="shared" si="1"/>
        <v>17293.006322689613</v>
      </c>
      <c r="AT17" s="55">
        <f t="shared" si="1"/>
        <v>16767.496387556836</v>
      </c>
      <c r="AU17" s="55">
        <f t="shared" si="1"/>
        <v>18619.052130226479</v>
      </c>
      <c r="AV17" s="55">
        <f t="shared" si="1"/>
        <v>20842.699421335914</v>
      </c>
      <c r="AW17" s="55">
        <f t="shared" si="1"/>
        <v>22177.112493041932</v>
      </c>
      <c r="AX17" s="55">
        <f t="shared" si="1"/>
        <v>22102.450735489834</v>
      </c>
      <c r="AY17" s="55">
        <f t="shared" si="1"/>
        <v>22242.528394377841</v>
      </c>
      <c r="AZ17" s="55">
        <f t="shared" si="1"/>
        <v>22243.527895100582</v>
      </c>
      <c r="BA17" s="55">
        <f t="shared" si="1"/>
        <v>22448.967886482737</v>
      </c>
      <c r="BB17" s="55">
        <f t="shared" si="1"/>
        <v>22674.928568834515</v>
      </c>
      <c r="BC17" s="55">
        <f t="shared" si="1"/>
        <v>24390.071692226506</v>
      </c>
      <c r="BD17" s="55">
        <f t="shared" si="1"/>
        <v>24361.675411653308</v>
      </c>
      <c r="BE17" s="55">
        <f t="shared" si="1"/>
        <v>24845.412792051447</v>
      </c>
      <c r="BF17" s="55">
        <f t="shared" si="1"/>
        <v>25402.01965273279</v>
      </c>
      <c r="BG17" s="55">
        <f t="shared" si="1"/>
        <v>8720.9163590085518</v>
      </c>
      <c r="BH17" s="55">
        <f t="shared" si="1"/>
        <v>7517.5327844203121</v>
      </c>
      <c r="BI17" s="55">
        <f t="shared" si="1"/>
        <v>5962.4578373681097</v>
      </c>
      <c r="BJ17" s="55">
        <f t="shared" si="1"/>
        <v>5056.9457379030773</v>
      </c>
      <c r="BK17" s="55">
        <f t="shared" si="1"/>
        <v>4538.7147000505292</v>
      </c>
      <c r="BL17" s="55">
        <f t="shared" si="1"/>
        <v>4035.4955804801721</v>
      </c>
      <c r="BM17" s="55">
        <f t="shared" si="1"/>
        <v>3218.3743492147214</v>
      </c>
      <c r="BN17" s="55">
        <f t="shared" si="1"/>
        <v>2834.4484188870388</v>
      </c>
      <c r="BO17" s="55">
        <f t="shared" si="1"/>
        <v>2643.8320603840871</v>
      </c>
      <c r="BP17" s="55">
        <f t="shared" si="1"/>
        <v>2476.8186347748715</v>
      </c>
      <c r="BQ17" s="55">
        <f t="shared" si="1"/>
        <v>2358.0860053635538</v>
      </c>
      <c r="BR17" s="55">
        <f t="shared" si="1"/>
        <v>2611.435949572925</v>
      </c>
      <c r="BS17" s="55">
        <f t="shared" si="1"/>
        <v>2703.950874370862</v>
      </c>
      <c r="BT17" s="55">
        <f t="shared" si="1"/>
        <v>2707.8524359051917</v>
      </c>
      <c r="BU17" s="55">
        <f t="shared" si="1"/>
        <v>2744.6075204924214</v>
      </c>
      <c r="BV17" s="55">
        <f t="shared" si="1"/>
        <v>2869.1337163650651</v>
      </c>
      <c r="BW17" s="55">
        <f t="shared" si="1"/>
        <v>3017.4207955392926</v>
      </c>
      <c r="BX17" s="55">
        <f t="shared" si="1"/>
        <v>2792.525196261422</v>
      </c>
      <c r="BY17" s="55">
        <f t="shared" si="1"/>
        <v>3028.1613602766852</v>
      </c>
      <c r="BZ17" s="55">
        <f t="shared" si="1"/>
        <v>3405.2922609059938</v>
      </c>
      <c r="CA17" s="55">
        <f t="shared" si="1"/>
        <v>4127.3042805066898</v>
      </c>
      <c r="CB17" s="55">
        <f t="shared" si="1"/>
        <v>4806.9376321480977</v>
      </c>
      <c r="CC17" s="55">
        <f t="shared" si="1"/>
        <v>5427.6602440418856</v>
      </c>
      <c r="CD17" s="55">
        <f t="shared" si="1"/>
        <v>6075.8076062382124</v>
      </c>
      <c r="CE17" s="55">
        <f t="shared" si="1"/>
        <v>6563.8246578108292</v>
      </c>
      <c r="CF17" s="55">
        <f t="shared" si="1"/>
        <v>6969.0565682435754</v>
      </c>
      <c r="CG17" s="55">
        <f t="shared" si="1"/>
        <v>7342.8565937324147</v>
      </c>
      <c r="CH17" s="56">
        <f t="shared" si="1"/>
        <v>7694.3152812106155</v>
      </c>
      <c r="DW17" s="66"/>
    </row>
    <row r="18" spans="1:140" ht="15.6" x14ac:dyDescent="0.3">
      <c r="A18" s="193"/>
      <c r="B18" s="272" t="s">
        <v>489</v>
      </c>
      <c r="C18" s="271"/>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f>AH17-SUM(AH10:AH14,AH7)</f>
        <v>248.38828521515461</v>
      </c>
      <c r="AI18" s="55">
        <f t="shared" ref="AI18:CH18" si="2">AI17-SUM(AI10:AI14,AI7)</f>
        <v>251.33326241115356</v>
      </c>
      <c r="AJ18" s="55">
        <f t="shared" si="2"/>
        <v>252.19683167272888</v>
      </c>
      <c r="AK18" s="55">
        <f t="shared" si="2"/>
        <v>263.41713923590578</v>
      </c>
      <c r="AL18" s="55">
        <f t="shared" si="2"/>
        <v>282.79023451594912</v>
      </c>
      <c r="AM18" s="55">
        <f t="shared" si="2"/>
        <v>295.44533797520126</v>
      </c>
      <c r="AN18" s="55">
        <f t="shared" si="2"/>
        <v>298.24500292493758</v>
      </c>
      <c r="AO18" s="55">
        <f t="shared" si="2"/>
        <v>315.29058485337009</v>
      </c>
      <c r="AP18" s="55">
        <f t="shared" si="2"/>
        <v>326.65225262673994</v>
      </c>
      <c r="AQ18" s="55">
        <f t="shared" si="2"/>
        <v>340.45409760716575</v>
      </c>
      <c r="AR18" s="55">
        <f t="shared" si="2"/>
        <v>342.6501024776735</v>
      </c>
      <c r="AS18" s="55">
        <f t="shared" si="2"/>
        <v>344.39111690968639</v>
      </c>
      <c r="AT18" s="55">
        <f t="shared" si="2"/>
        <v>369.55351497249649</v>
      </c>
      <c r="AU18" s="55">
        <f t="shared" si="2"/>
        <v>421.87986544638989</v>
      </c>
      <c r="AV18" s="55">
        <f t="shared" si="2"/>
        <v>523.50737989336631</v>
      </c>
      <c r="AW18" s="55">
        <f t="shared" si="2"/>
        <v>709.17863584891893</v>
      </c>
      <c r="AX18" s="55">
        <f t="shared" si="2"/>
        <v>783.22576119561563</v>
      </c>
      <c r="AY18" s="55">
        <f t="shared" si="2"/>
        <v>909.39167604889371</v>
      </c>
      <c r="AZ18" s="55">
        <f t="shared" si="2"/>
        <v>891.46018690211349</v>
      </c>
      <c r="BA18" s="55">
        <f t="shared" si="2"/>
        <v>980.1302707349023</v>
      </c>
      <c r="BB18" s="55">
        <f t="shared" si="2"/>
        <v>1045.5922733102598</v>
      </c>
      <c r="BC18" s="55">
        <f t="shared" si="2"/>
        <v>1106.7711688142444</v>
      </c>
      <c r="BD18" s="55">
        <f t="shared" si="2"/>
        <v>1293.2495567284386</v>
      </c>
      <c r="BE18" s="55">
        <f t="shared" si="2"/>
        <v>1291.3415028568816</v>
      </c>
      <c r="BF18" s="55">
        <f t="shared" si="2"/>
        <v>1419.0832424084947</v>
      </c>
      <c r="BG18" s="55">
        <f t="shared" si="2"/>
        <v>1441.8063964774592</v>
      </c>
      <c r="BH18" s="55">
        <f t="shared" si="2"/>
        <v>1485.6465448812214</v>
      </c>
      <c r="BI18" s="55">
        <f t="shared" si="2"/>
        <v>1586.1467711487685</v>
      </c>
      <c r="BJ18" s="55">
        <f t="shared" si="2"/>
        <v>1621.1922543971509</v>
      </c>
      <c r="BK18" s="55">
        <f t="shared" si="2"/>
        <v>1699.4826648138733</v>
      </c>
      <c r="BL18" s="55">
        <f t="shared" si="2"/>
        <v>1742.2556175025197</v>
      </c>
      <c r="BM18" s="55">
        <f t="shared" si="2"/>
        <v>1854.4652368909508</v>
      </c>
      <c r="BN18" s="55">
        <f t="shared" si="2"/>
        <v>1866.1109726180259</v>
      </c>
      <c r="BO18" s="55">
        <f t="shared" si="2"/>
        <v>1968.4791261466362</v>
      </c>
      <c r="BP18" s="55">
        <f t="shared" si="2"/>
        <v>2046.663420029354</v>
      </c>
      <c r="BQ18" s="55">
        <f t="shared" si="2"/>
        <v>2109.8522759981238</v>
      </c>
      <c r="BR18" s="55">
        <f t="shared" si="2"/>
        <v>2441.5601258335528</v>
      </c>
      <c r="BS18" s="55">
        <f t="shared" si="2"/>
        <v>2590.684957692808</v>
      </c>
      <c r="BT18" s="55">
        <f t="shared" si="2"/>
        <v>2625.9486453101263</v>
      </c>
      <c r="BU18" s="55">
        <f t="shared" si="2"/>
        <v>2686.3710701862692</v>
      </c>
      <c r="BV18" s="55">
        <f t="shared" si="2"/>
        <v>2825.4601904275842</v>
      </c>
      <c r="BW18" s="55">
        <f t="shared" si="2"/>
        <v>2994.431461143186</v>
      </c>
      <c r="BX18" s="55">
        <f t="shared" si="2"/>
        <v>2779.1896770895914</v>
      </c>
      <c r="BY18" s="55">
        <f t="shared" si="2"/>
        <v>3020.0761447177206</v>
      </c>
      <c r="BZ18" s="55">
        <f t="shared" si="2"/>
        <v>3400.7708667049264</v>
      </c>
      <c r="CA18" s="55">
        <f t="shared" si="2"/>
        <v>4124.8260448100218</v>
      </c>
      <c r="CB18" s="55">
        <f t="shared" si="2"/>
        <v>4805.5435401991126</v>
      </c>
      <c r="CC18" s="55">
        <f t="shared" si="2"/>
        <v>5427.6602440418856</v>
      </c>
      <c r="CD18" s="55">
        <f t="shared" si="2"/>
        <v>6075.8076062382124</v>
      </c>
      <c r="CE18" s="55">
        <f t="shared" si="2"/>
        <v>6563.8246578108292</v>
      </c>
      <c r="CF18" s="55">
        <f t="shared" si="2"/>
        <v>6969.0565682435754</v>
      </c>
      <c r="CG18" s="55">
        <f t="shared" si="2"/>
        <v>7342.8565937324147</v>
      </c>
      <c r="CH18" s="56">
        <f t="shared" si="2"/>
        <v>7694.3152812106155</v>
      </c>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row>
    <row r="19" spans="1:140" ht="12.75" customHeight="1" x14ac:dyDescent="0.3">
      <c r="A19" s="193"/>
      <c r="C19" s="271"/>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6"/>
    </row>
    <row r="20" spans="1:140" ht="27" customHeight="1" x14ac:dyDescent="0.3">
      <c r="A20" s="193"/>
      <c r="B20" s="123" t="s">
        <v>490</v>
      </c>
      <c r="C20" s="271"/>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c r="CH20" s="192"/>
    </row>
    <row r="21" spans="1:140" ht="24" customHeight="1" x14ac:dyDescent="0.25">
      <c r="A21" s="193"/>
      <c r="B21" s="51" t="s">
        <v>376</v>
      </c>
      <c r="C21" s="271" t="s">
        <v>377</v>
      </c>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v>0</v>
      </c>
      <c r="AI21" s="191">
        <v>0</v>
      </c>
      <c r="AJ21" s="191">
        <v>0</v>
      </c>
      <c r="AK21" s="191">
        <v>0</v>
      </c>
      <c r="AL21" s="191">
        <v>0</v>
      </c>
      <c r="AM21" s="191">
        <v>0</v>
      </c>
      <c r="AN21" s="191">
        <v>0</v>
      </c>
      <c r="AO21" s="191">
        <v>0</v>
      </c>
      <c r="AP21" s="191">
        <v>0</v>
      </c>
      <c r="AQ21" s="191">
        <v>0</v>
      </c>
      <c r="AR21" s="191">
        <v>0</v>
      </c>
      <c r="AS21" s="191">
        <v>0</v>
      </c>
      <c r="AT21" s="191">
        <v>0</v>
      </c>
      <c r="AU21" s="191">
        <v>0</v>
      </c>
      <c r="AV21" s="191">
        <v>0</v>
      </c>
      <c r="AW21" s="191">
        <v>0</v>
      </c>
      <c r="AX21" s="191">
        <v>0</v>
      </c>
      <c r="AY21" s="191">
        <v>0</v>
      </c>
      <c r="AZ21" s="191">
        <v>0</v>
      </c>
      <c r="BA21" s="191">
        <v>0</v>
      </c>
      <c r="BB21" s="191">
        <v>0</v>
      </c>
      <c r="BC21" s="191">
        <v>0</v>
      </c>
      <c r="BD21" s="191">
        <v>0</v>
      </c>
      <c r="BE21" s="191">
        <v>0</v>
      </c>
      <c r="BF21" s="191">
        <v>0</v>
      </c>
      <c r="BG21" s="191">
        <v>0</v>
      </c>
      <c r="BH21" s="191">
        <v>0</v>
      </c>
      <c r="BI21" s="191">
        <v>0</v>
      </c>
      <c r="BJ21" s="191">
        <v>0</v>
      </c>
      <c r="BK21" s="191">
        <v>0</v>
      </c>
      <c r="BL21" s="191">
        <v>0</v>
      </c>
      <c r="BM21" s="191">
        <v>146.07039331406619</v>
      </c>
      <c r="BN21" s="191">
        <v>156.13114120429577</v>
      </c>
      <c r="BO21" s="191">
        <v>134.56819017140018</v>
      </c>
      <c r="BP21" s="191">
        <v>135.90406620175139</v>
      </c>
      <c r="BQ21" s="191">
        <v>150.63312338153534</v>
      </c>
      <c r="BR21" s="191">
        <v>133.1054914026636</v>
      </c>
      <c r="BS21" s="191">
        <v>131.61044728418574</v>
      </c>
      <c r="BT21" s="191">
        <v>138.03721369713111</v>
      </c>
      <c r="BU21" s="191">
        <v>145.07378411929545</v>
      </c>
      <c r="BV21" s="191">
        <v>164.3995276647457</v>
      </c>
      <c r="BW21" s="191">
        <v>189.44158725033935</v>
      </c>
      <c r="BX21" s="191">
        <v>129.25491009143775</v>
      </c>
      <c r="BY21" s="191">
        <v>180.79531802374973</v>
      </c>
      <c r="BZ21" s="191">
        <v>204.44263543229678</v>
      </c>
      <c r="CA21" s="191">
        <v>272.65318726983907</v>
      </c>
      <c r="CB21" s="191">
        <v>322.58311658781582</v>
      </c>
      <c r="CC21" s="191">
        <v>316.24942174737066</v>
      </c>
      <c r="CD21" s="191">
        <v>365.39</v>
      </c>
      <c r="CE21" s="191">
        <v>416.83710568095546</v>
      </c>
      <c r="CF21" s="191">
        <v>442.36558973834161</v>
      </c>
      <c r="CG21" s="191">
        <v>460.15796498278826</v>
      </c>
      <c r="CH21" s="192">
        <v>474.75711979762764</v>
      </c>
    </row>
    <row r="22" spans="1:140" x14ac:dyDescent="0.25">
      <c r="A22" s="193"/>
      <c r="B22" s="74" t="s">
        <v>378</v>
      </c>
      <c r="C22" s="271" t="s">
        <v>377</v>
      </c>
      <c r="D22" s="191"/>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v>0</v>
      </c>
      <c r="AI22" s="191">
        <v>0</v>
      </c>
      <c r="AJ22" s="191">
        <v>0</v>
      </c>
      <c r="AK22" s="191">
        <v>0</v>
      </c>
      <c r="AL22" s="191">
        <v>0</v>
      </c>
      <c r="AM22" s="191">
        <v>0</v>
      </c>
      <c r="AN22" s="191">
        <v>0</v>
      </c>
      <c r="AO22" s="191">
        <v>0</v>
      </c>
      <c r="AP22" s="191">
        <v>0</v>
      </c>
      <c r="AQ22" s="191">
        <v>0</v>
      </c>
      <c r="AR22" s="191">
        <v>0</v>
      </c>
      <c r="AS22" s="191">
        <v>0</v>
      </c>
      <c r="AT22" s="191">
        <v>0</v>
      </c>
      <c r="AU22" s="191">
        <v>0</v>
      </c>
      <c r="AV22" s="191">
        <v>0</v>
      </c>
      <c r="AW22" s="191">
        <v>0</v>
      </c>
      <c r="AX22" s="191">
        <v>0</v>
      </c>
      <c r="AY22" s="191">
        <v>0</v>
      </c>
      <c r="AZ22" s="191">
        <v>0</v>
      </c>
      <c r="BA22" s="191">
        <v>0</v>
      </c>
      <c r="BB22" s="191">
        <v>0</v>
      </c>
      <c r="BC22" s="191">
        <v>0</v>
      </c>
      <c r="BD22" s="191">
        <v>0</v>
      </c>
      <c r="BE22" s="191">
        <v>0</v>
      </c>
      <c r="BF22" s="191">
        <v>0</v>
      </c>
      <c r="BG22" s="191">
        <v>0</v>
      </c>
      <c r="BH22" s="191">
        <v>0</v>
      </c>
      <c r="BI22" s="191">
        <v>0</v>
      </c>
      <c r="BJ22" s="191">
        <v>0</v>
      </c>
      <c r="BK22" s="191">
        <v>0</v>
      </c>
      <c r="BL22" s="191">
        <v>0</v>
      </c>
      <c r="BM22" s="191">
        <v>0</v>
      </c>
      <c r="BN22" s="191">
        <v>0</v>
      </c>
      <c r="BO22" s="191">
        <v>0</v>
      </c>
      <c r="BP22" s="191">
        <v>0</v>
      </c>
      <c r="BQ22" s="191">
        <v>6.8759629237861102</v>
      </c>
      <c r="BR22" s="191">
        <v>8.5869010007517321</v>
      </c>
      <c r="BS22" s="191">
        <v>9.792263565810412</v>
      </c>
      <c r="BT22" s="191">
        <v>10.170989732989824</v>
      </c>
      <c r="BU22" s="191">
        <v>11.23665035952561</v>
      </c>
      <c r="BV22" s="191">
        <v>12.225244379587956</v>
      </c>
      <c r="BW22" s="191">
        <v>13.071900738472218</v>
      </c>
      <c r="BX22" s="191">
        <v>13.214258663486202</v>
      </c>
      <c r="BY22" s="191">
        <v>15.909670381200618</v>
      </c>
      <c r="BZ22" s="191">
        <v>19.129833730165124</v>
      </c>
      <c r="CA22" s="191">
        <v>22.299075932365973</v>
      </c>
      <c r="CB22" s="191">
        <v>22.518391505198423</v>
      </c>
      <c r="CC22" s="191">
        <v>23.521928619939974</v>
      </c>
      <c r="CD22" s="191">
        <v>25.629734734301675</v>
      </c>
      <c r="CE22" s="191">
        <v>27.493180575239649</v>
      </c>
      <c r="CF22" s="191">
        <v>29.200529250064431</v>
      </c>
      <c r="CG22" s="191">
        <v>30.988022750549106</v>
      </c>
      <c r="CH22" s="192">
        <v>32.72999637258858</v>
      </c>
    </row>
    <row r="23" spans="1:140" x14ac:dyDescent="0.25">
      <c r="A23" s="193"/>
      <c r="B23" s="51" t="s">
        <v>379</v>
      </c>
      <c r="C23" s="271" t="s">
        <v>377</v>
      </c>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v>306.12581098681147</v>
      </c>
      <c r="AI23" s="191">
        <v>316.09188082276853</v>
      </c>
      <c r="AJ23" s="191">
        <v>327.55534691816649</v>
      </c>
      <c r="AK23" s="191">
        <v>380.26336023271949</v>
      </c>
      <c r="AL23" s="191">
        <v>423.3099387826984</v>
      </c>
      <c r="AM23" s="191">
        <v>492.56813342173251</v>
      </c>
      <c r="AN23" s="191">
        <v>528.24566799893341</v>
      </c>
      <c r="AO23" s="191">
        <v>578.33122498835769</v>
      </c>
      <c r="AP23" s="191">
        <v>628.61466309394098</v>
      </c>
      <c r="AQ23" s="191">
        <v>667.57904834091289</v>
      </c>
      <c r="AR23" s="191">
        <v>676.20348799625674</v>
      </c>
      <c r="AS23" s="191">
        <v>708.34220758624633</v>
      </c>
      <c r="AT23" s="191">
        <v>760.48516556261245</v>
      </c>
      <c r="AU23" s="191">
        <v>841.3470757529019</v>
      </c>
      <c r="AV23" s="191">
        <v>0</v>
      </c>
      <c r="AW23" s="191">
        <v>0</v>
      </c>
      <c r="AX23" s="191">
        <v>0</v>
      </c>
      <c r="AY23" s="191">
        <v>0</v>
      </c>
      <c r="AZ23" s="191">
        <v>0</v>
      </c>
      <c r="BA23" s="191">
        <v>0</v>
      </c>
      <c r="BB23" s="191">
        <v>0</v>
      </c>
      <c r="BC23" s="191">
        <v>0</v>
      </c>
      <c r="BD23" s="191">
        <v>0</v>
      </c>
      <c r="BE23" s="191">
        <v>0</v>
      </c>
      <c r="BF23" s="191">
        <v>0</v>
      </c>
      <c r="BG23" s="191">
        <v>0</v>
      </c>
      <c r="BH23" s="191">
        <v>0</v>
      </c>
      <c r="BI23" s="191">
        <v>0</v>
      </c>
      <c r="BJ23" s="191">
        <v>0</v>
      </c>
      <c r="BK23" s="191">
        <v>0</v>
      </c>
      <c r="BL23" s="191">
        <v>0</v>
      </c>
      <c r="BM23" s="191">
        <v>0</v>
      </c>
      <c r="BN23" s="191">
        <v>0</v>
      </c>
      <c r="BO23" s="191">
        <v>0</v>
      </c>
      <c r="BP23" s="191">
        <v>0</v>
      </c>
      <c r="BQ23" s="191">
        <v>0</v>
      </c>
      <c r="BR23" s="191">
        <v>0</v>
      </c>
      <c r="BS23" s="191">
        <v>0</v>
      </c>
      <c r="BT23" s="191">
        <v>0</v>
      </c>
      <c r="BU23" s="191">
        <v>0</v>
      </c>
      <c r="BV23" s="191">
        <v>0</v>
      </c>
      <c r="BW23" s="191">
        <v>0</v>
      </c>
      <c r="BX23" s="191">
        <v>0</v>
      </c>
      <c r="BY23" s="191">
        <v>0</v>
      </c>
      <c r="BZ23" s="191">
        <v>0</v>
      </c>
      <c r="CA23" s="191">
        <v>0</v>
      </c>
      <c r="CB23" s="191">
        <v>0</v>
      </c>
      <c r="CC23" s="191">
        <v>0</v>
      </c>
      <c r="CD23" s="191">
        <v>0</v>
      </c>
      <c r="CE23" s="191">
        <v>0</v>
      </c>
      <c r="CF23" s="191">
        <v>0</v>
      </c>
      <c r="CG23" s="191">
        <v>0</v>
      </c>
      <c r="CH23" s="192">
        <v>0</v>
      </c>
    </row>
    <row r="24" spans="1:140" x14ac:dyDescent="0.25">
      <c r="A24" s="193"/>
      <c r="B24" s="51" t="s">
        <v>380</v>
      </c>
      <c r="C24" s="27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f>SUM(AH25:AH27)</f>
        <v>2815.8923922047916</v>
      </c>
      <c r="AI24" s="191">
        <f t="shared" ref="AI24:CH24" si="3">SUM(AI25:AI27)</f>
        <v>2734.6436660439936</v>
      </c>
      <c r="AJ24" s="191">
        <f t="shared" si="3"/>
        <v>2600.3987228737074</v>
      </c>
      <c r="AK24" s="191">
        <f t="shared" si="3"/>
        <v>2546.5656488888981</v>
      </c>
      <c r="AL24" s="191">
        <f t="shared" si="3"/>
        <v>2514.3882485843428</v>
      </c>
      <c r="AM24" s="191">
        <f t="shared" si="3"/>
        <v>2541.2059236540767</v>
      </c>
      <c r="AN24" s="191">
        <f t="shared" si="3"/>
        <v>2450.4870425090571</v>
      </c>
      <c r="AO24" s="191">
        <f t="shared" si="3"/>
        <v>2356.3189379994669</v>
      </c>
      <c r="AP24" s="191">
        <f t="shared" si="3"/>
        <v>2343.1714118763498</v>
      </c>
      <c r="AQ24" s="191">
        <f t="shared" si="3"/>
        <v>2246.2055716924324</v>
      </c>
      <c r="AR24" s="191">
        <f t="shared" si="3"/>
        <v>2124.3338015362942</v>
      </c>
      <c r="AS24" s="191">
        <f t="shared" si="3"/>
        <v>1933.0499562348195</v>
      </c>
      <c r="AT24" s="191">
        <f t="shared" si="3"/>
        <v>1893.6637432131254</v>
      </c>
      <c r="AU24" s="191">
        <f t="shared" si="3"/>
        <v>1989.7821023919805</v>
      </c>
      <c r="AV24" s="191">
        <f t="shared" si="3"/>
        <v>1911.2286534006339</v>
      </c>
      <c r="AW24" s="191">
        <f t="shared" si="3"/>
        <v>1904.0302665059864</v>
      </c>
      <c r="AX24" s="191">
        <f t="shared" si="3"/>
        <v>1842.6287722659008</v>
      </c>
      <c r="AY24" s="191">
        <f t="shared" si="3"/>
        <v>1770.8556080355743</v>
      </c>
      <c r="AZ24" s="191">
        <f t="shared" si="3"/>
        <v>1668.9693227349874</v>
      </c>
      <c r="BA24" s="191">
        <f t="shared" si="3"/>
        <v>1700.1626969701722</v>
      </c>
      <c r="BB24" s="191">
        <f t="shared" si="3"/>
        <v>1661.4032103469503</v>
      </c>
      <c r="BC24" s="191">
        <f t="shared" si="3"/>
        <v>1704.9363974346272</v>
      </c>
      <c r="BD24" s="191">
        <f t="shared" si="3"/>
        <v>1676.9217136183865</v>
      </c>
      <c r="BE24" s="191">
        <f t="shared" si="3"/>
        <v>1851.2616539028365</v>
      </c>
      <c r="BF24" s="191">
        <f t="shared" si="3"/>
        <v>1782.6344973926941</v>
      </c>
      <c r="BG24" s="191">
        <f t="shared" si="3"/>
        <v>1606.1869516612949</v>
      </c>
      <c r="BH24" s="191">
        <f t="shared" si="3"/>
        <v>1418.1390005437563</v>
      </c>
      <c r="BI24" s="191">
        <f t="shared" si="3"/>
        <v>1311.8670712127469</v>
      </c>
      <c r="BJ24" s="191">
        <f t="shared" si="3"/>
        <v>1163.1463107039874</v>
      </c>
      <c r="BK24" s="191">
        <f t="shared" si="3"/>
        <v>1073.9738569923136</v>
      </c>
      <c r="BL24" s="191">
        <f t="shared" si="3"/>
        <v>959.95325918618721</v>
      </c>
      <c r="BM24" s="191">
        <f t="shared" si="3"/>
        <v>930.28202791127148</v>
      </c>
      <c r="BN24" s="191">
        <f t="shared" si="3"/>
        <v>861.39988491148904</v>
      </c>
      <c r="BO24" s="191">
        <f t="shared" si="3"/>
        <v>833.39611022855684</v>
      </c>
      <c r="BP24" s="191">
        <f t="shared" si="3"/>
        <v>830.45053249434852</v>
      </c>
      <c r="BQ24" s="191">
        <f t="shared" si="3"/>
        <v>812.74970721559839</v>
      </c>
      <c r="BR24" s="191">
        <f t="shared" si="3"/>
        <v>793.82123085957471</v>
      </c>
      <c r="BS24" s="191">
        <f t="shared" si="3"/>
        <v>793.60889114990619</v>
      </c>
      <c r="BT24" s="191">
        <f t="shared" si="3"/>
        <v>764.69088896071844</v>
      </c>
      <c r="BU24" s="191">
        <f t="shared" si="3"/>
        <v>682.44578560789625</v>
      </c>
      <c r="BV24" s="191">
        <f t="shared" si="3"/>
        <v>616.97354485963297</v>
      </c>
      <c r="BW24" s="191">
        <f t="shared" si="3"/>
        <v>658.43534570239319</v>
      </c>
      <c r="BX24" s="191">
        <f t="shared" si="3"/>
        <v>615.93460217999723</v>
      </c>
      <c r="BY24" s="191">
        <f t="shared" si="3"/>
        <v>421.44140116844869</v>
      </c>
      <c r="BZ24" s="191">
        <f t="shared" si="3"/>
        <v>459.9764954241503</v>
      </c>
      <c r="CA24" s="191">
        <f t="shared" si="3"/>
        <v>361.79717177020763</v>
      </c>
      <c r="CB24" s="191">
        <f t="shared" si="3"/>
        <v>367.99227067356316</v>
      </c>
      <c r="CC24" s="191">
        <f t="shared" si="3"/>
        <v>300.67298760356499</v>
      </c>
      <c r="CD24" s="191">
        <f t="shared" si="3"/>
        <v>276.44483441389502</v>
      </c>
      <c r="CE24" s="191">
        <f t="shared" si="3"/>
        <v>265.77017097252957</v>
      </c>
      <c r="CF24" s="191">
        <f t="shared" si="3"/>
        <v>254.39443502206981</v>
      </c>
      <c r="CG24" s="191">
        <f t="shared" si="3"/>
        <v>241.30017547999182</v>
      </c>
      <c r="CH24" s="192">
        <f t="shared" si="3"/>
        <v>228.06205552757143</v>
      </c>
    </row>
    <row r="25" spans="1:140" x14ac:dyDescent="0.25">
      <c r="A25" s="193"/>
      <c r="B25" s="72" t="s">
        <v>491</v>
      </c>
      <c r="C25" s="271" t="s">
        <v>381</v>
      </c>
      <c r="D25" s="191"/>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v>0</v>
      </c>
      <c r="AI25" s="191">
        <v>0</v>
      </c>
      <c r="AJ25" s="191">
        <v>0</v>
      </c>
      <c r="AK25" s="191">
        <v>0</v>
      </c>
      <c r="AL25" s="191">
        <v>0</v>
      </c>
      <c r="AM25" s="191">
        <v>0</v>
      </c>
      <c r="AN25" s="191">
        <v>0</v>
      </c>
      <c r="AO25" s="191">
        <v>0</v>
      </c>
      <c r="AP25" s="191">
        <v>0</v>
      </c>
      <c r="AQ25" s="191">
        <v>0</v>
      </c>
      <c r="AR25" s="191">
        <v>0</v>
      </c>
      <c r="AS25" s="191">
        <v>0</v>
      </c>
      <c r="AT25" s="191">
        <v>0</v>
      </c>
      <c r="AU25" s="191">
        <v>0</v>
      </c>
      <c r="AV25" s="191">
        <v>0</v>
      </c>
      <c r="AW25" s="191">
        <v>0</v>
      </c>
      <c r="AX25" s="191">
        <v>0</v>
      </c>
      <c r="AY25" s="191">
        <v>0</v>
      </c>
      <c r="AZ25" s="191">
        <v>0</v>
      </c>
      <c r="BA25" s="191">
        <v>0</v>
      </c>
      <c r="BB25" s="191">
        <v>0</v>
      </c>
      <c r="BC25" s="191">
        <v>0</v>
      </c>
      <c r="BD25" s="191">
        <v>0</v>
      </c>
      <c r="BE25" s="191">
        <v>0</v>
      </c>
      <c r="BF25" s="191">
        <v>0</v>
      </c>
      <c r="BG25" s="191">
        <v>0</v>
      </c>
      <c r="BH25" s="191">
        <v>0</v>
      </c>
      <c r="BI25" s="191">
        <v>0</v>
      </c>
      <c r="BJ25" s="191">
        <v>0</v>
      </c>
      <c r="BK25" s="191">
        <v>0</v>
      </c>
      <c r="BL25" s="191">
        <v>0</v>
      </c>
      <c r="BM25" s="191">
        <v>0</v>
      </c>
      <c r="BN25" s="191">
        <v>0</v>
      </c>
      <c r="BO25" s="191">
        <v>0</v>
      </c>
      <c r="BP25" s="191">
        <v>0</v>
      </c>
      <c r="BQ25" s="191">
        <v>0</v>
      </c>
      <c r="BR25" s="191">
        <v>0</v>
      </c>
      <c r="BS25" s="191">
        <v>0</v>
      </c>
      <c r="BT25" s="191">
        <v>0</v>
      </c>
      <c r="BU25" s="191">
        <v>150.23926650214074</v>
      </c>
      <c r="BV25" s="191">
        <v>247.17681122287462</v>
      </c>
      <c r="BW25" s="191">
        <v>289.48567929769109</v>
      </c>
      <c r="BX25" s="191">
        <v>317.9920164070308</v>
      </c>
      <c r="BY25" s="191">
        <v>231.64792097672338</v>
      </c>
      <c r="BZ25" s="191">
        <v>292.25735881881576</v>
      </c>
      <c r="CA25" s="191">
        <v>212.20448700525344</v>
      </c>
      <c r="CB25" s="191">
        <v>219.40499935469589</v>
      </c>
      <c r="CC25" s="191">
        <v>198.64663130707734</v>
      </c>
      <c r="CD25" s="191">
        <v>191.53460816517216</v>
      </c>
      <c r="CE25" s="191">
        <v>193.40902325709231</v>
      </c>
      <c r="CF25" s="191">
        <v>192.7144132988393</v>
      </c>
      <c r="CG25" s="191">
        <v>188.70863214307317</v>
      </c>
      <c r="CH25" s="192">
        <v>183.28560929195677</v>
      </c>
      <c r="CI25" s="66"/>
    </row>
    <row r="26" spans="1:140" x14ac:dyDescent="0.25">
      <c r="A26" s="193"/>
      <c r="B26" s="72" t="s">
        <v>492</v>
      </c>
      <c r="C26" s="271" t="s">
        <v>381</v>
      </c>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v>2815.8923922047916</v>
      </c>
      <c r="AI26" s="191">
        <v>2734.0203652532587</v>
      </c>
      <c r="AJ26" s="191">
        <v>2591.2639125657129</v>
      </c>
      <c r="AK26" s="191">
        <v>2525.1916405735183</v>
      </c>
      <c r="AL26" s="191">
        <v>2479.8253462345178</v>
      </c>
      <c r="AM26" s="191">
        <v>2486.5574075028621</v>
      </c>
      <c r="AN26" s="191">
        <v>2361.0473326599249</v>
      </c>
      <c r="AO26" s="191">
        <v>2250.2815773780267</v>
      </c>
      <c r="AP26" s="191">
        <v>2220.5523615276229</v>
      </c>
      <c r="AQ26" s="191">
        <v>2102.3389317774431</v>
      </c>
      <c r="AR26" s="191">
        <v>1955.7965310966129</v>
      </c>
      <c r="AS26" s="191">
        <v>1736.9284778318367</v>
      </c>
      <c r="AT26" s="191">
        <v>1669.9754959240991</v>
      </c>
      <c r="AU26" s="191">
        <v>1719.5313564717994</v>
      </c>
      <c r="AV26" s="191">
        <v>1616.6855978519925</v>
      </c>
      <c r="AW26" s="191">
        <v>1576.4742164622783</v>
      </c>
      <c r="AX26" s="191">
        <v>1505.0972628441107</v>
      </c>
      <c r="AY26" s="191">
        <v>1421.2383028317076</v>
      </c>
      <c r="AZ26" s="191">
        <v>1304.1357748361215</v>
      </c>
      <c r="BA26" s="191">
        <v>1314.8159034529563</v>
      </c>
      <c r="BB26" s="191">
        <v>1263.1801040551793</v>
      </c>
      <c r="BC26" s="191">
        <v>1270.6803296914991</v>
      </c>
      <c r="BD26" s="191">
        <v>1222.2526698276185</v>
      </c>
      <c r="BE26" s="191">
        <v>1397.8808384908211</v>
      </c>
      <c r="BF26" s="191">
        <v>1373.8532668870639</v>
      </c>
      <c r="BG26" s="191">
        <v>1255.0637698309351</v>
      </c>
      <c r="BH26" s="191">
        <v>1121.7992772496991</v>
      </c>
      <c r="BI26" s="191">
        <v>1061.6170683287057</v>
      </c>
      <c r="BJ26" s="191">
        <v>954.52636464636555</v>
      </c>
      <c r="BK26" s="191">
        <v>894.33899234638159</v>
      </c>
      <c r="BL26" s="191">
        <v>812.18289910540943</v>
      </c>
      <c r="BM26" s="191">
        <v>797.65543723157657</v>
      </c>
      <c r="BN26" s="191">
        <v>753.49334478299261</v>
      </c>
      <c r="BO26" s="191">
        <v>733.15119109258035</v>
      </c>
      <c r="BP26" s="191">
        <v>739.96467574888732</v>
      </c>
      <c r="BQ26" s="191">
        <v>719.71415183169267</v>
      </c>
      <c r="BR26" s="191">
        <v>720.7331202367078</v>
      </c>
      <c r="BS26" s="191">
        <v>729.26556682636613</v>
      </c>
      <c r="BT26" s="191">
        <v>710.01976591436937</v>
      </c>
      <c r="BU26" s="191">
        <v>480.36322574585131</v>
      </c>
      <c r="BV26" s="191">
        <v>325.70151210568315</v>
      </c>
      <c r="BW26" s="191">
        <v>318.59357577822584</v>
      </c>
      <c r="BX26" s="191">
        <v>257.60568286104422</v>
      </c>
      <c r="BY26" s="191">
        <v>165.03999246194127</v>
      </c>
      <c r="BZ26" s="191">
        <v>150.59544537959155</v>
      </c>
      <c r="CA26" s="191">
        <v>126.77162842579851</v>
      </c>
      <c r="CB26" s="191">
        <v>133.24478990797667</v>
      </c>
      <c r="CC26" s="191">
        <v>91.491554351437074</v>
      </c>
      <c r="CD26" s="191">
        <v>76.142762143268712</v>
      </c>
      <c r="CE26" s="191">
        <v>64.889447388480434</v>
      </c>
      <c r="CF26" s="191">
        <v>55.31120844392084</v>
      </c>
      <c r="CG26" s="191">
        <v>47.16116717579277</v>
      </c>
      <c r="CH26" s="192">
        <v>40.153023327865057</v>
      </c>
    </row>
    <row r="27" spans="1:140" x14ac:dyDescent="0.25">
      <c r="A27" s="193"/>
      <c r="B27" s="72" t="s">
        <v>493</v>
      </c>
      <c r="C27" s="271" t="s">
        <v>381</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v>0</v>
      </c>
      <c r="AI27" s="191">
        <v>0.62330079073472822</v>
      </c>
      <c r="AJ27" s="191">
        <v>9.1348103079946501</v>
      </c>
      <c r="AK27" s="191">
        <v>21.374008315379694</v>
      </c>
      <c r="AL27" s="191">
        <v>34.562902349824903</v>
      </c>
      <c r="AM27" s="191">
        <v>54.648516151214601</v>
      </c>
      <c r="AN27" s="191">
        <v>89.4397098491321</v>
      </c>
      <c r="AO27" s="191">
        <v>106.03736062144046</v>
      </c>
      <c r="AP27" s="191">
        <v>122.61905034872687</v>
      </c>
      <c r="AQ27" s="191">
        <v>143.86663991498943</v>
      </c>
      <c r="AR27" s="191">
        <v>168.53727043968118</v>
      </c>
      <c r="AS27" s="191">
        <v>196.12147840298283</v>
      </c>
      <c r="AT27" s="191">
        <v>223.68824728902641</v>
      </c>
      <c r="AU27" s="191">
        <v>270.25074592018109</v>
      </c>
      <c r="AV27" s="191">
        <v>294.54305554864135</v>
      </c>
      <c r="AW27" s="191">
        <v>327.55605004370813</v>
      </c>
      <c r="AX27" s="191">
        <v>337.53150942179008</v>
      </c>
      <c r="AY27" s="191">
        <v>349.61730520386652</v>
      </c>
      <c r="AZ27" s="191">
        <v>364.83354789886579</v>
      </c>
      <c r="BA27" s="191">
        <v>385.34679351721599</v>
      </c>
      <c r="BB27" s="191">
        <v>398.22310629177105</v>
      </c>
      <c r="BC27" s="191">
        <v>434.25606774312809</v>
      </c>
      <c r="BD27" s="191">
        <v>454.66904379076811</v>
      </c>
      <c r="BE27" s="191">
        <v>453.38081541201535</v>
      </c>
      <c r="BF27" s="191">
        <v>408.78123050563016</v>
      </c>
      <c r="BG27" s="191">
        <v>351.12318183035973</v>
      </c>
      <c r="BH27" s="191">
        <v>296.33972329405719</v>
      </c>
      <c r="BI27" s="191">
        <v>250.25000288404109</v>
      </c>
      <c r="BJ27" s="191">
        <v>208.61994605762177</v>
      </c>
      <c r="BK27" s="191">
        <v>179.63486464593203</v>
      </c>
      <c r="BL27" s="191">
        <v>147.77036008077775</v>
      </c>
      <c r="BM27" s="191">
        <v>132.62659067969489</v>
      </c>
      <c r="BN27" s="191">
        <v>107.90654012849645</v>
      </c>
      <c r="BO27" s="191">
        <v>100.24491913597647</v>
      </c>
      <c r="BP27" s="191">
        <v>90.485856745461234</v>
      </c>
      <c r="BQ27" s="191">
        <v>93.035555383905717</v>
      </c>
      <c r="BR27" s="191">
        <v>73.088110622866907</v>
      </c>
      <c r="BS27" s="191">
        <v>64.343324323540088</v>
      </c>
      <c r="BT27" s="191">
        <v>54.671123046349031</v>
      </c>
      <c r="BU27" s="191">
        <v>51.843293359904223</v>
      </c>
      <c r="BV27" s="191">
        <v>44.09522153107519</v>
      </c>
      <c r="BW27" s="191">
        <v>50.356090626476224</v>
      </c>
      <c r="BX27" s="191">
        <v>40.336902911922188</v>
      </c>
      <c r="BY27" s="191">
        <v>24.753487729784098</v>
      </c>
      <c r="BZ27" s="191">
        <v>17.123691225743038</v>
      </c>
      <c r="CA27" s="191">
        <v>22.8210563391557</v>
      </c>
      <c r="CB27" s="191">
        <v>15.342481410890587</v>
      </c>
      <c r="CC27" s="191">
        <v>10.534801945050587</v>
      </c>
      <c r="CD27" s="191">
        <v>8.7674641054541418</v>
      </c>
      <c r="CE27" s="191">
        <v>7.4717003269568343</v>
      </c>
      <c r="CF27" s="191">
        <v>6.3688132793096779</v>
      </c>
      <c r="CG27" s="191">
        <v>5.4303761611258894</v>
      </c>
      <c r="CH27" s="192">
        <v>4.6234229077496281</v>
      </c>
    </row>
    <row r="28" spans="1:140" ht="25.5" customHeight="1" x14ac:dyDescent="0.25">
      <c r="A28" s="193"/>
      <c r="B28" s="74" t="s">
        <v>382</v>
      </c>
      <c r="C28" s="271" t="s">
        <v>377</v>
      </c>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v>26.00107048445674</v>
      </c>
      <c r="AI28" s="191">
        <v>22.246887603425819</v>
      </c>
      <c r="AJ28" s="191">
        <v>23.351886536549532</v>
      </c>
      <c r="AK28" s="191">
        <v>25.351966989129902</v>
      </c>
      <c r="AL28" s="191">
        <v>31.482553705299068</v>
      </c>
      <c r="AM28" s="191">
        <v>37.565871900970173</v>
      </c>
      <c r="AN28" s="191">
        <v>39.039679583372269</v>
      </c>
      <c r="AO28" s="191">
        <v>43.7548608527065</v>
      </c>
      <c r="AP28" s="191">
        <v>336.37468973169911</v>
      </c>
      <c r="AQ28" s="191">
        <v>561.53939854791918</v>
      </c>
      <c r="AR28" s="191">
        <v>496.25197842140187</v>
      </c>
      <c r="AS28" s="191">
        <v>486.17272189746114</v>
      </c>
      <c r="AT28" s="191">
        <v>508.11206724928473</v>
      </c>
      <c r="AU28" s="191">
        <v>622.01740561975782</v>
      </c>
      <c r="AV28" s="191">
        <v>735.50024896515265</v>
      </c>
      <c r="AW28" s="191">
        <v>915.2323121607626</v>
      </c>
      <c r="AX28" s="191">
        <v>1072.5661831388113</v>
      </c>
      <c r="AY28" s="191">
        <v>1218.7632492451332</v>
      </c>
      <c r="AZ28" s="191">
        <v>1407.4536061019094</v>
      </c>
      <c r="BA28" s="191">
        <v>1422.6068295852576</v>
      </c>
      <c r="BB28" s="191">
        <v>1471.6282596421322</v>
      </c>
      <c r="BC28" s="191">
        <v>1555.6522275668526</v>
      </c>
      <c r="BD28" s="191">
        <v>1568.1784242399356</v>
      </c>
      <c r="BE28" s="191">
        <v>1652.806149605774</v>
      </c>
      <c r="BF28" s="191">
        <v>1762.3207157951138</v>
      </c>
      <c r="BG28" s="191">
        <v>1847.5522916072377</v>
      </c>
      <c r="BH28" s="191">
        <v>1864.8698424872096</v>
      </c>
      <c r="BI28" s="191">
        <v>1910.9232159255787</v>
      </c>
      <c r="BJ28" s="191">
        <v>1902.679760512751</v>
      </c>
      <c r="BK28" s="191">
        <v>2019.0633033290601</v>
      </c>
      <c r="BL28" s="191">
        <v>2073.6175036483655</v>
      </c>
      <c r="BM28" s="191">
        <v>2249.1827650769665</v>
      </c>
      <c r="BN28" s="191">
        <v>2334.2123143673407</v>
      </c>
      <c r="BO28" s="191">
        <v>2532.5033738734014</v>
      </c>
      <c r="BP28" s="191">
        <v>2770.1616406755443</v>
      </c>
      <c r="BQ28" s="191">
        <v>2943.7830670025892</v>
      </c>
      <c r="BR28" s="191">
        <v>3233.5013754363281</v>
      </c>
      <c r="BS28" s="191">
        <v>3534.6680606956916</v>
      </c>
      <c r="BT28" s="191">
        <v>3635.6649411028166</v>
      </c>
      <c r="BU28" s="191">
        <v>3815.0613258585736</v>
      </c>
      <c r="BV28" s="191">
        <v>3815.8118252924364</v>
      </c>
      <c r="BW28" s="191">
        <v>3793.3026934099826</v>
      </c>
      <c r="BX28" s="191">
        <v>3725.7762621632378</v>
      </c>
      <c r="BY28" s="191">
        <v>3757.9044300263836</v>
      </c>
      <c r="BZ28" s="191">
        <v>3712.7628081880525</v>
      </c>
      <c r="CA28" s="191">
        <v>4058.8291394003404</v>
      </c>
      <c r="CB28" s="191">
        <v>4425.9999180561836</v>
      </c>
      <c r="CC28" s="191">
        <v>4630.8123726361573</v>
      </c>
      <c r="CD28" s="191">
        <v>4982.8398365789308</v>
      </c>
      <c r="CE28" s="191">
        <v>5253.8744458246902</v>
      </c>
      <c r="CF28" s="191">
        <v>5435.757331656856</v>
      </c>
      <c r="CG28" s="191">
        <v>5608.2190699323855</v>
      </c>
      <c r="CH28" s="192">
        <v>5754.6027227484756</v>
      </c>
    </row>
    <row r="29" spans="1:140" x14ac:dyDescent="0.25">
      <c r="A29" s="193"/>
      <c r="B29" s="51" t="s">
        <v>494</v>
      </c>
      <c r="C29" s="271" t="s">
        <v>377</v>
      </c>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v>32.50133810557093</v>
      </c>
      <c r="AI29" s="191">
        <v>27.808609504282273</v>
      </c>
      <c r="AJ29" s="191">
        <v>23.351886536549532</v>
      </c>
      <c r="AK29" s="191">
        <v>25.351966989129902</v>
      </c>
      <c r="AL29" s="191">
        <v>23.611915278974301</v>
      </c>
      <c r="AM29" s="191">
        <v>22.539523140582101</v>
      </c>
      <c r="AN29" s="191">
        <v>21.294370681839421</v>
      </c>
      <c r="AO29" s="191">
        <v>23.560309689918885</v>
      </c>
      <c r="AP29" s="191">
        <v>25.874976133207625</v>
      </c>
      <c r="AQ29" s="191">
        <v>27.107618130127936</v>
      </c>
      <c r="AR29" s="191">
        <v>24.632604633033637</v>
      </c>
      <c r="AS29" s="191">
        <v>23.210966786154053</v>
      </c>
      <c r="AT29" s="191">
        <v>22.816435055165694</v>
      </c>
      <c r="AU29" s="191">
        <v>24.593306943371072</v>
      </c>
      <c r="AV29" s="191">
        <v>28.375122284314877</v>
      </c>
      <c r="AW29" s="191">
        <v>30.354897240497895</v>
      </c>
      <c r="AX29" s="191">
        <v>27.028239180706045</v>
      </c>
      <c r="AY29" s="191">
        <v>30.687880108348036</v>
      </c>
      <c r="AZ29" s="191">
        <v>31.049282073932602</v>
      </c>
      <c r="BA29" s="191">
        <v>31.643068373296227</v>
      </c>
      <c r="BB29" s="191">
        <v>31.780226760277941</v>
      </c>
      <c r="BC29" s="191">
        <v>31.503428715477682</v>
      </c>
      <c r="BD29" s="191">
        <v>31.416835785782631</v>
      </c>
      <c r="BE29" s="191">
        <v>31.04810906985179</v>
      </c>
      <c r="BF29" s="191">
        <v>31.975965813383343</v>
      </c>
      <c r="BG29" s="191">
        <v>33.658028424450393</v>
      </c>
      <c r="BH29" s="191">
        <v>33.872132547594006</v>
      </c>
      <c r="BI29" s="191">
        <v>32.805040129632019</v>
      </c>
      <c r="BJ29" s="191">
        <v>31.995756085749559</v>
      </c>
      <c r="BK29" s="191">
        <v>32.733567472681315</v>
      </c>
      <c r="BL29" s="191">
        <v>348.88949039449449</v>
      </c>
      <c r="BM29" s="191">
        <v>50.489905291058406</v>
      </c>
      <c r="BN29" s="191">
        <v>49.350551382105763</v>
      </c>
      <c r="BO29" s="191">
        <v>48.100118921084714</v>
      </c>
      <c r="BP29" s="191">
        <v>47.683573087925673</v>
      </c>
      <c r="BQ29" s="191">
        <v>46.35436455016913</v>
      </c>
      <c r="BR29" s="191">
        <v>47.332255037724515</v>
      </c>
      <c r="BS29" s="191">
        <v>50.336959912947108</v>
      </c>
      <c r="BT29" s="191">
        <v>45.808613079127866</v>
      </c>
      <c r="BU29" s="191">
        <v>45.332562777326849</v>
      </c>
      <c r="BV29" s="191">
        <v>43.315707491808396</v>
      </c>
      <c r="BW29" s="191">
        <v>45.301221706330644</v>
      </c>
      <c r="BX29" s="191">
        <v>44.258552176183258</v>
      </c>
      <c r="BY29" s="191">
        <v>45.792689584440183</v>
      </c>
      <c r="BZ29" s="191">
        <v>46.993794719670646</v>
      </c>
      <c r="CA29" s="191">
        <v>49.871090876067214</v>
      </c>
      <c r="CB29" s="191">
        <v>53.254802047968127</v>
      </c>
      <c r="CC29" s="191">
        <v>54.955302835384138</v>
      </c>
      <c r="CD29" s="191">
        <v>56.944806697859221</v>
      </c>
      <c r="CE29" s="191">
        <v>58.667649526166507</v>
      </c>
      <c r="CF29" s="191">
        <v>60.035493044930291</v>
      </c>
      <c r="CG29" s="191">
        <v>59.718606064357083</v>
      </c>
      <c r="CH29" s="192">
        <v>59.391303622678237</v>
      </c>
    </row>
    <row r="30" spans="1:140" x14ac:dyDescent="0.25">
      <c r="A30" s="193"/>
      <c r="B30" s="51" t="s">
        <v>386</v>
      </c>
      <c r="C30" s="271" t="s">
        <v>387</v>
      </c>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v>0</v>
      </c>
      <c r="AI30" s="191">
        <v>0</v>
      </c>
      <c r="AJ30" s="191">
        <v>0</v>
      </c>
      <c r="AK30" s="191">
        <v>0</v>
      </c>
      <c r="AL30" s="191">
        <v>0</v>
      </c>
      <c r="AM30" s="191">
        <v>0</v>
      </c>
      <c r="AN30" s="191">
        <v>0</v>
      </c>
      <c r="AO30" s="191">
        <v>0</v>
      </c>
      <c r="AP30" s="191">
        <v>0</v>
      </c>
      <c r="AQ30" s="191">
        <v>0</v>
      </c>
      <c r="AR30" s="191">
        <v>0</v>
      </c>
      <c r="AS30" s="191">
        <v>0</v>
      </c>
      <c r="AT30" s="191">
        <v>0</v>
      </c>
      <c r="AU30" s="191">
        <v>0</v>
      </c>
      <c r="AV30" s="191">
        <v>0</v>
      </c>
      <c r="AW30" s="191">
        <v>0</v>
      </c>
      <c r="AX30" s="191">
        <v>0</v>
      </c>
      <c r="AY30" s="191">
        <v>0</v>
      </c>
      <c r="AZ30" s="191">
        <v>0</v>
      </c>
      <c r="BA30" s="191">
        <v>0</v>
      </c>
      <c r="BB30" s="191">
        <v>0</v>
      </c>
      <c r="BC30" s="191">
        <v>0</v>
      </c>
      <c r="BD30" s="191">
        <v>0</v>
      </c>
      <c r="BE30" s="191">
        <v>0</v>
      </c>
      <c r="BF30" s="191">
        <v>0</v>
      </c>
      <c r="BG30" s="191">
        <v>0</v>
      </c>
      <c r="BH30" s="191">
        <v>0</v>
      </c>
      <c r="BI30" s="191">
        <v>0</v>
      </c>
      <c r="BJ30" s="191">
        <v>1.7502178440803182</v>
      </c>
      <c r="BK30" s="191">
        <v>1.9772686818824972</v>
      </c>
      <c r="BL30" s="191">
        <v>103.43437977718531</v>
      </c>
      <c r="BM30" s="191">
        <v>162.27116549219159</v>
      </c>
      <c r="BN30" s="191">
        <v>257.82689620739995</v>
      </c>
      <c r="BO30" s="191">
        <v>76.115320014023098</v>
      </c>
      <c r="BP30" s="191">
        <v>85.325734698421115</v>
      </c>
      <c r="BQ30" s="191">
        <v>5.1215463525344527</v>
      </c>
      <c r="BR30" s="191">
        <v>6.9544852817036062</v>
      </c>
      <c r="BS30" s="191">
        <v>2.6979800394331295</v>
      </c>
      <c r="BT30" s="191">
        <v>2.2410567465722151</v>
      </c>
      <c r="BU30" s="191">
        <v>82.240475420802255</v>
      </c>
      <c r="BV30" s="191">
        <v>9.1737451907469953</v>
      </c>
      <c r="BW30" s="191">
        <v>0.16899868032437365</v>
      </c>
      <c r="BX30" s="191">
        <v>79.263131126777324</v>
      </c>
      <c r="BY30" s="191">
        <v>0.32527907816074836</v>
      </c>
      <c r="BZ30" s="191">
        <v>108.84020419555469</v>
      </c>
      <c r="CA30" s="191">
        <v>22.780099574878914</v>
      </c>
      <c r="CB30" s="191">
        <v>27.564455788039197</v>
      </c>
      <c r="CC30" s="191">
        <v>27.18323904427313</v>
      </c>
      <c r="CD30" s="191">
        <v>26.608215070735518</v>
      </c>
      <c r="CE30" s="191">
        <v>26.10133234828578</v>
      </c>
      <c r="CF30" s="191">
        <v>25.623375489042658</v>
      </c>
      <c r="CG30" s="191">
        <v>25.154405003716494</v>
      </c>
      <c r="CH30" s="192">
        <v>24.657322669304776</v>
      </c>
    </row>
    <row r="31" spans="1:140" x14ac:dyDescent="0.25">
      <c r="A31" s="193"/>
      <c r="B31" s="51" t="s">
        <v>388</v>
      </c>
      <c r="C31" s="271" t="s">
        <v>377</v>
      </c>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c r="BD31" s="191"/>
      <c r="BE31" s="191"/>
      <c r="BF31" s="191"/>
      <c r="BG31" s="191"/>
      <c r="BH31" s="191"/>
      <c r="BI31" s="191"/>
      <c r="BJ31" s="191"/>
      <c r="BK31" s="191"/>
      <c r="BL31" s="191"/>
      <c r="BM31" s="191"/>
      <c r="BN31" s="191"/>
      <c r="BO31" s="191"/>
      <c r="BP31" s="191"/>
      <c r="BQ31" s="191"/>
      <c r="BR31" s="191"/>
      <c r="BS31" s="191"/>
      <c r="BT31" s="191"/>
      <c r="BU31" s="191"/>
      <c r="BV31" s="191"/>
      <c r="BW31" s="191"/>
      <c r="BX31" s="191"/>
      <c r="BY31" s="191"/>
      <c r="BZ31" s="191">
        <v>4890.0358770468765</v>
      </c>
      <c r="CA31" s="191">
        <v>6553.7540225251423</v>
      </c>
      <c r="CB31" s="191">
        <v>-18.21943180931498</v>
      </c>
      <c r="CC31" s="191">
        <v>-41.438039495833934</v>
      </c>
      <c r="CD31" s="191">
        <v>-6.2860612589489593</v>
      </c>
      <c r="CE31" s="191">
        <v>0</v>
      </c>
      <c r="CF31" s="191">
        <v>0</v>
      </c>
      <c r="CG31" s="191">
        <v>0</v>
      </c>
      <c r="CH31" s="192">
        <v>0</v>
      </c>
    </row>
    <row r="32" spans="1:140" x14ac:dyDescent="0.25">
      <c r="A32" s="193"/>
      <c r="B32" s="51" t="s">
        <v>29</v>
      </c>
      <c r="C32" s="271" t="s">
        <v>387</v>
      </c>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v>1280.1600402619376</v>
      </c>
      <c r="AI32" s="191">
        <v>1266.7274133164728</v>
      </c>
      <c r="AJ32" s="191">
        <v>1435.4555666474453</v>
      </c>
      <c r="AK32" s="191">
        <v>1921.7024582591084</v>
      </c>
      <c r="AL32" s="191">
        <v>2169.7748142959399</v>
      </c>
      <c r="AM32" s="191">
        <v>2321.8962969980767</v>
      </c>
      <c r="AN32" s="191">
        <v>2436.0838939001214</v>
      </c>
      <c r="AO32" s="191">
        <v>2519.1217821790815</v>
      </c>
      <c r="AP32" s="191">
        <v>2682.5606760169671</v>
      </c>
      <c r="AQ32" s="191">
        <v>2637.1370456046052</v>
      </c>
      <c r="AR32" s="191">
        <v>1730.8782994144856</v>
      </c>
      <c r="AS32" s="191">
        <v>2021.0479737272351</v>
      </c>
      <c r="AT32" s="191">
        <v>2346.5998760788243</v>
      </c>
      <c r="AU32" s="191">
        <v>1690.7956124530101</v>
      </c>
      <c r="AV32" s="191">
        <v>2171.639851582504</v>
      </c>
      <c r="AW32" s="191">
        <v>2177.0704125172319</v>
      </c>
      <c r="AX32" s="191">
        <v>2367.9194129918205</v>
      </c>
      <c r="AY32" s="191">
        <v>2489.0615773796453</v>
      </c>
      <c r="AZ32" s="191">
        <v>2565.1641614703467</v>
      </c>
      <c r="BA32" s="191">
        <v>2638.0281460920096</v>
      </c>
      <c r="BB32" s="191">
        <v>2626.2936760396742</v>
      </c>
      <c r="BC32" s="191">
        <v>2632.2583370268135</v>
      </c>
      <c r="BD32" s="191">
        <v>2605.138666805603</v>
      </c>
      <c r="BE32" s="191">
        <v>2537.2704031940079</v>
      </c>
      <c r="BF32" s="191">
        <v>2610.2671584231202</v>
      </c>
      <c r="BG32" s="191">
        <v>2930.0314092202889</v>
      </c>
      <c r="BH32" s="191">
        <v>3047.7118906998594</v>
      </c>
      <c r="BI32" s="191">
        <v>3313.468293130557</v>
      </c>
      <c r="BJ32" s="191">
        <v>3227.1784861482852</v>
      </c>
      <c r="BK32" s="191">
        <v>3235.5975042256568</v>
      </c>
      <c r="BL32" s="191">
        <v>3263.5505908938899</v>
      </c>
      <c r="BM32" s="191">
        <v>3822.6927841738425</v>
      </c>
      <c r="BN32" s="191">
        <v>4055.1442981472123</v>
      </c>
      <c r="BO32" s="191">
        <v>4029.5135541992613</v>
      </c>
      <c r="BP32" s="191">
        <v>4084.6314715466683</v>
      </c>
      <c r="BQ32" s="191"/>
      <c r="BR32" s="191"/>
      <c r="BS32" s="191"/>
      <c r="BT32" s="191"/>
      <c r="BU32" s="191"/>
      <c r="BV32" s="191"/>
      <c r="BW32" s="191"/>
      <c r="BX32" s="191"/>
      <c r="BY32" s="191"/>
      <c r="BZ32" s="191"/>
      <c r="CA32" s="191"/>
      <c r="CB32" s="191"/>
      <c r="CC32" s="191"/>
      <c r="CD32" s="191"/>
      <c r="CE32" s="191"/>
      <c r="CF32" s="191"/>
      <c r="CG32" s="191"/>
      <c r="CH32" s="192"/>
    </row>
    <row r="33" spans="1:86" x14ac:dyDescent="0.25">
      <c r="A33" s="193"/>
      <c r="B33" s="74" t="s">
        <v>390</v>
      </c>
      <c r="C33" s="271" t="s">
        <v>377</v>
      </c>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v>0</v>
      </c>
      <c r="AI33" s="191">
        <v>0</v>
      </c>
      <c r="AJ33" s="191">
        <v>0</v>
      </c>
      <c r="AK33" s="191">
        <v>0</v>
      </c>
      <c r="AL33" s="191">
        <v>0</v>
      </c>
      <c r="AM33" s="191">
        <v>0</v>
      </c>
      <c r="AN33" s="191">
        <v>0</v>
      </c>
      <c r="AO33" s="191">
        <v>0</v>
      </c>
      <c r="AP33" s="191">
        <v>0</v>
      </c>
      <c r="AQ33" s="191">
        <v>0</v>
      </c>
      <c r="AR33" s="191">
        <v>0</v>
      </c>
      <c r="AS33" s="191">
        <v>0</v>
      </c>
      <c r="AT33" s="191">
        <v>0</v>
      </c>
      <c r="AU33" s="191">
        <v>0</v>
      </c>
      <c r="AV33" s="191">
        <v>2772.2995887492193</v>
      </c>
      <c r="AW33" s="191">
        <v>3787.1666430772325</v>
      </c>
      <c r="AX33" s="191">
        <v>4158.2793508567402</v>
      </c>
      <c r="AY33" s="191">
        <v>4899.280591456125</v>
      </c>
      <c r="AZ33" s="191">
        <v>5715.5817604459107</v>
      </c>
      <c r="BA33" s="191">
        <v>6201.1423491700352</v>
      </c>
      <c r="BB33" s="191">
        <v>6445.2804848298247</v>
      </c>
      <c r="BC33" s="191">
        <v>6660.1961915367401</v>
      </c>
      <c r="BD33" s="191">
        <v>6951.9825733952684</v>
      </c>
      <c r="BE33" s="191">
        <v>7331.9723603266702</v>
      </c>
      <c r="BF33" s="191">
        <v>7637.2549591717079</v>
      </c>
      <c r="BG33" s="191">
        <v>7968.9545379678684</v>
      </c>
      <c r="BH33" s="191">
        <v>8160.7894433975571</v>
      </c>
      <c r="BI33" s="191">
        <v>8356.9700479253861</v>
      </c>
      <c r="BJ33" s="191">
        <v>8535.1288985275714</v>
      </c>
      <c r="BK33" s="191">
        <v>8935.2688099329735</v>
      </c>
      <c r="BL33" s="191">
        <v>9136.5851540126332</v>
      </c>
      <c r="BM33" s="191">
        <v>9762.7429427873922</v>
      </c>
      <c r="BN33" s="191">
        <v>9872.879264791085</v>
      </c>
      <c r="BO33" s="191">
        <v>10330.792158196031</v>
      </c>
      <c r="BP33" s="191">
        <v>10919.520675502239</v>
      </c>
      <c r="BQ33" s="191">
        <v>10854.00443927308</v>
      </c>
      <c r="BR33" s="191">
        <v>10052.489651739905</v>
      </c>
      <c r="BS33" s="191">
        <v>9363.5571272212874</v>
      </c>
      <c r="BT33" s="191">
        <v>7111.9692202956603</v>
      </c>
      <c r="BU33" s="191">
        <v>4882.1629253563915</v>
      </c>
      <c r="BV33" s="191">
        <v>3322.923219293597</v>
      </c>
      <c r="BW33" s="191">
        <v>2111.1956814628934</v>
      </c>
      <c r="BX33" s="191">
        <v>1081.8373791650354</v>
      </c>
      <c r="BY33" s="191">
        <v>988.96520459682608</v>
      </c>
      <c r="BZ33" s="191">
        <v>885.61383435810683</v>
      </c>
      <c r="CA33" s="191">
        <v>859.64179525057364</v>
      </c>
      <c r="CB33" s="191">
        <v>846.8992528875566</v>
      </c>
      <c r="CC33" s="191">
        <v>825.66290991046139</v>
      </c>
      <c r="CD33" s="191">
        <v>789.61768512689764</v>
      </c>
      <c r="CE33" s="191">
        <v>748.79845804810225</v>
      </c>
      <c r="CF33" s="191">
        <v>593.50231867698494</v>
      </c>
      <c r="CG33" s="191">
        <v>248.80289849938211</v>
      </c>
      <c r="CH33" s="192">
        <v>179.11255908668912</v>
      </c>
    </row>
    <row r="34" spans="1:86" ht="25.5" customHeight="1" x14ac:dyDescent="0.25">
      <c r="A34" s="193"/>
      <c r="B34" s="74" t="s">
        <v>391</v>
      </c>
      <c r="C34" s="271" t="s">
        <v>387</v>
      </c>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v>0</v>
      </c>
      <c r="AI34" s="191">
        <v>0</v>
      </c>
      <c r="AJ34" s="191">
        <v>0</v>
      </c>
      <c r="AK34" s="191">
        <v>0</v>
      </c>
      <c r="AL34" s="191">
        <v>0</v>
      </c>
      <c r="AM34" s="191">
        <v>0</v>
      </c>
      <c r="AN34" s="191">
        <v>0</v>
      </c>
      <c r="AO34" s="191">
        <v>0</v>
      </c>
      <c r="AP34" s="191">
        <v>0</v>
      </c>
      <c r="AQ34" s="191">
        <v>0</v>
      </c>
      <c r="AR34" s="191">
        <v>0</v>
      </c>
      <c r="AS34" s="191">
        <v>0</v>
      </c>
      <c r="AT34" s="191">
        <v>0</v>
      </c>
      <c r="AU34" s="191">
        <v>0</v>
      </c>
      <c r="AV34" s="191">
        <v>4.9862201930914916</v>
      </c>
      <c r="AW34" s="191">
        <v>12.172105821946342</v>
      </c>
      <c r="AX34" s="191">
        <v>18.861897726329282</v>
      </c>
      <c r="AY34" s="191">
        <v>31.381245817902663</v>
      </c>
      <c r="AZ34" s="191">
        <v>53.578973282948134</v>
      </c>
      <c r="BA34" s="191">
        <v>65.651678377650555</v>
      </c>
      <c r="BB34" s="191">
        <v>75.224020777479083</v>
      </c>
      <c r="BC34" s="191">
        <v>58.485585826498813</v>
      </c>
      <c r="BD34" s="191">
        <v>-0.11813752822911727</v>
      </c>
      <c r="BE34" s="191">
        <v>-0.16411005996802874</v>
      </c>
      <c r="BF34" s="191">
        <v>-0.27416841983954321</v>
      </c>
      <c r="BG34" s="191">
        <v>0.15472335641381568</v>
      </c>
      <c r="BH34" s="191">
        <v>-5.1134401034889441E-2</v>
      </c>
      <c r="BI34" s="191">
        <v>0</v>
      </c>
      <c r="BJ34" s="191">
        <v>0</v>
      </c>
      <c r="BK34" s="191">
        <v>0</v>
      </c>
      <c r="BL34" s="191">
        <v>0</v>
      </c>
      <c r="BM34" s="191">
        <v>0</v>
      </c>
      <c r="BN34" s="191">
        <v>0</v>
      </c>
      <c r="BO34" s="191">
        <v>0</v>
      </c>
      <c r="BP34" s="191">
        <v>0</v>
      </c>
      <c r="BQ34" s="191">
        <v>0</v>
      </c>
      <c r="BR34" s="191">
        <v>0</v>
      </c>
      <c r="BS34" s="191">
        <v>0</v>
      </c>
      <c r="BT34" s="191">
        <v>0</v>
      </c>
      <c r="BU34" s="191">
        <v>0</v>
      </c>
      <c r="BV34" s="191">
        <v>0</v>
      </c>
      <c r="BW34" s="191">
        <v>0</v>
      </c>
      <c r="BX34" s="191">
        <v>0</v>
      </c>
      <c r="BY34" s="191">
        <v>0</v>
      </c>
      <c r="BZ34" s="191">
        <v>0</v>
      </c>
      <c r="CA34" s="191">
        <v>0</v>
      </c>
      <c r="CB34" s="191">
        <v>0</v>
      </c>
      <c r="CC34" s="191">
        <v>0</v>
      </c>
      <c r="CD34" s="191">
        <v>0</v>
      </c>
      <c r="CE34" s="191">
        <v>0</v>
      </c>
      <c r="CF34" s="191">
        <v>0</v>
      </c>
      <c r="CG34" s="191">
        <v>0</v>
      </c>
      <c r="CH34" s="192">
        <v>0</v>
      </c>
    </row>
    <row r="35" spans="1:86" x14ac:dyDescent="0.25">
      <c r="A35" s="193"/>
      <c r="B35" s="51" t="s">
        <v>392</v>
      </c>
      <c r="C35" s="271" t="s">
        <v>387</v>
      </c>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v>0</v>
      </c>
      <c r="AI35" s="191">
        <v>0</v>
      </c>
      <c r="AJ35" s="191">
        <v>0</v>
      </c>
      <c r="AK35" s="191">
        <v>0</v>
      </c>
      <c r="AL35" s="191">
        <v>0</v>
      </c>
      <c r="AM35" s="191">
        <v>0</v>
      </c>
      <c r="AN35" s="191">
        <v>0</v>
      </c>
      <c r="AO35" s="191">
        <v>0</v>
      </c>
      <c r="AP35" s="191">
        <v>0</v>
      </c>
      <c r="AQ35" s="191">
        <v>0</v>
      </c>
      <c r="AR35" s="191">
        <v>0</v>
      </c>
      <c r="AS35" s="191">
        <v>0</v>
      </c>
      <c r="AT35" s="191">
        <v>0</v>
      </c>
      <c r="AU35" s="191">
        <v>0</v>
      </c>
      <c r="AV35" s="191">
        <v>0</v>
      </c>
      <c r="AW35" s="191">
        <v>0</v>
      </c>
      <c r="AX35" s="191">
        <v>0</v>
      </c>
      <c r="AY35" s="191">
        <v>0</v>
      </c>
      <c r="AZ35" s="191">
        <v>0</v>
      </c>
      <c r="BA35" s="191">
        <v>0</v>
      </c>
      <c r="BB35" s="191">
        <v>0</v>
      </c>
      <c r="BC35" s="191">
        <v>0</v>
      </c>
      <c r="BD35" s="191">
        <v>0</v>
      </c>
      <c r="BE35" s="191">
        <v>13.013131508883028</v>
      </c>
      <c r="BF35" s="191">
        <v>24.38477999929324</v>
      </c>
      <c r="BG35" s="191">
        <v>27.212705225866152</v>
      </c>
      <c r="BH35" s="191">
        <v>29.308870602400219</v>
      </c>
      <c r="BI35" s="191">
        <v>30.364231090834277</v>
      </c>
      <c r="BJ35" s="191">
        <v>32.484544614560306</v>
      </c>
      <c r="BK35" s="191">
        <v>33.510555488488784</v>
      </c>
      <c r="BL35" s="191">
        <v>33.366939627425936</v>
      </c>
      <c r="BM35" s="191">
        <v>33.902343950391668</v>
      </c>
      <c r="BN35" s="191">
        <v>32.668388491641977</v>
      </c>
      <c r="BO35" s="191">
        <v>33.4485279266707</v>
      </c>
      <c r="BP35" s="191">
        <v>83.260516019702266</v>
      </c>
      <c r="BQ35" s="191">
        <v>254.3167760553398</v>
      </c>
      <c r="BR35" s="191">
        <v>282.93122870142452</v>
      </c>
      <c r="BS35" s="191">
        <v>227.7517660767565</v>
      </c>
      <c r="BT35" s="191">
        <v>253.36972377991228</v>
      </c>
      <c r="BU35" s="191">
        <v>223.80494036577042</v>
      </c>
      <c r="BV35" s="191">
        <v>202.36528817636162</v>
      </c>
      <c r="BW35" s="191">
        <v>171.91041258139956</v>
      </c>
      <c r="BX35" s="191">
        <v>212.10995748080893</v>
      </c>
      <c r="BY35" s="191">
        <v>174.70790221492877</v>
      </c>
      <c r="BZ35" s="191">
        <v>128.26121644167614</v>
      </c>
      <c r="CA35" s="191">
        <v>122.99766444019286</v>
      </c>
      <c r="CB35" s="191">
        <v>111.59846950099481</v>
      </c>
      <c r="CC35" s="191">
        <v>0</v>
      </c>
      <c r="CD35" s="191">
        <v>0</v>
      </c>
      <c r="CE35" s="191">
        <v>0</v>
      </c>
      <c r="CF35" s="191">
        <v>0</v>
      </c>
      <c r="CG35" s="191">
        <v>0</v>
      </c>
      <c r="CH35" s="192">
        <v>0</v>
      </c>
    </row>
    <row r="36" spans="1:86" x14ac:dyDescent="0.25">
      <c r="A36" s="193"/>
      <c r="B36" s="51" t="s">
        <v>495</v>
      </c>
      <c r="C36" s="271" t="s">
        <v>387</v>
      </c>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v>0</v>
      </c>
      <c r="AI36" s="191">
        <v>0</v>
      </c>
      <c r="AJ36" s="191">
        <v>0</v>
      </c>
      <c r="AK36" s="191">
        <v>0</v>
      </c>
      <c r="AL36" s="191">
        <v>0</v>
      </c>
      <c r="AM36" s="191">
        <v>0</v>
      </c>
      <c r="AN36" s="191">
        <v>0</v>
      </c>
      <c r="AO36" s="191">
        <v>0</v>
      </c>
      <c r="AP36" s="191">
        <v>0</v>
      </c>
      <c r="AQ36" s="191">
        <v>0</v>
      </c>
      <c r="AR36" s="191">
        <v>0</v>
      </c>
      <c r="AS36" s="191">
        <v>0</v>
      </c>
      <c r="AT36" s="191">
        <v>0</v>
      </c>
      <c r="AU36" s="191">
        <v>0</v>
      </c>
      <c r="AV36" s="191">
        <v>0</v>
      </c>
      <c r="AW36" s="191">
        <v>0</v>
      </c>
      <c r="AX36" s="191">
        <v>0</v>
      </c>
      <c r="AY36" s="191">
        <v>0</v>
      </c>
      <c r="AZ36" s="191">
        <v>6.4214235159056159</v>
      </c>
      <c r="BA36" s="191">
        <v>47.305133530741351</v>
      </c>
      <c r="BB36" s="191">
        <v>64.074760688343275</v>
      </c>
      <c r="BC36" s="191">
        <v>53.635745099538688</v>
      </c>
      <c r="BD36" s="191">
        <v>8.0740222161834403</v>
      </c>
      <c r="BE36" s="191">
        <v>1.1391711271271983E-2</v>
      </c>
      <c r="BF36" s="191">
        <v>7.9995725504740739E-2</v>
      </c>
      <c r="BG36" s="191">
        <v>0</v>
      </c>
      <c r="BH36" s="191">
        <v>0</v>
      </c>
      <c r="BI36" s="191">
        <v>0</v>
      </c>
      <c r="BJ36" s="191">
        <v>0</v>
      </c>
      <c r="BK36" s="191">
        <v>0</v>
      </c>
      <c r="BL36" s="191">
        <v>0</v>
      </c>
      <c r="BM36" s="191">
        <v>0</v>
      </c>
      <c r="BN36" s="191">
        <v>0</v>
      </c>
      <c r="BO36" s="191">
        <v>0</v>
      </c>
      <c r="BP36" s="191">
        <v>0</v>
      </c>
      <c r="BQ36" s="191">
        <v>0</v>
      </c>
      <c r="BR36" s="191">
        <v>0</v>
      </c>
      <c r="BS36" s="191">
        <v>0</v>
      </c>
      <c r="BT36" s="191">
        <v>0</v>
      </c>
      <c r="BU36" s="191">
        <v>0</v>
      </c>
      <c r="BV36" s="191">
        <v>0</v>
      </c>
      <c r="BW36" s="191">
        <v>0</v>
      </c>
      <c r="BX36" s="191">
        <v>0</v>
      </c>
      <c r="BY36" s="191">
        <v>0</v>
      </c>
      <c r="BZ36" s="191">
        <v>0</v>
      </c>
      <c r="CA36" s="191">
        <v>0</v>
      </c>
      <c r="CB36" s="191">
        <v>0</v>
      </c>
      <c r="CC36" s="191">
        <v>0</v>
      </c>
      <c r="CD36" s="191">
        <v>0</v>
      </c>
      <c r="CE36" s="191">
        <v>0</v>
      </c>
      <c r="CF36" s="191">
        <v>0</v>
      </c>
      <c r="CG36" s="191">
        <v>0</v>
      </c>
      <c r="CH36" s="192">
        <v>0</v>
      </c>
    </row>
    <row r="37" spans="1:86" x14ac:dyDescent="0.25">
      <c r="A37" s="193"/>
      <c r="B37" s="51" t="s">
        <v>394</v>
      </c>
      <c r="C37" s="271"/>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v>0</v>
      </c>
      <c r="AI37" s="191">
        <v>0</v>
      </c>
      <c r="AJ37" s="191">
        <v>0</v>
      </c>
      <c r="AK37" s="191">
        <v>0</v>
      </c>
      <c r="AL37" s="191">
        <v>0</v>
      </c>
      <c r="AM37" s="191">
        <v>0</v>
      </c>
      <c r="AN37" s="191">
        <v>0</v>
      </c>
      <c r="AO37" s="191">
        <v>0</v>
      </c>
      <c r="AP37" s="191">
        <v>0</v>
      </c>
      <c r="AQ37" s="191">
        <v>0</v>
      </c>
      <c r="AR37" s="191">
        <v>0</v>
      </c>
      <c r="AS37" s="191">
        <v>0</v>
      </c>
      <c r="AT37" s="191">
        <v>0</v>
      </c>
      <c r="AU37" s="191">
        <v>0</v>
      </c>
      <c r="AV37" s="191">
        <v>0</v>
      </c>
      <c r="AW37" s="191">
        <v>0</v>
      </c>
      <c r="AX37" s="191">
        <v>0</v>
      </c>
      <c r="AY37" s="191">
        <v>0</v>
      </c>
      <c r="AZ37" s="191">
        <v>0</v>
      </c>
      <c r="BA37" s="191">
        <v>0</v>
      </c>
      <c r="BB37" s="191">
        <v>0</v>
      </c>
      <c r="BC37" s="191">
        <v>0</v>
      </c>
      <c r="BD37" s="191">
        <v>0</v>
      </c>
      <c r="BE37" s="191">
        <v>0</v>
      </c>
      <c r="BF37" s="191">
        <v>0</v>
      </c>
      <c r="BG37" s="191">
        <v>0</v>
      </c>
      <c r="BH37" s="191">
        <v>0</v>
      </c>
      <c r="BI37" s="191">
        <v>0</v>
      </c>
      <c r="BJ37" s="191">
        <v>0</v>
      </c>
      <c r="BK37" s="191">
        <v>0</v>
      </c>
      <c r="BL37" s="191">
        <v>200.36712863153664</v>
      </c>
      <c r="BM37" s="191">
        <v>1971.119496923674</v>
      </c>
      <c r="BN37" s="191">
        <v>3412.8525399544033</v>
      </c>
      <c r="BO37" s="191">
        <v>5321.4328946415189</v>
      </c>
      <c r="BP37" s="191">
        <v>9977.9365010926504</v>
      </c>
      <c r="BQ37" s="191">
        <v>15047.175985190746</v>
      </c>
      <c r="BR37" s="191">
        <v>18236.13919746696</v>
      </c>
      <c r="BS37" s="191">
        <v>20149.37984753761</v>
      </c>
      <c r="BT37" s="191">
        <v>20526.95558387072</v>
      </c>
      <c r="BU37" s="191">
        <v>20984.371648515338</v>
      </c>
      <c r="BV37" s="191">
        <v>20175.924514045535</v>
      </c>
      <c r="BW37" s="191">
        <v>18033.831359471122</v>
      </c>
      <c r="BX37" s="191">
        <v>16560.597511937536</v>
      </c>
      <c r="BY37" s="191">
        <v>15662.409303605731</v>
      </c>
      <c r="BZ37" s="191">
        <v>13941.272402949178</v>
      </c>
      <c r="CA37" s="191">
        <v>13537.127424838731</v>
      </c>
      <c r="CB37" s="191">
        <v>12992.438558606158</v>
      </c>
      <c r="CC37" s="191">
        <v>7172.6647758012732</v>
      </c>
      <c r="CD37" s="191">
        <v>5305.4411705184839</v>
      </c>
      <c r="CE37" s="191">
        <v>5263.7749246007124</v>
      </c>
      <c r="CF37" s="191">
        <v>5092.2239635765254</v>
      </c>
      <c r="CG37" s="191">
        <v>4898.1421545555904</v>
      </c>
      <c r="CH37" s="192">
        <v>4829.4974207399928</v>
      </c>
    </row>
    <row r="38" spans="1:86" x14ac:dyDescent="0.25">
      <c r="A38" s="193"/>
      <c r="B38" s="72" t="s">
        <v>384</v>
      </c>
      <c r="C38" s="271" t="s">
        <v>381</v>
      </c>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v>0</v>
      </c>
      <c r="AI38" s="191">
        <v>0</v>
      </c>
      <c r="AJ38" s="191">
        <v>0</v>
      </c>
      <c r="AK38" s="191">
        <v>0</v>
      </c>
      <c r="AL38" s="191">
        <v>0</v>
      </c>
      <c r="AM38" s="191">
        <v>0</v>
      </c>
      <c r="AN38" s="191">
        <v>0</v>
      </c>
      <c r="AO38" s="191">
        <v>0</v>
      </c>
      <c r="AP38" s="191">
        <v>0</v>
      </c>
      <c r="AQ38" s="191">
        <v>0</v>
      </c>
      <c r="AR38" s="191">
        <v>0</v>
      </c>
      <c r="AS38" s="191">
        <v>0</v>
      </c>
      <c r="AT38" s="191">
        <v>0</v>
      </c>
      <c r="AU38" s="191">
        <v>0</v>
      </c>
      <c r="AV38" s="191">
        <v>0</v>
      </c>
      <c r="AW38" s="191">
        <v>0</v>
      </c>
      <c r="AX38" s="191">
        <v>0</v>
      </c>
      <c r="AY38" s="191">
        <v>0</v>
      </c>
      <c r="AZ38" s="191">
        <v>0</v>
      </c>
      <c r="BA38" s="191">
        <v>0</v>
      </c>
      <c r="BB38" s="191">
        <v>0</v>
      </c>
      <c r="BC38" s="191">
        <v>0</v>
      </c>
      <c r="BD38" s="191">
        <v>0</v>
      </c>
      <c r="BE38" s="191">
        <v>0</v>
      </c>
      <c r="BF38" s="191">
        <v>0</v>
      </c>
      <c r="BG38" s="191">
        <v>0</v>
      </c>
      <c r="BH38" s="191">
        <v>0</v>
      </c>
      <c r="BI38" s="191">
        <v>0</v>
      </c>
      <c r="BJ38" s="191">
        <v>0</v>
      </c>
      <c r="BK38" s="191">
        <v>0</v>
      </c>
      <c r="BL38" s="191">
        <v>101.4214837616895</v>
      </c>
      <c r="BM38" s="191">
        <v>903.53956665851751</v>
      </c>
      <c r="BN38" s="191">
        <v>1460.1725910964815</v>
      </c>
      <c r="BO38" s="191">
        <v>2093.9504450561012</v>
      </c>
      <c r="BP38" s="191">
        <v>3392.0216371571987</v>
      </c>
      <c r="BQ38" s="191">
        <v>5102.1978720591487</v>
      </c>
      <c r="BR38" s="191">
        <v>5830.1009818940447</v>
      </c>
      <c r="BS38" s="191">
        <v>6292.1716011736698</v>
      </c>
      <c r="BT38" s="191">
        <v>6487.3324016402066</v>
      </c>
      <c r="BU38" s="191">
        <v>6439.4509602038661</v>
      </c>
      <c r="BV38" s="191">
        <v>6097.5452276454289</v>
      </c>
      <c r="BW38" s="191">
        <v>5874.5598918956985</v>
      </c>
      <c r="BX38" s="191">
        <v>5651.4565938507058</v>
      </c>
      <c r="BY38" s="191">
        <v>5563.0354781044844</v>
      </c>
      <c r="BZ38" s="191">
        <v>5221.0628383476242</v>
      </c>
      <c r="CA38" s="191">
        <v>5380.4597165859223</v>
      </c>
      <c r="CB38" s="191">
        <v>5442.4168752563373</v>
      </c>
      <c r="CC38" s="191">
        <v>5245.7518465920884</v>
      </c>
      <c r="CD38" s="191">
        <v>5273.8613406414843</v>
      </c>
      <c r="CE38" s="191">
        <v>5235.0837995790898</v>
      </c>
      <c r="CF38" s="191">
        <v>5066.1357383264158</v>
      </c>
      <c r="CG38" s="191">
        <v>4874.4185597316664</v>
      </c>
      <c r="CH38" s="192">
        <v>4807.9543114509725</v>
      </c>
    </row>
    <row r="39" spans="1:86" x14ac:dyDescent="0.25">
      <c r="A39" s="193"/>
      <c r="B39" s="72" t="s">
        <v>496</v>
      </c>
      <c r="C39" s="271" t="s">
        <v>387</v>
      </c>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v>0</v>
      </c>
      <c r="AI39" s="191">
        <v>0</v>
      </c>
      <c r="AJ39" s="191">
        <v>0</v>
      </c>
      <c r="AK39" s="191">
        <v>0</v>
      </c>
      <c r="AL39" s="191">
        <v>0</v>
      </c>
      <c r="AM39" s="191">
        <v>0</v>
      </c>
      <c r="AN39" s="191">
        <v>0</v>
      </c>
      <c r="AO39" s="191">
        <v>0</v>
      </c>
      <c r="AP39" s="191">
        <v>0</v>
      </c>
      <c r="AQ39" s="191">
        <v>0</v>
      </c>
      <c r="AR39" s="191">
        <v>0</v>
      </c>
      <c r="AS39" s="191">
        <v>0</v>
      </c>
      <c r="AT39" s="191">
        <v>0</v>
      </c>
      <c r="AU39" s="191">
        <v>0</v>
      </c>
      <c r="AV39" s="191">
        <v>0</v>
      </c>
      <c r="AW39" s="191">
        <v>0</v>
      </c>
      <c r="AX39" s="191">
        <v>0</v>
      </c>
      <c r="AY39" s="191">
        <v>0</v>
      </c>
      <c r="AZ39" s="191">
        <v>0</v>
      </c>
      <c r="BA39" s="191">
        <v>0</v>
      </c>
      <c r="BB39" s="191">
        <v>0</v>
      </c>
      <c r="BC39" s="191">
        <v>0</v>
      </c>
      <c r="BD39" s="191">
        <v>0</v>
      </c>
      <c r="BE39" s="191">
        <v>0</v>
      </c>
      <c r="BF39" s="191">
        <v>0</v>
      </c>
      <c r="BG39" s="191">
        <v>0</v>
      </c>
      <c r="BH39" s="191">
        <v>0</v>
      </c>
      <c r="BI39" s="191">
        <v>0</v>
      </c>
      <c r="BJ39" s="191">
        <v>0</v>
      </c>
      <c r="BK39" s="191">
        <v>0</v>
      </c>
      <c r="BL39" s="191">
        <v>98.945644869847143</v>
      </c>
      <c r="BM39" s="191">
        <v>1067.5799302651562</v>
      </c>
      <c r="BN39" s="191">
        <v>1952.6799488579218</v>
      </c>
      <c r="BO39" s="191">
        <v>3227.4824495854177</v>
      </c>
      <c r="BP39" s="191">
        <v>6585.9148639354526</v>
      </c>
      <c r="BQ39" s="191">
        <v>9944.9781131315995</v>
      </c>
      <c r="BR39" s="191">
        <v>12406.038215572917</v>
      </c>
      <c r="BS39" s="191">
        <v>13857.20824636394</v>
      </c>
      <c r="BT39" s="191">
        <v>14039.623182230513</v>
      </c>
      <c r="BU39" s="191">
        <v>14544.920688311471</v>
      </c>
      <c r="BV39" s="191">
        <v>14078.379286400106</v>
      </c>
      <c r="BW39" s="191">
        <v>12159.271467575423</v>
      </c>
      <c r="BX39" s="191">
        <v>10909.14091808683</v>
      </c>
      <c r="BY39" s="191">
        <v>10099.373825501249</v>
      </c>
      <c r="BZ39" s="191">
        <v>8720.209564601555</v>
      </c>
      <c r="CA39" s="191">
        <v>8156.6677082528086</v>
      </c>
      <c r="CB39" s="191">
        <v>7550.0216833498207</v>
      </c>
      <c r="CC39" s="191">
        <v>1926.9129292091848</v>
      </c>
      <c r="CD39" s="191">
        <v>31.579829876999227</v>
      </c>
      <c r="CE39" s="191">
        <v>28.691125021622906</v>
      </c>
      <c r="CF39" s="191">
        <v>26.088225250110099</v>
      </c>
      <c r="CG39" s="191">
        <v>23.723594823923992</v>
      </c>
      <c r="CH39" s="192">
        <v>21.543109289021093</v>
      </c>
    </row>
    <row r="40" spans="1:86" ht="25.5" customHeight="1" x14ac:dyDescent="0.25">
      <c r="A40" s="193"/>
      <c r="B40" s="51" t="s">
        <v>396</v>
      </c>
      <c r="C40" s="271" t="s">
        <v>387</v>
      </c>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v>61.674753892297048</v>
      </c>
      <c r="AI40" s="191">
        <v>60.437415824149653</v>
      </c>
      <c r="AJ40" s="191">
        <v>80.716129411962584</v>
      </c>
      <c r="AK40" s="191">
        <v>117.22514614071837</v>
      </c>
      <c r="AL40" s="191">
        <v>158.64021593939748</v>
      </c>
      <c r="AM40" s="191">
        <v>201.22609140994669</v>
      </c>
      <c r="AN40" s="191">
        <v>195.92946953656366</v>
      </c>
      <c r="AO40" s="191">
        <v>192.10882127254285</v>
      </c>
      <c r="AP40" s="191">
        <v>228.63373065367003</v>
      </c>
      <c r="AQ40" s="191">
        <v>240.13637653455996</v>
      </c>
      <c r="AR40" s="191">
        <v>513.78927321660194</v>
      </c>
      <c r="AS40" s="191">
        <v>473.74584004775727</v>
      </c>
      <c r="AT40" s="191">
        <v>497.23677160620031</v>
      </c>
      <c r="AU40" s="191">
        <v>579.15570487645709</v>
      </c>
      <c r="AV40" s="191">
        <v>925.6532524376878</v>
      </c>
      <c r="AW40" s="191">
        <v>1239.1982341181497</v>
      </c>
      <c r="AX40" s="191">
        <v>1489.9047399877948</v>
      </c>
      <c r="AY40" s="191">
        <v>1811.5304573381045</v>
      </c>
      <c r="AZ40" s="191">
        <v>2150.5018326362097</v>
      </c>
      <c r="BA40" s="191">
        <v>2421.3374172958047</v>
      </c>
      <c r="BB40" s="191">
        <v>2507.5652582230164</v>
      </c>
      <c r="BC40" s="191">
        <v>1842.0348756918731</v>
      </c>
      <c r="BD40" s="191">
        <v>1.6468956090988087</v>
      </c>
      <c r="BE40" s="191">
        <v>0</v>
      </c>
      <c r="BF40" s="191">
        <v>0</v>
      </c>
      <c r="BG40" s="191">
        <v>7.6942765945443164E-2</v>
      </c>
      <c r="BH40" s="191">
        <v>0</v>
      </c>
      <c r="BI40" s="191">
        <v>0</v>
      </c>
      <c r="BJ40" s="191">
        <v>0</v>
      </c>
      <c r="BK40" s="191">
        <v>0</v>
      </c>
      <c r="BL40" s="191">
        <v>0</v>
      </c>
      <c r="BM40" s="191">
        <v>0</v>
      </c>
      <c r="BN40" s="191">
        <v>0</v>
      </c>
      <c r="BO40" s="191">
        <v>0</v>
      </c>
      <c r="BP40" s="191">
        <v>0</v>
      </c>
      <c r="BQ40" s="191">
        <v>0</v>
      </c>
      <c r="BR40" s="191">
        <v>0</v>
      </c>
      <c r="BS40" s="191">
        <v>0</v>
      </c>
      <c r="BT40" s="191">
        <v>0</v>
      </c>
      <c r="BU40" s="191">
        <v>0</v>
      </c>
      <c r="BV40" s="191">
        <v>0</v>
      </c>
      <c r="BW40" s="191">
        <v>0</v>
      </c>
      <c r="BX40" s="191">
        <v>0</v>
      </c>
      <c r="BY40" s="191">
        <v>0</v>
      </c>
      <c r="BZ40" s="191">
        <v>0</v>
      </c>
      <c r="CA40" s="191">
        <v>0</v>
      </c>
      <c r="CB40" s="191">
        <v>0</v>
      </c>
      <c r="CC40" s="191">
        <v>0</v>
      </c>
      <c r="CD40" s="191">
        <v>0</v>
      </c>
      <c r="CE40" s="191">
        <v>0</v>
      </c>
      <c r="CF40" s="191">
        <v>0</v>
      </c>
      <c r="CG40" s="191">
        <v>0</v>
      </c>
      <c r="CH40" s="192">
        <v>0</v>
      </c>
    </row>
    <row r="41" spans="1:86" x14ac:dyDescent="0.25">
      <c r="A41" s="193"/>
      <c r="B41" s="51" t="s">
        <v>398</v>
      </c>
      <c r="C41" s="271" t="s">
        <v>387</v>
      </c>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v>0</v>
      </c>
      <c r="AI41" s="191">
        <v>0</v>
      </c>
      <c r="AJ41" s="191">
        <v>0</v>
      </c>
      <c r="AK41" s="191">
        <v>0</v>
      </c>
      <c r="AL41" s="191">
        <v>0</v>
      </c>
      <c r="AM41" s="191">
        <v>0</v>
      </c>
      <c r="AN41" s="191">
        <v>0</v>
      </c>
      <c r="AO41" s="191">
        <v>0</v>
      </c>
      <c r="AP41" s="191">
        <v>0</v>
      </c>
      <c r="AQ41" s="191">
        <v>0</v>
      </c>
      <c r="AR41" s="191">
        <v>0</v>
      </c>
      <c r="AS41" s="191">
        <v>0</v>
      </c>
      <c r="AT41" s="191">
        <v>0</v>
      </c>
      <c r="AU41" s="191">
        <v>0</v>
      </c>
      <c r="AV41" s="191">
        <v>0</v>
      </c>
      <c r="AW41" s="191">
        <v>0</v>
      </c>
      <c r="AX41" s="191">
        <v>0</v>
      </c>
      <c r="AY41" s="191">
        <v>0</v>
      </c>
      <c r="AZ41" s="191">
        <v>0</v>
      </c>
      <c r="BA41" s="191">
        <v>0</v>
      </c>
      <c r="BB41" s="191">
        <v>0</v>
      </c>
      <c r="BC41" s="191">
        <v>0</v>
      </c>
      <c r="BD41" s="191">
        <v>0</v>
      </c>
      <c r="BE41" s="191">
        <v>0</v>
      </c>
      <c r="BF41" s="191">
        <v>0</v>
      </c>
      <c r="BG41" s="191">
        <v>0</v>
      </c>
      <c r="BH41" s="191">
        <v>0</v>
      </c>
      <c r="BI41" s="191">
        <v>0</v>
      </c>
      <c r="BJ41" s="191">
        <v>39.394347127264517</v>
      </c>
      <c r="BK41" s="191">
        <v>39.647138604205878</v>
      </c>
      <c r="BL41" s="191">
        <v>41.622017116627866</v>
      </c>
      <c r="BM41" s="191">
        <v>39.573480663318229</v>
      </c>
      <c r="BN41" s="191">
        <v>37.104410184692512</v>
      </c>
      <c r="BO41" s="191">
        <v>37.783009287018807</v>
      </c>
      <c r="BP41" s="191">
        <v>37.383534837112606</v>
      </c>
      <c r="BQ41" s="191">
        <v>37.766493210629712</v>
      </c>
      <c r="BR41" s="191">
        <v>38.991029310593682</v>
      </c>
      <c r="BS41" s="191">
        <v>36.064516984128829</v>
      </c>
      <c r="BT41" s="191">
        <v>35.182537891772618</v>
      </c>
      <c r="BU41" s="191">
        <v>34.886216293642477</v>
      </c>
      <c r="BV41" s="191">
        <v>42.557218047700275</v>
      </c>
      <c r="BW41" s="191">
        <v>31.697534156267132</v>
      </c>
      <c r="BX41" s="191">
        <v>58.447281893453457</v>
      </c>
      <c r="BY41" s="191">
        <v>45.686182351639452</v>
      </c>
      <c r="BZ41" s="191">
        <v>40.460386543745322</v>
      </c>
      <c r="CA41" s="191">
        <v>42.975021806921703</v>
      </c>
      <c r="CB41" s="191">
        <v>42.157236647471407</v>
      </c>
      <c r="CC41" s="191">
        <v>37.188545387444456</v>
      </c>
      <c r="CD41" s="191">
        <v>37.504513746372872</v>
      </c>
      <c r="CE41" s="191">
        <v>37.948762522426762</v>
      </c>
      <c r="CF41" s="191">
        <v>38.519641685827914</v>
      </c>
      <c r="CG41" s="191">
        <v>39.130635585800192</v>
      </c>
      <c r="CH41" s="192">
        <v>39.711365618658903</v>
      </c>
    </row>
    <row r="42" spans="1:86" x14ac:dyDescent="0.25">
      <c r="A42" s="193"/>
      <c r="B42" s="51" t="s">
        <v>497</v>
      </c>
      <c r="C42" s="271" t="s">
        <v>387</v>
      </c>
      <c r="D42" s="191"/>
      <c r="E42" s="191"/>
      <c r="F42" s="191"/>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v>2600.4997295432308</v>
      </c>
      <c r="AI42" s="191">
        <v>2448.5028164556393</v>
      </c>
      <c r="AJ42" s="191">
        <v>2655.7949545560336</v>
      </c>
      <c r="AK42" s="191">
        <v>3883.897982251639</v>
      </c>
      <c r="AL42" s="191">
        <v>4650.1333821144717</v>
      </c>
      <c r="AM42" s="191">
        <v>5247.6268910474128</v>
      </c>
      <c r="AN42" s="191">
        <v>5581.2466678124201</v>
      </c>
      <c r="AO42" s="191">
        <v>5935.663637974666</v>
      </c>
      <c r="AP42" s="191">
        <v>6134.3374413735319</v>
      </c>
      <c r="AQ42" s="191">
        <v>6000.378890322957</v>
      </c>
      <c r="AR42" s="191">
        <v>5447.2366755913017</v>
      </c>
      <c r="AS42" s="191">
        <v>5791.6326265448215</v>
      </c>
      <c r="AT42" s="191">
        <v>6770.4821572684332</v>
      </c>
      <c r="AU42" s="191">
        <v>8721.993036677708</v>
      </c>
      <c r="AV42" s="191">
        <v>11222.382167774495</v>
      </c>
      <c r="AW42" s="191">
        <v>13143.772989164778</v>
      </c>
      <c r="AX42" s="191">
        <v>14373.208394641457</v>
      </c>
      <c r="AY42" s="191">
        <v>15094.069489911995</v>
      </c>
      <c r="AZ42" s="191">
        <v>15340.306749072899</v>
      </c>
      <c r="BA42" s="191">
        <v>14820.352536569266</v>
      </c>
      <c r="BB42" s="191">
        <v>14268.191184340849</v>
      </c>
      <c r="BC42" s="191">
        <v>13808.187333488044</v>
      </c>
      <c r="BD42" s="191">
        <v>13469.667660064553</v>
      </c>
      <c r="BE42" s="191">
        <v>13537.307985988309</v>
      </c>
      <c r="BF42" s="191">
        <v>14610.222355299684</v>
      </c>
      <c r="BG42" s="191">
        <v>14358.465579683916</v>
      </c>
      <c r="BH42" s="191">
        <v>15180.057946420091</v>
      </c>
      <c r="BI42" s="191">
        <v>16070.179614501405</v>
      </c>
      <c r="BJ42" s="191">
        <v>16625.550768631874</v>
      </c>
      <c r="BK42" s="191">
        <v>17661.450411426529</v>
      </c>
      <c r="BL42" s="191">
        <v>18273.415683235766</v>
      </c>
      <c r="BM42" s="191">
        <v>22126.180740143271</v>
      </c>
      <c r="BN42" s="191">
        <v>23669.410262701629</v>
      </c>
      <c r="BO42" s="191">
        <v>24822.65829995105</v>
      </c>
      <c r="BP42" s="191">
        <v>25715.088061856288</v>
      </c>
      <c r="BQ42" s="191">
        <v>25412.012978287981</v>
      </c>
      <c r="BR42" s="191">
        <v>25218.079955968064</v>
      </c>
      <c r="BS42" s="191">
        <v>25012.769851891695</v>
      </c>
      <c r="BT42" s="191">
        <v>23683.923530504569</v>
      </c>
      <c r="BU42" s="191">
        <v>22160.073861994424</v>
      </c>
      <c r="BV42" s="191">
        <v>19905.284326768564</v>
      </c>
      <c r="BW42" s="191">
        <v>16423.829048486456</v>
      </c>
      <c r="BX42" s="191">
        <v>14309.694420695934</v>
      </c>
      <c r="BY42" s="191">
        <v>12881.157786955846</v>
      </c>
      <c r="BZ42" s="191">
        <v>11174.501033916909</v>
      </c>
      <c r="CA42" s="191">
        <v>10434.033033582051</v>
      </c>
      <c r="CB42" s="191">
        <v>9060.2890330188075</v>
      </c>
      <c r="CC42" s="191">
        <v>5894.0020375686445</v>
      </c>
      <c r="CD42" s="191">
        <v>5205.2971819544573</v>
      </c>
      <c r="CE42" s="191">
        <v>5389.0957551054771</v>
      </c>
      <c r="CF42" s="191">
        <v>5574.2171949604281</v>
      </c>
      <c r="CG42" s="191">
        <v>5815.3508014251183</v>
      </c>
      <c r="CH42" s="192">
        <v>5935.7975342161635</v>
      </c>
    </row>
    <row r="43" spans="1:86" x14ac:dyDescent="0.25">
      <c r="A43" s="193"/>
      <c r="B43" s="51" t="s">
        <v>176</v>
      </c>
      <c r="C43" s="271" t="s">
        <v>387</v>
      </c>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v>0</v>
      </c>
      <c r="AI43" s="191">
        <v>0</v>
      </c>
      <c r="AJ43" s="191">
        <v>0</v>
      </c>
      <c r="AK43" s="191">
        <v>0</v>
      </c>
      <c r="AL43" s="191">
        <v>0</v>
      </c>
      <c r="AM43" s="191">
        <v>0</v>
      </c>
      <c r="AN43" s="191">
        <v>0</v>
      </c>
      <c r="AO43" s="191">
        <v>0</v>
      </c>
      <c r="AP43" s="191">
        <v>0</v>
      </c>
      <c r="AQ43" s="191">
        <v>0</v>
      </c>
      <c r="AR43" s="191">
        <v>0</v>
      </c>
      <c r="AS43" s="191">
        <v>0</v>
      </c>
      <c r="AT43" s="191">
        <v>0</v>
      </c>
      <c r="AU43" s="191">
        <v>0</v>
      </c>
      <c r="AV43" s="191">
        <v>0</v>
      </c>
      <c r="AW43" s="191">
        <v>0</v>
      </c>
      <c r="AX43" s="191">
        <v>0</v>
      </c>
      <c r="AY43" s="191">
        <v>0</v>
      </c>
      <c r="AZ43" s="191">
        <v>0</v>
      </c>
      <c r="BA43" s="191">
        <v>0</v>
      </c>
      <c r="BB43" s="191">
        <v>0</v>
      </c>
      <c r="BC43" s="191">
        <v>0</v>
      </c>
      <c r="BD43" s="191">
        <v>0</v>
      </c>
      <c r="BE43" s="191">
        <v>0</v>
      </c>
      <c r="BF43" s="191">
        <v>0</v>
      </c>
      <c r="BG43" s="191">
        <v>0</v>
      </c>
      <c r="BH43" s="191">
        <v>0</v>
      </c>
      <c r="BI43" s="191">
        <v>0</v>
      </c>
      <c r="BJ43" s="191">
        <v>0</v>
      </c>
      <c r="BK43" s="191">
        <v>0</v>
      </c>
      <c r="BL43" s="191">
        <v>0</v>
      </c>
      <c r="BM43" s="191">
        <v>0</v>
      </c>
      <c r="BN43" s="191">
        <v>0</v>
      </c>
      <c r="BO43" s="191">
        <v>0</v>
      </c>
      <c r="BP43" s="191">
        <v>0</v>
      </c>
      <c r="BQ43" s="191">
        <v>0</v>
      </c>
      <c r="BR43" s="191">
        <v>0</v>
      </c>
      <c r="BS43" s="191">
        <v>0</v>
      </c>
      <c r="BT43" s="191">
        <v>0</v>
      </c>
      <c r="BU43" s="191">
        <v>0</v>
      </c>
      <c r="BV43" s="191">
        <v>0</v>
      </c>
      <c r="BW43" s="191">
        <v>0</v>
      </c>
      <c r="BX43" s="191">
        <v>0</v>
      </c>
      <c r="BY43" s="191">
        <v>493.70674247582906</v>
      </c>
      <c r="BZ43" s="191">
        <v>923.35337206505005</v>
      </c>
      <c r="CA43" s="191">
        <v>870.97172698851273</v>
      </c>
      <c r="CB43" s="191">
        <v>0</v>
      </c>
      <c r="CC43" s="191">
        <v>0</v>
      </c>
      <c r="CD43" s="191">
        <v>0</v>
      </c>
      <c r="CE43" s="191">
        <v>0</v>
      </c>
      <c r="CF43" s="191">
        <v>0</v>
      </c>
      <c r="CG43" s="191">
        <v>0</v>
      </c>
      <c r="CH43" s="192">
        <v>0</v>
      </c>
    </row>
    <row r="44" spans="1:86" x14ac:dyDescent="0.25">
      <c r="A44" s="193"/>
      <c r="B44" s="51" t="s">
        <v>498</v>
      </c>
      <c r="C44" s="27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v>9522.1113842884552</v>
      </c>
      <c r="AI44" s="191">
        <v>8713.2970507088648</v>
      </c>
      <c r="AJ44" s="191">
        <v>7984.6166643356773</v>
      </c>
      <c r="AK44" s="191">
        <v>8194.3350663895217</v>
      </c>
      <c r="AL44" s="191">
        <v>7942.9926303995198</v>
      </c>
      <c r="AM44" s="191">
        <v>7451.2399785402413</v>
      </c>
      <c r="AN44" s="191">
        <v>7913.3178817651678</v>
      </c>
      <c r="AO44" s="191">
        <v>8028.540552870877</v>
      </c>
      <c r="AP44" s="191">
        <v>8218.167808331973</v>
      </c>
      <c r="AQ44" s="191">
        <v>8468.8117407366717</v>
      </c>
      <c r="AR44" s="191">
        <v>8787.9763688267412</v>
      </c>
      <c r="AS44" s="191">
        <v>9122.7165478640272</v>
      </c>
      <c r="AT44" s="191">
        <v>9548.9238751495868</v>
      </c>
      <c r="AU44" s="191">
        <v>11111.360484964922</v>
      </c>
      <c r="AV44" s="191">
        <v>12372.991281481325</v>
      </c>
      <c r="AW44" s="191">
        <v>13649.076192904862</v>
      </c>
      <c r="AX44" s="191">
        <v>14582.983431903083</v>
      </c>
      <c r="AY44" s="191">
        <v>14208.421566742081</v>
      </c>
      <c r="AZ44" s="191">
        <v>13660.81759555244</v>
      </c>
      <c r="BA44" s="191">
        <v>13528.478099876063</v>
      </c>
      <c r="BB44" s="191">
        <v>13490.359583257165</v>
      </c>
      <c r="BC44" s="191">
        <v>12953.291278735462</v>
      </c>
      <c r="BD44" s="191">
        <v>13097.96391850516</v>
      </c>
      <c r="BE44" s="191">
        <v>12813.858872174216</v>
      </c>
      <c r="BF44" s="191">
        <v>12572.266834224411</v>
      </c>
      <c r="BG44" s="191">
        <v>12209.794008620371</v>
      </c>
      <c r="BH44" s="191">
        <v>11746.853804250393</v>
      </c>
      <c r="BI44" s="191">
        <v>11412.060695127961</v>
      </c>
      <c r="BJ44" s="191">
        <v>10939.515995375652</v>
      </c>
      <c r="BK44" s="191">
        <v>10878.064949694113</v>
      </c>
      <c r="BL44" s="191">
        <v>10264.81745535966</v>
      </c>
      <c r="BM44" s="191">
        <v>9499.983715293396</v>
      </c>
      <c r="BN44" s="191">
        <v>8496.4485060885854</v>
      </c>
      <c r="BO44" s="191">
        <v>7389.4216561097792</v>
      </c>
      <c r="BP44" s="191">
        <v>4821.2158754936981</v>
      </c>
      <c r="BQ44" s="191">
        <v>1711.072297578723</v>
      </c>
      <c r="BR44" s="191">
        <v>347.63514061991367</v>
      </c>
      <c r="BS44" s="191">
        <v>87.432355913927083</v>
      </c>
      <c r="BT44" s="191">
        <v>20.616816804224584</v>
      </c>
      <c r="BU44" s="191">
        <v>12.203446298505744</v>
      </c>
      <c r="BV44" s="191">
        <v>0</v>
      </c>
      <c r="BW44" s="191">
        <v>6.2809240687978249</v>
      </c>
      <c r="BX44" s="191">
        <v>5.7250804831800552</v>
      </c>
      <c r="BY44" s="191">
        <v>0</v>
      </c>
      <c r="BZ44" s="191">
        <v>13.562234600791374</v>
      </c>
      <c r="CA44" s="191">
        <v>-0.99513629330007369</v>
      </c>
      <c r="CB44" s="191">
        <v>0.94134785952415523</v>
      </c>
      <c r="CC44" s="191">
        <v>2.6168698372186894</v>
      </c>
      <c r="CD44" s="191">
        <v>1.2498942610542521</v>
      </c>
      <c r="CE44" s="191">
        <v>1.2728275247062883</v>
      </c>
      <c r="CF44" s="191">
        <v>1.2829797898963708</v>
      </c>
      <c r="CG44" s="191">
        <v>0.62082363736181745</v>
      </c>
      <c r="CH44" s="192">
        <v>1.9787022109929631</v>
      </c>
    </row>
    <row r="45" spans="1:86" x14ac:dyDescent="0.25">
      <c r="A45" s="193"/>
      <c r="B45" s="72" t="s">
        <v>492</v>
      </c>
      <c r="C45" s="271" t="s">
        <v>381</v>
      </c>
      <c r="D45" s="191"/>
      <c r="E45" s="191"/>
      <c r="F45" s="191"/>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v>9522.1113842884552</v>
      </c>
      <c r="AI45" s="191">
        <v>8697.1823126538002</v>
      </c>
      <c r="AJ45" s="191">
        <v>7939.4961981394235</v>
      </c>
      <c r="AK45" s="191">
        <v>8088.2045969097326</v>
      </c>
      <c r="AL45" s="191">
        <v>7741.6516652299833</v>
      </c>
      <c r="AM45" s="191">
        <v>7208.4723706742716</v>
      </c>
      <c r="AN45" s="191">
        <v>7572.1640540469316</v>
      </c>
      <c r="AO45" s="191">
        <v>7620.2286420667451</v>
      </c>
      <c r="AP45" s="191">
        <v>7624.6957597007167</v>
      </c>
      <c r="AQ45" s="191">
        <v>7716.9711421968686</v>
      </c>
      <c r="AR45" s="191">
        <v>7896.1604010783749</v>
      </c>
      <c r="AS45" s="191">
        <v>8051.6356539845756</v>
      </c>
      <c r="AT45" s="191">
        <v>8262.295566448418</v>
      </c>
      <c r="AU45" s="191">
        <v>9435.681295108925</v>
      </c>
      <c r="AV45" s="191">
        <v>10329.342947635889</v>
      </c>
      <c r="AW45" s="191">
        <v>11169.63076532695</v>
      </c>
      <c r="AX45" s="191">
        <v>11737.241859576698</v>
      </c>
      <c r="AY45" s="191">
        <v>11474.173718076956</v>
      </c>
      <c r="AZ45" s="191">
        <v>11330.645158544983</v>
      </c>
      <c r="BA45" s="191">
        <v>11556.623462223453</v>
      </c>
      <c r="BB45" s="191">
        <v>11778.100378690351</v>
      </c>
      <c r="BC45" s="191">
        <v>11522.409348639634</v>
      </c>
      <c r="BD45" s="191">
        <v>11751.391701453078</v>
      </c>
      <c r="BE45" s="191">
        <v>11833.432470289736</v>
      </c>
      <c r="BF45" s="191">
        <v>11692.917403841844</v>
      </c>
      <c r="BG45" s="191">
        <v>11396.795113530097</v>
      </c>
      <c r="BH45" s="191">
        <v>11074.092595876018</v>
      </c>
      <c r="BI45" s="191">
        <v>10875.431711861851</v>
      </c>
      <c r="BJ45" s="191">
        <v>10467.215769713421</v>
      </c>
      <c r="BK45" s="191">
        <v>10473.217886230455</v>
      </c>
      <c r="BL45" s="191">
        <v>9926.2077107436617</v>
      </c>
      <c r="BM45" s="191">
        <v>9222.4079691931875</v>
      </c>
      <c r="BN45" s="191">
        <v>8255.7517162399108</v>
      </c>
      <c r="BO45" s="191">
        <v>7200.4547915019766</v>
      </c>
      <c r="BP45" s="191">
        <v>4698.1049692599909</v>
      </c>
      <c r="BQ45" s="191">
        <v>1670.4904384288172</v>
      </c>
      <c r="BR45" s="191">
        <v>340.30036024862682</v>
      </c>
      <c r="BS45" s="191">
        <v>85.936799004777669</v>
      </c>
      <c r="BT45" s="191">
        <v>20.376095020534422</v>
      </c>
      <c r="BU45" s="191">
        <v>12.079060915078708</v>
      </c>
      <c r="BV45" s="191">
        <v>0</v>
      </c>
      <c r="BW45" s="191">
        <v>6.2614587096978447</v>
      </c>
      <c r="BX45" s="191">
        <v>5.7062387675030983</v>
      </c>
      <c r="BY45" s="191">
        <v>0</v>
      </c>
      <c r="BZ45" s="191">
        <v>13.562234600791374</v>
      </c>
      <c r="CA45" s="191">
        <v>-0.99513629330007369</v>
      </c>
      <c r="CB45" s="191">
        <v>0.94134785952415523</v>
      </c>
      <c r="CC45" s="191">
        <v>2.6168698372186894</v>
      </c>
      <c r="CD45" s="191">
        <v>1.2498942610542521</v>
      </c>
      <c r="CE45" s="191">
        <v>1.2728275247062883</v>
      </c>
      <c r="CF45" s="191">
        <v>1.2829797898963708</v>
      </c>
      <c r="CG45" s="191">
        <v>0.62082363736181745</v>
      </c>
      <c r="CH45" s="192">
        <v>1.9787022109929631</v>
      </c>
    </row>
    <row r="46" spans="1:86" x14ac:dyDescent="0.25">
      <c r="A46" s="193"/>
      <c r="B46" s="72" t="s">
        <v>493</v>
      </c>
      <c r="C46" s="271" t="s">
        <v>381</v>
      </c>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v>0</v>
      </c>
      <c r="AI46" s="191">
        <v>16.114738055064397</v>
      </c>
      <c r="AJ46" s="191">
        <v>45.120466196254775</v>
      </c>
      <c r="AK46" s="191">
        <v>106.13046947978835</v>
      </c>
      <c r="AL46" s="191">
        <v>201.34096516953645</v>
      </c>
      <c r="AM46" s="191">
        <v>242.76760786596867</v>
      </c>
      <c r="AN46" s="191">
        <v>341.15382771823619</v>
      </c>
      <c r="AO46" s="191">
        <v>408.31191080413186</v>
      </c>
      <c r="AP46" s="191">
        <v>593.47204863125728</v>
      </c>
      <c r="AQ46" s="191">
        <v>751.8405985398017</v>
      </c>
      <c r="AR46" s="191">
        <v>891.81596774836567</v>
      </c>
      <c r="AS46" s="191">
        <v>1071.0808938794505</v>
      </c>
      <c r="AT46" s="191">
        <v>1286.62830870117</v>
      </c>
      <c r="AU46" s="191">
        <v>1675.6791898559975</v>
      </c>
      <c r="AV46" s="191">
        <v>2043.6483338454366</v>
      </c>
      <c r="AW46" s="191">
        <v>2479.4454275779099</v>
      </c>
      <c r="AX46" s="191">
        <v>2845.7415723263857</v>
      </c>
      <c r="AY46" s="191">
        <v>2734.2478486651253</v>
      </c>
      <c r="AZ46" s="191">
        <v>2330.1724370074576</v>
      </c>
      <c r="BA46" s="191">
        <v>1971.8546376526108</v>
      </c>
      <c r="BB46" s="191">
        <v>1712.2592045668146</v>
      </c>
      <c r="BC46" s="191">
        <v>1430.8819300958287</v>
      </c>
      <c r="BD46" s="191">
        <v>1346.5722170520821</v>
      </c>
      <c r="BE46" s="191">
        <v>980.42640188448286</v>
      </c>
      <c r="BF46" s="191">
        <v>879.34943038256779</v>
      </c>
      <c r="BG46" s="191">
        <v>812.99889509027321</v>
      </c>
      <c r="BH46" s="191">
        <v>672.76120837437554</v>
      </c>
      <c r="BI46" s="191">
        <v>536.62898326610991</v>
      </c>
      <c r="BJ46" s="191">
        <v>472.30022566223028</v>
      </c>
      <c r="BK46" s="191">
        <v>404.8470634636588</v>
      </c>
      <c r="BL46" s="191">
        <v>338.60974461599983</v>
      </c>
      <c r="BM46" s="191">
        <v>277.57574610020833</v>
      </c>
      <c r="BN46" s="191">
        <v>240.69678984867576</v>
      </c>
      <c r="BO46" s="191">
        <v>188.96686460780353</v>
      </c>
      <c r="BP46" s="191">
        <v>123.11090623370795</v>
      </c>
      <c r="BQ46" s="191">
        <v>40.581859149905917</v>
      </c>
      <c r="BR46" s="191">
        <v>7.3347803712868913</v>
      </c>
      <c r="BS46" s="191">
        <v>1.4955569091494187</v>
      </c>
      <c r="BT46" s="191">
        <v>0.24072178369016145</v>
      </c>
      <c r="BU46" s="191">
        <v>0.12438538342703649</v>
      </c>
      <c r="BV46" s="191">
        <v>0</v>
      </c>
      <c r="BW46" s="191">
        <v>1.9465359099980498E-2</v>
      </c>
      <c r="BX46" s="191">
        <v>1.884171567695692E-2</v>
      </c>
      <c r="BY46" s="191">
        <v>0</v>
      </c>
      <c r="BZ46" s="191">
        <v>0</v>
      </c>
      <c r="CA46" s="191">
        <v>0</v>
      </c>
      <c r="CB46" s="191">
        <v>0</v>
      </c>
      <c r="CC46" s="191">
        <v>0</v>
      </c>
      <c r="CD46" s="191">
        <v>0</v>
      </c>
      <c r="CE46" s="191">
        <v>0</v>
      </c>
      <c r="CF46" s="191">
        <v>0</v>
      </c>
      <c r="CG46" s="191">
        <v>0</v>
      </c>
      <c r="CH46" s="192">
        <v>0</v>
      </c>
    </row>
    <row r="47" spans="1:86" ht="25.5" customHeight="1" x14ac:dyDescent="0.25">
      <c r="A47" s="193"/>
      <c r="B47" s="51" t="s">
        <v>485</v>
      </c>
      <c r="C47" s="27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v>4649.6200946096278</v>
      </c>
      <c r="AI47" s="191">
        <v>4182.6223161092348</v>
      </c>
      <c r="AJ47" s="191">
        <v>4878.3566418895307</v>
      </c>
      <c r="AK47" s="191">
        <v>7434.9206528554851</v>
      </c>
      <c r="AL47" s="191">
        <v>11493.852931962821</v>
      </c>
      <c r="AM47" s="191">
        <v>14007.781001339588</v>
      </c>
      <c r="AN47" s="191">
        <v>15141.030866369201</v>
      </c>
      <c r="AO47" s="191">
        <v>16522.140657752872</v>
      </c>
      <c r="AP47" s="191">
        <v>17037.515675552349</v>
      </c>
      <c r="AQ47" s="191">
        <v>15593.663136603187</v>
      </c>
      <c r="AR47" s="191">
        <v>12665.452509350467</v>
      </c>
      <c r="AS47" s="191">
        <v>11201.657831544791</v>
      </c>
      <c r="AT47" s="191">
        <v>12252.407169064858</v>
      </c>
      <c r="AU47" s="191">
        <v>15753.034199886377</v>
      </c>
      <c r="AV47" s="191">
        <v>19088.274372998123</v>
      </c>
      <c r="AW47" s="191">
        <v>20370.533377316766</v>
      </c>
      <c r="AX47" s="191">
        <v>20753.455747610784</v>
      </c>
      <c r="AY47" s="191">
        <v>21013.804506896908</v>
      </c>
      <c r="AZ47" s="191">
        <v>16575.752489254352</v>
      </c>
      <c r="BA47" s="191">
        <v>12214.862268209155</v>
      </c>
      <c r="BB47" s="191">
        <v>11995.813133429183</v>
      </c>
      <c r="BC47" s="191">
        <v>11669.637505162846</v>
      </c>
      <c r="BD47" s="191">
        <v>11900.71947381547</v>
      </c>
      <c r="BE47" s="191">
        <v>12074.788883712337</v>
      </c>
      <c r="BF47" s="191">
        <v>11491.870986472293</v>
      </c>
      <c r="BG47" s="191">
        <v>12048.701225170171</v>
      </c>
      <c r="BH47" s="191">
        <v>11903.582506677538</v>
      </c>
      <c r="BI47" s="191">
        <v>11367.553875427417</v>
      </c>
      <c r="BJ47" s="191">
        <v>11310.37956238269</v>
      </c>
      <c r="BK47" s="191">
        <v>11913.211102756113</v>
      </c>
      <c r="BL47" s="191">
        <v>11388.365756492236</v>
      </c>
      <c r="BM47" s="191">
        <v>11659.359522781835</v>
      </c>
      <c r="BN47" s="191">
        <v>11045.884910412744</v>
      </c>
      <c r="BO47" s="191">
        <v>9801.3329256059915</v>
      </c>
      <c r="BP47" s="191">
        <v>7383.2304911211668</v>
      </c>
      <c r="BQ47" s="191">
        <v>4917.3236920478957</v>
      </c>
      <c r="BR47" s="191">
        <v>3943.6556110352813</v>
      </c>
      <c r="BS47" s="191">
        <v>3471.5958704499649</v>
      </c>
      <c r="BT47" s="191">
        <v>3007.2573246979391</v>
      </c>
      <c r="BU47" s="191">
        <v>2864.9441168708609</v>
      </c>
      <c r="BV47" s="191">
        <v>2414.3381173917082</v>
      </c>
      <c r="BW47" s="191">
        <v>1767.9873240069469</v>
      </c>
      <c r="BX47" s="191">
        <v>1315.2575961586401</v>
      </c>
      <c r="BY47" s="191">
        <v>939.49954427607736</v>
      </c>
      <c r="BZ47" s="191">
        <v>993.73580782088231</v>
      </c>
      <c r="CA47" s="191">
        <v>706.61966760286509</v>
      </c>
      <c r="CB47" s="191">
        <v>293.30948433700121</v>
      </c>
      <c r="CC47" s="191">
        <v>10.587787534081944</v>
      </c>
      <c r="CD47" s="191">
        <v>7.162671727924617</v>
      </c>
      <c r="CE47" s="191">
        <v>3.1537510184679998</v>
      </c>
      <c r="CF47" s="191">
        <v>1.2787025084581822</v>
      </c>
      <c r="CG47" s="191">
        <v>0.17634528202138269</v>
      </c>
      <c r="CH47" s="192">
        <v>2.228392643125654</v>
      </c>
    </row>
    <row r="48" spans="1:86" x14ac:dyDescent="0.25">
      <c r="A48" s="193"/>
      <c r="B48" s="72" t="s">
        <v>499</v>
      </c>
      <c r="C48" s="271" t="s">
        <v>387</v>
      </c>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v>0</v>
      </c>
      <c r="AI48" s="191">
        <v>11.56363075795589</v>
      </c>
      <c r="AJ48" s="191">
        <v>17.478711694080346</v>
      </c>
      <c r="AK48" s="191">
        <v>20.205667060639193</v>
      </c>
      <c r="AL48" s="191">
        <v>31.910199488021451</v>
      </c>
      <c r="AM48" s="191">
        <v>81.229121967507965</v>
      </c>
      <c r="AN48" s="191">
        <v>147.58033823416795</v>
      </c>
      <c r="AO48" s="191">
        <v>243.52701472045098</v>
      </c>
      <c r="AP48" s="191">
        <v>336.23655048859399</v>
      </c>
      <c r="AQ48" s="191">
        <v>426.406847846895</v>
      </c>
      <c r="AR48" s="191">
        <v>522.38120169702449</v>
      </c>
      <c r="AS48" s="191">
        <v>608.26026649092819</v>
      </c>
      <c r="AT48" s="191">
        <v>615.32777449983439</v>
      </c>
      <c r="AU48" s="191">
        <v>742.98219042704977</v>
      </c>
      <c r="AV48" s="191">
        <v>874.00194020167726</v>
      </c>
      <c r="AW48" s="191">
        <v>1008.9806042450081</v>
      </c>
      <c r="AX48" s="191">
        <v>1026.9926367512426</v>
      </c>
      <c r="AY48" s="191">
        <v>999.56870904943275</v>
      </c>
      <c r="AZ48" s="191">
        <v>979.76681742096173</v>
      </c>
      <c r="BA48" s="191">
        <v>990.780576960448</v>
      </c>
      <c r="BB48" s="191">
        <v>981.64739346988313</v>
      </c>
      <c r="BC48" s="191">
        <v>970.15784035094339</v>
      </c>
      <c r="BD48" s="191">
        <v>939.78348664221164</v>
      </c>
      <c r="BE48" s="191">
        <v>928.51653337010612</v>
      </c>
      <c r="BF48" s="191">
        <v>273.70496901977538</v>
      </c>
      <c r="BG48" s="191">
        <v>117.98422303881225</v>
      </c>
      <c r="BH48" s="191">
        <v>0</v>
      </c>
      <c r="BI48" s="191">
        <v>0</v>
      </c>
      <c r="BJ48" s="191">
        <v>0</v>
      </c>
      <c r="BK48" s="191">
        <v>0</v>
      </c>
      <c r="BL48" s="191">
        <v>0</v>
      </c>
      <c r="BM48" s="191">
        <v>0</v>
      </c>
      <c r="BN48" s="191">
        <v>0</v>
      </c>
      <c r="BO48" s="191">
        <v>0</v>
      </c>
      <c r="BP48" s="191">
        <v>0</v>
      </c>
      <c r="BQ48" s="191">
        <v>0</v>
      </c>
      <c r="BR48" s="191">
        <v>0</v>
      </c>
      <c r="BS48" s="191">
        <v>0</v>
      </c>
      <c r="BT48" s="191">
        <v>0</v>
      </c>
      <c r="BU48" s="191">
        <v>0</v>
      </c>
      <c r="BV48" s="191">
        <v>0</v>
      </c>
      <c r="BW48" s="191">
        <v>0</v>
      </c>
      <c r="BX48" s="191">
        <v>0</v>
      </c>
      <c r="BY48" s="191">
        <v>0</v>
      </c>
      <c r="BZ48" s="191">
        <v>0</v>
      </c>
      <c r="CA48" s="191">
        <v>0</v>
      </c>
      <c r="CB48" s="191">
        <v>0</v>
      </c>
      <c r="CC48" s="191">
        <v>0</v>
      </c>
      <c r="CD48" s="191">
        <v>0</v>
      </c>
      <c r="CE48" s="191">
        <v>0</v>
      </c>
      <c r="CF48" s="191">
        <v>0</v>
      </c>
      <c r="CG48" s="191">
        <v>0</v>
      </c>
      <c r="CH48" s="192">
        <v>0</v>
      </c>
    </row>
    <row r="49" spans="1:86" x14ac:dyDescent="0.25">
      <c r="A49" s="193"/>
      <c r="B49" s="72" t="s">
        <v>500</v>
      </c>
      <c r="C49" s="271" t="s">
        <v>387</v>
      </c>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v>4649.6200946096278</v>
      </c>
      <c r="AI49" s="191">
        <v>4171.0586853512787</v>
      </c>
      <c r="AJ49" s="191">
        <v>4860.877930195451</v>
      </c>
      <c r="AK49" s="191">
        <v>7414.7149857948461</v>
      </c>
      <c r="AL49" s="191">
        <v>11461.942732474799</v>
      </c>
      <c r="AM49" s="191">
        <v>13926.55187937208</v>
      </c>
      <c r="AN49" s="191">
        <v>14993.450528135034</v>
      </c>
      <c r="AO49" s="191">
        <v>16278.613643032424</v>
      </c>
      <c r="AP49" s="191">
        <v>16701.279125063757</v>
      </c>
      <c r="AQ49" s="191">
        <v>15167.256288756291</v>
      </c>
      <c r="AR49" s="191">
        <v>12143.071307653441</v>
      </c>
      <c r="AS49" s="191">
        <v>10593.397565053865</v>
      </c>
      <c r="AT49" s="191">
        <v>11637.079394565022</v>
      </c>
      <c r="AU49" s="191">
        <v>15010.052009459328</v>
      </c>
      <c r="AV49" s="191">
        <v>18214.272432796446</v>
      </c>
      <c r="AW49" s="191">
        <v>19361.552773071755</v>
      </c>
      <c r="AX49" s="191">
        <v>19726.463110859539</v>
      </c>
      <c r="AY49" s="191">
        <v>20014.235797847472</v>
      </c>
      <c r="AZ49" s="191">
        <v>15595.98567183339</v>
      </c>
      <c r="BA49" s="191">
        <v>11224.081691248708</v>
      </c>
      <c r="BB49" s="191">
        <v>11014.1657399593</v>
      </c>
      <c r="BC49" s="191">
        <v>10699.479664811903</v>
      </c>
      <c r="BD49" s="191">
        <v>10960.935987173259</v>
      </c>
      <c r="BE49" s="191">
        <v>11146.272350342231</v>
      </c>
      <c r="BF49" s="191">
        <v>11218.166017452519</v>
      </c>
      <c r="BG49" s="191">
        <v>11930.71700213136</v>
      </c>
      <c r="BH49" s="191">
        <v>11903.582506677538</v>
      </c>
      <c r="BI49" s="191">
        <v>11367.553875427417</v>
      </c>
      <c r="BJ49" s="191">
        <v>11310.37956238269</v>
      </c>
      <c r="BK49" s="191">
        <v>11913.211102756113</v>
      </c>
      <c r="BL49" s="191">
        <v>11388.365756492236</v>
      </c>
      <c r="BM49" s="191">
        <v>11659.359522781835</v>
      </c>
      <c r="BN49" s="191">
        <v>11045.884910412744</v>
      </c>
      <c r="BO49" s="191">
        <v>9801.3329256059915</v>
      </c>
      <c r="BP49" s="191">
        <v>7383.2304911211668</v>
      </c>
      <c r="BQ49" s="191">
        <v>4917.3236920478957</v>
      </c>
      <c r="BR49" s="191">
        <v>3943.6556110352813</v>
      </c>
      <c r="BS49" s="191">
        <v>3471.5958704499649</v>
      </c>
      <c r="BT49" s="191">
        <v>3007.2573246979391</v>
      </c>
      <c r="BU49" s="191">
        <v>2864.9441168708609</v>
      </c>
      <c r="BV49" s="191">
        <v>2414.3381173917082</v>
      </c>
      <c r="BW49" s="191">
        <v>1767.9873240069469</v>
      </c>
      <c r="BX49" s="191">
        <v>1315.2575961586401</v>
      </c>
      <c r="BY49" s="191">
        <v>939.49954427607736</v>
      </c>
      <c r="BZ49" s="191">
        <v>993.73580782088231</v>
      </c>
      <c r="CA49" s="191">
        <v>706.61966760286509</v>
      </c>
      <c r="CB49" s="191">
        <v>293.30948433700121</v>
      </c>
      <c r="CC49" s="191">
        <v>10.587787534081944</v>
      </c>
      <c r="CD49" s="191">
        <v>7.162671727924617</v>
      </c>
      <c r="CE49" s="191">
        <v>3.1537510184679998</v>
      </c>
      <c r="CF49" s="191">
        <v>1.2787025084581822</v>
      </c>
      <c r="CG49" s="191">
        <v>0.17634528202138269</v>
      </c>
      <c r="CH49" s="192">
        <v>2.228392643125654</v>
      </c>
    </row>
    <row r="50" spans="1:86" x14ac:dyDescent="0.25">
      <c r="A50" s="193"/>
      <c r="B50" s="51" t="s">
        <v>406</v>
      </c>
      <c r="C50" s="271" t="s">
        <v>387</v>
      </c>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v>0</v>
      </c>
      <c r="AI50" s="191">
        <v>0</v>
      </c>
      <c r="AJ50" s="191">
        <v>0</v>
      </c>
      <c r="AK50" s="191">
        <v>0</v>
      </c>
      <c r="AL50" s="191">
        <v>0</v>
      </c>
      <c r="AM50" s="191">
        <v>0</v>
      </c>
      <c r="AN50" s="191">
        <v>0</v>
      </c>
      <c r="AO50" s="191">
        <v>0</v>
      </c>
      <c r="AP50" s="191">
        <v>0</v>
      </c>
      <c r="AQ50" s="191">
        <v>0</v>
      </c>
      <c r="AR50" s="191">
        <v>3.6485328656038432</v>
      </c>
      <c r="AS50" s="191">
        <v>28.410731673573533</v>
      </c>
      <c r="AT50" s="191">
        <v>59.641247697460749</v>
      </c>
      <c r="AU50" s="191">
        <v>105.75536712579466</v>
      </c>
      <c r="AV50" s="191">
        <v>193.89405262184053</v>
      </c>
      <c r="AW50" s="191">
        <v>246.05761254268691</v>
      </c>
      <c r="AX50" s="191">
        <v>217.30910214386728</v>
      </c>
      <c r="AY50" s="191">
        <v>217.31634773474673</v>
      </c>
      <c r="AZ50" s="191">
        <v>220.04788501091286</v>
      </c>
      <c r="BA50" s="191">
        <v>215.61616878060124</v>
      </c>
      <c r="BB50" s="191">
        <v>221.65452068941769</v>
      </c>
      <c r="BC50" s="191">
        <v>244.79979325303111</v>
      </c>
      <c r="BD50" s="191">
        <v>256.3313227261155</v>
      </c>
      <c r="BE50" s="191">
        <v>282.39482655919682</v>
      </c>
      <c r="BF50" s="191">
        <v>313.17582388822234</v>
      </c>
      <c r="BG50" s="191">
        <v>343.33694823713336</v>
      </c>
      <c r="BH50" s="191">
        <v>369.25208940418526</v>
      </c>
      <c r="BI50" s="191">
        <v>396.61773575989139</v>
      </c>
      <c r="BJ50" s="191">
        <v>432.03112015558611</v>
      </c>
      <c r="BK50" s="191">
        <v>484.07632816460261</v>
      </c>
      <c r="BL50" s="191">
        <v>511.93146255907158</v>
      </c>
      <c r="BM50" s="191">
        <v>530.4948963429689</v>
      </c>
      <c r="BN50" s="191">
        <v>534.979078085232</v>
      </c>
      <c r="BO50" s="191">
        <v>488.07545391086256</v>
      </c>
      <c r="BP50" s="191">
        <v>447.43465151709569</v>
      </c>
      <c r="BQ50" s="191">
        <v>411.73640037996972</v>
      </c>
      <c r="BR50" s="191">
        <v>386.1490859399542</v>
      </c>
      <c r="BS50" s="191">
        <v>0</v>
      </c>
      <c r="BT50" s="191">
        <v>0</v>
      </c>
      <c r="BU50" s="191">
        <v>0</v>
      </c>
      <c r="BV50" s="191">
        <v>0</v>
      </c>
      <c r="BW50" s="191">
        <v>0</v>
      </c>
      <c r="BX50" s="191">
        <v>0</v>
      </c>
      <c r="BY50" s="191">
        <v>0</v>
      </c>
      <c r="BZ50" s="191">
        <v>0</v>
      </c>
      <c r="CA50" s="191">
        <v>0</v>
      </c>
      <c r="CB50" s="191">
        <v>0</v>
      </c>
      <c r="CC50" s="191">
        <v>0</v>
      </c>
      <c r="CD50" s="191">
        <v>0</v>
      </c>
      <c r="CE50" s="191">
        <v>0</v>
      </c>
      <c r="CF50" s="191">
        <v>0</v>
      </c>
      <c r="CG50" s="191">
        <v>0</v>
      </c>
      <c r="CH50" s="192">
        <v>0</v>
      </c>
    </row>
    <row r="51" spans="1:86" x14ac:dyDescent="0.25">
      <c r="A51" s="193"/>
      <c r="B51" s="51" t="s">
        <v>28</v>
      </c>
      <c r="C51" s="271" t="s">
        <v>377</v>
      </c>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c r="AE51" s="191"/>
      <c r="AF51" s="191"/>
      <c r="AG51" s="191"/>
      <c r="AH51" s="191">
        <v>1051.3370372266193</v>
      </c>
      <c r="AI51" s="191">
        <v>1007.7801321583403</v>
      </c>
      <c r="AJ51" s="191">
        <v>967.88305817161711</v>
      </c>
      <c r="AK51" s="191">
        <v>968.54234441842823</v>
      </c>
      <c r="AL51" s="191">
        <v>935.91738688310136</v>
      </c>
      <c r="AM51" s="191">
        <v>989.09996908506264</v>
      </c>
      <c r="AN51" s="191">
        <v>993.86716365303471</v>
      </c>
      <c r="AO51" s="191">
        <v>1020.4827197636509</v>
      </c>
      <c r="AP51" s="191">
        <v>966.47854966586465</v>
      </c>
      <c r="AQ51" s="191">
        <v>937.83833133134794</v>
      </c>
      <c r="AR51" s="191">
        <v>864.76218567825515</v>
      </c>
      <c r="AS51" s="191">
        <v>841.54176389370377</v>
      </c>
      <c r="AT51" s="191">
        <v>851.66500807318766</v>
      </c>
      <c r="AU51" s="191">
        <v>913.92482539140155</v>
      </c>
      <c r="AV51" s="191">
        <v>895.93744614488116</v>
      </c>
      <c r="AW51" s="191">
        <v>877.11330524077539</v>
      </c>
      <c r="AX51" s="191">
        <v>903.44703969866077</v>
      </c>
      <c r="AY51" s="191">
        <v>907.26192024145541</v>
      </c>
      <c r="AZ51" s="191">
        <v>923.07889824727079</v>
      </c>
      <c r="BA51" s="191">
        <v>925.28987511496859</v>
      </c>
      <c r="BB51" s="191">
        <v>934.68840536691607</v>
      </c>
      <c r="BC51" s="191">
        <v>909.45520996189191</v>
      </c>
      <c r="BD51" s="191">
        <v>884.06185735429733</v>
      </c>
      <c r="BE51" s="191">
        <v>884.40532412671871</v>
      </c>
      <c r="BF51" s="191">
        <v>855.50960568584003</v>
      </c>
      <c r="BG51" s="191">
        <v>860.86052070038022</v>
      </c>
      <c r="BH51" s="191">
        <v>818.79929447481175</v>
      </c>
      <c r="BI51" s="191">
        <v>784.35325942777251</v>
      </c>
      <c r="BJ51" s="191">
        <v>749.4269476461817</v>
      </c>
      <c r="BK51" s="191">
        <v>691.33895888456777</v>
      </c>
      <c r="BL51" s="191">
        <v>554.24989125118009</v>
      </c>
      <c r="BM51" s="191">
        <v>554.82323137801518</v>
      </c>
      <c r="BN51" s="191">
        <v>617.17370136889667</v>
      </c>
      <c r="BO51" s="191">
        <v>588.22540333704148</v>
      </c>
      <c r="BP51" s="191">
        <v>572.79719296931046</v>
      </c>
      <c r="BQ51" s="191">
        <v>540.25176914401243</v>
      </c>
      <c r="BR51" s="191">
        <v>523.12027365426457</v>
      </c>
      <c r="BS51" s="191">
        <v>490.01039217459231</v>
      </c>
      <c r="BT51" s="191">
        <v>491.86758805285228</v>
      </c>
      <c r="BU51" s="191">
        <v>464.23869575402995</v>
      </c>
      <c r="BV51" s="191">
        <v>443.00019860949698</v>
      </c>
      <c r="BW51" s="191">
        <v>428.14371815533747</v>
      </c>
      <c r="BX51" s="191">
        <v>355.81065388230837</v>
      </c>
      <c r="BY51" s="191">
        <v>336.94575914792097</v>
      </c>
      <c r="BZ51" s="191">
        <v>300.78903704084854</v>
      </c>
      <c r="CA51" s="191">
        <v>291.01396999007534</v>
      </c>
      <c r="CB51" s="191">
        <v>274.87894616586885</v>
      </c>
      <c r="CC51" s="191">
        <v>250.0231556439428</v>
      </c>
      <c r="CD51" s="191">
        <v>238.90282535554562</v>
      </c>
      <c r="CE51" s="191">
        <v>231.19437981678516</v>
      </c>
      <c r="CF51" s="191">
        <v>215.71257302836528</v>
      </c>
      <c r="CG51" s="191">
        <v>196.6505403942767</v>
      </c>
      <c r="CH51" s="192">
        <v>178.65106530580766</v>
      </c>
    </row>
    <row r="52" spans="1:86" ht="25.5" customHeight="1" x14ac:dyDescent="0.25">
      <c r="A52" s="193"/>
      <c r="B52" s="74" t="s">
        <v>501</v>
      </c>
      <c r="C52" s="271" t="s">
        <v>387</v>
      </c>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v>0</v>
      </c>
      <c r="AI52" s="191">
        <v>0</v>
      </c>
      <c r="AJ52" s="191">
        <v>0</v>
      </c>
      <c r="AK52" s="191">
        <v>0</v>
      </c>
      <c r="AL52" s="191">
        <v>0</v>
      </c>
      <c r="AM52" s="191">
        <v>0</v>
      </c>
      <c r="AN52" s="191">
        <v>0</v>
      </c>
      <c r="AO52" s="191">
        <v>0</v>
      </c>
      <c r="AP52" s="191">
        <v>0</v>
      </c>
      <c r="AQ52" s="191">
        <v>0</v>
      </c>
      <c r="AR52" s="191">
        <v>0</v>
      </c>
      <c r="AS52" s="191">
        <v>0</v>
      </c>
      <c r="AT52" s="191">
        <v>0</v>
      </c>
      <c r="AU52" s="191">
        <v>0</v>
      </c>
      <c r="AV52" s="191">
        <v>0</v>
      </c>
      <c r="AW52" s="191">
        <v>0</v>
      </c>
      <c r="AX52" s="191">
        <v>0</v>
      </c>
      <c r="AY52" s="191">
        <v>0</v>
      </c>
      <c r="AZ52" s="191">
        <v>0</v>
      </c>
      <c r="BA52" s="191">
        <v>0</v>
      </c>
      <c r="BB52" s="191">
        <v>0</v>
      </c>
      <c r="BC52" s="191">
        <v>0</v>
      </c>
      <c r="BD52" s="191">
        <v>0</v>
      </c>
      <c r="BE52" s="191">
        <v>0</v>
      </c>
      <c r="BF52" s="191">
        <v>0</v>
      </c>
      <c r="BG52" s="191">
        <v>0</v>
      </c>
      <c r="BH52" s="191">
        <v>0</v>
      </c>
      <c r="BI52" s="191">
        <v>0</v>
      </c>
      <c r="BJ52" s="191">
        <v>0</v>
      </c>
      <c r="BK52" s="191">
        <v>0</v>
      </c>
      <c r="BL52" s="191">
        <v>143.12126798427377</v>
      </c>
      <c r="BM52" s="191">
        <v>166.36295068467211</v>
      </c>
      <c r="BN52" s="191">
        <v>168.09323982372251</v>
      </c>
      <c r="BO52" s="191">
        <v>173.6231792306788</v>
      </c>
      <c r="BP52" s="191">
        <v>161.93268757399309</v>
      </c>
      <c r="BQ52" s="191">
        <v>146.16958990136263</v>
      </c>
      <c r="BR52" s="191">
        <v>22.318542990364765</v>
      </c>
      <c r="BS52" s="191">
        <v>0</v>
      </c>
      <c r="BT52" s="191">
        <v>0</v>
      </c>
      <c r="BU52" s="191">
        <v>0</v>
      </c>
      <c r="BV52" s="191">
        <v>0</v>
      </c>
      <c r="BW52" s="191">
        <v>0</v>
      </c>
      <c r="BX52" s="191">
        <v>0</v>
      </c>
      <c r="BY52" s="191">
        <v>0</v>
      </c>
      <c r="BZ52" s="191">
        <v>0</v>
      </c>
      <c r="CA52" s="191">
        <v>0</v>
      </c>
      <c r="CB52" s="191">
        <v>0</v>
      </c>
      <c r="CC52" s="191">
        <v>0</v>
      </c>
      <c r="CD52" s="191">
        <v>0</v>
      </c>
      <c r="CE52" s="191">
        <v>0</v>
      </c>
      <c r="CF52" s="191">
        <v>0</v>
      </c>
      <c r="CG52" s="191">
        <v>0</v>
      </c>
      <c r="CH52" s="192">
        <v>0</v>
      </c>
    </row>
    <row r="53" spans="1:86" x14ac:dyDescent="0.25">
      <c r="A53" s="193"/>
      <c r="B53" s="74" t="s">
        <v>410</v>
      </c>
      <c r="C53" s="271" t="s">
        <v>377</v>
      </c>
      <c r="D53" s="191"/>
      <c r="E53" s="191"/>
      <c r="F53" s="191"/>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v>0</v>
      </c>
      <c r="AI53" s="191">
        <v>0</v>
      </c>
      <c r="AJ53" s="191">
        <v>0</v>
      </c>
      <c r="AK53" s="191">
        <v>0</v>
      </c>
      <c r="AL53" s="191">
        <v>0</v>
      </c>
      <c r="AM53" s="191">
        <v>0</v>
      </c>
      <c r="AN53" s="191">
        <v>0</v>
      </c>
      <c r="AO53" s="191">
        <v>0</v>
      </c>
      <c r="AP53" s="191">
        <v>0</v>
      </c>
      <c r="AQ53" s="191">
        <v>0</v>
      </c>
      <c r="AR53" s="191">
        <v>0</v>
      </c>
      <c r="AS53" s="191">
        <v>0</v>
      </c>
      <c r="AT53" s="191">
        <v>0</v>
      </c>
      <c r="AU53" s="191">
        <v>0</v>
      </c>
      <c r="AV53" s="191">
        <v>0</v>
      </c>
      <c r="AW53" s="191">
        <v>0</v>
      </c>
      <c r="AX53" s="191">
        <v>0</v>
      </c>
      <c r="AY53" s="191">
        <v>0</v>
      </c>
      <c r="AZ53" s="191">
        <v>0</v>
      </c>
      <c r="BA53" s="191">
        <v>0</v>
      </c>
      <c r="BB53" s="191">
        <v>0</v>
      </c>
      <c r="BC53" s="191">
        <v>0</v>
      </c>
      <c r="BD53" s="191">
        <v>0</v>
      </c>
      <c r="BE53" s="191">
        <v>9.9810376921794681</v>
      </c>
      <c r="BF53" s="191">
        <v>10.535251012403414</v>
      </c>
      <c r="BG53" s="191">
        <v>9.0673717890390524</v>
      </c>
      <c r="BH53" s="191">
        <v>32.241121480101839</v>
      </c>
      <c r="BI53" s="191">
        <v>65.442668112429857</v>
      </c>
      <c r="BJ53" s="191">
        <v>67.103867946071219</v>
      </c>
      <c r="BK53" s="191">
        <v>76.689098868005729</v>
      </c>
      <c r="BL53" s="191">
        <v>60.856367416634377</v>
      </c>
      <c r="BM53" s="191">
        <v>75.374201471211776</v>
      </c>
      <c r="BN53" s="191">
        <v>92.856376265741588</v>
      </c>
      <c r="BO53" s="191">
        <v>78.399009782056297</v>
      </c>
      <c r="BP53" s="191">
        <v>83.639355970333639</v>
      </c>
      <c r="BQ53" s="191">
        <v>0.89812609746845784</v>
      </c>
      <c r="BR53" s="191">
        <v>0.29814875174264632</v>
      </c>
      <c r="BS53" s="191">
        <v>0.21426496508998186</v>
      </c>
      <c r="BT53" s="191">
        <v>0</v>
      </c>
      <c r="BU53" s="191">
        <v>0</v>
      </c>
      <c r="BV53" s="191">
        <v>0</v>
      </c>
      <c r="BW53" s="191">
        <v>0</v>
      </c>
      <c r="BX53" s="191">
        <v>0</v>
      </c>
      <c r="BY53" s="191">
        <v>0</v>
      </c>
      <c r="BZ53" s="191">
        <v>0</v>
      </c>
      <c r="CA53" s="191">
        <v>0</v>
      </c>
      <c r="CB53" s="191">
        <v>0</v>
      </c>
      <c r="CC53" s="191">
        <v>0</v>
      </c>
      <c r="CD53" s="191">
        <v>0</v>
      </c>
      <c r="CE53" s="191">
        <v>0</v>
      </c>
      <c r="CF53" s="191">
        <v>0</v>
      </c>
      <c r="CG53" s="191">
        <v>0</v>
      </c>
      <c r="CH53" s="192">
        <v>0</v>
      </c>
    </row>
    <row r="54" spans="1:86" x14ac:dyDescent="0.25">
      <c r="A54" s="193"/>
      <c r="B54" s="74" t="s">
        <v>411</v>
      </c>
      <c r="C54" s="271"/>
      <c r="D54" s="191"/>
      <c r="E54" s="191"/>
      <c r="F54" s="191"/>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v>0</v>
      </c>
      <c r="AI54" s="191">
        <v>0</v>
      </c>
      <c r="AJ54" s="191">
        <v>0</v>
      </c>
      <c r="AK54" s="191">
        <v>0</v>
      </c>
      <c r="AL54" s="191">
        <v>0</v>
      </c>
      <c r="AM54" s="191">
        <v>0</v>
      </c>
      <c r="AN54" s="191">
        <v>0</v>
      </c>
      <c r="AO54" s="191">
        <v>0</v>
      </c>
      <c r="AP54" s="191">
        <v>0</v>
      </c>
      <c r="AQ54" s="191">
        <v>0</v>
      </c>
      <c r="AR54" s="191">
        <v>0</v>
      </c>
      <c r="AS54" s="191">
        <v>0</v>
      </c>
      <c r="AT54" s="191">
        <v>0</v>
      </c>
      <c r="AU54" s="191">
        <v>0</v>
      </c>
      <c r="AV54" s="191">
        <v>0</v>
      </c>
      <c r="AW54" s="191">
        <v>0</v>
      </c>
      <c r="AX54" s="191">
        <v>0</v>
      </c>
      <c r="AY54" s="191">
        <v>0</v>
      </c>
      <c r="AZ54" s="191">
        <v>3924.9286661860124</v>
      </c>
      <c r="BA54" s="191">
        <v>7147.9555172054779</v>
      </c>
      <c r="BB54" s="191">
        <v>6434.1666327380026</v>
      </c>
      <c r="BC54" s="191">
        <v>5803.3798039966659</v>
      </c>
      <c r="BD54" s="191">
        <v>4991.2524672564859</v>
      </c>
      <c r="BE54" s="191">
        <v>4407.7775674364648</v>
      </c>
      <c r="BF54" s="191">
        <v>4342.6570122942821</v>
      </c>
      <c r="BG54" s="191">
        <v>4182.3788446879144</v>
      </c>
      <c r="BH54" s="191">
        <v>3635.1304635286251</v>
      </c>
      <c r="BI54" s="191">
        <v>3924.8987447392192</v>
      </c>
      <c r="BJ54" s="191">
        <v>4044.4406225653302</v>
      </c>
      <c r="BK54" s="191">
        <v>3662.7689496915932</v>
      </c>
      <c r="BL54" s="191">
        <v>4500.5400369160952</v>
      </c>
      <c r="BM54" s="191">
        <v>7284.8062594897438</v>
      </c>
      <c r="BN54" s="191">
        <v>6840.9797789222157</v>
      </c>
      <c r="BO54" s="191">
        <v>7387.4830992168845</v>
      </c>
      <c r="BP54" s="191">
        <v>7608.6482223052735</v>
      </c>
      <c r="BQ54" s="191">
        <v>6254.3759055021101</v>
      </c>
      <c r="BR54" s="191">
        <v>4357.4374928706557</v>
      </c>
      <c r="BS54" s="191">
        <v>3266.3528249613723</v>
      </c>
      <c r="BT54" s="191">
        <v>2595.8669987513222</v>
      </c>
      <c r="BU54" s="191">
        <v>2278.4385383624672</v>
      </c>
      <c r="BV54" s="191">
        <v>1735.6336782809562</v>
      </c>
      <c r="BW54" s="191">
        <v>929.28400026414647</v>
      </c>
      <c r="BX54" s="191">
        <v>1294.3336651786622</v>
      </c>
      <c r="BY54" s="191">
        <v>605.04429138552496</v>
      </c>
      <c r="BZ54" s="191">
        <v>384.62951215360357</v>
      </c>
      <c r="CA54" s="191">
        <v>343.2110643689245</v>
      </c>
      <c r="CB54" s="191">
        <v>330.05229379634562</v>
      </c>
      <c r="CC54" s="191">
        <v>285.91049667269294</v>
      </c>
      <c r="CD54" s="191">
        <v>365.81387564446055</v>
      </c>
      <c r="CE54" s="191">
        <v>332.16618140835789</v>
      </c>
      <c r="CF54" s="191">
        <v>297.93297372881312</v>
      </c>
      <c r="CG54" s="191">
        <v>283.76624722610387</v>
      </c>
      <c r="CH54" s="192">
        <v>282.86830984429128</v>
      </c>
    </row>
    <row r="55" spans="1:86" x14ac:dyDescent="0.25">
      <c r="A55" s="193"/>
      <c r="B55" s="72" t="s">
        <v>384</v>
      </c>
      <c r="C55" s="271" t="s">
        <v>381</v>
      </c>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v>0</v>
      </c>
      <c r="AI55" s="191">
        <v>0</v>
      </c>
      <c r="AJ55" s="191">
        <v>0</v>
      </c>
      <c r="AK55" s="191">
        <v>0</v>
      </c>
      <c r="AL55" s="191">
        <v>0</v>
      </c>
      <c r="AM55" s="191">
        <v>0</v>
      </c>
      <c r="AN55" s="191">
        <v>0</v>
      </c>
      <c r="AO55" s="191">
        <v>0</v>
      </c>
      <c r="AP55" s="191">
        <v>0</v>
      </c>
      <c r="AQ55" s="191">
        <v>0</v>
      </c>
      <c r="AR55" s="191">
        <v>0</v>
      </c>
      <c r="AS55" s="191">
        <v>0</v>
      </c>
      <c r="AT55" s="191">
        <v>0</v>
      </c>
      <c r="AU55" s="191">
        <v>0</v>
      </c>
      <c r="AV55" s="191">
        <v>0</v>
      </c>
      <c r="AW55" s="191">
        <v>0</v>
      </c>
      <c r="AX55" s="191">
        <v>0</v>
      </c>
      <c r="AY55" s="191">
        <v>0</v>
      </c>
      <c r="AZ55" s="191">
        <v>669.10710151266085</v>
      </c>
      <c r="BA55" s="191">
        <v>952.81842293899808</v>
      </c>
      <c r="BB55" s="191">
        <v>938.10418646217181</v>
      </c>
      <c r="BC55" s="191">
        <v>896.89712494882144</v>
      </c>
      <c r="BD55" s="191">
        <v>865.60722610027676</v>
      </c>
      <c r="BE55" s="191">
        <v>891.89865784598192</v>
      </c>
      <c r="BF55" s="191">
        <v>964.87445355194598</v>
      </c>
      <c r="BG55" s="191">
        <v>920.99978656229109</v>
      </c>
      <c r="BH55" s="191">
        <v>785.06469583344949</v>
      </c>
      <c r="BI55" s="191">
        <v>834.45121407333113</v>
      </c>
      <c r="BJ55" s="191">
        <v>796.24407396065772</v>
      </c>
      <c r="BK55" s="191">
        <v>692.89921115274149</v>
      </c>
      <c r="BL55" s="191">
        <v>1146.3918004877248</v>
      </c>
      <c r="BM55" s="191">
        <v>1693.1856097686157</v>
      </c>
      <c r="BN55" s="191">
        <v>1225.1570324402335</v>
      </c>
      <c r="BO55" s="191">
        <v>1122.7643749124916</v>
      </c>
      <c r="BP55" s="191">
        <v>974.79022025999222</v>
      </c>
      <c r="BQ55" s="191">
        <v>759.3857747203997</v>
      </c>
      <c r="BR55" s="191">
        <v>524.8910763683017</v>
      </c>
      <c r="BS55" s="191">
        <v>437.53237324473992</v>
      </c>
      <c r="BT55" s="191">
        <v>365.77660170787789</v>
      </c>
      <c r="BU55" s="191">
        <v>306.52600196992216</v>
      </c>
      <c r="BV55" s="191">
        <v>206.98037997199614</v>
      </c>
      <c r="BW55" s="191">
        <v>144.21030106143041</v>
      </c>
      <c r="BX55" s="191">
        <v>755.84283509757654</v>
      </c>
      <c r="BY55" s="191">
        <v>234.70345376445511</v>
      </c>
      <c r="BZ55" s="191">
        <v>124.96450763617823</v>
      </c>
      <c r="CA55" s="191">
        <v>184.67441948910837</v>
      </c>
      <c r="CB55" s="191">
        <v>234.17885057973393</v>
      </c>
      <c r="CC55" s="191">
        <v>285.0709706594422</v>
      </c>
      <c r="CD55" s="191">
        <v>365.00373087016601</v>
      </c>
      <c r="CE55" s="191">
        <v>331.60424033384726</v>
      </c>
      <c r="CF55" s="191">
        <v>297.5373507285272</v>
      </c>
      <c r="CG55" s="191">
        <v>283.48244841309889</v>
      </c>
      <c r="CH55" s="192">
        <v>282.66011354174702</v>
      </c>
    </row>
    <row r="56" spans="1:86" x14ac:dyDescent="0.25">
      <c r="A56" s="193"/>
      <c r="B56" s="72" t="s">
        <v>496</v>
      </c>
      <c r="C56" s="271" t="s">
        <v>387</v>
      </c>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v>0</v>
      </c>
      <c r="AI56" s="191">
        <v>0</v>
      </c>
      <c r="AJ56" s="191">
        <v>0</v>
      </c>
      <c r="AK56" s="191">
        <v>0</v>
      </c>
      <c r="AL56" s="191">
        <v>0</v>
      </c>
      <c r="AM56" s="191">
        <v>0</v>
      </c>
      <c r="AN56" s="191">
        <v>0</v>
      </c>
      <c r="AO56" s="191">
        <v>0</v>
      </c>
      <c r="AP56" s="191">
        <v>0</v>
      </c>
      <c r="AQ56" s="191">
        <v>0</v>
      </c>
      <c r="AR56" s="191">
        <v>0</v>
      </c>
      <c r="AS56" s="191">
        <v>0</v>
      </c>
      <c r="AT56" s="191">
        <v>0</v>
      </c>
      <c r="AU56" s="191">
        <v>0</v>
      </c>
      <c r="AV56" s="191">
        <v>0</v>
      </c>
      <c r="AW56" s="191">
        <v>0</v>
      </c>
      <c r="AX56" s="191">
        <v>0</v>
      </c>
      <c r="AY56" s="191">
        <v>0</v>
      </c>
      <c r="AZ56" s="191">
        <v>3255.8215646733515</v>
      </c>
      <c r="BA56" s="191">
        <v>6195.1370942664798</v>
      </c>
      <c r="BB56" s="191">
        <v>5496.0624462758306</v>
      </c>
      <c r="BC56" s="191">
        <v>4906.4826790478437</v>
      </c>
      <c r="BD56" s="191">
        <v>4125.6452411562086</v>
      </c>
      <c r="BE56" s="191">
        <v>3515.8789095904835</v>
      </c>
      <c r="BF56" s="191">
        <v>3377.7825587423358</v>
      </c>
      <c r="BG56" s="191">
        <v>3261.379058125623</v>
      </c>
      <c r="BH56" s="191">
        <v>2850.065767695176</v>
      </c>
      <c r="BI56" s="191">
        <v>3090.4475306658883</v>
      </c>
      <c r="BJ56" s="191">
        <v>3248.1965486046729</v>
      </c>
      <c r="BK56" s="191">
        <v>2969.8697385388518</v>
      </c>
      <c r="BL56" s="191">
        <v>3354.1482364283702</v>
      </c>
      <c r="BM56" s="191">
        <v>5591.6206497211269</v>
      </c>
      <c r="BN56" s="191">
        <v>5615.8227464819829</v>
      </c>
      <c r="BO56" s="191">
        <v>6264.7187243043936</v>
      </c>
      <c r="BP56" s="191">
        <v>6633.8580020452819</v>
      </c>
      <c r="BQ56" s="191">
        <v>5494.9901307817099</v>
      </c>
      <c r="BR56" s="191">
        <v>3832.5464165023541</v>
      </c>
      <c r="BS56" s="191">
        <v>2828.8204517166328</v>
      </c>
      <c r="BT56" s="191">
        <v>2230.0903970434442</v>
      </c>
      <c r="BU56" s="191">
        <v>1971.9125363925452</v>
      </c>
      <c r="BV56" s="191">
        <v>1528.6532983089598</v>
      </c>
      <c r="BW56" s="191">
        <v>785.07369920271594</v>
      </c>
      <c r="BX56" s="191">
        <v>538.49083008108551</v>
      </c>
      <c r="BY56" s="191">
        <v>370.34083762106985</v>
      </c>
      <c r="BZ56" s="191">
        <v>259.66500451742536</v>
      </c>
      <c r="CA56" s="191">
        <v>158.53664487981612</v>
      </c>
      <c r="CB56" s="191">
        <v>95.873443216611676</v>
      </c>
      <c r="CC56" s="191">
        <v>0.83952601325077481</v>
      </c>
      <c r="CD56" s="191">
        <v>0.81014477429453224</v>
      </c>
      <c r="CE56" s="191">
        <v>0.56194107451063213</v>
      </c>
      <c r="CF56" s="191">
        <v>0.39562300028593433</v>
      </c>
      <c r="CG56" s="191">
        <v>0.28379881300494725</v>
      </c>
      <c r="CH56" s="192">
        <v>0.20819630254423516</v>
      </c>
    </row>
    <row r="57" spans="1:86" ht="26.25" customHeight="1" x14ac:dyDescent="0.25">
      <c r="A57" s="193"/>
      <c r="B57" s="51" t="s">
        <v>412</v>
      </c>
      <c r="C57" s="271" t="s">
        <v>381</v>
      </c>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v>682.52810021698951</v>
      </c>
      <c r="AI57" s="191">
        <v>695.21523760705691</v>
      </c>
      <c r="AJ57" s="191">
        <v>695.88621878917604</v>
      </c>
      <c r="AK57" s="191">
        <v>667.60179738042075</v>
      </c>
      <c r="AL57" s="191">
        <v>598.16852040068227</v>
      </c>
      <c r="AM57" s="191">
        <v>529.67879380367947</v>
      </c>
      <c r="AN57" s="191">
        <v>571.39894662935774</v>
      </c>
      <c r="AO57" s="191">
        <v>551.98439844952816</v>
      </c>
      <c r="AP57" s="191">
        <v>544.36745100647192</v>
      </c>
      <c r="AQ57" s="191">
        <v>155.10240045455771</v>
      </c>
      <c r="AR57" s="191">
        <v>76.891041646098259</v>
      </c>
      <c r="AS57" s="191">
        <v>80.244233183705177</v>
      </c>
      <c r="AT57" s="191">
        <v>82.23051987283516</v>
      </c>
      <c r="AU57" s="191">
        <v>71.312295597178007</v>
      </c>
      <c r="AV57" s="191">
        <v>70.640666399740653</v>
      </c>
      <c r="AW57" s="191">
        <v>71.956871556384641</v>
      </c>
      <c r="AX57" s="191">
        <v>57.913059112694484</v>
      </c>
      <c r="AY57" s="191">
        <v>59.37356316084653</v>
      </c>
      <c r="AZ57" s="191">
        <v>65.813054982151982</v>
      </c>
      <c r="BA57" s="191">
        <v>71.736992344481322</v>
      </c>
      <c r="BB57" s="191">
        <v>75.690190262372411</v>
      </c>
      <c r="BC57" s="191">
        <v>74.773504315815899</v>
      </c>
      <c r="BD57" s="191">
        <v>86.59480819194296</v>
      </c>
      <c r="BE57" s="191">
        <v>105.93286448556036</v>
      </c>
      <c r="BF57" s="191">
        <v>127.87390416599652</v>
      </c>
      <c r="BG57" s="191">
        <v>231.73457669556288</v>
      </c>
      <c r="BH57" s="191">
        <v>264.07391624104196</v>
      </c>
      <c r="BI57" s="191">
        <v>280.80034415534294</v>
      </c>
      <c r="BJ57" s="191">
        <v>292.20674928230972</v>
      </c>
      <c r="BK57" s="191">
        <v>403.1054404998805</v>
      </c>
      <c r="BL57" s="191">
        <v>505.5284336763072</v>
      </c>
      <c r="BM57" s="191">
        <v>535.81001275198571</v>
      </c>
      <c r="BN57" s="191">
        <v>524.91505252389572</v>
      </c>
      <c r="BO57" s="191">
        <v>547.30518996700164</v>
      </c>
      <c r="BP57" s="191">
        <v>582.47713447734566</v>
      </c>
      <c r="BQ57" s="191">
        <v>576.69053265070079</v>
      </c>
      <c r="BR57" s="191">
        <v>592.1998636065349</v>
      </c>
      <c r="BS57" s="191">
        <v>622.54541392803173</v>
      </c>
      <c r="BT57" s="191">
        <v>604.10523410534643</v>
      </c>
      <c r="BU57" s="191">
        <v>584.20270152453395</v>
      </c>
      <c r="BV57" s="191">
        <v>571.47955402148557</v>
      </c>
      <c r="BW57" s="191">
        <v>545.95545523683711</v>
      </c>
      <c r="BX57" s="191">
        <v>474.81854820707133</v>
      </c>
      <c r="BY57" s="191">
        <v>447.33210296574737</v>
      </c>
      <c r="BZ57" s="191">
        <v>449.33323694263527</v>
      </c>
      <c r="CA57" s="191">
        <v>451.55988989050275</v>
      </c>
      <c r="CB57" s="191">
        <v>423.92586983956772</v>
      </c>
      <c r="CC57" s="191">
        <v>386.46816882745861</v>
      </c>
      <c r="CD57" s="191">
        <v>403.53103759182926</v>
      </c>
      <c r="CE57" s="191">
        <v>414.55143948579257</v>
      </c>
      <c r="CF57" s="191">
        <v>418.92086576282543</v>
      </c>
      <c r="CG57" s="191">
        <v>424.29059058391454</v>
      </c>
      <c r="CH57" s="192">
        <v>428.63832977532002</v>
      </c>
    </row>
    <row r="58" spans="1:86" x14ac:dyDescent="0.25">
      <c r="A58" s="193"/>
      <c r="B58" s="51" t="s">
        <v>413</v>
      </c>
      <c r="C58" s="271" t="s">
        <v>381</v>
      </c>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v>104.00428193782696</v>
      </c>
      <c r="AI58" s="191">
        <v>88.987550413703275</v>
      </c>
      <c r="AJ58" s="191">
        <v>74.726036916958506</v>
      </c>
      <c r="AK58" s="191">
        <v>67.605245304346411</v>
      </c>
      <c r="AL58" s="191">
        <v>62.965107410598137</v>
      </c>
      <c r="AM58" s="191">
        <v>63.861982231649293</v>
      </c>
      <c r="AN58" s="191">
        <v>63.88311204551826</v>
      </c>
      <c r="AO58" s="191">
        <v>57.217894961231572</v>
      </c>
      <c r="AP58" s="191">
        <v>45.28120823311334</v>
      </c>
      <c r="AQ58" s="191">
        <v>1.3264974933448557</v>
      </c>
      <c r="AR58" s="191">
        <v>0</v>
      </c>
      <c r="AS58" s="191">
        <v>0</v>
      </c>
      <c r="AT58" s="191">
        <v>0</v>
      </c>
      <c r="AU58" s="191">
        <v>0</v>
      </c>
      <c r="AV58" s="191">
        <v>0</v>
      </c>
      <c r="AW58" s="191">
        <v>0</v>
      </c>
      <c r="AX58" s="191">
        <v>0</v>
      </c>
      <c r="AY58" s="191">
        <v>0</v>
      </c>
      <c r="AZ58" s="191">
        <v>0</v>
      </c>
      <c r="BA58" s="191">
        <v>0</v>
      </c>
      <c r="BB58" s="191">
        <v>0</v>
      </c>
      <c r="BC58" s="191">
        <v>0</v>
      </c>
      <c r="BD58" s="191">
        <v>0</v>
      </c>
      <c r="BE58" s="191">
        <v>0</v>
      </c>
      <c r="BF58" s="191">
        <v>0</v>
      </c>
      <c r="BG58" s="191">
        <v>0</v>
      </c>
      <c r="BH58" s="191">
        <v>0</v>
      </c>
      <c r="BI58" s="191">
        <v>0</v>
      </c>
      <c r="BJ58" s="191">
        <v>0</v>
      </c>
      <c r="BK58" s="191">
        <v>0</v>
      </c>
      <c r="BL58" s="191">
        <v>0</v>
      </c>
      <c r="BM58" s="191">
        <v>0</v>
      </c>
      <c r="BN58" s="191">
        <v>0</v>
      </c>
      <c r="BO58" s="191">
        <v>0</v>
      </c>
      <c r="BP58" s="191">
        <v>0</v>
      </c>
      <c r="BQ58" s="191">
        <v>0</v>
      </c>
      <c r="BR58" s="191">
        <v>0</v>
      </c>
      <c r="BS58" s="191">
        <v>0</v>
      </c>
      <c r="BT58" s="191">
        <v>0</v>
      </c>
      <c r="BU58" s="191">
        <v>0</v>
      </c>
      <c r="BV58" s="191">
        <v>0</v>
      </c>
      <c r="BW58" s="191">
        <v>0</v>
      </c>
      <c r="BX58" s="191">
        <v>0</v>
      </c>
      <c r="BY58" s="191">
        <v>0</v>
      </c>
      <c r="BZ58" s="191">
        <v>0</v>
      </c>
      <c r="CA58" s="191">
        <v>0</v>
      </c>
      <c r="CB58" s="191">
        <v>0</v>
      </c>
      <c r="CC58" s="191">
        <v>0</v>
      </c>
      <c r="CD58" s="191">
        <v>0</v>
      </c>
      <c r="CE58" s="191">
        <v>0</v>
      </c>
      <c r="CF58" s="191">
        <v>0</v>
      </c>
      <c r="CG58" s="191">
        <v>0</v>
      </c>
      <c r="CH58" s="192">
        <v>0</v>
      </c>
    </row>
    <row r="59" spans="1:86" x14ac:dyDescent="0.25">
      <c r="A59" s="193"/>
      <c r="B59" s="51" t="s">
        <v>487</v>
      </c>
      <c r="C59" s="271" t="s">
        <v>377</v>
      </c>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v>246.35041240587225</v>
      </c>
      <c r="AI59" s="191">
        <v>360.70938720909879</v>
      </c>
      <c r="AJ59" s="191">
        <v>451.01464353757262</v>
      </c>
      <c r="AK59" s="191">
        <v>540.19044524033484</v>
      </c>
      <c r="AL59" s="191">
        <v>667.76828234990285</v>
      </c>
      <c r="AM59" s="191">
        <v>805.55492336838381</v>
      </c>
      <c r="AN59" s="191">
        <v>870.54478118776535</v>
      </c>
      <c r="AO59" s="191">
        <v>950.8046794314763</v>
      </c>
      <c r="AP59" s="191">
        <v>1084.3854274090197</v>
      </c>
      <c r="AQ59" s="191">
        <v>1163.1586983580544</v>
      </c>
      <c r="AR59" s="191">
        <v>1206.073736762587</v>
      </c>
      <c r="AS59" s="191">
        <v>1244.6753638758657</v>
      </c>
      <c r="AT59" s="191">
        <v>1292.2036476956666</v>
      </c>
      <c r="AU59" s="191">
        <v>1448.6253796116564</v>
      </c>
      <c r="AV59" s="191">
        <v>90.692085620642473</v>
      </c>
      <c r="AW59" s="191">
        <v>0</v>
      </c>
      <c r="AX59" s="191">
        <v>0</v>
      </c>
      <c r="AY59" s="191">
        <v>0</v>
      </c>
      <c r="AZ59" s="191">
        <v>0</v>
      </c>
      <c r="BA59" s="191">
        <v>0</v>
      </c>
      <c r="BB59" s="191">
        <v>0</v>
      </c>
      <c r="BC59" s="191">
        <v>0</v>
      </c>
      <c r="BD59" s="191">
        <v>0</v>
      </c>
      <c r="BE59" s="191">
        <v>0</v>
      </c>
      <c r="BF59" s="191">
        <v>0</v>
      </c>
      <c r="BG59" s="191">
        <v>0</v>
      </c>
      <c r="BH59" s="191">
        <v>0</v>
      </c>
      <c r="BI59" s="191">
        <v>0</v>
      </c>
      <c r="BJ59" s="191">
        <v>0</v>
      </c>
      <c r="BK59" s="191">
        <v>0</v>
      </c>
      <c r="BL59" s="191">
        <v>0</v>
      </c>
      <c r="BM59" s="191">
        <v>0</v>
      </c>
      <c r="BN59" s="191">
        <v>0</v>
      </c>
      <c r="BO59" s="191">
        <v>0</v>
      </c>
      <c r="BP59" s="191">
        <v>0</v>
      </c>
      <c r="BQ59" s="191">
        <v>0</v>
      </c>
      <c r="BR59" s="191">
        <v>0</v>
      </c>
      <c r="BS59" s="191">
        <v>0</v>
      </c>
      <c r="BT59" s="191">
        <v>0</v>
      </c>
      <c r="BU59" s="191">
        <v>0</v>
      </c>
      <c r="BV59" s="191">
        <v>0</v>
      </c>
      <c r="BW59" s="191">
        <v>0</v>
      </c>
      <c r="BX59" s="191">
        <v>0</v>
      </c>
      <c r="BY59" s="191">
        <v>0</v>
      </c>
      <c r="BZ59" s="191">
        <v>0</v>
      </c>
      <c r="CA59" s="191">
        <v>0</v>
      </c>
      <c r="CB59" s="191">
        <v>0</v>
      </c>
      <c r="CC59" s="191">
        <v>0</v>
      </c>
      <c r="CD59" s="191">
        <v>0</v>
      </c>
      <c r="CE59" s="191">
        <v>0</v>
      </c>
      <c r="CF59" s="191">
        <v>0</v>
      </c>
      <c r="CG59" s="191">
        <v>0</v>
      </c>
      <c r="CH59" s="192">
        <v>0</v>
      </c>
    </row>
    <row r="60" spans="1:86" x14ac:dyDescent="0.25">
      <c r="A60" s="193"/>
      <c r="B60" s="51" t="s">
        <v>502</v>
      </c>
      <c r="C60" s="271" t="s">
        <v>377</v>
      </c>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v>0</v>
      </c>
      <c r="AI60" s="191">
        <v>0</v>
      </c>
      <c r="AJ60" s="191">
        <v>0</v>
      </c>
      <c r="AK60" s="191">
        <v>0</v>
      </c>
      <c r="AL60" s="191">
        <v>0</v>
      </c>
      <c r="AM60" s="191">
        <v>0</v>
      </c>
      <c r="AN60" s="191">
        <v>0</v>
      </c>
      <c r="AO60" s="191">
        <v>0</v>
      </c>
      <c r="AP60" s="191">
        <v>0</v>
      </c>
      <c r="AQ60" s="191">
        <v>0</v>
      </c>
      <c r="AR60" s="191">
        <v>0</v>
      </c>
      <c r="AS60" s="191">
        <v>0</v>
      </c>
      <c r="AT60" s="191">
        <v>0</v>
      </c>
      <c r="AU60" s="191">
        <v>0</v>
      </c>
      <c r="AV60" s="191">
        <v>0</v>
      </c>
      <c r="AW60" s="191">
        <v>0</v>
      </c>
      <c r="AX60" s="191">
        <v>0</v>
      </c>
      <c r="AY60" s="191">
        <v>0</v>
      </c>
      <c r="AZ60" s="191">
        <v>0</v>
      </c>
      <c r="BA60" s="191">
        <v>0</v>
      </c>
      <c r="BB60" s="191">
        <v>0</v>
      </c>
      <c r="BC60" s="191">
        <v>1.1078858823839137</v>
      </c>
      <c r="BD60" s="191">
        <v>82.795040480704785</v>
      </c>
      <c r="BE60" s="191">
        <v>155.68672070738376</v>
      </c>
      <c r="BF60" s="191">
        <v>335.10803451031302</v>
      </c>
      <c r="BG60" s="191">
        <v>253.02967868115718</v>
      </c>
      <c r="BH60" s="191">
        <v>153.92160013584962</v>
      </c>
      <c r="BI60" s="191">
        <v>123.12893291378583</v>
      </c>
      <c r="BJ60" s="191">
        <v>143.97243521044729</v>
      </c>
      <c r="BK60" s="191">
        <v>179.70523439689592</v>
      </c>
      <c r="BL60" s="191">
        <v>176.8094231677066</v>
      </c>
      <c r="BM60" s="191">
        <v>179.01513593472492</v>
      </c>
      <c r="BN60" s="191">
        <v>211.24727829862661</v>
      </c>
      <c r="BO60" s="191">
        <v>70.400946674196803</v>
      </c>
      <c r="BP60" s="191">
        <v>2.0509805512798649</v>
      </c>
      <c r="BQ60" s="191">
        <v>1.2533176442688834</v>
      </c>
      <c r="BR60" s="191">
        <v>0.58628758725305208</v>
      </c>
      <c r="BS60" s="191">
        <v>0.13211418359569768</v>
      </c>
      <c r="BT60" s="191">
        <v>3.8751708948786955E-2</v>
      </c>
      <c r="BU60" s="191">
        <v>4.4221159038203645E-2</v>
      </c>
      <c r="BV60" s="191">
        <v>0</v>
      </c>
      <c r="BW60" s="191">
        <v>0</v>
      </c>
      <c r="BX60" s="191">
        <v>0</v>
      </c>
      <c r="BY60" s="191">
        <v>0</v>
      </c>
      <c r="BZ60" s="191">
        <v>0</v>
      </c>
      <c r="CA60" s="191">
        <v>0</v>
      </c>
      <c r="CB60" s="191">
        <v>0</v>
      </c>
      <c r="CC60" s="191">
        <v>0</v>
      </c>
      <c r="CD60" s="191">
        <v>0</v>
      </c>
      <c r="CE60" s="191">
        <v>0</v>
      </c>
      <c r="CF60" s="191">
        <v>0</v>
      </c>
      <c r="CG60" s="191">
        <v>0</v>
      </c>
      <c r="CH60" s="192">
        <v>0</v>
      </c>
    </row>
    <row r="61" spans="1:86" x14ac:dyDescent="0.25">
      <c r="A61" s="193"/>
      <c r="B61" s="51" t="s">
        <v>417</v>
      </c>
      <c r="C61" s="271" t="s">
        <v>377</v>
      </c>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v>0</v>
      </c>
      <c r="AI61" s="191">
        <v>0</v>
      </c>
      <c r="AJ61" s="191">
        <v>0</v>
      </c>
      <c r="AK61" s="191">
        <v>0</v>
      </c>
      <c r="AL61" s="191">
        <v>0</v>
      </c>
      <c r="AM61" s="191">
        <v>0</v>
      </c>
      <c r="AN61" s="191">
        <v>0</v>
      </c>
      <c r="AO61" s="191">
        <v>0</v>
      </c>
      <c r="AP61" s="191">
        <v>0</v>
      </c>
      <c r="AQ61" s="191">
        <v>0</v>
      </c>
      <c r="AR61" s="191">
        <v>0</v>
      </c>
      <c r="AS61" s="191">
        <v>0</v>
      </c>
      <c r="AT61" s="191">
        <v>0</v>
      </c>
      <c r="AU61" s="191">
        <v>0</v>
      </c>
      <c r="AV61" s="191">
        <v>0</v>
      </c>
      <c r="AW61" s="191">
        <v>0</v>
      </c>
      <c r="AX61" s="191">
        <v>0</v>
      </c>
      <c r="AY61" s="191">
        <v>0</v>
      </c>
      <c r="AZ61" s="191">
        <v>0</v>
      </c>
      <c r="BA61" s="191">
        <v>0</v>
      </c>
      <c r="BB61" s="191">
        <v>0</v>
      </c>
      <c r="BC61" s="191">
        <v>0</v>
      </c>
      <c r="BD61" s="191">
        <v>0</v>
      </c>
      <c r="BE61" s="191">
        <v>0</v>
      </c>
      <c r="BF61" s="191">
        <v>0</v>
      </c>
      <c r="BG61" s="191">
        <v>0</v>
      </c>
      <c r="BH61" s="191">
        <v>0</v>
      </c>
      <c r="BI61" s="191">
        <v>0</v>
      </c>
      <c r="BJ61" s="191">
        <v>0</v>
      </c>
      <c r="BK61" s="191">
        <v>0</v>
      </c>
      <c r="BL61" s="191">
        <v>0</v>
      </c>
      <c r="BM61" s="191">
        <v>0</v>
      </c>
      <c r="BN61" s="191">
        <v>0</v>
      </c>
      <c r="BO61" s="191">
        <v>7.64502716817299</v>
      </c>
      <c r="BP61" s="191">
        <v>26.905641135711846</v>
      </c>
      <c r="BQ61" s="191">
        <v>47.279823511511893</v>
      </c>
      <c r="BR61" s="191">
        <v>44.251549415760763</v>
      </c>
      <c r="BS61" s="191">
        <v>31.281316785867858</v>
      </c>
      <c r="BT61" s="191">
        <v>28.143958398785593</v>
      </c>
      <c r="BU61" s="191">
        <v>19.536711238051204</v>
      </c>
      <c r="BV61" s="191">
        <v>16.992833742089928</v>
      </c>
      <c r="BW61" s="191">
        <v>18.049926767916414</v>
      </c>
      <c r="BX61" s="191">
        <v>13.895996557824553</v>
      </c>
      <c r="BY61" s="191">
        <v>22.311937026521335</v>
      </c>
      <c r="BZ61" s="191">
        <v>6.002415466504627</v>
      </c>
      <c r="CA61" s="191">
        <v>1.8189477335445473E-2</v>
      </c>
      <c r="CB61" s="191">
        <v>0</v>
      </c>
      <c r="CC61" s="191">
        <v>0</v>
      </c>
      <c r="CD61" s="191">
        <v>0</v>
      </c>
      <c r="CE61" s="191">
        <v>0</v>
      </c>
      <c r="CF61" s="191">
        <v>0</v>
      </c>
      <c r="CG61" s="191">
        <v>0</v>
      </c>
      <c r="CH61" s="192">
        <v>0</v>
      </c>
    </row>
    <row r="62" spans="1:86" ht="25.5" customHeight="1" x14ac:dyDescent="0.25">
      <c r="A62" s="193"/>
      <c r="B62" s="10" t="s">
        <v>422</v>
      </c>
      <c r="C62" s="271" t="s">
        <v>377</v>
      </c>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v>0</v>
      </c>
      <c r="AI62" s="191">
        <v>0</v>
      </c>
      <c r="AJ62" s="191">
        <v>0</v>
      </c>
      <c r="AK62" s="191">
        <v>0</v>
      </c>
      <c r="AL62" s="191">
        <v>0</v>
      </c>
      <c r="AM62" s="191">
        <v>0</v>
      </c>
      <c r="AN62" s="191">
        <v>0</v>
      </c>
      <c r="AO62" s="191">
        <v>0</v>
      </c>
      <c r="AP62" s="191">
        <v>0</v>
      </c>
      <c r="AQ62" s="191">
        <v>0</v>
      </c>
      <c r="AR62" s="191">
        <v>0</v>
      </c>
      <c r="AS62" s="191">
        <v>0</v>
      </c>
      <c r="AT62" s="191">
        <v>0</v>
      </c>
      <c r="AU62" s="191">
        <v>0</v>
      </c>
      <c r="AV62" s="191">
        <v>0</v>
      </c>
      <c r="AW62" s="191">
        <v>0</v>
      </c>
      <c r="AX62" s="191">
        <v>0</v>
      </c>
      <c r="AY62" s="191">
        <v>0</v>
      </c>
      <c r="AZ62" s="191">
        <v>0</v>
      </c>
      <c r="BA62" s="191">
        <v>0</v>
      </c>
      <c r="BB62" s="191">
        <v>0</v>
      </c>
      <c r="BC62" s="191">
        <v>0</v>
      </c>
      <c r="BD62" s="191">
        <v>0</v>
      </c>
      <c r="BE62" s="191">
        <v>0</v>
      </c>
      <c r="BF62" s="191">
        <v>0</v>
      </c>
      <c r="BG62" s="191">
        <v>0</v>
      </c>
      <c r="BH62" s="191">
        <v>0</v>
      </c>
      <c r="BI62" s="191">
        <v>0</v>
      </c>
      <c r="BJ62" s="191">
        <v>0</v>
      </c>
      <c r="BK62" s="191">
        <v>0</v>
      </c>
      <c r="BL62" s="191">
        <v>0</v>
      </c>
      <c r="BM62" s="191">
        <v>0</v>
      </c>
      <c r="BN62" s="191">
        <v>0</v>
      </c>
      <c r="BO62" s="191">
        <v>0</v>
      </c>
      <c r="BP62" s="191">
        <v>0</v>
      </c>
      <c r="BQ62" s="191">
        <v>210.01791546720219</v>
      </c>
      <c r="BR62" s="191">
        <v>2041.7956023987892</v>
      </c>
      <c r="BS62" s="191">
        <v>4065.3102472833989</v>
      </c>
      <c r="BT62" s="191">
        <v>6549.1120804340953</v>
      </c>
      <c r="BU62" s="191">
        <v>10561.645810030031</v>
      </c>
      <c r="BV62" s="191">
        <v>12705.660489925638</v>
      </c>
      <c r="BW62" s="191">
        <v>14071.463724043655</v>
      </c>
      <c r="BX62" s="191">
        <v>14620.338669115241</v>
      </c>
      <c r="BY62" s="191">
        <v>16012.239929991003</v>
      </c>
      <c r="BZ62" s="191">
        <v>17246.220604281403</v>
      </c>
      <c r="CA62" s="191">
        <v>20018.91506155768</v>
      </c>
      <c r="CB62" s="191">
        <v>22961.584793050737</v>
      </c>
      <c r="CC62" s="191">
        <v>24355.162637474972</v>
      </c>
      <c r="CD62" s="191">
        <v>27029.404456568092</v>
      </c>
      <c r="CE62" s="191">
        <v>29070.164288097312</v>
      </c>
      <c r="CF62" s="191">
        <v>30860.424006004483</v>
      </c>
      <c r="CG62" s="191">
        <v>32696.512348690878</v>
      </c>
      <c r="CH62" s="192">
        <v>34283.016546024417</v>
      </c>
    </row>
    <row r="63" spans="1:86" x14ac:dyDescent="0.25">
      <c r="A63" s="193"/>
      <c r="B63" s="51" t="s">
        <v>424</v>
      </c>
      <c r="C63" s="271" t="s">
        <v>377</v>
      </c>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v>0</v>
      </c>
      <c r="AI63" s="191">
        <v>0</v>
      </c>
      <c r="AJ63" s="191">
        <v>0</v>
      </c>
      <c r="AK63" s="191">
        <v>0</v>
      </c>
      <c r="AL63" s="191">
        <v>0</v>
      </c>
      <c r="AM63" s="191">
        <v>0</v>
      </c>
      <c r="AN63" s="191">
        <v>0</v>
      </c>
      <c r="AO63" s="191">
        <v>0</v>
      </c>
      <c r="AP63" s="191">
        <v>0</v>
      </c>
      <c r="AQ63" s="191">
        <v>0</v>
      </c>
      <c r="AR63" s="191">
        <v>0</v>
      </c>
      <c r="AS63" s="191">
        <v>0</v>
      </c>
      <c r="AT63" s="191">
        <v>0</v>
      </c>
      <c r="AU63" s="191">
        <v>0</v>
      </c>
      <c r="AV63" s="191">
        <v>0</v>
      </c>
      <c r="AW63" s="191">
        <v>0</v>
      </c>
      <c r="AX63" s="191">
        <v>0</v>
      </c>
      <c r="AY63" s="191">
        <v>0</v>
      </c>
      <c r="AZ63" s="191">
        <v>0</v>
      </c>
      <c r="BA63" s="191">
        <v>0</v>
      </c>
      <c r="BB63" s="191">
        <v>0</v>
      </c>
      <c r="BC63" s="191">
        <v>0</v>
      </c>
      <c r="BD63" s="191">
        <v>0</v>
      </c>
      <c r="BE63" s="191">
        <v>0</v>
      </c>
      <c r="BF63" s="191">
        <v>0</v>
      </c>
      <c r="BG63" s="191">
        <v>0</v>
      </c>
      <c r="BH63" s="191">
        <v>0</v>
      </c>
      <c r="BI63" s="191">
        <v>0</v>
      </c>
      <c r="BJ63" s="191">
        <v>0</v>
      </c>
      <c r="BK63" s="191">
        <v>0</v>
      </c>
      <c r="BL63" s="191">
        <v>86.777622654872346</v>
      </c>
      <c r="BM63" s="191">
        <v>98.098625768914161</v>
      </c>
      <c r="BN63" s="191">
        <v>94.654436854971379</v>
      </c>
      <c r="BO63" s="191">
        <v>58.446511113892271</v>
      </c>
      <c r="BP63" s="191">
        <v>41.030985393247548</v>
      </c>
      <c r="BQ63" s="191">
        <v>36.353982022511282</v>
      </c>
      <c r="BR63" s="191">
        <v>5.8277848254459172</v>
      </c>
      <c r="BS63" s="191">
        <v>0</v>
      </c>
      <c r="BT63" s="191">
        <v>0</v>
      </c>
      <c r="BU63" s="191">
        <v>0</v>
      </c>
      <c r="BV63" s="191">
        <v>0</v>
      </c>
      <c r="BW63" s="191">
        <v>0</v>
      </c>
      <c r="BX63" s="191">
        <v>0</v>
      </c>
      <c r="BY63" s="191">
        <v>0</v>
      </c>
      <c r="BZ63" s="191">
        <v>0</v>
      </c>
      <c r="CA63" s="191">
        <v>0</v>
      </c>
      <c r="CB63" s="191">
        <v>0</v>
      </c>
      <c r="CC63" s="191">
        <v>0</v>
      </c>
      <c r="CD63" s="191">
        <v>0</v>
      </c>
      <c r="CE63" s="191">
        <v>0</v>
      </c>
      <c r="CF63" s="191">
        <v>0</v>
      </c>
      <c r="CG63" s="191">
        <v>0</v>
      </c>
      <c r="CH63" s="192">
        <v>0</v>
      </c>
    </row>
    <row r="64" spans="1:86" x14ac:dyDescent="0.25">
      <c r="A64" s="193"/>
      <c r="B64" s="51" t="s">
        <v>426</v>
      </c>
      <c r="C64" s="271" t="s">
        <v>377</v>
      </c>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v>422.93091040062325</v>
      </c>
      <c r="AI64" s="191">
        <v>442.04420896409653</v>
      </c>
      <c r="AJ64" s="191">
        <v>465.08007128088559</v>
      </c>
      <c r="AK64" s="191">
        <v>501.08640153170211</v>
      </c>
      <c r="AL64" s="191">
        <v>549.91836192595326</v>
      </c>
      <c r="AM64" s="191">
        <v>617.97037395722793</v>
      </c>
      <c r="AN64" s="191">
        <v>754.93101487368199</v>
      </c>
      <c r="AO64" s="191">
        <v>804.14083989898506</v>
      </c>
      <c r="AP64" s="191">
        <v>822.34162824249665</v>
      </c>
      <c r="AQ64" s="191">
        <v>798.43150542840101</v>
      </c>
      <c r="AR64" s="191">
        <v>793.83057809561376</v>
      </c>
      <c r="AS64" s="191">
        <v>798.11357952954404</v>
      </c>
      <c r="AT64" s="191">
        <v>907.89705929817103</v>
      </c>
      <c r="AU64" s="191">
        <v>1194.3562394374192</v>
      </c>
      <c r="AV64" s="191">
        <v>1228.1390174338917</v>
      </c>
      <c r="AW64" s="191">
        <v>1306.975605394389</v>
      </c>
      <c r="AX64" s="191">
        <v>1433.2403989260702</v>
      </c>
      <c r="AY64" s="191">
        <v>1474.8675856399416</v>
      </c>
      <c r="AZ64" s="191">
        <v>1611.0239394520336</v>
      </c>
      <c r="BA64" s="191">
        <v>1729.9742569992156</v>
      </c>
      <c r="BB64" s="191">
        <v>1661.687553291214</v>
      </c>
      <c r="BC64" s="191">
        <v>1684.2872385608964</v>
      </c>
      <c r="BD64" s="191">
        <v>1648.417475039058</v>
      </c>
      <c r="BE64" s="191">
        <v>1659.7229416281759</v>
      </c>
      <c r="BF64" s="191">
        <v>1478.9780717868664</v>
      </c>
      <c r="BG64" s="191">
        <v>1391.1775585520645</v>
      </c>
      <c r="BH64" s="191">
        <v>1400.237989111291</v>
      </c>
      <c r="BI64" s="191">
        <v>1324.7586400335929</v>
      </c>
      <c r="BJ64" s="191">
        <v>1280.0790276173502</v>
      </c>
      <c r="BK64" s="191">
        <v>1139.8967286764391</v>
      </c>
      <c r="BL64" s="191">
        <v>1121.4938348663386</v>
      </c>
      <c r="BM64" s="191">
        <v>1124.9273200610064</v>
      </c>
      <c r="BN64" s="191">
        <v>1098.4131028499692</v>
      </c>
      <c r="BO64" s="191">
        <v>1065.100328813892</v>
      </c>
      <c r="BP64" s="191">
        <v>1070.5461407717755</v>
      </c>
      <c r="BQ64" s="191">
        <v>1030.9315639201241</v>
      </c>
      <c r="BR64" s="191">
        <v>848.52746403374374</v>
      </c>
      <c r="BS64" s="191">
        <v>482.00091654385022</v>
      </c>
      <c r="BT64" s="191">
        <v>157.76288141563617</v>
      </c>
      <c r="BU64" s="191">
        <v>19.960455109640659</v>
      </c>
      <c r="BV64" s="191">
        <v>1.6086954235999107</v>
      </c>
      <c r="BW64" s="191">
        <v>0.35303607963641592</v>
      </c>
      <c r="BX64" s="191">
        <v>0.1942477064444437</v>
      </c>
      <c r="BY64" s="191">
        <v>0.16416519448411238</v>
      </c>
      <c r="BZ64" s="191">
        <v>0.1294398540776979</v>
      </c>
      <c r="CA64" s="191">
        <v>0.13150242148607169</v>
      </c>
      <c r="CB64" s="191">
        <v>0.11080706519289107</v>
      </c>
      <c r="CC64" s="191">
        <v>0.10159181810940487</v>
      </c>
      <c r="CD64" s="191">
        <v>0.10376617653053241</v>
      </c>
      <c r="CE64" s="191">
        <v>0.10420754221868543</v>
      </c>
      <c r="CF64" s="191">
        <v>0.10407788761653766</v>
      </c>
      <c r="CG64" s="191">
        <v>0.10423543497208974</v>
      </c>
      <c r="CH64" s="192">
        <v>0.10422302652441287</v>
      </c>
    </row>
    <row r="65" spans="1:142" x14ac:dyDescent="0.25">
      <c r="A65" s="193"/>
      <c r="B65" s="51" t="s">
        <v>526</v>
      </c>
      <c r="C65" s="271" t="s">
        <v>387</v>
      </c>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v>0</v>
      </c>
      <c r="AI65" s="191">
        <v>0</v>
      </c>
      <c r="AJ65" s="191">
        <v>0</v>
      </c>
      <c r="AK65" s="191">
        <v>0</v>
      </c>
      <c r="AL65" s="191">
        <v>0</v>
      </c>
      <c r="AM65" s="191">
        <v>0</v>
      </c>
      <c r="AN65" s="191">
        <v>0</v>
      </c>
      <c r="AO65" s="191">
        <v>0</v>
      </c>
      <c r="AP65" s="191">
        <v>0</v>
      </c>
      <c r="AQ65" s="191">
        <v>72.56653261027661</v>
      </c>
      <c r="AR65" s="191">
        <v>356.4242797322425</v>
      </c>
      <c r="AS65" s="191">
        <v>285.22047310430935</v>
      </c>
      <c r="AT65" s="191">
        <v>310.15403180181875</v>
      </c>
      <c r="AU65" s="191">
        <v>396.70934883920103</v>
      </c>
      <c r="AV65" s="191">
        <v>386.56815214776174</v>
      </c>
      <c r="AW65" s="191">
        <v>423.57739518354714</v>
      </c>
      <c r="AX65" s="191">
        <v>401.72144178360873</v>
      </c>
      <c r="AY65" s="191">
        <v>445.73937944908664</v>
      </c>
      <c r="AZ65" s="191">
        <v>398.02770328029311</v>
      </c>
      <c r="BA65" s="191">
        <v>329.38277834382586</v>
      </c>
      <c r="BB65" s="191">
        <v>349.57656004958284</v>
      </c>
      <c r="BC65" s="191">
        <v>318.55408739061835</v>
      </c>
      <c r="BD65" s="191">
        <v>386.00501707132685</v>
      </c>
      <c r="BE65" s="191">
        <v>423.41085148425987</v>
      </c>
      <c r="BF65" s="191">
        <v>505.21512261191282</v>
      </c>
      <c r="BG65" s="191">
        <v>540.55431858929978</v>
      </c>
      <c r="BH65" s="191">
        <v>521.98708444168915</v>
      </c>
      <c r="BI65" s="191">
        <v>555.31031828498089</v>
      </c>
      <c r="BJ65" s="191">
        <v>0</v>
      </c>
      <c r="BK65" s="191">
        <v>0</v>
      </c>
      <c r="BL65" s="191">
        <v>0</v>
      </c>
      <c r="BM65" s="191">
        <v>0</v>
      </c>
      <c r="BN65" s="191">
        <v>0</v>
      </c>
      <c r="BO65" s="191">
        <v>0</v>
      </c>
      <c r="BP65" s="191">
        <v>0</v>
      </c>
      <c r="BQ65" s="191">
        <v>0</v>
      </c>
      <c r="BR65" s="191">
        <v>0</v>
      </c>
      <c r="BS65" s="191">
        <v>0</v>
      </c>
      <c r="BT65" s="191">
        <v>0</v>
      </c>
      <c r="BU65" s="191">
        <v>0</v>
      </c>
      <c r="BV65" s="191">
        <v>0</v>
      </c>
      <c r="BW65" s="191">
        <v>0</v>
      </c>
      <c r="BX65" s="191">
        <v>0</v>
      </c>
      <c r="BY65" s="191">
        <v>0</v>
      </c>
      <c r="BZ65" s="191">
        <v>0</v>
      </c>
      <c r="CA65" s="191">
        <v>0</v>
      </c>
      <c r="CB65" s="191">
        <v>0</v>
      </c>
      <c r="CC65" s="191">
        <v>0</v>
      </c>
      <c r="CD65" s="191">
        <v>0</v>
      </c>
      <c r="CE65" s="191">
        <v>0</v>
      </c>
      <c r="CF65" s="191">
        <v>0</v>
      </c>
      <c r="CG65" s="191">
        <v>0</v>
      </c>
      <c r="CH65" s="192">
        <v>0</v>
      </c>
    </row>
    <row r="66" spans="1:142" x14ac:dyDescent="0.25">
      <c r="A66" s="193"/>
      <c r="B66" s="74" t="s">
        <v>428</v>
      </c>
      <c r="C66" s="271" t="s">
        <v>387</v>
      </c>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v>0</v>
      </c>
      <c r="AI66" s="191">
        <v>0</v>
      </c>
      <c r="AJ66" s="191">
        <v>0</v>
      </c>
      <c r="AK66" s="191">
        <v>0</v>
      </c>
      <c r="AL66" s="191">
        <v>0</v>
      </c>
      <c r="AM66" s="191">
        <v>0</v>
      </c>
      <c r="AN66" s="191">
        <v>0</v>
      </c>
      <c r="AO66" s="191">
        <v>0</v>
      </c>
      <c r="AP66" s="191">
        <v>0</v>
      </c>
      <c r="AQ66" s="191">
        <v>0</v>
      </c>
      <c r="AR66" s="191">
        <v>0</v>
      </c>
      <c r="AS66" s="191">
        <v>0</v>
      </c>
      <c r="AT66" s="191">
        <v>0</v>
      </c>
      <c r="AU66" s="191">
        <v>0</v>
      </c>
      <c r="AV66" s="191">
        <v>0</v>
      </c>
      <c r="AW66" s="191">
        <v>0</v>
      </c>
      <c r="AX66" s="191">
        <v>0</v>
      </c>
      <c r="AY66" s="191">
        <v>0</v>
      </c>
      <c r="AZ66" s="191">
        <v>0</v>
      </c>
      <c r="BA66" s="191">
        <v>0</v>
      </c>
      <c r="BB66" s="191">
        <v>0</v>
      </c>
      <c r="BC66" s="191">
        <v>0</v>
      </c>
      <c r="BD66" s="191">
        <v>0</v>
      </c>
      <c r="BE66" s="191">
        <v>0</v>
      </c>
      <c r="BF66" s="191">
        <v>0</v>
      </c>
      <c r="BG66" s="191">
        <v>0</v>
      </c>
      <c r="BH66" s="191">
        <v>0</v>
      </c>
      <c r="BI66" s="191">
        <v>0</v>
      </c>
      <c r="BJ66" s="191">
        <v>420.71670977614082</v>
      </c>
      <c r="BK66" s="191">
        <v>354.64799231421813</v>
      </c>
      <c r="BL66" s="191">
        <v>319.34518607314152</v>
      </c>
      <c r="BM66" s="191">
        <v>396.05493409720617</v>
      </c>
      <c r="BN66" s="191">
        <v>394.28381276434834</v>
      </c>
      <c r="BO66" s="191">
        <v>174.90012972295787</v>
      </c>
      <c r="BP66" s="191">
        <v>130.74276556121609</v>
      </c>
      <c r="BQ66" s="191">
        <v>11.852506593763177</v>
      </c>
      <c r="BR66" s="191">
        <v>0</v>
      </c>
      <c r="BS66" s="191">
        <v>0</v>
      </c>
      <c r="BT66" s="191">
        <v>0</v>
      </c>
      <c r="BU66" s="191">
        <v>0</v>
      </c>
      <c r="BV66" s="191">
        <v>0</v>
      </c>
      <c r="BW66" s="191">
        <v>0</v>
      </c>
      <c r="BX66" s="191">
        <v>0</v>
      </c>
      <c r="BY66" s="191">
        <v>0</v>
      </c>
      <c r="BZ66" s="191">
        <v>0</v>
      </c>
      <c r="CA66" s="191">
        <v>0</v>
      </c>
      <c r="CB66" s="191">
        <v>0</v>
      </c>
      <c r="CC66" s="191">
        <v>0</v>
      </c>
      <c r="CD66" s="191">
        <v>0</v>
      </c>
      <c r="CE66" s="191">
        <v>0</v>
      </c>
      <c r="CF66" s="191">
        <v>0</v>
      </c>
      <c r="CG66" s="191">
        <v>0</v>
      </c>
      <c r="CH66" s="192">
        <v>0</v>
      </c>
    </row>
    <row r="67" spans="1:142" ht="25.5" customHeight="1" x14ac:dyDescent="0.25">
      <c r="A67" s="193"/>
      <c r="B67" s="51" t="s">
        <v>429</v>
      </c>
      <c r="C67" s="271" t="s">
        <v>377</v>
      </c>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v>0</v>
      </c>
      <c r="AI67" s="191">
        <v>0</v>
      </c>
      <c r="AJ67" s="191">
        <v>0</v>
      </c>
      <c r="AK67" s="191">
        <v>0</v>
      </c>
      <c r="AL67" s="191">
        <v>0</v>
      </c>
      <c r="AM67" s="191">
        <v>0</v>
      </c>
      <c r="AN67" s="191">
        <v>0</v>
      </c>
      <c r="AO67" s="191">
        <v>0</v>
      </c>
      <c r="AP67" s="191">
        <v>3.2343720166509531</v>
      </c>
      <c r="AQ67" s="191">
        <v>2.0844960609704875</v>
      </c>
      <c r="AR67" s="191">
        <v>2.0345936215249667</v>
      </c>
      <c r="AS67" s="191">
        <v>0.13237690650253256</v>
      </c>
      <c r="AT67" s="191">
        <v>0.1074749108689959</v>
      </c>
      <c r="AU67" s="191">
        <v>2.426152539944701</v>
      </c>
      <c r="AV67" s="191">
        <v>2.3950549750769214</v>
      </c>
      <c r="AW67" s="191">
        <v>4.4089937662730216</v>
      </c>
      <c r="AX67" s="191">
        <v>4.0775083471567486</v>
      </c>
      <c r="AY67" s="191">
        <v>6.1895541383842883</v>
      </c>
      <c r="AZ67" s="191">
        <v>5.2167781397617183</v>
      </c>
      <c r="BA67" s="191">
        <v>6.3546903712584752</v>
      </c>
      <c r="BB67" s="191">
        <v>8.6522290457771511</v>
      </c>
      <c r="BC67" s="191">
        <v>13.042571895789463</v>
      </c>
      <c r="BD67" s="191">
        <v>3.8075144344007303</v>
      </c>
      <c r="BE67" s="191">
        <v>16.510386869163526</v>
      </c>
      <c r="BF67" s="191">
        <v>13.327659942231689</v>
      </c>
      <c r="BG67" s="191">
        <v>10.726045204101666</v>
      </c>
      <c r="BH67" s="191">
        <v>13.607040440904889</v>
      </c>
      <c r="BI67" s="191">
        <v>13.952033325952462</v>
      </c>
      <c r="BJ67" s="191">
        <v>16.000670479924079</v>
      </c>
      <c r="BK67" s="191">
        <v>19.611400470120234</v>
      </c>
      <c r="BL67" s="191">
        <v>25.361796813672239</v>
      </c>
      <c r="BM67" s="191">
        <v>25.037959384706486</v>
      </c>
      <c r="BN67" s="191">
        <v>24.619075445853802</v>
      </c>
      <c r="BO67" s="191">
        <v>24.104372097523363</v>
      </c>
      <c r="BP67" s="191">
        <v>23.693655777241077</v>
      </c>
      <c r="BQ67" s="191">
        <v>23.210843001768822</v>
      </c>
      <c r="BR67" s="191">
        <v>22.887286447299552</v>
      </c>
      <c r="BS67" s="191">
        <v>18.594807758058732</v>
      </c>
      <c r="BT67" s="191">
        <v>0</v>
      </c>
      <c r="BU67" s="191">
        <v>0</v>
      </c>
      <c r="BV67" s="191">
        <v>0</v>
      </c>
      <c r="BW67" s="191">
        <v>0</v>
      </c>
      <c r="BX67" s="191">
        <v>0</v>
      </c>
      <c r="BY67" s="191">
        <v>0</v>
      </c>
      <c r="BZ67" s="191">
        <v>0</v>
      </c>
      <c r="CA67" s="191">
        <v>0</v>
      </c>
      <c r="CB67" s="191">
        <v>0</v>
      </c>
      <c r="CC67" s="191">
        <v>0</v>
      </c>
      <c r="CD67" s="191">
        <v>0</v>
      </c>
      <c r="CE67" s="191">
        <v>0</v>
      </c>
      <c r="CF67" s="191">
        <v>0</v>
      </c>
      <c r="CG67" s="191">
        <v>0</v>
      </c>
      <c r="CH67" s="192">
        <v>0</v>
      </c>
    </row>
    <row r="68" spans="1:142" x14ac:dyDescent="0.25">
      <c r="A68" s="193"/>
      <c r="B68" s="51" t="s">
        <v>179</v>
      </c>
      <c r="C68" s="271" t="s">
        <v>381</v>
      </c>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v>0</v>
      </c>
      <c r="AI68" s="191">
        <v>0</v>
      </c>
      <c r="AJ68" s="191">
        <v>0</v>
      </c>
      <c r="AK68" s="191">
        <v>0</v>
      </c>
      <c r="AL68" s="191">
        <v>0</v>
      </c>
      <c r="AM68" s="191">
        <v>0</v>
      </c>
      <c r="AN68" s="191">
        <v>0</v>
      </c>
      <c r="AO68" s="191">
        <v>0</v>
      </c>
      <c r="AP68" s="191">
        <v>0</v>
      </c>
      <c r="AQ68" s="191">
        <v>589.89404657962473</v>
      </c>
      <c r="AR68" s="191">
        <v>715.39860109879282</v>
      </c>
      <c r="AS68" s="191">
        <v>757.19590519448616</v>
      </c>
      <c r="AT68" s="191">
        <v>766.98004574692527</v>
      </c>
      <c r="AU68" s="191">
        <v>940.04770778484146</v>
      </c>
      <c r="AV68" s="191">
        <v>973.27140372976021</v>
      </c>
      <c r="AW68" s="191">
        <v>907.09268386230326</v>
      </c>
      <c r="AX68" s="191">
        <v>1029.5654953367907</v>
      </c>
      <c r="AY68" s="191">
        <v>1090.085063740303</v>
      </c>
      <c r="AZ68" s="191">
        <v>685.38087510824744</v>
      </c>
      <c r="BA68" s="191">
        <v>1006.9616686779527</v>
      </c>
      <c r="BB68" s="191">
        <v>1093.8917837939562</v>
      </c>
      <c r="BC68" s="191">
        <v>1240.7540305357766</v>
      </c>
      <c r="BD68" s="191">
        <v>1254.9691523355409</v>
      </c>
      <c r="BE68" s="191">
        <v>1207.4095252765392</v>
      </c>
      <c r="BF68" s="191">
        <v>1346.4512528889434</v>
      </c>
      <c r="BG68" s="191">
        <v>1879.3730804545833</v>
      </c>
      <c r="BH68" s="191">
        <v>2276.6622270420071</v>
      </c>
      <c r="BI68" s="191">
        <v>2031.2906801155343</v>
      </c>
      <c r="BJ68" s="191">
        <v>2187.4372866891076</v>
      </c>
      <c r="BK68" s="191">
        <v>2652.4180626978159</v>
      </c>
      <c r="BL68" s="191">
        <v>3071.0467186247029</v>
      </c>
      <c r="BM68" s="191">
        <v>3151.2460145630648</v>
      </c>
      <c r="BN68" s="191">
        <v>3264.0988891473021</v>
      </c>
      <c r="BO68" s="191">
        <v>3286.2983268579051</v>
      </c>
      <c r="BP68" s="191">
        <v>3303.3949441262089</v>
      </c>
      <c r="BQ68" s="191">
        <v>3223.7642385657691</v>
      </c>
      <c r="BR68" s="191">
        <v>3212.9450967137659</v>
      </c>
      <c r="BS68" s="191">
        <v>3319.2748349580625</v>
      </c>
      <c r="BT68" s="191">
        <v>3172.3783595089194</v>
      </c>
      <c r="BU68" s="191">
        <v>3151.8465642786041</v>
      </c>
      <c r="BV68" s="191">
        <v>3215.2400673162374</v>
      </c>
      <c r="BW68" s="191">
        <v>3270.5956908258349</v>
      </c>
      <c r="BX68" s="191">
        <v>3075.9953905910634</v>
      </c>
      <c r="BY68" s="191">
        <v>3213.0801669715393</v>
      </c>
      <c r="BZ68" s="191">
        <v>3066.6510645836042</v>
      </c>
      <c r="CA68" s="191">
        <v>3156.1189963453407</v>
      </c>
      <c r="CB68" s="191">
        <v>3298.2946573769154</v>
      </c>
      <c r="CC68" s="191">
        <v>3258.880342220175</v>
      </c>
      <c r="CD68" s="191">
        <v>3316.8416086930729</v>
      </c>
      <c r="CE68" s="191">
        <v>3343.5491336229711</v>
      </c>
      <c r="CF68" s="191">
        <v>3368.9178620566131</v>
      </c>
      <c r="CG68" s="191">
        <v>3400.8889523680987</v>
      </c>
      <c r="CH68" s="192">
        <v>3425.571224118155</v>
      </c>
    </row>
    <row r="69" spans="1:142" x14ac:dyDescent="0.25">
      <c r="A69" s="193"/>
      <c r="B69" s="51" t="s">
        <v>431</v>
      </c>
      <c r="C69" s="271" t="s">
        <v>381</v>
      </c>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v>0</v>
      </c>
      <c r="AI69" s="191">
        <v>0</v>
      </c>
      <c r="AJ69" s="191">
        <v>0</v>
      </c>
      <c r="AK69" s="191">
        <v>0</v>
      </c>
      <c r="AL69" s="191">
        <v>0</v>
      </c>
      <c r="AM69" s="191">
        <v>1878.2935950485087</v>
      </c>
      <c r="AN69" s="191">
        <v>1802.9233843957377</v>
      </c>
      <c r="AO69" s="191">
        <v>1834.3383972865417</v>
      </c>
      <c r="AP69" s="191">
        <v>2448.4196166047714</v>
      </c>
      <c r="AQ69" s="191">
        <v>2567.4145032481078</v>
      </c>
      <c r="AR69" s="191">
        <v>2569.7117751468641</v>
      </c>
      <c r="AS69" s="191">
        <v>2512.5136854180678</v>
      </c>
      <c r="AT69" s="191">
        <v>2298.4975256301168</v>
      </c>
      <c r="AU69" s="191">
        <v>1799.4540680881403</v>
      </c>
      <c r="AV69" s="191">
        <v>1542.8818566038594</v>
      </c>
      <c r="AW69" s="191">
        <v>1436.9569198684085</v>
      </c>
      <c r="AX69" s="191">
        <v>171.59424922279848</v>
      </c>
      <c r="AY69" s="191">
        <v>75.472225469717728</v>
      </c>
      <c r="AZ69" s="191">
        <v>196.28278582912247</v>
      </c>
      <c r="BA69" s="191">
        <v>52.153393198459703</v>
      </c>
      <c r="BB69" s="191">
        <v>53.408821270229332</v>
      </c>
      <c r="BC69" s="191">
        <v>128.96026144151378</v>
      </c>
      <c r="BD69" s="191">
        <v>129.75761297296486</v>
      </c>
      <c r="BE69" s="191">
        <v>131.00467961962778</v>
      </c>
      <c r="BF69" s="191">
        <v>130.22559965888027</v>
      </c>
      <c r="BG69" s="191">
        <v>144.77274981520799</v>
      </c>
      <c r="BH69" s="191">
        <v>75.819973948284343</v>
      </c>
      <c r="BI69" s="191">
        <v>70.360807670854967</v>
      </c>
      <c r="BJ69" s="191">
        <v>74.971904581068657</v>
      </c>
      <c r="BK69" s="191">
        <v>71.040340544131212</v>
      </c>
      <c r="BL69" s="191">
        <v>72.787057285243677</v>
      </c>
      <c r="BM69" s="191">
        <v>72.81577778708143</v>
      </c>
      <c r="BN69" s="191">
        <v>67.921132724876557</v>
      </c>
      <c r="BO69" s="191">
        <v>70.93959045330358</v>
      </c>
      <c r="BP69" s="191">
        <v>82.417834867103565</v>
      </c>
      <c r="BQ69" s="191">
        <v>72.087751309610226</v>
      </c>
      <c r="BR69" s="191">
        <v>7.1082856121985971</v>
      </c>
      <c r="BS69" s="191">
        <v>0</v>
      </c>
      <c r="BT69" s="191">
        <v>0</v>
      </c>
      <c r="BU69" s="191">
        <v>0</v>
      </c>
      <c r="BV69" s="191">
        <v>0</v>
      </c>
      <c r="BW69" s="191">
        <v>0</v>
      </c>
      <c r="BX69" s="191">
        <v>61.866359424599025</v>
      </c>
      <c r="BY69" s="191">
        <v>81.468801774921857</v>
      </c>
      <c r="BZ69" s="191">
        <v>0</v>
      </c>
      <c r="CA69" s="191">
        <v>0</v>
      </c>
      <c r="CB69" s="191">
        <v>0</v>
      </c>
      <c r="CC69" s="191">
        <v>0</v>
      </c>
      <c r="CD69" s="191">
        <v>0</v>
      </c>
      <c r="CE69" s="191">
        <v>0</v>
      </c>
      <c r="CF69" s="191">
        <v>0</v>
      </c>
      <c r="CG69" s="191">
        <v>0</v>
      </c>
      <c r="CH69" s="192">
        <v>0</v>
      </c>
    </row>
    <row r="70" spans="1:142" x14ac:dyDescent="0.25">
      <c r="A70" s="193"/>
      <c r="B70" s="51" t="s">
        <v>433</v>
      </c>
      <c r="C70" s="271" t="s">
        <v>387</v>
      </c>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v>0</v>
      </c>
      <c r="AI70" s="191">
        <v>0</v>
      </c>
      <c r="AJ70" s="191">
        <v>0</v>
      </c>
      <c r="AK70" s="191">
        <v>0</v>
      </c>
      <c r="AL70" s="191">
        <v>0</v>
      </c>
      <c r="AM70" s="191">
        <v>0</v>
      </c>
      <c r="AN70" s="191">
        <v>0</v>
      </c>
      <c r="AO70" s="191">
        <v>0</v>
      </c>
      <c r="AP70" s="191">
        <v>0</v>
      </c>
      <c r="AQ70" s="191">
        <v>0</v>
      </c>
      <c r="AR70" s="191">
        <v>0</v>
      </c>
      <c r="AS70" s="191">
        <v>0</v>
      </c>
      <c r="AT70" s="191">
        <v>0</v>
      </c>
      <c r="AU70" s="191">
        <v>0</v>
      </c>
      <c r="AV70" s="191">
        <v>0</v>
      </c>
      <c r="AW70" s="191">
        <v>0</v>
      </c>
      <c r="AX70" s="191">
        <v>0</v>
      </c>
      <c r="AY70" s="191">
        <v>0</v>
      </c>
      <c r="AZ70" s="191">
        <v>0</v>
      </c>
      <c r="BA70" s="191">
        <v>0</v>
      </c>
      <c r="BB70" s="191">
        <v>0</v>
      </c>
      <c r="BC70" s="191">
        <v>0</v>
      </c>
      <c r="BD70" s="191">
        <v>0</v>
      </c>
      <c r="BE70" s="191">
        <v>0</v>
      </c>
      <c r="BF70" s="191">
        <v>0</v>
      </c>
      <c r="BG70" s="191">
        <v>0</v>
      </c>
      <c r="BH70" s="191">
        <v>0</v>
      </c>
      <c r="BI70" s="191">
        <v>0</v>
      </c>
      <c r="BJ70" s="191">
        <v>199.70978956165476</v>
      </c>
      <c r="BK70" s="191">
        <v>201.10775046937195</v>
      </c>
      <c r="BL70" s="191">
        <v>209.98167957373718</v>
      </c>
      <c r="BM70" s="191">
        <v>215.89011592187885</v>
      </c>
      <c r="BN70" s="191">
        <v>200.17397874897526</v>
      </c>
      <c r="BO70" s="191">
        <v>68.934081128346421</v>
      </c>
      <c r="BP70" s="191">
        <v>57.454061384678369</v>
      </c>
      <c r="BQ70" s="191">
        <v>53.513621307176052</v>
      </c>
      <c r="BR70" s="191">
        <v>48.125936908829381</v>
      </c>
      <c r="BS70" s="191">
        <v>42.509589964165166</v>
      </c>
      <c r="BT70" s="191">
        <v>38.589657439916415</v>
      </c>
      <c r="BU70" s="191">
        <v>35.004495418238157</v>
      </c>
      <c r="BV70" s="191">
        <v>33.177375374588621</v>
      </c>
      <c r="BW70" s="191">
        <v>33.740744844954023</v>
      </c>
      <c r="BX70" s="191">
        <v>34.525305275058251</v>
      </c>
      <c r="BY70" s="191">
        <v>31.664497233381759</v>
      </c>
      <c r="BZ70" s="191">
        <v>29.237816892253541</v>
      </c>
      <c r="CA70" s="191">
        <v>25.932233928620079</v>
      </c>
      <c r="CB70" s="191">
        <v>26.348458827559952</v>
      </c>
      <c r="CC70" s="191">
        <v>24.466218843311061</v>
      </c>
      <c r="CD70" s="191">
        <v>23.89825889080161</v>
      </c>
      <c r="CE70" s="191">
        <v>23.383459754653149</v>
      </c>
      <c r="CF70" s="191">
        <v>22.942970132072659</v>
      </c>
      <c r="CG70" s="191">
        <v>22.530633367686441</v>
      </c>
      <c r="CH70" s="192">
        <v>22.101024111306224</v>
      </c>
    </row>
    <row r="71" spans="1:142" s="274" customFormat="1" x14ac:dyDescent="0.25">
      <c r="A71" s="273"/>
      <c r="B71" s="51" t="s">
        <v>434</v>
      </c>
      <c r="C71" s="271" t="s">
        <v>381</v>
      </c>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v>4108.1691365441648</v>
      </c>
      <c r="AI71" s="191">
        <v>3631.804401259265</v>
      </c>
      <c r="AJ71" s="191">
        <v>5978.0829533566803</v>
      </c>
      <c r="AK71" s="191">
        <v>7191.5079692498493</v>
      </c>
      <c r="AL71" s="191">
        <v>5902.9788197435755</v>
      </c>
      <c r="AM71" s="191">
        <v>5623.6110235752349</v>
      </c>
      <c r="AN71" s="191">
        <v>5600.4194893237673</v>
      </c>
      <c r="AO71" s="191">
        <v>5348.1902996115869</v>
      </c>
      <c r="AP71" s="191">
        <v>5608.4010768727521</v>
      </c>
      <c r="AQ71" s="191">
        <v>4486.6424249095098</v>
      </c>
      <c r="AR71" s="191">
        <v>3167.0552990923338</v>
      </c>
      <c r="AS71" s="191">
        <v>1941.7309399604478</v>
      </c>
      <c r="AT71" s="191">
        <v>2124.6812834156226</v>
      </c>
      <c r="AU71" s="191">
        <v>3695.2515060317291</v>
      </c>
      <c r="AV71" s="191">
        <v>3947.2613996455466</v>
      </c>
      <c r="AW71" s="191">
        <v>3601.6899996806092</v>
      </c>
      <c r="AX71" s="191">
        <v>2787.2976220348728</v>
      </c>
      <c r="AY71" s="191">
        <v>2290.8356962155008</v>
      </c>
      <c r="AZ71" s="191">
        <v>1181.1115527855736</v>
      </c>
      <c r="BA71" s="191">
        <v>0</v>
      </c>
      <c r="BB71" s="191">
        <v>0</v>
      </c>
      <c r="BC71" s="191">
        <v>0</v>
      </c>
      <c r="BD71" s="191">
        <v>0</v>
      </c>
      <c r="BE71" s="191">
        <v>0</v>
      </c>
      <c r="BF71" s="191">
        <v>0</v>
      </c>
      <c r="BG71" s="191">
        <v>0</v>
      </c>
      <c r="BH71" s="191">
        <v>0</v>
      </c>
      <c r="BI71" s="191">
        <v>0</v>
      </c>
      <c r="BJ71" s="191">
        <v>0</v>
      </c>
      <c r="BK71" s="191">
        <v>0</v>
      </c>
      <c r="BL71" s="191">
        <v>0</v>
      </c>
      <c r="BM71" s="191">
        <v>0</v>
      </c>
      <c r="BN71" s="191">
        <v>0</v>
      </c>
      <c r="BO71" s="191">
        <v>0</v>
      </c>
      <c r="BP71" s="191">
        <v>0</v>
      </c>
      <c r="BQ71" s="191">
        <v>0</v>
      </c>
      <c r="BR71" s="191">
        <v>0</v>
      </c>
      <c r="BS71" s="191">
        <v>0</v>
      </c>
      <c r="BT71" s="191">
        <v>0</v>
      </c>
      <c r="BU71" s="191">
        <v>0</v>
      </c>
      <c r="BV71" s="191">
        <v>0</v>
      </c>
      <c r="BW71" s="191">
        <v>0</v>
      </c>
      <c r="BX71" s="191">
        <v>0</v>
      </c>
      <c r="BY71" s="191">
        <v>0</v>
      </c>
      <c r="BZ71" s="191">
        <v>0</v>
      </c>
      <c r="CA71" s="191">
        <v>0</v>
      </c>
      <c r="CB71" s="191">
        <v>0</v>
      </c>
      <c r="CC71" s="191">
        <v>0</v>
      </c>
      <c r="CD71" s="191">
        <v>0</v>
      </c>
      <c r="CE71" s="191">
        <v>0</v>
      </c>
      <c r="CF71" s="191">
        <v>0</v>
      </c>
      <c r="CG71" s="191">
        <v>0</v>
      </c>
      <c r="CH71" s="192">
        <v>0</v>
      </c>
    </row>
    <row r="72" spans="1:142" s="274" customFormat="1" ht="25.5" customHeight="1" x14ac:dyDescent="0.25">
      <c r="A72" s="273"/>
      <c r="B72" s="10" t="s">
        <v>435</v>
      </c>
      <c r="C72" s="271"/>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v>8.4450363230733476</v>
      </c>
      <c r="BR72" s="191">
        <v>79.826516045827532</v>
      </c>
      <c r="BS72" s="191">
        <v>693.05610942998908</v>
      </c>
      <c r="BT72" s="191">
        <v>2194.8688927673802</v>
      </c>
      <c r="BU72" s="191">
        <v>4541.2595835643169</v>
      </c>
      <c r="BV72" s="191">
        <v>10870.965492969079</v>
      </c>
      <c r="BW72" s="191">
        <v>23926.55081467373</v>
      </c>
      <c r="BX72" s="191">
        <v>47305.540992825074</v>
      </c>
      <c r="BY72" s="191">
        <v>50105.923796361087</v>
      </c>
      <c r="BZ72" s="191">
        <v>48367.041613498353</v>
      </c>
      <c r="CA72" s="191">
        <v>57095.566502146721</v>
      </c>
      <c r="CB72" s="191">
        <v>70287.665958590689</v>
      </c>
      <c r="CC72" s="191">
        <v>80796.951999988014</v>
      </c>
      <c r="CD72" s="191">
        <v>87649.386698919043</v>
      </c>
      <c r="CE72" s="191">
        <v>86689.251987883123</v>
      </c>
      <c r="CF72" s="191">
        <v>86287.010248921069</v>
      </c>
      <c r="CG72" s="191">
        <v>87123.42084620033</v>
      </c>
      <c r="CH72" s="192">
        <v>87961.40837501963</v>
      </c>
    </row>
    <row r="73" spans="1:142" s="274" customFormat="1" x14ac:dyDescent="0.25">
      <c r="A73" s="273"/>
      <c r="B73" s="200" t="s">
        <v>436</v>
      </c>
      <c r="C73" s="271" t="s">
        <v>387</v>
      </c>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v>1.1299366977991931</v>
      </c>
      <c r="BR73" s="191">
        <v>7.8324166809474534</v>
      </c>
      <c r="BS73" s="191">
        <v>47.683282850704344</v>
      </c>
      <c r="BT73" s="191">
        <v>958.35110853945321</v>
      </c>
      <c r="BU73" s="191">
        <v>2729.3004917205053</v>
      </c>
      <c r="BV73" s="191">
        <v>8245.3517773038529</v>
      </c>
      <c r="BW73" s="191">
        <v>19984.673907800592</v>
      </c>
      <c r="BX73" s="191">
        <v>26823.722858007721</v>
      </c>
      <c r="BY73" s="191">
        <v>34104.645515691336</v>
      </c>
      <c r="BZ73" s="191">
        <v>37027.419770485285</v>
      </c>
      <c r="CA73" s="191">
        <v>44903.219013077301</v>
      </c>
      <c r="CB73" s="191">
        <v>56253.963960833054</v>
      </c>
      <c r="CC73" s="191">
        <v>67663.152584991927</v>
      </c>
      <c r="CD73" s="191">
        <v>71710.248583035063</v>
      </c>
      <c r="CE73" s="191">
        <v>72193.004586067618</v>
      </c>
      <c r="CF73" s="191">
        <v>73462.499583661105</v>
      </c>
      <c r="CG73" s="191">
        <v>74851.166512136551</v>
      </c>
      <c r="CH73" s="192">
        <v>75548.155037285294</v>
      </c>
    </row>
    <row r="74" spans="1:142" s="274" customFormat="1" x14ac:dyDescent="0.25">
      <c r="A74" s="273"/>
      <c r="B74" s="200" t="s">
        <v>437</v>
      </c>
      <c r="C74" s="271" t="s">
        <v>387</v>
      </c>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v>7.3150996252741542</v>
      </c>
      <c r="BR74" s="191">
        <v>71.994099364880071</v>
      </c>
      <c r="BS74" s="191">
        <v>645.37282657928472</v>
      </c>
      <c r="BT74" s="191">
        <v>1236.517784227927</v>
      </c>
      <c r="BU74" s="191">
        <v>1811.9590918438116</v>
      </c>
      <c r="BV74" s="191">
        <v>2625.6137156652244</v>
      </c>
      <c r="BW74" s="191">
        <v>3941.876906873139</v>
      </c>
      <c r="BX74" s="191">
        <v>20481.818134817353</v>
      </c>
      <c r="BY74" s="191">
        <v>16001.278280669752</v>
      </c>
      <c r="BZ74" s="191">
        <v>11339.621843013067</v>
      </c>
      <c r="CA74" s="191">
        <v>12192.347489069412</v>
      </c>
      <c r="CB74" s="191">
        <v>14033.701997757649</v>
      </c>
      <c r="CC74" s="191">
        <v>13133.799414996092</v>
      </c>
      <c r="CD74" s="191">
        <v>15939.138115883981</v>
      </c>
      <c r="CE74" s="191">
        <v>14496.247401815494</v>
      </c>
      <c r="CF74" s="191">
        <v>12824.510665259973</v>
      </c>
      <c r="CG74" s="191">
        <v>12272.254334063789</v>
      </c>
      <c r="CH74" s="192">
        <v>12413.253337734324</v>
      </c>
    </row>
    <row r="75" spans="1:142" ht="25.5" customHeight="1" x14ac:dyDescent="0.25">
      <c r="A75" s="193"/>
      <c r="B75" s="51" t="s">
        <v>504</v>
      </c>
      <c r="C75" s="271" t="s">
        <v>377</v>
      </c>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v>627.32782757848781</v>
      </c>
      <c r="AI75" s="191">
        <v>768.48536192893982</v>
      </c>
      <c r="AJ75" s="191">
        <v>698.18404442437247</v>
      </c>
      <c r="AK75" s="191">
        <v>679.2806035067465</v>
      </c>
      <c r="AL75" s="191">
        <v>636.26241038409421</v>
      </c>
      <c r="AM75" s="191">
        <v>642.65064037146692</v>
      </c>
      <c r="AN75" s="191">
        <v>557.43338852385148</v>
      </c>
      <c r="AO75" s="191">
        <v>497.8865616429473</v>
      </c>
      <c r="AP75" s="191">
        <v>446.67971298756316</v>
      </c>
      <c r="AQ75" s="191">
        <v>394.61466559507136</v>
      </c>
      <c r="AR75" s="191">
        <v>344.38430178574572</v>
      </c>
      <c r="AS75" s="191">
        <v>309.19538805609534</v>
      </c>
      <c r="AT75" s="191">
        <v>345.12147969323109</v>
      </c>
      <c r="AU75" s="191">
        <v>369.26825031048173</v>
      </c>
      <c r="AV75" s="191">
        <v>449.60762460861196</v>
      </c>
      <c r="AW75" s="191">
        <v>521.82494454094433</v>
      </c>
      <c r="AX75" s="191">
        <v>472.64538194816731</v>
      </c>
      <c r="AY75" s="191">
        <v>508.54586620508582</v>
      </c>
      <c r="AZ75" s="191">
        <v>471.36438751171795</v>
      </c>
      <c r="BA75" s="191">
        <v>430.65998750251168</v>
      </c>
      <c r="BB75" s="191">
        <v>424.80699348028298</v>
      </c>
      <c r="BC75" s="191">
        <v>420.27289001634966</v>
      </c>
      <c r="BD75" s="191">
        <v>406.95835800473509</v>
      </c>
      <c r="BE75" s="191">
        <v>353.83716801735841</v>
      </c>
      <c r="BF75" s="191">
        <v>0</v>
      </c>
      <c r="BG75" s="191">
        <v>0</v>
      </c>
      <c r="BH75" s="191">
        <v>0</v>
      </c>
      <c r="BI75" s="191">
        <v>0</v>
      </c>
      <c r="BJ75" s="191">
        <v>0</v>
      </c>
      <c r="BK75" s="191">
        <v>0</v>
      </c>
      <c r="BL75" s="191">
        <v>0</v>
      </c>
      <c r="BM75" s="191">
        <v>0</v>
      </c>
      <c r="BN75" s="191">
        <v>0</v>
      </c>
      <c r="BO75" s="191">
        <v>0</v>
      </c>
      <c r="BP75" s="191">
        <v>0</v>
      </c>
      <c r="BQ75" s="191">
        <v>0</v>
      </c>
      <c r="BR75" s="191">
        <v>0</v>
      </c>
      <c r="BS75" s="191">
        <v>0</v>
      </c>
      <c r="BT75" s="191">
        <v>0</v>
      </c>
      <c r="BU75" s="191">
        <v>0</v>
      </c>
      <c r="BV75" s="191">
        <v>0</v>
      </c>
      <c r="BW75" s="191">
        <v>0</v>
      </c>
      <c r="BX75" s="191">
        <v>0</v>
      </c>
      <c r="BY75" s="191">
        <v>0</v>
      </c>
      <c r="BZ75" s="191">
        <v>0</v>
      </c>
      <c r="CA75" s="191">
        <v>0</v>
      </c>
      <c r="CB75" s="191">
        <v>0</v>
      </c>
      <c r="CC75" s="191">
        <v>0</v>
      </c>
      <c r="CD75" s="191">
        <v>0</v>
      </c>
      <c r="CE75" s="191">
        <v>0</v>
      </c>
      <c r="CF75" s="191">
        <v>0</v>
      </c>
      <c r="CG75" s="191">
        <v>0</v>
      </c>
      <c r="CH75" s="192">
        <v>0</v>
      </c>
    </row>
    <row r="76" spans="1:142" x14ac:dyDescent="0.25">
      <c r="A76" s="193"/>
      <c r="B76" s="51" t="s">
        <v>505</v>
      </c>
      <c r="C76" s="271" t="s">
        <v>387</v>
      </c>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v>0</v>
      </c>
      <c r="AI76" s="191">
        <v>0</v>
      </c>
      <c r="AJ76" s="191">
        <v>0</v>
      </c>
      <c r="AK76" s="191">
        <v>0</v>
      </c>
      <c r="AL76" s="191">
        <v>0</v>
      </c>
      <c r="AM76" s="191">
        <v>0</v>
      </c>
      <c r="AN76" s="191">
        <v>0</v>
      </c>
      <c r="AO76" s="191">
        <v>0</v>
      </c>
      <c r="AP76" s="191">
        <v>0</v>
      </c>
      <c r="AQ76" s="191">
        <v>0</v>
      </c>
      <c r="AR76" s="191">
        <v>96.922202476864442</v>
      </c>
      <c r="AS76" s="191">
        <v>67.811394124987316</v>
      </c>
      <c r="AT76" s="191">
        <v>26.211665193981705</v>
      </c>
      <c r="AU76" s="191">
        <v>9.8175080462529642</v>
      </c>
      <c r="AV76" s="191">
        <v>4.9807276213912379</v>
      </c>
      <c r="AW76" s="191">
        <v>2.8368451483289823</v>
      </c>
      <c r="AX76" s="191">
        <v>1.8060294730699538</v>
      </c>
      <c r="AY76" s="191">
        <v>3.2974917243794026</v>
      </c>
      <c r="AZ76" s="191">
        <v>0</v>
      </c>
      <c r="BA76" s="191">
        <v>0.45132744114051671</v>
      </c>
      <c r="BB76" s="191">
        <v>1.0602640074386267</v>
      </c>
      <c r="BC76" s="191">
        <v>0.42400570807285598</v>
      </c>
      <c r="BD76" s="191">
        <v>8.5213954788215737E-2</v>
      </c>
      <c r="BE76" s="191">
        <v>0.6493275424625029</v>
      </c>
      <c r="BF76" s="191">
        <v>0.63624507261910068</v>
      </c>
      <c r="BG76" s="191">
        <v>0.2306090639784851</v>
      </c>
      <c r="BH76" s="191">
        <v>0.15340320310466832</v>
      </c>
      <c r="BI76" s="191">
        <v>0</v>
      </c>
      <c r="BJ76" s="191">
        <v>0</v>
      </c>
      <c r="BK76" s="191">
        <v>0</v>
      </c>
      <c r="BL76" s="191">
        <v>0</v>
      </c>
      <c r="BM76" s="191">
        <v>0</v>
      </c>
      <c r="BN76" s="191">
        <v>0</v>
      </c>
      <c r="BO76" s="191">
        <v>0</v>
      </c>
      <c r="BP76" s="191">
        <v>0</v>
      </c>
      <c r="BQ76" s="191">
        <v>0</v>
      </c>
      <c r="BR76" s="191">
        <v>0</v>
      </c>
      <c r="BS76" s="191">
        <v>0</v>
      </c>
      <c r="BT76" s="191">
        <v>0</v>
      </c>
      <c r="BU76" s="191">
        <v>0</v>
      </c>
      <c r="BV76" s="191">
        <v>0</v>
      </c>
      <c r="BW76" s="191">
        <v>0</v>
      </c>
      <c r="BX76" s="191">
        <v>0</v>
      </c>
      <c r="BY76" s="191">
        <v>0</v>
      </c>
      <c r="BZ76" s="191">
        <v>0</v>
      </c>
      <c r="CA76" s="191">
        <v>0</v>
      </c>
      <c r="CB76" s="191">
        <v>0</v>
      </c>
      <c r="CC76" s="191">
        <v>0</v>
      </c>
      <c r="CD76" s="191">
        <v>0</v>
      </c>
      <c r="CE76" s="191">
        <v>0</v>
      </c>
      <c r="CF76" s="191">
        <v>0</v>
      </c>
      <c r="CG76" s="191">
        <v>0</v>
      </c>
      <c r="CH76" s="192">
        <v>0</v>
      </c>
    </row>
    <row r="77" spans="1:142" x14ac:dyDescent="0.25">
      <c r="A77" s="193"/>
      <c r="B77" s="51" t="s">
        <v>506</v>
      </c>
      <c r="C77" s="271" t="s">
        <v>377</v>
      </c>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v>0</v>
      </c>
      <c r="AI77" s="191">
        <v>0.33370331405138726</v>
      </c>
      <c r="AJ77" s="191">
        <v>0.28022263843859441</v>
      </c>
      <c r="AK77" s="191">
        <v>0.25351966989129904</v>
      </c>
      <c r="AL77" s="191">
        <v>0.23611915278974302</v>
      </c>
      <c r="AM77" s="191">
        <v>0.22539523140582102</v>
      </c>
      <c r="AN77" s="191">
        <v>0.2129437068183942</v>
      </c>
      <c r="AO77" s="191">
        <v>0.20194551162787613</v>
      </c>
      <c r="AP77" s="191">
        <v>0.19406232099905718</v>
      </c>
      <c r="AQ77" s="191">
        <v>0.18338675023200768</v>
      </c>
      <c r="AR77" s="191">
        <v>0.17169566426371027</v>
      </c>
      <c r="AS77" s="191">
        <v>0.15885228780303903</v>
      </c>
      <c r="AT77" s="191">
        <v>2.4426116106589978E-2</v>
      </c>
      <c r="AU77" s="191">
        <v>0</v>
      </c>
      <c r="AV77" s="191">
        <v>5.6041595343841246</v>
      </c>
      <c r="AW77" s="191">
        <v>0</v>
      </c>
      <c r="AX77" s="191">
        <v>0</v>
      </c>
      <c r="AY77" s="191">
        <v>-1.4138049482901048E-4</v>
      </c>
      <c r="AZ77" s="191">
        <v>0</v>
      </c>
      <c r="BA77" s="191">
        <v>1.2938233843808276</v>
      </c>
      <c r="BB77" s="191">
        <v>0.17011698632847166</v>
      </c>
      <c r="BC77" s="191">
        <v>1.8290863748108315</v>
      </c>
      <c r="BD77" s="191">
        <v>0.46220422300986402</v>
      </c>
      <c r="BE77" s="191">
        <v>0.33611244105888027</v>
      </c>
      <c r="BF77" s="191">
        <v>0.36835241046369005</v>
      </c>
      <c r="BG77" s="191">
        <v>0.27553606760805743</v>
      </c>
      <c r="BH77" s="191">
        <v>0</v>
      </c>
      <c r="BI77" s="191">
        <v>0</v>
      </c>
      <c r="BJ77" s="191">
        <v>-0.24762203797309332</v>
      </c>
      <c r="BK77" s="191">
        <v>0</v>
      </c>
      <c r="BL77" s="191">
        <v>0</v>
      </c>
      <c r="BM77" s="191">
        <v>0</v>
      </c>
      <c r="BN77" s="191">
        <v>0</v>
      </c>
      <c r="BO77" s="191">
        <v>0</v>
      </c>
      <c r="BP77" s="191">
        <v>0</v>
      </c>
      <c r="BQ77" s="191">
        <v>0</v>
      </c>
      <c r="BR77" s="191">
        <v>0</v>
      </c>
      <c r="BS77" s="191">
        <v>0</v>
      </c>
      <c r="BT77" s="191">
        <v>0</v>
      </c>
      <c r="BU77" s="191">
        <v>0</v>
      </c>
      <c r="BV77" s="191">
        <v>0</v>
      </c>
      <c r="BW77" s="191">
        <v>0</v>
      </c>
      <c r="BX77" s="191">
        <v>0</v>
      </c>
      <c r="BY77" s="191">
        <v>0</v>
      </c>
      <c r="BZ77" s="191">
        <v>0</v>
      </c>
      <c r="CA77" s="191">
        <v>0</v>
      </c>
      <c r="CB77" s="191">
        <v>0</v>
      </c>
      <c r="CC77" s="191">
        <v>0</v>
      </c>
      <c r="CD77" s="191">
        <v>0</v>
      </c>
      <c r="CE77" s="191">
        <v>0</v>
      </c>
      <c r="CF77" s="191">
        <v>0</v>
      </c>
      <c r="CG77" s="191">
        <v>0</v>
      </c>
      <c r="CH77" s="192">
        <v>0</v>
      </c>
    </row>
    <row r="78" spans="1:142" ht="24.75" customHeight="1" x14ac:dyDescent="0.3">
      <c r="A78" s="193"/>
      <c r="B78" s="79" t="s">
        <v>507</v>
      </c>
      <c r="C78" s="271"/>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275">
        <f>SUM(AH21:AH77)-AH24-AH37-AH44-AH47-AH54-AH72</f>
        <v>28537.234320687778</v>
      </c>
      <c r="AI78" s="275">
        <f t="shared" ref="AI78:CH78" si="4">SUM(AI21:AI77)-AI24-AI37-AI44-AI47-AI54-AI72</f>
        <v>26767.738039243388</v>
      </c>
      <c r="AJ78" s="275">
        <f t="shared" si="4"/>
        <v>29340.735048821323</v>
      </c>
      <c r="AK78" s="275">
        <f t="shared" si="4"/>
        <v>35145.682575298059</v>
      </c>
      <c r="AL78" s="275">
        <f t="shared" si="4"/>
        <v>38762.401639314157</v>
      </c>
      <c r="AM78" s="275">
        <f t="shared" si="4"/>
        <v>43474.596408125268</v>
      </c>
      <c r="AN78" s="275">
        <f t="shared" si="4"/>
        <v>45522.289764496221</v>
      </c>
      <c r="AO78" s="275">
        <f t="shared" si="4"/>
        <v>47264.788522138057</v>
      </c>
      <c r="AP78" s="275">
        <f t="shared" si="4"/>
        <v>49605.034178123402</v>
      </c>
      <c r="AQ78" s="275">
        <f t="shared" si="4"/>
        <v>47611.81631533285</v>
      </c>
      <c r="AR78" s="275">
        <f t="shared" si="4"/>
        <v>42664.063822653377</v>
      </c>
      <c r="AS78" s="275">
        <f t="shared" si="4"/>
        <v>40628.52135944242</v>
      </c>
      <c r="AT78" s="275">
        <f t="shared" si="4"/>
        <v>43666.14267539409</v>
      </c>
      <c r="AU78" s="275">
        <f t="shared" si="4"/>
        <v>52281.027578370515</v>
      </c>
      <c r="AV78" s="275">
        <f t="shared" si="4"/>
        <v>61025.204406953933</v>
      </c>
      <c r="AW78" s="275">
        <f t="shared" si="4"/>
        <v>66629.098607612847</v>
      </c>
      <c r="AX78" s="275">
        <f t="shared" si="4"/>
        <v>68167.453498331161</v>
      </c>
      <c r="AY78" s="275">
        <f t="shared" si="4"/>
        <v>69646.840725270726</v>
      </c>
      <c r="AZ78" s="275">
        <f t="shared" si="4"/>
        <v>68857.873722674951</v>
      </c>
      <c r="BA78" s="275">
        <f t="shared" si="4"/>
        <v>67009.400703413703</v>
      </c>
      <c r="BB78" s="275">
        <f t="shared" si="4"/>
        <v>65897.067869316408</v>
      </c>
      <c r="BC78" s="275">
        <f t="shared" si="4"/>
        <v>63811.459275618399</v>
      </c>
      <c r="BD78" s="275">
        <f t="shared" si="4"/>
        <v>61443.090090572579</v>
      </c>
      <c r="BE78" s="275">
        <f t="shared" si="4"/>
        <v>61482.234165020345</v>
      </c>
      <c r="BF78" s="275">
        <f t="shared" si="4"/>
        <v>61983.066015826378</v>
      </c>
      <c r="BG78" s="275">
        <f t="shared" si="4"/>
        <v>62878.306242241881</v>
      </c>
      <c r="BH78" s="275">
        <f t="shared" si="4"/>
        <v>62947.020506677261</v>
      </c>
      <c r="BI78" s="275">
        <f t="shared" si="4"/>
        <v>63377.106249010838</v>
      </c>
      <c r="BJ78" s="275">
        <f t="shared" si="4"/>
        <v>63717.054157427679</v>
      </c>
      <c r="BK78" s="275">
        <f t="shared" si="4"/>
        <v>65760.904754281699</v>
      </c>
      <c r="BL78" s="275">
        <f t="shared" si="4"/>
        <v>67447.816137238988</v>
      </c>
      <c r="BM78" s="275">
        <f t="shared" si="4"/>
        <v>76864.608719439842</v>
      </c>
      <c r="BN78" s="275">
        <f t="shared" si="4"/>
        <v>78415.722302669252</v>
      </c>
      <c r="BO78" s="275">
        <f t="shared" si="4"/>
        <v>79480.946788600486</v>
      </c>
      <c r="BP78" s="275">
        <f t="shared" si="4"/>
        <v>81086.958929009328</v>
      </c>
      <c r="BQ78" s="275">
        <f t="shared" si="4"/>
        <v>74848.023356413047</v>
      </c>
      <c r="BR78" s="275">
        <f t="shared" si="4"/>
        <v>74536.628771663338</v>
      </c>
      <c r="BS78" s="275">
        <f t="shared" si="4"/>
        <v>75902.548771659422</v>
      </c>
      <c r="BT78" s="275">
        <f t="shared" si="4"/>
        <v>75068.622843747362</v>
      </c>
      <c r="BU78" s="275">
        <f t="shared" si="4"/>
        <v>77600.015516277301</v>
      </c>
      <c r="BV78" s="275">
        <f t="shared" si="4"/>
        <v>80319.050664265596</v>
      </c>
      <c r="BW78" s="275">
        <f t="shared" si="4"/>
        <v>86470.591142613805</v>
      </c>
      <c r="BX78" s="275">
        <f t="shared" si="4"/>
        <v>105388.6907729791</v>
      </c>
      <c r="BY78" s="275">
        <f t="shared" si="4"/>
        <v>106464.47690279144</v>
      </c>
      <c r="BZ78" s="275">
        <f t="shared" si="4"/>
        <v>107392.97667814643</v>
      </c>
      <c r="CA78" s="275">
        <f t="shared" si="4"/>
        <v>119297.82239569206</v>
      </c>
      <c r="CB78" s="275">
        <f t="shared" si="4"/>
        <v>126152.18869041983</v>
      </c>
      <c r="CC78" s="275">
        <f t="shared" si="4"/>
        <v>128612.64475051868</v>
      </c>
      <c r="CD78" s="275">
        <f t="shared" si="4"/>
        <v>136101.72701141133</v>
      </c>
      <c r="CE78" s="275">
        <f t="shared" si="4"/>
        <v>137597.15344135897</v>
      </c>
      <c r="CF78" s="275">
        <f t="shared" si="4"/>
        <v>139020.3671329213</v>
      </c>
      <c r="CG78" s="55">
        <f t="shared" si="4"/>
        <v>141575.92629746534</v>
      </c>
      <c r="CH78" s="56">
        <f t="shared" si="4"/>
        <v>144144.88559247932</v>
      </c>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row>
    <row r="79" spans="1:142" ht="15.6" x14ac:dyDescent="0.3">
      <c r="A79" s="193"/>
      <c r="B79" s="272" t="s">
        <v>489</v>
      </c>
      <c r="C79" s="271"/>
      <c r="D79" s="55"/>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275">
        <f t="shared" ref="AH79:CH79" si="5">AH78-AH75-AH48-AH40-AH34-AH36-AH32</f>
        <v>26568.071698955056</v>
      </c>
      <c r="AI79" s="285">
        <f t="shared" si="5"/>
        <v>24660.524217415874</v>
      </c>
      <c r="AJ79" s="285">
        <f t="shared" si="5"/>
        <v>27108.900596643467</v>
      </c>
      <c r="AK79" s="285">
        <f t="shared" si="5"/>
        <v>32407.268700330842</v>
      </c>
      <c r="AL79" s="285">
        <f t="shared" si="5"/>
        <v>35765.813999206708</v>
      </c>
      <c r="AM79" s="285">
        <f t="shared" si="5"/>
        <v>40227.594257378267</v>
      </c>
      <c r="AN79" s="285">
        <f t="shared" si="5"/>
        <v>42185.262674301521</v>
      </c>
      <c r="AO79" s="285">
        <f t="shared" si="5"/>
        <v>43812.144342323038</v>
      </c>
      <c r="AP79" s="285">
        <f t="shared" si="5"/>
        <v>45910.9235079766</v>
      </c>
      <c r="AQ79" s="285">
        <f t="shared" si="5"/>
        <v>43913.521379751714</v>
      </c>
      <c r="AR79" s="285">
        <f t="shared" si="5"/>
        <v>39552.630746539522</v>
      </c>
      <c r="AS79" s="285">
        <f t="shared" si="5"/>
        <v>37216.271891120407</v>
      </c>
      <c r="AT79" s="285">
        <f t="shared" si="5"/>
        <v>39861.856773516003</v>
      </c>
      <c r="AU79" s="285">
        <f t="shared" si="5"/>
        <v>48898.825820303515</v>
      </c>
      <c r="AV79" s="285">
        <f t="shared" si="5"/>
        <v>56599.315517930365</v>
      </c>
      <c r="AW79" s="285">
        <f t="shared" si="5"/>
        <v>61669.852306369561</v>
      </c>
      <c r="AX79" s="285">
        <f t="shared" si="5"/>
        <v>62791.129428925808</v>
      </c>
      <c r="AY79" s="285">
        <f t="shared" si="5"/>
        <v>63806.752869480566</v>
      </c>
      <c r="AZ79" s="285">
        <f t="shared" si="5"/>
        <v>62631.076126836851</v>
      </c>
      <c r="BA79" s="285">
        <f t="shared" si="5"/>
        <v>60415.637763654537</v>
      </c>
      <c r="BB79" s="285">
        <f t="shared" si="5"/>
        <v>59217.455766637722</v>
      </c>
      <c r="BC79" s="285">
        <f t="shared" si="5"/>
        <v>57834.61400160638</v>
      </c>
      <c r="BD79" s="285">
        <f t="shared" si="5"/>
        <v>57481.606798822984</v>
      </c>
      <c r="BE79" s="285">
        <f t="shared" si="5"/>
        <v>57662.762778787568</v>
      </c>
      <c r="BF79" s="285">
        <f t="shared" si="5"/>
        <v>59099.288061077816</v>
      </c>
      <c r="BG79" s="285">
        <f t="shared" si="5"/>
        <v>59830.058943860422</v>
      </c>
      <c r="BH79" s="285">
        <f t="shared" si="5"/>
        <v>59899.35975037844</v>
      </c>
      <c r="BI79" s="285">
        <f t="shared" si="5"/>
        <v>60063.63795588028</v>
      </c>
      <c r="BJ79" s="285">
        <f t="shared" si="5"/>
        <v>60489.875671279391</v>
      </c>
      <c r="BK79" s="285">
        <f t="shared" si="5"/>
        <v>62525.307250056045</v>
      </c>
      <c r="BL79" s="285">
        <f t="shared" si="5"/>
        <v>64184.265546345101</v>
      </c>
      <c r="BM79" s="285">
        <f t="shared" si="5"/>
        <v>73041.915935266006</v>
      </c>
      <c r="BN79" s="285">
        <f t="shared" si="5"/>
        <v>74360.578004522045</v>
      </c>
      <c r="BO79" s="285">
        <f t="shared" si="5"/>
        <v>75451.433234401222</v>
      </c>
      <c r="BP79" s="285">
        <f t="shared" si="5"/>
        <v>77002.327457462656</v>
      </c>
      <c r="BQ79" s="285">
        <f t="shared" si="5"/>
        <v>74848.023356413047</v>
      </c>
      <c r="BR79" s="285">
        <f t="shared" si="5"/>
        <v>74536.628771663338</v>
      </c>
      <c r="BS79" s="285">
        <f t="shared" si="5"/>
        <v>75902.548771659422</v>
      </c>
      <c r="BT79" s="285">
        <f t="shared" si="5"/>
        <v>75068.622843747362</v>
      </c>
      <c r="BU79" s="285">
        <f t="shared" si="5"/>
        <v>77600.015516277301</v>
      </c>
      <c r="BV79" s="285">
        <f t="shared" si="5"/>
        <v>80319.050664265596</v>
      </c>
      <c r="BW79" s="285">
        <f t="shared" si="5"/>
        <v>86470.591142613805</v>
      </c>
      <c r="BX79" s="285">
        <f t="shared" si="5"/>
        <v>105388.6907729791</v>
      </c>
      <c r="BY79" s="285">
        <f t="shared" si="5"/>
        <v>106464.47690279144</v>
      </c>
      <c r="BZ79" s="285">
        <f t="shared" si="5"/>
        <v>107392.97667814643</v>
      </c>
      <c r="CA79" s="285">
        <f t="shared" si="5"/>
        <v>119297.82239569206</v>
      </c>
      <c r="CB79" s="285">
        <f t="shared" si="5"/>
        <v>126152.18869041983</v>
      </c>
      <c r="CC79" s="285">
        <f t="shared" si="5"/>
        <v>128612.64475051868</v>
      </c>
      <c r="CD79" s="285">
        <f t="shared" si="5"/>
        <v>136101.72701141133</v>
      </c>
      <c r="CE79" s="285">
        <f t="shared" si="5"/>
        <v>137597.15344135897</v>
      </c>
      <c r="CF79" s="285">
        <f t="shared" si="5"/>
        <v>139020.3671329213</v>
      </c>
      <c r="CG79" s="55">
        <f t="shared" si="5"/>
        <v>141575.92629746534</v>
      </c>
      <c r="CH79" s="56">
        <f t="shared" si="5"/>
        <v>144144.88559247932</v>
      </c>
      <c r="CJ79" s="207"/>
      <c r="CK79" s="207"/>
      <c r="CL79" s="207"/>
      <c r="CM79" s="207"/>
      <c r="CN79" s="207"/>
      <c r="CO79" s="207"/>
      <c r="CP79" s="207"/>
      <c r="CQ79" s="207"/>
      <c r="CR79" s="207"/>
      <c r="CS79" s="207"/>
      <c r="CT79" s="207"/>
      <c r="CU79" s="207"/>
      <c r="CV79" s="207"/>
      <c r="CW79" s="207"/>
      <c r="CX79" s="207"/>
      <c r="CY79" s="207"/>
      <c r="CZ79" s="207"/>
      <c r="DA79" s="207"/>
      <c r="DB79" s="207"/>
      <c r="DC79" s="207"/>
      <c r="DD79" s="207"/>
      <c r="DE79" s="207"/>
      <c r="DF79" s="207"/>
      <c r="DG79" s="207"/>
      <c r="DH79" s="207"/>
      <c r="DI79" s="207"/>
      <c r="DJ79" s="207"/>
      <c r="DK79" s="207"/>
      <c r="DL79" s="207"/>
      <c r="DM79" s="207"/>
      <c r="DN79" s="207"/>
      <c r="DO79" s="207"/>
      <c r="DP79" s="207"/>
      <c r="DQ79" s="207"/>
      <c r="DR79" s="207"/>
      <c r="DS79" s="207"/>
      <c r="DT79" s="207"/>
      <c r="DU79" s="207"/>
      <c r="DV79" s="207"/>
      <c r="DW79" s="207"/>
      <c r="DX79" s="207"/>
      <c r="DY79" s="207"/>
      <c r="DZ79" s="207"/>
      <c r="EA79" s="207"/>
      <c r="EB79" s="207"/>
      <c r="EC79" s="207"/>
      <c r="ED79" s="207"/>
      <c r="EE79" s="207"/>
      <c r="EF79" s="207"/>
      <c r="EG79" s="207"/>
      <c r="EH79" s="207"/>
      <c r="EI79" s="207"/>
      <c r="EJ79" s="207"/>
      <c r="EK79" s="207"/>
      <c r="EL79" s="207"/>
    </row>
    <row r="80" spans="1:142" ht="15.6" x14ac:dyDescent="0.3">
      <c r="A80" s="193"/>
      <c r="C80" s="271"/>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6"/>
    </row>
    <row r="81" spans="1:86" ht="26.25" customHeight="1" x14ac:dyDescent="0.3">
      <c r="A81" s="193"/>
      <c r="B81" s="123" t="s">
        <v>508</v>
      </c>
      <c r="C81" s="27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1"/>
      <c r="BD81" s="191"/>
      <c r="BE81" s="191"/>
      <c r="BF81" s="191"/>
      <c r="BG81" s="191"/>
      <c r="BH81" s="191"/>
      <c r="BI81" s="191"/>
      <c r="BJ81" s="191"/>
      <c r="BK81" s="191"/>
      <c r="BL81" s="191"/>
      <c r="BM81" s="191"/>
      <c r="BN81" s="191"/>
      <c r="BO81" s="191"/>
      <c r="BP81" s="191"/>
      <c r="BQ81" s="191"/>
      <c r="BR81" s="191"/>
      <c r="BS81" s="191"/>
      <c r="BT81" s="191"/>
      <c r="BU81" s="191"/>
      <c r="BV81" s="191"/>
      <c r="BW81" s="191"/>
      <c r="BX81" s="191"/>
      <c r="BY81" s="191"/>
      <c r="BZ81" s="191"/>
      <c r="CA81" s="191"/>
      <c r="CB81" s="191"/>
      <c r="CC81" s="191"/>
      <c r="CD81" s="191"/>
      <c r="CE81" s="191"/>
      <c r="CF81" s="191"/>
      <c r="CG81" s="191"/>
      <c r="CH81" s="192"/>
    </row>
    <row r="82" spans="1:86" x14ac:dyDescent="0.25">
      <c r="A82" s="193"/>
      <c r="B82" s="51" t="s">
        <v>379</v>
      </c>
      <c r="C82" s="271" t="s">
        <v>377</v>
      </c>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v>596.69302993171073</v>
      </c>
      <c r="AI82" s="191">
        <v>615.22071568515287</v>
      </c>
      <c r="AJ82" s="191">
        <v>698.20425852748531</v>
      </c>
      <c r="AK82" s="191">
        <v>816.55134618803106</v>
      </c>
      <c r="AL82" s="191">
        <v>948.85640968656719</v>
      </c>
      <c r="AM82" s="191">
        <v>1142.0164854138779</v>
      </c>
      <c r="AN82" s="191">
        <v>1284.9629173289009</v>
      </c>
      <c r="AO82" s="191">
        <v>1480.7758879438288</v>
      </c>
      <c r="AP82" s="191">
        <v>1630.7562119464003</v>
      </c>
      <c r="AQ82" s="191">
        <v>1800.1025222091487</v>
      </c>
      <c r="AR82" s="191">
        <v>1916.7442379052677</v>
      </c>
      <c r="AS82" s="191">
        <v>2077.8056381268857</v>
      </c>
      <c r="AT82" s="191">
        <v>2310.2289867916593</v>
      </c>
      <c r="AU82" s="191">
        <v>2738.4542786612865</v>
      </c>
      <c r="AV82" s="191">
        <v>3483.759955386372</v>
      </c>
      <c r="AW82" s="191">
        <v>3915.0229261059976</v>
      </c>
      <c r="AX82" s="191">
        <v>4209.8118031637568</v>
      </c>
      <c r="AY82" s="191">
        <v>4561.936341076771</v>
      </c>
      <c r="AZ82" s="191">
        <v>4812.3330351537543</v>
      </c>
      <c r="BA82" s="191">
        <v>5057.3747154467901</v>
      </c>
      <c r="BB82" s="191">
        <v>5301.2705845808459</v>
      </c>
      <c r="BC82" s="191">
        <v>5515.599118759862</v>
      </c>
      <c r="BD82" s="191">
        <v>5723.1260747206106</v>
      </c>
      <c r="BE82" s="191">
        <v>5932.1572436199804</v>
      </c>
      <c r="BF82" s="191">
        <v>6047.4513505866626</v>
      </c>
      <c r="BG82" s="191">
        <v>6277.3685643606232</v>
      </c>
      <c r="BH82" s="191">
        <v>6477.4696469019082</v>
      </c>
      <c r="BI82" s="191">
        <v>6734.2850346107562</v>
      </c>
      <c r="BJ82" s="191">
        <v>6913.085653910277</v>
      </c>
      <c r="BK82" s="191">
        <v>7262.5585597899935</v>
      </c>
      <c r="BL82" s="191">
        <v>7459.0338431362879</v>
      </c>
      <c r="BM82" s="191">
        <v>7941.4880112885667</v>
      </c>
      <c r="BN82" s="191">
        <v>7994.4185213151586</v>
      </c>
      <c r="BO82" s="191">
        <v>7994.5352731059684</v>
      </c>
      <c r="BP82" s="191">
        <v>8058.7348232523182</v>
      </c>
      <c r="BQ82" s="191">
        <v>7727.9153263861363</v>
      </c>
      <c r="BR82" s="191">
        <v>7707.9031638789047</v>
      </c>
      <c r="BS82" s="191">
        <v>7750.4479947452528</v>
      </c>
      <c r="BT82" s="191">
        <v>7588.7492514250916</v>
      </c>
      <c r="BU82" s="191">
        <v>7557.4864446144848</v>
      </c>
      <c r="BV82" s="191">
        <v>7584.4796368264069</v>
      </c>
      <c r="BW82" s="191">
        <v>7692.778413344372</v>
      </c>
      <c r="BX82" s="191">
        <v>6614.5913516680912</v>
      </c>
      <c r="BY82" s="191">
        <v>6551.1464126177798</v>
      </c>
      <c r="BZ82" s="191">
        <v>6537.0220856076503</v>
      </c>
      <c r="CA82" s="191">
        <v>7335.3683319001075</v>
      </c>
      <c r="CB82" s="191">
        <v>8178.9274951610751</v>
      </c>
      <c r="CC82" s="191">
        <v>8667.6187186816114</v>
      </c>
      <c r="CD82" s="191">
        <v>9228.3382021848938</v>
      </c>
      <c r="CE82" s="191">
        <v>9500.0896485194207</v>
      </c>
      <c r="CF82" s="191">
        <v>9724.6039501912637</v>
      </c>
      <c r="CG82" s="191">
        <v>9995.6978191236249</v>
      </c>
      <c r="CH82" s="192">
        <v>10256.669851281584</v>
      </c>
    </row>
    <row r="83" spans="1:86" x14ac:dyDescent="0.25">
      <c r="A83" s="193"/>
      <c r="B83" s="51" t="s">
        <v>380</v>
      </c>
      <c r="C83" s="27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v>466.74275645787196</v>
      </c>
      <c r="AI83" s="191">
        <v>396.6057641381903</v>
      </c>
      <c r="AJ83" s="191">
        <v>379.30199919001234</v>
      </c>
      <c r="AK83" s="191">
        <v>373.1358826925624</v>
      </c>
      <c r="AL83" s="191">
        <v>338.71818095838563</v>
      </c>
      <c r="AM83" s="191">
        <v>355.1227999107233</v>
      </c>
      <c r="AN83" s="191">
        <v>335.52645503160051</v>
      </c>
      <c r="AO83" s="191">
        <v>336.2878837055481</v>
      </c>
      <c r="AP83" s="191">
        <v>325.18550186068632</v>
      </c>
      <c r="AQ83" s="191">
        <v>318.9165971777752</v>
      </c>
      <c r="AR83" s="191">
        <v>308.49074368192231</v>
      </c>
      <c r="AS83" s="191">
        <v>323.45473462174022</v>
      </c>
      <c r="AT83" s="191">
        <v>278.76082674443796</v>
      </c>
      <c r="AU83" s="191">
        <v>338.6769011365808</v>
      </c>
      <c r="AV83" s="191">
        <v>353.75779306724127</v>
      </c>
      <c r="AW83" s="191">
        <v>363.70144314977193</v>
      </c>
      <c r="AX83" s="191">
        <v>349.48776155534966</v>
      </c>
      <c r="AY83" s="191">
        <v>342.33551824649328</v>
      </c>
      <c r="AZ83" s="191">
        <v>304.39867982396726</v>
      </c>
      <c r="BA83" s="191">
        <v>279.80677551379785</v>
      </c>
      <c r="BB83" s="191">
        <v>266.07367478783033</v>
      </c>
      <c r="BC83" s="191">
        <v>252.30912201006913</v>
      </c>
      <c r="BD83" s="191">
        <v>232.35504383530616</v>
      </c>
      <c r="BE83" s="191">
        <v>235.88148169178822</v>
      </c>
      <c r="BF83" s="191">
        <v>240.35439606103333</v>
      </c>
      <c r="BG83" s="191">
        <v>221.75861544983337</v>
      </c>
      <c r="BH83" s="191">
        <v>209.00701153225256</v>
      </c>
      <c r="BI83" s="191">
        <v>188.94596142968274</v>
      </c>
      <c r="BJ83" s="191">
        <v>163.93593016079706</v>
      </c>
      <c r="BK83" s="191">
        <v>128.98972184545485</v>
      </c>
      <c r="BL83" s="191">
        <v>103.02307134932059</v>
      </c>
      <c r="BM83" s="191">
        <v>80.069701341703848</v>
      </c>
      <c r="BN83" s="191">
        <v>76.818678563416782</v>
      </c>
      <c r="BO83" s="191">
        <v>55.91644229952287</v>
      </c>
      <c r="BP83" s="191">
        <v>41.618385041899487</v>
      </c>
      <c r="BQ83" s="191">
        <v>26.684766207484508</v>
      </c>
      <c r="BR83" s="191">
        <v>17.469669623469485</v>
      </c>
      <c r="BS83" s="191">
        <v>9.6252150725047017</v>
      </c>
      <c r="BT83" s="191">
        <v>6.7250810752078047</v>
      </c>
      <c r="BU83" s="191">
        <v>4.4431398190330471</v>
      </c>
      <c r="BV83" s="191">
        <v>2.0995379713770581</v>
      </c>
      <c r="BW83" s="191">
        <v>0.74953455250590517</v>
      </c>
      <c r="BX83" s="191">
        <v>0</v>
      </c>
      <c r="BY83" s="191">
        <v>0</v>
      </c>
      <c r="BZ83" s="191">
        <v>0</v>
      </c>
      <c r="CA83" s="191">
        <v>0</v>
      </c>
      <c r="CB83" s="191">
        <v>0</v>
      </c>
      <c r="CC83" s="191">
        <v>0</v>
      </c>
      <c r="CD83" s="191">
        <v>0</v>
      </c>
      <c r="CE83" s="191">
        <v>0</v>
      </c>
      <c r="CF83" s="191">
        <v>0</v>
      </c>
      <c r="CG83" s="191">
        <v>0</v>
      </c>
      <c r="CH83" s="192">
        <v>0</v>
      </c>
    </row>
    <row r="84" spans="1:86" x14ac:dyDescent="0.25">
      <c r="A84" s="193"/>
      <c r="B84" s="72" t="s">
        <v>492</v>
      </c>
      <c r="C84" s="271" t="s">
        <v>381</v>
      </c>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v>466.74275645787196</v>
      </c>
      <c r="AI84" s="191">
        <v>396.6019797538915</v>
      </c>
      <c r="AJ84" s="191">
        <v>379.19039719741551</v>
      </c>
      <c r="AK84" s="191">
        <v>372.74177880371002</v>
      </c>
      <c r="AL84" s="191">
        <v>337.86321038974904</v>
      </c>
      <c r="AM84" s="191">
        <v>353.42250821048265</v>
      </c>
      <c r="AN84" s="191">
        <v>332.69055859276176</v>
      </c>
      <c r="AO84" s="191">
        <v>331.25521293165667</v>
      </c>
      <c r="AP84" s="191">
        <v>318.42967154337509</v>
      </c>
      <c r="AQ84" s="191">
        <v>309.96094523275821</v>
      </c>
      <c r="AR84" s="191">
        <v>296.74756664470772</v>
      </c>
      <c r="AS84" s="191">
        <v>305.12562449062034</v>
      </c>
      <c r="AT84" s="191">
        <v>256.98126283189907</v>
      </c>
      <c r="AU84" s="191">
        <v>305.21620417177547</v>
      </c>
      <c r="AV84" s="191">
        <v>312.24862190686872</v>
      </c>
      <c r="AW84" s="191">
        <v>316.20955659656619</v>
      </c>
      <c r="AX84" s="191">
        <v>300.54826809320713</v>
      </c>
      <c r="AY84" s="191">
        <v>286.36965785036767</v>
      </c>
      <c r="AZ84" s="191">
        <v>247.66667889598199</v>
      </c>
      <c r="BA84" s="191">
        <v>225.61680655282584</v>
      </c>
      <c r="BB84" s="191">
        <v>210.08442774367336</v>
      </c>
      <c r="BC84" s="191">
        <v>195.5724416348956</v>
      </c>
      <c r="BD84" s="191">
        <v>177.14251578920408</v>
      </c>
      <c r="BE84" s="191">
        <v>178.99266913804726</v>
      </c>
      <c r="BF84" s="191">
        <v>182.57877061497288</v>
      </c>
      <c r="BG84" s="191">
        <v>160.55410661718338</v>
      </c>
      <c r="BH84" s="191">
        <v>149.28026786829361</v>
      </c>
      <c r="BI84" s="191">
        <v>134.60548948934087</v>
      </c>
      <c r="BJ84" s="191">
        <v>115.26379140638579</v>
      </c>
      <c r="BK84" s="191">
        <v>86.62584578374917</v>
      </c>
      <c r="BL84" s="191">
        <v>69.901190687805254</v>
      </c>
      <c r="BM84" s="191">
        <v>54.67708442393365</v>
      </c>
      <c r="BN84" s="191">
        <v>56.626618897838178</v>
      </c>
      <c r="BO84" s="191">
        <v>43.231057697493654</v>
      </c>
      <c r="BP84" s="191">
        <v>31.060898138828978</v>
      </c>
      <c r="BQ84" s="191">
        <v>20.561828414159276</v>
      </c>
      <c r="BR84" s="191">
        <v>12.956566256060215</v>
      </c>
      <c r="BS84" s="191">
        <v>7.7723182925721046</v>
      </c>
      <c r="BT84" s="191">
        <v>4.6022944362164546</v>
      </c>
      <c r="BU84" s="191">
        <v>4.0103247504310229</v>
      </c>
      <c r="BV84" s="191">
        <v>1.8491853220978083</v>
      </c>
      <c r="BW84" s="191">
        <v>0.64723433843751377</v>
      </c>
      <c r="BX84" s="191">
        <v>0</v>
      </c>
      <c r="BY84" s="191">
        <v>0</v>
      </c>
      <c r="BZ84" s="191">
        <v>0</v>
      </c>
      <c r="CA84" s="191">
        <v>0</v>
      </c>
      <c r="CB84" s="191">
        <v>0</v>
      </c>
      <c r="CC84" s="191">
        <v>0</v>
      </c>
      <c r="CD84" s="191">
        <v>0</v>
      </c>
      <c r="CE84" s="191">
        <v>0</v>
      </c>
      <c r="CF84" s="191">
        <v>0</v>
      </c>
      <c r="CG84" s="191">
        <v>0</v>
      </c>
      <c r="CH84" s="192">
        <v>0</v>
      </c>
    </row>
    <row r="85" spans="1:86" x14ac:dyDescent="0.25">
      <c r="A85" s="193"/>
      <c r="B85" s="72" t="s">
        <v>493</v>
      </c>
      <c r="C85" s="271" t="s">
        <v>381</v>
      </c>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v>0</v>
      </c>
      <c r="AI85" s="191">
        <v>3.7843842988276367E-3</v>
      </c>
      <c r="AJ85" s="191">
        <v>0.1116019925968518</v>
      </c>
      <c r="AK85" s="191">
        <v>0.39410388885244929</v>
      </c>
      <c r="AL85" s="191">
        <v>0.8549705686365543</v>
      </c>
      <c r="AM85" s="191">
        <v>1.7002917002406552</v>
      </c>
      <c r="AN85" s="191">
        <v>2.8358964388387169</v>
      </c>
      <c r="AO85" s="191">
        <v>5.032670773891426</v>
      </c>
      <c r="AP85" s="191">
        <v>6.7558303173112426</v>
      </c>
      <c r="AQ85" s="191">
        <v>8.9556519450169958</v>
      </c>
      <c r="AR85" s="191">
        <v>11.743177037214624</v>
      </c>
      <c r="AS85" s="191">
        <v>18.32911013111989</v>
      </c>
      <c r="AT85" s="191">
        <v>21.779563912538904</v>
      </c>
      <c r="AU85" s="191">
        <v>33.460696964805315</v>
      </c>
      <c r="AV85" s="191">
        <v>41.509171160372567</v>
      </c>
      <c r="AW85" s="191">
        <v>47.491886553205745</v>
      </c>
      <c r="AX85" s="191">
        <v>48.939493462142487</v>
      </c>
      <c r="AY85" s="191">
        <v>55.965860396125635</v>
      </c>
      <c r="AZ85" s="191">
        <v>56.732000927985247</v>
      </c>
      <c r="BA85" s="191">
        <v>54.189968960972045</v>
      </c>
      <c r="BB85" s="191">
        <v>55.989247044157018</v>
      </c>
      <c r="BC85" s="191">
        <v>56.736680375173528</v>
      </c>
      <c r="BD85" s="191">
        <v>55.212528046102094</v>
      </c>
      <c r="BE85" s="191">
        <v>56.888812553740941</v>
      </c>
      <c r="BF85" s="191">
        <v>57.775625446060431</v>
      </c>
      <c r="BG85" s="191">
        <v>61.204508832650006</v>
      </c>
      <c r="BH85" s="191">
        <v>59.726743663958963</v>
      </c>
      <c r="BI85" s="191">
        <v>54.340471940341835</v>
      </c>
      <c r="BJ85" s="191">
        <v>48.672138754411236</v>
      </c>
      <c r="BK85" s="191">
        <v>42.363876061705668</v>
      </c>
      <c r="BL85" s="191">
        <v>33.121880661515348</v>
      </c>
      <c r="BM85" s="191">
        <v>25.392616917770194</v>
      </c>
      <c r="BN85" s="191">
        <v>20.192059665578601</v>
      </c>
      <c r="BO85" s="191">
        <v>12.685384602029218</v>
      </c>
      <c r="BP85" s="191">
        <v>10.557486903070506</v>
      </c>
      <c r="BQ85" s="191">
        <v>6.1229377933252342</v>
      </c>
      <c r="BR85" s="191">
        <v>4.5131033674092667</v>
      </c>
      <c r="BS85" s="191">
        <v>1.8528967799325968</v>
      </c>
      <c r="BT85" s="191">
        <v>2.1227866389913501</v>
      </c>
      <c r="BU85" s="191">
        <v>0.43281506860202418</v>
      </c>
      <c r="BV85" s="191">
        <v>0.25035264927924994</v>
      </c>
      <c r="BW85" s="191">
        <v>0.10230021406839152</v>
      </c>
      <c r="BX85" s="191">
        <v>0</v>
      </c>
      <c r="BY85" s="191">
        <v>0</v>
      </c>
      <c r="BZ85" s="191">
        <v>0</v>
      </c>
      <c r="CA85" s="191">
        <v>0</v>
      </c>
      <c r="CB85" s="191">
        <v>0</v>
      </c>
      <c r="CC85" s="191">
        <v>0</v>
      </c>
      <c r="CD85" s="191">
        <v>0</v>
      </c>
      <c r="CE85" s="191">
        <v>0</v>
      </c>
      <c r="CF85" s="191">
        <v>0</v>
      </c>
      <c r="CG85" s="191">
        <v>0</v>
      </c>
      <c r="CH85" s="192">
        <v>0</v>
      </c>
    </row>
    <row r="86" spans="1:86" x14ac:dyDescent="0.25">
      <c r="A86" s="193"/>
      <c r="B86" s="51" t="s">
        <v>382</v>
      </c>
      <c r="C86" s="271" t="s">
        <v>377</v>
      </c>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v>0</v>
      </c>
      <c r="AI86" s="191">
        <v>0</v>
      </c>
      <c r="AJ86" s="191">
        <v>0</v>
      </c>
      <c r="AK86" s="191">
        <v>0</v>
      </c>
      <c r="AL86" s="191">
        <v>0</v>
      </c>
      <c r="AM86" s="191">
        <v>0</v>
      </c>
      <c r="AN86" s="191">
        <v>0</v>
      </c>
      <c r="AO86" s="191">
        <v>0</v>
      </c>
      <c r="AP86" s="191">
        <v>0</v>
      </c>
      <c r="AQ86" s="191">
        <v>0</v>
      </c>
      <c r="AR86" s="191">
        <v>0</v>
      </c>
      <c r="AS86" s="191">
        <v>0</v>
      </c>
      <c r="AT86" s="191">
        <v>0</v>
      </c>
      <c r="AU86" s="191">
        <v>33.820241139633715</v>
      </c>
      <c r="AV86" s="191">
        <v>38.849280743776184</v>
      </c>
      <c r="AW86" s="191">
        <v>48.008536628113497</v>
      </c>
      <c r="AX86" s="191">
        <v>56.356672354210382</v>
      </c>
      <c r="AY86" s="191">
        <v>64.784364907215206</v>
      </c>
      <c r="AZ86" s="191">
        <v>73.518112825873629</v>
      </c>
      <c r="BA86" s="191">
        <v>73.607826587184178</v>
      </c>
      <c r="BB86" s="191">
        <v>75.985307573862372</v>
      </c>
      <c r="BC86" s="191">
        <v>74.96821274017195</v>
      </c>
      <c r="BD86" s="191">
        <v>110.94512473473971</v>
      </c>
      <c r="BE86" s="191">
        <v>116.29057255558652</v>
      </c>
      <c r="BF86" s="191">
        <v>85.223353148190085</v>
      </c>
      <c r="BG86" s="191">
        <v>65.720530670387276</v>
      </c>
      <c r="BH86" s="191">
        <v>67.730159053523209</v>
      </c>
      <c r="BI86" s="191">
        <v>61.133322434450491</v>
      </c>
      <c r="BJ86" s="191">
        <v>65.355319793311324</v>
      </c>
      <c r="BK86" s="191">
        <v>72.370677078523357</v>
      </c>
      <c r="BL86" s="191">
        <v>73.596408364014252</v>
      </c>
      <c r="BM86" s="191">
        <v>75.753555715981278</v>
      </c>
      <c r="BN86" s="191">
        <v>69.860784076191223</v>
      </c>
      <c r="BO86" s="191">
        <v>62.222748535755187</v>
      </c>
      <c r="BP86" s="191">
        <v>66.223418276219917</v>
      </c>
      <c r="BQ86" s="191">
        <v>66.986111543238138</v>
      </c>
      <c r="BR86" s="191">
        <v>63.622282161202875</v>
      </c>
      <c r="BS86" s="191">
        <v>59.133770942217261</v>
      </c>
      <c r="BT86" s="191">
        <v>55.717803341998334</v>
      </c>
      <c r="BU86" s="191">
        <v>53.010732829553682</v>
      </c>
      <c r="BV86" s="191">
        <v>39.55131180153154</v>
      </c>
      <c r="BW86" s="191">
        <v>35.584869383742465</v>
      </c>
      <c r="BX86" s="191">
        <v>33.94689838887053</v>
      </c>
      <c r="BY86" s="191">
        <v>37.5116633987843</v>
      </c>
      <c r="BZ86" s="191">
        <v>35.281467328622966</v>
      </c>
      <c r="CA86" s="191">
        <v>35.948296010528026</v>
      </c>
      <c r="CB86" s="191">
        <v>38.383455022216602</v>
      </c>
      <c r="CC86" s="191">
        <v>41.523724194600454</v>
      </c>
      <c r="CD86" s="191">
        <v>41.726528591576837</v>
      </c>
      <c r="CE86" s="191">
        <v>39.459600867758887</v>
      </c>
      <c r="CF86" s="191">
        <v>39.307666717033243</v>
      </c>
      <c r="CG86" s="191">
        <v>41.174529560030813</v>
      </c>
      <c r="CH86" s="192">
        <v>43.092997371077416</v>
      </c>
    </row>
    <row r="87" spans="1:86" x14ac:dyDescent="0.25">
      <c r="A87" s="193"/>
      <c r="B87" s="51" t="s">
        <v>509</v>
      </c>
      <c r="C87" s="271" t="s">
        <v>381</v>
      </c>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v>624.02569162696182</v>
      </c>
      <c r="AI87" s="191">
        <v>533.92530248221965</v>
      </c>
      <c r="AJ87" s="191">
        <v>457.69697611637088</v>
      </c>
      <c r="AK87" s="191">
        <v>426.75811098368672</v>
      </c>
      <c r="AL87" s="191">
        <v>401.40255974256314</v>
      </c>
      <c r="AM87" s="191">
        <v>386.92848057999277</v>
      </c>
      <c r="AN87" s="191">
        <v>372.65148693218987</v>
      </c>
      <c r="AO87" s="191">
        <v>353.40464534878328</v>
      </c>
      <c r="AP87" s="191">
        <v>346.07780578165199</v>
      </c>
      <c r="AQ87" s="191">
        <v>327.03970458041368</v>
      </c>
      <c r="AR87" s="191">
        <v>311.91379007907369</v>
      </c>
      <c r="AS87" s="191">
        <v>296.52427056567291</v>
      </c>
      <c r="AT87" s="191">
        <v>274.44939796203431</v>
      </c>
      <c r="AU87" s="191">
        <v>263.40689741371131</v>
      </c>
      <c r="AV87" s="191">
        <v>258.14117807219515</v>
      </c>
      <c r="AW87" s="191">
        <v>266.21643913477101</v>
      </c>
      <c r="AX87" s="191">
        <v>264.48036125521458</v>
      </c>
      <c r="AY87" s="191">
        <v>258.18362222049802</v>
      </c>
      <c r="AZ87" s="191">
        <v>258.65485877691356</v>
      </c>
      <c r="BA87" s="191">
        <v>247.25321945468227</v>
      </c>
      <c r="BB87" s="191">
        <v>246.10982651770826</v>
      </c>
      <c r="BC87" s="191">
        <v>230.91897965787183</v>
      </c>
      <c r="BD87" s="191">
        <v>230.39142021626637</v>
      </c>
      <c r="BE87" s="191">
        <v>228.10193064031455</v>
      </c>
      <c r="BF87" s="191">
        <v>223.27737171227847</v>
      </c>
      <c r="BG87" s="191">
        <v>222.11829245751346</v>
      </c>
      <c r="BH87" s="191">
        <v>216.9068394243767</v>
      </c>
      <c r="BI87" s="191">
        <v>212.58096560660974</v>
      </c>
      <c r="BJ87" s="191">
        <v>209.69141898627697</v>
      </c>
      <c r="BK87" s="191">
        <v>207.98287451365178</v>
      </c>
      <c r="BL87" s="191">
        <v>1296.2306856784028</v>
      </c>
      <c r="BM87" s="191">
        <v>188.54610965546561</v>
      </c>
      <c r="BN87" s="191">
        <v>187.16017251870946</v>
      </c>
      <c r="BO87" s="191">
        <v>184.691600539473</v>
      </c>
      <c r="BP87" s="191">
        <v>181.70310884105922</v>
      </c>
      <c r="BQ87" s="191">
        <v>176.65144120236988</v>
      </c>
      <c r="BR87" s="191">
        <v>177.12986815635384</v>
      </c>
      <c r="BS87" s="191">
        <v>180.10998588985254</v>
      </c>
      <c r="BT87" s="191">
        <v>174.97931316991713</v>
      </c>
      <c r="BU87" s="191">
        <v>172.28567208961547</v>
      </c>
      <c r="BV87" s="191">
        <v>167.98150507002845</v>
      </c>
      <c r="BW87" s="191">
        <v>161.51439963864431</v>
      </c>
      <c r="BX87" s="191">
        <v>151.8790410087972</v>
      </c>
      <c r="BY87" s="191">
        <v>153.19021473285511</v>
      </c>
      <c r="BZ87" s="191">
        <v>145.17373885530318</v>
      </c>
      <c r="CA87" s="191">
        <v>140.19899669672552</v>
      </c>
      <c r="CB87" s="191">
        <v>137.19502224992902</v>
      </c>
      <c r="CC87" s="191">
        <v>134.50956539057438</v>
      </c>
      <c r="CD87" s="191">
        <v>130.94367634054007</v>
      </c>
      <c r="CE87" s="191">
        <v>127.37070943445448</v>
      </c>
      <c r="CF87" s="191">
        <v>126.55649831228133</v>
      </c>
      <c r="CG87" s="191">
        <v>126.82457874331345</v>
      </c>
      <c r="CH87" s="192">
        <v>126.91029485601007</v>
      </c>
    </row>
    <row r="88" spans="1:86" x14ac:dyDescent="0.25">
      <c r="A88" s="193"/>
      <c r="B88" s="51" t="s">
        <v>386</v>
      </c>
      <c r="C88" s="271" t="s">
        <v>387</v>
      </c>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v>0</v>
      </c>
      <c r="AI88" s="191">
        <v>0</v>
      </c>
      <c r="AJ88" s="191">
        <v>0</v>
      </c>
      <c r="AK88" s="191">
        <v>0</v>
      </c>
      <c r="AL88" s="191">
        <v>0</v>
      </c>
      <c r="AM88" s="191">
        <v>0</v>
      </c>
      <c r="AN88" s="191">
        <v>0</v>
      </c>
      <c r="AO88" s="191">
        <v>0</v>
      </c>
      <c r="AP88" s="191">
        <v>0</v>
      </c>
      <c r="AQ88" s="191">
        <v>0</v>
      </c>
      <c r="AR88" s="191">
        <v>0</v>
      </c>
      <c r="AS88" s="191">
        <v>0</v>
      </c>
      <c r="AT88" s="191">
        <v>0</v>
      </c>
      <c r="AU88" s="191">
        <v>0</v>
      </c>
      <c r="AV88" s="191">
        <v>0</v>
      </c>
      <c r="AW88" s="191">
        <v>0</v>
      </c>
      <c r="AX88" s="191">
        <v>0</v>
      </c>
      <c r="AY88" s="191">
        <v>0</v>
      </c>
      <c r="AZ88" s="191">
        <v>0</v>
      </c>
      <c r="BA88" s="191">
        <v>0</v>
      </c>
      <c r="BB88" s="191">
        <v>0</v>
      </c>
      <c r="BC88" s="191">
        <v>0</v>
      </c>
      <c r="BD88" s="191">
        <v>0</v>
      </c>
      <c r="BE88" s="191">
        <v>0</v>
      </c>
      <c r="BF88" s="191">
        <v>0</v>
      </c>
      <c r="BG88" s="191">
        <v>0</v>
      </c>
      <c r="BH88" s="191">
        <v>0</v>
      </c>
      <c r="BI88" s="191">
        <v>0</v>
      </c>
      <c r="BJ88" s="191">
        <v>3.9743035812652798</v>
      </c>
      <c r="BK88" s="191">
        <v>4.5427069774750617</v>
      </c>
      <c r="BL88" s="191">
        <v>229.11524973972487</v>
      </c>
      <c r="BM88" s="191">
        <v>301.59848645196041</v>
      </c>
      <c r="BN88" s="191">
        <v>408.01440278371018</v>
      </c>
      <c r="BO88" s="191">
        <v>116.62760491325828</v>
      </c>
      <c r="BP88" s="191">
        <v>123.2752770972692</v>
      </c>
      <c r="BQ88" s="191">
        <v>6.9992881526634054</v>
      </c>
      <c r="BR88" s="191">
        <v>8.7349227215411407</v>
      </c>
      <c r="BS88" s="191">
        <v>2.6455399267898736</v>
      </c>
      <c r="BT88" s="191">
        <v>2.1574754965066449</v>
      </c>
      <c r="BU88" s="191">
        <v>73.936524840974613</v>
      </c>
      <c r="BV88" s="191">
        <v>26.847703913316902</v>
      </c>
      <c r="BW88" s="191">
        <v>0.12674901024327867</v>
      </c>
      <c r="BX88" s="191">
        <v>42.921834469386795</v>
      </c>
      <c r="BY88" s="191">
        <v>0.1889597875537585</v>
      </c>
      <c r="BZ88" s="191">
        <v>52.318797885227781</v>
      </c>
      <c r="CA88" s="191">
        <v>10.035614430415677</v>
      </c>
      <c r="CB88" s="191">
        <v>10.413883331081889</v>
      </c>
      <c r="CC88" s="191">
        <v>13.069204172488593</v>
      </c>
      <c r="CD88" s="191">
        <v>12.792743162746563</v>
      </c>
      <c r="CE88" s="191">
        <v>12.549043220277854</v>
      </c>
      <c r="CF88" s="191">
        <v>12.319250303807667</v>
      </c>
      <c r="CG88" s="191">
        <v>12.093777871563066</v>
      </c>
      <c r="CH88" s="192">
        <v>11.854789776421674</v>
      </c>
    </row>
    <row r="89" spans="1:86" x14ac:dyDescent="0.25">
      <c r="A89" s="193"/>
      <c r="B89" s="51" t="s">
        <v>388</v>
      </c>
      <c r="C89" s="271" t="s">
        <v>377</v>
      </c>
      <c r="D89" s="191"/>
      <c r="E89" s="191"/>
      <c r="F89" s="191"/>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191"/>
      <c r="BD89" s="191"/>
      <c r="BE89" s="191"/>
      <c r="BF89" s="191"/>
      <c r="BG89" s="191"/>
      <c r="BH89" s="191"/>
      <c r="BI89" s="191"/>
      <c r="BJ89" s="191"/>
      <c r="BK89" s="191"/>
      <c r="BL89" s="191"/>
      <c r="BM89" s="191"/>
      <c r="BN89" s="191"/>
      <c r="BO89" s="191"/>
      <c r="BP89" s="191"/>
      <c r="BQ89" s="191"/>
      <c r="BR89" s="191"/>
      <c r="BS89" s="191"/>
      <c r="BT89" s="191"/>
      <c r="BU89" s="191"/>
      <c r="BV89" s="191"/>
      <c r="BW89" s="191"/>
      <c r="BX89" s="191"/>
      <c r="BY89" s="191"/>
      <c r="BZ89" s="191">
        <v>4445.783374748019</v>
      </c>
      <c r="CA89" s="191">
        <v>4723.9399607258492</v>
      </c>
      <c r="CB89" s="191">
        <v>13.763741467191247</v>
      </c>
      <c r="CC89" s="191">
        <v>-2.3816950850904379</v>
      </c>
      <c r="CD89" s="191">
        <v>0</v>
      </c>
      <c r="CE89" s="191">
        <v>0</v>
      </c>
      <c r="CF89" s="191">
        <v>0</v>
      </c>
      <c r="CG89" s="191">
        <v>0</v>
      </c>
      <c r="CH89" s="192">
        <v>0</v>
      </c>
    </row>
    <row r="90" spans="1:86" x14ac:dyDescent="0.25">
      <c r="A90" s="193"/>
      <c r="B90" s="51" t="s">
        <v>29</v>
      </c>
      <c r="C90" s="271" t="s">
        <v>387</v>
      </c>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v>1228.943261488138</v>
      </c>
      <c r="AI90" s="191">
        <v>1208.23883256465</v>
      </c>
      <c r="AJ90" s="191">
        <v>1362.1004404311889</v>
      </c>
      <c r="AK90" s="191">
        <v>1841.3745084940733</v>
      </c>
      <c r="AL90" s="191">
        <v>2092.1758935589214</v>
      </c>
      <c r="AM90" s="191">
        <v>2253.6269005400904</v>
      </c>
      <c r="AN90" s="191">
        <v>2369.3457566349739</v>
      </c>
      <c r="AO90" s="191">
        <v>2458.8350794480657</v>
      </c>
      <c r="AP90" s="191">
        <v>2605.6375712073404</v>
      </c>
      <c r="AQ90" s="191">
        <v>2561.8773234728128</v>
      </c>
      <c r="AR90" s="191">
        <v>2175.5815162351128</v>
      </c>
      <c r="AS90" s="191">
        <v>2478.8719794709141</v>
      </c>
      <c r="AT90" s="191">
        <v>2838.6004771442022</v>
      </c>
      <c r="AU90" s="191">
        <v>1544.4592152360035</v>
      </c>
      <c r="AV90" s="191">
        <v>1624.0648015034471</v>
      </c>
      <c r="AW90" s="191">
        <v>2052.9033793685421</v>
      </c>
      <c r="AX90" s="191">
        <v>2087.5494928962744</v>
      </c>
      <c r="AY90" s="191">
        <v>2061.458148761436</v>
      </c>
      <c r="AZ90" s="191">
        <v>2081.6936203265896</v>
      </c>
      <c r="BA90" s="191">
        <v>2165.4570813530613</v>
      </c>
      <c r="BB90" s="191">
        <v>2224.8189078425657</v>
      </c>
      <c r="BC90" s="191">
        <v>2273.8732687983452</v>
      </c>
      <c r="BD90" s="191">
        <v>2380.8818166598489</v>
      </c>
      <c r="BE90" s="191">
        <v>2562.0826769065989</v>
      </c>
      <c r="BF90" s="191">
        <v>2661.8963348304246</v>
      </c>
      <c r="BG90" s="191">
        <v>2928.0398434481131</v>
      </c>
      <c r="BH90" s="191">
        <v>3224.1603702980069</v>
      </c>
      <c r="BI90" s="191">
        <v>3163.3119683122172</v>
      </c>
      <c r="BJ90" s="191">
        <v>3338.7388044895688</v>
      </c>
      <c r="BK90" s="191">
        <v>3344.3285616684334</v>
      </c>
      <c r="BL90" s="191">
        <v>3407.2343248703119</v>
      </c>
      <c r="BM90" s="191">
        <v>3483.359174266488</v>
      </c>
      <c r="BN90" s="191">
        <v>3475.957970307843</v>
      </c>
      <c r="BO90" s="191">
        <v>3334.6030784653121</v>
      </c>
      <c r="BP90" s="191">
        <v>3144.5136455498437</v>
      </c>
      <c r="BQ90" s="191">
        <v>0</v>
      </c>
      <c r="BR90" s="191">
        <v>0</v>
      </c>
      <c r="BS90" s="191">
        <v>0</v>
      </c>
      <c r="BT90" s="191">
        <v>0</v>
      </c>
      <c r="BU90" s="191">
        <v>0</v>
      </c>
      <c r="BV90" s="191">
        <v>0</v>
      </c>
      <c r="BW90" s="191">
        <v>0</v>
      </c>
      <c r="BX90" s="191">
        <v>0</v>
      </c>
      <c r="BY90" s="191">
        <v>0</v>
      </c>
      <c r="BZ90" s="191">
        <v>0</v>
      </c>
      <c r="CA90" s="191">
        <v>0</v>
      </c>
      <c r="CB90" s="191">
        <v>0</v>
      </c>
      <c r="CC90" s="191">
        <v>0</v>
      </c>
      <c r="CD90" s="191">
        <v>0</v>
      </c>
      <c r="CE90" s="191">
        <v>0</v>
      </c>
      <c r="CF90" s="191">
        <v>0</v>
      </c>
      <c r="CG90" s="191">
        <v>0</v>
      </c>
      <c r="CH90" s="192">
        <v>0</v>
      </c>
    </row>
    <row r="91" spans="1:86" x14ac:dyDescent="0.25">
      <c r="A91" s="193"/>
      <c r="B91" s="51" t="s">
        <v>389</v>
      </c>
      <c r="C91" s="271" t="s">
        <v>381</v>
      </c>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v>104.00428193782696</v>
      </c>
      <c r="AI91" s="191">
        <v>88.987550413703275</v>
      </c>
      <c r="AJ91" s="191">
        <v>74.726036916958506</v>
      </c>
      <c r="AK91" s="191">
        <v>71.83057313586805</v>
      </c>
      <c r="AL91" s="191">
        <v>66.900426623760524</v>
      </c>
      <c r="AM91" s="191">
        <v>63.861982231649293</v>
      </c>
      <c r="AN91" s="191">
        <v>60.334050265211694</v>
      </c>
      <c r="AO91" s="191">
        <v>60.583653488362842</v>
      </c>
      <c r="AP91" s="191">
        <v>58.218696299717152</v>
      </c>
      <c r="AQ91" s="191">
        <v>7.9712107434179345</v>
      </c>
      <c r="AR91" s="191">
        <v>0</v>
      </c>
      <c r="AS91" s="191">
        <v>0</v>
      </c>
      <c r="AT91" s="191">
        <v>0</v>
      </c>
      <c r="AU91" s="191">
        <v>0</v>
      </c>
      <c r="AV91" s="191">
        <v>0</v>
      </c>
      <c r="AW91" s="191">
        <v>0</v>
      </c>
      <c r="AX91" s="191">
        <v>0</v>
      </c>
      <c r="AY91" s="191">
        <v>0</v>
      </c>
      <c r="AZ91" s="191">
        <v>0</v>
      </c>
      <c r="BA91" s="191">
        <v>0</v>
      </c>
      <c r="BB91" s="191">
        <v>0</v>
      </c>
      <c r="BC91" s="191">
        <v>0</v>
      </c>
      <c r="BD91" s="191">
        <v>0</v>
      </c>
      <c r="BE91" s="191">
        <v>0</v>
      </c>
      <c r="BF91" s="191">
        <v>0</v>
      </c>
      <c r="BG91" s="191">
        <v>0</v>
      </c>
      <c r="BH91" s="191">
        <v>0</v>
      </c>
      <c r="BI91" s="191">
        <v>0</v>
      </c>
      <c r="BJ91" s="191">
        <v>0</v>
      </c>
      <c r="BK91" s="191">
        <v>0</v>
      </c>
      <c r="BL91" s="191">
        <v>0</v>
      </c>
      <c r="BM91" s="191">
        <v>0</v>
      </c>
      <c r="BN91" s="191">
        <v>0</v>
      </c>
      <c r="BO91" s="191">
        <v>0</v>
      </c>
      <c r="BP91" s="191">
        <v>0</v>
      </c>
      <c r="BQ91" s="191">
        <v>0</v>
      </c>
      <c r="BR91" s="191">
        <v>0</v>
      </c>
      <c r="BS91" s="191">
        <v>0</v>
      </c>
      <c r="BT91" s="191">
        <v>0</v>
      </c>
      <c r="BU91" s="191">
        <v>0</v>
      </c>
      <c r="BV91" s="191">
        <v>0</v>
      </c>
      <c r="BW91" s="191">
        <v>0</v>
      </c>
      <c r="BX91" s="191">
        <v>0</v>
      </c>
      <c r="BY91" s="191">
        <v>0</v>
      </c>
      <c r="BZ91" s="191">
        <v>0</v>
      </c>
      <c r="CA91" s="191">
        <v>0</v>
      </c>
      <c r="CB91" s="191">
        <v>0</v>
      </c>
      <c r="CC91" s="191">
        <v>0</v>
      </c>
      <c r="CD91" s="191">
        <v>0</v>
      </c>
      <c r="CE91" s="191">
        <v>0</v>
      </c>
      <c r="CF91" s="191">
        <v>0</v>
      </c>
      <c r="CG91" s="191">
        <v>0</v>
      </c>
      <c r="CH91" s="192">
        <v>0</v>
      </c>
    </row>
    <row r="92" spans="1:86" x14ac:dyDescent="0.25">
      <c r="A92" s="193"/>
      <c r="B92" s="51" t="s">
        <v>390</v>
      </c>
      <c r="C92" s="271" t="s">
        <v>377</v>
      </c>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v>0</v>
      </c>
      <c r="AI92" s="191">
        <v>0</v>
      </c>
      <c r="AJ92" s="191">
        <v>0</v>
      </c>
      <c r="AK92" s="191">
        <v>0</v>
      </c>
      <c r="AL92" s="191">
        <v>0</v>
      </c>
      <c r="AM92" s="191">
        <v>0</v>
      </c>
      <c r="AN92" s="191">
        <v>0</v>
      </c>
      <c r="AO92" s="191">
        <v>0</v>
      </c>
      <c r="AP92" s="191">
        <v>0</v>
      </c>
      <c r="AQ92" s="191">
        <v>0</v>
      </c>
      <c r="AR92" s="191">
        <v>0</v>
      </c>
      <c r="AS92" s="191">
        <v>0</v>
      </c>
      <c r="AT92" s="191">
        <v>0</v>
      </c>
      <c r="AU92" s="191">
        <v>0</v>
      </c>
      <c r="AV92" s="191">
        <v>1133.6333955870241</v>
      </c>
      <c r="AW92" s="191">
        <v>1548.6272113839427</v>
      </c>
      <c r="AX92" s="191">
        <v>1760.4836537642177</v>
      </c>
      <c r="AY92" s="191">
        <v>2095.7189480340198</v>
      </c>
      <c r="AZ92" s="191">
        <v>2438.5134831871273</v>
      </c>
      <c r="BA92" s="191">
        <v>2754.7892563920286</v>
      </c>
      <c r="BB92" s="191">
        <v>3024.9938065179858</v>
      </c>
      <c r="BC92" s="191">
        <v>3292.4555889342296</v>
      </c>
      <c r="BD92" s="191">
        <v>3576.9897978854942</v>
      </c>
      <c r="BE92" s="191">
        <v>3882.0952720871637</v>
      </c>
      <c r="BF92" s="191">
        <v>4063.9595903832237</v>
      </c>
      <c r="BG92" s="191">
        <v>4357.8076282357697</v>
      </c>
      <c r="BH92" s="191">
        <v>4599.9466850413764</v>
      </c>
      <c r="BI92" s="191">
        <v>4847.7585628712777</v>
      </c>
      <c r="BJ92" s="191">
        <v>5097.6882416636445</v>
      </c>
      <c r="BK92" s="191">
        <v>5489.0826895554674</v>
      </c>
      <c r="BL92" s="191">
        <v>5702.1728068083112</v>
      </c>
      <c r="BM92" s="191">
        <v>6204.1916488631905</v>
      </c>
      <c r="BN92" s="191">
        <v>6423.2044976559164</v>
      </c>
      <c r="BO92" s="191">
        <v>6514.9647301968753</v>
      </c>
      <c r="BP92" s="191">
        <v>6799.5989462942634</v>
      </c>
      <c r="BQ92" s="191">
        <v>6878.3181703573673</v>
      </c>
      <c r="BR92" s="191">
        <v>7122.4887614199406</v>
      </c>
      <c r="BS92" s="191">
        <v>6729.3714082327815</v>
      </c>
      <c r="BT92" s="191">
        <v>6198.511527538757</v>
      </c>
      <c r="BU92" s="191">
        <v>5252.0096126066601</v>
      </c>
      <c r="BV92" s="191">
        <v>4711.2950085157181</v>
      </c>
      <c r="BW92" s="191">
        <v>4312.231463162746</v>
      </c>
      <c r="BX92" s="191">
        <v>3331.6617887052089</v>
      </c>
      <c r="BY92" s="191">
        <v>3021.6967421680365</v>
      </c>
      <c r="BZ92" s="191">
        <v>2724.9676563332691</v>
      </c>
      <c r="CA92" s="191">
        <v>2664.7721478836265</v>
      </c>
      <c r="CB92" s="191">
        <v>2480.5257375969941</v>
      </c>
      <c r="CC92" s="191">
        <v>2202.4909149402829</v>
      </c>
      <c r="CD92" s="191">
        <v>2018.5391926016725</v>
      </c>
      <c r="CE92" s="191">
        <v>1807.7843000998164</v>
      </c>
      <c r="CF92" s="191">
        <v>1556.8861754761199</v>
      </c>
      <c r="CG92" s="191">
        <v>1251.6186446735821</v>
      </c>
      <c r="CH92" s="192">
        <v>1058.0557988688809</v>
      </c>
    </row>
    <row r="93" spans="1:86" ht="25.5" customHeight="1" x14ac:dyDescent="0.25">
      <c r="A93" s="193"/>
      <c r="B93" s="51" t="s">
        <v>397</v>
      </c>
      <c r="C93" s="271" t="s">
        <v>377</v>
      </c>
      <c r="D93" s="191"/>
      <c r="E93" s="191"/>
      <c r="F93" s="191"/>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v>0</v>
      </c>
      <c r="BA93" s="191">
        <v>0</v>
      </c>
      <c r="BB93" s="191">
        <v>0</v>
      </c>
      <c r="BC93" s="191">
        <v>0</v>
      </c>
      <c r="BD93" s="191">
        <v>0</v>
      </c>
      <c r="BE93" s="191">
        <v>0</v>
      </c>
      <c r="BF93" s="191">
        <v>0</v>
      </c>
      <c r="BG93" s="191">
        <v>0</v>
      </c>
      <c r="BH93" s="191">
        <v>0</v>
      </c>
      <c r="BI93" s="191">
        <v>5.1483517807942656</v>
      </c>
      <c r="BJ93" s="191">
        <v>11.662296268166235</v>
      </c>
      <c r="BK93" s="191">
        <v>22.055206880134534</v>
      </c>
      <c r="BL93" s="191">
        <v>60.705884463674813</v>
      </c>
      <c r="BM93" s="191">
        <v>53.118672794134021</v>
      </c>
      <c r="BN93" s="191">
        <v>69.99059761173659</v>
      </c>
      <c r="BO93" s="191">
        <v>111.00262092626704</v>
      </c>
      <c r="BP93" s="191">
        <v>163.23571866492173</v>
      </c>
      <c r="BQ93" s="191">
        <v>230.32378534921457</v>
      </c>
      <c r="BR93" s="191">
        <v>267.12169025905308</v>
      </c>
      <c r="BS93" s="191">
        <v>294.82157697082351</v>
      </c>
      <c r="BT93" s="191">
        <v>269.53398282064217</v>
      </c>
      <c r="BU93" s="191">
        <v>297.63186232576714</v>
      </c>
      <c r="BV93" s="191">
        <v>283.01392300807078</v>
      </c>
      <c r="BW93" s="191">
        <v>276.3692399270509</v>
      </c>
      <c r="BX93" s="191">
        <v>347.68893996624649</v>
      </c>
      <c r="BY93" s="191">
        <v>1166.4851163227449</v>
      </c>
      <c r="BZ93" s="191">
        <v>-1919.1076989346059</v>
      </c>
      <c r="CA93" s="191">
        <v>-296.87894759097094</v>
      </c>
      <c r="CB93" s="191">
        <v>170.60144779535767</v>
      </c>
      <c r="CC93" s="191">
        <v>259.56633274320683</v>
      </c>
      <c r="CD93" s="191">
        <v>259.63542689724596</v>
      </c>
      <c r="CE93" s="191">
        <v>260.98571420838636</v>
      </c>
      <c r="CF93" s="191">
        <v>260.098961563312</v>
      </c>
      <c r="CG93" s="191">
        <v>259.65822905265168</v>
      </c>
      <c r="CH93" s="192">
        <v>257.4891755858817</v>
      </c>
    </row>
    <row r="94" spans="1:86" x14ac:dyDescent="0.25">
      <c r="A94" s="193"/>
      <c r="B94" s="51" t="s">
        <v>398</v>
      </c>
      <c r="C94" s="271" t="s">
        <v>387</v>
      </c>
      <c r="D94" s="191"/>
      <c r="E94" s="191"/>
      <c r="F94" s="191"/>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191"/>
      <c r="AU94" s="191"/>
      <c r="AV94" s="191"/>
      <c r="AW94" s="191"/>
      <c r="AX94" s="191"/>
      <c r="AY94" s="191"/>
      <c r="AZ94" s="191">
        <v>0</v>
      </c>
      <c r="BA94" s="191">
        <v>0</v>
      </c>
      <c r="BB94" s="191">
        <v>0</v>
      </c>
      <c r="BC94" s="191">
        <v>0</v>
      </c>
      <c r="BD94" s="191">
        <v>0</v>
      </c>
      <c r="BE94" s="191">
        <v>0</v>
      </c>
      <c r="BF94" s="191">
        <v>0</v>
      </c>
      <c r="BG94" s="191">
        <v>0</v>
      </c>
      <c r="BH94" s="191">
        <v>0</v>
      </c>
      <c r="BI94" s="191">
        <v>0</v>
      </c>
      <c r="BJ94" s="191">
        <v>38.30653478055504</v>
      </c>
      <c r="BK94" s="191">
        <v>36.597358711574657</v>
      </c>
      <c r="BL94" s="191">
        <v>37.207560755773386</v>
      </c>
      <c r="BM94" s="191">
        <v>34.395642071856031</v>
      </c>
      <c r="BN94" s="191">
        <v>31.102226184227543</v>
      </c>
      <c r="BO94" s="191">
        <v>31.927339951023278</v>
      </c>
      <c r="BP94" s="191">
        <v>27.293861074846919</v>
      </c>
      <c r="BQ94" s="191">
        <v>25.813461689420311</v>
      </c>
      <c r="BR94" s="191">
        <v>23.796457501956528</v>
      </c>
      <c r="BS94" s="191">
        <v>20.186673136840593</v>
      </c>
      <c r="BT94" s="191">
        <v>18.104283427046703</v>
      </c>
      <c r="BU94" s="191">
        <v>15.677275379784527</v>
      </c>
      <c r="BV94" s="191">
        <v>16.672154464182636</v>
      </c>
      <c r="BW94" s="191">
        <v>12.554458813393955</v>
      </c>
      <c r="BX94" s="191">
        <v>18.292683318639114</v>
      </c>
      <c r="BY94" s="191">
        <v>14.206164087766961</v>
      </c>
      <c r="BZ94" s="191">
        <v>12.12322056172264</v>
      </c>
      <c r="CA94" s="191">
        <v>13.149833598084626</v>
      </c>
      <c r="CB94" s="191">
        <v>9.4988254288454534</v>
      </c>
      <c r="CC94" s="191">
        <v>10.579842498190569</v>
      </c>
      <c r="CD94" s="191">
        <v>10.669732958735526</v>
      </c>
      <c r="CE94" s="191">
        <v>10.796118167721165</v>
      </c>
      <c r="CF94" s="191">
        <v>10.958528704927126</v>
      </c>
      <c r="CG94" s="191">
        <v>11.132351562522528</v>
      </c>
      <c r="CH94" s="192">
        <v>11.297564592975943</v>
      </c>
    </row>
    <row r="95" spans="1:86" x14ac:dyDescent="0.25">
      <c r="A95" s="193"/>
      <c r="B95" s="51" t="s">
        <v>30</v>
      </c>
      <c r="C95" s="271" t="s">
        <v>387</v>
      </c>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v>2086.1932252800966</v>
      </c>
      <c r="AI95" s="191">
        <v>1961.9426509235291</v>
      </c>
      <c r="AJ95" s="191">
        <v>2126.6714081293117</v>
      </c>
      <c r="AK95" s="191">
        <v>3111.5547756156056</v>
      </c>
      <c r="AL95" s="191">
        <v>3724.2259034950816</v>
      </c>
      <c r="AM95" s="191">
        <v>4203.9464792366825</v>
      </c>
      <c r="AN95" s="191">
        <v>4473.2453557960935</v>
      </c>
      <c r="AO95" s="191">
        <v>4757.3512027213756</v>
      </c>
      <c r="AP95" s="191">
        <v>4911.0429954894744</v>
      </c>
      <c r="AQ95" s="191">
        <v>4807.2135900166968</v>
      </c>
      <c r="AR95" s="191">
        <v>5207.7641478594933</v>
      </c>
      <c r="AS95" s="191">
        <v>5414.1704678053702</v>
      </c>
      <c r="AT95" s="191">
        <v>5675.4569295983947</v>
      </c>
      <c r="AU95" s="191">
        <v>5928.5859760710628</v>
      </c>
      <c r="AV95" s="191">
        <v>6296.7183852016442</v>
      </c>
      <c r="AW95" s="191">
        <v>6953.6613084141936</v>
      </c>
      <c r="AX95" s="191">
        <v>7297.5063855236622</v>
      </c>
      <c r="AY95" s="191">
        <v>7515.7182962477236</v>
      </c>
      <c r="AZ95" s="191">
        <v>7545.4655927558761</v>
      </c>
      <c r="BA95" s="191">
        <v>7598.3775228368777</v>
      </c>
      <c r="BB95" s="191">
        <v>7619.1477406983813</v>
      </c>
      <c r="BC95" s="191">
        <v>7810.4448000635712</v>
      </c>
      <c r="BD95" s="191">
        <v>8148.2779114806563</v>
      </c>
      <c r="BE95" s="191">
        <v>8465.2035045362609</v>
      </c>
      <c r="BF95" s="191">
        <v>8897.768803205825</v>
      </c>
      <c r="BG95" s="191">
        <v>8062.1340892927756</v>
      </c>
      <c r="BH95" s="191">
        <v>8020.0959903498315</v>
      </c>
      <c r="BI95" s="191">
        <v>7832.2536221802893</v>
      </c>
      <c r="BJ95" s="191">
        <v>8099.4296213325943</v>
      </c>
      <c r="BK95" s="191">
        <v>8045.5563447806753</v>
      </c>
      <c r="BL95" s="191">
        <v>8670.7088389551682</v>
      </c>
      <c r="BM95" s="191">
        <v>8962.0195581526787</v>
      </c>
      <c r="BN95" s="191">
        <v>9097.3476392015054</v>
      </c>
      <c r="BO95" s="191">
        <v>9345.3636529439354</v>
      </c>
      <c r="BP95" s="191">
        <v>9459.1242878298617</v>
      </c>
      <c r="BQ95" s="191">
        <v>9434.928716358676</v>
      </c>
      <c r="BR95" s="191">
        <v>9351.7386585700315</v>
      </c>
      <c r="BS95" s="191">
        <v>9215.876942840956</v>
      </c>
      <c r="BT95" s="191">
        <v>8760.4272185975951</v>
      </c>
      <c r="BU95" s="191">
        <v>8321.2896725747196</v>
      </c>
      <c r="BV95" s="191">
        <v>7796.8578699009495</v>
      </c>
      <c r="BW95" s="191">
        <v>7505.4276405153923</v>
      </c>
      <c r="BX95" s="191">
        <v>7138.5009459856783</v>
      </c>
      <c r="BY95" s="191">
        <v>7024.0867614500739</v>
      </c>
      <c r="BZ95" s="191">
        <v>6793.0901824496641</v>
      </c>
      <c r="CA95" s="191">
        <v>6844.753940697221</v>
      </c>
      <c r="CB95" s="191">
        <v>7214.8020078373283</v>
      </c>
      <c r="CC95" s="191">
        <v>7257.4469375260715</v>
      </c>
      <c r="CD95" s="191">
        <v>7268.9451173429443</v>
      </c>
      <c r="CE95" s="191">
        <v>7200.5365372835267</v>
      </c>
      <c r="CF95" s="191">
        <v>7188.1462555447424</v>
      </c>
      <c r="CG95" s="191">
        <v>7324.5542707172099</v>
      </c>
      <c r="CH95" s="192">
        <v>7359.0594505894387</v>
      </c>
    </row>
    <row r="96" spans="1:86" x14ac:dyDescent="0.25">
      <c r="A96" s="193"/>
      <c r="B96" s="51" t="s">
        <v>498</v>
      </c>
      <c r="C96" s="271"/>
      <c r="D96" s="191"/>
      <c r="E96" s="191"/>
      <c r="F96" s="191"/>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v>462.29968174293424</v>
      </c>
      <c r="AI96" s="191">
        <v>463.54408570428564</v>
      </c>
      <c r="AJ96" s="191">
        <v>440.74399805139399</v>
      </c>
      <c r="AK96" s="191">
        <v>467.58698822986196</v>
      </c>
      <c r="AL96" s="191">
        <v>506.13772026011861</v>
      </c>
      <c r="AM96" s="191">
        <v>576.58684669708566</v>
      </c>
      <c r="AN96" s="191">
        <v>678.96068835703943</v>
      </c>
      <c r="AO96" s="191">
        <v>806.57558084870504</v>
      </c>
      <c r="AP96" s="191">
        <v>1008.9715869064966</v>
      </c>
      <c r="AQ96" s="191">
        <v>1193.8544676628383</v>
      </c>
      <c r="AR96" s="191">
        <v>1374.4553482011097</v>
      </c>
      <c r="AS96" s="191">
        <v>1574.2058900472614</v>
      </c>
      <c r="AT96" s="191">
        <v>1802.6519317936907</v>
      </c>
      <c r="AU96" s="191">
        <v>2157.435950803108</v>
      </c>
      <c r="AV96" s="191">
        <v>2368.711128889086</v>
      </c>
      <c r="AW96" s="191">
        <v>2558.2889494193596</v>
      </c>
      <c r="AX96" s="191">
        <v>2677.1973436641597</v>
      </c>
      <c r="AY96" s="191">
        <v>2229.0133156287229</v>
      </c>
      <c r="AZ96" s="191">
        <v>1747.4293582924861</v>
      </c>
      <c r="BA96" s="191">
        <v>1339.7963658906056</v>
      </c>
      <c r="BB96" s="191">
        <v>852.06506169513284</v>
      </c>
      <c r="BC96" s="191">
        <v>314.0622606332708</v>
      </c>
      <c r="BD96" s="191">
        <v>5.972723558337667</v>
      </c>
      <c r="BE96" s="191">
        <v>0</v>
      </c>
      <c r="BF96" s="191">
        <v>0</v>
      </c>
      <c r="BG96" s="191">
        <v>0</v>
      </c>
      <c r="BH96" s="191">
        <v>0</v>
      </c>
      <c r="BI96" s="191">
        <v>0</v>
      </c>
      <c r="BJ96" s="191">
        <v>0</v>
      </c>
      <c r="BK96" s="191">
        <v>0</v>
      </c>
      <c r="BL96" s="191">
        <v>0</v>
      </c>
      <c r="BM96" s="191">
        <v>0</v>
      </c>
      <c r="BN96" s="191">
        <v>0</v>
      </c>
      <c r="BO96" s="191">
        <v>0</v>
      </c>
      <c r="BP96" s="191">
        <v>0</v>
      </c>
      <c r="BQ96" s="191">
        <v>0</v>
      </c>
      <c r="BR96" s="191">
        <v>0</v>
      </c>
      <c r="BS96" s="191">
        <v>0</v>
      </c>
      <c r="BT96" s="191">
        <v>0</v>
      </c>
      <c r="BU96" s="191">
        <v>0</v>
      </c>
      <c r="BV96" s="191">
        <v>0</v>
      </c>
      <c r="BW96" s="191">
        <v>0</v>
      </c>
      <c r="BX96" s="191">
        <v>0</v>
      </c>
      <c r="BY96" s="191">
        <v>0</v>
      </c>
      <c r="BZ96" s="191">
        <v>0</v>
      </c>
      <c r="CA96" s="191">
        <v>0</v>
      </c>
      <c r="CB96" s="191">
        <v>0</v>
      </c>
      <c r="CC96" s="191">
        <v>0</v>
      </c>
      <c r="CD96" s="191">
        <v>0</v>
      </c>
      <c r="CE96" s="191">
        <v>0</v>
      </c>
      <c r="CF96" s="191">
        <v>0</v>
      </c>
      <c r="CG96" s="191">
        <v>0</v>
      </c>
      <c r="CH96" s="192">
        <v>0</v>
      </c>
    </row>
    <row r="97" spans="1:86" x14ac:dyDescent="0.25">
      <c r="A97" s="193"/>
      <c r="B97" s="72" t="s">
        <v>492</v>
      </c>
      <c r="C97" s="271" t="s">
        <v>387</v>
      </c>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v>462.29968174293424</v>
      </c>
      <c r="AI97" s="191">
        <v>462.97365805678061</v>
      </c>
      <c r="AJ97" s="191">
        <v>439.1606911745497</v>
      </c>
      <c r="AK97" s="191">
        <v>463.85893409008742</v>
      </c>
      <c r="AL97" s="191">
        <v>498.90676713204874</v>
      </c>
      <c r="AM97" s="191">
        <v>567.66311282655408</v>
      </c>
      <c r="AN97" s="191">
        <v>665.20833804461859</v>
      </c>
      <c r="AO97" s="191">
        <v>787.43615870716565</v>
      </c>
      <c r="AP97" s="191">
        <v>976.76730640469361</v>
      </c>
      <c r="AQ97" s="191">
        <v>1147.3208490675947</v>
      </c>
      <c r="AR97" s="191">
        <v>1312.7623060553649</v>
      </c>
      <c r="AS97" s="191">
        <v>1491.8020763499842</v>
      </c>
      <c r="AT97" s="191">
        <v>1694.3853558306589</v>
      </c>
      <c r="AU97" s="191">
        <v>2010.715153154717</v>
      </c>
      <c r="AV97" s="191">
        <v>2192.7243240952812</v>
      </c>
      <c r="AW97" s="191">
        <v>2345.0297449520222</v>
      </c>
      <c r="AX97" s="191">
        <v>2428.2666602509889</v>
      </c>
      <c r="AY97" s="191">
        <v>1988.5701777099673</v>
      </c>
      <c r="AZ97" s="191">
        <v>1543.7599621518088</v>
      </c>
      <c r="BA97" s="191">
        <v>1181.9992866799289</v>
      </c>
      <c r="BB97" s="191">
        <v>745.33652196293417</v>
      </c>
      <c r="BC97" s="191">
        <v>274.48653330236959</v>
      </c>
      <c r="BD97" s="191">
        <v>5.972723558337667</v>
      </c>
      <c r="BE97" s="191">
        <v>0</v>
      </c>
      <c r="BF97" s="191">
        <v>0</v>
      </c>
      <c r="BG97" s="191">
        <v>0</v>
      </c>
      <c r="BH97" s="191">
        <v>0</v>
      </c>
      <c r="BI97" s="191">
        <v>0</v>
      </c>
      <c r="BJ97" s="191">
        <v>0</v>
      </c>
      <c r="BK97" s="191">
        <v>0</v>
      </c>
      <c r="BL97" s="191">
        <v>0</v>
      </c>
      <c r="BM97" s="191">
        <v>0</v>
      </c>
      <c r="BN97" s="191">
        <v>0</v>
      </c>
      <c r="BO97" s="191">
        <v>0</v>
      </c>
      <c r="BP97" s="191">
        <v>0</v>
      </c>
      <c r="BQ97" s="191">
        <v>0</v>
      </c>
      <c r="BR97" s="191">
        <v>0</v>
      </c>
      <c r="BS97" s="191">
        <v>0</v>
      </c>
      <c r="BT97" s="191">
        <v>0</v>
      </c>
      <c r="BU97" s="191">
        <v>0</v>
      </c>
      <c r="BV97" s="191">
        <v>0</v>
      </c>
      <c r="BW97" s="191">
        <v>0</v>
      </c>
      <c r="BX97" s="191">
        <v>0</v>
      </c>
      <c r="BY97" s="191">
        <v>0</v>
      </c>
      <c r="BZ97" s="191">
        <v>0</v>
      </c>
      <c r="CA97" s="191">
        <v>0</v>
      </c>
      <c r="CB97" s="191">
        <v>0</v>
      </c>
      <c r="CC97" s="191">
        <v>0</v>
      </c>
      <c r="CD97" s="191">
        <v>0</v>
      </c>
      <c r="CE97" s="191">
        <v>0</v>
      </c>
      <c r="CF97" s="191">
        <v>0</v>
      </c>
      <c r="CG97" s="191">
        <v>0</v>
      </c>
      <c r="CH97" s="192">
        <v>0</v>
      </c>
    </row>
    <row r="98" spans="1:86" s="123" customFormat="1" ht="15.6" x14ac:dyDescent="0.3">
      <c r="A98" s="201"/>
      <c r="B98" s="72" t="s">
        <v>493</v>
      </c>
      <c r="C98" s="271" t="s">
        <v>387</v>
      </c>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191">
        <v>0</v>
      </c>
      <c r="AI98" s="191">
        <v>0.57042764750496755</v>
      </c>
      <c r="AJ98" s="191">
        <v>1.5833068768442902</v>
      </c>
      <c r="AK98" s="191">
        <v>3.7280541397745579</v>
      </c>
      <c r="AL98" s="191">
        <v>7.2309531280699018</v>
      </c>
      <c r="AM98" s="191">
        <v>8.9237338705315086</v>
      </c>
      <c r="AN98" s="191">
        <v>13.752350312420822</v>
      </c>
      <c r="AO98" s="191">
        <v>19.139422141539292</v>
      </c>
      <c r="AP98" s="191">
        <v>32.20428050180292</v>
      </c>
      <c r="AQ98" s="191">
        <v>46.53361859524373</v>
      </c>
      <c r="AR98" s="191">
        <v>61.693042145744968</v>
      </c>
      <c r="AS98" s="191">
        <v>82.40381369727713</v>
      </c>
      <c r="AT98" s="191">
        <v>108.26657596303203</v>
      </c>
      <c r="AU98" s="191">
        <v>146.7207976483908</v>
      </c>
      <c r="AV98" s="191">
        <v>175.98680479380513</v>
      </c>
      <c r="AW98" s="191">
        <v>213.25920446733733</v>
      </c>
      <c r="AX98" s="191">
        <v>248.93068341317058</v>
      </c>
      <c r="AY98" s="191">
        <v>240.4431379187555</v>
      </c>
      <c r="AZ98" s="191">
        <v>203.66939614067709</v>
      </c>
      <c r="BA98" s="191">
        <v>157.79707921067669</v>
      </c>
      <c r="BB98" s="191">
        <v>106.72853973219861</v>
      </c>
      <c r="BC98" s="191">
        <v>39.575727330901216</v>
      </c>
      <c r="BD98" s="191">
        <v>0</v>
      </c>
      <c r="BE98" s="191">
        <v>0</v>
      </c>
      <c r="BF98" s="191">
        <v>0</v>
      </c>
      <c r="BG98" s="191">
        <v>0</v>
      </c>
      <c r="BH98" s="191">
        <v>0</v>
      </c>
      <c r="BI98" s="191">
        <v>0</v>
      </c>
      <c r="BJ98" s="191">
        <v>0</v>
      </c>
      <c r="BK98" s="191">
        <v>0</v>
      </c>
      <c r="BL98" s="191">
        <v>0</v>
      </c>
      <c r="BM98" s="191">
        <v>0</v>
      </c>
      <c r="BN98" s="191">
        <v>0</v>
      </c>
      <c r="BO98" s="191">
        <v>0</v>
      </c>
      <c r="BP98" s="191">
        <v>0</v>
      </c>
      <c r="BQ98" s="191">
        <v>0</v>
      </c>
      <c r="BR98" s="191">
        <v>0</v>
      </c>
      <c r="BS98" s="191">
        <v>0</v>
      </c>
      <c r="BT98" s="191">
        <v>0</v>
      </c>
      <c r="BU98" s="191">
        <v>0</v>
      </c>
      <c r="BV98" s="191">
        <v>0</v>
      </c>
      <c r="BW98" s="191">
        <v>0</v>
      </c>
      <c r="BX98" s="191">
        <v>0</v>
      </c>
      <c r="BY98" s="191">
        <v>0</v>
      </c>
      <c r="BZ98" s="191">
        <v>0</v>
      </c>
      <c r="CA98" s="191">
        <v>0</v>
      </c>
      <c r="CB98" s="191">
        <v>0</v>
      </c>
      <c r="CC98" s="191">
        <v>0</v>
      </c>
      <c r="CD98" s="191">
        <v>0</v>
      </c>
      <c r="CE98" s="191">
        <v>0</v>
      </c>
      <c r="CF98" s="191">
        <v>0</v>
      </c>
      <c r="CG98" s="191">
        <v>0</v>
      </c>
      <c r="CH98" s="192">
        <v>0</v>
      </c>
    </row>
    <row r="99" spans="1:86" ht="25.5" customHeight="1" x14ac:dyDescent="0.25">
      <c r="A99" s="193"/>
      <c r="B99" s="51" t="s">
        <v>485</v>
      </c>
      <c r="C99" s="271"/>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v>3628.4300045267337</v>
      </c>
      <c r="AI99" s="191">
        <v>3453.1743798694233</v>
      </c>
      <c r="AJ99" s="191">
        <v>3384.0748903497743</v>
      </c>
      <c r="AK99" s="191">
        <v>3891.8542689785477</v>
      </c>
      <c r="AL99" s="191">
        <v>3682.837030631546</v>
      </c>
      <c r="AM99" s="191">
        <v>3682.1287027904327</v>
      </c>
      <c r="AN99" s="191">
        <v>4198.620937279089</v>
      </c>
      <c r="AO99" s="191">
        <v>4594.2254173797946</v>
      </c>
      <c r="AP99" s="191">
        <v>4695.6026977341517</v>
      </c>
      <c r="AQ99" s="191">
        <v>4776.6600643126649</v>
      </c>
      <c r="AR99" s="191">
        <v>5247.0240202642808</v>
      </c>
      <c r="AS99" s="191">
        <v>5366.1214137791458</v>
      </c>
      <c r="AT99" s="191">
        <v>5563.6852971802518</v>
      </c>
      <c r="AU99" s="191">
        <v>6278.1053101458165</v>
      </c>
      <c r="AV99" s="191">
        <v>8273.268695910092</v>
      </c>
      <c r="AW99" s="191">
        <v>8494.5194669520351</v>
      </c>
      <c r="AX99" s="191">
        <v>8419.9925339633428</v>
      </c>
      <c r="AY99" s="191">
        <v>7986.2068503726196</v>
      </c>
      <c r="AZ99" s="191">
        <v>7570.3535406293286</v>
      </c>
      <c r="BA99" s="191">
        <v>7464.6910976986765</v>
      </c>
      <c r="BB99" s="191">
        <v>7053.6555506513914</v>
      </c>
      <c r="BC99" s="191">
        <v>7280.3225994192189</v>
      </c>
      <c r="BD99" s="191">
        <v>7808.4219391933166</v>
      </c>
      <c r="BE99" s="191">
        <v>8384.4210072430724</v>
      </c>
      <c r="BF99" s="191">
        <v>8195.0914054362074</v>
      </c>
      <c r="BG99" s="191">
        <v>4486.5665250192787</v>
      </c>
      <c r="BH99" s="191">
        <v>0</v>
      </c>
      <c r="BI99" s="191">
        <v>0</v>
      </c>
      <c r="BJ99" s="191">
        <v>0</v>
      </c>
      <c r="BK99" s="191">
        <v>0</v>
      </c>
      <c r="BL99" s="191">
        <v>0</v>
      </c>
      <c r="BM99" s="191">
        <v>0</v>
      </c>
      <c r="BN99" s="191">
        <v>0</v>
      </c>
      <c r="BO99" s="191">
        <v>0</v>
      </c>
      <c r="BP99" s="191">
        <v>0</v>
      </c>
      <c r="BQ99" s="191">
        <v>0</v>
      </c>
      <c r="BR99" s="191">
        <v>0</v>
      </c>
      <c r="BS99" s="191">
        <v>0</v>
      </c>
      <c r="BT99" s="191">
        <v>0</v>
      </c>
      <c r="BU99" s="191">
        <v>0</v>
      </c>
      <c r="BV99" s="191">
        <v>0</v>
      </c>
      <c r="BW99" s="191">
        <v>0</v>
      </c>
      <c r="BX99" s="191">
        <v>0</v>
      </c>
      <c r="BY99" s="191">
        <v>0</v>
      </c>
      <c r="BZ99" s="191">
        <v>0</v>
      </c>
      <c r="CA99" s="191">
        <v>0</v>
      </c>
      <c r="CB99" s="191">
        <v>0</v>
      </c>
      <c r="CC99" s="191">
        <v>0</v>
      </c>
      <c r="CD99" s="191">
        <v>0</v>
      </c>
      <c r="CE99" s="191">
        <v>0</v>
      </c>
      <c r="CF99" s="191">
        <v>0</v>
      </c>
      <c r="CG99" s="191">
        <v>0</v>
      </c>
      <c r="CH99" s="192">
        <v>0</v>
      </c>
    </row>
    <row r="100" spans="1:86" x14ac:dyDescent="0.25">
      <c r="A100" s="193"/>
      <c r="B100" s="72" t="s">
        <v>499</v>
      </c>
      <c r="C100" s="271" t="s">
        <v>387</v>
      </c>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v>0</v>
      </c>
      <c r="AI100" s="191">
        <v>44.053588250608655</v>
      </c>
      <c r="AJ100" s="191">
        <v>66.588079837497972</v>
      </c>
      <c r="AK100" s="191">
        <v>76.97687306435877</v>
      </c>
      <c r="AL100" s="191">
        <v>121.56724982531151</v>
      </c>
      <c r="AM100" s="191">
        <v>309.45594580258182</v>
      </c>
      <c r="AN100" s="191">
        <v>562.23201782714602</v>
      </c>
      <c r="AO100" s="191">
        <v>927.75695272123062</v>
      </c>
      <c r="AP100" s="191">
        <v>1280.9494578368824</v>
      </c>
      <c r="AQ100" s="191">
        <v>1624.4683089143909</v>
      </c>
      <c r="AR100" s="191">
        <v>1990.0986853619361</v>
      </c>
      <c r="AS100" s="191">
        <v>2317.2693672150413</v>
      </c>
      <c r="AT100" s="191">
        <v>2473.7990823219184</v>
      </c>
      <c r="AU100" s="191">
        <v>2960.5341694953504</v>
      </c>
      <c r="AV100" s="191">
        <v>3474.6051637904307</v>
      </c>
      <c r="AW100" s="191">
        <v>3694.8006594358581</v>
      </c>
      <c r="AX100" s="191">
        <v>3653.7140003110248</v>
      </c>
      <c r="AY100" s="191">
        <v>3118.9603538478068</v>
      </c>
      <c r="AZ100" s="191">
        <v>2858.8101696654894</v>
      </c>
      <c r="BA100" s="191">
        <v>2607.5606304396879</v>
      </c>
      <c r="BB100" s="191">
        <v>2337.7514752421266</v>
      </c>
      <c r="BC100" s="191">
        <v>2174.1770863113461</v>
      </c>
      <c r="BD100" s="191">
        <v>2087.3873872203858</v>
      </c>
      <c r="BE100" s="191">
        <v>2006.8281784670546</v>
      </c>
      <c r="BF100" s="191">
        <v>1130.9549640579339</v>
      </c>
      <c r="BG100" s="191">
        <v>434.45899305505355</v>
      </c>
      <c r="BH100" s="191">
        <v>0</v>
      </c>
      <c r="BI100" s="191">
        <v>0</v>
      </c>
      <c r="BJ100" s="191">
        <v>0</v>
      </c>
      <c r="BK100" s="191">
        <v>0</v>
      </c>
      <c r="BL100" s="191">
        <v>0</v>
      </c>
      <c r="BM100" s="191">
        <v>0</v>
      </c>
      <c r="BN100" s="191">
        <v>0</v>
      </c>
      <c r="BO100" s="191">
        <v>0</v>
      </c>
      <c r="BP100" s="191">
        <v>0</v>
      </c>
      <c r="BQ100" s="191">
        <v>0</v>
      </c>
      <c r="BR100" s="191">
        <v>0</v>
      </c>
      <c r="BS100" s="191">
        <v>0</v>
      </c>
      <c r="BT100" s="191">
        <v>0</v>
      </c>
      <c r="BU100" s="191">
        <v>0</v>
      </c>
      <c r="BV100" s="191">
        <v>0</v>
      </c>
      <c r="BW100" s="191">
        <v>0</v>
      </c>
      <c r="BX100" s="191">
        <v>0</v>
      </c>
      <c r="BY100" s="191">
        <v>0</v>
      </c>
      <c r="BZ100" s="191">
        <v>0</v>
      </c>
      <c r="CA100" s="191">
        <v>0</v>
      </c>
      <c r="CB100" s="191">
        <v>0</v>
      </c>
      <c r="CC100" s="191">
        <v>0</v>
      </c>
      <c r="CD100" s="191">
        <v>0</v>
      </c>
      <c r="CE100" s="191">
        <v>0</v>
      </c>
      <c r="CF100" s="191">
        <v>0</v>
      </c>
      <c r="CG100" s="191">
        <v>0</v>
      </c>
      <c r="CH100" s="192">
        <v>0</v>
      </c>
    </row>
    <row r="101" spans="1:86" x14ac:dyDescent="0.25">
      <c r="A101" s="193"/>
      <c r="B101" s="72" t="s">
        <v>500</v>
      </c>
      <c r="C101" s="271" t="s">
        <v>387</v>
      </c>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v>3628.4300045267337</v>
      </c>
      <c r="AI101" s="191">
        <v>3409.1207916188146</v>
      </c>
      <c r="AJ101" s="191">
        <v>3317.4868105122764</v>
      </c>
      <c r="AK101" s="191">
        <v>3814.877395914189</v>
      </c>
      <c r="AL101" s="191">
        <v>3561.2697808062344</v>
      </c>
      <c r="AM101" s="191">
        <v>3372.6727569878508</v>
      </c>
      <c r="AN101" s="191">
        <v>3636.3889194519434</v>
      </c>
      <c r="AO101" s="191">
        <v>3666.4684646585638</v>
      </c>
      <c r="AP101" s="191">
        <v>3414.653239897269</v>
      </c>
      <c r="AQ101" s="191">
        <v>3152.1917553982744</v>
      </c>
      <c r="AR101" s="191">
        <v>3256.9253349023452</v>
      </c>
      <c r="AS101" s="191">
        <v>3048.8520465641054</v>
      </c>
      <c r="AT101" s="191">
        <v>3089.8862148583335</v>
      </c>
      <c r="AU101" s="191">
        <v>3317.5711406504665</v>
      </c>
      <c r="AV101" s="191">
        <v>4798.6635321196609</v>
      </c>
      <c r="AW101" s="191">
        <v>4799.7188075161766</v>
      </c>
      <c r="AX101" s="191">
        <v>4766.2785336523184</v>
      </c>
      <c r="AY101" s="191">
        <v>4867.2464965248128</v>
      </c>
      <c r="AZ101" s="191">
        <v>4711.5433709638392</v>
      </c>
      <c r="BA101" s="191">
        <v>4857.1304672589886</v>
      </c>
      <c r="BB101" s="191">
        <v>4715.9040754092648</v>
      </c>
      <c r="BC101" s="191">
        <v>5106.1455131078737</v>
      </c>
      <c r="BD101" s="191">
        <v>5721.0345519729308</v>
      </c>
      <c r="BE101" s="191">
        <v>6377.592828776018</v>
      </c>
      <c r="BF101" s="191">
        <v>7064.136441378273</v>
      </c>
      <c r="BG101" s="191">
        <v>4052.1075319642259</v>
      </c>
      <c r="BH101" s="191">
        <v>0</v>
      </c>
      <c r="BI101" s="191">
        <v>0</v>
      </c>
      <c r="BJ101" s="191">
        <v>0</v>
      </c>
      <c r="BK101" s="191">
        <v>0</v>
      </c>
      <c r="BL101" s="191">
        <v>0</v>
      </c>
      <c r="BM101" s="191">
        <v>0</v>
      </c>
      <c r="BN101" s="191">
        <v>0</v>
      </c>
      <c r="BO101" s="191">
        <v>0</v>
      </c>
      <c r="BP101" s="191">
        <v>0</v>
      </c>
      <c r="BQ101" s="191">
        <v>0</v>
      </c>
      <c r="BR101" s="191">
        <v>0</v>
      </c>
      <c r="BS101" s="191">
        <v>0</v>
      </c>
      <c r="BT101" s="191">
        <v>0</v>
      </c>
      <c r="BU101" s="191">
        <v>0</v>
      </c>
      <c r="BV101" s="191">
        <v>0</v>
      </c>
      <c r="BW101" s="191">
        <v>0</v>
      </c>
      <c r="BX101" s="191">
        <v>0</v>
      </c>
      <c r="BY101" s="191">
        <v>0</v>
      </c>
      <c r="BZ101" s="191">
        <v>0</v>
      </c>
      <c r="CA101" s="191">
        <v>0</v>
      </c>
      <c r="CB101" s="191">
        <v>0</v>
      </c>
      <c r="CC101" s="191">
        <v>0</v>
      </c>
      <c r="CD101" s="191">
        <v>0</v>
      </c>
      <c r="CE101" s="191">
        <v>0</v>
      </c>
      <c r="CF101" s="191">
        <v>0</v>
      </c>
      <c r="CG101" s="191">
        <v>0</v>
      </c>
      <c r="CH101" s="192">
        <v>0</v>
      </c>
    </row>
    <row r="102" spans="1:86" x14ac:dyDescent="0.25">
      <c r="A102" s="193"/>
      <c r="B102" s="51" t="s">
        <v>28</v>
      </c>
      <c r="C102" s="271" t="s">
        <v>377</v>
      </c>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v>593.23067091526957</v>
      </c>
      <c r="AI102" s="191">
        <v>577.31060958574926</v>
      </c>
      <c r="AJ102" s="191">
        <v>568.67107593334219</v>
      </c>
      <c r="AK102" s="191">
        <v>582.15296975001741</v>
      </c>
      <c r="AL102" s="191">
        <v>634.2749791686897</v>
      </c>
      <c r="AM102" s="191">
        <v>618.71934827646078</v>
      </c>
      <c r="AN102" s="191">
        <v>571.26908146216272</v>
      </c>
      <c r="AO102" s="191">
        <v>561.42378798804555</v>
      </c>
      <c r="AP102" s="191">
        <v>666.87931874286653</v>
      </c>
      <c r="AQ102" s="191">
        <v>633.48658646491253</v>
      </c>
      <c r="AR102" s="191">
        <v>604.90405331423028</v>
      </c>
      <c r="AS102" s="191">
        <v>569.96141968524023</v>
      </c>
      <c r="AT102" s="191">
        <v>575.72638145922144</v>
      </c>
      <c r="AU102" s="191">
        <v>594.42548496650545</v>
      </c>
      <c r="AV102" s="191">
        <v>600.98088352154696</v>
      </c>
      <c r="AW102" s="191">
        <v>619.33668382594806</v>
      </c>
      <c r="AX102" s="191">
        <v>612.08409407767158</v>
      </c>
      <c r="AY102" s="191">
        <v>612.26010642154154</v>
      </c>
      <c r="AZ102" s="191">
        <v>571.041354018123</v>
      </c>
      <c r="BA102" s="191">
        <v>573.0751055770404</v>
      </c>
      <c r="BB102" s="191">
        <v>570.47701756619529</v>
      </c>
      <c r="BC102" s="191">
        <v>562.20607657162532</v>
      </c>
      <c r="BD102" s="191">
        <v>585.87886274242408</v>
      </c>
      <c r="BE102" s="191">
        <v>593.58947134192215</v>
      </c>
      <c r="BF102" s="191">
        <v>600.24066836194595</v>
      </c>
      <c r="BG102" s="191">
        <v>561.81029767659027</v>
      </c>
      <c r="BH102" s="191">
        <v>582.19865763117014</v>
      </c>
      <c r="BI102" s="191">
        <v>567.24240399972689</v>
      </c>
      <c r="BJ102" s="191">
        <v>567.51353178613783</v>
      </c>
      <c r="BK102" s="191">
        <v>607.4359944837455</v>
      </c>
      <c r="BL102" s="191">
        <v>731.59805432544806</v>
      </c>
      <c r="BM102" s="191">
        <v>757.53651183066279</v>
      </c>
      <c r="BN102" s="191">
        <v>741.46357902538648</v>
      </c>
      <c r="BO102" s="191">
        <v>740.80413649324009</v>
      </c>
      <c r="BP102" s="191">
        <v>759.49879775896409</v>
      </c>
      <c r="BQ102" s="191">
        <v>758.32894937295964</v>
      </c>
      <c r="BR102" s="191">
        <v>767.67449401679573</v>
      </c>
      <c r="BS102" s="191">
        <v>769.43266288170639</v>
      </c>
      <c r="BT102" s="191">
        <v>700.00714544377854</v>
      </c>
      <c r="BU102" s="191">
        <v>684.44201299820475</v>
      </c>
      <c r="BV102" s="191">
        <v>676.85301047064092</v>
      </c>
      <c r="BW102" s="191">
        <v>653.52527613293569</v>
      </c>
      <c r="BX102" s="191">
        <v>539.38994666797782</v>
      </c>
      <c r="BY102" s="191">
        <v>533.13558160899265</v>
      </c>
      <c r="BZ102" s="191">
        <v>501.2182395280924</v>
      </c>
      <c r="CA102" s="191">
        <v>514.97895388885593</v>
      </c>
      <c r="CB102" s="191">
        <v>517.10309442537209</v>
      </c>
      <c r="CC102" s="191">
        <v>502.04354214280113</v>
      </c>
      <c r="CD102" s="191">
        <v>493.15962712225087</v>
      </c>
      <c r="CE102" s="191">
        <v>472.17533080537129</v>
      </c>
      <c r="CF102" s="191">
        <v>453.31580691505712</v>
      </c>
      <c r="CG102" s="191">
        <v>439.57916229519356</v>
      </c>
      <c r="CH102" s="192">
        <v>424.34573130190608</v>
      </c>
    </row>
    <row r="103" spans="1:86" x14ac:dyDescent="0.25">
      <c r="A103" s="193"/>
      <c r="B103" s="51" t="s">
        <v>414</v>
      </c>
      <c r="C103" s="271" t="s">
        <v>377</v>
      </c>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191"/>
      <c r="AU103" s="191"/>
      <c r="AV103" s="191"/>
      <c r="AW103" s="191"/>
      <c r="AX103" s="191"/>
      <c r="AY103" s="191"/>
      <c r="AZ103" s="191"/>
      <c r="BA103" s="191"/>
      <c r="BB103" s="191"/>
      <c r="BC103" s="191"/>
      <c r="BD103" s="191"/>
      <c r="BE103" s="191"/>
      <c r="BF103" s="191"/>
      <c r="BG103" s="191"/>
      <c r="BH103" s="191"/>
      <c r="BI103" s="191"/>
      <c r="BJ103" s="191"/>
      <c r="BK103" s="191"/>
      <c r="BL103" s="191">
        <v>8.6817187008750345</v>
      </c>
      <c r="BM103" s="191">
        <v>10.950193839478326</v>
      </c>
      <c r="BN103" s="191">
        <v>14.142629688353789</v>
      </c>
      <c r="BO103" s="191">
        <v>14.243962676238091</v>
      </c>
      <c r="BP103" s="191">
        <v>13.845510936349971</v>
      </c>
      <c r="BQ103" s="191">
        <v>13.288380245065783</v>
      </c>
      <c r="BR103" s="191">
        <v>53.357902149264866</v>
      </c>
      <c r="BS103" s="191">
        <v>61.831576518432428</v>
      </c>
      <c r="BT103" s="191">
        <v>57.136745784486358</v>
      </c>
      <c r="BU103" s="191">
        <v>66.466576494184849</v>
      </c>
      <c r="BV103" s="191">
        <v>54.833272963861752</v>
      </c>
      <c r="BW103" s="191">
        <v>57.138107441796549</v>
      </c>
      <c r="BX103" s="191">
        <v>51.827510429617185</v>
      </c>
      <c r="BY103" s="191">
        <v>51.76518184772511</v>
      </c>
      <c r="BZ103" s="191">
        <v>48.815736358108126</v>
      </c>
      <c r="CA103" s="191">
        <v>46.995739119187547</v>
      </c>
      <c r="CB103" s="191">
        <v>51.312609389929783</v>
      </c>
      <c r="CC103" s="191">
        <v>48.982494294100754</v>
      </c>
      <c r="CD103" s="191">
        <v>46.105338060484513</v>
      </c>
      <c r="CE103" s="191">
        <v>45.012695867728269</v>
      </c>
      <c r="CF103" s="191">
        <v>43.936398364628886</v>
      </c>
      <c r="CG103" s="191">
        <v>42.86608670860101</v>
      </c>
      <c r="CH103" s="192">
        <v>41.743160524329973</v>
      </c>
    </row>
    <row r="104" spans="1:86" ht="25.5" customHeight="1" x14ac:dyDescent="0.25">
      <c r="A104" s="193"/>
      <c r="B104" s="51" t="s">
        <v>415</v>
      </c>
      <c r="C104" s="271" t="s">
        <v>377</v>
      </c>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v>0</v>
      </c>
      <c r="AI104" s="191">
        <v>13.926886111633445</v>
      </c>
      <c r="AJ104" s="191">
        <v>69.124182658361931</v>
      </c>
      <c r="AK104" s="191">
        <v>124.91760835839929</v>
      </c>
      <c r="AL104" s="191">
        <v>191.94411187564455</v>
      </c>
      <c r="AM104" s="191">
        <v>265.92828470831853</v>
      </c>
      <c r="AN104" s="191">
        <v>325.72720980518579</v>
      </c>
      <c r="AO104" s="191">
        <v>404.05807084441517</v>
      </c>
      <c r="AP104" s="191">
        <v>511.6344624535817</v>
      </c>
      <c r="AQ104" s="191">
        <v>593.83453104768898</v>
      </c>
      <c r="AR104" s="191">
        <v>662.3931521176587</v>
      </c>
      <c r="AS104" s="191">
        <v>729.30802423035198</v>
      </c>
      <c r="AT104" s="191">
        <v>800.69616042024029</v>
      </c>
      <c r="AU104" s="191">
        <v>927.50006687951293</v>
      </c>
      <c r="AV104" s="191">
        <v>58.066713908559471</v>
      </c>
      <c r="AW104" s="191">
        <v>0</v>
      </c>
      <c r="AX104" s="191">
        <v>0</v>
      </c>
      <c r="AY104" s="191">
        <v>0</v>
      </c>
      <c r="AZ104" s="191">
        <v>0</v>
      </c>
      <c r="BA104" s="191">
        <v>0</v>
      </c>
      <c r="BB104" s="191">
        <v>0</v>
      </c>
      <c r="BC104" s="191">
        <v>0</v>
      </c>
      <c r="BD104" s="191">
        <v>0</v>
      </c>
      <c r="BE104" s="191">
        <v>0</v>
      </c>
      <c r="BF104" s="191">
        <v>0</v>
      </c>
      <c r="BG104" s="191">
        <v>0</v>
      </c>
      <c r="BH104" s="191">
        <v>0</v>
      </c>
      <c r="BI104" s="191">
        <v>0</v>
      </c>
      <c r="BJ104" s="191">
        <v>0</v>
      </c>
      <c r="BK104" s="191">
        <v>0</v>
      </c>
      <c r="BL104" s="191">
        <v>0</v>
      </c>
      <c r="BM104" s="191">
        <v>0</v>
      </c>
      <c r="BN104" s="191">
        <v>0</v>
      </c>
      <c r="BO104" s="191">
        <v>0</v>
      </c>
      <c r="BP104" s="191">
        <v>0</v>
      </c>
      <c r="BQ104" s="191">
        <v>0</v>
      </c>
      <c r="BR104" s="191">
        <v>0</v>
      </c>
      <c r="BS104" s="191">
        <v>0</v>
      </c>
      <c r="BT104" s="191">
        <v>0</v>
      </c>
      <c r="BU104" s="191">
        <v>0</v>
      </c>
      <c r="BV104" s="191">
        <v>0</v>
      </c>
      <c r="BW104" s="191">
        <v>0</v>
      </c>
      <c r="BX104" s="191">
        <v>0</v>
      </c>
      <c r="BY104" s="191">
        <v>0</v>
      </c>
      <c r="BZ104" s="191">
        <v>0</v>
      </c>
      <c r="CA104" s="191">
        <v>0</v>
      </c>
      <c r="CB104" s="191">
        <v>0</v>
      </c>
      <c r="CC104" s="191">
        <v>0</v>
      </c>
      <c r="CD104" s="191">
        <v>0</v>
      </c>
      <c r="CE104" s="191">
        <v>0</v>
      </c>
      <c r="CF104" s="191">
        <v>0</v>
      </c>
      <c r="CG104" s="191">
        <v>0</v>
      </c>
      <c r="CH104" s="192">
        <v>0</v>
      </c>
    </row>
    <row r="105" spans="1:86" x14ac:dyDescent="0.25">
      <c r="A105" s="193"/>
      <c r="B105" s="51" t="s">
        <v>510</v>
      </c>
      <c r="C105" s="190" t="s">
        <v>377</v>
      </c>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v>0</v>
      </c>
      <c r="AI105" s="191">
        <v>0</v>
      </c>
      <c r="AJ105" s="191">
        <v>0</v>
      </c>
      <c r="AK105" s="191">
        <v>0</v>
      </c>
      <c r="AL105" s="191">
        <v>0</v>
      </c>
      <c r="AM105" s="191">
        <v>0</v>
      </c>
      <c r="AN105" s="191">
        <v>0</v>
      </c>
      <c r="AO105" s="191">
        <v>0</v>
      </c>
      <c r="AP105" s="191">
        <v>0</v>
      </c>
      <c r="AQ105" s="191">
        <v>0</v>
      </c>
      <c r="AR105" s="191">
        <v>0</v>
      </c>
      <c r="AS105" s="191">
        <v>0</v>
      </c>
      <c r="AT105" s="191">
        <v>0</v>
      </c>
      <c r="AU105" s="191">
        <v>0</v>
      </c>
      <c r="AV105" s="191">
        <v>0</v>
      </c>
      <c r="AW105" s="191">
        <v>0</v>
      </c>
      <c r="AX105" s="191">
        <v>0</v>
      </c>
      <c r="AY105" s="191">
        <v>0</v>
      </c>
      <c r="AZ105" s="191">
        <v>0</v>
      </c>
      <c r="BA105" s="191">
        <v>0</v>
      </c>
      <c r="BB105" s="191">
        <v>0</v>
      </c>
      <c r="BC105" s="191">
        <v>0</v>
      </c>
      <c r="BD105" s="191">
        <v>0</v>
      </c>
      <c r="BE105" s="191">
        <v>0</v>
      </c>
      <c r="BF105" s="191">
        <v>0</v>
      </c>
      <c r="BG105" s="191">
        <v>0</v>
      </c>
      <c r="BH105" s="191">
        <v>0</v>
      </c>
      <c r="BI105" s="191">
        <v>1506.851268293497</v>
      </c>
      <c r="BJ105" s="191">
        <v>0</v>
      </c>
      <c r="BK105" s="191">
        <v>0</v>
      </c>
      <c r="BL105" s="191">
        <v>0</v>
      </c>
      <c r="BM105" s="191">
        <v>0</v>
      </c>
      <c r="BN105" s="191">
        <v>0</v>
      </c>
      <c r="BO105" s="191">
        <v>0</v>
      </c>
      <c r="BP105" s="191">
        <v>0</v>
      </c>
      <c r="BQ105" s="191">
        <v>0</v>
      </c>
      <c r="BR105" s="191">
        <v>0</v>
      </c>
      <c r="BS105" s="191">
        <v>0</v>
      </c>
      <c r="BT105" s="191">
        <v>0</v>
      </c>
      <c r="BU105" s="191">
        <v>0</v>
      </c>
      <c r="BV105" s="191">
        <v>0</v>
      </c>
      <c r="BW105" s="191">
        <v>0</v>
      </c>
      <c r="BX105" s="191">
        <v>0</v>
      </c>
      <c r="BY105" s="191">
        <v>0</v>
      </c>
      <c r="BZ105" s="191">
        <v>0</v>
      </c>
      <c r="CA105" s="191">
        <v>0</v>
      </c>
      <c r="CB105" s="191">
        <v>0</v>
      </c>
      <c r="CC105" s="191">
        <v>0</v>
      </c>
      <c r="CD105" s="191">
        <v>0</v>
      </c>
      <c r="CE105" s="191">
        <v>0</v>
      </c>
      <c r="CF105" s="191">
        <v>0</v>
      </c>
      <c r="CG105" s="191">
        <v>0</v>
      </c>
      <c r="CH105" s="192">
        <v>0</v>
      </c>
    </row>
    <row r="106" spans="1:86" x14ac:dyDescent="0.25">
      <c r="A106" s="193"/>
      <c r="B106" s="74" t="s">
        <v>511</v>
      </c>
      <c r="C106" s="190" t="s">
        <v>377</v>
      </c>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v>0</v>
      </c>
      <c r="AI106" s="191">
        <v>0</v>
      </c>
      <c r="AJ106" s="191">
        <v>0</v>
      </c>
      <c r="AK106" s="191">
        <v>0</v>
      </c>
      <c r="AL106" s="191">
        <v>0</v>
      </c>
      <c r="AM106" s="191">
        <v>0</v>
      </c>
      <c r="AN106" s="191">
        <v>0</v>
      </c>
      <c r="AO106" s="191">
        <v>0</v>
      </c>
      <c r="AP106" s="191">
        <v>0</v>
      </c>
      <c r="AQ106" s="191">
        <v>0</v>
      </c>
      <c r="AR106" s="191">
        <v>0</v>
      </c>
      <c r="AS106" s="191">
        <v>0</v>
      </c>
      <c r="AT106" s="191">
        <v>0</v>
      </c>
      <c r="AU106" s="191">
        <v>0</v>
      </c>
      <c r="AV106" s="191">
        <v>0</v>
      </c>
      <c r="AW106" s="191">
        <v>0</v>
      </c>
      <c r="AX106" s="191">
        <v>0</v>
      </c>
      <c r="AY106" s="191">
        <v>0</v>
      </c>
      <c r="AZ106" s="191">
        <v>0</v>
      </c>
      <c r="BA106" s="191">
        <v>0</v>
      </c>
      <c r="BB106" s="191">
        <v>0</v>
      </c>
      <c r="BC106" s="191">
        <v>0</v>
      </c>
      <c r="BD106" s="191">
        <v>0</v>
      </c>
      <c r="BE106" s="191">
        <v>0</v>
      </c>
      <c r="BF106" s="191">
        <v>0</v>
      </c>
      <c r="BG106" s="191">
        <v>0</v>
      </c>
      <c r="BH106" s="191">
        <v>903.75116714584408</v>
      </c>
      <c r="BI106" s="191">
        <v>435.82564872611772</v>
      </c>
      <c r="BJ106" s="191">
        <v>0</v>
      </c>
      <c r="BK106" s="191">
        <v>0</v>
      </c>
      <c r="BL106" s="191">
        <v>0</v>
      </c>
      <c r="BM106" s="191">
        <v>0</v>
      </c>
      <c r="BN106" s="191">
        <v>0</v>
      </c>
      <c r="BO106" s="191">
        <v>0</v>
      </c>
      <c r="BP106" s="191">
        <v>0</v>
      </c>
      <c r="BQ106" s="191">
        <v>0</v>
      </c>
      <c r="BR106" s="191">
        <v>0</v>
      </c>
      <c r="BS106" s="191">
        <v>0</v>
      </c>
      <c r="BT106" s="191">
        <v>0</v>
      </c>
      <c r="BU106" s="191">
        <v>0</v>
      </c>
      <c r="BV106" s="191">
        <v>0</v>
      </c>
      <c r="BW106" s="191">
        <v>0</v>
      </c>
      <c r="BX106" s="191">
        <v>0</v>
      </c>
      <c r="BY106" s="191">
        <v>0</v>
      </c>
      <c r="BZ106" s="191">
        <v>0</v>
      </c>
      <c r="CA106" s="191">
        <v>0</v>
      </c>
      <c r="CB106" s="191">
        <v>0</v>
      </c>
      <c r="CC106" s="191">
        <v>0</v>
      </c>
      <c r="CD106" s="191">
        <v>0</v>
      </c>
      <c r="CE106" s="191">
        <v>0</v>
      </c>
      <c r="CF106" s="191">
        <v>0</v>
      </c>
      <c r="CG106" s="191">
        <v>0</v>
      </c>
      <c r="CH106" s="192">
        <v>0</v>
      </c>
    </row>
    <row r="107" spans="1:86" x14ac:dyDescent="0.25">
      <c r="A107" s="193"/>
      <c r="B107" s="51" t="s">
        <v>512</v>
      </c>
      <c r="C107" s="190" t="s">
        <v>377</v>
      </c>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v>0</v>
      </c>
      <c r="AI107" s="191">
        <v>0</v>
      </c>
      <c r="AJ107" s="191">
        <v>0</v>
      </c>
      <c r="AK107" s="191">
        <v>0</v>
      </c>
      <c r="AL107" s="191">
        <v>0</v>
      </c>
      <c r="AM107" s="191">
        <v>0</v>
      </c>
      <c r="AN107" s="191">
        <v>0</v>
      </c>
      <c r="AO107" s="191">
        <v>0</v>
      </c>
      <c r="AP107" s="191">
        <v>0</v>
      </c>
      <c r="AQ107" s="191">
        <v>0</v>
      </c>
      <c r="AR107" s="191">
        <v>0</v>
      </c>
      <c r="AS107" s="191">
        <v>0</v>
      </c>
      <c r="AT107" s="191">
        <v>0</v>
      </c>
      <c r="AU107" s="191">
        <v>0</v>
      </c>
      <c r="AV107" s="191">
        <v>0</v>
      </c>
      <c r="AW107" s="191">
        <v>0</v>
      </c>
      <c r="AX107" s="191">
        <v>0</v>
      </c>
      <c r="AY107" s="191">
        <v>0</v>
      </c>
      <c r="AZ107" s="191">
        <v>0</v>
      </c>
      <c r="BA107" s="191">
        <v>0</v>
      </c>
      <c r="BB107" s="191">
        <v>0</v>
      </c>
      <c r="BC107" s="191">
        <v>0</v>
      </c>
      <c r="BD107" s="191">
        <v>591.66179158327884</v>
      </c>
      <c r="BE107" s="191">
        <v>692.92648081718994</v>
      </c>
      <c r="BF107" s="191">
        <v>696.70323744359064</v>
      </c>
      <c r="BG107" s="191">
        <v>747.85429956581879</v>
      </c>
      <c r="BH107" s="191">
        <v>767.88530034093469</v>
      </c>
      <c r="BI107" s="191">
        <v>790.397274911919</v>
      </c>
      <c r="BJ107" s="191">
        <v>812.76541943639324</v>
      </c>
      <c r="BK107" s="191">
        <v>832.94995224144452</v>
      </c>
      <c r="BL107" s="191">
        <v>831.25358356345134</v>
      </c>
      <c r="BM107" s="191">
        <v>853.59640514639727</v>
      </c>
      <c r="BN107" s="191">
        <v>884.09718850000024</v>
      </c>
      <c r="BO107" s="191">
        <v>879.17213749578173</v>
      </c>
      <c r="BP107" s="191">
        <v>877.15829902007113</v>
      </c>
      <c r="BQ107" s="191">
        <v>874.27351030219938</v>
      </c>
      <c r="BR107" s="191">
        <v>869.96786008080494</v>
      </c>
      <c r="BS107" s="191">
        <v>877.82152362650459</v>
      </c>
      <c r="BT107" s="191">
        <v>868.59913258646679</v>
      </c>
      <c r="BU107" s="191">
        <v>894.91789985069977</v>
      </c>
      <c r="BV107" s="191">
        <v>625.40829239567711</v>
      </c>
      <c r="BW107" s="191">
        <v>329.46467557679205</v>
      </c>
      <c r="BX107" s="191">
        <v>3.6169387521463068</v>
      </c>
      <c r="BY107" s="191">
        <v>0.36945854729770172</v>
      </c>
      <c r="BZ107" s="191">
        <v>0</v>
      </c>
      <c r="CA107" s="191">
        <v>0</v>
      </c>
      <c r="CB107" s="191">
        <v>0</v>
      </c>
      <c r="CC107" s="191">
        <v>0</v>
      </c>
      <c r="CD107" s="191">
        <v>0</v>
      </c>
      <c r="CE107" s="191">
        <v>0</v>
      </c>
      <c r="CF107" s="191">
        <v>0</v>
      </c>
      <c r="CG107" s="191">
        <v>0</v>
      </c>
      <c r="CH107" s="192">
        <v>0</v>
      </c>
    </row>
    <row r="108" spans="1:86" x14ac:dyDescent="0.25">
      <c r="A108" s="193"/>
      <c r="B108" s="74" t="s">
        <v>34</v>
      </c>
      <c r="C108" s="271" t="s">
        <v>387</v>
      </c>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v>0</v>
      </c>
      <c r="AI108" s="191">
        <v>0</v>
      </c>
      <c r="AJ108" s="191">
        <v>0</v>
      </c>
      <c r="AK108" s="191">
        <v>0</v>
      </c>
      <c r="AL108" s="191">
        <v>0</v>
      </c>
      <c r="AM108" s="191">
        <v>0</v>
      </c>
      <c r="AN108" s="191">
        <v>0</v>
      </c>
      <c r="AO108" s="191">
        <v>0</v>
      </c>
      <c r="AP108" s="191">
        <v>0</v>
      </c>
      <c r="AQ108" s="191">
        <v>0</v>
      </c>
      <c r="AR108" s="191">
        <v>0</v>
      </c>
      <c r="AS108" s="191">
        <v>0</v>
      </c>
      <c r="AT108" s="191">
        <v>0</v>
      </c>
      <c r="AU108" s="191">
        <v>0</v>
      </c>
      <c r="AV108" s="191">
        <v>0</v>
      </c>
      <c r="AW108" s="191">
        <v>0</v>
      </c>
      <c r="AX108" s="191">
        <v>0</v>
      </c>
      <c r="AY108" s="191">
        <v>0</v>
      </c>
      <c r="AZ108" s="191">
        <v>0</v>
      </c>
      <c r="BA108" s="191">
        <v>0</v>
      </c>
      <c r="BB108" s="191">
        <v>0</v>
      </c>
      <c r="BC108" s="191">
        <v>0</v>
      </c>
      <c r="BD108" s="191">
        <v>0</v>
      </c>
      <c r="BE108" s="191">
        <v>0</v>
      </c>
      <c r="BF108" s="191">
        <v>0</v>
      </c>
      <c r="BG108" s="191">
        <v>4241.9413752171249</v>
      </c>
      <c r="BH108" s="191">
        <v>10527.719757563016</v>
      </c>
      <c r="BI108" s="191">
        <v>11028.241823567239</v>
      </c>
      <c r="BJ108" s="191">
        <v>11443.28444129856</v>
      </c>
      <c r="BK108" s="191">
        <v>12038.464789600102</v>
      </c>
      <c r="BL108" s="191">
        <v>12135.521177009443</v>
      </c>
      <c r="BM108" s="191">
        <v>12642.427687373605</v>
      </c>
      <c r="BN108" s="191">
        <v>12604.138708959694</v>
      </c>
      <c r="BO108" s="191">
        <v>12056.207117616041</v>
      </c>
      <c r="BP108" s="191">
        <v>11054.108304362482</v>
      </c>
      <c r="BQ108" s="191">
        <v>10152.151863861713</v>
      </c>
      <c r="BR108" s="191">
        <v>9348.9308812210202</v>
      </c>
      <c r="BS108" s="191">
        <v>8582.261175567879</v>
      </c>
      <c r="BT108" s="191">
        <v>7841.7892709325024</v>
      </c>
      <c r="BU108" s="191">
        <v>7336.5147287712925</v>
      </c>
      <c r="BV108" s="191">
        <v>6868.6364091589403</v>
      </c>
      <c r="BW108" s="191">
        <v>6589.2175805165562</v>
      </c>
      <c r="BX108" s="191">
        <v>6274.4080037078375</v>
      </c>
      <c r="BY108" s="191">
        <v>5967.4652010488844</v>
      </c>
      <c r="BZ108" s="191">
        <v>5691.9422045295614</v>
      </c>
      <c r="CA108" s="191">
        <v>5989.2182676858429</v>
      </c>
      <c r="CB108" s="191">
        <v>6326.6761790722658</v>
      </c>
      <c r="CC108" s="191">
        <v>6267.7146482597409</v>
      </c>
      <c r="CD108" s="191">
        <v>6054.9002856464604</v>
      </c>
      <c r="CE108" s="191">
        <v>5798.7001151184986</v>
      </c>
      <c r="CF108" s="191">
        <v>5569.2608592570232</v>
      </c>
      <c r="CG108" s="191">
        <v>5513.5606041841138</v>
      </c>
      <c r="CH108" s="192">
        <v>5394.9197218797444</v>
      </c>
    </row>
    <row r="109" spans="1:86" ht="25.5" customHeight="1" x14ac:dyDescent="0.25">
      <c r="A109" s="193"/>
      <c r="B109" s="10" t="s">
        <v>422</v>
      </c>
      <c r="C109" s="271" t="s">
        <v>377</v>
      </c>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c r="AA109" s="191"/>
      <c r="AB109" s="191"/>
      <c r="AC109" s="191"/>
      <c r="AD109" s="191"/>
      <c r="AE109" s="191"/>
      <c r="AF109" s="191"/>
      <c r="AG109" s="191"/>
      <c r="AH109" s="191">
        <v>0</v>
      </c>
      <c r="AI109" s="191">
        <v>0</v>
      </c>
      <c r="AJ109" s="191">
        <v>0</v>
      </c>
      <c r="AK109" s="191">
        <v>0</v>
      </c>
      <c r="AL109" s="191">
        <v>0</v>
      </c>
      <c r="AM109" s="191">
        <v>0</v>
      </c>
      <c r="AN109" s="191">
        <v>0</v>
      </c>
      <c r="AO109" s="191">
        <v>0</v>
      </c>
      <c r="AP109" s="191">
        <v>0</v>
      </c>
      <c r="AQ109" s="191">
        <v>0</v>
      </c>
      <c r="AR109" s="191">
        <v>0</v>
      </c>
      <c r="AS109" s="191">
        <v>0</v>
      </c>
      <c r="AT109" s="191">
        <v>0</v>
      </c>
      <c r="AU109" s="191">
        <v>0</v>
      </c>
      <c r="AV109" s="191">
        <v>0</v>
      </c>
      <c r="AW109" s="191">
        <v>0</v>
      </c>
      <c r="AX109" s="191">
        <v>0</v>
      </c>
      <c r="AY109" s="191">
        <v>0</v>
      </c>
      <c r="AZ109" s="191">
        <v>0</v>
      </c>
      <c r="BA109" s="191">
        <v>0</v>
      </c>
      <c r="BB109" s="191">
        <v>0</v>
      </c>
      <c r="BC109" s="191">
        <v>0</v>
      </c>
      <c r="BD109" s="191">
        <v>0</v>
      </c>
      <c r="BE109" s="191">
        <v>0</v>
      </c>
      <c r="BF109" s="191">
        <v>0</v>
      </c>
      <c r="BG109" s="191">
        <v>0</v>
      </c>
      <c r="BH109" s="191">
        <v>0</v>
      </c>
      <c r="BI109" s="191">
        <v>0</v>
      </c>
      <c r="BJ109" s="191">
        <v>0</v>
      </c>
      <c r="BK109" s="191">
        <v>0</v>
      </c>
      <c r="BL109" s="191">
        <v>0</v>
      </c>
      <c r="BM109" s="191">
        <v>0</v>
      </c>
      <c r="BN109" s="191">
        <v>0</v>
      </c>
      <c r="BO109" s="191">
        <v>0</v>
      </c>
      <c r="BP109" s="191">
        <v>0</v>
      </c>
      <c r="BQ109" s="191">
        <v>21.434324894522412</v>
      </c>
      <c r="BR109" s="191">
        <v>182.51559929864311</v>
      </c>
      <c r="BS109" s="191">
        <v>176.731860511338</v>
      </c>
      <c r="BT109" s="191">
        <v>593.41613856603215</v>
      </c>
      <c r="BU109" s="191">
        <v>1244.058739506964</v>
      </c>
      <c r="BV109" s="191">
        <v>1493.5267229909523</v>
      </c>
      <c r="BW109" s="191">
        <v>2207.0800146290226</v>
      </c>
      <c r="BX109" s="191">
        <v>2309.2311085600572</v>
      </c>
      <c r="BY109" s="191">
        <v>2745.4673557061719</v>
      </c>
      <c r="BZ109" s="191">
        <v>3075.3036221919119</v>
      </c>
      <c r="CA109" s="191">
        <v>3719.1200107583754</v>
      </c>
      <c r="CB109" s="191">
        <v>4288.4895648725214</v>
      </c>
      <c r="CC109" s="191">
        <v>4759.5379580949648</v>
      </c>
      <c r="CD109" s="191">
        <v>5070.7770563767563</v>
      </c>
      <c r="CE109" s="191">
        <v>5092.0932218502257</v>
      </c>
      <c r="CF109" s="191">
        <v>5471.8015213901963</v>
      </c>
      <c r="CG109" s="191">
        <v>6268.1758114808699</v>
      </c>
      <c r="CH109" s="192">
        <v>7180.3943946370873</v>
      </c>
    </row>
    <row r="110" spans="1:86" x14ac:dyDescent="0.25">
      <c r="A110" s="193"/>
      <c r="B110" s="51" t="s">
        <v>423</v>
      </c>
      <c r="C110" s="271" t="s">
        <v>377</v>
      </c>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c r="AA110" s="191"/>
      <c r="AB110" s="191"/>
      <c r="AC110" s="191"/>
      <c r="AD110" s="191"/>
      <c r="AE110" s="191"/>
      <c r="AF110" s="191"/>
      <c r="AG110" s="191"/>
      <c r="AH110" s="191"/>
      <c r="AI110" s="191"/>
      <c r="AJ110" s="191"/>
      <c r="AK110" s="191"/>
      <c r="AL110" s="191"/>
      <c r="AM110" s="191"/>
      <c r="AN110" s="191"/>
      <c r="AO110" s="191"/>
      <c r="AP110" s="191"/>
      <c r="AQ110" s="191"/>
      <c r="AR110" s="191"/>
      <c r="AS110" s="191"/>
      <c r="AT110" s="191"/>
      <c r="AU110" s="191"/>
      <c r="AV110" s="191"/>
      <c r="AW110" s="191"/>
      <c r="AX110" s="191">
        <v>7.4150164945401782</v>
      </c>
      <c r="AY110" s="191">
        <v>8.5838637970202836</v>
      </c>
      <c r="AZ110" s="191">
        <v>10.976551691140887</v>
      </c>
      <c r="BA110" s="191">
        <v>9.9633040006442055</v>
      </c>
      <c r="BB110" s="191">
        <v>16.41178906312124</v>
      </c>
      <c r="BC110" s="191">
        <v>20.639503660707732</v>
      </c>
      <c r="BD110" s="191">
        <v>22.993578448485817</v>
      </c>
      <c r="BE110" s="191">
        <v>27.338392598506431</v>
      </c>
      <c r="BF110" s="191">
        <v>36.667240720980487</v>
      </c>
      <c r="BG110" s="191">
        <v>35.11885658943369</v>
      </c>
      <c r="BH110" s="191">
        <v>36.399034190514307</v>
      </c>
      <c r="BI110" s="191">
        <v>42.377964320751332</v>
      </c>
      <c r="BJ110" s="191">
        <v>43.227117478696925</v>
      </c>
      <c r="BK110" s="191">
        <v>44.839130850318647</v>
      </c>
      <c r="BL110" s="191">
        <v>49.707528747960033</v>
      </c>
      <c r="BM110" s="191">
        <v>54.756480994262454</v>
      </c>
      <c r="BN110" s="191">
        <v>58.445436639458293</v>
      </c>
      <c r="BO110" s="191">
        <v>56.436260351056674</v>
      </c>
      <c r="BP110" s="191">
        <v>61.84267776844262</v>
      </c>
      <c r="BQ110" s="191">
        <v>65.540297150867701</v>
      </c>
      <c r="BR110" s="191">
        <v>63.675634401680618</v>
      </c>
      <c r="BS110" s="191">
        <v>65.021192854311465</v>
      </c>
      <c r="BT110" s="191">
        <v>58.343585503330374</v>
      </c>
      <c r="BU110" s="191">
        <v>56.159769925663134</v>
      </c>
      <c r="BV110" s="191">
        <v>59.858659092705452</v>
      </c>
      <c r="BW110" s="191">
        <v>54.398482285068695</v>
      </c>
      <c r="BX110" s="191">
        <v>42.073779728541318</v>
      </c>
      <c r="BY110" s="191">
        <v>45.042933522487658</v>
      </c>
      <c r="BZ110" s="191">
        <v>41.001305803139473</v>
      </c>
      <c r="CA110" s="191">
        <v>31.50909811534677</v>
      </c>
      <c r="CB110" s="191">
        <v>39.087050579456694</v>
      </c>
      <c r="CC110" s="191">
        <v>36.963509165722073</v>
      </c>
      <c r="CD110" s="191">
        <v>35.952044345054773</v>
      </c>
      <c r="CE110" s="191">
        <v>34.656388517009248</v>
      </c>
      <c r="CF110" s="191">
        <v>33.3034599289428</v>
      </c>
      <c r="CG110" s="191">
        <v>31.935097982729285</v>
      </c>
      <c r="CH110" s="192">
        <v>30.517616558397346</v>
      </c>
    </row>
    <row r="111" spans="1:86" x14ac:dyDescent="0.25">
      <c r="A111" s="193"/>
      <c r="B111" s="74" t="s">
        <v>425</v>
      </c>
      <c r="C111" s="271" t="s">
        <v>381</v>
      </c>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c r="AA111" s="191"/>
      <c r="AB111" s="191"/>
      <c r="AC111" s="191"/>
      <c r="AD111" s="191"/>
      <c r="AE111" s="191"/>
      <c r="AF111" s="191"/>
      <c r="AG111" s="191"/>
      <c r="AH111" s="191">
        <v>0</v>
      </c>
      <c r="AI111" s="191">
        <v>0</v>
      </c>
      <c r="AJ111" s="191">
        <v>0</v>
      </c>
      <c r="AK111" s="191">
        <v>0</v>
      </c>
      <c r="AL111" s="191">
        <v>0</v>
      </c>
      <c r="AM111" s="191">
        <v>0</v>
      </c>
      <c r="AN111" s="191">
        <v>0</v>
      </c>
      <c r="AO111" s="191">
        <v>0</v>
      </c>
      <c r="AP111" s="191">
        <v>0</v>
      </c>
      <c r="AQ111" s="191">
        <v>288.18922154376287</v>
      </c>
      <c r="AR111" s="191">
        <v>9.0540846955063223</v>
      </c>
      <c r="AS111" s="191">
        <v>0</v>
      </c>
      <c r="AT111" s="191">
        <v>0</v>
      </c>
      <c r="AU111" s="191">
        <v>0</v>
      </c>
      <c r="AV111" s="191">
        <v>0</v>
      </c>
      <c r="AW111" s="191">
        <v>0</v>
      </c>
      <c r="AX111" s="191">
        <v>0</v>
      </c>
      <c r="AY111" s="191">
        <v>0</v>
      </c>
      <c r="AZ111" s="191">
        <v>0</v>
      </c>
      <c r="BA111" s="191">
        <v>0</v>
      </c>
      <c r="BB111" s="191">
        <v>0</v>
      </c>
      <c r="BC111" s="191">
        <v>0</v>
      </c>
      <c r="BD111" s="191">
        <v>0</v>
      </c>
      <c r="BE111" s="191">
        <v>0</v>
      </c>
      <c r="BF111" s="191">
        <v>0</v>
      </c>
      <c r="BG111" s="191">
        <v>0</v>
      </c>
      <c r="BH111" s="191">
        <v>0</v>
      </c>
      <c r="BI111" s="191">
        <v>0</v>
      </c>
      <c r="BJ111" s="191">
        <v>0</v>
      </c>
      <c r="BK111" s="191">
        <v>0</v>
      </c>
      <c r="BL111" s="191">
        <v>0</v>
      </c>
      <c r="BM111" s="191">
        <v>0</v>
      </c>
      <c r="BN111" s="191">
        <v>0</v>
      </c>
      <c r="BO111" s="191">
        <v>0</v>
      </c>
      <c r="BP111" s="191">
        <v>0</v>
      </c>
      <c r="BQ111" s="191">
        <v>0</v>
      </c>
      <c r="BR111" s="191">
        <v>0</v>
      </c>
      <c r="BS111" s="191">
        <v>0</v>
      </c>
      <c r="BT111" s="191">
        <v>0</v>
      </c>
      <c r="BU111" s="191">
        <v>0</v>
      </c>
      <c r="BV111" s="191">
        <v>0</v>
      </c>
      <c r="BW111" s="191">
        <v>0</v>
      </c>
      <c r="BX111" s="191">
        <v>0</v>
      </c>
      <c r="BY111" s="191">
        <v>0</v>
      </c>
      <c r="BZ111" s="191">
        <v>0</v>
      </c>
      <c r="CA111" s="191">
        <v>0</v>
      </c>
      <c r="CB111" s="191">
        <v>0</v>
      </c>
      <c r="CC111" s="191">
        <v>0</v>
      </c>
      <c r="CD111" s="191">
        <v>0</v>
      </c>
      <c r="CE111" s="191">
        <v>0</v>
      </c>
      <c r="CF111" s="191">
        <v>0</v>
      </c>
      <c r="CG111" s="191">
        <v>0</v>
      </c>
      <c r="CH111" s="192">
        <v>0</v>
      </c>
    </row>
    <row r="112" spans="1:86" s="123" customFormat="1" ht="15.6" x14ac:dyDescent="0.3">
      <c r="A112" s="201"/>
      <c r="B112" s="74" t="s">
        <v>426</v>
      </c>
      <c r="C112" s="271" t="s">
        <v>377</v>
      </c>
      <c r="D112" s="191"/>
      <c r="E112" s="191"/>
      <c r="F112" s="191"/>
      <c r="G112" s="191"/>
      <c r="H112" s="191"/>
      <c r="I112" s="191"/>
      <c r="J112" s="191"/>
      <c r="K112" s="191"/>
      <c r="L112" s="191"/>
      <c r="M112" s="191"/>
      <c r="N112" s="191"/>
      <c r="O112" s="191"/>
      <c r="P112" s="191"/>
      <c r="Q112" s="191"/>
      <c r="R112" s="191"/>
      <c r="S112" s="191"/>
      <c r="T112" s="191"/>
      <c r="U112" s="191"/>
      <c r="V112" s="191"/>
      <c r="W112" s="191"/>
      <c r="X112" s="191"/>
      <c r="Y112" s="191"/>
      <c r="Z112" s="191"/>
      <c r="AA112" s="191"/>
      <c r="AB112" s="191"/>
      <c r="AC112" s="191"/>
      <c r="AD112" s="191"/>
      <c r="AE112" s="191"/>
      <c r="AF112" s="191"/>
      <c r="AG112" s="191"/>
      <c r="AH112" s="191">
        <v>25.587555456255497</v>
      </c>
      <c r="AI112" s="191">
        <v>30.702152608702161</v>
      </c>
      <c r="AJ112" s="191">
        <v>39.320677908584329</v>
      </c>
      <c r="AK112" s="191">
        <v>48.206216566112488</v>
      </c>
      <c r="AL112" s="191">
        <v>56.120796901053815</v>
      </c>
      <c r="AM112" s="191">
        <v>65.728494640429204</v>
      </c>
      <c r="AN112" s="191">
        <v>82.647565278668594</v>
      </c>
      <c r="AO112" s="191">
        <v>91.150928317932539</v>
      </c>
      <c r="AP112" s="191">
        <v>99.454396503024924</v>
      </c>
      <c r="AQ112" s="191">
        <v>103.73961233796084</v>
      </c>
      <c r="AR112" s="191">
        <v>111.07425083984486</v>
      </c>
      <c r="AS112" s="191">
        <v>117.91872823920097</v>
      </c>
      <c r="AT112" s="191">
        <v>139.34335743254636</v>
      </c>
      <c r="AU112" s="191">
        <v>179.33225029467008</v>
      </c>
      <c r="AV112" s="191">
        <v>207.35781343817158</v>
      </c>
      <c r="AW112" s="191">
        <v>226.44495207350104</v>
      </c>
      <c r="AX112" s="191">
        <v>230.25860088319678</v>
      </c>
      <c r="AY112" s="191">
        <v>230.87124196507403</v>
      </c>
      <c r="AZ112" s="191">
        <v>210.58690103042949</v>
      </c>
      <c r="BA112" s="191">
        <v>273.57055511019638</v>
      </c>
      <c r="BB112" s="191">
        <v>285.20640553203225</v>
      </c>
      <c r="BC112" s="191">
        <v>281.84676920648832</v>
      </c>
      <c r="BD112" s="191">
        <v>315.77967627563982</v>
      </c>
      <c r="BE112" s="191">
        <v>314.19668719149774</v>
      </c>
      <c r="BF112" s="191">
        <v>302.59080608686361</v>
      </c>
      <c r="BG112" s="191">
        <v>308.51314324073388</v>
      </c>
      <c r="BH112" s="191">
        <v>219.14264702824704</v>
      </c>
      <c r="BI112" s="191">
        <v>220.11015505903163</v>
      </c>
      <c r="BJ112" s="191">
        <v>225.19240008484888</v>
      </c>
      <c r="BK112" s="191">
        <v>328.04860476036606</v>
      </c>
      <c r="BL112" s="191">
        <v>276.53140393215051</v>
      </c>
      <c r="BM112" s="191">
        <v>284.98107470178115</v>
      </c>
      <c r="BN112" s="191">
        <v>259.94575505587312</v>
      </c>
      <c r="BO112" s="191">
        <v>253.52043740299544</v>
      </c>
      <c r="BP112" s="191">
        <v>234.69467818713986</v>
      </c>
      <c r="BQ112" s="191">
        <v>208.58521770237545</v>
      </c>
      <c r="BR112" s="191">
        <v>196.62802319735675</v>
      </c>
      <c r="BS112" s="191">
        <v>180.99663793386406</v>
      </c>
      <c r="BT112" s="191">
        <v>166.51920973424126</v>
      </c>
      <c r="BU112" s="191">
        <v>143.48995670311035</v>
      </c>
      <c r="BV112" s="191">
        <v>128.22927428864836</v>
      </c>
      <c r="BW112" s="191">
        <v>115.53979429589778</v>
      </c>
      <c r="BX112" s="191">
        <v>88.955685198941779</v>
      </c>
      <c r="BY112" s="191">
        <v>76.852467523033695</v>
      </c>
      <c r="BZ112" s="191">
        <v>67.212757883616419</v>
      </c>
      <c r="CA112" s="191">
        <v>61.712729513036493</v>
      </c>
      <c r="CB112" s="191">
        <v>56.555139980970864</v>
      </c>
      <c r="CC112" s="191">
        <v>47.596821213247487</v>
      </c>
      <c r="CD112" s="191">
        <v>41.89194035280741</v>
      </c>
      <c r="CE112" s="191">
        <v>35.326448637248532</v>
      </c>
      <c r="CF112" s="191">
        <v>28.524479809182118</v>
      </c>
      <c r="CG112" s="191">
        <v>21.794066310620106</v>
      </c>
      <c r="CH112" s="192">
        <v>15.058229556854176</v>
      </c>
    </row>
    <row r="113" spans="1:86" s="123" customFormat="1" ht="15.6" x14ac:dyDescent="0.3">
      <c r="A113" s="201"/>
      <c r="B113" s="51" t="s">
        <v>526</v>
      </c>
      <c r="C113" s="271" t="s">
        <v>387</v>
      </c>
      <c r="D113" s="191"/>
      <c r="E113" s="191"/>
      <c r="F113" s="191"/>
      <c r="G113" s="191"/>
      <c r="H113" s="191"/>
      <c r="I113" s="191"/>
      <c r="J113" s="191"/>
      <c r="K113" s="191"/>
      <c r="L113" s="191"/>
      <c r="M113" s="191"/>
      <c r="N113" s="191"/>
      <c r="O113" s="191"/>
      <c r="P113" s="191"/>
      <c r="Q113" s="191"/>
      <c r="R113" s="191"/>
      <c r="S113" s="191"/>
      <c r="T113" s="191"/>
      <c r="U113" s="191"/>
      <c r="V113" s="191"/>
      <c r="W113" s="191"/>
      <c r="X113" s="191"/>
      <c r="Y113" s="191"/>
      <c r="Z113" s="191"/>
      <c r="AA113" s="191"/>
      <c r="AB113" s="191"/>
      <c r="AC113" s="191"/>
      <c r="AD113" s="191"/>
      <c r="AE113" s="191"/>
      <c r="AF113" s="191"/>
      <c r="AG113" s="191"/>
      <c r="AH113" s="191">
        <v>0</v>
      </c>
      <c r="AI113" s="191">
        <v>0</v>
      </c>
      <c r="AJ113" s="191">
        <v>0</v>
      </c>
      <c r="AK113" s="191">
        <v>0</v>
      </c>
      <c r="AL113" s="191">
        <v>0</v>
      </c>
      <c r="AM113" s="191">
        <v>0</v>
      </c>
      <c r="AN113" s="191">
        <v>0</v>
      </c>
      <c r="AO113" s="191">
        <v>0</v>
      </c>
      <c r="AP113" s="191">
        <v>0</v>
      </c>
      <c r="AQ113" s="191">
        <v>16.015380643457497</v>
      </c>
      <c r="AR113" s="191">
        <v>78.662577708358768</v>
      </c>
      <c r="AS113" s="191">
        <v>62.947949691972092</v>
      </c>
      <c r="AT113" s="191">
        <v>68.450767850325889</v>
      </c>
      <c r="AU113" s="191">
        <v>87.553462979960727</v>
      </c>
      <c r="AV113" s="191">
        <v>87.908384853010602</v>
      </c>
      <c r="AW113" s="191">
        <v>87.656552623232201</v>
      </c>
      <c r="AX113" s="191">
        <v>64.562336270077921</v>
      </c>
      <c r="AY113" s="191">
        <v>107.28283289910289</v>
      </c>
      <c r="AZ113" s="191">
        <v>82.253749389458093</v>
      </c>
      <c r="BA113" s="191">
        <v>43.528024323329831</v>
      </c>
      <c r="BB113" s="191">
        <v>43.716109261928452</v>
      </c>
      <c r="BC113" s="191">
        <v>43.404149438672889</v>
      </c>
      <c r="BD113" s="191">
        <v>69.06267834802351</v>
      </c>
      <c r="BE113" s="191">
        <v>53.142403363951402</v>
      </c>
      <c r="BF113" s="191">
        <v>54.243355351184697</v>
      </c>
      <c r="BG113" s="191">
        <v>55.177894804380706</v>
      </c>
      <c r="BH113" s="191">
        <v>57.413287174226774</v>
      </c>
      <c r="BI113" s="191">
        <v>70.12518498398866</v>
      </c>
      <c r="BJ113" s="191">
        <v>0</v>
      </c>
      <c r="BK113" s="191">
        <v>0</v>
      </c>
      <c r="BL113" s="191">
        <v>0</v>
      </c>
      <c r="BM113" s="191">
        <v>0</v>
      </c>
      <c r="BN113" s="191">
        <v>0</v>
      </c>
      <c r="BO113" s="191">
        <v>0</v>
      </c>
      <c r="BP113" s="191">
        <v>0</v>
      </c>
      <c r="BQ113" s="191">
        <v>0</v>
      </c>
      <c r="BR113" s="191">
        <v>0</v>
      </c>
      <c r="BS113" s="191">
        <v>0</v>
      </c>
      <c r="BT113" s="191">
        <v>0</v>
      </c>
      <c r="BU113" s="191">
        <v>0</v>
      </c>
      <c r="BV113" s="191">
        <v>0</v>
      </c>
      <c r="BW113" s="191">
        <v>0</v>
      </c>
      <c r="BX113" s="191">
        <v>0</v>
      </c>
      <c r="BY113" s="191">
        <v>0</v>
      </c>
      <c r="BZ113" s="191">
        <v>0</v>
      </c>
      <c r="CA113" s="191">
        <v>0</v>
      </c>
      <c r="CB113" s="191">
        <v>0</v>
      </c>
      <c r="CC113" s="191">
        <v>0</v>
      </c>
      <c r="CD113" s="191">
        <v>0</v>
      </c>
      <c r="CE113" s="191">
        <v>0</v>
      </c>
      <c r="CF113" s="191">
        <v>0</v>
      </c>
      <c r="CG113" s="191">
        <v>0</v>
      </c>
      <c r="CH113" s="192">
        <v>0</v>
      </c>
    </row>
    <row r="114" spans="1:86" x14ac:dyDescent="0.25">
      <c r="A114" s="193"/>
      <c r="B114" s="74" t="s">
        <v>428</v>
      </c>
      <c r="C114" s="271" t="s">
        <v>387</v>
      </c>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191"/>
      <c r="AA114" s="191"/>
      <c r="AB114" s="191"/>
      <c r="AC114" s="191"/>
      <c r="AD114" s="191"/>
      <c r="AE114" s="191"/>
      <c r="AF114" s="191"/>
      <c r="AG114" s="191"/>
      <c r="AH114" s="191">
        <v>0</v>
      </c>
      <c r="AI114" s="191">
        <v>0</v>
      </c>
      <c r="AJ114" s="191">
        <v>0</v>
      </c>
      <c r="AK114" s="191">
        <v>0</v>
      </c>
      <c r="AL114" s="191">
        <v>0</v>
      </c>
      <c r="AM114" s="191">
        <v>0</v>
      </c>
      <c r="AN114" s="191">
        <v>0</v>
      </c>
      <c r="AO114" s="191">
        <v>0</v>
      </c>
      <c r="AP114" s="191">
        <v>0</v>
      </c>
      <c r="AQ114" s="191">
        <v>0</v>
      </c>
      <c r="AR114" s="191">
        <v>0</v>
      </c>
      <c r="AS114" s="191">
        <v>0</v>
      </c>
      <c r="AT114" s="191">
        <v>0</v>
      </c>
      <c r="AU114" s="191">
        <v>0</v>
      </c>
      <c r="AV114" s="191">
        <v>0</v>
      </c>
      <c r="AW114" s="191">
        <v>0</v>
      </c>
      <c r="AX114" s="191">
        <v>0</v>
      </c>
      <c r="AY114" s="191">
        <v>0</v>
      </c>
      <c r="AZ114" s="191">
        <v>0</v>
      </c>
      <c r="BA114" s="191">
        <v>0</v>
      </c>
      <c r="BB114" s="191">
        <v>0</v>
      </c>
      <c r="BC114" s="191">
        <v>0</v>
      </c>
      <c r="BD114" s="191">
        <v>0</v>
      </c>
      <c r="BE114" s="191">
        <v>0</v>
      </c>
      <c r="BF114" s="191">
        <v>0</v>
      </c>
      <c r="BG114" s="191">
        <v>0</v>
      </c>
      <c r="BH114" s="191">
        <v>0</v>
      </c>
      <c r="BI114" s="191">
        <v>0</v>
      </c>
      <c r="BJ114" s="191">
        <v>33.239838504553951</v>
      </c>
      <c r="BK114" s="191">
        <v>28.64160434215005</v>
      </c>
      <c r="BL114" s="191">
        <v>23.38286232970934</v>
      </c>
      <c r="BM114" s="191">
        <v>23.864980890757078</v>
      </c>
      <c r="BN114" s="191">
        <v>23.633587680881501</v>
      </c>
      <c r="BO114" s="191">
        <v>14.776396460821022</v>
      </c>
      <c r="BP114" s="191">
        <v>11.838617011821903</v>
      </c>
      <c r="BQ114" s="191">
        <v>0.81042780128295233</v>
      </c>
      <c r="BR114" s="191">
        <v>0</v>
      </c>
      <c r="BS114" s="191">
        <v>0</v>
      </c>
      <c r="BT114" s="191">
        <v>0</v>
      </c>
      <c r="BU114" s="191">
        <v>0</v>
      </c>
      <c r="BV114" s="191">
        <v>0</v>
      </c>
      <c r="BW114" s="191">
        <v>0</v>
      </c>
      <c r="BX114" s="191">
        <v>0</v>
      </c>
      <c r="BY114" s="191">
        <v>0</v>
      </c>
      <c r="BZ114" s="191">
        <v>0</v>
      </c>
      <c r="CA114" s="191">
        <v>0</v>
      </c>
      <c r="CB114" s="191">
        <v>0</v>
      </c>
      <c r="CC114" s="191">
        <v>0</v>
      </c>
      <c r="CD114" s="191">
        <v>0</v>
      </c>
      <c r="CE114" s="191">
        <v>0</v>
      </c>
      <c r="CF114" s="191">
        <v>0</v>
      </c>
      <c r="CG114" s="191">
        <v>0</v>
      </c>
      <c r="CH114" s="192">
        <v>0</v>
      </c>
    </row>
    <row r="115" spans="1:86" ht="25.5" customHeight="1" x14ac:dyDescent="0.25">
      <c r="A115" s="193"/>
      <c r="B115" s="74" t="s">
        <v>35</v>
      </c>
      <c r="C115" s="271"/>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191"/>
      <c r="AA115" s="191"/>
      <c r="AB115" s="191"/>
      <c r="AC115" s="191"/>
      <c r="AD115" s="191"/>
      <c r="AE115" s="191"/>
      <c r="AF115" s="191"/>
      <c r="AG115" s="191"/>
      <c r="AH115" s="191">
        <v>49330.530976635549</v>
      </c>
      <c r="AI115" s="191">
        <v>49232.362266381337</v>
      </c>
      <c r="AJ115" s="191">
        <v>49337.865874421856</v>
      </c>
      <c r="AK115" s="191">
        <v>51401.11307046088</v>
      </c>
      <c r="AL115" s="191">
        <v>53477.052787663633</v>
      </c>
      <c r="AM115" s="191">
        <v>55049.028683681689</v>
      </c>
      <c r="AN115" s="191">
        <v>54325.488671152671</v>
      </c>
      <c r="AO115" s="191">
        <v>55955.735513557345</v>
      </c>
      <c r="AP115" s="191">
        <v>57625.037019176925</v>
      </c>
      <c r="AQ115" s="191">
        <v>57111.356231065663</v>
      </c>
      <c r="AR115" s="191">
        <v>55153.569303879303</v>
      </c>
      <c r="AS115" s="191">
        <v>54888.591069769776</v>
      </c>
      <c r="AT115" s="191">
        <v>55532.440330541656</v>
      </c>
      <c r="AU115" s="191">
        <v>58934.687428775003</v>
      </c>
      <c r="AV115" s="191">
        <v>59969.415983534433</v>
      </c>
      <c r="AW115" s="191">
        <v>61532.45776889861</v>
      </c>
      <c r="AX115" s="191">
        <v>61729.971563412801</v>
      </c>
      <c r="AY115" s="191">
        <v>62370.297027166787</v>
      </c>
      <c r="AZ115" s="191">
        <v>64403.853178981197</v>
      </c>
      <c r="BA115" s="191">
        <v>67370.148613979531</v>
      </c>
      <c r="BB115" s="191">
        <v>70427.029838924602</v>
      </c>
      <c r="BC115" s="191">
        <v>73863.822539494184</v>
      </c>
      <c r="BD115" s="191">
        <v>75037.084569554005</v>
      </c>
      <c r="BE115" s="191">
        <v>79593.133157982782</v>
      </c>
      <c r="BF115" s="191">
        <v>82539.326455950169</v>
      </c>
      <c r="BG115" s="191">
        <v>84447.136945205988</v>
      </c>
      <c r="BH115" s="191">
        <v>86050.036830912839</v>
      </c>
      <c r="BI115" s="191">
        <v>88246.975780267254</v>
      </c>
      <c r="BJ115" s="191">
        <v>89405.590193786469</v>
      </c>
      <c r="BK115" s="191">
        <v>94112.731395454932</v>
      </c>
      <c r="BL115" s="191">
        <v>97017.691943952887</v>
      </c>
      <c r="BM115" s="191">
        <v>104039.58593500569</v>
      </c>
      <c r="BN115" s="191">
        <v>106793.86777895263</v>
      </c>
      <c r="BO115" s="191">
        <v>111022.97902639078</v>
      </c>
      <c r="BP115" s="191">
        <v>117458.66988538305</v>
      </c>
      <c r="BQ115" s="191">
        <v>119824.75111126015</v>
      </c>
      <c r="BR115" s="191">
        <v>122995.84716706339</v>
      </c>
      <c r="BS115" s="191">
        <v>126174.6038470159</v>
      </c>
      <c r="BT115" s="191">
        <v>126757.12521362618</v>
      </c>
      <c r="BU115" s="191">
        <v>128206.68539759982</v>
      </c>
      <c r="BV115" s="191">
        <v>129282.27686426774</v>
      </c>
      <c r="BW115" s="191">
        <v>128646.14607299001</v>
      </c>
      <c r="BX115" s="191">
        <v>126249.63383382792</v>
      </c>
      <c r="BY115" s="191">
        <v>129228.86280656139</v>
      </c>
      <c r="BZ115" s="191">
        <v>127479.21608715269</v>
      </c>
      <c r="CA115" s="191">
        <v>135957.49869704916</v>
      </c>
      <c r="CB115" s="191">
        <v>143836.36364224806</v>
      </c>
      <c r="CC115" s="191">
        <v>149001.00747384192</v>
      </c>
      <c r="CD115" s="191">
        <v>154174.54328758753</v>
      </c>
      <c r="CE115" s="191">
        <v>155896.78911033631</v>
      </c>
      <c r="CF115" s="191">
        <v>157918.48376203378</v>
      </c>
      <c r="CG115" s="191">
        <v>162786.6715830137</v>
      </c>
      <c r="CH115" s="192">
        <v>167446.8237572966</v>
      </c>
    </row>
    <row r="116" spans="1:86" x14ac:dyDescent="0.25">
      <c r="A116" s="193"/>
      <c r="B116" s="72" t="s">
        <v>384</v>
      </c>
      <c r="C116" s="271" t="s">
        <v>381</v>
      </c>
      <c r="D116" s="191"/>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191"/>
      <c r="AA116" s="191"/>
      <c r="AB116" s="191"/>
      <c r="AC116" s="191"/>
      <c r="AD116" s="191"/>
      <c r="AE116" s="191"/>
      <c r="AF116" s="191"/>
      <c r="AG116" s="191"/>
      <c r="AH116" s="191">
        <v>49090.021074654331</v>
      </c>
      <c r="AI116" s="191">
        <v>49032.140277950508</v>
      </c>
      <c r="AJ116" s="191">
        <v>49160.391536744079</v>
      </c>
      <c r="AK116" s="191">
        <v>51236.325285031533</v>
      </c>
      <c r="AL116" s="191">
        <v>53319.640019137136</v>
      </c>
      <c r="AM116" s="191">
        <v>54895.008608887714</v>
      </c>
      <c r="AN116" s="191">
        <v>54187.075261720711</v>
      </c>
      <c r="AO116" s="191">
        <v>55817.739413944968</v>
      </c>
      <c r="AP116" s="191">
        <v>57505.365254560842</v>
      </c>
      <c r="AQ116" s="191">
        <v>56997.797042430335</v>
      </c>
      <c r="AR116" s="191">
        <v>55050.18848283172</v>
      </c>
      <c r="AS116" s="191">
        <v>54797.057733999529</v>
      </c>
      <c r="AT116" s="191">
        <v>55444.92399914335</v>
      </c>
      <c r="AU116" s="191">
        <v>58852.110688953908</v>
      </c>
      <c r="AV116" s="191">
        <v>59889.666035010378</v>
      </c>
      <c r="AW116" s="191">
        <v>61453.597398695325</v>
      </c>
      <c r="AX116" s="191">
        <v>61655.551137524875</v>
      </c>
      <c r="AY116" s="191">
        <v>62295.916342148077</v>
      </c>
      <c r="AZ116" s="191">
        <v>64344.073406350355</v>
      </c>
      <c r="BA116" s="191">
        <v>67311.490087929429</v>
      </c>
      <c r="BB116" s="191">
        <v>70370.099991659532</v>
      </c>
      <c r="BC116" s="191">
        <v>73809.743249253006</v>
      </c>
      <c r="BD116" s="191">
        <v>74983.742570537375</v>
      </c>
      <c r="BE116" s="191">
        <v>79538.830234225257</v>
      </c>
      <c r="BF116" s="191">
        <v>82485.6407780257</v>
      </c>
      <c r="BG116" s="191">
        <v>84393.211062168353</v>
      </c>
      <c r="BH116" s="191">
        <v>85996.633120425133</v>
      </c>
      <c r="BI116" s="191">
        <v>88194.595147728964</v>
      </c>
      <c r="BJ116" s="191">
        <v>89348.796145093875</v>
      </c>
      <c r="BK116" s="191">
        <v>94048.031325432908</v>
      </c>
      <c r="BL116" s="191">
        <v>96946.777324526847</v>
      </c>
      <c r="BM116" s="191">
        <v>103965.42932996187</v>
      </c>
      <c r="BN116" s="191">
        <v>106705.02178268696</v>
      </c>
      <c r="BO116" s="191">
        <v>110929.30059330314</v>
      </c>
      <c r="BP116" s="191">
        <v>117348.25302734687</v>
      </c>
      <c r="BQ116" s="191">
        <v>119686.84288284932</v>
      </c>
      <c r="BR116" s="191">
        <v>122870.58047938722</v>
      </c>
      <c r="BS116" s="191">
        <v>126043.4489994</v>
      </c>
      <c r="BT116" s="191">
        <v>126619.71460635863</v>
      </c>
      <c r="BU116" s="191">
        <v>128063.68805237531</v>
      </c>
      <c r="BV116" s="191">
        <v>129131.10437463166</v>
      </c>
      <c r="BW116" s="191">
        <v>128491.64764910223</v>
      </c>
      <c r="BX116" s="191">
        <v>126084.93971379839</v>
      </c>
      <c r="BY116" s="191">
        <v>129033.32013734088</v>
      </c>
      <c r="BZ116" s="191">
        <v>127274.0455346661</v>
      </c>
      <c r="CA116" s="191">
        <v>135714.03892950341</v>
      </c>
      <c r="CB116" s="191">
        <v>143596.89081173186</v>
      </c>
      <c r="CC116" s="191">
        <v>148763.68332513885</v>
      </c>
      <c r="CD116" s="191">
        <v>153931.47665482594</v>
      </c>
      <c r="CE116" s="191">
        <v>155645.43818001167</v>
      </c>
      <c r="CF116" s="191">
        <v>157660.45975657197</v>
      </c>
      <c r="CG116" s="191">
        <v>162529.26131724622</v>
      </c>
      <c r="CH116" s="192">
        <v>167193.75101069882</v>
      </c>
    </row>
    <row r="117" spans="1:86" x14ac:dyDescent="0.25">
      <c r="A117" s="193"/>
      <c r="B117" s="238" t="s">
        <v>492</v>
      </c>
      <c r="C117" s="271"/>
      <c r="D117" s="191"/>
      <c r="E117" s="191"/>
      <c r="F117" s="191"/>
      <c r="G117" s="191"/>
      <c r="H117" s="191"/>
      <c r="I117" s="191"/>
      <c r="J117" s="191"/>
      <c r="K117" s="191"/>
      <c r="L117" s="191"/>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v>49090.021074654331</v>
      </c>
      <c r="AI117" s="191">
        <v>49026.578556049652</v>
      </c>
      <c r="AJ117" s="191">
        <v>49123.028518285595</v>
      </c>
      <c r="AK117" s="191">
        <v>51156.044056232618</v>
      </c>
      <c r="AL117" s="191">
        <v>53162.227250610638</v>
      </c>
      <c r="AM117" s="191">
        <v>54669.613377481888</v>
      </c>
      <c r="AN117" s="191">
        <v>53878.306886834042</v>
      </c>
      <c r="AO117" s="191">
        <v>55343.167461619458</v>
      </c>
      <c r="AP117" s="191">
        <v>56796.736986316726</v>
      </c>
      <c r="AQ117" s="191">
        <v>56104.031150716277</v>
      </c>
      <c r="AR117" s="191">
        <v>53961.366119931379</v>
      </c>
      <c r="AS117" s="191">
        <v>53404.172038551107</v>
      </c>
      <c r="AT117" s="191">
        <v>53670.481466745288</v>
      </c>
      <c r="AU117" s="191">
        <v>56336.022310220789</v>
      </c>
      <c r="AV117" s="191">
        <v>56881.048657193693</v>
      </c>
      <c r="AW117" s="191">
        <v>57883.987080661311</v>
      </c>
      <c r="AX117" s="191">
        <v>57610.945987656596</v>
      </c>
      <c r="AY117" s="191">
        <v>57675.820646716908</v>
      </c>
      <c r="AZ117" s="191">
        <v>58802.222013500323</v>
      </c>
      <c r="BA117" s="191">
        <v>60961.543669552273</v>
      </c>
      <c r="BB117" s="191">
        <v>63129.493785517414</v>
      </c>
      <c r="BC117" s="191">
        <v>65218.067705810216</v>
      </c>
      <c r="BD117" s="191">
        <v>63691.022118097775</v>
      </c>
      <c r="BE117" s="191">
        <v>67250.435248665963</v>
      </c>
      <c r="BF117" s="191">
        <v>69361.953386710564</v>
      </c>
      <c r="BG117" s="191">
        <v>69918.640140010553</v>
      </c>
      <c r="BH117" s="191">
        <v>70576.573694944425</v>
      </c>
      <c r="BI117" s="191">
        <v>71699.983206879668</v>
      </c>
      <c r="BJ117" s="191">
        <v>71854.923195757481</v>
      </c>
      <c r="BK117" s="191">
        <v>74799.672875485412</v>
      </c>
      <c r="BL117" s="191">
        <v>76126.604077466996</v>
      </c>
      <c r="BM117" s="191">
        <v>80637.71429031741</v>
      </c>
      <c r="BN117" s="191">
        <v>82727.386217445717</v>
      </c>
      <c r="BO117" s="191">
        <v>85884.180136719195</v>
      </c>
      <c r="BP117" s="191">
        <v>90005.875460864525</v>
      </c>
      <c r="BQ117" s="191">
        <v>91539.152831908388</v>
      </c>
      <c r="BR117" s="191">
        <v>93636.772800124658</v>
      </c>
      <c r="BS117" s="191">
        <v>96136.86995797501</v>
      </c>
      <c r="BT117" s="191">
        <v>95415.504487603524</v>
      </c>
      <c r="BU117" s="191">
        <v>93262.950670243255</v>
      </c>
      <c r="BV117" s="191">
        <v>90301.728875472749</v>
      </c>
      <c r="BW117" s="191">
        <v>86948.277564757722</v>
      </c>
      <c r="BX117" s="191">
        <v>83139.713467546768</v>
      </c>
      <c r="BY117" s="191">
        <v>80121.429535066112</v>
      </c>
      <c r="BZ117" s="191">
        <v>73794.90170564242</v>
      </c>
      <c r="CA117" s="191">
        <v>72103.444467134803</v>
      </c>
      <c r="CB117" s="191">
        <v>70199.140163766046</v>
      </c>
      <c r="CC117" s="191">
        <v>68037.697976984564</v>
      </c>
      <c r="CD117" s="191">
        <v>66150.003098006622</v>
      </c>
      <c r="CE117" s="191">
        <v>63715.47179840153</v>
      </c>
      <c r="CF117" s="191">
        <v>60249.720109613976</v>
      </c>
      <c r="CG117" s="191">
        <v>56954.821947991848</v>
      </c>
      <c r="CH117" s="192">
        <v>53520.833760845104</v>
      </c>
    </row>
    <row r="118" spans="1:86" x14ac:dyDescent="0.25">
      <c r="A118" s="193"/>
      <c r="B118" s="238" t="s">
        <v>513</v>
      </c>
      <c r="C118" s="27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191"/>
      <c r="AA118" s="191"/>
      <c r="AB118" s="191"/>
      <c r="AC118" s="191"/>
      <c r="AD118" s="191"/>
      <c r="AE118" s="191"/>
      <c r="AF118" s="191"/>
      <c r="AG118" s="191"/>
      <c r="AH118" s="191">
        <v>0</v>
      </c>
      <c r="AI118" s="191">
        <v>5.5617219008564547</v>
      </c>
      <c r="AJ118" s="191">
        <v>37.363018458479253</v>
      </c>
      <c r="AK118" s="191">
        <v>80.281228798911357</v>
      </c>
      <c r="AL118" s="191">
        <v>157.41276852649534</v>
      </c>
      <c r="AM118" s="191">
        <v>225.39523140582102</v>
      </c>
      <c r="AN118" s="191">
        <v>308.76837488667161</v>
      </c>
      <c r="AO118" s="191">
        <v>474.57195232550896</v>
      </c>
      <c r="AP118" s="191">
        <v>708.62826824410718</v>
      </c>
      <c r="AQ118" s="191">
        <v>893.76589171406147</v>
      </c>
      <c r="AR118" s="191">
        <v>1088.8223629003407</v>
      </c>
      <c r="AS118" s="191">
        <v>1392.8856954484277</v>
      </c>
      <c r="AT118" s="191">
        <v>1774.4425323980608</v>
      </c>
      <c r="AU118" s="191">
        <v>2516.0883787331168</v>
      </c>
      <c r="AV118" s="191">
        <v>3008.6173778166876</v>
      </c>
      <c r="AW118" s="191">
        <v>3569.6103180340174</v>
      </c>
      <c r="AX118" s="191">
        <v>4044.6051498682773</v>
      </c>
      <c r="AY118" s="191">
        <v>4620.0956954311632</v>
      </c>
      <c r="AZ118" s="191">
        <v>5541.8513928500315</v>
      </c>
      <c r="BA118" s="191">
        <v>6349.9464183771543</v>
      </c>
      <c r="BB118" s="191">
        <v>7240.6062061421098</v>
      </c>
      <c r="BC118" s="191">
        <v>8591.6755434427978</v>
      </c>
      <c r="BD118" s="191">
        <v>9163.0139513994436</v>
      </c>
      <c r="BE118" s="191">
        <v>10115.428246709504</v>
      </c>
      <c r="BF118" s="191">
        <v>10918.377909271814</v>
      </c>
      <c r="BG118" s="191">
        <v>12072.332718718157</v>
      </c>
      <c r="BH118" s="191">
        <v>12982.393177393929</v>
      </c>
      <c r="BI118" s="191">
        <v>14005.819585330812</v>
      </c>
      <c r="BJ118" s="191">
        <v>14914.378833604929</v>
      </c>
      <c r="BK118" s="191">
        <v>16382.537675896321</v>
      </c>
      <c r="BL118" s="191">
        <v>17599.952297259337</v>
      </c>
      <c r="BM118" s="191">
        <v>19745.762474096271</v>
      </c>
      <c r="BN118" s="191">
        <v>19993.666160245608</v>
      </c>
      <c r="BO118" s="191">
        <v>21211.007294742798</v>
      </c>
      <c r="BP118" s="191">
        <v>23204.861923011129</v>
      </c>
      <c r="BQ118" s="191">
        <v>24024.960343637915</v>
      </c>
      <c r="BR118" s="191">
        <v>25068.284375052801</v>
      </c>
      <c r="BS118" s="191">
        <v>25730.778788552918</v>
      </c>
      <c r="BT118" s="191">
        <v>25100.533057094759</v>
      </c>
      <c r="BU118" s="191">
        <v>24580.942628184996</v>
      </c>
      <c r="BV118" s="191">
        <v>24340.402138616351</v>
      </c>
      <c r="BW118" s="191">
        <v>23889.831549181596</v>
      </c>
      <c r="BX118" s="191">
        <v>22096.804089721132</v>
      </c>
      <c r="BY118" s="191">
        <v>21455.99538351626</v>
      </c>
      <c r="BZ118" s="191">
        <v>19891.761153657179</v>
      </c>
      <c r="CA118" s="191">
        <v>21021.305135305651</v>
      </c>
      <c r="CB118" s="191">
        <v>20957.038655232758</v>
      </c>
      <c r="CC118" s="191">
        <v>19946.534853673667</v>
      </c>
      <c r="CD118" s="191">
        <v>19541.432930388637</v>
      </c>
      <c r="CE118" s="191">
        <v>18668.254139300629</v>
      </c>
      <c r="CF118" s="191">
        <v>17676.040778952683</v>
      </c>
      <c r="CG118" s="191">
        <v>16718.87189041798</v>
      </c>
      <c r="CH118" s="192">
        <v>15717.042178090922</v>
      </c>
    </row>
    <row r="119" spans="1:86" x14ac:dyDescent="0.25">
      <c r="A119" s="193"/>
      <c r="B119" s="238" t="s">
        <v>514</v>
      </c>
      <c r="C119" s="27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c r="AA119" s="191"/>
      <c r="AB119" s="191"/>
      <c r="AC119" s="191"/>
      <c r="AD119" s="191"/>
      <c r="AE119" s="191"/>
      <c r="AF119" s="191"/>
      <c r="AG119" s="191"/>
      <c r="AH119" s="191">
        <v>0</v>
      </c>
      <c r="AI119" s="191">
        <v>0</v>
      </c>
      <c r="AJ119" s="191">
        <v>0</v>
      </c>
      <c r="AK119" s="191">
        <v>0</v>
      </c>
      <c r="AL119" s="191">
        <v>0</v>
      </c>
      <c r="AM119" s="191">
        <v>0</v>
      </c>
      <c r="AN119" s="191">
        <v>0</v>
      </c>
      <c r="AO119" s="191">
        <v>0</v>
      </c>
      <c r="AP119" s="191">
        <v>0</v>
      </c>
      <c r="AQ119" s="191">
        <v>0</v>
      </c>
      <c r="AR119" s="191">
        <v>0</v>
      </c>
      <c r="AS119" s="191">
        <v>0</v>
      </c>
      <c r="AT119" s="191">
        <v>0</v>
      </c>
      <c r="AU119" s="191">
        <v>0</v>
      </c>
      <c r="AV119" s="191">
        <v>0</v>
      </c>
      <c r="AW119" s="191">
        <v>0</v>
      </c>
      <c r="AX119" s="191">
        <v>0</v>
      </c>
      <c r="AY119" s="191">
        <v>0</v>
      </c>
      <c r="AZ119" s="191">
        <v>0</v>
      </c>
      <c r="BA119" s="191">
        <v>0</v>
      </c>
      <c r="BB119" s="191">
        <v>0</v>
      </c>
      <c r="BC119" s="191">
        <v>0</v>
      </c>
      <c r="BD119" s="191">
        <v>2129.7065010401448</v>
      </c>
      <c r="BE119" s="191">
        <v>2172.9667388497937</v>
      </c>
      <c r="BF119" s="191">
        <v>2205.309482043328</v>
      </c>
      <c r="BG119" s="191">
        <v>2402.2382034396314</v>
      </c>
      <c r="BH119" s="191">
        <v>2437.6662480867808</v>
      </c>
      <c r="BI119" s="191">
        <v>2488.7923555184771</v>
      </c>
      <c r="BJ119" s="191">
        <v>2511.177792264878</v>
      </c>
      <c r="BK119" s="191">
        <v>2606.5736029515861</v>
      </c>
      <c r="BL119" s="191">
        <v>2672.0003730655103</v>
      </c>
      <c r="BM119" s="191">
        <v>2805.132422200058</v>
      </c>
      <c r="BN119" s="191">
        <v>2816.0570765840985</v>
      </c>
      <c r="BO119" s="191">
        <v>2887.5018394504386</v>
      </c>
      <c r="BP119" s="191">
        <v>3028.6276314148313</v>
      </c>
      <c r="BQ119" s="191">
        <v>3057.2747985147789</v>
      </c>
      <c r="BR119" s="191">
        <v>3106.1050516603987</v>
      </c>
      <c r="BS119" s="191">
        <v>3116.4008293158245</v>
      </c>
      <c r="BT119" s="191">
        <v>2986.1579551717427</v>
      </c>
      <c r="BU119" s="191">
        <v>2867.3822437246899</v>
      </c>
      <c r="BV119" s="191">
        <v>2768.3205667624056</v>
      </c>
      <c r="BW119" s="191">
        <v>2658.914668490781</v>
      </c>
      <c r="BX119" s="191">
        <v>2410.4554872908402</v>
      </c>
      <c r="BY119" s="191">
        <v>2308.6919601384998</v>
      </c>
      <c r="BZ119" s="191">
        <v>2093.3497188564838</v>
      </c>
      <c r="CA119" s="191">
        <v>2085.1295509355814</v>
      </c>
      <c r="CB119" s="191">
        <v>2000.006628997399</v>
      </c>
      <c r="CC119" s="191">
        <v>1884.210229645583</v>
      </c>
      <c r="CD119" s="191">
        <v>1809.445419029707</v>
      </c>
      <c r="CE119" s="191">
        <v>1709.2585461796639</v>
      </c>
      <c r="CF119" s="191">
        <v>1601.3625847210774</v>
      </c>
      <c r="CG119" s="191">
        <v>1498.7748869835239</v>
      </c>
      <c r="CH119" s="192">
        <v>1393.473287717225</v>
      </c>
    </row>
    <row r="120" spans="1:86" x14ac:dyDescent="0.25">
      <c r="A120" s="193"/>
      <c r="B120" s="238" t="s">
        <v>515</v>
      </c>
      <c r="C120" s="271"/>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91"/>
      <c r="AA120" s="191"/>
      <c r="AB120" s="191"/>
      <c r="AC120" s="191"/>
      <c r="AD120" s="191"/>
      <c r="AE120" s="191"/>
      <c r="AF120" s="191"/>
      <c r="AG120" s="191"/>
      <c r="AH120" s="191">
        <v>0</v>
      </c>
      <c r="AI120" s="191">
        <v>0</v>
      </c>
      <c r="AJ120" s="191">
        <v>0</v>
      </c>
      <c r="AK120" s="191">
        <v>0</v>
      </c>
      <c r="AL120" s="191">
        <v>0</v>
      </c>
      <c r="AM120" s="191">
        <v>0</v>
      </c>
      <c r="AN120" s="191">
        <v>0</v>
      </c>
      <c r="AO120" s="191">
        <v>0</v>
      </c>
      <c r="AP120" s="191">
        <v>0</v>
      </c>
      <c r="AQ120" s="191">
        <v>0</v>
      </c>
      <c r="AR120" s="191">
        <v>0</v>
      </c>
      <c r="AS120" s="191">
        <v>0</v>
      </c>
      <c r="AT120" s="191">
        <v>0</v>
      </c>
      <c r="AU120" s="191">
        <v>0</v>
      </c>
      <c r="AV120" s="191">
        <v>0</v>
      </c>
      <c r="AW120" s="191">
        <v>0</v>
      </c>
      <c r="AX120" s="191">
        <v>0</v>
      </c>
      <c r="AY120" s="191">
        <v>0</v>
      </c>
      <c r="AZ120" s="191">
        <v>0</v>
      </c>
      <c r="BA120" s="191">
        <v>0</v>
      </c>
      <c r="BB120" s="191">
        <v>0</v>
      </c>
      <c r="BC120" s="191">
        <v>0</v>
      </c>
      <c r="BD120" s="191">
        <v>0</v>
      </c>
      <c r="BE120" s="191">
        <v>0</v>
      </c>
      <c r="BF120" s="191">
        <v>0</v>
      </c>
      <c r="BG120" s="191">
        <v>0</v>
      </c>
      <c r="BH120" s="191">
        <v>0</v>
      </c>
      <c r="BI120" s="191">
        <v>0</v>
      </c>
      <c r="BJ120" s="191">
        <v>68.316323466587235</v>
      </c>
      <c r="BK120" s="191">
        <v>259.24717109958215</v>
      </c>
      <c r="BL120" s="191">
        <v>548.22057673499899</v>
      </c>
      <c r="BM120" s="191">
        <v>776.82014334813312</v>
      </c>
      <c r="BN120" s="191">
        <v>1167.9123284115492</v>
      </c>
      <c r="BO120" s="191">
        <v>946.61132239072754</v>
      </c>
      <c r="BP120" s="191">
        <v>1108.888012056399</v>
      </c>
      <c r="BQ120" s="191">
        <v>1065.4549087882283</v>
      </c>
      <c r="BR120" s="191">
        <v>1059.4182525493666</v>
      </c>
      <c r="BS120" s="191">
        <v>1059.3994235562564</v>
      </c>
      <c r="BT120" s="191">
        <v>1167.1754881600152</v>
      </c>
      <c r="BU120" s="191">
        <v>1057.6266762213975</v>
      </c>
      <c r="BV120" s="191">
        <v>1009.9319614651884</v>
      </c>
      <c r="BW120" s="191">
        <v>847.88083902582082</v>
      </c>
      <c r="BX120" s="191">
        <v>646.26539219789902</v>
      </c>
      <c r="BY120" s="191">
        <v>406.92462209761879</v>
      </c>
      <c r="BZ120" s="191">
        <v>487.29448866764045</v>
      </c>
      <c r="CA120" s="191">
        <v>425.88120885394704</v>
      </c>
      <c r="CB120" s="191">
        <v>367.68545780548851</v>
      </c>
      <c r="CC120" s="191">
        <v>299.71436302097749</v>
      </c>
      <c r="CD120" s="191">
        <v>188.20974280075302</v>
      </c>
      <c r="CE120" s="191">
        <v>94.969814371463571</v>
      </c>
      <c r="CF120" s="191">
        <v>56.415779726383491</v>
      </c>
      <c r="CG120" s="191">
        <v>51.006785600488918</v>
      </c>
      <c r="CH120" s="192">
        <v>48.816835814876313</v>
      </c>
    </row>
    <row r="121" spans="1:86" x14ac:dyDescent="0.25">
      <c r="A121" s="193"/>
      <c r="B121" s="286" t="s">
        <v>516</v>
      </c>
      <c r="C121" s="271"/>
      <c r="D121" s="191"/>
      <c r="E121" s="191"/>
      <c r="F121" s="191"/>
      <c r="G121" s="191"/>
      <c r="H121" s="191"/>
      <c r="I121" s="191"/>
      <c r="J121" s="191"/>
      <c r="K121" s="191"/>
      <c r="L121" s="191"/>
      <c r="M121" s="191"/>
      <c r="N121" s="191"/>
      <c r="O121" s="191"/>
      <c r="P121" s="191"/>
      <c r="Q121" s="191"/>
      <c r="R121" s="191"/>
      <c r="S121" s="191"/>
      <c r="T121" s="191"/>
      <c r="U121" s="191"/>
      <c r="V121" s="191"/>
      <c r="W121" s="191"/>
      <c r="X121" s="191"/>
      <c r="Y121" s="191"/>
      <c r="Z121" s="191"/>
      <c r="AA121" s="191"/>
      <c r="AB121" s="191"/>
      <c r="AC121" s="191"/>
      <c r="AD121" s="191"/>
      <c r="AE121" s="191"/>
      <c r="AF121" s="191"/>
      <c r="AG121" s="191"/>
      <c r="AH121" s="191"/>
      <c r="AI121" s="191"/>
      <c r="AJ121" s="191"/>
      <c r="AK121" s="191"/>
      <c r="AL121" s="191"/>
      <c r="AM121" s="191"/>
      <c r="AN121" s="191"/>
      <c r="AO121" s="191"/>
      <c r="AP121" s="191"/>
      <c r="AQ121" s="191"/>
      <c r="AR121" s="191"/>
      <c r="AS121" s="191"/>
      <c r="AT121" s="191"/>
      <c r="AU121" s="191"/>
      <c r="AV121" s="191"/>
      <c r="AW121" s="191"/>
      <c r="AX121" s="191"/>
      <c r="AY121" s="191"/>
      <c r="AZ121" s="191"/>
      <c r="BA121" s="191"/>
      <c r="BB121" s="191"/>
      <c r="BC121" s="191"/>
      <c r="BD121" s="191"/>
      <c r="BE121" s="191"/>
      <c r="BF121" s="191"/>
      <c r="BG121" s="191"/>
      <c r="BH121" s="191"/>
      <c r="BI121" s="191"/>
      <c r="BJ121" s="191"/>
      <c r="BK121" s="191"/>
      <c r="BL121" s="191"/>
      <c r="BM121" s="191"/>
      <c r="BN121" s="191"/>
      <c r="BO121" s="191"/>
      <c r="BP121" s="191"/>
      <c r="BQ121" s="191"/>
      <c r="BR121" s="191"/>
      <c r="BS121" s="191"/>
      <c r="BT121" s="191">
        <v>1863.7086750287374</v>
      </c>
      <c r="BU121" s="191">
        <v>6029.6807357544203</v>
      </c>
      <c r="BV121" s="191">
        <v>10274.574662803061</v>
      </c>
      <c r="BW121" s="191">
        <v>13602.043954362576</v>
      </c>
      <c r="BX121" s="191">
        <v>17161.625905017965</v>
      </c>
      <c r="BY121" s="191">
        <v>23957.066141306284</v>
      </c>
      <c r="BZ121" s="191">
        <v>30100.937892017588</v>
      </c>
      <c r="CA121" s="191">
        <v>38985.365209191586</v>
      </c>
      <c r="CB121" s="191">
        <v>48814.635426197005</v>
      </c>
      <c r="CC121" s="191">
        <v>57257.223570944821</v>
      </c>
      <c r="CD121" s="191">
        <v>64811.899663216762</v>
      </c>
      <c r="CE121" s="191">
        <v>69987.790962688014</v>
      </c>
      <c r="CF121" s="191">
        <v>76560.189475725419</v>
      </c>
      <c r="CG121" s="191">
        <v>85737.784430934145</v>
      </c>
      <c r="CH121" s="192">
        <v>94916.213610717488</v>
      </c>
    </row>
    <row r="122" spans="1:86" x14ac:dyDescent="0.25">
      <c r="A122" s="193"/>
      <c r="B122" s="286" t="s">
        <v>517</v>
      </c>
      <c r="C122" s="271"/>
      <c r="D122" s="191"/>
      <c r="E122" s="191"/>
      <c r="F122" s="191"/>
      <c r="G122" s="191"/>
      <c r="H122" s="191"/>
      <c r="I122" s="191"/>
      <c r="J122" s="191"/>
      <c r="K122" s="191"/>
      <c r="L122" s="191"/>
      <c r="M122" s="191"/>
      <c r="N122" s="191"/>
      <c r="O122" s="191"/>
      <c r="P122" s="191"/>
      <c r="Q122" s="191"/>
      <c r="R122" s="191"/>
      <c r="S122" s="191"/>
      <c r="T122" s="191"/>
      <c r="U122" s="191"/>
      <c r="V122" s="191"/>
      <c r="W122" s="191"/>
      <c r="X122" s="191"/>
      <c r="Y122" s="191"/>
      <c r="Z122" s="191"/>
      <c r="AA122" s="191"/>
      <c r="AB122" s="191"/>
      <c r="AC122" s="191"/>
      <c r="AD122" s="191"/>
      <c r="AE122" s="191"/>
      <c r="AF122" s="191"/>
      <c r="AG122" s="191"/>
      <c r="AH122" s="191"/>
      <c r="AI122" s="191"/>
      <c r="AJ122" s="191"/>
      <c r="AK122" s="191"/>
      <c r="AL122" s="191"/>
      <c r="AM122" s="191"/>
      <c r="AN122" s="191"/>
      <c r="AO122" s="191"/>
      <c r="AP122" s="191"/>
      <c r="AQ122" s="191"/>
      <c r="AR122" s="191"/>
      <c r="AS122" s="191"/>
      <c r="AT122" s="191"/>
      <c r="AU122" s="191"/>
      <c r="AV122" s="191"/>
      <c r="AW122" s="191"/>
      <c r="AX122" s="191"/>
      <c r="AY122" s="191"/>
      <c r="AZ122" s="191"/>
      <c r="BA122" s="191"/>
      <c r="BB122" s="191"/>
      <c r="BC122" s="191"/>
      <c r="BD122" s="191"/>
      <c r="BE122" s="191"/>
      <c r="BF122" s="191"/>
      <c r="BG122" s="191"/>
      <c r="BH122" s="191"/>
      <c r="BI122" s="191"/>
      <c r="BJ122" s="191"/>
      <c r="BK122" s="191"/>
      <c r="BL122" s="191"/>
      <c r="BM122" s="191"/>
      <c r="BN122" s="191"/>
      <c r="BO122" s="191"/>
      <c r="BP122" s="191"/>
      <c r="BQ122" s="191"/>
      <c r="BR122" s="191"/>
      <c r="BS122" s="191"/>
      <c r="BT122" s="191">
        <v>86.634943299863039</v>
      </c>
      <c r="BU122" s="191">
        <v>265.10509824655446</v>
      </c>
      <c r="BV122" s="191">
        <v>436.14616951189464</v>
      </c>
      <c r="BW122" s="191">
        <v>544.69907328375643</v>
      </c>
      <c r="BX122" s="191">
        <v>630.07537202376898</v>
      </c>
      <c r="BY122" s="191">
        <v>783.21249521610207</v>
      </c>
      <c r="BZ122" s="191">
        <v>905.80057582479958</v>
      </c>
      <c r="CA122" s="191">
        <v>1092.9133580818368</v>
      </c>
      <c r="CB122" s="191">
        <v>1258.3844797331653</v>
      </c>
      <c r="CC122" s="191">
        <v>1338.3023308692582</v>
      </c>
      <c r="CD122" s="191">
        <v>1430.4858013834366</v>
      </c>
      <c r="CE122" s="191">
        <v>1469.692919070374</v>
      </c>
      <c r="CF122" s="191">
        <v>1516.7310278324546</v>
      </c>
      <c r="CG122" s="191">
        <v>1568.001375318217</v>
      </c>
      <c r="CH122" s="192">
        <v>1597.3713375132083</v>
      </c>
    </row>
    <row r="123" spans="1:86" x14ac:dyDescent="0.25">
      <c r="A123" s="193"/>
      <c r="B123" s="72" t="s">
        <v>518</v>
      </c>
      <c r="C123" s="271" t="s">
        <v>377</v>
      </c>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c r="AA123" s="191"/>
      <c r="AB123" s="191"/>
      <c r="AC123" s="191"/>
      <c r="AD123" s="191"/>
      <c r="AE123" s="191"/>
      <c r="AF123" s="191"/>
      <c r="AG123" s="191"/>
      <c r="AH123" s="191">
        <v>240.50990198122486</v>
      </c>
      <c r="AI123" s="191">
        <v>200.22198843083237</v>
      </c>
      <c r="AJ123" s="191">
        <v>177.47433767777645</v>
      </c>
      <c r="AK123" s="191">
        <v>164.78778542934435</v>
      </c>
      <c r="AL123" s="191">
        <v>157.41276852649534</v>
      </c>
      <c r="AM123" s="191">
        <v>154.0200747939777</v>
      </c>
      <c r="AN123" s="191">
        <v>138.41340943195624</v>
      </c>
      <c r="AO123" s="191">
        <v>137.99609961238204</v>
      </c>
      <c r="AP123" s="191">
        <v>119.67176461608526</v>
      </c>
      <c r="AQ123" s="191">
        <v>113.55918863533357</v>
      </c>
      <c r="AR123" s="191">
        <v>103.38082104758436</v>
      </c>
      <c r="AS123" s="191">
        <v>91.533335770241152</v>
      </c>
      <c r="AT123" s="191">
        <v>87.516331398301233</v>
      </c>
      <c r="AU123" s="191">
        <v>82.576739821099807</v>
      </c>
      <c r="AV123" s="191">
        <v>79.749948524050069</v>
      </c>
      <c r="AW123" s="191">
        <v>78.86037020327899</v>
      </c>
      <c r="AX123" s="191">
        <v>74.420425887927692</v>
      </c>
      <c r="AY123" s="191">
        <v>74.380685018709414</v>
      </c>
      <c r="AZ123" s="191">
        <v>59.779772630846992</v>
      </c>
      <c r="BA123" s="191">
        <v>58.658526050098352</v>
      </c>
      <c r="BB123" s="191">
        <v>56.929847265081492</v>
      </c>
      <c r="BC123" s="191">
        <v>54.079290241163285</v>
      </c>
      <c r="BD123" s="191">
        <v>53.341999016632407</v>
      </c>
      <c r="BE123" s="191">
        <v>54.302923757521583</v>
      </c>
      <c r="BF123" s="191">
        <v>53.685677924469623</v>
      </c>
      <c r="BG123" s="191">
        <v>53.925883037637803</v>
      </c>
      <c r="BH123" s="191">
        <v>53.403710487713667</v>
      </c>
      <c r="BI123" s="191">
        <v>52.380632538292211</v>
      </c>
      <c r="BJ123" s="191">
        <v>56.79404869259735</v>
      </c>
      <c r="BK123" s="191">
        <v>64.700070022033657</v>
      </c>
      <c r="BL123" s="191">
        <v>70.914619426050479</v>
      </c>
      <c r="BM123" s="191">
        <v>74.156605043802927</v>
      </c>
      <c r="BN123" s="191">
        <v>88.845996265640508</v>
      </c>
      <c r="BO123" s="191">
        <v>93.678433087641267</v>
      </c>
      <c r="BP123" s="191">
        <v>110.41685803615569</v>
      </c>
      <c r="BQ123" s="191">
        <v>137.90822841083465</v>
      </c>
      <c r="BR123" s="191">
        <v>125.26668767616339</v>
      </c>
      <c r="BS123" s="191">
        <v>131.15484761589354</v>
      </c>
      <c r="BT123" s="191">
        <v>137.41060726753852</v>
      </c>
      <c r="BU123" s="191">
        <v>142.99734522451234</v>
      </c>
      <c r="BV123" s="191">
        <v>151.17248963608444</v>
      </c>
      <c r="BW123" s="191">
        <v>154.49842388778612</v>
      </c>
      <c r="BX123" s="191">
        <v>164.69412002952475</v>
      </c>
      <c r="BY123" s="191">
        <v>195.54266922049388</v>
      </c>
      <c r="BZ123" s="191">
        <v>205.17055248657948</v>
      </c>
      <c r="CA123" s="191">
        <v>243.45976754574869</v>
      </c>
      <c r="CB123" s="191">
        <v>239.4728305161841</v>
      </c>
      <c r="CC123" s="191">
        <v>237.32414870306874</v>
      </c>
      <c r="CD123" s="191">
        <v>243.06663276159864</v>
      </c>
      <c r="CE123" s="191">
        <v>251.35093032464292</v>
      </c>
      <c r="CF123" s="191">
        <v>258.02400546179786</v>
      </c>
      <c r="CG123" s="191">
        <v>257.41026576746771</v>
      </c>
      <c r="CH123" s="192">
        <v>253.07274659776493</v>
      </c>
    </row>
    <row r="124" spans="1:86" ht="26.25" customHeight="1" x14ac:dyDescent="0.25">
      <c r="A124" s="193"/>
      <c r="B124" s="74" t="s">
        <v>519</v>
      </c>
      <c r="C124" s="271" t="s">
        <v>381</v>
      </c>
      <c r="D124" s="191"/>
      <c r="E124" s="191"/>
      <c r="F124" s="191"/>
      <c r="G124" s="191"/>
      <c r="H124" s="191"/>
      <c r="I124" s="191"/>
      <c r="J124" s="191"/>
      <c r="K124" s="191"/>
      <c r="L124" s="191"/>
      <c r="M124" s="191"/>
      <c r="N124" s="191"/>
      <c r="O124" s="191"/>
      <c r="P124" s="191"/>
      <c r="Q124" s="191"/>
      <c r="R124" s="191"/>
      <c r="S124" s="191"/>
      <c r="T124" s="191"/>
      <c r="U124" s="191"/>
      <c r="V124" s="191"/>
      <c r="W124" s="191"/>
      <c r="X124" s="191"/>
      <c r="Y124" s="191"/>
      <c r="Z124" s="191"/>
      <c r="AA124" s="191"/>
      <c r="AB124" s="191"/>
      <c r="AC124" s="191"/>
      <c r="AD124" s="191"/>
      <c r="AE124" s="191"/>
      <c r="AF124" s="191"/>
      <c r="AG124" s="191"/>
      <c r="AH124" s="191">
        <v>0</v>
      </c>
      <c r="AI124" s="191">
        <v>0</v>
      </c>
      <c r="AJ124" s="191">
        <v>0</v>
      </c>
      <c r="AK124" s="191">
        <v>0</v>
      </c>
      <c r="AL124" s="191">
        <v>0</v>
      </c>
      <c r="AM124" s="191">
        <v>0</v>
      </c>
      <c r="AN124" s="191">
        <v>0</v>
      </c>
      <c r="AO124" s="191">
        <v>0</v>
      </c>
      <c r="AP124" s="191">
        <v>0</v>
      </c>
      <c r="AQ124" s="191">
        <v>0</v>
      </c>
      <c r="AR124" s="191">
        <v>0</v>
      </c>
      <c r="AS124" s="191">
        <v>0</v>
      </c>
      <c r="AT124" s="191">
        <v>0</v>
      </c>
      <c r="AU124" s="191">
        <v>0</v>
      </c>
      <c r="AV124" s="191">
        <v>0</v>
      </c>
      <c r="AW124" s="191">
        <v>0</v>
      </c>
      <c r="AX124" s="191">
        <v>0</v>
      </c>
      <c r="AY124" s="191">
        <v>0</v>
      </c>
      <c r="AZ124" s="191">
        <v>0</v>
      </c>
      <c r="BA124" s="191">
        <v>0</v>
      </c>
      <c r="BB124" s="191">
        <v>0</v>
      </c>
      <c r="BC124" s="191">
        <v>0</v>
      </c>
      <c r="BD124" s="191">
        <v>0</v>
      </c>
      <c r="BE124" s="191">
        <v>0</v>
      </c>
      <c r="BF124" s="191">
        <v>0</v>
      </c>
      <c r="BG124" s="191">
        <v>0</v>
      </c>
      <c r="BH124" s="191">
        <v>0</v>
      </c>
      <c r="BI124" s="191">
        <v>0</v>
      </c>
      <c r="BJ124" s="191">
        <v>0</v>
      </c>
      <c r="BK124" s="191">
        <v>0</v>
      </c>
      <c r="BL124" s="191">
        <v>15.502048233118224</v>
      </c>
      <c r="BM124" s="191">
        <v>0.39104942158607087</v>
      </c>
      <c r="BN124" s="191">
        <v>-2.711666860104665</v>
      </c>
      <c r="BO124" s="191">
        <v>7.7297005440199191</v>
      </c>
      <c r="BP124" s="191">
        <v>3.0042132346143173</v>
      </c>
      <c r="BQ124" s="191">
        <v>3.6701842187333313</v>
      </c>
      <c r="BR124" s="191">
        <v>2.5613448184010013</v>
      </c>
      <c r="BS124" s="191">
        <v>3.8826299392769363</v>
      </c>
      <c r="BT124" s="191">
        <v>2.6913409124097742</v>
      </c>
      <c r="BU124" s="191">
        <v>4.4617049965231779</v>
      </c>
      <c r="BV124" s="191">
        <v>3.8344824620298703</v>
      </c>
      <c r="BW124" s="191">
        <v>4.2987834563390184</v>
      </c>
      <c r="BX124" s="191">
        <v>2.1438087142235962</v>
      </c>
      <c r="BY124" s="191">
        <v>1.5569815127716367</v>
      </c>
      <c r="BZ124" s="191">
        <v>1.4846042201843974</v>
      </c>
      <c r="CA124" s="191">
        <v>1.5464936633135054</v>
      </c>
      <c r="CB124" s="191">
        <v>2.156729739072599</v>
      </c>
      <c r="CC124" s="191">
        <v>2.0890683427023746</v>
      </c>
      <c r="CD124" s="191">
        <v>2.0479909300000001</v>
      </c>
      <c r="CE124" s="191">
        <v>2.0089769933119848</v>
      </c>
      <c r="CF124" s="191">
        <v>1.9721894331521237</v>
      </c>
      <c r="CG124" s="191">
        <v>1.9360935395406047</v>
      </c>
      <c r="CH124" s="192">
        <v>1.8978339227406011</v>
      </c>
    </row>
    <row r="125" spans="1:86" x14ac:dyDescent="0.25">
      <c r="A125" s="193"/>
      <c r="B125" s="51" t="s">
        <v>432</v>
      </c>
      <c r="C125" s="271" t="s">
        <v>387</v>
      </c>
      <c r="D125" s="191"/>
      <c r="E125" s="191"/>
      <c r="F125" s="191"/>
      <c r="G125" s="191"/>
      <c r="H125" s="191"/>
      <c r="I125" s="191"/>
      <c r="J125" s="191"/>
      <c r="K125" s="191"/>
      <c r="L125" s="191"/>
      <c r="M125" s="191"/>
      <c r="N125" s="191"/>
      <c r="O125" s="191"/>
      <c r="P125" s="191"/>
      <c r="Q125" s="191"/>
      <c r="R125" s="191"/>
      <c r="S125" s="191"/>
      <c r="T125" s="191"/>
      <c r="U125" s="191"/>
      <c r="V125" s="191"/>
      <c r="W125" s="191"/>
      <c r="X125" s="191"/>
      <c r="Y125" s="191"/>
      <c r="Z125" s="191"/>
      <c r="AA125" s="191"/>
      <c r="AB125" s="191"/>
      <c r="AC125" s="191"/>
      <c r="AD125" s="191"/>
      <c r="AE125" s="191"/>
      <c r="AF125" s="191"/>
      <c r="AG125" s="191"/>
      <c r="AH125" s="191">
        <v>0</v>
      </c>
      <c r="AI125" s="191">
        <v>0</v>
      </c>
      <c r="AJ125" s="191">
        <v>0</v>
      </c>
      <c r="AK125" s="191">
        <v>0</v>
      </c>
      <c r="AL125" s="191">
        <v>0</v>
      </c>
      <c r="AM125" s="191">
        <v>0</v>
      </c>
      <c r="AN125" s="191">
        <v>0</v>
      </c>
      <c r="AO125" s="191">
        <v>0</v>
      </c>
      <c r="AP125" s="191">
        <v>0</v>
      </c>
      <c r="AQ125" s="191">
        <v>0</v>
      </c>
      <c r="AR125" s="191">
        <v>0</v>
      </c>
      <c r="AS125" s="191">
        <v>0</v>
      </c>
      <c r="AT125" s="191">
        <v>0</v>
      </c>
      <c r="AU125" s="191">
        <v>0</v>
      </c>
      <c r="AV125" s="191">
        <v>0</v>
      </c>
      <c r="AW125" s="191">
        <v>0</v>
      </c>
      <c r="AX125" s="191">
        <v>0</v>
      </c>
      <c r="AY125" s="191">
        <v>0</v>
      </c>
      <c r="AZ125" s="191">
        <v>0</v>
      </c>
      <c r="BA125" s="191">
        <v>0</v>
      </c>
      <c r="BB125" s="191">
        <v>0</v>
      </c>
      <c r="BC125" s="191">
        <v>0</v>
      </c>
      <c r="BD125" s="191">
        <v>0</v>
      </c>
      <c r="BE125" s="191">
        <v>0</v>
      </c>
      <c r="BF125" s="191">
        <v>0</v>
      </c>
      <c r="BG125" s="191">
        <v>0</v>
      </c>
      <c r="BH125" s="191">
        <v>0</v>
      </c>
      <c r="BI125" s="191">
        <v>0</v>
      </c>
      <c r="BJ125" s="191">
        <v>0</v>
      </c>
      <c r="BK125" s="191">
        <v>0</v>
      </c>
      <c r="BL125" s="191">
        <v>0</v>
      </c>
      <c r="BM125" s="191">
        <v>0</v>
      </c>
      <c r="BN125" s="191">
        <v>0</v>
      </c>
      <c r="BO125" s="191">
        <v>0</v>
      </c>
      <c r="BP125" s="191">
        <v>0</v>
      </c>
      <c r="BQ125" s="191">
        <v>0</v>
      </c>
      <c r="BR125" s="191">
        <v>0</v>
      </c>
      <c r="BS125" s="191">
        <v>0</v>
      </c>
      <c r="BT125" s="191">
        <v>0</v>
      </c>
      <c r="BU125" s="191">
        <v>0</v>
      </c>
      <c r="BV125" s="191">
        <v>8.4518792191642813</v>
      </c>
      <c r="BW125" s="191">
        <v>9.4532686563096355</v>
      </c>
      <c r="BX125" s="191">
        <v>7.8710630273019619</v>
      </c>
      <c r="BY125" s="191">
        <v>4.9123934872080071</v>
      </c>
      <c r="BZ125" s="191">
        <v>4.2779103993987908</v>
      </c>
      <c r="CA125" s="191">
        <v>7.3281947405760564</v>
      </c>
      <c r="CB125" s="191">
        <v>10.690768382100176</v>
      </c>
      <c r="CC125" s="191">
        <v>15.575039774030682</v>
      </c>
      <c r="CD125" s="191">
        <v>0.80353692055587267</v>
      </c>
      <c r="CE125" s="191">
        <v>1.0010225385701534</v>
      </c>
      <c r="CF125" s="191">
        <v>1.1852921734976671</v>
      </c>
      <c r="CG125" s="191">
        <v>1.3656397000477065</v>
      </c>
      <c r="CH125" s="192">
        <v>1.5441487994722809</v>
      </c>
    </row>
    <row r="126" spans="1:86" x14ac:dyDescent="0.25">
      <c r="A126" s="193"/>
      <c r="B126" s="74" t="s">
        <v>433</v>
      </c>
      <c r="C126" s="271" t="s">
        <v>387</v>
      </c>
      <c r="D126" s="191"/>
      <c r="E126" s="191"/>
      <c r="F126" s="191"/>
      <c r="G126" s="191"/>
      <c r="H126" s="191"/>
      <c r="I126" s="191"/>
      <c r="J126" s="191"/>
      <c r="K126" s="191"/>
      <c r="L126" s="191"/>
      <c r="M126" s="191"/>
      <c r="N126" s="191"/>
      <c r="O126" s="191"/>
      <c r="P126" s="191"/>
      <c r="Q126" s="191"/>
      <c r="R126" s="191"/>
      <c r="S126" s="191"/>
      <c r="T126" s="191"/>
      <c r="U126" s="191"/>
      <c r="V126" s="191"/>
      <c r="W126" s="191"/>
      <c r="X126" s="191"/>
      <c r="Y126" s="191"/>
      <c r="Z126" s="191"/>
      <c r="AA126" s="191"/>
      <c r="AB126" s="191"/>
      <c r="AC126" s="191"/>
      <c r="AD126" s="191"/>
      <c r="AE126" s="191"/>
      <c r="AF126" s="191"/>
      <c r="AG126" s="191"/>
      <c r="AH126" s="191">
        <v>0</v>
      </c>
      <c r="AI126" s="191">
        <v>0</v>
      </c>
      <c r="AJ126" s="191">
        <v>0</v>
      </c>
      <c r="AK126" s="191">
        <v>0</v>
      </c>
      <c r="AL126" s="191">
        <v>0</v>
      </c>
      <c r="AM126" s="191">
        <v>0</v>
      </c>
      <c r="AN126" s="191">
        <v>0</v>
      </c>
      <c r="AO126" s="191">
        <v>0</v>
      </c>
      <c r="AP126" s="191">
        <v>0</v>
      </c>
      <c r="AQ126" s="191">
        <v>0</v>
      </c>
      <c r="AR126" s="191">
        <v>0</v>
      </c>
      <c r="AS126" s="191">
        <v>0</v>
      </c>
      <c r="AT126" s="191">
        <v>0</v>
      </c>
      <c r="AU126" s="191">
        <v>0</v>
      </c>
      <c r="AV126" s="191">
        <v>0</v>
      </c>
      <c r="AW126" s="191">
        <v>0</v>
      </c>
      <c r="AX126" s="191">
        <v>0</v>
      </c>
      <c r="AY126" s="191">
        <v>0</v>
      </c>
      <c r="AZ126" s="191">
        <v>0</v>
      </c>
      <c r="BA126" s="191">
        <v>0</v>
      </c>
      <c r="BB126" s="191">
        <v>0</v>
      </c>
      <c r="BC126" s="191">
        <v>0</v>
      </c>
      <c r="BD126" s="191">
        <v>0</v>
      </c>
      <c r="BE126" s="191">
        <v>0</v>
      </c>
      <c r="BF126" s="191">
        <v>0</v>
      </c>
      <c r="BG126" s="191">
        <v>0</v>
      </c>
      <c r="BH126" s="191">
        <v>0</v>
      </c>
      <c r="BI126" s="191">
        <v>0</v>
      </c>
      <c r="BJ126" s="191">
        <v>0.40022001916163286</v>
      </c>
      <c r="BK126" s="191">
        <v>0</v>
      </c>
      <c r="BL126" s="191">
        <v>0</v>
      </c>
      <c r="BM126" s="191">
        <v>0</v>
      </c>
      <c r="BN126" s="191">
        <v>0</v>
      </c>
      <c r="BO126" s="191">
        <v>0</v>
      </c>
      <c r="BP126" s="191">
        <v>0</v>
      </c>
      <c r="BQ126" s="191">
        <v>0</v>
      </c>
      <c r="BR126" s="191">
        <v>0</v>
      </c>
      <c r="BS126" s="191">
        <v>7.0592829327039601E-3</v>
      </c>
      <c r="BT126" s="191">
        <v>1.038081923923115E-2</v>
      </c>
      <c r="BU126" s="191">
        <v>4.7838087489036419E-3</v>
      </c>
      <c r="BV126" s="191">
        <v>5.3453700204776581E-3</v>
      </c>
      <c r="BW126" s="191">
        <v>5.5010589133378373E-3</v>
      </c>
      <c r="BX126" s="191">
        <v>2.7399405015612341E-3</v>
      </c>
      <c r="BY126" s="191">
        <v>2.472663591247089E-3</v>
      </c>
      <c r="BZ126" s="191">
        <v>2.2944668060076155E-3</v>
      </c>
      <c r="CA126" s="191">
        <v>2.7165549893798531E-3</v>
      </c>
      <c r="CB126" s="191">
        <v>4.2065410874281258E-3</v>
      </c>
      <c r="CC126" s="191">
        <v>2.5748697063782363E-3</v>
      </c>
      <c r="CD126" s="191">
        <v>2.5150965601671931E-3</v>
      </c>
      <c r="CE126" s="191">
        <v>2.4609181556892673E-3</v>
      </c>
      <c r="CF126" s="191">
        <v>2.4145602205943406E-3</v>
      </c>
      <c r="CG126" s="191">
        <v>2.3711651438869988E-3</v>
      </c>
      <c r="CH126" s="192">
        <v>2.3259522784696875E-3</v>
      </c>
    </row>
    <row r="127" spans="1:86" x14ac:dyDescent="0.25">
      <c r="A127" s="193"/>
      <c r="B127" s="51" t="s">
        <v>504</v>
      </c>
      <c r="C127" s="271" t="s">
        <v>377</v>
      </c>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191"/>
      <c r="AA127" s="191"/>
      <c r="AB127" s="191"/>
      <c r="AC127" s="191"/>
      <c r="AD127" s="191"/>
      <c r="AE127" s="191"/>
      <c r="AF127" s="191"/>
      <c r="AG127" s="191"/>
      <c r="AH127" s="191">
        <v>1582.7631636003352</v>
      </c>
      <c r="AI127" s="191">
        <v>1317.1603508922308</v>
      </c>
      <c r="AJ127" s="191">
        <v>1282.0559338750281</v>
      </c>
      <c r="AK127" s="191">
        <v>1344.651427792124</v>
      </c>
      <c r="AL127" s="191">
        <v>1347.1384730497471</v>
      </c>
      <c r="AM127" s="191">
        <v>1325.8010472393701</v>
      </c>
      <c r="AN127" s="191">
        <v>1373.2562199629226</v>
      </c>
      <c r="AO127" s="191">
        <v>1457.61914262032</v>
      </c>
      <c r="AP127" s="191">
        <v>1461.5997768364991</v>
      </c>
      <c r="AQ127" s="191">
        <v>1436.1963908878054</v>
      </c>
      <c r="AR127" s="191">
        <v>1402.1726733704211</v>
      </c>
      <c r="AS127" s="191">
        <v>1387.4847176631245</v>
      </c>
      <c r="AT127" s="191">
        <v>1661.642033746806</v>
      </c>
      <c r="AU127" s="191">
        <v>1857.8844844347666</v>
      </c>
      <c r="AV127" s="191">
        <v>2146.8764075061222</v>
      </c>
      <c r="AW127" s="191">
        <v>2282.9841323666315</v>
      </c>
      <c r="AX127" s="191">
        <v>1987.2589922820671</v>
      </c>
      <c r="AY127" s="191">
        <v>2106.8328742782128</v>
      </c>
      <c r="AZ127" s="191">
        <v>2246.5026128218046</v>
      </c>
      <c r="BA127" s="191">
        <v>2153.2999375125582</v>
      </c>
      <c r="BB127" s="191">
        <v>2074.6388053688238</v>
      </c>
      <c r="BC127" s="191">
        <v>2032.9479331023429</v>
      </c>
      <c r="BD127" s="191">
        <v>2296.4078773124338</v>
      </c>
      <c r="BE127" s="191">
        <v>1996.6525909550942</v>
      </c>
      <c r="BF127" s="191">
        <v>0</v>
      </c>
      <c r="BG127" s="191">
        <v>0</v>
      </c>
      <c r="BH127" s="191">
        <v>0</v>
      </c>
      <c r="BI127" s="191">
        <v>0</v>
      </c>
      <c r="BJ127" s="191">
        <v>0</v>
      </c>
      <c r="BK127" s="191">
        <v>0</v>
      </c>
      <c r="BL127" s="191">
        <v>0</v>
      </c>
      <c r="BM127" s="191">
        <v>0</v>
      </c>
      <c r="BN127" s="191">
        <v>0</v>
      </c>
      <c r="BO127" s="191">
        <v>0</v>
      </c>
      <c r="BP127" s="191">
        <v>0</v>
      </c>
      <c r="BQ127" s="191">
        <v>0</v>
      </c>
      <c r="BR127" s="191">
        <v>0</v>
      </c>
      <c r="BS127" s="191">
        <v>0</v>
      </c>
      <c r="BT127" s="191">
        <v>0</v>
      </c>
      <c r="BU127" s="191">
        <v>0</v>
      </c>
      <c r="BV127" s="191">
        <v>0</v>
      </c>
      <c r="BW127" s="191">
        <v>0</v>
      </c>
      <c r="BX127" s="191">
        <v>0</v>
      </c>
      <c r="BY127" s="191">
        <v>0</v>
      </c>
      <c r="BZ127" s="191">
        <v>0</v>
      </c>
      <c r="CA127" s="191">
        <v>0</v>
      </c>
      <c r="CB127" s="191">
        <v>0</v>
      </c>
      <c r="CC127" s="191">
        <v>0</v>
      </c>
      <c r="CD127" s="191">
        <v>0</v>
      </c>
      <c r="CE127" s="191">
        <v>0</v>
      </c>
      <c r="CF127" s="191">
        <v>0</v>
      </c>
      <c r="CG127" s="191">
        <v>0</v>
      </c>
      <c r="CH127" s="192">
        <v>0</v>
      </c>
    </row>
    <row r="128" spans="1:86" x14ac:dyDescent="0.25">
      <c r="A128" s="193"/>
      <c r="B128" s="51" t="s">
        <v>520</v>
      </c>
      <c r="C128" s="271" t="s">
        <v>377</v>
      </c>
      <c r="D128" s="191"/>
      <c r="E128" s="191"/>
      <c r="F128" s="191"/>
      <c r="G128" s="191"/>
      <c r="H128" s="191"/>
      <c r="I128" s="191"/>
      <c r="J128" s="191"/>
      <c r="K128" s="191"/>
      <c r="L128" s="191"/>
      <c r="M128" s="191"/>
      <c r="N128" s="191"/>
      <c r="O128" s="191"/>
      <c r="P128" s="191"/>
      <c r="Q128" s="191"/>
      <c r="R128" s="191"/>
      <c r="S128" s="191"/>
      <c r="T128" s="191"/>
      <c r="U128" s="191"/>
      <c r="V128" s="191"/>
      <c r="W128" s="191"/>
      <c r="X128" s="191"/>
      <c r="Y128" s="191"/>
      <c r="Z128" s="191"/>
      <c r="AA128" s="191"/>
      <c r="AB128" s="191"/>
      <c r="AC128" s="191"/>
      <c r="AD128" s="191"/>
      <c r="AE128" s="191"/>
      <c r="AF128" s="191"/>
      <c r="AG128" s="191"/>
      <c r="AH128" s="191">
        <v>0</v>
      </c>
      <c r="AI128" s="191">
        <v>0</v>
      </c>
      <c r="AJ128" s="191">
        <v>0</v>
      </c>
      <c r="AK128" s="191">
        <v>0</v>
      </c>
      <c r="AL128" s="191">
        <v>0</v>
      </c>
      <c r="AM128" s="191">
        <v>0</v>
      </c>
      <c r="AN128" s="191">
        <v>0</v>
      </c>
      <c r="AO128" s="191">
        <v>0</v>
      </c>
      <c r="AP128" s="191">
        <v>0</v>
      </c>
      <c r="AQ128" s="191">
        <v>0</v>
      </c>
      <c r="AR128" s="191">
        <v>0</v>
      </c>
      <c r="AS128" s="191">
        <v>0</v>
      </c>
      <c r="AT128" s="191">
        <v>0</v>
      </c>
      <c r="AU128" s="191">
        <v>0</v>
      </c>
      <c r="AV128" s="191">
        <v>0</v>
      </c>
      <c r="AW128" s="191">
        <v>0</v>
      </c>
      <c r="AX128" s="191">
        <v>0</v>
      </c>
      <c r="AY128" s="191">
        <v>0</v>
      </c>
      <c r="AZ128" s="191">
        <v>0</v>
      </c>
      <c r="BA128" s="191">
        <v>382.40472612901374</v>
      </c>
      <c r="BB128" s="191">
        <v>384.58703144446395</v>
      </c>
      <c r="BC128" s="191">
        <v>1483.9730836144715</v>
      </c>
      <c r="BD128" s="191">
        <v>3387.7737332834677</v>
      </c>
      <c r="BE128" s="191">
        <v>3190.7480781971094</v>
      </c>
      <c r="BF128" s="191">
        <v>3172.7346539977448</v>
      </c>
      <c r="BG128" s="191">
        <v>3478.3763820545682</v>
      </c>
      <c r="BH128" s="191">
        <v>3460.1062250622394</v>
      </c>
      <c r="BI128" s="191">
        <v>3400.9102321778978</v>
      </c>
      <c r="BJ128" s="191">
        <v>3357.1136018813049</v>
      </c>
      <c r="BK128" s="191">
        <v>3382.9561038216711</v>
      </c>
      <c r="BL128" s="191">
        <v>4254.5740665056383</v>
      </c>
      <c r="BM128" s="191">
        <v>4253.3112648981205</v>
      </c>
      <c r="BN128" s="191">
        <v>4219.8775552765383</v>
      </c>
      <c r="BO128" s="191">
        <v>3217.9803937153706</v>
      </c>
      <c r="BP128" s="191">
        <v>3155.5581350037155</v>
      </c>
      <c r="BQ128" s="191">
        <v>3085.4725367666852</v>
      </c>
      <c r="BR128" s="191">
        <v>3009.5144924353776</v>
      </c>
      <c r="BS128" s="191">
        <v>2927.0086784517875</v>
      </c>
      <c r="BT128" s="191">
        <v>2835.788648305479</v>
      </c>
      <c r="BU128" s="191">
        <v>2764.3945420136492</v>
      </c>
      <c r="BV128" s="191">
        <v>2666.51484556082</v>
      </c>
      <c r="BW128" s="191">
        <v>2569.5425733149773</v>
      </c>
      <c r="BX128" s="191">
        <v>2421.7056155164319</v>
      </c>
      <c r="BY128" s="191">
        <v>2436.8414600053775</v>
      </c>
      <c r="BZ128" s="191">
        <v>2346.8703464916048</v>
      </c>
      <c r="CA128" s="191">
        <v>2225.9634801849797</v>
      </c>
      <c r="CB128" s="191">
        <v>317.70292350203306</v>
      </c>
      <c r="CC128" s="191">
        <v>1950.4322883204725</v>
      </c>
      <c r="CD128" s="191">
        <v>1911.3829458208359</v>
      </c>
      <c r="CE128" s="191">
        <v>1869.9199138900706</v>
      </c>
      <c r="CF128" s="191">
        <v>1850.2010548317976</v>
      </c>
      <c r="CG128" s="191">
        <v>1856.6388109384284</v>
      </c>
      <c r="CH128" s="192">
        <v>1858.959979796176</v>
      </c>
    </row>
    <row r="129" spans="1:132" ht="24.75" customHeight="1" x14ac:dyDescent="0.3">
      <c r="A129" s="193"/>
      <c r="B129" s="123" t="s">
        <v>521</v>
      </c>
      <c r="C129" s="194"/>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f t="shared" ref="AH129:AO129" si="6">SUM(AH82:AH128)-AH116-AH115-AH99-AH96-AH83</f>
        <v>60729.44429959968</v>
      </c>
      <c r="AI129" s="153">
        <f t="shared" si="6"/>
        <v>59893.10154736082</v>
      </c>
      <c r="AJ129" s="153">
        <f t="shared" si="6"/>
        <v>60220.557752509645</v>
      </c>
      <c r="AK129" s="153">
        <f t="shared" si="6"/>
        <v>64501.687747245749</v>
      </c>
      <c r="AL129" s="153">
        <f t="shared" si="6"/>
        <v>67467.785273615722</v>
      </c>
      <c r="AM129" s="153">
        <f t="shared" si="6"/>
        <v>69989.42453594679</v>
      </c>
      <c r="AN129" s="153">
        <f t="shared" si="6"/>
        <v>70452.036395286705</v>
      </c>
      <c r="AO129" s="153">
        <f t="shared" si="6"/>
        <v>73318.026794212521</v>
      </c>
      <c r="AP129" s="153">
        <f t="shared" ref="AP129:CH129" si="7">SUM(AP82:AP128)-AP116-AP115-AP99-AP96-AP83</f>
        <v>75946.09804093877</v>
      </c>
      <c r="AQ129" s="153">
        <f t="shared" si="7"/>
        <v>75976.453434167022</v>
      </c>
      <c r="AR129" s="153">
        <f t="shared" si="7"/>
        <v>74563.803900151601</v>
      </c>
      <c r="AS129" s="153">
        <f t="shared" si="7"/>
        <v>75287.366303696646</v>
      </c>
      <c r="AT129" s="153">
        <f t="shared" si="7"/>
        <v>77522.132878665449</v>
      </c>
      <c r="AU129" s="153">
        <f t="shared" si="7"/>
        <v>81864.3279489376</v>
      </c>
      <c r="AV129" s="153">
        <f t="shared" si="7"/>
        <v>86901.510801122742</v>
      </c>
      <c r="AW129" s="153">
        <f t="shared" si="7"/>
        <v>90949.829750344623</v>
      </c>
      <c r="AX129" s="153">
        <f t="shared" si="7"/>
        <v>91754.416611560475</v>
      </c>
      <c r="AY129" s="153">
        <f t="shared" si="7"/>
        <v>92551.48335202325</v>
      </c>
      <c r="AZ129" s="153">
        <f t="shared" si="7"/>
        <v>94357.57462970406</v>
      </c>
      <c r="BA129" s="153">
        <f t="shared" si="7"/>
        <v>97787.144127805994</v>
      </c>
      <c r="BB129" s="153">
        <f t="shared" si="7"/>
        <v>100466.18745802686</v>
      </c>
      <c r="BC129" s="153">
        <f t="shared" si="7"/>
        <v>105333.79400610506</v>
      </c>
      <c r="BD129" s="153">
        <f t="shared" si="7"/>
        <v>110524.00461983237</v>
      </c>
      <c r="BE129" s="153">
        <f t="shared" si="7"/>
        <v>116267.96095172889</v>
      </c>
      <c r="BF129" s="153">
        <f t="shared" si="7"/>
        <v>117817.52902327632</v>
      </c>
      <c r="BG129" s="153">
        <f t="shared" si="7"/>
        <v>120497.44328328891</v>
      </c>
      <c r="BH129" s="153">
        <f t="shared" si="7"/>
        <v>125419.96960965032</v>
      </c>
      <c r="BI129" s="153">
        <f t="shared" si="7"/>
        <v>129354.4755255335</v>
      </c>
      <c r="BJ129" s="153">
        <f t="shared" si="7"/>
        <v>129830.19488924267</v>
      </c>
      <c r="BK129" s="153">
        <f t="shared" si="7"/>
        <v>135990.13227735614</v>
      </c>
      <c r="BL129" s="153">
        <f t="shared" si="7"/>
        <v>142383.47306142177</v>
      </c>
      <c r="BM129" s="153">
        <f t="shared" si="7"/>
        <v>150245.94214470431</v>
      </c>
      <c r="BN129" s="153">
        <f t="shared" si="7"/>
        <v>153430.77604313713</v>
      </c>
      <c r="BO129" s="153">
        <f t="shared" si="7"/>
        <v>156015.70466102383</v>
      </c>
      <c r="BP129" s="153">
        <f t="shared" si="7"/>
        <v>161695.54059058923</v>
      </c>
      <c r="BQ129" s="153">
        <f t="shared" si="7"/>
        <v>159582.92787082307</v>
      </c>
      <c r="BR129" s="153">
        <f t="shared" si="7"/>
        <v>162230.67887297511</v>
      </c>
      <c r="BS129" s="153">
        <f t="shared" si="7"/>
        <v>164081.81795234189</v>
      </c>
      <c r="BT129" s="153">
        <f t="shared" si="7"/>
        <v>162956.33274910686</v>
      </c>
      <c r="BU129" s="153">
        <f t="shared" si="7"/>
        <v>163149.36704974942</v>
      </c>
      <c r="BV129" s="153">
        <f t="shared" si="7"/>
        <v>162497.22770971278</v>
      </c>
      <c r="BW129" s="153">
        <f t="shared" si="7"/>
        <v>161233.14689870278</v>
      </c>
      <c r="BX129" s="153">
        <f t="shared" si="7"/>
        <v>155670.34351758234</v>
      </c>
      <c r="BY129" s="153">
        <f t="shared" si="7"/>
        <v>159060.78632860054</v>
      </c>
      <c r="BZ129" s="153">
        <f t="shared" si="7"/>
        <v>158083.99793386002</v>
      </c>
      <c r="CA129" s="153">
        <f t="shared" si="7"/>
        <v>170027.16255562525</v>
      </c>
      <c r="CB129" s="153">
        <f t="shared" si="7"/>
        <v>173700.25352462291</v>
      </c>
      <c r="CC129" s="153">
        <f t="shared" si="7"/>
        <v>181216.36896338125</v>
      </c>
      <c r="CD129" s="153">
        <f t="shared" si="7"/>
        <v>186803.15718833968</v>
      </c>
      <c r="CE129" s="153">
        <f t="shared" si="7"/>
        <v>188207.25735727386</v>
      </c>
      <c r="CF129" s="153">
        <f t="shared" si="7"/>
        <v>190290.86452551096</v>
      </c>
      <c r="CG129" s="55">
        <f t="shared" si="7"/>
        <v>195987.27952862348</v>
      </c>
      <c r="CH129" s="56">
        <f t="shared" si="7"/>
        <v>201520.63682314783</v>
      </c>
      <c r="CK129" s="66"/>
      <c r="CO129" s="66"/>
      <c r="CQ129" s="66"/>
      <c r="CT129" s="66"/>
      <c r="CX129" s="66"/>
      <c r="CZ129" s="66"/>
      <c r="DD129" s="66"/>
      <c r="DK129" s="66"/>
      <c r="DT129" s="66"/>
      <c r="DX129" s="66"/>
      <c r="EB129" s="66"/>
    </row>
    <row r="130" spans="1:132" ht="15.6" x14ac:dyDescent="0.3">
      <c r="A130" s="193"/>
      <c r="B130" s="272" t="s">
        <v>489</v>
      </c>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f t="shared" ref="AH130:CH130" si="8">AH129-AH100-AH127-AH90-AH107</f>
        <v>57917.737874511207</v>
      </c>
      <c r="AI130" s="153">
        <f t="shared" si="8"/>
        <v>57323.648775653324</v>
      </c>
      <c r="AJ130" s="153">
        <f t="shared" si="8"/>
        <v>57509.813298365923</v>
      </c>
      <c r="AK130" s="153">
        <f t="shared" si="8"/>
        <v>61238.684937895196</v>
      </c>
      <c r="AL130" s="153">
        <f t="shared" si="8"/>
        <v>63906.903657181734</v>
      </c>
      <c r="AM130" s="153">
        <f t="shared" si="8"/>
        <v>66100.540642364751</v>
      </c>
      <c r="AN130" s="153">
        <f t="shared" si="8"/>
        <v>66147.202400861672</v>
      </c>
      <c r="AO130" s="153">
        <f t="shared" si="8"/>
        <v>68473.815619422909</v>
      </c>
      <c r="AP130" s="153">
        <f t="shared" si="8"/>
        <v>70597.911235058054</v>
      </c>
      <c r="AQ130" s="153">
        <f t="shared" si="8"/>
        <v>70353.911410892004</v>
      </c>
      <c r="AR130" s="153">
        <f t="shared" si="8"/>
        <v>68995.951025184128</v>
      </c>
      <c r="AS130" s="153">
        <f t="shared" si="8"/>
        <v>69103.740239347564</v>
      </c>
      <c r="AT130" s="153">
        <f t="shared" si="8"/>
        <v>70548.091285452538</v>
      </c>
      <c r="AU130" s="153">
        <f t="shared" si="8"/>
        <v>75501.450079771486</v>
      </c>
      <c r="AV130" s="153">
        <f t="shared" si="8"/>
        <v>79655.964428322739</v>
      </c>
      <c r="AW130" s="153">
        <f t="shared" si="8"/>
        <v>82919.141579173593</v>
      </c>
      <c r="AX130" s="153">
        <f t="shared" si="8"/>
        <v>84025.894126071114</v>
      </c>
      <c r="AY130" s="153">
        <f t="shared" si="8"/>
        <v>85264.231975135786</v>
      </c>
      <c r="AZ130" s="153">
        <f t="shared" si="8"/>
        <v>87170.568226890173</v>
      </c>
      <c r="BA130" s="153">
        <f t="shared" si="8"/>
        <v>90860.826478500676</v>
      </c>
      <c r="BB130" s="153">
        <f t="shared" si="8"/>
        <v>93828.978269573345</v>
      </c>
      <c r="BC130" s="153">
        <f t="shared" si="8"/>
        <v>98852.795717893023</v>
      </c>
      <c r="BD130" s="153">
        <f t="shared" si="8"/>
        <v>103167.66574705642</v>
      </c>
      <c r="BE130" s="153">
        <f t="shared" si="8"/>
        <v>109009.47102458295</v>
      </c>
      <c r="BF130" s="153">
        <f t="shared" si="8"/>
        <v>113327.97448694437</v>
      </c>
      <c r="BG130" s="153">
        <f t="shared" si="8"/>
        <v>116387.09014721992</v>
      </c>
      <c r="BH130" s="153">
        <f t="shared" si="8"/>
        <v>121427.92393901138</v>
      </c>
      <c r="BI130" s="153">
        <f t="shared" si="8"/>
        <v>125400.76628230937</v>
      </c>
      <c r="BJ130" s="153">
        <f t="shared" si="8"/>
        <v>125678.69066531671</v>
      </c>
      <c r="BK130" s="153">
        <f t="shared" si="8"/>
        <v>131812.85376344627</v>
      </c>
      <c r="BL130" s="153">
        <f t="shared" si="8"/>
        <v>138144.985152988</v>
      </c>
      <c r="BM130" s="153">
        <f t="shared" si="8"/>
        <v>145908.98656529142</v>
      </c>
      <c r="BN130" s="153">
        <f t="shared" si="8"/>
        <v>149070.72088432929</v>
      </c>
      <c r="BO130" s="153">
        <f t="shared" si="8"/>
        <v>151801.92944506276</v>
      </c>
      <c r="BP130" s="153">
        <f t="shared" si="8"/>
        <v>157673.86864601928</v>
      </c>
      <c r="BQ130" s="153">
        <f t="shared" si="8"/>
        <v>158708.65436052086</v>
      </c>
      <c r="BR130" s="153">
        <f t="shared" si="8"/>
        <v>161360.71101289432</v>
      </c>
      <c r="BS130" s="153">
        <f t="shared" si="8"/>
        <v>163203.99642871539</v>
      </c>
      <c r="BT130" s="153">
        <f t="shared" si="8"/>
        <v>162087.73361652039</v>
      </c>
      <c r="BU130" s="153">
        <f t="shared" si="8"/>
        <v>162254.44914989872</v>
      </c>
      <c r="BV130" s="153">
        <f t="shared" si="8"/>
        <v>161871.81941731711</v>
      </c>
      <c r="BW130" s="153">
        <f t="shared" si="8"/>
        <v>160903.68222312597</v>
      </c>
      <c r="BX130" s="153">
        <f t="shared" si="8"/>
        <v>155666.72657883019</v>
      </c>
      <c r="BY130" s="153">
        <f t="shared" si="8"/>
        <v>159060.41687005325</v>
      </c>
      <c r="BZ130" s="153">
        <f t="shared" si="8"/>
        <v>158083.99793386002</v>
      </c>
      <c r="CA130" s="153">
        <f t="shared" si="8"/>
        <v>170027.16255562525</v>
      </c>
      <c r="CB130" s="153">
        <f t="shared" si="8"/>
        <v>173700.25352462291</v>
      </c>
      <c r="CC130" s="153">
        <f t="shared" si="8"/>
        <v>181216.36896338125</v>
      </c>
      <c r="CD130" s="153">
        <f t="shared" si="8"/>
        <v>186803.15718833968</v>
      </c>
      <c r="CE130" s="153">
        <f t="shared" si="8"/>
        <v>188207.25735727386</v>
      </c>
      <c r="CF130" s="153">
        <f t="shared" si="8"/>
        <v>190290.86452551096</v>
      </c>
      <c r="CG130" s="55">
        <f t="shared" si="8"/>
        <v>195987.27952862348</v>
      </c>
      <c r="CH130" s="56">
        <f t="shared" si="8"/>
        <v>201520.63682314783</v>
      </c>
      <c r="CV130" s="66"/>
      <c r="DE130" s="66"/>
    </row>
    <row r="131" spans="1:132" ht="15.6" x14ac:dyDescent="0.3">
      <c r="A131" s="19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c r="AK131" s="153"/>
      <c r="AL131" s="153"/>
      <c r="AM131" s="153"/>
      <c r="AN131" s="153"/>
      <c r="AO131" s="153"/>
      <c r="AP131" s="153"/>
      <c r="AQ131" s="153"/>
      <c r="AR131" s="153"/>
      <c r="AS131" s="153"/>
      <c r="AT131" s="153"/>
      <c r="AU131" s="153"/>
      <c r="AV131" s="153"/>
      <c r="AW131" s="153"/>
      <c r="AX131" s="153"/>
      <c r="AY131" s="153"/>
      <c r="AZ131" s="153"/>
      <c r="BA131" s="153"/>
      <c r="BB131" s="153"/>
      <c r="BC131" s="153"/>
      <c r="BD131" s="153"/>
      <c r="BE131" s="153"/>
      <c r="BF131" s="153"/>
      <c r="BG131" s="153"/>
      <c r="BH131" s="153"/>
      <c r="BI131" s="153"/>
      <c r="BJ131" s="153"/>
      <c r="BK131" s="153"/>
      <c r="BL131" s="153"/>
      <c r="BM131" s="153"/>
      <c r="BN131" s="153"/>
      <c r="BO131" s="153"/>
      <c r="BP131" s="153"/>
      <c r="BQ131" s="153"/>
      <c r="BR131" s="153"/>
      <c r="BS131" s="153"/>
      <c r="BT131" s="153"/>
      <c r="BU131" s="153"/>
      <c r="BV131" s="153"/>
      <c r="BW131" s="153"/>
      <c r="BX131" s="153"/>
      <c r="BY131" s="153"/>
      <c r="BZ131" s="153"/>
      <c r="CA131" s="153"/>
      <c r="CB131" s="153"/>
      <c r="CC131" s="153"/>
      <c r="CD131" s="153"/>
      <c r="CE131" s="153"/>
      <c r="CF131" s="153"/>
      <c r="CG131" s="55"/>
      <c r="CH131" s="56"/>
    </row>
    <row r="132" spans="1:132" s="123" customFormat="1" ht="26.25" customHeight="1" x14ac:dyDescent="0.3">
      <c r="A132" s="201"/>
      <c r="B132" s="123" t="s">
        <v>442</v>
      </c>
      <c r="C132" s="287"/>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c r="AB132" s="280"/>
      <c r="AC132" s="280"/>
      <c r="AD132" s="280"/>
      <c r="AE132" s="280"/>
      <c r="AF132" s="280"/>
      <c r="AG132" s="280"/>
      <c r="AH132" s="280">
        <f t="shared" ref="AH132:CH132" si="9">SUM(AH17,AH78,AH129)</f>
        <v>103178.74794994548</v>
      </c>
      <c r="AI132" s="280">
        <f t="shared" si="9"/>
        <v>104432.78583569571</v>
      </c>
      <c r="AJ132" s="280">
        <f t="shared" si="9"/>
        <v>105821.68925166628</v>
      </c>
      <c r="AK132" s="280">
        <f t="shared" si="9"/>
        <v>117034.44012911442</v>
      </c>
      <c r="AL132" s="280">
        <f t="shared" si="9"/>
        <v>124466.51219305267</v>
      </c>
      <c r="AM132" s="280">
        <f t="shared" si="9"/>
        <v>132727.96399573924</v>
      </c>
      <c r="AN132" s="280">
        <f t="shared" si="9"/>
        <v>135755.37510221344</v>
      </c>
      <c r="AO132" s="280">
        <f t="shared" si="9"/>
        <v>140581.20410673047</v>
      </c>
      <c r="AP132" s="280">
        <f t="shared" si="9"/>
        <v>145280.41608869779</v>
      </c>
      <c r="AQ132" s="280">
        <f t="shared" si="9"/>
        <v>142738.29459294883</v>
      </c>
      <c r="AR132" s="280">
        <f t="shared" si="9"/>
        <v>135404.21008798279</v>
      </c>
      <c r="AS132" s="280">
        <f t="shared" si="9"/>
        <v>133208.89398582868</v>
      </c>
      <c r="AT132" s="280">
        <f t="shared" si="9"/>
        <v>137955.77194161637</v>
      </c>
      <c r="AU132" s="280">
        <f t="shared" si="9"/>
        <v>152764.40765753458</v>
      </c>
      <c r="AV132" s="280">
        <f t="shared" si="9"/>
        <v>168769.41462941258</v>
      </c>
      <c r="AW132" s="280">
        <f t="shared" si="9"/>
        <v>179756.04085099942</v>
      </c>
      <c r="AX132" s="280">
        <f t="shared" si="9"/>
        <v>182024.32084538147</v>
      </c>
      <c r="AY132" s="280">
        <f t="shared" si="9"/>
        <v>184440.85247167182</v>
      </c>
      <c r="AZ132" s="280">
        <f t="shared" si="9"/>
        <v>185458.97624747959</v>
      </c>
      <c r="BA132" s="280">
        <f t="shared" si="9"/>
        <v>187245.51271770243</v>
      </c>
      <c r="BB132" s="280">
        <f t="shared" si="9"/>
        <v>189038.1838961778</v>
      </c>
      <c r="BC132" s="280">
        <f t="shared" si="9"/>
        <v>193535.32497394999</v>
      </c>
      <c r="BD132" s="280">
        <f t="shared" si="9"/>
        <v>196328.77012205825</v>
      </c>
      <c r="BE132" s="280">
        <f t="shared" si="9"/>
        <v>202595.60790880068</v>
      </c>
      <c r="BF132" s="280">
        <f t="shared" si="9"/>
        <v>205202.61469183548</v>
      </c>
      <c r="BG132" s="280">
        <f t="shared" si="9"/>
        <v>192096.66588453934</v>
      </c>
      <c r="BH132" s="280">
        <f t="shared" si="9"/>
        <v>195884.52290074789</v>
      </c>
      <c r="BI132" s="280">
        <f t="shared" si="9"/>
        <v>198694.03961191245</v>
      </c>
      <c r="BJ132" s="280">
        <f t="shared" si="9"/>
        <v>198604.19478457342</v>
      </c>
      <c r="BK132" s="280">
        <f t="shared" si="9"/>
        <v>206289.75173168839</v>
      </c>
      <c r="BL132" s="280">
        <f t="shared" si="9"/>
        <v>213866.78477914093</v>
      </c>
      <c r="BM132" s="280">
        <f t="shared" si="9"/>
        <v>230328.92521335889</v>
      </c>
      <c r="BN132" s="280">
        <f t="shared" si="9"/>
        <v>234680.94676469342</v>
      </c>
      <c r="BO132" s="280">
        <f t="shared" si="9"/>
        <v>238140.4835100084</v>
      </c>
      <c r="BP132" s="280">
        <f t="shared" si="9"/>
        <v>245259.31815437344</v>
      </c>
      <c r="BQ132" s="280">
        <f t="shared" si="9"/>
        <v>236789.03723259969</v>
      </c>
      <c r="BR132" s="280">
        <f t="shared" si="9"/>
        <v>239378.74359421138</v>
      </c>
      <c r="BS132" s="280">
        <f t="shared" si="9"/>
        <v>242688.31759837217</v>
      </c>
      <c r="BT132" s="280">
        <f t="shared" si="9"/>
        <v>240732.80802875943</v>
      </c>
      <c r="BU132" s="280">
        <f t="shared" si="9"/>
        <v>243493.99008651916</v>
      </c>
      <c r="BV132" s="280">
        <f t="shared" si="9"/>
        <v>245685.41209034342</v>
      </c>
      <c r="BW132" s="280">
        <f t="shared" si="9"/>
        <v>250721.15883685587</v>
      </c>
      <c r="BX132" s="280">
        <f t="shared" si="9"/>
        <v>263851.55948682287</v>
      </c>
      <c r="BY132" s="280">
        <f t="shared" si="9"/>
        <v>268553.42459166865</v>
      </c>
      <c r="BZ132" s="280">
        <f t="shared" si="9"/>
        <v>268882.26687291241</v>
      </c>
      <c r="CA132" s="280">
        <f t="shared" si="9"/>
        <v>293452.28923182399</v>
      </c>
      <c r="CB132" s="280">
        <f t="shared" si="9"/>
        <v>304659.37984719081</v>
      </c>
      <c r="CC132" s="280">
        <f t="shared" si="9"/>
        <v>315256.67395794182</v>
      </c>
      <c r="CD132" s="280">
        <f t="shared" si="9"/>
        <v>328980.69180598925</v>
      </c>
      <c r="CE132" s="280">
        <f t="shared" si="9"/>
        <v>332368.23545644362</v>
      </c>
      <c r="CF132" s="280">
        <f t="shared" si="9"/>
        <v>336280.28822667582</v>
      </c>
      <c r="CG132" s="55">
        <f t="shared" si="9"/>
        <v>344906.06241982122</v>
      </c>
      <c r="CH132" s="56">
        <f t="shared" si="9"/>
        <v>353359.83769683773</v>
      </c>
      <c r="DN132" s="153"/>
    </row>
    <row r="133" spans="1:132" ht="15.6" x14ac:dyDescent="0.3">
      <c r="A133" s="193"/>
      <c r="B133" s="272" t="s">
        <v>489</v>
      </c>
      <c r="AH133" s="153">
        <f t="shared" ref="AH133:CH133" si="10">AH18+AH79+AH130</f>
        <v>84734.197858681422</v>
      </c>
      <c r="AI133" s="153">
        <f t="shared" si="10"/>
        <v>82235.506255480344</v>
      </c>
      <c r="AJ133" s="153">
        <f t="shared" si="10"/>
        <v>84870.910726682123</v>
      </c>
      <c r="AK133" s="153">
        <f t="shared" si="10"/>
        <v>93909.37077746194</v>
      </c>
      <c r="AL133" s="153">
        <f t="shared" si="10"/>
        <v>99955.50789090438</v>
      </c>
      <c r="AM133" s="153">
        <f t="shared" si="10"/>
        <v>106623.58023771821</v>
      </c>
      <c r="AN133" s="153">
        <f t="shared" si="10"/>
        <v>108630.71007808813</v>
      </c>
      <c r="AO133" s="153">
        <f t="shared" si="10"/>
        <v>112601.25054659932</v>
      </c>
      <c r="AP133" s="280">
        <f t="shared" si="10"/>
        <v>116835.4869956614</v>
      </c>
      <c r="AQ133" s="280">
        <f t="shared" si="10"/>
        <v>114607.88688825088</v>
      </c>
      <c r="AR133" s="280">
        <f t="shared" si="10"/>
        <v>108891.23187420133</v>
      </c>
      <c r="AS133" s="280">
        <f t="shared" si="10"/>
        <v>106664.40324737766</v>
      </c>
      <c r="AT133" s="280">
        <f t="shared" si="10"/>
        <v>110779.50157394103</v>
      </c>
      <c r="AU133" s="280">
        <f t="shared" si="10"/>
        <v>124822.1557655214</v>
      </c>
      <c r="AV133" s="280">
        <f t="shared" si="10"/>
        <v>136778.78732614647</v>
      </c>
      <c r="AW133" s="280">
        <f t="shared" si="10"/>
        <v>145298.17252139206</v>
      </c>
      <c r="AX133" s="280">
        <f t="shared" si="10"/>
        <v>147600.24931619252</v>
      </c>
      <c r="AY133" s="280">
        <f t="shared" si="10"/>
        <v>149980.37652066525</v>
      </c>
      <c r="AZ133" s="280">
        <f t="shared" si="10"/>
        <v>150693.10454062914</v>
      </c>
      <c r="BA133" s="280">
        <f t="shared" si="10"/>
        <v>152256.59451289012</v>
      </c>
      <c r="BB133" s="280">
        <f t="shared" si="10"/>
        <v>154092.02630952134</v>
      </c>
      <c r="BC133" s="280">
        <f t="shared" si="10"/>
        <v>157794.18088831365</v>
      </c>
      <c r="BD133" s="280">
        <f t="shared" si="10"/>
        <v>161942.52210260785</v>
      </c>
      <c r="BE133" s="280">
        <f t="shared" si="10"/>
        <v>167963.5753062274</v>
      </c>
      <c r="BF133" s="280">
        <f t="shared" si="10"/>
        <v>173846.34579043067</v>
      </c>
      <c r="BG133" s="280">
        <f t="shared" si="10"/>
        <v>177658.9554875578</v>
      </c>
      <c r="BH133" s="280">
        <f t="shared" si="10"/>
        <v>182812.93023427104</v>
      </c>
      <c r="BI133" s="280">
        <f t="shared" si="10"/>
        <v>187050.55100933841</v>
      </c>
      <c r="BJ133" s="280">
        <f t="shared" si="10"/>
        <v>187789.75859099324</v>
      </c>
      <c r="BK133" s="280">
        <f t="shared" si="10"/>
        <v>196037.64367831621</v>
      </c>
      <c r="BL133" s="280">
        <f t="shared" si="10"/>
        <v>204071.50631683561</v>
      </c>
      <c r="BM133" s="280">
        <f t="shared" si="10"/>
        <v>220805.36773744837</v>
      </c>
      <c r="BN133" s="280">
        <f t="shared" si="10"/>
        <v>225297.40986146935</v>
      </c>
      <c r="BO133" s="280">
        <f t="shared" si="10"/>
        <v>229221.84180561063</v>
      </c>
      <c r="BP133" s="280">
        <f t="shared" si="10"/>
        <v>236722.85952351129</v>
      </c>
      <c r="BQ133" s="280">
        <f t="shared" si="10"/>
        <v>235666.52999293205</v>
      </c>
      <c r="BR133" s="280">
        <f t="shared" si="10"/>
        <v>238338.89991039119</v>
      </c>
      <c r="BS133" s="280">
        <f t="shared" si="10"/>
        <v>241697.2301580676</v>
      </c>
      <c r="BT133" s="280">
        <f t="shared" si="10"/>
        <v>239782.30510557786</v>
      </c>
      <c r="BU133" s="280">
        <f t="shared" si="10"/>
        <v>242540.83573636229</v>
      </c>
      <c r="BV133" s="280">
        <f t="shared" si="10"/>
        <v>245016.33027201029</v>
      </c>
      <c r="BW133" s="280">
        <f t="shared" si="10"/>
        <v>250368.70482688298</v>
      </c>
      <c r="BX133" s="280">
        <f t="shared" si="10"/>
        <v>263834.6070288989</v>
      </c>
      <c r="BY133" s="280">
        <f t="shared" si="10"/>
        <v>268544.96991756244</v>
      </c>
      <c r="BZ133" s="280">
        <f t="shared" si="10"/>
        <v>268877.74547871138</v>
      </c>
      <c r="CA133" s="280">
        <f t="shared" si="10"/>
        <v>293449.81099612731</v>
      </c>
      <c r="CB133" s="280">
        <f t="shared" si="10"/>
        <v>304657.98575524183</v>
      </c>
      <c r="CC133" s="280">
        <f t="shared" si="10"/>
        <v>315256.67395794182</v>
      </c>
      <c r="CD133" s="280">
        <f t="shared" si="10"/>
        <v>328980.69180598925</v>
      </c>
      <c r="CE133" s="280">
        <f t="shared" si="10"/>
        <v>332368.23545644362</v>
      </c>
      <c r="CF133" s="280">
        <f t="shared" si="10"/>
        <v>336280.28822667582</v>
      </c>
      <c r="CG133" s="55">
        <f t="shared" si="10"/>
        <v>344906.06241982122</v>
      </c>
      <c r="CH133" s="56">
        <f t="shared" si="10"/>
        <v>353359.83769683773</v>
      </c>
      <c r="CJ133" s="66"/>
      <c r="CK133" s="66"/>
      <c r="CS133" s="66"/>
    </row>
    <row r="134" spans="1:132" ht="15.6" x14ac:dyDescent="0.3">
      <c r="A134" s="193"/>
      <c r="B134" s="272"/>
      <c r="AH134" s="280"/>
      <c r="AI134" s="280"/>
      <c r="AJ134" s="280"/>
      <c r="AK134" s="280"/>
      <c r="AL134" s="280"/>
      <c r="AM134" s="280"/>
      <c r="AN134" s="280"/>
      <c r="AO134" s="280"/>
      <c r="AP134" s="280"/>
      <c r="AQ134" s="280"/>
      <c r="AR134" s="280"/>
      <c r="AS134" s="280"/>
      <c r="AT134" s="280"/>
      <c r="AU134" s="280"/>
      <c r="AV134" s="280"/>
      <c r="AW134" s="280"/>
      <c r="AX134" s="280"/>
      <c r="AY134" s="280"/>
      <c r="AZ134" s="280"/>
      <c r="BA134" s="280"/>
      <c r="BB134" s="280"/>
      <c r="BC134" s="280"/>
      <c r="BD134" s="280"/>
      <c r="BE134" s="280"/>
      <c r="BF134" s="280"/>
      <c r="BG134" s="280"/>
      <c r="BH134" s="280"/>
      <c r="BI134" s="280"/>
      <c r="BJ134" s="280"/>
      <c r="BK134" s="280"/>
      <c r="BL134" s="280"/>
      <c r="BM134" s="280"/>
      <c r="BN134" s="280"/>
      <c r="BO134" s="280"/>
      <c r="BP134" s="280"/>
      <c r="BQ134" s="280"/>
      <c r="BR134" s="280"/>
      <c r="BS134" s="280"/>
      <c r="BT134" s="280"/>
      <c r="BU134" s="280"/>
      <c r="BV134" s="280"/>
      <c r="BW134" s="280"/>
      <c r="BX134" s="280"/>
      <c r="BY134" s="280"/>
      <c r="BZ134" s="280"/>
      <c r="CA134" s="280"/>
      <c r="CB134" s="280"/>
      <c r="CC134" s="280"/>
      <c r="CD134" s="280"/>
      <c r="CE134" s="280"/>
      <c r="CF134" s="280"/>
      <c r="CG134" s="55"/>
      <c r="CH134" s="56"/>
    </row>
    <row r="135" spans="1:132" ht="15.6" x14ac:dyDescent="0.3">
      <c r="A135" s="193"/>
      <c r="B135" s="272"/>
      <c r="AH135" s="280"/>
      <c r="AI135" s="280"/>
      <c r="AJ135" s="280"/>
      <c r="AK135" s="280"/>
      <c r="AL135" s="280"/>
      <c r="AM135" s="280"/>
      <c r="AN135" s="280"/>
      <c r="AO135" s="280"/>
      <c r="AP135" s="280"/>
      <c r="AQ135" s="280"/>
      <c r="AR135" s="280"/>
      <c r="AS135" s="280"/>
      <c r="AT135" s="280"/>
      <c r="AU135" s="280"/>
      <c r="AV135" s="280"/>
      <c r="AW135" s="280"/>
      <c r="AX135" s="280"/>
      <c r="AY135" s="280"/>
      <c r="AZ135" s="280"/>
      <c r="BA135" s="280"/>
      <c r="BB135" s="280"/>
      <c r="BC135" s="280"/>
      <c r="BD135" s="280"/>
      <c r="BE135" s="280"/>
      <c r="BF135" s="280"/>
      <c r="BG135" s="280"/>
      <c r="BH135" s="280"/>
      <c r="BI135" s="280"/>
      <c r="BJ135" s="280"/>
      <c r="BK135" s="280"/>
      <c r="BL135" s="280"/>
      <c r="BM135" s="280"/>
      <c r="BN135" s="280"/>
      <c r="BO135" s="280"/>
      <c r="BP135" s="280"/>
      <c r="BQ135" s="280"/>
      <c r="BR135" s="280"/>
      <c r="BS135" s="280"/>
      <c r="BT135" s="280"/>
      <c r="BU135" s="280"/>
      <c r="BV135" s="280"/>
      <c r="BW135" s="280"/>
      <c r="BX135" s="280"/>
      <c r="BY135" s="280"/>
      <c r="BZ135" s="280"/>
      <c r="CA135" s="280"/>
      <c r="CB135" s="280"/>
      <c r="CC135" s="280"/>
      <c r="CD135" s="280"/>
      <c r="CE135" s="280"/>
      <c r="CF135" s="280"/>
      <c r="CG135" s="55"/>
      <c r="CH135" s="56"/>
    </row>
    <row r="136" spans="1:132" s="123" customFormat="1" ht="15.6" x14ac:dyDescent="0.3">
      <c r="A136" s="201"/>
      <c r="B136" s="282" t="s">
        <v>443</v>
      </c>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f>SUM(AH137:AH139)</f>
        <v>67530.499635111453</v>
      </c>
      <c r="AI136" s="55">
        <f t="shared" ref="AI136:CH136" si="11">SUM(AI137:AI139)</f>
        <v>65926.73024481922</v>
      </c>
      <c r="AJ136" s="55">
        <f t="shared" si="11"/>
        <v>67415.167899854234</v>
      </c>
      <c r="AK136" s="55">
        <f t="shared" si="11"/>
        <v>70784.116234719724</v>
      </c>
      <c r="AL136" s="55">
        <f t="shared" si="11"/>
        <v>71156.025151426889</v>
      </c>
      <c r="AM136" s="55">
        <f t="shared" si="11"/>
        <v>73796.326342843662</v>
      </c>
      <c r="AN136" s="55">
        <f t="shared" si="11"/>
        <v>73365.115234178927</v>
      </c>
      <c r="AO136" s="55">
        <f t="shared" si="11"/>
        <v>74747.971836194018</v>
      </c>
      <c r="AP136" s="55">
        <f t="shared" si="11"/>
        <v>77449.124575461639</v>
      </c>
      <c r="AQ136" s="55">
        <f t="shared" si="11"/>
        <v>76459.693904920496</v>
      </c>
      <c r="AR136" s="55">
        <f t="shared" si="11"/>
        <v>73124.882864270097</v>
      </c>
      <c r="AS136" s="55">
        <f t="shared" si="11"/>
        <v>71768.075421208719</v>
      </c>
      <c r="AT136" s="55">
        <f t="shared" si="11"/>
        <v>72716.899707486155</v>
      </c>
      <c r="AU136" s="55">
        <f t="shared" si="11"/>
        <v>79064.791892995723</v>
      </c>
      <c r="AV136" s="55">
        <f t="shared" si="11"/>
        <v>81324.325389086851</v>
      </c>
      <c r="AW136" s="55">
        <f t="shared" si="11"/>
        <v>83656.498726617705</v>
      </c>
      <c r="AX136" s="55">
        <f t="shared" si="11"/>
        <v>82743.646818326859</v>
      </c>
      <c r="AY136" s="55">
        <f t="shared" si="11"/>
        <v>82395.057379533726</v>
      </c>
      <c r="AZ136" s="55">
        <f t="shared" si="11"/>
        <v>83037.617830255607</v>
      </c>
      <c r="BA136" s="55">
        <f t="shared" si="11"/>
        <v>85154.014631292812</v>
      </c>
      <c r="BB136" s="55">
        <f t="shared" si="11"/>
        <v>88198.656360039298</v>
      </c>
      <c r="BC136" s="55">
        <f t="shared" si="11"/>
        <v>91295.23935735265</v>
      </c>
      <c r="BD136" s="55">
        <f t="shared" si="11"/>
        <v>92561.115526821231</v>
      </c>
      <c r="BE136" s="55">
        <f t="shared" si="11"/>
        <v>97007.248905136745</v>
      </c>
      <c r="BF136" s="55">
        <f t="shared" si="11"/>
        <v>99876.577068760962</v>
      </c>
      <c r="BG136" s="55">
        <f t="shared" si="11"/>
        <v>101829.94912388502</v>
      </c>
      <c r="BH136" s="55">
        <f t="shared" si="11"/>
        <v>102989.1605892407</v>
      </c>
      <c r="BI136" s="55">
        <f t="shared" si="11"/>
        <v>104536.95288712104</v>
      </c>
      <c r="BJ136" s="55">
        <f t="shared" si="11"/>
        <v>105175.94581483373</v>
      </c>
      <c r="BK136" s="55">
        <f t="shared" si="11"/>
        <v>110156.50578337301</v>
      </c>
      <c r="BL136" s="55">
        <f t="shared" si="11"/>
        <v>114483.4793381692</v>
      </c>
      <c r="BM136" s="55">
        <f t="shared" si="11"/>
        <v>121021.29891511456</v>
      </c>
      <c r="BN136" s="55">
        <f t="shared" si="11"/>
        <v>122866.40205584184</v>
      </c>
      <c r="BO136" s="55">
        <f t="shared" si="11"/>
        <v>126521.71403027129</v>
      </c>
      <c r="BP136" s="55">
        <f t="shared" si="11"/>
        <v>131561.34691334036</v>
      </c>
      <c r="BQ136" s="55">
        <f t="shared" si="11"/>
        <v>132151.79744857785</v>
      </c>
      <c r="BR136" s="55">
        <f t="shared" si="11"/>
        <v>134376.44303765977</v>
      </c>
      <c r="BS136" s="55">
        <f t="shared" si="11"/>
        <v>137789.63230066997</v>
      </c>
      <c r="BT136" s="55">
        <f t="shared" si="11"/>
        <v>138219.01064424345</v>
      </c>
      <c r="BU136" s="55">
        <f t="shared" si="11"/>
        <v>139421.55402916379</v>
      </c>
      <c r="BV136" s="55">
        <f t="shared" si="11"/>
        <v>140013.23867394988</v>
      </c>
      <c r="BW136" s="55">
        <f t="shared" si="11"/>
        <v>139158.24797554073</v>
      </c>
      <c r="BX136" s="55">
        <f t="shared" si="11"/>
        <v>136880.6019733556</v>
      </c>
      <c r="BY136" s="55">
        <f t="shared" si="11"/>
        <v>139149.12873833609</v>
      </c>
      <c r="BZ136" s="55">
        <f t="shared" si="11"/>
        <v>136756.25425527658</v>
      </c>
      <c r="CA136" s="55">
        <f t="shared" si="11"/>
        <v>145389.39947765123</v>
      </c>
      <c r="CB136" s="55">
        <f t="shared" si="11"/>
        <v>153503.99243530651</v>
      </c>
      <c r="CC136" s="55">
        <f t="shared" si="11"/>
        <v>158379.74314461209</v>
      </c>
      <c r="CD136" s="55">
        <f t="shared" si="11"/>
        <v>163701.40076856798</v>
      </c>
      <c r="CE136" s="55">
        <f t="shared" si="11"/>
        <v>165366.64947795839</v>
      </c>
      <c r="CF136" s="55">
        <f t="shared" si="11"/>
        <v>167196.17767600375</v>
      </c>
      <c r="CG136" s="55">
        <f t="shared" si="11"/>
        <v>171883.02353974321</v>
      </c>
      <c r="CH136" s="56">
        <f t="shared" si="11"/>
        <v>176497.42387610232</v>
      </c>
      <c r="CQ136" s="153"/>
    </row>
    <row r="137" spans="1:132" x14ac:dyDescent="0.25">
      <c r="A137" s="193"/>
      <c r="B137" s="10" t="s">
        <v>522</v>
      </c>
      <c r="AH137" s="66">
        <f t="shared" ref="AH137:CH137" si="12">SUMIF($C$6:$C$16,"(C)",AH$6:AH$16)</f>
        <v>13.00053524222837</v>
      </c>
      <c r="AI137" s="191">
        <f t="shared" si="12"/>
        <v>11.123443801712909</v>
      </c>
      <c r="AJ137" s="191">
        <f t="shared" si="12"/>
        <v>9.3407546146198133</v>
      </c>
      <c r="AK137" s="191">
        <f t="shared" si="12"/>
        <v>8.4506556630433014</v>
      </c>
      <c r="AL137" s="191">
        <f t="shared" si="12"/>
        <v>7.8706384263247671</v>
      </c>
      <c r="AM137" s="191">
        <f t="shared" si="12"/>
        <v>7.5131743801940347</v>
      </c>
      <c r="AN137" s="191">
        <f t="shared" si="12"/>
        <v>7.0981235606131401</v>
      </c>
      <c r="AO137" s="191">
        <f t="shared" si="12"/>
        <v>3.3657585271312689</v>
      </c>
      <c r="AP137" s="191">
        <f t="shared" si="12"/>
        <v>6.4687440333019062</v>
      </c>
      <c r="AQ137" s="191">
        <f t="shared" si="12"/>
        <v>4.3829433305449834</v>
      </c>
      <c r="AR137" s="191">
        <f t="shared" si="12"/>
        <v>3.8688756347422721</v>
      </c>
      <c r="AS137" s="191">
        <f t="shared" si="12"/>
        <v>3.5874141662186321</v>
      </c>
      <c r="AT137" s="191">
        <f t="shared" si="12"/>
        <v>3.7884906081321055</v>
      </c>
      <c r="AU137" s="191">
        <f t="shared" si="12"/>
        <v>3.3892406327242695</v>
      </c>
      <c r="AV137" s="191">
        <f t="shared" si="12"/>
        <v>4.4851216761740105</v>
      </c>
      <c r="AW137" s="191">
        <f t="shared" si="12"/>
        <v>2.1805112592843829</v>
      </c>
      <c r="AX137" s="191">
        <f t="shared" si="12"/>
        <v>2.1449281152849808</v>
      </c>
      <c r="AY137" s="191">
        <f t="shared" si="12"/>
        <v>3.5781735546386835</v>
      </c>
      <c r="AZ137" s="191">
        <f t="shared" si="12"/>
        <v>3.0085967991840907</v>
      </c>
      <c r="BA137" s="191">
        <f t="shared" si="12"/>
        <v>3.15327438876841</v>
      </c>
      <c r="BB137" s="191">
        <f t="shared" si="12"/>
        <v>3.5150916813776858</v>
      </c>
      <c r="BC137" s="191">
        <f t="shared" si="12"/>
        <v>2.6554090196820792</v>
      </c>
      <c r="BD137" s="191">
        <f t="shared" si="12"/>
        <v>2.8120605080111192</v>
      </c>
      <c r="BE137" s="191">
        <f t="shared" si="12"/>
        <v>3.0690052746135934</v>
      </c>
      <c r="BF137" s="191">
        <f t="shared" si="12"/>
        <v>2.9779810790738357</v>
      </c>
      <c r="BG137" s="191">
        <f t="shared" si="12"/>
        <v>0</v>
      </c>
      <c r="BH137" s="191">
        <f t="shared" si="12"/>
        <v>0</v>
      </c>
      <c r="BI137" s="191">
        <f t="shared" si="12"/>
        <v>0</v>
      </c>
      <c r="BJ137" s="191">
        <f t="shared" si="12"/>
        <v>0</v>
      </c>
      <c r="BK137" s="191">
        <f t="shared" si="12"/>
        <v>0</v>
      </c>
      <c r="BL137" s="191">
        <f t="shared" si="12"/>
        <v>0</v>
      </c>
      <c r="BM137" s="191">
        <f t="shared" si="12"/>
        <v>0</v>
      </c>
      <c r="BN137" s="191">
        <f t="shared" si="12"/>
        <v>0</v>
      </c>
      <c r="BO137" s="191">
        <f t="shared" si="12"/>
        <v>0</v>
      </c>
      <c r="BP137" s="191">
        <f t="shared" si="12"/>
        <v>0</v>
      </c>
      <c r="BQ137" s="191">
        <f t="shared" si="12"/>
        <v>0</v>
      </c>
      <c r="BR137" s="191">
        <f t="shared" si="12"/>
        <v>0</v>
      </c>
      <c r="BS137" s="191">
        <f t="shared" si="12"/>
        <v>0</v>
      </c>
      <c r="BT137" s="191">
        <f t="shared" si="12"/>
        <v>0</v>
      </c>
      <c r="BU137" s="191">
        <f t="shared" si="12"/>
        <v>0</v>
      </c>
      <c r="BV137" s="191">
        <f t="shared" si="12"/>
        <v>0</v>
      </c>
      <c r="BW137" s="191">
        <f t="shared" si="12"/>
        <v>0</v>
      </c>
      <c r="BX137" s="191">
        <f t="shared" si="12"/>
        <v>0</v>
      </c>
      <c r="BY137" s="191">
        <f t="shared" si="12"/>
        <v>0</v>
      </c>
      <c r="BZ137" s="191">
        <f t="shared" si="12"/>
        <v>0</v>
      </c>
      <c r="CA137" s="191">
        <f t="shared" si="12"/>
        <v>0</v>
      </c>
      <c r="CB137" s="191">
        <f t="shared" si="12"/>
        <v>0</v>
      </c>
      <c r="CC137" s="191">
        <f t="shared" si="12"/>
        <v>0</v>
      </c>
      <c r="CD137" s="191">
        <f t="shared" si="12"/>
        <v>0</v>
      </c>
      <c r="CE137" s="191">
        <f t="shared" si="12"/>
        <v>0</v>
      </c>
      <c r="CF137" s="191">
        <f t="shared" si="12"/>
        <v>0</v>
      </c>
      <c r="CG137" s="191">
        <f t="shared" si="12"/>
        <v>0</v>
      </c>
      <c r="CH137" s="192">
        <f t="shared" si="12"/>
        <v>0</v>
      </c>
    </row>
    <row r="138" spans="1:132" x14ac:dyDescent="0.25">
      <c r="A138" s="193"/>
      <c r="B138" s="10" t="s">
        <v>523</v>
      </c>
      <c r="AH138" s="66">
        <f t="shared" ref="AH138:CH138" si="13">SUMIF($C$21:$C$77,"(C)",AH$21:AH$77)</f>
        <v>17232.705295192227</v>
      </c>
      <c r="AI138" s="191">
        <f t="shared" si="13"/>
        <v>15863.947906032885</v>
      </c>
      <c r="AJ138" s="191">
        <f t="shared" si="13"/>
        <v>17333.710596272198</v>
      </c>
      <c r="AK138" s="191">
        <f t="shared" si="13"/>
        <v>18667.615727213037</v>
      </c>
      <c r="AL138" s="191">
        <f t="shared" si="13"/>
        <v>17021.493326538719</v>
      </c>
      <c r="AM138" s="191">
        <f t="shared" si="13"/>
        <v>18087.891296853388</v>
      </c>
      <c r="AN138" s="191">
        <f t="shared" si="13"/>
        <v>18402.429856668605</v>
      </c>
      <c r="AO138" s="191">
        <f t="shared" si="13"/>
        <v>18176.590481179232</v>
      </c>
      <c r="AP138" s="191">
        <f t="shared" si="13"/>
        <v>19207.808572925434</v>
      </c>
      <c r="AQ138" s="191">
        <f t="shared" si="13"/>
        <v>18515.397185114249</v>
      </c>
      <c r="AR138" s="191">
        <f t="shared" si="13"/>
        <v>17441.366887347125</v>
      </c>
      <c r="AS138" s="191">
        <f t="shared" si="13"/>
        <v>16347.451267855553</v>
      </c>
      <c r="AT138" s="191">
        <f t="shared" si="13"/>
        <v>16714.976993028213</v>
      </c>
      <c r="AU138" s="191">
        <f t="shared" si="13"/>
        <v>19607.208164858792</v>
      </c>
      <c r="AV138" s="191">
        <f t="shared" si="13"/>
        <v>20818.275261260867</v>
      </c>
      <c r="AW138" s="191">
        <f t="shared" si="13"/>
        <v>21570.802934378553</v>
      </c>
      <c r="AX138" s="191">
        <f t="shared" si="13"/>
        <v>20471.98262987614</v>
      </c>
      <c r="AY138" s="191">
        <f t="shared" si="13"/>
        <v>19495.043723364026</v>
      </c>
      <c r="AZ138" s="191">
        <f t="shared" si="13"/>
        <v>18127.482288505187</v>
      </c>
      <c r="BA138" s="191">
        <f t="shared" si="13"/>
        <v>17312.311274006126</v>
      </c>
      <c r="BB138" s="191">
        <f t="shared" si="13"/>
        <v>17312.857775392848</v>
      </c>
      <c r="BC138" s="191">
        <f t="shared" si="13"/>
        <v>16999.612597412019</v>
      </c>
      <c r="BD138" s="191">
        <f t="shared" si="13"/>
        <v>17111.814431724273</v>
      </c>
      <c r="BE138" s="191">
        <f t="shared" si="13"/>
        <v>17001.366253304765</v>
      </c>
      <c r="BF138" s="191">
        <f t="shared" si="13"/>
        <v>16924.326541882871</v>
      </c>
      <c r="BG138" s="191">
        <f t="shared" si="13"/>
        <v>16992.861153809314</v>
      </c>
      <c r="BH138" s="191">
        <f t="shared" si="13"/>
        <v>16566.613617858933</v>
      </c>
      <c r="BI138" s="191">
        <f t="shared" si="13"/>
        <v>15940.830812355773</v>
      </c>
      <c r="BJ138" s="191">
        <f t="shared" si="13"/>
        <v>15453.522320592781</v>
      </c>
      <c r="BK138" s="191">
        <f t="shared" si="13"/>
        <v>15771.501861581</v>
      </c>
      <c r="BL138" s="191">
        <f t="shared" si="13"/>
        <v>16121.946208381518</v>
      </c>
      <c r="BM138" s="191">
        <f t="shared" si="13"/>
        <v>16786.862724733932</v>
      </c>
      <c r="BN138" s="191">
        <f t="shared" si="13"/>
        <v>15900.113088932865</v>
      </c>
      <c r="BO138" s="191">
        <f t="shared" si="13"/>
        <v>15344.075693585139</v>
      </c>
      <c r="BP138" s="191">
        <f t="shared" si="13"/>
        <v>13986.768178875895</v>
      </c>
      <c r="BQ138" s="191">
        <f t="shared" si="13"/>
        <v>12257.948174099951</v>
      </c>
      <c r="BR138" s="191">
        <f t="shared" si="13"/>
        <v>11308.701675674334</v>
      </c>
      <c r="BS138" s="191">
        <f t="shared" si="13"/>
        <v>11552.565470368336</v>
      </c>
      <c r="BT138" s="191">
        <f t="shared" si="13"/>
        <v>11414.900302727292</v>
      </c>
      <c r="BU138" s="191">
        <f t="shared" si="13"/>
        <v>11176.675459883329</v>
      </c>
      <c r="BV138" s="191">
        <f t="shared" si="13"/>
        <v>10708.21877381478</v>
      </c>
      <c r="BW138" s="191">
        <f t="shared" si="13"/>
        <v>10500.037608790992</v>
      </c>
      <c r="BX138" s="191">
        <f t="shared" si="13"/>
        <v>10641.639409834193</v>
      </c>
      <c r="BY138" s="191">
        <f t="shared" si="13"/>
        <v>9961.0614047495947</v>
      </c>
      <c r="BZ138" s="191">
        <f t="shared" si="13"/>
        <v>9335.5503775349825</v>
      </c>
      <c r="CA138" s="191">
        <f t="shared" si="13"/>
        <v>9533.6150577877816</v>
      </c>
      <c r="CB138" s="191">
        <f t="shared" si="13"/>
        <v>9767.7498715856418</v>
      </c>
      <c r="CC138" s="191">
        <f t="shared" si="13"/>
        <v>9479.4611857399486</v>
      </c>
      <c r="CD138" s="191">
        <f t="shared" si="13"/>
        <v>9636.932446471501</v>
      </c>
      <c r="CE138" s="191">
        <f t="shared" si="13"/>
        <v>9591.8316115189373</v>
      </c>
      <c r="CF138" s="191">
        <f t="shared" si="13"/>
        <v>9407.1892316863486</v>
      </c>
      <c r="CG138" s="191">
        <f t="shared" si="13"/>
        <v>9225.0015502141323</v>
      </c>
      <c r="CH138" s="192">
        <f t="shared" si="13"/>
        <v>9174.8647366247587</v>
      </c>
    </row>
    <row r="139" spans="1:132" x14ac:dyDescent="0.25">
      <c r="A139" s="193"/>
      <c r="B139" s="74" t="s">
        <v>524</v>
      </c>
      <c r="AH139" s="66">
        <f t="shared" ref="AH139:CH139" si="14">SUMIF($C$82:$C$128,"(C)",AH$82:AH$128)</f>
        <v>50284.793804676992</v>
      </c>
      <c r="AI139" s="191">
        <f t="shared" si="14"/>
        <v>50051.658894984619</v>
      </c>
      <c r="AJ139" s="191">
        <f t="shared" si="14"/>
        <v>50072.116548967417</v>
      </c>
      <c r="AK139" s="191">
        <f t="shared" si="14"/>
        <v>52108.049851843651</v>
      </c>
      <c r="AL139" s="191">
        <f t="shared" si="14"/>
        <v>54126.661186461846</v>
      </c>
      <c r="AM139" s="191">
        <f t="shared" si="14"/>
        <v>55700.92187161008</v>
      </c>
      <c r="AN139" s="191">
        <f t="shared" si="14"/>
        <v>54955.587253949714</v>
      </c>
      <c r="AO139" s="191">
        <f t="shared" si="14"/>
        <v>56568.015596487661</v>
      </c>
      <c r="AP139" s="191">
        <f t="shared" si="14"/>
        <v>58234.847258502894</v>
      </c>
      <c r="AQ139" s="191">
        <f t="shared" si="14"/>
        <v>57939.913776475703</v>
      </c>
      <c r="AR139" s="191">
        <f t="shared" si="14"/>
        <v>55679.647101288225</v>
      </c>
      <c r="AS139" s="191">
        <f t="shared" si="14"/>
        <v>55417.036739186944</v>
      </c>
      <c r="AT139" s="191">
        <f t="shared" si="14"/>
        <v>55998.134223849818</v>
      </c>
      <c r="AU139" s="191">
        <f t="shared" si="14"/>
        <v>59454.194487504203</v>
      </c>
      <c r="AV139" s="191">
        <f t="shared" si="14"/>
        <v>60501.565006149816</v>
      </c>
      <c r="AW139" s="191">
        <f t="shared" si="14"/>
        <v>62083.515280979867</v>
      </c>
      <c r="AX139" s="191">
        <f t="shared" si="14"/>
        <v>62269.519260335437</v>
      </c>
      <c r="AY139" s="191">
        <f t="shared" si="14"/>
        <v>62896.435482615067</v>
      </c>
      <c r="AZ139" s="191">
        <f t="shared" si="14"/>
        <v>64907.126944951233</v>
      </c>
      <c r="BA139" s="191">
        <f t="shared" si="14"/>
        <v>67838.550082897913</v>
      </c>
      <c r="BB139" s="191">
        <f t="shared" si="14"/>
        <v>70882.283492965071</v>
      </c>
      <c r="BC139" s="191">
        <f t="shared" si="14"/>
        <v>74292.971350920954</v>
      </c>
      <c r="BD139" s="191">
        <f t="shared" si="14"/>
        <v>75446.489034588943</v>
      </c>
      <c r="BE139" s="191">
        <f t="shared" si="14"/>
        <v>80002.813646557363</v>
      </c>
      <c r="BF139" s="191">
        <f t="shared" si="14"/>
        <v>82949.272545799016</v>
      </c>
      <c r="BG139" s="191">
        <f t="shared" si="14"/>
        <v>84837.087970075707</v>
      </c>
      <c r="BH139" s="191">
        <f t="shared" si="14"/>
        <v>86422.546971381758</v>
      </c>
      <c r="BI139" s="191">
        <f t="shared" si="14"/>
        <v>88596.122074765255</v>
      </c>
      <c r="BJ139" s="191">
        <f t="shared" si="14"/>
        <v>89722.423494240953</v>
      </c>
      <c r="BK139" s="191">
        <f t="shared" si="14"/>
        <v>94385.003921792013</v>
      </c>
      <c r="BL139" s="191">
        <f t="shared" si="14"/>
        <v>98361.533129787684</v>
      </c>
      <c r="BM139" s="191">
        <f t="shared" si="14"/>
        <v>104234.43619038063</v>
      </c>
      <c r="BN139" s="191">
        <f t="shared" si="14"/>
        <v>106966.28896690898</v>
      </c>
      <c r="BO139" s="191">
        <f t="shared" si="14"/>
        <v>111177.63833668616</v>
      </c>
      <c r="BP139" s="191">
        <f t="shared" si="14"/>
        <v>117574.57873446445</v>
      </c>
      <c r="BQ139" s="191">
        <f t="shared" si="14"/>
        <v>119893.84927447791</v>
      </c>
      <c r="BR139" s="191">
        <f t="shared" si="14"/>
        <v>123067.74136198545</v>
      </c>
      <c r="BS139" s="191">
        <f t="shared" si="14"/>
        <v>126237.06683030164</v>
      </c>
      <c r="BT139" s="191">
        <f t="shared" si="14"/>
        <v>126804.11034151616</v>
      </c>
      <c r="BU139" s="191">
        <f t="shared" si="14"/>
        <v>128244.87856928047</v>
      </c>
      <c r="BV139" s="191">
        <f t="shared" si="14"/>
        <v>129305.01990013508</v>
      </c>
      <c r="BW139" s="191">
        <f t="shared" si="14"/>
        <v>128658.21036674973</v>
      </c>
      <c r="BX139" s="191">
        <f t="shared" si="14"/>
        <v>126238.96256352142</v>
      </c>
      <c r="BY139" s="191">
        <f t="shared" si="14"/>
        <v>129188.0673335865</v>
      </c>
      <c r="BZ139" s="191">
        <f t="shared" si="14"/>
        <v>127420.70387774159</v>
      </c>
      <c r="CA139" s="191">
        <f t="shared" si="14"/>
        <v>135855.78441986346</v>
      </c>
      <c r="CB139" s="191">
        <f t="shared" si="14"/>
        <v>143736.24256372088</v>
      </c>
      <c r="CC139" s="191">
        <f t="shared" si="14"/>
        <v>148900.28195887213</v>
      </c>
      <c r="CD139" s="191">
        <f t="shared" si="14"/>
        <v>154064.46832209648</v>
      </c>
      <c r="CE139" s="191">
        <f t="shared" si="14"/>
        <v>155774.81786643944</v>
      </c>
      <c r="CF139" s="191">
        <f t="shared" si="14"/>
        <v>157788.98844431739</v>
      </c>
      <c r="CG139" s="191">
        <f t="shared" si="14"/>
        <v>162658.02198952908</v>
      </c>
      <c r="CH139" s="192">
        <f t="shared" si="14"/>
        <v>167322.55913947755</v>
      </c>
    </row>
    <row r="140" spans="1:132" s="123" customFormat="1" ht="24.75" customHeight="1" x14ac:dyDescent="0.3">
      <c r="A140" s="201"/>
      <c r="B140" s="282" t="s">
        <v>444</v>
      </c>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f>SUM(AH141:AH143)</f>
        <v>17961.020117782318</v>
      </c>
      <c r="AI140" s="55">
        <f t="shared" ref="AI140:CH140" si="15">SUM(AI141:AI143)</f>
        <v>16815.006474222264</v>
      </c>
      <c r="AJ140" s="55">
        <f t="shared" si="15"/>
        <v>18328.289085048338</v>
      </c>
      <c r="AK140" s="55">
        <f t="shared" si="15"/>
        <v>25216.38842941005</v>
      </c>
      <c r="AL140" s="55">
        <f t="shared" si="15"/>
        <v>31662.059930866712</v>
      </c>
      <c r="AM140" s="55">
        <f t="shared" si="15"/>
        <v>36072.579205923801</v>
      </c>
      <c r="AN140" s="55">
        <f t="shared" si="15"/>
        <v>38948.493865402786</v>
      </c>
      <c r="AO140" s="55">
        <f t="shared" si="15"/>
        <v>41976.533884718388</v>
      </c>
      <c r="AP140" s="55">
        <f t="shared" si="15"/>
        <v>43625.057278299457</v>
      </c>
      <c r="AQ140" s="55">
        <f t="shared" si="15"/>
        <v>42155.394079609425</v>
      </c>
      <c r="AR140" s="55">
        <f t="shared" si="15"/>
        <v>39296.285823498241</v>
      </c>
      <c r="AS140" s="55">
        <f t="shared" si="15"/>
        <v>39169.968740603719</v>
      </c>
      <c r="AT140" s="55">
        <f t="shared" si="15"/>
        <v>42833.243621950998</v>
      </c>
      <c r="AU140" s="55">
        <f t="shared" si="15"/>
        <v>48918.883194549489</v>
      </c>
      <c r="AV140" s="55">
        <f t="shared" si="15"/>
        <v>59613.386540856911</v>
      </c>
      <c r="AW140" s="55">
        <f t="shared" si="15"/>
        <v>65422.315168002628</v>
      </c>
      <c r="AX140" s="55">
        <f t="shared" si="15"/>
        <v>67752.611602573437</v>
      </c>
      <c r="AY140" s="55">
        <f t="shared" si="15"/>
        <v>68525.424633129631</v>
      </c>
      <c r="AZ140" s="55">
        <f t="shared" si="15"/>
        <v>66982.127372270144</v>
      </c>
      <c r="BA140" s="55">
        <f t="shared" si="15"/>
        <v>64807.294025944233</v>
      </c>
      <c r="BB140" s="55">
        <f t="shared" si="15"/>
        <v>62594.569016422785</v>
      </c>
      <c r="BC140" s="55">
        <f t="shared" si="15"/>
        <v>60352.06717301668</v>
      </c>
      <c r="BD140" s="55">
        <f t="shared" si="15"/>
        <v>57460.651782354529</v>
      </c>
      <c r="BE140" s="55">
        <f t="shared" si="15"/>
        <v>58701.652730393747</v>
      </c>
      <c r="BF140" s="55">
        <f t="shared" si="15"/>
        <v>60081.168614443697</v>
      </c>
      <c r="BG140" s="55">
        <f t="shared" si="15"/>
        <v>60563.113209751406</v>
      </c>
      <c r="BH140" s="55">
        <f t="shared" si="15"/>
        <v>61763.344069667182</v>
      </c>
      <c r="BI140" s="55">
        <f t="shared" si="15"/>
        <v>61294.185264124048</v>
      </c>
      <c r="BJ140" s="55">
        <f t="shared" si="15"/>
        <v>61930.519342358988</v>
      </c>
      <c r="BK140" s="55">
        <f t="shared" si="15"/>
        <v>63232.459191986985</v>
      </c>
      <c r="BL140" s="55">
        <f t="shared" si="15"/>
        <v>64537.638821269356</v>
      </c>
      <c r="BM140" s="55">
        <f t="shared" si="15"/>
        <v>72623.558155768987</v>
      </c>
      <c r="BN140" s="55">
        <f t="shared" si="15"/>
        <v>74572.603952294376</v>
      </c>
      <c r="BO140" s="55">
        <f t="shared" si="15"/>
        <v>74773.443779454508</v>
      </c>
      <c r="BP140" s="55">
        <f t="shared" si="15"/>
        <v>75656.56604976872</v>
      </c>
      <c r="BQ140" s="55">
        <f t="shared" si="15"/>
        <v>66567.164371602208</v>
      </c>
      <c r="BR140" s="55">
        <f t="shared" si="15"/>
        <v>65168.693768011231</v>
      </c>
      <c r="BS140" s="55">
        <f t="shared" si="15"/>
        <v>64106.717690350146</v>
      </c>
      <c r="BT140" s="55">
        <f t="shared" si="15"/>
        <v>62189.538722969985</v>
      </c>
      <c r="BU140" s="55">
        <f t="shared" si="15"/>
        <v>62264.706350313747</v>
      </c>
      <c r="BV140" s="55">
        <f t="shared" si="15"/>
        <v>63846.039036591872</v>
      </c>
      <c r="BW140" s="55">
        <f t="shared" si="15"/>
        <v>69440.004577175132</v>
      </c>
      <c r="BX140" s="55">
        <f t="shared" si="15"/>
        <v>88257.803223244831</v>
      </c>
      <c r="BY140" s="55">
        <f t="shared" si="15"/>
        <v>88161.333562153319</v>
      </c>
      <c r="BZ140" s="55">
        <f t="shared" si="15"/>
        <v>83303.582024986856</v>
      </c>
      <c r="CA140" s="55">
        <f t="shared" si="15"/>
        <v>90504.047106607162</v>
      </c>
      <c r="CB140" s="55">
        <f t="shared" si="15"/>
        <v>101068.30818581872</v>
      </c>
      <c r="CC140" s="55">
        <f t="shared" si="15"/>
        <v>102282.52053068843</v>
      </c>
      <c r="CD140" s="55">
        <f t="shared" si="15"/>
        <v>106330.36144608863</v>
      </c>
      <c r="CE140" s="55">
        <f t="shared" si="15"/>
        <v>105221.7734119753</v>
      </c>
      <c r="CF140" s="55">
        <f t="shared" si="15"/>
        <v>104757.94858249152</v>
      </c>
      <c r="CG140" s="55">
        <f t="shared" si="15"/>
        <v>105912.48007570222</v>
      </c>
      <c r="CH140" s="56">
        <f t="shared" si="15"/>
        <v>106786.33332146007</v>
      </c>
      <c r="CN140" s="153"/>
      <c r="CW140" s="153"/>
      <c r="DA140" s="153"/>
      <c r="DL140" s="153"/>
      <c r="DU140" s="153"/>
    </row>
    <row r="141" spans="1:132" x14ac:dyDescent="0.25">
      <c r="A141" s="193"/>
      <c r="B141" s="10" t="s">
        <v>522</v>
      </c>
      <c r="AH141" s="66">
        <f>SUMIF($C$6:$C$16,"(IR)",AH$6:AH$16)</f>
        <v>1963.1993264373252</v>
      </c>
      <c r="AI141" s="191">
        <f t="shared" ref="AI141:CH141" si="16">SUMIF($C$6:$C$16,"(IR)",AI$6:AI$16)</f>
        <v>1769.8165634548795</v>
      </c>
      <c r="AJ141" s="191">
        <f t="shared" si="16"/>
        <v>1964.375055581696</v>
      </c>
      <c r="AK141" s="191">
        <f t="shared" si="16"/>
        <v>2546.2716485850101</v>
      </c>
      <c r="AL141" s="191">
        <f t="shared" si="16"/>
        <v>3184.2820386084136</v>
      </c>
      <c r="AM141" s="191">
        <f t="shared" si="16"/>
        <v>3577.7599958644846</v>
      </c>
      <c r="AN141" s="191">
        <f t="shared" si="16"/>
        <v>3874.0302297172807</v>
      </c>
      <c r="AO141" s="191">
        <f t="shared" si="16"/>
        <v>4190.5117051412826</v>
      </c>
      <c r="AP141" s="191">
        <f t="shared" si="16"/>
        <v>4320.7549033654705</v>
      </c>
      <c r="AQ141" s="191">
        <f t="shared" si="16"/>
        <v>4255.8912718253687</v>
      </c>
      <c r="AR141" s="191">
        <f t="shared" si="16"/>
        <v>4398.4464405823128</v>
      </c>
      <c r="AS141" s="191">
        <f t="shared" si="16"/>
        <v>4404.1241690415754</v>
      </c>
      <c r="AT141" s="191">
        <f t="shared" si="16"/>
        <v>4621.6652996725579</v>
      </c>
      <c r="AU141" s="191">
        <f t="shared" si="16"/>
        <v>5665.4825014087346</v>
      </c>
      <c r="AV141" s="191">
        <f t="shared" si="16"/>
        <v>6964.3363471227349</v>
      </c>
      <c r="AW141" s="191">
        <f t="shared" si="16"/>
        <v>7660.0665394118423</v>
      </c>
      <c r="AX141" s="191">
        <f t="shared" si="16"/>
        <v>7581.6167438971934</v>
      </c>
      <c r="AY141" s="191">
        <f t="shared" si="16"/>
        <v>7519.5446929672607</v>
      </c>
      <c r="AZ141" s="191">
        <f t="shared" si="16"/>
        <v>7389.3087286791861</v>
      </c>
      <c r="BA141" s="191">
        <f t="shared" si="16"/>
        <v>7247.3193849350055</v>
      </c>
      <c r="BB141" s="191">
        <f t="shared" si="16"/>
        <v>7195.6498217525759</v>
      </c>
      <c r="BC141" s="191">
        <f t="shared" si="16"/>
        <v>7095.4601469684194</v>
      </c>
      <c r="BD141" s="191">
        <f t="shared" si="16"/>
        <v>6294.8393372232304</v>
      </c>
      <c r="BE141" s="191">
        <f t="shared" si="16"/>
        <v>6852.2415371126262</v>
      </c>
      <c r="BF141" s="191">
        <f t="shared" si="16"/>
        <v>7338.8078578049153</v>
      </c>
      <c r="BG141" s="191">
        <f t="shared" si="16"/>
        <v>7279.1099625310926</v>
      </c>
      <c r="BH141" s="191">
        <f t="shared" si="16"/>
        <v>6031.8862395390906</v>
      </c>
      <c r="BI141" s="191">
        <f t="shared" si="16"/>
        <v>4376.3110662193412</v>
      </c>
      <c r="BJ141" s="191">
        <f t="shared" si="16"/>
        <v>3435.7534835059264</v>
      </c>
      <c r="BK141" s="191">
        <f t="shared" si="16"/>
        <v>2839.232035236656</v>
      </c>
      <c r="BL141" s="191">
        <f t="shared" si="16"/>
        <v>2293.2399629776523</v>
      </c>
      <c r="BM141" s="191">
        <f t="shared" si="16"/>
        <v>1363.9091123237706</v>
      </c>
      <c r="BN141" s="191">
        <f t="shared" si="16"/>
        <v>968.33744626901284</v>
      </c>
      <c r="BO141" s="191">
        <f t="shared" si="16"/>
        <v>675.352934237451</v>
      </c>
      <c r="BP141" s="191">
        <f t="shared" si="16"/>
        <v>430.15521474551747</v>
      </c>
      <c r="BQ141" s="191">
        <f t="shared" si="16"/>
        <v>248.23372936543001</v>
      </c>
      <c r="BR141" s="191">
        <f t="shared" si="16"/>
        <v>169.87582373937235</v>
      </c>
      <c r="BS141" s="191">
        <f t="shared" si="16"/>
        <v>113.26591667805387</v>
      </c>
      <c r="BT141" s="191">
        <f t="shared" si="16"/>
        <v>81.903790595065487</v>
      </c>
      <c r="BU141" s="191">
        <f t="shared" si="16"/>
        <v>58.236450306152143</v>
      </c>
      <c r="BV141" s="191">
        <f t="shared" si="16"/>
        <v>43.673525937480903</v>
      </c>
      <c r="BW141" s="191">
        <f t="shared" si="16"/>
        <v>22.989334396106418</v>
      </c>
      <c r="BX141" s="191">
        <f t="shared" si="16"/>
        <v>13.335519171830388</v>
      </c>
      <c r="BY141" s="191">
        <f t="shared" si="16"/>
        <v>8.0852155589647996</v>
      </c>
      <c r="BZ141" s="191">
        <f t="shared" si="16"/>
        <v>4.5213942010674506</v>
      </c>
      <c r="CA141" s="191">
        <f t="shared" si="16"/>
        <v>2.4782356966678751</v>
      </c>
      <c r="CB141" s="191">
        <f t="shared" si="16"/>
        <v>1.3940919489854584</v>
      </c>
      <c r="CC141" s="191">
        <f t="shared" si="16"/>
        <v>0</v>
      </c>
      <c r="CD141" s="191">
        <f t="shared" si="16"/>
        <v>0</v>
      </c>
      <c r="CE141" s="191">
        <f t="shared" si="16"/>
        <v>0</v>
      </c>
      <c r="CF141" s="191">
        <f t="shared" si="16"/>
        <v>0</v>
      </c>
      <c r="CG141" s="191">
        <f t="shared" si="16"/>
        <v>0</v>
      </c>
      <c r="CH141" s="192">
        <f t="shared" si="16"/>
        <v>0</v>
      </c>
      <c r="CP141" s="288"/>
    </row>
    <row r="142" spans="1:132" x14ac:dyDescent="0.25">
      <c r="A142" s="193"/>
      <c r="B142" s="10" t="s">
        <v>523</v>
      </c>
      <c r="AH142" s="66">
        <f t="shared" ref="AH142:CH142" si="17">SUMIF($C$21:$C$77,"(IR)",AH$21:AH$77)</f>
        <v>8591.9546183070925</v>
      </c>
      <c r="AI142" s="191">
        <f t="shared" si="17"/>
        <v>7958.2899617054954</v>
      </c>
      <c r="AJ142" s="191">
        <f t="shared" si="17"/>
        <v>9050.3232925049742</v>
      </c>
      <c r="AK142" s="191">
        <f t="shared" si="17"/>
        <v>13357.746239506951</v>
      </c>
      <c r="AL142" s="191">
        <f t="shared" si="17"/>
        <v>18472.401344312631</v>
      </c>
      <c r="AM142" s="191">
        <f t="shared" si="17"/>
        <v>21778.530280795025</v>
      </c>
      <c r="AN142" s="191">
        <f t="shared" si="17"/>
        <v>23354.290897618306</v>
      </c>
      <c r="AO142" s="191">
        <f t="shared" si="17"/>
        <v>25169.034899179162</v>
      </c>
      <c r="AP142" s="191">
        <f t="shared" si="17"/>
        <v>26083.04752359652</v>
      </c>
      <c r="AQ142" s="191">
        <f t="shared" si="17"/>
        <v>24543.881981675582</v>
      </c>
      <c r="AR142" s="191">
        <f t="shared" si="17"/>
        <v>20814.351772647569</v>
      </c>
      <c r="AS142" s="191">
        <f t="shared" si="17"/>
        <v>19869.526870767477</v>
      </c>
      <c r="AT142" s="191">
        <f t="shared" si="17"/>
        <v>22262.732918711579</v>
      </c>
      <c r="AU142" s="191">
        <f t="shared" si="17"/>
        <v>27257.260777904805</v>
      </c>
      <c r="AV142" s="191">
        <f t="shared" si="17"/>
        <v>33998.378797376892</v>
      </c>
      <c r="AW142" s="191">
        <f t="shared" si="17"/>
        <v>37615.218971813425</v>
      </c>
      <c r="AX142" s="191">
        <f t="shared" si="17"/>
        <v>39624.186766358725</v>
      </c>
      <c r="AY142" s="191">
        <f t="shared" si="17"/>
        <v>41106.200496252764</v>
      </c>
      <c r="AZ142" s="191">
        <f t="shared" si="17"/>
        <v>40565.622782197221</v>
      </c>
      <c r="BA142" s="191">
        <f t="shared" si="17"/>
        <v>38948.124548906679</v>
      </c>
      <c r="BB142" s="191">
        <f t="shared" si="17"/>
        <v>37605.515824520815</v>
      </c>
      <c r="BC142" s="191">
        <f t="shared" si="17"/>
        <v>35534.499947695185</v>
      </c>
      <c r="BD142" s="191">
        <f t="shared" si="17"/>
        <v>32753.195375891122</v>
      </c>
      <c r="BE142" s="191">
        <f t="shared" si="17"/>
        <v>32384.561601231242</v>
      </c>
      <c r="BF142" s="191">
        <f t="shared" si="17"/>
        <v>32933.36085781514</v>
      </c>
      <c r="BG142" s="191">
        <f t="shared" si="17"/>
        <v>33510.143519438636</v>
      </c>
      <c r="BH142" s="191">
        <f t="shared" si="17"/>
        <v>33902.068424743011</v>
      </c>
      <c r="BI142" s="191">
        <f t="shared" si="17"/>
        <v>34823.941598860969</v>
      </c>
      <c r="BJ142" s="191">
        <f t="shared" si="17"/>
        <v>35537.392094846808</v>
      </c>
      <c r="BK142" s="191">
        <f t="shared" si="17"/>
        <v>36895.095790669919</v>
      </c>
      <c r="BL142" s="191">
        <f t="shared" si="17"/>
        <v>37741.228844631572</v>
      </c>
      <c r="BM142" s="191">
        <f t="shared" si="17"/>
        <v>45811.983514237858</v>
      </c>
      <c r="BN142" s="191">
        <f t="shared" si="17"/>
        <v>47964.071970907506</v>
      </c>
      <c r="BO142" s="191">
        <f t="shared" si="17"/>
        <v>49198.585654866671</v>
      </c>
      <c r="BP142" s="191">
        <f t="shared" si="17"/>
        <v>51406.256842097078</v>
      </c>
      <c r="BQ142" s="191">
        <f t="shared" si="17"/>
        <v>46698.226884373034</v>
      </c>
      <c r="BR142" s="191">
        <f t="shared" si="17"/>
        <v>46265.617024257313</v>
      </c>
      <c r="BS142" s="191">
        <f t="shared" si="17"/>
        <v>46172.474382916698</v>
      </c>
      <c r="BT142" s="191">
        <f t="shared" si="17"/>
        <v>45485.146303102025</v>
      </c>
      <c r="BU142" s="191">
        <f t="shared" si="17"/>
        <v>46459.046914632068</v>
      </c>
      <c r="BV142" s="191">
        <f t="shared" si="17"/>
        <v>49084.894148627813</v>
      </c>
      <c r="BW142" s="191">
        <f t="shared" si="17"/>
        <v>55300.23004420822</v>
      </c>
      <c r="BX142" s="191">
        <f t="shared" si="17"/>
        <v>74762.470433623661</v>
      </c>
      <c r="BY142" s="191">
        <f t="shared" si="17"/>
        <v>75142.386394069268</v>
      </c>
      <c r="BZ142" s="191">
        <f t="shared" si="17"/>
        <v>70745.306020493401</v>
      </c>
      <c r="CA142" s="191">
        <f t="shared" si="17"/>
        <v>77637.080303203373</v>
      </c>
      <c r="CB142" s="191">
        <f t="shared" si="17"/>
        <v>87494.828223277029</v>
      </c>
      <c r="CC142" s="191">
        <f t="shared" si="17"/>
        <v>88718.132283588202</v>
      </c>
      <c r="CD142" s="191">
        <f t="shared" si="17"/>
        <v>92982.247514960633</v>
      </c>
      <c r="CE142" s="191">
        <f t="shared" si="17"/>
        <v>92198.188114728546</v>
      </c>
      <c r="CF142" s="191">
        <f t="shared" si="17"/>
        <v>91976.075981947302</v>
      </c>
      <c r="CG142" s="191">
        <f t="shared" si="17"/>
        <v>93049.771060501618</v>
      </c>
      <c r="CH142" s="192">
        <f t="shared" si="17"/>
        <v>94007.655319869737</v>
      </c>
      <c r="DO142" s="288"/>
      <c r="EB142" s="288"/>
    </row>
    <row r="143" spans="1:132" x14ac:dyDescent="0.25">
      <c r="A143" s="193"/>
      <c r="B143" s="74" t="s">
        <v>524</v>
      </c>
      <c r="AH143" s="66">
        <f t="shared" ref="AH143:CH143" si="18">SUMIF($C$82:$C$128,"(IR)",AH$82:AH$128)</f>
        <v>7405.8661730379026</v>
      </c>
      <c r="AI143" s="191">
        <f t="shared" si="18"/>
        <v>7086.899949061888</v>
      </c>
      <c r="AJ143" s="191">
        <f t="shared" si="18"/>
        <v>7313.5907369616689</v>
      </c>
      <c r="AK143" s="191">
        <f t="shared" si="18"/>
        <v>9312.3705413180905</v>
      </c>
      <c r="AL143" s="191">
        <f t="shared" si="18"/>
        <v>10005.376547945667</v>
      </c>
      <c r="AM143" s="191">
        <f t="shared" si="18"/>
        <v>10716.288929264292</v>
      </c>
      <c r="AN143" s="191">
        <f t="shared" si="18"/>
        <v>11720.172738067196</v>
      </c>
      <c r="AO143" s="191">
        <f t="shared" si="18"/>
        <v>12616.987280397942</v>
      </c>
      <c r="AP143" s="191">
        <f t="shared" si="18"/>
        <v>13221.254851337462</v>
      </c>
      <c r="AQ143" s="191">
        <f t="shared" si="18"/>
        <v>13355.620826108472</v>
      </c>
      <c r="AR143" s="191">
        <f t="shared" si="18"/>
        <v>14083.487610268357</v>
      </c>
      <c r="AS143" s="191">
        <f t="shared" si="18"/>
        <v>14896.317700794665</v>
      </c>
      <c r="AT143" s="191">
        <f t="shared" si="18"/>
        <v>15948.845403566866</v>
      </c>
      <c r="AU143" s="191">
        <f t="shared" si="18"/>
        <v>15996.139915235954</v>
      </c>
      <c r="AV143" s="191">
        <f t="shared" si="18"/>
        <v>18650.67139635728</v>
      </c>
      <c r="AW143" s="191">
        <f t="shared" si="18"/>
        <v>20147.029656777362</v>
      </c>
      <c r="AX143" s="191">
        <f t="shared" si="18"/>
        <v>20546.808092317518</v>
      </c>
      <c r="AY143" s="191">
        <f t="shared" si="18"/>
        <v>19899.679443909605</v>
      </c>
      <c r="AZ143" s="191">
        <f t="shared" si="18"/>
        <v>19027.195861393739</v>
      </c>
      <c r="BA143" s="191">
        <f t="shared" si="18"/>
        <v>18611.850092102548</v>
      </c>
      <c r="BB143" s="191">
        <f t="shared" si="18"/>
        <v>17793.403370149401</v>
      </c>
      <c r="BC143" s="191">
        <f t="shared" si="18"/>
        <v>17722.107078353078</v>
      </c>
      <c r="BD143" s="191">
        <f t="shared" si="18"/>
        <v>18412.617069240183</v>
      </c>
      <c r="BE143" s="191">
        <f t="shared" si="18"/>
        <v>19464.849592049886</v>
      </c>
      <c r="BF143" s="191">
        <f t="shared" si="18"/>
        <v>19808.99989882364</v>
      </c>
      <c r="BG143" s="191">
        <f t="shared" si="18"/>
        <v>19773.859727781673</v>
      </c>
      <c r="BH143" s="191">
        <f t="shared" si="18"/>
        <v>21829.389405385082</v>
      </c>
      <c r="BI143" s="191">
        <f t="shared" si="18"/>
        <v>22093.932599043736</v>
      </c>
      <c r="BJ143" s="191">
        <f t="shared" si="18"/>
        <v>22957.373764006254</v>
      </c>
      <c r="BK143" s="191">
        <f t="shared" si="18"/>
        <v>23498.131366080408</v>
      </c>
      <c r="BL143" s="191">
        <f t="shared" si="18"/>
        <v>24503.170013660128</v>
      </c>
      <c r="BM143" s="191">
        <f t="shared" si="18"/>
        <v>25447.665529207348</v>
      </c>
      <c r="BN143" s="191">
        <f t="shared" si="18"/>
        <v>25640.194535117858</v>
      </c>
      <c r="BO143" s="191">
        <f t="shared" si="18"/>
        <v>24899.505190350388</v>
      </c>
      <c r="BP143" s="191">
        <f t="shared" si="18"/>
        <v>23820.153992926123</v>
      </c>
      <c r="BQ143" s="191">
        <f t="shared" si="18"/>
        <v>19620.703757863754</v>
      </c>
      <c r="BR143" s="191">
        <f t="shared" si="18"/>
        <v>18733.200920014548</v>
      </c>
      <c r="BS143" s="191">
        <f t="shared" si="18"/>
        <v>17820.977390755397</v>
      </c>
      <c r="BT143" s="191">
        <f t="shared" si="18"/>
        <v>16622.488629272892</v>
      </c>
      <c r="BU143" s="191">
        <f t="shared" si="18"/>
        <v>15747.422985375521</v>
      </c>
      <c r="BV143" s="191">
        <f t="shared" si="18"/>
        <v>14717.471362026574</v>
      </c>
      <c r="BW143" s="191">
        <f t="shared" si="18"/>
        <v>14116.785198570808</v>
      </c>
      <c r="BX143" s="191">
        <f t="shared" si="18"/>
        <v>13481.997270449345</v>
      </c>
      <c r="BY143" s="191">
        <f t="shared" si="18"/>
        <v>13010.861952525078</v>
      </c>
      <c r="BZ143" s="191">
        <f t="shared" si="18"/>
        <v>12553.754610292379</v>
      </c>
      <c r="CA143" s="191">
        <f t="shared" si="18"/>
        <v>12864.488567707129</v>
      </c>
      <c r="CB143" s="191">
        <f t="shared" si="18"/>
        <v>13572.085870592709</v>
      </c>
      <c r="CC143" s="191">
        <f t="shared" si="18"/>
        <v>13564.388247100227</v>
      </c>
      <c r="CD143" s="191">
        <f t="shared" si="18"/>
        <v>13348.113931128</v>
      </c>
      <c r="CE143" s="191">
        <f t="shared" si="18"/>
        <v>13023.585297246751</v>
      </c>
      <c r="CF143" s="191">
        <f t="shared" si="18"/>
        <v>12781.872600544217</v>
      </c>
      <c r="CG143" s="191">
        <f t="shared" si="18"/>
        <v>12862.7090152006</v>
      </c>
      <c r="CH143" s="192">
        <f t="shared" si="18"/>
        <v>12778.678001590331</v>
      </c>
    </row>
    <row r="144" spans="1:132" s="123" customFormat="1" ht="24.75" customHeight="1" x14ac:dyDescent="0.3">
      <c r="A144" s="201"/>
      <c r="B144" s="282" t="s">
        <v>445</v>
      </c>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f>SUM(AH145:AH147)</f>
        <v>17687.2281970517</v>
      </c>
      <c r="AI144" s="55">
        <f t="shared" ref="AI144:CH144" si="19">SUM(AI145:AI147)</f>
        <v>21691.049116654227</v>
      </c>
      <c r="AJ144" s="55">
        <f t="shared" si="19"/>
        <v>20078.232266763727</v>
      </c>
      <c r="AK144" s="55">
        <f t="shared" si="19"/>
        <v>21033.935464984668</v>
      </c>
      <c r="AL144" s="55">
        <f t="shared" si="19"/>
        <v>21648.427110759061</v>
      </c>
      <c r="AM144" s="55">
        <f t="shared" si="19"/>
        <v>22859.058446971758</v>
      </c>
      <c r="AN144" s="55">
        <f t="shared" si="19"/>
        <v>23441.766002631713</v>
      </c>
      <c r="AO144" s="55">
        <f t="shared" si="19"/>
        <v>23856.698385818061</v>
      </c>
      <c r="AP144" s="55">
        <f t="shared" si="19"/>
        <v>24206.234234936732</v>
      </c>
      <c r="AQ144" s="55">
        <f t="shared" si="19"/>
        <v>24123.206608418943</v>
      </c>
      <c r="AR144" s="55">
        <f t="shared" si="19"/>
        <v>22983.041400214443</v>
      </c>
      <c r="AS144" s="55">
        <f t="shared" si="19"/>
        <v>22270.849824016241</v>
      </c>
      <c r="AT144" s="55">
        <f t="shared" si="19"/>
        <v>22405.628612179218</v>
      </c>
      <c r="AU144" s="55">
        <f t="shared" si="19"/>
        <v>24780.732569989425</v>
      </c>
      <c r="AV144" s="55">
        <f t="shared" si="19"/>
        <v>27831.702699468802</v>
      </c>
      <c r="AW144" s="55">
        <f t="shared" si="19"/>
        <v>30677.226956379091</v>
      </c>
      <c r="AX144" s="55">
        <f t="shared" si="19"/>
        <v>31528.062424481257</v>
      </c>
      <c r="AY144" s="55">
        <f t="shared" si="19"/>
        <v>33520.370459008489</v>
      </c>
      <c r="AZ144" s="55">
        <f t="shared" si="19"/>
        <v>35439.231044953849</v>
      </c>
      <c r="BA144" s="55">
        <f t="shared" si="19"/>
        <v>37284.204060465439</v>
      </c>
      <c r="BB144" s="55">
        <f t="shared" si="19"/>
        <v>38244.958519715728</v>
      </c>
      <c r="BC144" s="55">
        <f t="shared" si="19"/>
        <v>41888.018443580659</v>
      </c>
      <c r="BD144" s="55">
        <f t="shared" si="19"/>
        <v>46307.002812882471</v>
      </c>
      <c r="BE144" s="55">
        <f t="shared" si="19"/>
        <v>46886.706273270116</v>
      </c>
      <c r="BF144" s="55">
        <f t="shared" si="19"/>
        <v>45244.869008630798</v>
      </c>
      <c r="BG144" s="55">
        <f t="shared" si="19"/>
        <v>29703.603550902928</v>
      </c>
      <c r="BH144" s="55">
        <f t="shared" si="19"/>
        <v>31132.018241840011</v>
      </c>
      <c r="BI144" s="55">
        <f t="shared" si="19"/>
        <v>32862.901460667403</v>
      </c>
      <c r="BJ144" s="55">
        <f t="shared" si="19"/>
        <v>31497.729627380602</v>
      </c>
      <c r="BK144" s="55">
        <f t="shared" si="19"/>
        <v>32900.786756328314</v>
      </c>
      <c r="BL144" s="55">
        <f t="shared" si="19"/>
        <v>34845.666619702279</v>
      </c>
      <c r="BM144" s="55">
        <f t="shared" si="19"/>
        <v>36684.0681424754</v>
      </c>
      <c r="BN144" s="55">
        <f t="shared" si="19"/>
        <v>37241.94075655716</v>
      </c>
      <c r="BO144" s="55">
        <f t="shared" si="19"/>
        <v>36845.325700282512</v>
      </c>
      <c r="BP144" s="55">
        <f t="shared" si="19"/>
        <v>38041.405191264275</v>
      </c>
      <c r="BQ144" s="55">
        <f t="shared" si="19"/>
        <v>38070.07541241961</v>
      </c>
      <c r="BR144" s="55">
        <f t="shared" si="19"/>
        <v>39833.606788540412</v>
      </c>
      <c r="BS144" s="55">
        <f t="shared" si="19"/>
        <v>40791.967607352097</v>
      </c>
      <c r="BT144" s="55">
        <f t="shared" si="19"/>
        <v>40324.258661546017</v>
      </c>
      <c r="BU144" s="55">
        <f t="shared" si="19"/>
        <v>41807.729707041624</v>
      </c>
      <c r="BV144" s="55">
        <f t="shared" si="19"/>
        <v>41826.134379801704</v>
      </c>
      <c r="BW144" s="55">
        <f t="shared" si="19"/>
        <v>42122.906284139935</v>
      </c>
      <c r="BX144" s="55">
        <f t="shared" si="19"/>
        <v>38713.154290222446</v>
      </c>
      <c r="BY144" s="55">
        <f t="shared" si="19"/>
        <v>41242.962291179181</v>
      </c>
      <c r="BZ144" s="55">
        <f t="shared" si="19"/>
        <v>48822.430592648932</v>
      </c>
      <c r="CA144" s="55">
        <f t="shared" si="19"/>
        <v>57558.842647565594</v>
      </c>
      <c r="CB144" s="55">
        <f t="shared" si="19"/>
        <v>50087.079226065631</v>
      </c>
      <c r="CC144" s="55">
        <f t="shared" si="19"/>
        <v>54594.410282641373</v>
      </c>
      <c r="CD144" s="55">
        <f t="shared" si="19"/>
        <v>58948.929591332591</v>
      </c>
      <c r="CE144" s="55">
        <f t="shared" si="19"/>
        <v>61779.812566509972</v>
      </c>
      <c r="CF144" s="55">
        <f t="shared" si="19"/>
        <v>64326.161968180546</v>
      </c>
      <c r="CG144" s="55">
        <f t="shared" si="19"/>
        <v>67110.558804375803</v>
      </c>
      <c r="CH144" s="56">
        <f t="shared" si="19"/>
        <v>70076.080499275355</v>
      </c>
      <c r="DT144" s="153"/>
    </row>
    <row r="145" spans="1:122" x14ac:dyDescent="0.25">
      <c r="A145" s="193"/>
      <c r="B145" s="10" t="s">
        <v>522</v>
      </c>
      <c r="AH145" s="66">
        <f>SUMIF($C$6:$C$16,"(NC / NIR)",AH$6:AH$16)</f>
        <v>11935.86946797846</v>
      </c>
      <c r="AI145" s="191">
        <f t="shared" ref="AI145:CH145" si="20">SUMIF($C$6:$C$16,"(NC / NIR)",AI$6:AI$16)</f>
        <v>15991.006241834921</v>
      </c>
      <c r="AJ145" s="191">
        <f t="shared" si="20"/>
        <v>14286.680640138999</v>
      </c>
      <c r="AK145" s="191">
        <f t="shared" si="20"/>
        <v>14832.347502322555</v>
      </c>
      <c r="AL145" s="191">
        <f t="shared" si="20"/>
        <v>15044.172603088051</v>
      </c>
      <c r="AM145" s="191">
        <f t="shared" si="20"/>
        <v>15678.669881422491</v>
      </c>
      <c r="AN145" s="191">
        <f t="shared" si="20"/>
        <v>15899.92058915262</v>
      </c>
      <c r="AO145" s="191">
        <f t="shared" si="20"/>
        <v>15804.511326711468</v>
      </c>
      <c r="AP145" s="191">
        <f t="shared" si="20"/>
        <v>15402.060222236831</v>
      </c>
      <c r="AQ145" s="191">
        <f t="shared" si="20"/>
        <v>14889.750628293055</v>
      </c>
      <c r="AR145" s="191">
        <f t="shared" si="20"/>
        <v>13774.027048960754</v>
      </c>
      <c r="AS145" s="191">
        <f t="shared" si="20"/>
        <v>12885.29473948182</v>
      </c>
      <c r="AT145" s="191">
        <f t="shared" si="20"/>
        <v>12142.042597276146</v>
      </c>
      <c r="AU145" s="191">
        <f t="shared" si="20"/>
        <v>12950.180388185016</v>
      </c>
      <c r="AV145" s="191">
        <f t="shared" si="20"/>
        <v>13873.877952537003</v>
      </c>
      <c r="AW145" s="191">
        <f t="shared" si="20"/>
        <v>14514.865442370803</v>
      </c>
      <c r="AX145" s="191">
        <f t="shared" si="20"/>
        <v>14518.689063477354</v>
      </c>
      <c r="AY145" s="191">
        <f t="shared" si="20"/>
        <v>14719.405527855946</v>
      </c>
      <c r="AZ145" s="191">
        <f t="shared" si="20"/>
        <v>14851.210569622208</v>
      </c>
      <c r="BA145" s="191">
        <f t="shared" si="20"/>
        <v>15198.495227158961</v>
      </c>
      <c r="BB145" s="191">
        <f t="shared" si="20"/>
        <v>15475.763655400566</v>
      </c>
      <c r="BC145" s="191">
        <f t="shared" si="20"/>
        <v>17291.956136238405</v>
      </c>
      <c r="BD145" s="191">
        <f t="shared" si="20"/>
        <v>18064.02401392207</v>
      </c>
      <c r="BE145" s="191">
        <f t="shared" si="20"/>
        <v>17990.102249664207</v>
      </c>
      <c r="BF145" s="191">
        <f t="shared" si="20"/>
        <v>18060.233813848801</v>
      </c>
      <c r="BG145" s="191">
        <f t="shared" si="20"/>
        <v>1441.8063964774585</v>
      </c>
      <c r="BH145" s="191">
        <f t="shared" si="20"/>
        <v>1485.646544881221</v>
      </c>
      <c r="BI145" s="191">
        <f t="shared" si="20"/>
        <v>1586.1467711487683</v>
      </c>
      <c r="BJ145" s="191">
        <f t="shared" si="20"/>
        <v>1621.1922543971514</v>
      </c>
      <c r="BK145" s="191">
        <f t="shared" si="20"/>
        <v>1699.4826648138726</v>
      </c>
      <c r="BL145" s="191">
        <f t="shared" si="20"/>
        <v>1742.2556175025195</v>
      </c>
      <c r="BM145" s="191">
        <f t="shared" si="20"/>
        <v>1854.465236890951</v>
      </c>
      <c r="BN145" s="191">
        <f t="shared" si="20"/>
        <v>1866.1109726180259</v>
      </c>
      <c r="BO145" s="191">
        <f t="shared" si="20"/>
        <v>1968.479126146636</v>
      </c>
      <c r="BP145" s="191">
        <f t="shared" si="20"/>
        <v>2046.6634200293538</v>
      </c>
      <c r="BQ145" s="191">
        <f t="shared" si="20"/>
        <v>2109.8522759981238</v>
      </c>
      <c r="BR145" s="191">
        <f t="shared" si="20"/>
        <v>2441.5601258335528</v>
      </c>
      <c r="BS145" s="191">
        <f t="shared" si="20"/>
        <v>2590.684957692808</v>
      </c>
      <c r="BT145" s="191">
        <f t="shared" si="20"/>
        <v>2625.9486453101263</v>
      </c>
      <c r="BU145" s="191">
        <f t="shared" si="20"/>
        <v>2686.3710701862692</v>
      </c>
      <c r="BV145" s="191">
        <f t="shared" si="20"/>
        <v>2825.4601904275842</v>
      </c>
      <c r="BW145" s="191">
        <f t="shared" si="20"/>
        <v>2994.431461143186</v>
      </c>
      <c r="BX145" s="191">
        <f t="shared" si="20"/>
        <v>2779.1896770895914</v>
      </c>
      <c r="BY145" s="191">
        <f t="shared" si="20"/>
        <v>3020.0761447177206</v>
      </c>
      <c r="BZ145" s="191">
        <f t="shared" si="20"/>
        <v>3400.7708667049264</v>
      </c>
      <c r="CA145" s="191">
        <f t="shared" si="20"/>
        <v>4124.8260448100218</v>
      </c>
      <c r="CB145" s="191">
        <f t="shared" si="20"/>
        <v>4805.5435401991126</v>
      </c>
      <c r="CC145" s="191">
        <f t="shared" si="20"/>
        <v>5427.6602440418856</v>
      </c>
      <c r="CD145" s="191">
        <f t="shared" si="20"/>
        <v>6075.8076062382124</v>
      </c>
      <c r="CE145" s="191">
        <f t="shared" si="20"/>
        <v>6563.8246578108292</v>
      </c>
      <c r="CF145" s="191">
        <f t="shared" si="20"/>
        <v>6969.0565682435754</v>
      </c>
      <c r="CG145" s="191">
        <f t="shared" si="20"/>
        <v>7342.8565937324147</v>
      </c>
      <c r="CH145" s="192">
        <f t="shared" si="20"/>
        <v>7694.3152812106155</v>
      </c>
      <c r="CZ145" s="288"/>
    </row>
    <row r="146" spans="1:122" x14ac:dyDescent="0.25">
      <c r="A146" s="193"/>
      <c r="B146" s="10" t="s">
        <v>523</v>
      </c>
      <c r="AH146" s="66">
        <f t="shared" ref="AH146:CH146" si="21">SUMIF($C$21:$C$77,"(NC / NIR)",AH$21:AH$77)</f>
        <v>2712.5744071884419</v>
      </c>
      <c r="AI146" s="191">
        <f t="shared" si="21"/>
        <v>2945.5001715050034</v>
      </c>
      <c r="AJ146" s="191">
        <f t="shared" si="21"/>
        <v>2956.7011600441524</v>
      </c>
      <c r="AK146" s="191">
        <f t="shared" si="21"/>
        <v>3120.3206085780826</v>
      </c>
      <c r="AL146" s="191">
        <f t="shared" si="21"/>
        <v>3268.5069684628133</v>
      </c>
      <c r="AM146" s="191">
        <f t="shared" si="21"/>
        <v>3608.1748304768321</v>
      </c>
      <c r="AN146" s="191">
        <f t="shared" si="21"/>
        <v>3765.5690102092967</v>
      </c>
      <c r="AO146" s="191">
        <f t="shared" si="21"/>
        <v>3919.1631417796707</v>
      </c>
      <c r="AP146" s="191">
        <f t="shared" si="21"/>
        <v>4314.1780816014425</v>
      </c>
      <c r="AQ146" s="191">
        <f t="shared" si="21"/>
        <v>4552.5371485430369</v>
      </c>
      <c r="AR146" s="191">
        <f t="shared" si="21"/>
        <v>4408.345162658683</v>
      </c>
      <c r="AS146" s="191">
        <f t="shared" si="21"/>
        <v>4411.5432208193761</v>
      </c>
      <c r="AT146" s="191">
        <f t="shared" si="21"/>
        <v>4688.4327636542957</v>
      </c>
      <c r="AU146" s="191">
        <f t="shared" si="21"/>
        <v>5416.5586356069334</v>
      </c>
      <c r="AV146" s="191">
        <f t="shared" si="21"/>
        <v>6208.5503483161765</v>
      </c>
      <c r="AW146" s="191">
        <f t="shared" si="21"/>
        <v>7443.0767014208759</v>
      </c>
      <c r="AX146" s="191">
        <f t="shared" si="21"/>
        <v>8071.2841020963133</v>
      </c>
      <c r="AY146" s="191">
        <f t="shared" si="21"/>
        <v>9045.596505653979</v>
      </c>
      <c r="AZ146" s="191">
        <f t="shared" si="21"/>
        <v>10164.768651972536</v>
      </c>
      <c r="BA146" s="191">
        <f t="shared" si="21"/>
        <v>10748.964880500924</v>
      </c>
      <c r="BB146" s="191">
        <f t="shared" si="21"/>
        <v>10978.694269402753</v>
      </c>
      <c r="BC146" s="191">
        <f t="shared" si="21"/>
        <v>11277.346730511194</v>
      </c>
      <c r="BD146" s="191">
        <f t="shared" si="21"/>
        <v>11578.080282957191</v>
      </c>
      <c r="BE146" s="191">
        <f t="shared" si="21"/>
        <v>12096.306310484335</v>
      </c>
      <c r="BF146" s="191">
        <f t="shared" si="21"/>
        <v>12125.378616128322</v>
      </c>
      <c r="BG146" s="191">
        <f t="shared" si="21"/>
        <v>12375.301568993906</v>
      </c>
      <c r="BH146" s="191">
        <f t="shared" si="21"/>
        <v>12478.338464075319</v>
      </c>
      <c r="BI146" s="191">
        <f t="shared" si="21"/>
        <v>12612.333837794129</v>
      </c>
      <c r="BJ146" s="191">
        <f t="shared" si="21"/>
        <v>12726.139741988072</v>
      </c>
      <c r="BK146" s="191">
        <f t="shared" si="21"/>
        <v>13094.307102030743</v>
      </c>
      <c r="BL146" s="191">
        <f t="shared" si="21"/>
        <v>13584.641084225896</v>
      </c>
      <c r="BM146" s="191">
        <f t="shared" si="21"/>
        <v>14265.762480468064</v>
      </c>
      <c r="BN146" s="191">
        <f t="shared" si="21"/>
        <v>14551.537242828883</v>
      </c>
      <c r="BO146" s="191">
        <f t="shared" si="21"/>
        <v>14938.285440148693</v>
      </c>
      <c r="BP146" s="191">
        <f t="shared" si="21"/>
        <v>15693.933908036359</v>
      </c>
      <c r="BQ146" s="191">
        <f t="shared" si="21"/>
        <v>15891.848297940025</v>
      </c>
      <c r="BR146" s="191">
        <f t="shared" si="21"/>
        <v>16962.31007173167</v>
      </c>
      <c r="BS146" s="191">
        <f t="shared" si="21"/>
        <v>18177.508918374377</v>
      </c>
      <c r="BT146" s="191">
        <f t="shared" si="21"/>
        <v>18168.576237918045</v>
      </c>
      <c r="BU146" s="191">
        <f t="shared" si="21"/>
        <v>19964.293141761904</v>
      </c>
      <c r="BV146" s="191">
        <f t="shared" si="21"/>
        <v>20525.937741823003</v>
      </c>
      <c r="BW146" s="191">
        <f t="shared" si="21"/>
        <v>20670.323489614562</v>
      </c>
      <c r="BX146" s="191">
        <f t="shared" si="21"/>
        <v>19984.580929521198</v>
      </c>
      <c r="BY146" s="191">
        <f t="shared" si="21"/>
        <v>21361.029103972531</v>
      </c>
      <c r="BZ146" s="191">
        <f t="shared" si="21"/>
        <v>27312.120280118001</v>
      </c>
      <c r="CA146" s="191">
        <f t="shared" si="21"/>
        <v>32127.127034700905</v>
      </c>
      <c r="CB146" s="191">
        <f t="shared" si="21"/>
        <v>28889.610595557209</v>
      </c>
      <c r="CC146" s="191">
        <f t="shared" si="21"/>
        <v>30415.051281190503</v>
      </c>
      <c r="CD146" s="191">
        <f t="shared" si="21"/>
        <v>33482.547049979206</v>
      </c>
      <c r="CE146" s="191">
        <f t="shared" si="21"/>
        <v>35807.133715111464</v>
      </c>
      <c r="CF146" s="191">
        <f t="shared" si="21"/>
        <v>37637.101919287641</v>
      </c>
      <c r="CG146" s="191">
        <f t="shared" si="21"/>
        <v>39301.153686749589</v>
      </c>
      <c r="CH146" s="192">
        <f t="shared" si="21"/>
        <v>40962.365535984805</v>
      </c>
      <c r="DN146" s="288"/>
    </row>
    <row r="147" spans="1:122" x14ac:dyDescent="0.25">
      <c r="A147" s="193"/>
      <c r="B147" s="10" t="s">
        <v>524</v>
      </c>
      <c r="AH147" s="66">
        <f t="shared" ref="AH147:CH147" si="22">SUMIF($C$82:$C$128,"(NC / NIR)",AH$82:AH$128)</f>
        <v>3038.7843218847961</v>
      </c>
      <c r="AI147" s="191">
        <f t="shared" si="22"/>
        <v>2754.5427033143005</v>
      </c>
      <c r="AJ147" s="191">
        <f t="shared" si="22"/>
        <v>2834.8504665805785</v>
      </c>
      <c r="AK147" s="191">
        <f t="shared" si="22"/>
        <v>3081.2673540840287</v>
      </c>
      <c r="AL147" s="191">
        <f t="shared" si="22"/>
        <v>3335.7475392081974</v>
      </c>
      <c r="AM147" s="191">
        <f t="shared" si="22"/>
        <v>3572.2137350724342</v>
      </c>
      <c r="AN147" s="191">
        <f t="shared" si="22"/>
        <v>3776.2764032697969</v>
      </c>
      <c r="AO147" s="191">
        <f t="shared" si="22"/>
        <v>4133.0239173269238</v>
      </c>
      <c r="AP147" s="191">
        <f t="shared" si="22"/>
        <v>4489.9959310984577</v>
      </c>
      <c r="AQ147" s="191">
        <f t="shared" si="22"/>
        <v>4680.9188315828496</v>
      </c>
      <c r="AR147" s="191">
        <f t="shared" si="22"/>
        <v>4800.6691885950067</v>
      </c>
      <c r="AS147" s="191">
        <f t="shared" si="22"/>
        <v>4974.0118637150445</v>
      </c>
      <c r="AT147" s="191">
        <f t="shared" si="22"/>
        <v>5575.1532512487747</v>
      </c>
      <c r="AU147" s="191">
        <f t="shared" si="22"/>
        <v>6413.9935461974756</v>
      </c>
      <c r="AV147" s="191">
        <f t="shared" si="22"/>
        <v>7749.2743986156238</v>
      </c>
      <c r="AW147" s="191">
        <f t="shared" si="22"/>
        <v>8719.2848125874134</v>
      </c>
      <c r="AX147" s="191">
        <f t="shared" si="22"/>
        <v>8938.0892589075884</v>
      </c>
      <c r="AY147" s="191">
        <f t="shared" si="22"/>
        <v>9755.3684254985637</v>
      </c>
      <c r="AZ147" s="191">
        <f t="shared" si="22"/>
        <v>10423.2518233591</v>
      </c>
      <c r="BA147" s="191">
        <f t="shared" si="22"/>
        <v>11336.743952805555</v>
      </c>
      <c r="BB147" s="191">
        <f t="shared" si="22"/>
        <v>11790.500594912412</v>
      </c>
      <c r="BC147" s="191">
        <f t="shared" si="22"/>
        <v>13318.715576831062</v>
      </c>
      <c r="BD147" s="191">
        <f t="shared" si="22"/>
        <v>16664.89851600321</v>
      </c>
      <c r="BE147" s="191">
        <f t="shared" si="22"/>
        <v>16800.29771312157</v>
      </c>
      <c r="BF147" s="191">
        <f t="shared" si="22"/>
        <v>15059.256578653672</v>
      </c>
      <c r="BG147" s="191">
        <f t="shared" si="22"/>
        <v>15886.495585431563</v>
      </c>
      <c r="BH147" s="191">
        <f t="shared" si="22"/>
        <v>17168.03323288347</v>
      </c>
      <c r="BI147" s="191">
        <f t="shared" si="22"/>
        <v>18664.42085172451</v>
      </c>
      <c r="BJ147" s="191">
        <f t="shared" si="22"/>
        <v>17150.39763099538</v>
      </c>
      <c r="BK147" s="191">
        <f t="shared" si="22"/>
        <v>18106.996989483698</v>
      </c>
      <c r="BL147" s="191">
        <f t="shared" si="22"/>
        <v>19518.769917973863</v>
      </c>
      <c r="BM147" s="191">
        <f t="shared" si="22"/>
        <v>20563.840425116381</v>
      </c>
      <c r="BN147" s="191">
        <f t="shared" si="22"/>
        <v>20824.292541110255</v>
      </c>
      <c r="BO147" s="191">
        <f t="shared" si="22"/>
        <v>19938.561133987187</v>
      </c>
      <c r="BP147" s="191">
        <f t="shared" si="22"/>
        <v>20300.807863198563</v>
      </c>
      <c r="BQ147" s="191">
        <f t="shared" si="22"/>
        <v>20068.374838481461</v>
      </c>
      <c r="BR147" s="191">
        <f t="shared" si="22"/>
        <v>20429.73659097519</v>
      </c>
      <c r="BS147" s="191">
        <f t="shared" si="22"/>
        <v>20023.773731284917</v>
      </c>
      <c r="BT147" s="191">
        <f t="shared" si="22"/>
        <v>19529.733778317841</v>
      </c>
      <c r="BU147" s="191">
        <f t="shared" si="22"/>
        <v>19157.065495093451</v>
      </c>
      <c r="BV147" s="191">
        <f t="shared" si="22"/>
        <v>18474.73644755112</v>
      </c>
      <c r="BW147" s="191">
        <f t="shared" si="22"/>
        <v>18458.151333382186</v>
      </c>
      <c r="BX147" s="191">
        <f t="shared" si="22"/>
        <v>15949.383683611655</v>
      </c>
      <c r="BY147" s="191">
        <f t="shared" si="22"/>
        <v>16861.857042488926</v>
      </c>
      <c r="BZ147" s="191">
        <f t="shared" si="22"/>
        <v>18109.539445826009</v>
      </c>
      <c r="CA147" s="191">
        <f t="shared" si="22"/>
        <v>21306.88956805467</v>
      </c>
      <c r="CB147" s="191">
        <f t="shared" si="22"/>
        <v>16391.925090309305</v>
      </c>
      <c r="CC147" s="191">
        <f t="shared" si="22"/>
        <v>18751.698757408987</v>
      </c>
      <c r="CD147" s="191">
        <f t="shared" si="22"/>
        <v>19390.574935115179</v>
      </c>
      <c r="CE147" s="191">
        <f t="shared" si="22"/>
        <v>19408.854193587678</v>
      </c>
      <c r="CF147" s="191">
        <f t="shared" si="22"/>
        <v>19720.003480649328</v>
      </c>
      <c r="CG147" s="191">
        <f t="shared" si="22"/>
        <v>20466.548523893798</v>
      </c>
      <c r="CH147" s="192">
        <f t="shared" si="22"/>
        <v>21419.399682079937</v>
      </c>
      <c r="DD147" s="288"/>
      <c r="DQ147" s="288"/>
      <c r="DR147" s="288"/>
    </row>
    <row r="148" spans="1:122" ht="27" customHeight="1" x14ac:dyDescent="0.3">
      <c r="A148" s="193"/>
      <c r="B148" s="123" t="s">
        <v>464</v>
      </c>
      <c r="AH148" s="191"/>
      <c r="AI148" s="191"/>
      <c r="AJ148" s="191"/>
      <c r="AK148" s="191"/>
      <c r="AL148" s="191"/>
      <c r="AM148" s="191"/>
      <c r="AN148" s="191"/>
      <c r="AO148" s="191"/>
      <c r="AP148" s="191"/>
      <c r="AQ148" s="191"/>
      <c r="AR148" s="191"/>
      <c r="AS148" s="191"/>
      <c r="AT148" s="191"/>
      <c r="AU148" s="191"/>
      <c r="AV148" s="191"/>
      <c r="AW148" s="191"/>
      <c r="AX148" s="191"/>
      <c r="AY148" s="191"/>
      <c r="AZ148" s="191"/>
      <c r="BA148" s="191"/>
      <c r="BB148" s="191"/>
      <c r="BC148" s="191"/>
      <c r="BD148" s="191"/>
      <c r="BE148" s="191"/>
      <c r="BF148" s="191"/>
      <c r="BG148" s="191"/>
      <c r="BH148" s="191"/>
      <c r="BI148" s="191"/>
      <c r="BJ148" s="191"/>
      <c r="BK148" s="191"/>
      <c r="BL148" s="191"/>
      <c r="BM148" s="191"/>
      <c r="BN148" s="191"/>
      <c r="BO148" s="191"/>
      <c r="BP148" s="191"/>
      <c r="BQ148" s="191"/>
      <c r="BR148" s="191"/>
      <c r="BS148" s="191"/>
      <c r="BT148" s="191"/>
      <c r="BU148" s="191"/>
      <c r="BV148" s="191"/>
      <c r="BW148" s="191"/>
      <c r="BX148" s="191"/>
      <c r="BY148" s="191"/>
      <c r="BZ148" s="191"/>
      <c r="CA148" s="191"/>
      <c r="CB148" s="191"/>
      <c r="CC148" s="191"/>
      <c r="CD148" s="191"/>
      <c r="CE148" s="191"/>
      <c r="CF148" s="191"/>
      <c r="CG148" s="191"/>
      <c r="CH148" s="192"/>
    </row>
    <row r="149" spans="1:122" x14ac:dyDescent="0.25">
      <c r="A149" s="193"/>
      <c r="B149" s="51" t="s">
        <v>465</v>
      </c>
      <c r="CH149" s="65"/>
    </row>
    <row r="150" spans="1:122" x14ac:dyDescent="0.25">
      <c r="A150" s="193"/>
      <c r="B150" s="51" t="s">
        <v>466</v>
      </c>
      <c r="CH150" s="65"/>
    </row>
    <row r="151" spans="1:122" ht="27" customHeight="1" thickBot="1" x14ac:dyDescent="0.3">
      <c r="A151" s="239"/>
      <c r="B151" s="240" t="s">
        <v>467</v>
      </c>
      <c r="C151" s="137"/>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6"/>
      <c r="AA151" s="156"/>
      <c r="AB151" s="156"/>
      <c r="AC151" s="156"/>
      <c r="AD151" s="156"/>
      <c r="AE151" s="156"/>
      <c r="AF151" s="156"/>
      <c r="AG151" s="156"/>
      <c r="AH151" s="156"/>
      <c r="AI151" s="156"/>
      <c r="AJ151" s="156"/>
      <c r="AK151" s="156"/>
      <c r="AL151" s="156"/>
      <c r="AM151" s="156"/>
      <c r="AN151" s="156"/>
      <c r="AO151" s="156"/>
      <c r="AP151" s="156"/>
      <c r="AQ151" s="156"/>
      <c r="AR151" s="156"/>
      <c r="AS151" s="156"/>
      <c r="AT151" s="156"/>
      <c r="AU151" s="156"/>
      <c r="AV151" s="156"/>
      <c r="AW151" s="156"/>
      <c r="AX151" s="156"/>
      <c r="AY151" s="156"/>
      <c r="AZ151" s="156"/>
      <c r="BA151" s="156"/>
      <c r="BB151" s="156"/>
      <c r="BC151" s="156"/>
      <c r="BD151" s="156"/>
      <c r="BE151" s="156"/>
      <c r="BF151" s="156"/>
      <c r="BG151" s="156"/>
      <c r="BH151" s="156"/>
      <c r="BI151" s="156"/>
      <c r="BJ151" s="156"/>
      <c r="BK151" s="156"/>
      <c r="BL151" s="156"/>
      <c r="BM151" s="156"/>
      <c r="BN151" s="156"/>
      <c r="BO151" s="156"/>
      <c r="BP151" s="156"/>
      <c r="BQ151" s="156"/>
      <c r="BR151" s="156"/>
      <c r="BS151" s="156"/>
      <c r="BT151" s="156"/>
      <c r="BU151" s="156"/>
      <c r="BV151" s="156"/>
      <c r="BW151" s="156"/>
      <c r="BX151" s="137"/>
      <c r="BY151" s="137"/>
      <c r="BZ151" s="137"/>
      <c r="CA151" s="137"/>
      <c r="CB151" s="137"/>
      <c r="CC151" s="137"/>
      <c r="CD151" s="137"/>
      <c r="CE151" s="137"/>
      <c r="CF151" s="137"/>
      <c r="CG151" s="137"/>
      <c r="CH151" s="138"/>
    </row>
    <row r="156" spans="1:122" x14ac:dyDescent="0.25">
      <c r="BW156" s="51"/>
    </row>
    <row r="157" spans="1:122" x14ac:dyDescent="0.25">
      <c r="BW157" s="51"/>
    </row>
    <row r="158" spans="1:122" x14ac:dyDescent="0.25">
      <c r="BW158" s="51"/>
    </row>
  </sheetData>
  <hyperlinks>
    <hyperlink ref="B1" location="Notes!A1" display="Information relating to this table can be found in the 'Notes' tab" xr:uid="{9E27098B-D8CC-4DAA-B07D-CB3CED1C2A6A}"/>
    <hyperlink ref="A1" location="Contents!A1" display="Contents page" xr:uid="{1A1DB893-3FA9-476C-86D5-EB29698387F4}"/>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9B13D-ADA5-41D2-90AC-B4C96CE1BA48}">
  <dimension ref="A1:CH91"/>
  <sheetViews>
    <sheetView zoomScale="70" zoomScaleNormal="70" workbookViewId="0">
      <pane xSplit="3" ySplit="4" topLeftCell="D49" activePane="bottomRight" state="frozen"/>
      <selection pane="topRight" activeCell="B8" sqref="B8"/>
      <selection pane="bottomLeft" activeCell="B8" sqref="B8"/>
      <selection pane="bottomRight" activeCell="B8" sqref="B8"/>
    </sheetView>
  </sheetViews>
  <sheetFormatPr defaultColWidth="9" defaultRowHeight="15" x14ac:dyDescent="0.25"/>
  <cols>
    <col min="1" max="1" width="23" style="255" bestFit="1" customWidth="1"/>
    <col min="2" max="2" width="81.109375" style="245" customWidth="1"/>
    <col min="3" max="3" width="16.5546875" style="245" customWidth="1"/>
    <col min="4" max="75" width="12.5546875" style="259" customWidth="1"/>
    <col min="76" max="84" width="12.5546875" style="245" customWidth="1"/>
    <col min="85" max="85" width="12.6640625" style="245" customWidth="1"/>
    <col min="86" max="86" width="13" style="245" customWidth="1"/>
    <col min="87" max="16384" width="9" style="245"/>
  </cols>
  <sheetData>
    <row r="1" spans="1:86" s="242" customFormat="1" ht="25.5" customHeight="1" thickBot="1" x14ac:dyDescent="0.3">
      <c r="A1" s="42" t="s">
        <v>47</v>
      </c>
      <c r="B1" s="141" t="s">
        <v>224</v>
      </c>
      <c r="C1" s="142"/>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row>
    <row r="2" spans="1:86" ht="33" customHeight="1" x14ac:dyDescent="0.3">
      <c r="A2" s="17" t="s">
        <v>48</v>
      </c>
      <c r="B2" s="243" t="s">
        <v>527</v>
      </c>
      <c r="C2" s="289"/>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6" s="248" customFormat="1" ht="15.6" x14ac:dyDescent="0.3">
      <c r="A3" s="144">
        <v>2026</v>
      </c>
      <c r="B3" s="246" t="s">
        <v>469</v>
      </c>
      <c r="C3" s="246"/>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6" ht="15.6" x14ac:dyDescent="0.25">
      <c r="A4" s="58"/>
      <c r="B4" s="249"/>
      <c r="C4" s="249"/>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2"/>
    </row>
    <row r="5" spans="1:86" ht="27" customHeight="1" x14ac:dyDescent="0.3">
      <c r="B5" s="267" t="s">
        <v>528</v>
      </c>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4"/>
    </row>
    <row r="6" spans="1:86" x14ac:dyDescent="0.25">
      <c r="B6" s="245" t="s">
        <v>529</v>
      </c>
      <c r="D6" s="191">
        <v>0</v>
      </c>
      <c r="E6" s="191">
        <v>0</v>
      </c>
      <c r="F6" s="191">
        <v>0</v>
      </c>
      <c r="G6" s="191">
        <v>0</v>
      </c>
      <c r="H6" s="191">
        <v>0</v>
      </c>
      <c r="I6" s="191">
        <v>0</v>
      </c>
      <c r="J6" s="191">
        <v>0</v>
      </c>
      <c r="K6" s="191">
        <v>0</v>
      </c>
      <c r="L6" s="191">
        <v>0</v>
      </c>
      <c r="M6" s="191">
        <v>0</v>
      </c>
      <c r="N6" s="191">
        <v>0</v>
      </c>
      <c r="O6" s="191">
        <v>0</v>
      </c>
      <c r="P6" s="191">
        <v>0</v>
      </c>
      <c r="Q6" s="191">
        <v>0</v>
      </c>
      <c r="R6" s="191">
        <v>0</v>
      </c>
      <c r="S6" s="191">
        <v>0</v>
      </c>
      <c r="T6" s="191">
        <v>0</v>
      </c>
      <c r="U6" s="191">
        <v>0</v>
      </c>
      <c r="V6" s="191">
        <v>0</v>
      </c>
      <c r="W6" s="191">
        <v>0</v>
      </c>
      <c r="X6" s="191">
        <v>0</v>
      </c>
      <c r="Y6" s="191">
        <v>0</v>
      </c>
      <c r="Z6" s="191">
        <v>0</v>
      </c>
      <c r="AA6" s="191">
        <v>0</v>
      </c>
      <c r="AB6" s="191">
        <v>0</v>
      </c>
      <c r="AC6" s="191">
        <v>30</v>
      </c>
      <c r="AD6" s="191">
        <v>35</v>
      </c>
      <c r="AE6" s="191">
        <v>39</v>
      </c>
      <c r="AF6" s="191">
        <v>41</v>
      </c>
      <c r="AG6" s="191">
        <v>45</v>
      </c>
      <c r="AH6" s="191">
        <v>46</v>
      </c>
      <c r="AI6" s="191">
        <v>47</v>
      </c>
      <c r="AJ6" s="191">
        <v>49</v>
      </c>
      <c r="AK6" s="191">
        <v>50</v>
      </c>
      <c r="AL6" s="191">
        <v>53</v>
      </c>
      <c r="AM6" s="191">
        <v>54</v>
      </c>
      <c r="AN6" s="191">
        <v>58</v>
      </c>
      <c r="AO6" s="191">
        <v>61</v>
      </c>
      <c r="AP6" s="191">
        <v>64</v>
      </c>
      <c r="AQ6" s="191">
        <v>68</v>
      </c>
      <c r="AR6" s="191">
        <v>72</v>
      </c>
      <c r="AS6" s="191">
        <v>74</v>
      </c>
      <c r="AT6" s="191">
        <v>80</v>
      </c>
      <c r="AU6" s="191">
        <v>90</v>
      </c>
      <c r="AV6" s="191">
        <v>0</v>
      </c>
      <c r="AW6" s="191">
        <v>0</v>
      </c>
      <c r="AX6" s="191">
        <v>0</v>
      </c>
      <c r="AY6" s="191">
        <v>0</v>
      </c>
      <c r="AZ6" s="191">
        <v>0</v>
      </c>
      <c r="BA6" s="191">
        <v>0</v>
      </c>
      <c r="BB6" s="191">
        <v>0</v>
      </c>
      <c r="BC6" s="191">
        <v>0</v>
      </c>
      <c r="BD6" s="191">
        <v>0</v>
      </c>
      <c r="BE6" s="191">
        <v>0</v>
      </c>
      <c r="BF6" s="191">
        <v>0</v>
      </c>
      <c r="BG6" s="191">
        <v>0</v>
      </c>
      <c r="BH6" s="191">
        <v>0</v>
      </c>
      <c r="BI6" s="191">
        <v>0</v>
      </c>
      <c r="BJ6" s="191">
        <v>0</v>
      </c>
      <c r="BK6" s="191">
        <v>0</v>
      </c>
      <c r="BL6" s="191">
        <v>0</v>
      </c>
      <c r="BM6" s="191">
        <v>0</v>
      </c>
      <c r="BN6" s="191">
        <v>0</v>
      </c>
      <c r="BO6" s="191">
        <v>0</v>
      </c>
      <c r="BP6" s="191">
        <v>0</v>
      </c>
      <c r="BQ6" s="191">
        <v>0</v>
      </c>
      <c r="BR6" s="191">
        <v>0</v>
      </c>
      <c r="BS6" s="191">
        <v>0</v>
      </c>
      <c r="BT6" s="191">
        <v>0</v>
      </c>
      <c r="BU6" s="191">
        <v>0</v>
      </c>
      <c r="BV6" s="191">
        <v>0</v>
      </c>
      <c r="BW6" s="191">
        <v>0</v>
      </c>
      <c r="BX6" s="191">
        <v>0</v>
      </c>
      <c r="BY6" s="191">
        <v>0</v>
      </c>
      <c r="BZ6" s="191">
        <v>0</v>
      </c>
      <c r="CA6" s="191">
        <v>0</v>
      </c>
      <c r="CB6" s="191">
        <v>0</v>
      </c>
      <c r="CC6" s="191">
        <v>0</v>
      </c>
      <c r="CD6" s="191">
        <v>0</v>
      </c>
      <c r="CE6" s="191">
        <v>0</v>
      </c>
      <c r="CF6" s="191">
        <v>0</v>
      </c>
      <c r="CG6" s="191">
        <v>0</v>
      </c>
      <c r="CH6" s="192">
        <v>0</v>
      </c>
    </row>
    <row r="7" spans="1:86" x14ac:dyDescent="0.25">
      <c r="B7" s="245" t="s">
        <v>483</v>
      </c>
      <c r="D7" s="191">
        <v>0</v>
      </c>
      <c r="E7" s="191">
        <v>0</v>
      </c>
      <c r="F7" s="191">
        <v>0</v>
      </c>
      <c r="G7" s="191">
        <v>0</v>
      </c>
      <c r="H7" s="191">
        <v>0</v>
      </c>
      <c r="I7" s="191">
        <v>0</v>
      </c>
      <c r="J7" s="191">
        <v>0</v>
      </c>
      <c r="K7" s="191">
        <v>0</v>
      </c>
      <c r="L7" s="191">
        <v>0</v>
      </c>
      <c r="M7" s="191">
        <v>0</v>
      </c>
      <c r="N7" s="191">
        <v>0</v>
      </c>
      <c r="O7" s="191">
        <v>0</v>
      </c>
      <c r="P7" s="191">
        <v>0</v>
      </c>
      <c r="Q7" s="191">
        <v>0</v>
      </c>
      <c r="R7" s="191">
        <v>0</v>
      </c>
      <c r="S7" s="191">
        <v>0</v>
      </c>
      <c r="T7" s="191">
        <v>0</v>
      </c>
      <c r="U7" s="191">
        <v>0</v>
      </c>
      <c r="V7" s="191">
        <v>0</v>
      </c>
      <c r="W7" s="191">
        <v>0</v>
      </c>
      <c r="X7" s="191">
        <v>0</v>
      </c>
      <c r="Y7" s="191">
        <v>0</v>
      </c>
      <c r="Z7" s="191">
        <v>0</v>
      </c>
      <c r="AA7" s="191">
        <v>0</v>
      </c>
      <c r="AB7" s="191">
        <v>0</v>
      </c>
      <c r="AC7" s="191">
        <v>0</v>
      </c>
      <c r="AD7" s="191">
        <v>0</v>
      </c>
      <c r="AE7" s="191">
        <v>0</v>
      </c>
      <c r="AF7" s="191">
        <v>0</v>
      </c>
      <c r="AG7" s="191">
        <v>0</v>
      </c>
      <c r="AH7" s="191">
        <v>7244</v>
      </c>
      <c r="AI7" s="191">
        <v>7250</v>
      </c>
      <c r="AJ7" s="191">
        <v>7230</v>
      </c>
      <c r="AK7" s="191">
        <v>7174</v>
      </c>
      <c r="AL7" s="191">
        <v>7091</v>
      </c>
      <c r="AM7" s="191">
        <v>6983</v>
      </c>
      <c r="AN7" s="191">
        <v>6924</v>
      </c>
      <c r="AO7" s="191">
        <v>6868</v>
      </c>
      <c r="AP7" s="191">
        <v>6816</v>
      </c>
      <c r="AQ7" s="191">
        <v>6768</v>
      </c>
      <c r="AR7" s="191">
        <v>6752</v>
      </c>
      <c r="AS7" s="191">
        <v>6745</v>
      </c>
      <c r="AT7" s="191">
        <v>6780</v>
      </c>
      <c r="AU7" s="191">
        <v>6854</v>
      </c>
      <c r="AV7" s="191">
        <v>6795</v>
      </c>
      <c r="AW7" s="191">
        <v>6849</v>
      </c>
      <c r="AX7" s="191">
        <v>6905</v>
      </c>
      <c r="AY7" s="191">
        <v>6943</v>
      </c>
      <c r="AZ7" s="191">
        <v>6970</v>
      </c>
      <c r="BA7" s="191">
        <v>7008</v>
      </c>
      <c r="BB7" s="191">
        <v>7021</v>
      </c>
      <c r="BC7" s="191">
        <v>7025</v>
      </c>
      <c r="BD7" s="191">
        <v>7012</v>
      </c>
      <c r="BE7" s="191">
        <v>6991</v>
      </c>
      <c r="BF7" s="191">
        <v>7042</v>
      </c>
      <c r="BG7" s="191">
        <v>0</v>
      </c>
      <c r="BH7" s="191">
        <v>0</v>
      </c>
      <c r="BI7" s="191">
        <v>0</v>
      </c>
      <c r="BJ7" s="191">
        <v>0</v>
      </c>
      <c r="BK7" s="191">
        <v>0</v>
      </c>
      <c r="BL7" s="191">
        <v>0</v>
      </c>
      <c r="BM7" s="191">
        <v>0</v>
      </c>
      <c r="BN7" s="191">
        <v>0</v>
      </c>
      <c r="BO7" s="191">
        <v>0</v>
      </c>
      <c r="BP7" s="191">
        <v>0</v>
      </c>
      <c r="BQ7" s="191">
        <v>0</v>
      </c>
      <c r="BR7" s="191">
        <v>0</v>
      </c>
      <c r="BS7" s="191">
        <v>0</v>
      </c>
      <c r="BT7" s="191">
        <v>0</v>
      </c>
      <c r="BU7" s="191">
        <v>0</v>
      </c>
      <c r="BV7" s="191">
        <v>0</v>
      </c>
      <c r="BW7" s="191">
        <v>0</v>
      </c>
      <c r="BX7" s="191">
        <v>0</v>
      </c>
      <c r="BY7" s="191">
        <v>0</v>
      </c>
      <c r="BZ7" s="191">
        <v>0</v>
      </c>
      <c r="CA7" s="191">
        <v>0</v>
      </c>
      <c r="CB7" s="191">
        <v>0</v>
      </c>
      <c r="CC7" s="191">
        <v>0</v>
      </c>
      <c r="CD7" s="191">
        <v>0</v>
      </c>
      <c r="CE7" s="191">
        <v>0</v>
      </c>
      <c r="CF7" s="191">
        <v>0</v>
      </c>
      <c r="CG7" s="191">
        <v>0</v>
      </c>
      <c r="CH7" s="192">
        <v>0</v>
      </c>
    </row>
    <row r="8" spans="1:86" x14ac:dyDescent="0.25">
      <c r="B8" s="256" t="s">
        <v>472</v>
      </c>
      <c r="D8" s="191">
        <v>0</v>
      </c>
      <c r="E8" s="191">
        <v>0</v>
      </c>
      <c r="F8" s="191">
        <v>0</v>
      </c>
      <c r="G8" s="191">
        <v>0</v>
      </c>
      <c r="H8" s="191">
        <v>0</v>
      </c>
      <c r="I8" s="191">
        <v>0</v>
      </c>
      <c r="J8" s="191">
        <v>0</v>
      </c>
      <c r="K8" s="191">
        <v>0</v>
      </c>
      <c r="L8" s="191">
        <v>0</v>
      </c>
      <c r="M8" s="191">
        <v>0</v>
      </c>
      <c r="N8" s="191">
        <v>0</v>
      </c>
      <c r="O8" s="191">
        <v>0</v>
      </c>
      <c r="P8" s="191">
        <v>0</v>
      </c>
      <c r="Q8" s="191">
        <v>0</v>
      </c>
      <c r="R8" s="191">
        <v>0</v>
      </c>
      <c r="S8" s="191">
        <v>0</v>
      </c>
      <c r="T8" s="191">
        <v>0</v>
      </c>
      <c r="U8" s="191">
        <v>0</v>
      </c>
      <c r="V8" s="191">
        <v>0</v>
      </c>
      <c r="W8" s="191">
        <v>0</v>
      </c>
      <c r="X8" s="191">
        <v>0</v>
      </c>
      <c r="Y8" s="191">
        <v>0</v>
      </c>
      <c r="Z8" s="191">
        <v>0</v>
      </c>
      <c r="AA8" s="191">
        <v>0</v>
      </c>
      <c r="AB8" s="191">
        <v>0</v>
      </c>
      <c r="AC8" s="191">
        <v>0</v>
      </c>
      <c r="AD8" s="191">
        <v>0</v>
      </c>
      <c r="AE8" s="191">
        <v>0</v>
      </c>
      <c r="AF8" s="191">
        <v>0</v>
      </c>
      <c r="AG8" s="191">
        <v>0</v>
      </c>
      <c r="AH8" s="191">
        <v>13589</v>
      </c>
      <c r="AI8" s="191">
        <v>13438</v>
      </c>
      <c r="AJ8" s="191">
        <v>13273</v>
      </c>
      <c r="AK8" s="191">
        <v>13079</v>
      </c>
      <c r="AL8" s="191">
        <v>12856</v>
      </c>
      <c r="AM8" s="191">
        <v>12584</v>
      </c>
      <c r="AN8" s="191">
        <v>12449</v>
      </c>
      <c r="AO8" s="191">
        <v>12325</v>
      </c>
      <c r="AP8" s="191">
        <v>12217</v>
      </c>
      <c r="AQ8" s="191">
        <v>12141</v>
      </c>
      <c r="AR8" s="191">
        <v>12124</v>
      </c>
      <c r="AS8" s="191">
        <v>12137</v>
      </c>
      <c r="AT8" s="191">
        <v>12227</v>
      </c>
      <c r="AU8" s="191">
        <v>12405</v>
      </c>
      <c r="AV8" s="191">
        <v>12285</v>
      </c>
      <c r="AW8" s="191">
        <v>12414</v>
      </c>
      <c r="AX8" s="191">
        <v>12543</v>
      </c>
      <c r="AY8" s="191">
        <v>12579</v>
      </c>
      <c r="AZ8" s="191">
        <v>12625</v>
      </c>
      <c r="BA8" s="191">
        <v>12729</v>
      </c>
      <c r="BB8" s="191">
        <v>12716</v>
      </c>
      <c r="BC8" s="191">
        <v>12689</v>
      </c>
      <c r="BD8" s="191">
        <v>12656</v>
      </c>
      <c r="BE8" s="191">
        <v>12600</v>
      </c>
      <c r="BF8" s="191">
        <v>12622</v>
      </c>
      <c r="BG8" s="191">
        <v>0</v>
      </c>
      <c r="BH8" s="191">
        <v>0</v>
      </c>
      <c r="BI8" s="191">
        <v>0</v>
      </c>
      <c r="BJ8" s="191">
        <v>0</v>
      </c>
      <c r="BK8" s="191">
        <v>0</v>
      </c>
      <c r="BL8" s="191">
        <v>0</v>
      </c>
      <c r="BM8" s="191">
        <v>0</v>
      </c>
      <c r="BN8" s="191">
        <v>0</v>
      </c>
      <c r="BO8" s="191">
        <v>0</v>
      </c>
      <c r="BP8" s="191">
        <v>0</v>
      </c>
      <c r="BQ8" s="191">
        <v>0</v>
      </c>
      <c r="BR8" s="191">
        <v>0</v>
      </c>
      <c r="BS8" s="191">
        <v>0</v>
      </c>
      <c r="BT8" s="191">
        <v>0</v>
      </c>
      <c r="BU8" s="191">
        <v>0</v>
      </c>
      <c r="BV8" s="191">
        <v>0</v>
      </c>
      <c r="BW8" s="191">
        <v>0</v>
      </c>
      <c r="BX8" s="191">
        <v>0</v>
      </c>
      <c r="BY8" s="191">
        <v>0</v>
      </c>
      <c r="BZ8" s="191">
        <v>0</v>
      </c>
      <c r="CA8" s="191">
        <v>0</v>
      </c>
      <c r="CB8" s="191">
        <v>0</v>
      </c>
      <c r="CC8" s="191">
        <v>0</v>
      </c>
      <c r="CD8" s="191">
        <v>0</v>
      </c>
      <c r="CE8" s="191">
        <v>0</v>
      </c>
      <c r="CF8" s="191">
        <v>0</v>
      </c>
      <c r="CG8" s="191">
        <v>0</v>
      </c>
      <c r="CH8" s="192">
        <v>0</v>
      </c>
    </row>
    <row r="9" spans="1:86" x14ac:dyDescent="0.25">
      <c r="B9" s="245" t="s">
        <v>390</v>
      </c>
      <c r="D9" s="191">
        <v>0</v>
      </c>
      <c r="E9" s="191">
        <v>0</v>
      </c>
      <c r="F9" s="191">
        <v>0</v>
      </c>
      <c r="G9" s="191">
        <v>0</v>
      </c>
      <c r="H9" s="191">
        <v>0</v>
      </c>
      <c r="I9" s="191">
        <v>0</v>
      </c>
      <c r="J9" s="191">
        <v>0</v>
      </c>
      <c r="K9" s="191">
        <v>0</v>
      </c>
      <c r="L9" s="191">
        <v>0</v>
      </c>
      <c r="M9" s="191">
        <v>0</v>
      </c>
      <c r="N9" s="191">
        <v>0</v>
      </c>
      <c r="O9" s="191">
        <v>0</v>
      </c>
      <c r="P9" s="191">
        <v>0</v>
      </c>
      <c r="Q9" s="191">
        <v>0</v>
      </c>
      <c r="R9" s="191">
        <v>0</v>
      </c>
      <c r="S9" s="191">
        <v>0</v>
      </c>
      <c r="T9" s="191">
        <v>0</v>
      </c>
      <c r="U9" s="191">
        <v>0</v>
      </c>
      <c r="V9" s="191">
        <v>0</v>
      </c>
      <c r="W9" s="191">
        <v>0</v>
      </c>
      <c r="X9" s="191">
        <v>0</v>
      </c>
      <c r="Y9" s="191">
        <v>0</v>
      </c>
      <c r="Z9" s="191">
        <v>0</v>
      </c>
      <c r="AA9" s="191">
        <v>0</v>
      </c>
      <c r="AB9" s="191">
        <v>0</v>
      </c>
      <c r="AC9" s="191">
        <v>0</v>
      </c>
      <c r="AD9" s="191">
        <v>0</v>
      </c>
      <c r="AE9" s="191">
        <v>0</v>
      </c>
      <c r="AF9" s="191">
        <v>0</v>
      </c>
      <c r="AG9" s="191">
        <v>0</v>
      </c>
      <c r="AH9" s="191">
        <v>0</v>
      </c>
      <c r="AI9" s="191">
        <v>0</v>
      </c>
      <c r="AJ9" s="191">
        <v>0</v>
      </c>
      <c r="AK9" s="191">
        <v>0</v>
      </c>
      <c r="AL9" s="191">
        <v>0</v>
      </c>
      <c r="AM9" s="191">
        <v>0</v>
      </c>
      <c r="AN9" s="191">
        <v>0</v>
      </c>
      <c r="AO9" s="191">
        <v>0</v>
      </c>
      <c r="AP9" s="191">
        <v>0</v>
      </c>
      <c r="AQ9" s="191">
        <v>0</v>
      </c>
      <c r="AR9" s="191">
        <v>0</v>
      </c>
      <c r="AS9" s="191">
        <v>0</v>
      </c>
      <c r="AT9" s="191">
        <v>0</v>
      </c>
      <c r="AU9" s="191">
        <v>0</v>
      </c>
      <c r="AV9" s="191">
        <v>106</v>
      </c>
      <c r="AW9" s="191">
        <v>129</v>
      </c>
      <c r="AX9" s="191">
        <v>147</v>
      </c>
      <c r="AY9" s="191">
        <v>166</v>
      </c>
      <c r="AZ9" s="191">
        <v>181</v>
      </c>
      <c r="BA9" s="191">
        <v>197</v>
      </c>
      <c r="BB9" s="191">
        <v>207</v>
      </c>
      <c r="BC9" s="191">
        <v>216</v>
      </c>
      <c r="BD9" s="191">
        <v>227</v>
      </c>
      <c r="BE9" s="191">
        <v>239</v>
      </c>
      <c r="BF9" s="191">
        <v>258</v>
      </c>
      <c r="BG9" s="191">
        <v>270</v>
      </c>
      <c r="BH9" s="191">
        <v>279</v>
      </c>
      <c r="BI9" s="191">
        <v>286</v>
      </c>
      <c r="BJ9" s="191">
        <v>292</v>
      </c>
      <c r="BK9" s="191">
        <v>300</v>
      </c>
      <c r="BL9" s="191">
        <v>310</v>
      </c>
      <c r="BM9" s="191">
        <v>322</v>
      </c>
      <c r="BN9" s="191">
        <v>331</v>
      </c>
      <c r="BO9" s="191">
        <v>339</v>
      </c>
      <c r="BP9" s="191">
        <v>350</v>
      </c>
      <c r="BQ9" s="191">
        <v>362</v>
      </c>
      <c r="BR9" s="191">
        <v>381</v>
      </c>
      <c r="BS9" s="191">
        <v>406</v>
      </c>
      <c r="BT9" s="191">
        <v>426</v>
      </c>
      <c r="BU9" s="191">
        <v>450</v>
      </c>
      <c r="BV9" s="191">
        <v>474</v>
      </c>
      <c r="BW9" s="191">
        <v>506</v>
      </c>
      <c r="BX9" s="191">
        <v>494</v>
      </c>
      <c r="BY9" s="191">
        <v>529</v>
      </c>
      <c r="BZ9" s="191">
        <v>591</v>
      </c>
      <c r="CA9" s="191">
        <v>669</v>
      </c>
      <c r="CB9" s="191">
        <v>764</v>
      </c>
      <c r="CC9" s="191">
        <v>884</v>
      </c>
      <c r="CD9" s="191">
        <v>967</v>
      </c>
      <c r="CE9" s="191">
        <v>1034</v>
      </c>
      <c r="CF9" s="191">
        <v>1092</v>
      </c>
      <c r="CG9" s="191">
        <v>1142</v>
      </c>
      <c r="CH9" s="192">
        <v>1186</v>
      </c>
    </row>
    <row r="10" spans="1:86" x14ac:dyDescent="0.25">
      <c r="B10" s="256" t="s">
        <v>470</v>
      </c>
      <c r="D10" s="253">
        <v>0</v>
      </c>
      <c r="E10" s="253">
        <v>0</v>
      </c>
      <c r="F10" s="253">
        <v>0</v>
      </c>
      <c r="G10" s="253">
        <v>0</v>
      </c>
      <c r="H10" s="253">
        <v>0</v>
      </c>
      <c r="I10" s="253">
        <v>0</v>
      </c>
      <c r="J10" s="253">
        <v>0</v>
      </c>
      <c r="K10" s="253">
        <v>0</v>
      </c>
      <c r="L10" s="253">
        <v>0</v>
      </c>
      <c r="M10" s="253">
        <v>0</v>
      </c>
      <c r="N10" s="253">
        <v>0</v>
      </c>
      <c r="O10" s="253">
        <v>0</v>
      </c>
      <c r="P10" s="253">
        <v>0</v>
      </c>
      <c r="Q10" s="253">
        <v>0</v>
      </c>
      <c r="R10" s="253">
        <v>0</v>
      </c>
      <c r="S10" s="253">
        <v>0</v>
      </c>
      <c r="T10" s="253">
        <v>0</v>
      </c>
      <c r="U10" s="253">
        <v>0</v>
      </c>
      <c r="V10" s="253">
        <v>0</v>
      </c>
      <c r="W10" s="253">
        <v>0</v>
      </c>
      <c r="X10" s="253">
        <v>0</v>
      </c>
      <c r="Y10" s="253">
        <v>0</v>
      </c>
      <c r="Z10" s="253">
        <v>0</v>
      </c>
      <c r="AA10" s="253">
        <v>0</v>
      </c>
      <c r="AB10" s="253">
        <v>0</v>
      </c>
      <c r="AC10" s="253">
        <v>0</v>
      </c>
      <c r="AD10" s="253">
        <v>0</v>
      </c>
      <c r="AE10" s="253">
        <v>0</v>
      </c>
      <c r="AF10" s="253">
        <v>0</v>
      </c>
      <c r="AG10" s="253">
        <v>0</v>
      </c>
      <c r="AH10" s="253">
        <v>0</v>
      </c>
      <c r="AI10" s="253">
        <v>0</v>
      </c>
      <c r="AJ10" s="253">
        <v>0</v>
      </c>
      <c r="AK10" s="253">
        <v>0</v>
      </c>
      <c r="AL10" s="253">
        <v>0</v>
      </c>
      <c r="AM10" s="253">
        <v>0</v>
      </c>
      <c r="AN10" s="253">
        <v>0</v>
      </c>
      <c r="AO10" s="253">
        <v>0</v>
      </c>
      <c r="AP10" s="253">
        <v>0</v>
      </c>
      <c r="AQ10" s="253">
        <v>0</v>
      </c>
      <c r="AR10" s="253">
        <v>0</v>
      </c>
      <c r="AS10" s="253">
        <v>0</v>
      </c>
      <c r="AT10" s="253">
        <v>0</v>
      </c>
      <c r="AU10" s="253">
        <v>0</v>
      </c>
      <c r="AV10" s="253">
        <v>99</v>
      </c>
      <c r="AW10" s="253">
        <v>128</v>
      </c>
      <c r="AX10" s="253">
        <v>145</v>
      </c>
      <c r="AY10" s="253">
        <v>164</v>
      </c>
      <c r="AZ10" s="253">
        <v>181</v>
      </c>
      <c r="BA10" s="253">
        <v>197</v>
      </c>
      <c r="BB10" s="253">
        <v>207</v>
      </c>
      <c r="BC10" s="253">
        <v>216</v>
      </c>
      <c r="BD10" s="253">
        <v>226</v>
      </c>
      <c r="BE10" s="253">
        <v>239</v>
      </c>
      <c r="BF10" s="253">
        <v>258</v>
      </c>
      <c r="BG10" s="253">
        <v>270</v>
      </c>
      <c r="BH10" s="253">
        <v>279</v>
      </c>
      <c r="BI10" s="253">
        <v>286</v>
      </c>
      <c r="BJ10" s="253">
        <v>292</v>
      </c>
      <c r="BK10" s="253">
        <v>300</v>
      </c>
      <c r="BL10" s="253">
        <v>310</v>
      </c>
      <c r="BM10" s="253">
        <v>322</v>
      </c>
      <c r="BN10" s="253">
        <v>331</v>
      </c>
      <c r="BO10" s="253">
        <v>339</v>
      </c>
      <c r="BP10" s="253">
        <v>350</v>
      </c>
      <c r="BQ10" s="253">
        <v>362</v>
      </c>
      <c r="BR10" s="253">
        <v>381</v>
      </c>
      <c r="BS10" s="253">
        <v>406</v>
      </c>
      <c r="BT10" s="253">
        <v>426</v>
      </c>
      <c r="BU10" s="253">
        <v>449</v>
      </c>
      <c r="BV10" s="253">
        <v>473</v>
      </c>
      <c r="BW10" s="253">
        <v>506</v>
      </c>
      <c r="BX10" s="253">
        <v>494</v>
      </c>
      <c r="BY10" s="253">
        <v>529</v>
      </c>
      <c r="BZ10" s="253">
        <v>591</v>
      </c>
      <c r="CA10" s="253">
        <v>669</v>
      </c>
      <c r="CB10" s="253">
        <v>764</v>
      </c>
      <c r="CC10" s="253">
        <v>884</v>
      </c>
      <c r="CD10" s="253">
        <v>967</v>
      </c>
      <c r="CE10" s="253">
        <v>1034</v>
      </c>
      <c r="CF10" s="253">
        <v>1092</v>
      </c>
      <c r="CG10" s="253">
        <v>1142</v>
      </c>
      <c r="CH10" s="254">
        <v>1186</v>
      </c>
    </row>
    <row r="11" spans="1:86" x14ac:dyDescent="0.25">
      <c r="B11" s="256" t="s">
        <v>471</v>
      </c>
      <c r="D11" s="253">
        <v>0</v>
      </c>
      <c r="E11" s="253">
        <v>0</v>
      </c>
      <c r="F11" s="253">
        <v>0</v>
      </c>
      <c r="G11" s="253">
        <v>0</v>
      </c>
      <c r="H11" s="253">
        <v>0</v>
      </c>
      <c r="I11" s="253">
        <v>0</v>
      </c>
      <c r="J11" s="253">
        <v>0</v>
      </c>
      <c r="K11" s="253">
        <v>0</v>
      </c>
      <c r="L11" s="253">
        <v>0</v>
      </c>
      <c r="M11" s="253">
        <v>0</v>
      </c>
      <c r="N11" s="253">
        <v>0</v>
      </c>
      <c r="O11" s="253">
        <v>0</v>
      </c>
      <c r="P11" s="253">
        <v>0</v>
      </c>
      <c r="Q11" s="253">
        <v>0</v>
      </c>
      <c r="R11" s="253">
        <v>0</v>
      </c>
      <c r="S11" s="253">
        <v>0</v>
      </c>
      <c r="T11" s="253">
        <v>0</v>
      </c>
      <c r="U11" s="253">
        <v>0</v>
      </c>
      <c r="V11" s="253">
        <v>0</v>
      </c>
      <c r="W11" s="253">
        <v>0</v>
      </c>
      <c r="X11" s="253">
        <v>0</v>
      </c>
      <c r="Y11" s="253">
        <v>0</v>
      </c>
      <c r="Z11" s="253">
        <v>0</v>
      </c>
      <c r="AA11" s="253">
        <v>0</v>
      </c>
      <c r="AB11" s="253">
        <v>0</v>
      </c>
      <c r="AC11" s="253">
        <v>0</v>
      </c>
      <c r="AD11" s="253">
        <v>0</v>
      </c>
      <c r="AE11" s="253">
        <v>0</v>
      </c>
      <c r="AF11" s="253">
        <v>0</v>
      </c>
      <c r="AG11" s="253">
        <v>0</v>
      </c>
      <c r="AH11" s="253">
        <v>0</v>
      </c>
      <c r="AI11" s="253">
        <v>0</v>
      </c>
      <c r="AJ11" s="253">
        <v>0</v>
      </c>
      <c r="AK11" s="253">
        <v>0</v>
      </c>
      <c r="AL11" s="253">
        <v>0</v>
      </c>
      <c r="AM11" s="253">
        <v>0</v>
      </c>
      <c r="AN11" s="253">
        <v>0</v>
      </c>
      <c r="AO11" s="253">
        <v>0</v>
      </c>
      <c r="AP11" s="253">
        <v>0</v>
      </c>
      <c r="AQ11" s="253">
        <v>0</v>
      </c>
      <c r="AR11" s="253">
        <v>0</v>
      </c>
      <c r="AS11" s="253">
        <v>0</v>
      </c>
      <c r="AT11" s="253">
        <v>0</v>
      </c>
      <c r="AU11" s="253">
        <v>0</v>
      </c>
      <c r="AV11" s="253">
        <v>7</v>
      </c>
      <c r="AW11" s="253">
        <v>1</v>
      </c>
      <c r="AX11" s="253">
        <v>2</v>
      </c>
      <c r="AY11" s="253">
        <v>2</v>
      </c>
      <c r="AZ11" s="253">
        <v>0</v>
      </c>
      <c r="BA11" s="253">
        <v>0</v>
      </c>
      <c r="BB11" s="253">
        <v>0</v>
      </c>
      <c r="BC11" s="253">
        <v>0</v>
      </c>
      <c r="BD11" s="253">
        <v>1</v>
      </c>
      <c r="BE11" s="253">
        <v>0</v>
      </c>
      <c r="BF11" s="253">
        <v>0</v>
      </c>
      <c r="BG11" s="253">
        <v>0</v>
      </c>
      <c r="BH11" s="253">
        <v>0</v>
      </c>
      <c r="BI11" s="253">
        <v>0</v>
      </c>
      <c r="BJ11" s="253">
        <v>0</v>
      </c>
      <c r="BK11" s="253">
        <v>0</v>
      </c>
      <c r="BL11" s="253">
        <v>0</v>
      </c>
      <c r="BM11" s="253">
        <v>0</v>
      </c>
      <c r="BN11" s="253">
        <v>0</v>
      </c>
      <c r="BO11" s="253">
        <v>0</v>
      </c>
      <c r="BP11" s="253">
        <v>0</v>
      </c>
      <c r="BQ11" s="253">
        <v>0</v>
      </c>
      <c r="BR11" s="253">
        <v>0</v>
      </c>
      <c r="BS11" s="253">
        <v>0</v>
      </c>
      <c r="BT11" s="253">
        <v>0</v>
      </c>
      <c r="BU11" s="253">
        <v>0</v>
      </c>
      <c r="BV11" s="253">
        <v>1</v>
      </c>
      <c r="BW11" s="253">
        <v>0</v>
      </c>
      <c r="BX11" s="253">
        <v>0</v>
      </c>
      <c r="BY11" s="253">
        <v>0</v>
      </c>
      <c r="BZ11" s="253">
        <v>0</v>
      </c>
      <c r="CA11" s="253">
        <v>0</v>
      </c>
      <c r="CB11" s="253">
        <v>0</v>
      </c>
      <c r="CC11" s="253">
        <v>0</v>
      </c>
      <c r="CD11" s="253">
        <v>0</v>
      </c>
      <c r="CE11" s="253">
        <v>0</v>
      </c>
      <c r="CF11" s="253">
        <v>0</v>
      </c>
      <c r="CG11" s="253">
        <v>0</v>
      </c>
      <c r="CH11" s="254">
        <v>0</v>
      </c>
    </row>
    <row r="12" spans="1:86" x14ac:dyDescent="0.25">
      <c r="B12" s="245" t="s">
        <v>487</v>
      </c>
      <c r="D12" s="191">
        <v>0</v>
      </c>
      <c r="E12" s="191">
        <v>0</v>
      </c>
      <c r="F12" s="191">
        <v>0</v>
      </c>
      <c r="G12" s="191">
        <v>0</v>
      </c>
      <c r="H12" s="191">
        <v>0</v>
      </c>
      <c r="I12" s="191">
        <v>0</v>
      </c>
      <c r="J12" s="191">
        <v>0</v>
      </c>
      <c r="K12" s="191">
        <v>0</v>
      </c>
      <c r="L12" s="191">
        <v>0</v>
      </c>
      <c r="M12" s="191">
        <v>0</v>
      </c>
      <c r="N12" s="191">
        <v>0</v>
      </c>
      <c r="O12" s="191">
        <v>0</v>
      </c>
      <c r="P12" s="191">
        <v>0</v>
      </c>
      <c r="Q12" s="191">
        <v>0</v>
      </c>
      <c r="R12" s="191">
        <v>0</v>
      </c>
      <c r="S12" s="191">
        <v>0</v>
      </c>
      <c r="T12" s="191">
        <v>0</v>
      </c>
      <c r="U12" s="191">
        <v>0</v>
      </c>
      <c r="V12" s="191">
        <v>0</v>
      </c>
      <c r="W12" s="191">
        <v>0</v>
      </c>
      <c r="X12" s="191">
        <v>0</v>
      </c>
      <c r="Y12" s="191">
        <v>0</v>
      </c>
      <c r="Z12" s="191">
        <v>0</v>
      </c>
      <c r="AA12" s="191">
        <v>0</v>
      </c>
      <c r="AB12" s="191">
        <v>0</v>
      </c>
      <c r="AC12" s="191">
        <v>0</v>
      </c>
      <c r="AD12" s="191">
        <v>0</v>
      </c>
      <c r="AE12" s="191">
        <v>0</v>
      </c>
      <c r="AF12" s="191">
        <v>3</v>
      </c>
      <c r="AG12" s="191">
        <v>11</v>
      </c>
      <c r="AH12" s="191">
        <v>15</v>
      </c>
      <c r="AI12" s="191">
        <v>15</v>
      </c>
      <c r="AJ12" s="191">
        <v>16</v>
      </c>
      <c r="AK12" s="191">
        <v>16</v>
      </c>
      <c r="AL12" s="191">
        <v>16</v>
      </c>
      <c r="AM12" s="191">
        <v>16</v>
      </c>
      <c r="AN12" s="191">
        <v>17</v>
      </c>
      <c r="AO12" s="191">
        <v>17</v>
      </c>
      <c r="AP12" s="191">
        <v>17</v>
      </c>
      <c r="AQ12" s="191">
        <v>17</v>
      </c>
      <c r="AR12" s="191">
        <v>17</v>
      </c>
      <c r="AS12" s="191">
        <v>18</v>
      </c>
      <c r="AT12" s="191">
        <v>18</v>
      </c>
      <c r="AU12" s="191">
        <v>19</v>
      </c>
      <c r="AV12" s="191">
        <v>0</v>
      </c>
      <c r="AW12" s="191">
        <v>0</v>
      </c>
      <c r="AX12" s="191">
        <v>0</v>
      </c>
      <c r="AY12" s="191">
        <v>0</v>
      </c>
      <c r="AZ12" s="191">
        <v>0</v>
      </c>
      <c r="BA12" s="191">
        <v>0</v>
      </c>
      <c r="BB12" s="191">
        <v>0</v>
      </c>
      <c r="BC12" s="191">
        <v>0</v>
      </c>
      <c r="BD12" s="191">
        <v>0</v>
      </c>
      <c r="BE12" s="191">
        <v>0</v>
      </c>
      <c r="BF12" s="191">
        <v>0</v>
      </c>
      <c r="BG12" s="191">
        <v>0</v>
      </c>
      <c r="BH12" s="191">
        <v>0</v>
      </c>
      <c r="BI12" s="191">
        <v>0</v>
      </c>
      <c r="BJ12" s="191">
        <v>0</v>
      </c>
      <c r="BK12" s="191">
        <v>0</v>
      </c>
      <c r="BL12" s="191">
        <v>0</v>
      </c>
      <c r="BM12" s="191">
        <v>0</v>
      </c>
      <c r="BN12" s="191">
        <v>0</v>
      </c>
      <c r="BO12" s="191">
        <v>0</v>
      </c>
      <c r="BP12" s="191">
        <v>0</v>
      </c>
      <c r="BQ12" s="191">
        <v>0</v>
      </c>
      <c r="BR12" s="191">
        <v>0</v>
      </c>
      <c r="BS12" s="191">
        <v>0</v>
      </c>
      <c r="BT12" s="191">
        <v>0</v>
      </c>
      <c r="BU12" s="191">
        <v>0</v>
      </c>
      <c r="BV12" s="191">
        <v>0</v>
      </c>
      <c r="BW12" s="191">
        <v>0</v>
      </c>
      <c r="BX12" s="191">
        <v>0</v>
      </c>
      <c r="BY12" s="191">
        <v>0</v>
      </c>
      <c r="BZ12" s="191">
        <v>0</v>
      </c>
      <c r="CA12" s="191">
        <v>0</v>
      </c>
      <c r="CB12" s="191">
        <v>0</v>
      </c>
      <c r="CC12" s="191">
        <v>0</v>
      </c>
      <c r="CD12" s="191">
        <v>0</v>
      </c>
      <c r="CE12" s="191">
        <v>0</v>
      </c>
      <c r="CF12" s="191">
        <v>0</v>
      </c>
      <c r="CG12" s="191">
        <v>0</v>
      </c>
      <c r="CH12" s="192">
        <v>0</v>
      </c>
    </row>
    <row r="13" spans="1:86" ht="26.25" customHeight="1" x14ac:dyDescent="0.3">
      <c r="B13" s="267" t="s">
        <v>530</v>
      </c>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4"/>
    </row>
    <row r="14" spans="1:86" ht="26.25" customHeight="1" x14ac:dyDescent="0.25">
      <c r="B14" s="290" t="s">
        <v>376</v>
      </c>
      <c r="D14" s="253">
        <v>0</v>
      </c>
      <c r="E14" s="253">
        <v>0</v>
      </c>
      <c r="F14" s="253">
        <v>0</v>
      </c>
      <c r="G14" s="253">
        <v>0</v>
      </c>
      <c r="H14" s="253">
        <v>0</v>
      </c>
      <c r="I14" s="253">
        <v>0</v>
      </c>
      <c r="J14" s="253">
        <v>0</v>
      </c>
      <c r="K14" s="253">
        <v>0</v>
      </c>
      <c r="L14" s="253">
        <v>0</v>
      </c>
      <c r="M14" s="253">
        <v>0</v>
      </c>
      <c r="N14" s="253">
        <v>0</v>
      </c>
      <c r="O14" s="253">
        <v>0</v>
      </c>
      <c r="P14" s="253">
        <v>0</v>
      </c>
      <c r="Q14" s="253">
        <v>0</v>
      </c>
      <c r="R14" s="253">
        <v>0</v>
      </c>
      <c r="S14" s="253">
        <v>0</v>
      </c>
      <c r="T14" s="253">
        <v>0</v>
      </c>
      <c r="U14" s="253">
        <v>0</v>
      </c>
      <c r="V14" s="253">
        <v>0</v>
      </c>
      <c r="W14" s="253">
        <v>0</v>
      </c>
      <c r="X14" s="253">
        <v>0</v>
      </c>
      <c r="Y14" s="253">
        <v>0</v>
      </c>
      <c r="Z14" s="253">
        <v>0</v>
      </c>
      <c r="AA14" s="253">
        <v>0</v>
      </c>
      <c r="AB14" s="253">
        <v>0</v>
      </c>
      <c r="AC14" s="253">
        <v>0</v>
      </c>
      <c r="AD14" s="253">
        <v>0</v>
      </c>
      <c r="AE14" s="253">
        <v>0</v>
      </c>
      <c r="AF14" s="253">
        <v>0</v>
      </c>
      <c r="AG14" s="253">
        <v>0</v>
      </c>
      <c r="AH14" s="253">
        <v>0</v>
      </c>
      <c r="AI14" s="253">
        <v>0</v>
      </c>
      <c r="AJ14" s="253">
        <v>0</v>
      </c>
      <c r="AK14" s="253">
        <v>0</v>
      </c>
      <c r="AL14" s="253">
        <v>0</v>
      </c>
      <c r="AM14" s="253">
        <v>0</v>
      </c>
      <c r="AN14" s="253">
        <v>0</v>
      </c>
      <c r="AO14" s="253">
        <v>0</v>
      </c>
      <c r="AP14" s="253">
        <v>0</v>
      </c>
      <c r="AQ14" s="253">
        <v>0</v>
      </c>
      <c r="AR14" s="253">
        <v>0</v>
      </c>
      <c r="AS14" s="253">
        <v>0</v>
      </c>
      <c r="AT14" s="253">
        <v>0</v>
      </c>
      <c r="AU14" s="253">
        <v>0</v>
      </c>
      <c r="AV14" s="253">
        <v>0</v>
      </c>
      <c r="AW14" s="253">
        <v>0</v>
      </c>
      <c r="AX14" s="253">
        <v>0</v>
      </c>
      <c r="AY14" s="253">
        <v>0</v>
      </c>
      <c r="AZ14" s="253">
        <v>0</v>
      </c>
      <c r="BA14" s="253">
        <v>0</v>
      </c>
      <c r="BB14" s="253">
        <v>0</v>
      </c>
      <c r="BC14" s="253">
        <v>0</v>
      </c>
      <c r="BD14" s="253">
        <v>0</v>
      </c>
      <c r="BE14" s="253">
        <v>0</v>
      </c>
      <c r="BF14" s="253">
        <v>0</v>
      </c>
      <c r="BG14" s="253">
        <v>0</v>
      </c>
      <c r="BH14" s="253">
        <v>0</v>
      </c>
      <c r="BI14" s="253">
        <v>0</v>
      </c>
      <c r="BJ14" s="253">
        <v>0</v>
      </c>
      <c r="BK14" s="253">
        <v>0</v>
      </c>
      <c r="BL14" s="253">
        <v>0</v>
      </c>
      <c r="BM14" s="253">
        <v>23</v>
      </c>
      <c r="BN14" s="253">
        <v>23</v>
      </c>
      <c r="BO14" s="253">
        <v>19</v>
      </c>
      <c r="BP14" s="253">
        <v>19</v>
      </c>
      <c r="BQ14" s="253">
        <v>21</v>
      </c>
      <c r="BR14" s="253">
        <v>20</v>
      </c>
      <c r="BS14" s="253">
        <v>20</v>
      </c>
      <c r="BT14" s="253">
        <v>20</v>
      </c>
      <c r="BU14" s="253">
        <v>20</v>
      </c>
      <c r="BV14" s="253">
        <v>23</v>
      </c>
      <c r="BW14" s="253">
        <v>25</v>
      </c>
      <c r="BX14" s="253">
        <v>21</v>
      </c>
      <c r="BY14" s="253">
        <v>22</v>
      </c>
      <c r="BZ14" s="253">
        <v>25</v>
      </c>
      <c r="CA14" s="253">
        <v>37</v>
      </c>
      <c r="CB14" s="253">
        <v>40</v>
      </c>
      <c r="CC14" s="253">
        <v>44</v>
      </c>
      <c r="CD14" s="253">
        <v>49</v>
      </c>
      <c r="CE14" s="253">
        <v>56</v>
      </c>
      <c r="CF14" s="253">
        <v>59</v>
      </c>
      <c r="CG14" s="253">
        <v>61</v>
      </c>
      <c r="CH14" s="254">
        <v>63</v>
      </c>
    </row>
    <row r="15" spans="1:86" x14ac:dyDescent="0.25">
      <c r="B15" s="74" t="s">
        <v>378</v>
      </c>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3"/>
      <c r="BK15" s="253"/>
      <c r="BL15" s="253"/>
      <c r="BM15" s="253"/>
      <c r="BN15" s="253"/>
      <c r="BO15" s="253"/>
      <c r="BP15" s="253"/>
      <c r="BQ15" s="253">
        <v>1</v>
      </c>
      <c r="BR15" s="253">
        <v>1</v>
      </c>
      <c r="BS15" s="253">
        <v>1</v>
      </c>
      <c r="BT15" s="253">
        <v>1</v>
      </c>
      <c r="BU15" s="253">
        <v>1</v>
      </c>
      <c r="BV15" s="253">
        <v>1</v>
      </c>
      <c r="BW15" s="253">
        <v>1</v>
      </c>
      <c r="BX15" s="253">
        <v>1</v>
      </c>
      <c r="BY15" s="253">
        <v>1</v>
      </c>
      <c r="BZ15" s="253">
        <v>1</v>
      </c>
      <c r="CA15" s="253">
        <v>2</v>
      </c>
      <c r="CB15" s="253">
        <v>2</v>
      </c>
      <c r="CC15" s="253">
        <v>2</v>
      </c>
      <c r="CD15" s="253">
        <v>2</v>
      </c>
      <c r="CE15" s="253">
        <v>2</v>
      </c>
      <c r="CF15" s="253">
        <v>2</v>
      </c>
      <c r="CG15" s="253">
        <v>3</v>
      </c>
      <c r="CH15" s="254">
        <v>3</v>
      </c>
    </row>
    <row r="16" spans="1:86" x14ac:dyDescent="0.25">
      <c r="B16" s="245" t="s">
        <v>529</v>
      </c>
      <c r="D16" s="253">
        <v>0</v>
      </c>
      <c r="E16" s="253">
        <v>0</v>
      </c>
      <c r="F16" s="253">
        <v>0</v>
      </c>
      <c r="G16" s="253">
        <v>0</v>
      </c>
      <c r="H16" s="253">
        <v>0</v>
      </c>
      <c r="I16" s="253">
        <v>0</v>
      </c>
      <c r="J16" s="253">
        <v>0</v>
      </c>
      <c r="K16" s="253">
        <v>0</v>
      </c>
      <c r="L16" s="253">
        <v>0</v>
      </c>
      <c r="M16" s="253">
        <v>0</v>
      </c>
      <c r="N16" s="253">
        <v>0</v>
      </c>
      <c r="O16" s="253">
        <v>0</v>
      </c>
      <c r="P16" s="253">
        <v>0</v>
      </c>
      <c r="Q16" s="253">
        <v>0</v>
      </c>
      <c r="R16" s="253">
        <v>0</v>
      </c>
      <c r="S16" s="253">
        <v>0</v>
      </c>
      <c r="T16" s="253">
        <v>0</v>
      </c>
      <c r="U16" s="253">
        <v>0</v>
      </c>
      <c r="V16" s="253">
        <v>0</v>
      </c>
      <c r="W16" s="253">
        <v>0</v>
      </c>
      <c r="X16" s="253">
        <v>0</v>
      </c>
      <c r="Y16" s="253">
        <v>0</v>
      </c>
      <c r="Z16" s="253">
        <v>0</v>
      </c>
      <c r="AA16" s="253">
        <v>0</v>
      </c>
      <c r="AB16" s="253">
        <v>0</v>
      </c>
      <c r="AC16" s="253">
        <v>41</v>
      </c>
      <c r="AD16" s="253">
        <v>51</v>
      </c>
      <c r="AE16" s="253">
        <v>56</v>
      </c>
      <c r="AF16" s="253">
        <v>64</v>
      </c>
      <c r="AG16" s="253">
        <v>70</v>
      </c>
      <c r="AH16" s="253">
        <v>76</v>
      </c>
      <c r="AI16" s="253">
        <v>80</v>
      </c>
      <c r="AJ16" s="253">
        <v>86</v>
      </c>
      <c r="AK16" s="253">
        <v>97</v>
      </c>
      <c r="AL16" s="253">
        <v>105</v>
      </c>
      <c r="AM16" s="253">
        <v>118</v>
      </c>
      <c r="AN16" s="253">
        <v>132</v>
      </c>
      <c r="AO16" s="253">
        <v>142</v>
      </c>
      <c r="AP16" s="253">
        <v>154</v>
      </c>
      <c r="AQ16" s="253">
        <v>166</v>
      </c>
      <c r="AR16" s="253">
        <v>176</v>
      </c>
      <c r="AS16" s="253">
        <v>186</v>
      </c>
      <c r="AT16" s="253">
        <v>199</v>
      </c>
      <c r="AU16" s="253">
        <v>212</v>
      </c>
      <c r="AV16" s="253">
        <v>0</v>
      </c>
      <c r="AW16" s="253">
        <v>0</v>
      </c>
      <c r="AX16" s="253">
        <v>0</v>
      </c>
      <c r="AY16" s="253">
        <v>0</v>
      </c>
      <c r="AZ16" s="253">
        <v>0</v>
      </c>
      <c r="BA16" s="253">
        <v>0</v>
      </c>
      <c r="BB16" s="253">
        <v>0</v>
      </c>
      <c r="BC16" s="253">
        <v>0</v>
      </c>
      <c r="BD16" s="253">
        <v>0</v>
      </c>
      <c r="BE16" s="253">
        <v>0</v>
      </c>
      <c r="BF16" s="253">
        <v>0</v>
      </c>
      <c r="BG16" s="253">
        <v>0</v>
      </c>
      <c r="BH16" s="253">
        <v>0</v>
      </c>
      <c r="BI16" s="253">
        <v>0</v>
      </c>
      <c r="BJ16" s="253">
        <v>0</v>
      </c>
      <c r="BK16" s="253">
        <v>0</v>
      </c>
      <c r="BL16" s="253">
        <v>0</v>
      </c>
      <c r="BM16" s="253">
        <v>0</v>
      </c>
      <c r="BN16" s="253">
        <v>0</v>
      </c>
      <c r="BO16" s="253">
        <v>0</v>
      </c>
      <c r="BP16" s="253">
        <v>0</v>
      </c>
      <c r="BQ16" s="253">
        <v>0</v>
      </c>
      <c r="BR16" s="253">
        <v>0</v>
      </c>
      <c r="BS16" s="253">
        <v>0</v>
      </c>
      <c r="BT16" s="253">
        <v>0</v>
      </c>
      <c r="BU16" s="253">
        <v>0</v>
      </c>
      <c r="BV16" s="253">
        <v>0</v>
      </c>
      <c r="BW16" s="253">
        <v>0</v>
      </c>
      <c r="BX16" s="253">
        <v>0</v>
      </c>
      <c r="BY16" s="253">
        <v>0</v>
      </c>
      <c r="BZ16" s="253">
        <v>0</v>
      </c>
      <c r="CA16" s="253">
        <v>0</v>
      </c>
      <c r="CB16" s="253">
        <v>0</v>
      </c>
      <c r="CC16" s="253">
        <v>0</v>
      </c>
      <c r="CD16" s="253">
        <v>0</v>
      </c>
      <c r="CE16" s="253">
        <v>0</v>
      </c>
      <c r="CF16" s="253">
        <v>0</v>
      </c>
      <c r="CG16" s="253">
        <v>0</v>
      </c>
      <c r="CH16" s="254">
        <v>0</v>
      </c>
    </row>
    <row r="17" spans="2:86" x14ac:dyDescent="0.25">
      <c r="B17" s="245" t="s">
        <v>380</v>
      </c>
      <c r="D17" s="191">
        <v>0</v>
      </c>
      <c r="E17" s="191">
        <v>0</v>
      </c>
      <c r="F17" s="191">
        <v>0</v>
      </c>
      <c r="G17" s="191">
        <v>0</v>
      </c>
      <c r="H17" s="191">
        <v>0</v>
      </c>
      <c r="I17" s="191">
        <v>0</v>
      </c>
      <c r="J17" s="191">
        <v>0</v>
      </c>
      <c r="K17" s="191">
        <v>0</v>
      </c>
      <c r="L17" s="191">
        <v>0</v>
      </c>
      <c r="M17" s="191">
        <v>0</v>
      </c>
      <c r="N17" s="191">
        <v>0</v>
      </c>
      <c r="O17" s="191">
        <v>0</v>
      </c>
      <c r="P17" s="191">
        <v>0</v>
      </c>
      <c r="Q17" s="191">
        <v>0</v>
      </c>
      <c r="R17" s="191">
        <v>0</v>
      </c>
      <c r="S17" s="191">
        <v>0</v>
      </c>
      <c r="T17" s="191">
        <v>0</v>
      </c>
      <c r="U17" s="191">
        <v>0</v>
      </c>
      <c r="V17" s="191">
        <v>0</v>
      </c>
      <c r="W17" s="191">
        <v>0</v>
      </c>
      <c r="X17" s="191">
        <v>0</v>
      </c>
      <c r="Y17" s="191">
        <v>0</v>
      </c>
      <c r="Z17" s="191">
        <v>0</v>
      </c>
      <c r="AA17" s="191">
        <v>0</v>
      </c>
      <c r="AB17" s="191">
        <v>0</v>
      </c>
      <c r="AC17" s="191">
        <v>0</v>
      </c>
      <c r="AD17" s="191">
        <v>0</v>
      </c>
      <c r="AE17" s="191">
        <v>0</v>
      </c>
      <c r="AF17" s="191">
        <v>0</v>
      </c>
      <c r="AG17" s="191">
        <v>0</v>
      </c>
      <c r="AH17" s="191">
        <v>407</v>
      </c>
      <c r="AI17" s="191">
        <v>408</v>
      </c>
      <c r="AJ17" s="191">
        <v>393</v>
      </c>
      <c r="AK17" s="191">
        <v>377</v>
      </c>
      <c r="AL17" s="191">
        <v>374</v>
      </c>
      <c r="AM17" s="191">
        <v>367</v>
      </c>
      <c r="AN17" s="191">
        <v>362</v>
      </c>
      <c r="AO17" s="191">
        <v>347</v>
      </c>
      <c r="AP17" s="191">
        <v>340</v>
      </c>
      <c r="AQ17" s="191">
        <v>330</v>
      </c>
      <c r="AR17" s="191">
        <v>337</v>
      </c>
      <c r="AS17" s="191">
        <v>327</v>
      </c>
      <c r="AT17" s="191">
        <v>317</v>
      </c>
      <c r="AU17" s="191">
        <v>304</v>
      </c>
      <c r="AV17" s="191">
        <v>295</v>
      </c>
      <c r="AW17" s="191">
        <v>288</v>
      </c>
      <c r="AX17" s="191">
        <v>281</v>
      </c>
      <c r="AY17" s="191">
        <v>271</v>
      </c>
      <c r="AZ17" s="191">
        <v>263</v>
      </c>
      <c r="BA17" s="191">
        <v>252</v>
      </c>
      <c r="BB17" s="191">
        <v>244</v>
      </c>
      <c r="BC17" s="191">
        <v>237</v>
      </c>
      <c r="BD17" s="191">
        <v>233</v>
      </c>
      <c r="BE17" s="191">
        <v>214</v>
      </c>
      <c r="BF17" s="191">
        <v>227</v>
      </c>
      <c r="BG17" s="191">
        <v>203</v>
      </c>
      <c r="BH17" s="191">
        <v>180</v>
      </c>
      <c r="BI17" s="191">
        <v>163</v>
      </c>
      <c r="BJ17" s="191">
        <v>147</v>
      </c>
      <c r="BK17" s="191">
        <v>129</v>
      </c>
      <c r="BL17" s="191">
        <v>117</v>
      </c>
      <c r="BM17" s="191">
        <v>108</v>
      </c>
      <c r="BN17" s="191">
        <v>103</v>
      </c>
      <c r="BO17" s="191">
        <v>100</v>
      </c>
      <c r="BP17" s="191">
        <v>97</v>
      </c>
      <c r="BQ17" s="191">
        <v>95</v>
      </c>
      <c r="BR17" s="191">
        <v>92</v>
      </c>
      <c r="BS17" s="191">
        <v>92</v>
      </c>
      <c r="BT17" s="191">
        <v>90</v>
      </c>
      <c r="BU17" s="191">
        <v>86</v>
      </c>
      <c r="BV17" s="191">
        <v>101</v>
      </c>
      <c r="BW17" s="191">
        <v>101</v>
      </c>
      <c r="BX17" s="191">
        <v>99</v>
      </c>
      <c r="BY17" s="191">
        <v>97</v>
      </c>
      <c r="BZ17" s="191">
        <v>91</v>
      </c>
      <c r="CA17" s="191">
        <v>86</v>
      </c>
      <c r="CB17" s="191">
        <v>78</v>
      </c>
      <c r="CC17" s="191">
        <v>72</v>
      </c>
      <c r="CD17" s="191">
        <v>66</v>
      </c>
      <c r="CE17" s="191">
        <v>65</v>
      </c>
      <c r="CF17" s="191">
        <v>65</v>
      </c>
      <c r="CG17" s="191">
        <v>63</v>
      </c>
      <c r="CH17" s="192">
        <v>61</v>
      </c>
    </row>
    <row r="18" spans="2:86" x14ac:dyDescent="0.25">
      <c r="B18" s="291" t="s">
        <v>382</v>
      </c>
      <c r="D18" s="191">
        <v>0</v>
      </c>
      <c r="E18" s="191">
        <v>0</v>
      </c>
      <c r="F18" s="191">
        <v>0</v>
      </c>
      <c r="G18" s="191">
        <v>0</v>
      </c>
      <c r="H18" s="191">
        <v>0</v>
      </c>
      <c r="I18" s="191">
        <v>0</v>
      </c>
      <c r="J18" s="191">
        <v>0</v>
      </c>
      <c r="K18" s="191">
        <v>0</v>
      </c>
      <c r="L18" s="191">
        <v>0</v>
      </c>
      <c r="M18" s="191">
        <v>0</v>
      </c>
      <c r="N18" s="191">
        <v>0</v>
      </c>
      <c r="O18" s="191">
        <v>0</v>
      </c>
      <c r="P18" s="191">
        <v>0</v>
      </c>
      <c r="Q18" s="191">
        <v>0</v>
      </c>
      <c r="R18" s="191">
        <v>0</v>
      </c>
      <c r="S18" s="191">
        <v>0</v>
      </c>
      <c r="T18" s="191">
        <v>0</v>
      </c>
      <c r="U18" s="191">
        <v>0</v>
      </c>
      <c r="V18" s="191">
        <v>0</v>
      </c>
      <c r="W18" s="191">
        <v>0</v>
      </c>
      <c r="X18" s="191">
        <v>0</v>
      </c>
      <c r="Y18" s="191">
        <v>0</v>
      </c>
      <c r="Z18" s="191">
        <v>0</v>
      </c>
      <c r="AA18" s="191">
        <v>0</v>
      </c>
      <c r="AB18" s="191">
        <v>0</v>
      </c>
      <c r="AC18" s="191">
        <v>0</v>
      </c>
      <c r="AD18" s="191">
        <v>0</v>
      </c>
      <c r="AE18" s="191">
        <v>0</v>
      </c>
      <c r="AF18" s="191">
        <v>0</v>
      </c>
      <c r="AG18" s="191">
        <v>0</v>
      </c>
      <c r="AH18" s="191">
        <v>0</v>
      </c>
      <c r="AI18" s="191">
        <v>0</v>
      </c>
      <c r="AJ18" s="191">
        <v>0</v>
      </c>
      <c r="AK18" s="191">
        <v>0</v>
      </c>
      <c r="AL18" s="191">
        <v>0</v>
      </c>
      <c r="AM18" s="191">
        <v>0</v>
      </c>
      <c r="AN18" s="191">
        <v>0</v>
      </c>
      <c r="AO18" s="191">
        <v>0</v>
      </c>
      <c r="AP18" s="191">
        <v>0</v>
      </c>
      <c r="AQ18" s="191">
        <v>0</v>
      </c>
      <c r="AR18" s="191">
        <v>0</v>
      </c>
      <c r="AS18" s="191">
        <v>0</v>
      </c>
      <c r="AT18" s="191">
        <v>0</v>
      </c>
      <c r="AU18" s="191">
        <v>0</v>
      </c>
      <c r="AV18" s="191">
        <v>0</v>
      </c>
      <c r="AW18" s="191">
        <v>0</v>
      </c>
      <c r="AX18" s="191">
        <v>0</v>
      </c>
      <c r="AY18" s="191">
        <v>0</v>
      </c>
      <c r="AZ18" s="191">
        <v>0</v>
      </c>
      <c r="BA18" s="191">
        <v>0</v>
      </c>
      <c r="BB18" s="191">
        <v>0</v>
      </c>
      <c r="BC18" s="191">
        <v>383</v>
      </c>
      <c r="BD18" s="191">
        <v>384</v>
      </c>
      <c r="BE18" s="191">
        <v>408</v>
      </c>
      <c r="BF18" s="191">
        <v>433</v>
      </c>
      <c r="BG18" s="191">
        <v>455</v>
      </c>
      <c r="BH18" s="191">
        <v>467</v>
      </c>
      <c r="BI18" s="191">
        <v>475</v>
      </c>
      <c r="BJ18" s="191">
        <v>485</v>
      </c>
      <c r="BK18" s="191">
        <v>496</v>
      </c>
      <c r="BL18" s="191">
        <v>519</v>
      </c>
      <c r="BM18" s="191">
        <v>550</v>
      </c>
      <c r="BN18" s="191">
        <v>584</v>
      </c>
      <c r="BO18" s="191">
        <v>615</v>
      </c>
      <c r="BP18" s="191">
        <v>650</v>
      </c>
      <c r="BQ18" s="191">
        <v>675</v>
      </c>
      <c r="BR18" s="191">
        <v>730</v>
      </c>
      <c r="BS18" s="191">
        <v>793</v>
      </c>
      <c r="BT18" s="191">
        <v>844</v>
      </c>
      <c r="BU18" s="191">
        <v>884</v>
      </c>
      <c r="BV18" s="191">
        <v>894</v>
      </c>
      <c r="BW18" s="191">
        <v>876</v>
      </c>
      <c r="BX18" s="191">
        <v>899</v>
      </c>
      <c r="BY18" s="191">
        <v>912</v>
      </c>
      <c r="BZ18" s="191">
        <v>951</v>
      </c>
      <c r="CA18" s="191">
        <v>973</v>
      </c>
      <c r="CB18" s="191">
        <v>1030</v>
      </c>
      <c r="CC18" s="191">
        <v>1097</v>
      </c>
      <c r="CD18" s="191">
        <v>1165</v>
      </c>
      <c r="CE18" s="191">
        <v>1219</v>
      </c>
      <c r="CF18" s="191">
        <v>1268</v>
      </c>
      <c r="CG18" s="191">
        <v>1309</v>
      </c>
      <c r="CH18" s="192">
        <v>1339</v>
      </c>
    </row>
    <row r="19" spans="2:86" x14ac:dyDescent="0.25">
      <c r="B19" s="256" t="s">
        <v>470</v>
      </c>
      <c r="D19" s="191">
        <v>0</v>
      </c>
      <c r="E19" s="191">
        <v>0</v>
      </c>
      <c r="F19" s="191">
        <v>0</v>
      </c>
      <c r="G19" s="191">
        <v>0</v>
      </c>
      <c r="H19" s="191">
        <v>0</v>
      </c>
      <c r="I19" s="191">
        <v>0</v>
      </c>
      <c r="J19" s="191">
        <v>0</v>
      </c>
      <c r="K19" s="191">
        <v>0</v>
      </c>
      <c r="L19" s="191">
        <v>0</v>
      </c>
      <c r="M19" s="191">
        <v>0</v>
      </c>
      <c r="N19" s="191">
        <v>0</v>
      </c>
      <c r="O19" s="191">
        <v>0</v>
      </c>
      <c r="P19" s="191">
        <v>0</v>
      </c>
      <c r="Q19" s="191">
        <v>0</v>
      </c>
      <c r="R19" s="191">
        <v>0</v>
      </c>
      <c r="S19" s="191">
        <v>0</v>
      </c>
      <c r="T19" s="191">
        <v>0</v>
      </c>
      <c r="U19" s="191">
        <v>0</v>
      </c>
      <c r="V19" s="191">
        <v>0</v>
      </c>
      <c r="W19" s="191">
        <v>0</v>
      </c>
      <c r="X19" s="191">
        <v>0</v>
      </c>
      <c r="Y19" s="191">
        <v>0</v>
      </c>
      <c r="Z19" s="191">
        <v>0</v>
      </c>
      <c r="AA19" s="191">
        <v>0</v>
      </c>
      <c r="AB19" s="191">
        <v>0</v>
      </c>
      <c r="AC19" s="191">
        <v>0</v>
      </c>
      <c r="AD19" s="191">
        <v>0</v>
      </c>
      <c r="AE19" s="191">
        <v>0</v>
      </c>
      <c r="AF19" s="191">
        <v>0</v>
      </c>
      <c r="AG19" s="191">
        <v>0</v>
      </c>
      <c r="AH19" s="191">
        <v>0</v>
      </c>
      <c r="AI19" s="191">
        <v>0</v>
      </c>
      <c r="AJ19" s="191">
        <v>0</v>
      </c>
      <c r="AK19" s="191">
        <v>0</v>
      </c>
      <c r="AL19" s="191">
        <v>0</v>
      </c>
      <c r="AM19" s="191">
        <v>0</v>
      </c>
      <c r="AN19" s="191">
        <v>0</v>
      </c>
      <c r="AO19" s="191">
        <v>0</v>
      </c>
      <c r="AP19" s="191">
        <v>0</v>
      </c>
      <c r="AQ19" s="191">
        <v>0</v>
      </c>
      <c r="AR19" s="191">
        <v>0</v>
      </c>
      <c r="AS19" s="191">
        <v>0</v>
      </c>
      <c r="AT19" s="191">
        <v>0</v>
      </c>
      <c r="AU19" s="191">
        <v>0</v>
      </c>
      <c r="AV19" s="191">
        <v>0</v>
      </c>
      <c r="AW19" s="191">
        <v>0</v>
      </c>
      <c r="AX19" s="191">
        <v>0</v>
      </c>
      <c r="AY19" s="191">
        <v>0</v>
      </c>
      <c r="AZ19" s="191">
        <v>0</v>
      </c>
      <c r="BA19" s="191">
        <v>0</v>
      </c>
      <c r="BB19" s="191">
        <v>0</v>
      </c>
      <c r="BC19" s="191">
        <v>0</v>
      </c>
      <c r="BD19" s="191">
        <v>0</v>
      </c>
      <c r="BE19" s="191">
        <v>0</v>
      </c>
      <c r="BF19" s="191">
        <v>0</v>
      </c>
      <c r="BG19" s="191">
        <v>386</v>
      </c>
      <c r="BH19" s="191">
        <v>407</v>
      </c>
      <c r="BI19" s="191">
        <v>422</v>
      </c>
      <c r="BJ19" s="191">
        <v>432</v>
      </c>
      <c r="BK19" s="191">
        <v>442</v>
      </c>
      <c r="BL19" s="191">
        <v>462</v>
      </c>
      <c r="BM19" s="191">
        <v>491</v>
      </c>
      <c r="BN19" s="191">
        <v>523</v>
      </c>
      <c r="BO19" s="191">
        <v>558</v>
      </c>
      <c r="BP19" s="191">
        <v>595</v>
      </c>
      <c r="BQ19" s="191">
        <v>631</v>
      </c>
      <c r="BR19" s="191">
        <v>679</v>
      </c>
      <c r="BS19" s="191">
        <v>740</v>
      </c>
      <c r="BT19" s="191">
        <v>780</v>
      </c>
      <c r="BU19" s="191">
        <v>809</v>
      </c>
      <c r="BV19" s="191">
        <v>803</v>
      </c>
      <c r="BW19" s="191">
        <v>797</v>
      </c>
      <c r="BX19" s="191">
        <v>839</v>
      </c>
      <c r="BY19" s="191">
        <v>836</v>
      </c>
      <c r="BZ19" s="191">
        <v>861</v>
      </c>
      <c r="CA19" s="191">
        <v>893</v>
      </c>
      <c r="CB19" s="191">
        <v>944</v>
      </c>
      <c r="CC19" s="191">
        <v>1008</v>
      </c>
      <c r="CD19" s="191">
        <v>1070</v>
      </c>
      <c r="CE19" s="191">
        <v>1118</v>
      </c>
      <c r="CF19" s="191">
        <v>1161</v>
      </c>
      <c r="CG19" s="191">
        <v>1199</v>
      </c>
      <c r="CH19" s="192">
        <v>1225</v>
      </c>
    </row>
    <row r="20" spans="2:86" x14ac:dyDescent="0.25">
      <c r="B20" s="256" t="s">
        <v>471</v>
      </c>
      <c r="D20" s="191">
        <v>0</v>
      </c>
      <c r="E20" s="191">
        <v>0</v>
      </c>
      <c r="F20" s="191">
        <v>0</v>
      </c>
      <c r="G20" s="191">
        <v>0</v>
      </c>
      <c r="H20" s="191">
        <v>0</v>
      </c>
      <c r="I20" s="191">
        <v>0</v>
      </c>
      <c r="J20" s="191">
        <v>0</v>
      </c>
      <c r="K20" s="191">
        <v>0</v>
      </c>
      <c r="L20" s="191">
        <v>0</v>
      </c>
      <c r="M20" s="191">
        <v>0</v>
      </c>
      <c r="N20" s="191">
        <v>0</v>
      </c>
      <c r="O20" s="191">
        <v>0</v>
      </c>
      <c r="P20" s="191">
        <v>0</v>
      </c>
      <c r="Q20" s="191">
        <v>0</v>
      </c>
      <c r="R20" s="191">
        <v>0</v>
      </c>
      <c r="S20" s="191">
        <v>0</v>
      </c>
      <c r="T20" s="191">
        <v>0</v>
      </c>
      <c r="U20" s="191">
        <v>0</v>
      </c>
      <c r="V20" s="191">
        <v>0</v>
      </c>
      <c r="W20" s="191">
        <v>0</v>
      </c>
      <c r="X20" s="191">
        <v>0</v>
      </c>
      <c r="Y20" s="191">
        <v>0</v>
      </c>
      <c r="Z20" s="191">
        <v>0</v>
      </c>
      <c r="AA20" s="191">
        <v>0</v>
      </c>
      <c r="AB20" s="191">
        <v>0</v>
      </c>
      <c r="AC20" s="191">
        <v>0</v>
      </c>
      <c r="AD20" s="191">
        <v>0</v>
      </c>
      <c r="AE20" s="191">
        <v>0</v>
      </c>
      <c r="AF20" s="191">
        <v>0</v>
      </c>
      <c r="AG20" s="191">
        <v>0</v>
      </c>
      <c r="AH20" s="191">
        <v>0</v>
      </c>
      <c r="AI20" s="191">
        <v>0</v>
      </c>
      <c r="AJ20" s="191">
        <v>0</v>
      </c>
      <c r="AK20" s="191">
        <v>0</v>
      </c>
      <c r="AL20" s="191">
        <v>0</v>
      </c>
      <c r="AM20" s="191">
        <v>0</v>
      </c>
      <c r="AN20" s="191">
        <v>0</v>
      </c>
      <c r="AO20" s="191">
        <v>0</v>
      </c>
      <c r="AP20" s="191">
        <v>0</v>
      </c>
      <c r="AQ20" s="191">
        <v>0</v>
      </c>
      <c r="AR20" s="191">
        <v>0</v>
      </c>
      <c r="AS20" s="191">
        <v>0</v>
      </c>
      <c r="AT20" s="191">
        <v>0</v>
      </c>
      <c r="AU20" s="191">
        <v>0</v>
      </c>
      <c r="AV20" s="191">
        <v>0</v>
      </c>
      <c r="AW20" s="191">
        <v>0</v>
      </c>
      <c r="AX20" s="191">
        <v>0</v>
      </c>
      <c r="AY20" s="191">
        <v>0</v>
      </c>
      <c r="AZ20" s="191">
        <v>0</v>
      </c>
      <c r="BA20" s="191">
        <v>0</v>
      </c>
      <c r="BB20" s="191">
        <v>0</v>
      </c>
      <c r="BC20" s="191">
        <v>0</v>
      </c>
      <c r="BD20" s="191">
        <v>0</v>
      </c>
      <c r="BE20" s="191">
        <v>0</v>
      </c>
      <c r="BF20" s="191">
        <v>0</v>
      </c>
      <c r="BG20" s="191">
        <v>69</v>
      </c>
      <c r="BH20" s="191">
        <v>60</v>
      </c>
      <c r="BI20" s="191">
        <v>53</v>
      </c>
      <c r="BJ20" s="191">
        <v>52</v>
      </c>
      <c r="BK20" s="191">
        <v>54</v>
      </c>
      <c r="BL20" s="191">
        <v>57</v>
      </c>
      <c r="BM20" s="191">
        <v>59</v>
      </c>
      <c r="BN20" s="191">
        <v>61</v>
      </c>
      <c r="BO20" s="191">
        <v>57</v>
      </c>
      <c r="BP20" s="191">
        <v>55</v>
      </c>
      <c r="BQ20" s="191">
        <v>44</v>
      </c>
      <c r="BR20" s="191">
        <v>52</v>
      </c>
      <c r="BS20" s="191">
        <v>52</v>
      </c>
      <c r="BT20" s="191">
        <v>65</v>
      </c>
      <c r="BU20" s="191">
        <v>75</v>
      </c>
      <c r="BV20" s="191">
        <v>91</v>
      </c>
      <c r="BW20" s="191">
        <v>79</v>
      </c>
      <c r="BX20" s="191">
        <v>61</v>
      </c>
      <c r="BY20" s="191">
        <v>75</v>
      </c>
      <c r="BZ20" s="191">
        <v>89</v>
      </c>
      <c r="CA20" s="191">
        <v>80</v>
      </c>
      <c r="CB20" s="191">
        <v>85</v>
      </c>
      <c r="CC20" s="191">
        <v>89</v>
      </c>
      <c r="CD20" s="191">
        <v>96</v>
      </c>
      <c r="CE20" s="191">
        <v>101</v>
      </c>
      <c r="CF20" s="191">
        <v>106</v>
      </c>
      <c r="CG20" s="191">
        <v>111</v>
      </c>
      <c r="CH20" s="192">
        <v>114</v>
      </c>
    </row>
    <row r="21" spans="2:86" ht="26.25" customHeight="1" x14ac:dyDescent="0.25">
      <c r="B21" s="245" t="s">
        <v>494</v>
      </c>
      <c r="D21" s="253">
        <v>0</v>
      </c>
      <c r="E21" s="253">
        <v>0</v>
      </c>
      <c r="F21" s="253">
        <v>0</v>
      </c>
      <c r="G21" s="253">
        <v>0</v>
      </c>
      <c r="H21" s="253">
        <v>0</v>
      </c>
      <c r="I21" s="253">
        <v>0</v>
      </c>
      <c r="J21" s="253">
        <v>0</v>
      </c>
      <c r="K21" s="253">
        <v>0</v>
      </c>
      <c r="L21" s="253">
        <v>0</v>
      </c>
      <c r="M21" s="253">
        <v>0</v>
      </c>
      <c r="N21" s="253">
        <v>0</v>
      </c>
      <c r="O21" s="253">
        <v>0</v>
      </c>
      <c r="P21" s="253">
        <v>0</v>
      </c>
      <c r="Q21" s="253">
        <v>0</v>
      </c>
      <c r="R21" s="253">
        <v>0</v>
      </c>
      <c r="S21" s="253">
        <v>0</v>
      </c>
      <c r="T21" s="253">
        <v>0</v>
      </c>
      <c r="U21" s="253">
        <v>0</v>
      </c>
      <c r="V21" s="253">
        <v>0</v>
      </c>
      <c r="W21" s="253">
        <v>0</v>
      </c>
      <c r="X21" s="253">
        <v>0</v>
      </c>
      <c r="Y21" s="253">
        <v>0</v>
      </c>
      <c r="Z21" s="253">
        <v>0</v>
      </c>
      <c r="AA21" s="253">
        <v>0</v>
      </c>
      <c r="AB21" s="253">
        <v>8050</v>
      </c>
      <c r="AC21" s="253">
        <v>260</v>
      </c>
      <c r="AD21" s="253">
        <v>340</v>
      </c>
      <c r="AE21" s="253">
        <v>0</v>
      </c>
      <c r="AF21" s="253">
        <v>0</v>
      </c>
      <c r="AG21" s="253">
        <v>9800</v>
      </c>
      <c r="AH21" s="253">
        <v>500</v>
      </c>
      <c r="AI21" s="253">
        <v>500</v>
      </c>
      <c r="AJ21" s="253">
        <v>500</v>
      </c>
      <c r="AK21" s="253">
        <v>600</v>
      </c>
      <c r="AL21" s="253">
        <v>600</v>
      </c>
      <c r="AM21" s="253">
        <v>600</v>
      </c>
      <c r="AN21" s="253">
        <v>600</v>
      </c>
      <c r="AO21" s="253">
        <v>700</v>
      </c>
      <c r="AP21" s="253">
        <v>800</v>
      </c>
      <c r="AQ21" s="253">
        <v>887</v>
      </c>
      <c r="AR21" s="253">
        <v>861</v>
      </c>
      <c r="AS21" s="253">
        <v>877</v>
      </c>
      <c r="AT21" s="253">
        <v>934</v>
      </c>
      <c r="AU21" s="253">
        <v>1067</v>
      </c>
      <c r="AV21" s="253">
        <v>1265</v>
      </c>
      <c r="AW21" s="253">
        <v>1392</v>
      </c>
      <c r="AX21" s="253">
        <v>1260</v>
      </c>
      <c r="AY21" s="253">
        <v>1476</v>
      </c>
      <c r="AZ21" s="253">
        <v>1544</v>
      </c>
      <c r="BA21" s="253">
        <v>1578</v>
      </c>
      <c r="BB21" s="253">
        <v>1607</v>
      </c>
      <c r="BC21" s="253">
        <v>1612</v>
      </c>
      <c r="BD21" s="253">
        <v>1622</v>
      </c>
      <c r="BE21" s="253">
        <v>1635</v>
      </c>
      <c r="BF21" s="253">
        <v>1719</v>
      </c>
      <c r="BG21" s="253">
        <v>1854</v>
      </c>
      <c r="BH21" s="253">
        <v>1921</v>
      </c>
      <c r="BI21" s="253">
        <v>1912</v>
      </c>
      <c r="BJ21" s="253">
        <v>1920</v>
      </c>
      <c r="BK21" s="253">
        <v>2003</v>
      </c>
      <c r="BL21" s="253">
        <v>3164</v>
      </c>
      <c r="BM21" s="253">
        <v>3246</v>
      </c>
      <c r="BN21" s="253">
        <v>3227</v>
      </c>
      <c r="BO21" s="253">
        <v>3212</v>
      </c>
      <c r="BP21" s="253">
        <v>3240</v>
      </c>
      <c r="BQ21" s="253">
        <v>3215</v>
      </c>
      <c r="BR21" s="253">
        <v>3329</v>
      </c>
      <c r="BS21" s="253">
        <v>3565</v>
      </c>
      <c r="BT21" s="253">
        <v>3310</v>
      </c>
      <c r="BU21" s="253">
        <v>3317</v>
      </c>
      <c r="BV21" s="253">
        <v>3241</v>
      </c>
      <c r="BW21" s="253">
        <v>3479</v>
      </c>
      <c r="BX21" s="253">
        <v>3577</v>
      </c>
      <c r="BY21" s="253">
        <v>3710</v>
      </c>
      <c r="BZ21" s="253">
        <v>4075</v>
      </c>
      <c r="CA21" s="253">
        <v>4552</v>
      </c>
      <c r="CB21" s="253">
        <v>5057</v>
      </c>
      <c r="CC21" s="253">
        <v>5387</v>
      </c>
      <c r="CD21" s="253">
        <v>5694</v>
      </c>
      <c r="CE21" s="253">
        <v>5981</v>
      </c>
      <c r="CF21" s="253">
        <v>6234</v>
      </c>
      <c r="CG21" s="253">
        <v>6317</v>
      </c>
      <c r="CH21" s="254">
        <v>6409</v>
      </c>
    </row>
    <row r="22" spans="2:86" x14ac:dyDescent="0.25">
      <c r="B22" s="245" t="s">
        <v>29</v>
      </c>
      <c r="D22" s="253">
        <v>0</v>
      </c>
      <c r="E22" s="253">
        <v>0</v>
      </c>
      <c r="F22" s="253">
        <v>0</v>
      </c>
      <c r="G22" s="253">
        <v>0</v>
      </c>
      <c r="H22" s="253">
        <v>0</v>
      </c>
      <c r="I22" s="253">
        <v>0</v>
      </c>
      <c r="J22" s="253">
        <v>0</v>
      </c>
      <c r="K22" s="253">
        <v>0</v>
      </c>
      <c r="L22" s="253">
        <v>0</v>
      </c>
      <c r="M22" s="253">
        <v>0</v>
      </c>
      <c r="N22" s="253">
        <v>0</v>
      </c>
      <c r="O22" s="253">
        <v>0</v>
      </c>
      <c r="P22" s="253">
        <v>0</v>
      </c>
      <c r="Q22" s="253">
        <v>0</v>
      </c>
      <c r="R22" s="253">
        <v>0</v>
      </c>
      <c r="S22" s="253">
        <v>0</v>
      </c>
      <c r="T22" s="253">
        <v>0</v>
      </c>
      <c r="U22" s="253">
        <v>0</v>
      </c>
      <c r="V22" s="253">
        <v>0</v>
      </c>
      <c r="W22" s="253">
        <v>0</v>
      </c>
      <c r="X22" s="253">
        <v>0</v>
      </c>
      <c r="Y22" s="253">
        <v>0</v>
      </c>
      <c r="Z22" s="253">
        <v>0</v>
      </c>
      <c r="AA22" s="253">
        <v>0</v>
      </c>
      <c r="AB22" s="253">
        <v>0</v>
      </c>
      <c r="AC22" s="253">
        <v>0</v>
      </c>
      <c r="AD22" s="253">
        <v>0</v>
      </c>
      <c r="AE22" s="253">
        <v>0</v>
      </c>
      <c r="AF22" s="253">
        <v>0</v>
      </c>
      <c r="AG22" s="253">
        <v>0</v>
      </c>
      <c r="AH22" s="253">
        <v>0</v>
      </c>
      <c r="AI22" s="253">
        <v>0</v>
      </c>
      <c r="AJ22" s="253">
        <v>0</v>
      </c>
      <c r="AK22" s="253">
        <v>0</v>
      </c>
      <c r="AL22" s="253">
        <v>0</v>
      </c>
      <c r="AM22" s="253">
        <v>0</v>
      </c>
      <c r="AN22" s="253">
        <v>0</v>
      </c>
      <c r="AO22" s="253">
        <v>0</v>
      </c>
      <c r="AP22" s="253">
        <v>0</v>
      </c>
      <c r="AQ22" s="253">
        <v>0</v>
      </c>
      <c r="AR22" s="253">
        <v>2131</v>
      </c>
      <c r="AS22" s="253">
        <v>2221</v>
      </c>
      <c r="AT22" s="253">
        <v>2991</v>
      </c>
      <c r="AU22" s="253">
        <v>3209</v>
      </c>
      <c r="AV22" s="253">
        <v>3708</v>
      </c>
      <c r="AW22" s="253">
        <v>2628</v>
      </c>
      <c r="AX22" s="253">
        <v>2814</v>
      </c>
      <c r="AY22" s="253">
        <v>2921</v>
      </c>
      <c r="AZ22" s="253">
        <v>2927</v>
      </c>
      <c r="BA22" s="253">
        <v>2856</v>
      </c>
      <c r="BB22" s="253">
        <v>2740</v>
      </c>
      <c r="BC22" s="253">
        <v>2580</v>
      </c>
      <c r="BD22" s="253">
        <v>2374</v>
      </c>
      <c r="BE22" s="253">
        <v>2293</v>
      </c>
      <c r="BF22" s="253">
        <v>2268</v>
      </c>
      <c r="BG22" s="253">
        <v>2358</v>
      </c>
      <c r="BH22" s="253">
        <v>2473</v>
      </c>
      <c r="BI22" s="253">
        <v>2603</v>
      </c>
      <c r="BJ22" s="253">
        <v>2570</v>
      </c>
      <c r="BK22" s="253">
        <v>2533</v>
      </c>
      <c r="BL22" s="253">
        <v>2566</v>
      </c>
      <c r="BM22" s="253">
        <v>2940</v>
      </c>
      <c r="BN22" s="253">
        <v>3172</v>
      </c>
      <c r="BO22" s="253">
        <v>3254</v>
      </c>
      <c r="BP22" s="253">
        <v>3368</v>
      </c>
      <c r="BQ22" s="253">
        <v>0</v>
      </c>
      <c r="BR22" s="253">
        <v>0</v>
      </c>
      <c r="BS22" s="253">
        <v>0</v>
      </c>
      <c r="BT22" s="253">
        <v>0</v>
      </c>
      <c r="BU22" s="253">
        <v>0</v>
      </c>
      <c r="BV22" s="253">
        <v>0</v>
      </c>
      <c r="BW22" s="253">
        <v>0</v>
      </c>
      <c r="BX22" s="253">
        <v>0</v>
      </c>
      <c r="BY22" s="253">
        <v>0</v>
      </c>
      <c r="BZ22" s="253">
        <v>0</v>
      </c>
      <c r="CA22" s="253">
        <v>0</v>
      </c>
      <c r="CB22" s="253">
        <v>0</v>
      </c>
      <c r="CC22" s="253">
        <v>0</v>
      </c>
      <c r="CD22" s="253">
        <v>0</v>
      </c>
      <c r="CE22" s="253">
        <v>0</v>
      </c>
      <c r="CF22" s="253">
        <v>0</v>
      </c>
      <c r="CG22" s="253">
        <v>0</v>
      </c>
      <c r="CH22" s="254">
        <v>0</v>
      </c>
    </row>
    <row r="23" spans="2:86" x14ac:dyDescent="0.25">
      <c r="B23" s="291" t="s">
        <v>390</v>
      </c>
      <c r="D23" s="253">
        <v>0</v>
      </c>
      <c r="E23" s="253">
        <v>0</v>
      </c>
      <c r="F23" s="253">
        <v>0</v>
      </c>
      <c r="G23" s="253">
        <v>0</v>
      </c>
      <c r="H23" s="253">
        <v>0</v>
      </c>
      <c r="I23" s="253">
        <v>0</v>
      </c>
      <c r="J23" s="253">
        <v>0</v>
      </c>
      <c r="K23" s="253">
        <v>0</v>
      </c>
      <c r="L23" s="253">
        <v>0</v>
      </c>
      <c r="M23" s="253">
        <v>0</v>
      </c>
      <c r="N23" s="253">
        <v>0</v>
      </c>
      <c r="O23" s="253">
        <v>0</v>
      </c>
      <c r="P23" s="253">
        <v>0</v>
      </c>
      <c r="Q23" s="253">
        <v>0</v>
      </c>
      <c r="R23" s="253">
        <v>0</v>
      </c>
      <c r="S23" s="253">
        <v>0</v>
      </c>
      <c r="T23" s="253">
        <v>0</v>
      </c>
      <c r="U23" s="253">
        <v>0</v>
      </c>
      <c r="V23" s="253">
        <v>0</v>
      </c>
      <c r="W23" s="253">
        <v>0</v>
      </c>
      <c r="X23" s="253">
        <v>0</v>
      </c>
      <c r="Y23" s="253">
        <v>0</v>
      </c>
      <c r="Z23" s="253">
        <v>0</v>
      </c>
      <c r="AA23" s="253">
        <v>0</v>
      </c>
      <c r="AB23" s="253">
        <v>0</v>
      </c>
      <c r="AC23" s="253">
        <v>0</v>
      </c>
      <c r="AD23" s="253">
        <v>0</v>
      </c>
      <c r="AE23" s="253">
        <v>0</v>
      </c>
      <c r="AF23" s="253">
        <v>0</v>
      </c>
      <c r="AG23" s="253">
        <v>0</v>
      </c>
      <c r="AH23" s="253">
        <v>0</v>
      </c>
      <c r="AI23" s="253">
        <v>0</v>
      </c>
      <c r="AJ23" s="253">
        <v>0</v>
      </c>
      <c r="AK23" s="253">
        <v>0</v>
      </c>
      <c r="AL23" s="253">
        <v>0</v>
      </c>
      <c r="AM23" s="253">
        <v>0</v>
      </c>
      <c r="AN23" s="253">
        <v>0</v>
      </c>
      <c r="AO23" s="253">
        <v>0</v>
      </c>
      <c r="AP23" s="253">
        <v>0</v>
      </c>
      <c r="AQ23" s="253">
        <v>0</v>
      </c>
      <c r="AR23" s="253">
        <v>0</v>
      </c>
      <c r="AS23" s="253">
        <v>0</v>
      </c>
      <c r="AT23" s="253">
        <v>0</v>
      </c>
      <c r="AU23" s="253">
        <v>0</v>
      </c>
      <c r="AV23" s="253">
        <v>629</v>
      </c>
      <c r="AW23" s="253">
        <v>799</v>
      </c>
      <c r="AX23" s="253">
        <v>915</v>
      </c>
      <c r="AY23" s="253">
        <v>1048</v>
      </c>
      <c r="AZ23" s="253">
        <v>1160</v>
      </c>
      <c r="BA23" s="253">
        <v>1251</v>
      </c>
      <c r="BB23" s="253">
        <v>1288</v>
      </c>
      <c r="BC23" s="253">
        <v>1314</v>
      </c>
      <c r="BD23" s="253">
        <v>1351</v>
      </c>
      <c r="BE23" s="253">
        <v>1410</v>
      </c>
      <c r="BF23" s="253">
        <v>1491</v>
      </c>
      <c r="BG23" s="253">
        <v>1553</v>
      </c>
      <c r="BH23" s="253">
        <v>1596</v>
      </c>
      <c r="BI23" s="253">
        <v>1627</v>
      </c>
      <c r="BJ23" s="253">
        <v>1657</v>
      </c>
      <c r="BK23" s="253">
        <v>1692</v>
      </c>
      <c r="BL23" s="253">
        <v>1733</v>
      </c>
      <c r="BM23" s="253">
        <v>1780</v>
      </c>
      <c r="BN23" s="253">
        <v>1819</v>
      </c>
      <c r="BO23" s="253">
        <v>1847</v>
      </c>
      <c r="BP23" s="253">
        <v>1877</v>
      </c>
      <c r="BQ23" s="253">
        <v>1866</v>
      </c>
      <c r="BR23" s="253">
        <v>1761</v>
      </c>
      <c r="BS23" s="253">
        <v>1563</v>
      </c>
      <c r="BT23" s="253">
        <v>1236</v>
      </c>
      <c r="BU23" s="253">
        <v>837</v>
      </c>
      <c r="BV23" s="253">
        <v>570</v>
      </c>
      <c r="BW23" s="253">
        <v>376</v>
      </c>
      <c r="BX23" s="253">
        <v>204</v>
      </c>
      <c r="BY23" s="253">
        <v>186</v>
      </c>
      <c r="BZ23" s="253">
        <v>170</v>
      </c>
      <c r="CA23" s="253">
        <v>158</v>
      </c>
      <c r="CB23" s="253">
        <v>165</v>
      </c>
      <c r="CC23" s="253">
        <v>148</v>
      </c>
      <c r="CD23" s="253">
        <v>139</v>
      </c>
      <c r="CE23" s="253">
        <v>132</v>
      </c>
      <c r="CF23" s="253">
        <v>106</v>
      </c>
      <c r="CG23" s="253">
        <v>49</v>
      </c>
      <c r="CH23" s="254">
        <v>37</v>
      </c>
    </row>
    <row r="24" spans="2:86" x14ac:dyDescent="0.25">
      <c r="B24" s="256" t="s">
        <v>470</v>
      </c>
      <c r="D24" s="253">
        <v>0</v>
      </c>
      <c r="E24" s="253">
        <v>0</v>
      </c>
      <c r="F24" s="253">
        <v>0</v>
      </c>
      <c r="G24" s="253">
        <v>0</v>
      </c>
      <c r="H24" s="253">
        <v>0</v>
      </c>
      <c r="I24" s="253">
        <v>0</v>
      </c>
      <c r="J24" s="253">
        <v>0</v>
      </c>
      <c r="K24" s="253">
        <v>0</v>
      </c>
      <c r="L24" s="253">
        <v>0</v>
      </c>
      <c r="M24" s="253">
        <v>0</v>
      </c>
      <c r="N24" s="253">
        <v>0</v>
      </c>
      <c r="O24" s="253">
        <v>0</v>
      </c>
      <c r="P24" s="253">
        <v>0</v>
      </c>
      <c r="Q24" s="253">
        <v>0</v>
      </c>
      <c r="R24" s="253">
        <v>0</v>
      </c>
      <c r="S24" s="253">
        <v>0</v>
      </c>
      <c r="T24" s="253">
        <v>0</v>
      </c>
      <c r="U24" s="253">
        <v>0</v>
      </c>
      <c r="V24" s="253">
        <v>0</v>
      </c>
      <c r="W24" s="253">
        <v>0</v>
      </c>
      <c r="X24" s="253">
        <v>0</v>
      </c>
      <c r="Y24" s="253">
        <v>0</v>
      </c>
      <c r="Z24" s="253">
        <v>0</v>
      </c>
      <c r="AA24" s="253">
        <v>0</v>
      </c>
      <c r="AB24" s="253">
        <v>0</v>
      </c>
      <c r="AC24" s="253">
        <v>0</v>
      </c>
      <c r="AD24" s="253">
        <v>0</v>
      </c>
      <c r="AE24" s="253">
        <v>0</v>
      </c>
      <c r="AF24" s="253">
        <v>0</v>
      </c>
      <c r="AG24" s="253">
        <v>0</v>
      </c>
      <c r="AH24" s="253">
        <v>0</v>
      </c>
      <c r="AI24" s="253">
        <v>0</v>
      </c>
      <c r="AJ24" s="253">
        <v>0</v>
      </c>
      <c r="AK24" s="253">
        <v>0</v>
      </c>
      <c r="AL24" s="253">
        <v>0</v>
      </c>
      <c r="AM24" s="253">
        <v>0</v>
      </c>
      <c r="AN24" s="253">
        <v>0</v>
      </c>
      <c r="AO24" s="253">
        <v>0</v>
      </c>
      <c r="AP24" s="253">
        <v>0</v>
      </c>
      <c r="AQ24" s="253">
        <v>0</v>
      </c>
      <c r="AR24" s="253">
        <v>0</v>
      </c>
      <c r="AS24" s="253">
        <v>0</v>
      </c>
      <c r="AT24" s="253">
        <v>0</v>
      </c>
      <c r="AU24" s="253">
        <v>0</v>
      </c>
      <c r="AV24" s="253">
        <v>591</v>
      </c>
      <c r="AW24" s="253">
        <v>796</v>
      </c>
      <c r="AX24" s="253">
        <v>908</v>
      </c>
      <c r="AY24" s="253">
        <v>1039</v>
      </c>
      <c r="AZ24" s="253">
        <v>1151</v>
      </c>
      <c r="BA24" s="253">
        <v>1243</v>
      </c>
      <c r="BB24" s="253">
        <v>1278</v>
      </c>
      <c r="BC24" s="253">
        <v>1302</v>
      </c>
      <c r="BD24" s="253">
        <v>1339</v>
      </c>
      <c r="BE24" s="253">
        <v>1396</v>
      </c>
      <c r="BF24" s="253">
        <v>1477</v>
      </c>
      <c r="BG24" s="253">
        <v>1539</v>
      </c>
      <c r="BH24" s="253">
        <v>1582</v>
      </c>
      <c r="BI24" s="253">
        <v>1612</v>
      </c>
      <c r="BJ24" s="253">
        <v>1641</v>
      </c>
      <c r="BK24" s="253">
        <v>1676</v>
      </c>
      <c r="BL24" s="253">
        <v>1715</v>
      </c>
      <c r="BM24" s="253">
        <v>1761</v>
      </c>
      <c r="BN24" s="253">
        <v>1800</v>
      </c>
      <c r="BO24" s="253">
        <v>1828</v>
      </c>
      <c r="BP24" s="253">
        <v>1858</v>
      </c>
      <c r="BQ24" s="253">
        <v>1846</v>
      </c>
      <c r="BR24" s="253">
        <v>1742</v>
      </c>
      <c r="BS24" s="253">
        <v>1555</v>
      </c>
      <c r="BT24" s="253">
        <v>1227</v>
      </c>
      <c r="BU24" s="253">
        <v>829</v>
      </c>
      <c r="BV24" s="253">
        <v>563</v>
      </c>
      <c r="BW24" s="253">
        <v>369</v>
      </c>
      <c r="BX24" s="253">
        <v>198</v>
      </c>
      <c r="BY24" s="253">
        <v>180</v>
      </c>
      <c r="BZ24" s="253">
        <v>165</v>
      </c>
      <c r="CA24" s="253">
        <v>153</v>
      </c>
      <c r="CB24" s="253">
        <v>161</v>
      </c>
      <c r="CC24" s="253">
        <v>144</v>
      </c>
      <c r="CD24" s="253">
        <v>136</v>
      </c>
      <c r="CE24" s="253">
        <v>129</v>
      </c>
      <c r="CF24" s="253">
        <v>103</v>
      </c>
      <c r="CG24" s="253">
        <v>46</v>
      </c>
      <c r="CH24" s="254">
        <v>35</v>
      </c>
    </row>
    <row r="25" spans="2:86" x14ac:dyDescent="0.25">
      <c r="B25" s="256" t="s">
        <v>471</v>
      </c>
      <c r="D25" s="253">
        <v>0</v>
      </c>
      <c r="E25" s="253">
        <v>0</v>
      </c>
      <c r="F25" s="253">
        <v>0</v>
      </c>
      <c r="G25" s="253">
        <v>0</v>
      </c>
      <c r="H25" s="253">
        <v>0</v>
      </c>
      <c r="I25" s="253">
        <v>0</v>
      </c>
      <c r="J25" s="253">
        <v>0</v>
      </c>
      <c r="K25" s="253">
        <v>0</v>
      </c>
      <c r="L25" s="253">
        <v>0</v>
      </c>
      <c r="M25" s="253">
        <v>0</v>
      </c>
      <c r="N25" s="253">
        <v>0</v>
      </c>
      <c r="O25" s="253">
        <v>0</v>
      </c>
      <c r="P25" s="253">
        <v>0</v>
      </c>
      <c r="Q25" s="253">
        <v>0</v>
      </c>
      <c r="R25" s="253">
        <v>0</v>
      </c>
      <c r="S25" s="253">
        <v>0</v>
      </c>
      <c r="T25" s="253">
        <v>0</v>
      </c>
      <c r="U25" s="253">
        <v>0</v>
      </c>
      <c r="V25" s="253">
        <v>0</v>
      </c>
      <c r="W25" s="253">
        <v>0</v>
      </c>
      <c r="X25" s="253">
        <v>0</v>
      </c>
      <c r="Y25" s="253">
        <v>0</v>
      </c>
      <c r="Z25" s="253">
        <v>0</v>
      </c>
      <c r="AA25" s="253">
        <v>0</v>
      </c>
      <c r="AB25" s="253">
        <v>0</v>
      </c>
      <c r="AC25" s="253">
        <v>0</v>
      </c>
      <c r="AD25" s="253">
        <v>0</v>
      </c>
      <c r="AE25" s="253">
        <v>0</v>
      </c>
      <c r="AF25" s="253">
        <v>0</v>
      </c>
      <c r="AG25" s="253">
        <v>0</v>
      </c>
      <c r="AH25" s="253">
        <v>0</v>
      </c>
      <c r="AI25" s="253">
        <v>0</v>
      </c>
      <c r="AJ25" s="253">
        <v>0</v>
      </c>
      <c r="AK25" s="253">
        <v>0</v>
      </c>
      <c r="AL25" s="253">
        <v>0</v>
      </c>
      <c r="AM25" s="253">
        <v>0</v>
      </c>
      <c r="AN25" s="253">
        <v>0</v>
      </c>
      <c r="AO25" s="253">
        <v>0</v>
      </c>
      <c r="AP25" s="253">
        <v>0</v>
      </c>
      <c r="AQ25" s="253">
        <v>0</v>
      </c>
      <c r="AR25" s="253">
        <v>0</v>
      </c>
      <c r="AS25" s="253">
        <v>0</v>
      </c>
      <c r="AT25" s="253">
        <v>0</v>
      </c>
      <c r="AU25" s="253">
        <v>0</v>
      </c>
      <c r="AV25" s="253">
        <v>38</v>
      </c>
      <c r="AW25" s="253">
        <v>3</v>
      </c>
      <c r="AX25" s="253">
        <v>7</v>
      </c>
      <c r="AY25" s="253">
        <v>9</v>
      </c>
      <c r="AZ25" s="253">
        <v>9</v>
      </c>
      <c r="BA25" s="253">
        <v>8</v>
      </c>
      <c r="BB25" s="253">
        <v>10</v>
      </c>
      <c r="BC25" s="253">
        <v>12</v>
      </c>
      <c r="BD25" s="253">
        <v>12</v>
      </c>
      <c r="BE25" s="253">
        <v>14</v>
      </c>
      <c r="BF25" s="253">
        <v>14</v>
      </c>
      <c r="BG25" s="253">
        <v>14</v>
      </c>
      <c r="BH25" s="253">
        <v>14</v>
      </c>
      <c r="BI25" s="253">
        <v>15</v>
      </c>
      <c r="BJ25" s="253">
        <v>16</v>
      </c>
      <c r="BK25" s="253">
        <v>16</v>
      </c>
      <c r="BL25" s="253">
        <v>17</v>
      </c>
      <c r="BM25" s="253">
        <v>19</v>
      </c>
      <c r="BN25" s="253">
        <v>19</v>
      </c>
      <c r="BO25" s="253">
        <v>20</v>
      </c>
      <c r="BP25" s="253">
        <v>20</v>
      </c>
      <c r="BQ25" s="253">
        <v>20</v>
      </c>
      <c r="BR25" s="253">
        <v>19</v>
      </c>
      <c r="BS25" s="253">
        <v>8</v>
      </c>
      <c r="BT25" s="253">
        <v>9</v>
      </c>
      <c r="BU25" s="253">
        <v>8</v>
      </c>
      <c r="BV25" s="253">
        <v>7</v>
      </c>
      <c r="BW25" s="253">
        <v>8</v>
      </c>
      <c r="BX25" s="253">
        <v>7</v>
      </c>
      <c r="BY25" s="253">
        <v>6</v>
      </c>
      <c r="BZ25" s="253">
        <v>5</v>
      </c>
      <c r="CA25" s="253">
        <v>4</v>
      </c>
      <c r="CB25" s="253">
        <v>4</v>
      </c>
      <c r="CC25" s="253">
        <v>3</v>
      </c>
      <c r="CD25" s="253">
        <v>3</v>
      </c>
      <c r="CE25" s="253">
        <v>3</v>
      </c>
      <c r="CF25" s="253">
        <v>3</v>
      </c>
      <c r="CG25" s="253">
        <v>3</v>
      </c>
      <c r="CH25" s="254">
        <v>3</v>
      </c>
    </row>
    <row r="26" spans="2:86" ht="26.25" customHeight="1" x14ac:dyDescent="0.25">
      <c r="B26" s="291" t="s">
        <v>391</v>
      </c>
      <c r="D26" s="253">
        <v>0</v>
      </c>
      <c r="E26" s="253">
        <v>0</v>
      </c>
      <c r="F26" s="253">
        <v>0</v>
      </c>
      <c r="G26" s="253">
        <v>0</v>
      </c>
      <c r="H26" s="253">
        <v>0</v>
      </c>
      <c r="I26" s="253">
        <v>0</v>
      </c>
      <c r="J26" s="253">
        <v>0</v>
      </c>
      <c r="K26" s="253">
        <v>0</v>
      </c>
      <c r="L26" s="253">
        <v>0</v>
      </c>
      <c r="M26" s="253">
        <v>0</v>
      </c>
      <c r="N26" s="253">
        <v>0</v>
      </c>
      <c r="O26" s="253">
        <v>0</v>
      </c>
      <c r="P26" s="253">
        <v>0</v>
      </c>
      <c r="Q26" s="253">
        <v>0</v>
      </c>
      <c r="R26" s="253">
        <v>0</v>
      </c>
      <c r="S26" s="253">
        <v>0</v>
      </c>
      <c r="T26" s="253">
        <v>0</v>
      </c>
      <c r="U26" s="253">
        <v>0</v>
      </c>
      <c r="V26" s="253">
        <v>0</v>
      </c>
      <c r="W26" s="253">
        <v>0</v>
      </c>
      <c r="X26" s="253">
        <v>0</v>
      </c>
      <c r="Y26" s="253">
        <v>0</v>
      </c>
      <c r="Z26" s="253">
        <v>0</v>
      </c>
      <c r="AA26" s="253">
        <v>0</v>
      </c>
      <c r="AB26" s="253">
        <v>0</v>
      </c>
      <c r="AC26" s="253">
        <v>0</v>
      </c>
      <c r="AD26" s="253">
        <v>0</v>
      </c>
      <c r="AE26" s="253">
        <v>0</v>
      </c>
      <c r="AF26" s="253">
        <v>0</v>
      </c>
      <c r="AG26" s="253">
        <v>0</v>
      </c>
      <c r="AH26" s="253">
        <v>0</v>
      </c>
      <c r="AI26" s="253">
        <v>0</v>
      </c>
      <c r="AJ26" s="253">
        <v>0</v>
      </c>
      <c r="AK26" s="253">
        <v>0</v>
      </c>
      <c r="AL26" s="253">
        <v>0</v>
      </c>
      <c r="AM26" s="253">
        <v>0</v>
      </c>
      <c r="AN26" s="253">
        <v>0</v>
      </c>
      <c r="AO26" s="253">
        <v>0</v>
      </c>
      <c r="AP26" s="253">
        <v>0</v>
      </c>
      <c r="AQ26" s="253">
        <v>0</v>
      </c>
      <c r="AR26" s="253">
        <v>0</v>
      </c>
      <c r="AS26" s="253">
        <v>0</v>
      </c>
      <c r="AT26" s="253">
        <v>0</v>
      </c>
      <c r="AU26" s="253">
        <v>0</v>
      </c>
      <c r="AV26" s="253">
        <v>1</v>
      </c>
      <c r="AW26" s="253">
        <v>3</v>
      </c>
      <c r="AX26" s="253">
        <v>5</v>
      </c>
      <c r="AY26" s="253">
        <v>7</v>
      </c>
      <c r="AZ26" s="253">
        <v>11</v>
      </c>
      <c r="BA26" s="253">
        <v>14</v>
      </c>
      <c r="BB26" s="253">
        <v>16</v>
      </c>
      <c r="BC26" s="253">
        <v>13</v>
      </c>
      <c r="BD26" s="253">
        <v>0</v>
      </c>
      <c r="BE26" s="253">
        <v>0</v>
      </c>
      <c r="BF26" s="253">
        <v>0</v>
      </c>
      <c r="BG26" s="253">
        <v>0</v>
      </c>
      <c r="BH26" s="253">
        <v>0</v>
      </c>
      <c r="BI26" s="253">
        <v>0</v>
      </c>
      <c r="BJ26" s="253">
        <v>0</v>
      </c>
      <c r="BK26" s="253">
        <v>0</v>
      </c>
      <c r="BL26" s="253">
        <v>0</v>
      </c>
      <c r="BM26" s="253">
        <v>0</v>
      </c>
      <c r="BN26" s="253">
        <v>0</v>
      </c>
      <c r="BO26" s="253">
        <v>0</v>
      </c>
      <c r="BP26" s="253">
        <v>0</v>
      </c>
      <c r="BQ26" s="253">
        <v>0</v>
      </c>
      <c r="BR26" s="253">
        <v>0</v>
      </c>
      <c r="BS26" s="253">
        <v>0</v>
      </c>
      <c r="BT26" s="253">
        <v>0</v>
      </c>
      <c r="BU26" s="253">
        <v>0</v>
      </c>
      <c r="BV26" s="253">
        <v>0</v>
      </c>
      <c r="BW26" s="253">
        <v>0</v>
      </c>
      <c r="BX26" s="253">
        <v>0</v>
      </c>
      <c r="BY26" s="253">
        <v>0</v>
      </c>
      <c r="BZ26" s="253">
        <v>0</v>
      </c>
      <c r="CA26" s="253">
        <v>0</v>
      </c>
      <c r="CB26" s="253">
        <v>0</v>
      </c>
      <c r="CC26" s="253">
        <v>0</v>
      </c>
      <c r="CD26" s="253">
        <v>0</v>
      </c>
      <c r="CE26" s="253">
        <v>0</v>
      </c>
      <c r="CF26" s="253">
        <v>0</v>
      </c>
      <c r="CG26" s="253">
        <v>0</v>
      </c>
      <c r="CH26" s="254">
        <v>0</v>
      </c>
    </row>
    <row r="27" spans="2:86" x14ac:dyDescent="0.25">
      <c r="B27" s="245" t="s">
        <v>394</v>
      </c>
      <c r="D27" s="253">
        <v>0</v>
      </c>
      <c r="E27" s="253">
        <v>0</v>
      </c>
      <c r="F27" s="253">
        <v>0</v>
      </c>
      <c r="G27" s="253">
        <v>0</v>
      </c>
      <c r="H27" s="253">
        <v>0</v>
      </c>
      <c r="I27" s="253">
        <v>0</v>
      </c>
      <c r="J27" s="253">
        <v>0</v>
      </c>
      <c r="K27" s="253">
        <v>0</v>
      </c>
      <c r="L27" s="253">
        <v>0</v>
      </c>
      <c r="M27" s="253">
        <v>0</v>
      </c>
      <c r="N27" s="253">
        <v>0</v>
      </c>
      <c r="O27" s="253">
        <v>0</v>
      </c>
      <c r="P27" s="253">
        <v>0</v>
      </c>
      <c r="Q27" s="253">
        <v>0</v>
      </c>
      <c r="R27" s="253">
        <v>0</v>
      </c>
      <c r="S27" s="253">
        <v>0</v>
      </c>
      <c r="T27" s="253">
        <v>0</v>
      </c>
      <c r="U27" s="253">
        <v>0</v>
      </c>
      <c r="V27" s="253">
        <v>0</v>
      </c>
      <c r="W27" s="253">
        <v>0</v>
      </c>
      <c r="X27" s="253">
        <v>0</v>
      </c>
      <c r="Y27" s="253">
        <v>0</v>
      </c>
      <c r="Z27" s="253">
        <v>0</v>
      </c>
      <c r="AA27" s="253">
        <v>0</v>
      </c>
      <c r="AB27" s="253">
        <v>0</v>
      </c>
      <c r="AC27" s="253">
        <v>0</v>
      </c>
      <c r="AD27" s="253">
        <v>0</v>
      </c>
      <c r="AE27" s="253">
        <v>0</v>
      </c>
      <c r="AF27" s="253">
        <v>0</v>
      </c>
      <c r="AG27" s="253">
        <v>0</v>
      </c>
      <c r="AH27" s="253">
        <v>0</v>
      </c>
      <c r="AI27" s="253">
        <v>0</v>
      </c>
      <c r="AJ27" s="253">
        <v>0</v>
      </c>
      <c r="AK27" s="253">
        <v>0</v>
      </c>
      <c r="AL27" s="253">
        <v>0</v>
      </c>
      <c r="AM27" s="253">
        <v>0</v>
      </c>
      <c r="AN27" s="253">
        <v>0</v>
      </c>
      <c r="AO27" s="253">
        <v>0</v>
      </c>
      <c r="AP27" s="253">
        <v>0</v>
      </c>
      <c r="AQ27" s="253">
        <v>0</v>
      </c>
      <c r="AR27" s="253">
        <v>0</v>
      </c>
      <c r="AS27" s="253">
        <v>0</v>
      </c>
      <c r="AT27" s="253">
        <v>0</v>
      </c>
      <c r="AU27" s="253">
        <v>0</v>
      </c>
      <c r="AV27" s="253">
        <v>0</v>
      </c>
      <c r="AW27" s="253">
        <v>0</v>
      </c>
      <c r="AX27" s="253">
        <v>0</v>
      </c>
      <c r="AY27" s="253">
        <v>0</v>
      </c>
      <c r="AZ27" s="253">
        <v>0</v>
      </c>
      <c r="BA27" s="253">
        <v>0</v>
      </c>
      <c r="BB27" s="253">
        <v>0</v>
      </c>
      <c r="BC27" s="253">
        <v>0</v>
      </c>
      <c r="BD27" s="253">
        <v>0</v>
      </c>
      <c r="BE27" s="253">
        <v>0</v>
      </c>
      <c r="BF27" s="253">
        <v>0</v>
      </c>
      <c r="BG27" s="253">
        <v>0</v>
      </c>
      <c r="BH27" s="253">
        <v>0</v>
      </c>
      <c r="BI27" s="253">
        <v>0</v>
      </c>
      <c r="BJ27" s="253">
        <v>0</v>
      </c>
      <c r="BK27" s="253">
        <v>0</v>
      </c>
      <c r="BL27" s="253">
        <v>136</v>
      </c>
      <c r="BM27" s="253">
        <v>391</v>
      </c>
      <c r="BN27" s="253">
        <v>579</v>
      </c>
      <c r="BO27" s="253">
        <v>811</v>
      </c>
      <c r="BP27" s="253">
        <v>1365</v>
      </c>
      <c r="BQ27" s="253">
        <v>1912</v>
      </c>
      <c r="BR27" s="253">
        <v>2235</v>
      </c>
      <c r="BS27" s="253">
        <v>2356</v>
      </c>
      <c r="BT27" s="253">
        <v>2381</v>
      </c>
      <c r="BU27" s="253">
        <v>2326</v>
      </c>
      <c r="BV27" s="253">
        <v>2168</v>
      </c>
      <c r="BW27" s="253">
        <v>1961</v>
      </c>
      <c r="BX27" s="253">
        <v>1875</v>
      </c>
      <c r="BY27" s="253">
        <v>1769</v>
      </c>
      <c r="BZ27" s="253">
        <v>1663</v>
      </c>
      <c r="CA27" s="253">
        <v>1573</v>
      </c>
      <c r="CB27" s="253">
        <v>1437</v>
      </c>
      <c r="CC27" s="253">
        <v>961</v>
      </c>
      <c r="CD27" s="253">
        <v>816</v>
      </c>
      <c r="CE27" s="253">
        <v>809</v>
      </c>
      <c r="CF27" s="253">
        <v>788</v>
      </c>
      <c r="CG27" s="253">
        <v>761</v>
      </c>
      <c r="CH27" s="254">
        <v>750</v>
      </c>
    </row>
    <row r="28" spans="2:86" x14ac:dyDescent="0.25">
      <c r="B28" s="256" t="s">
        <v>384</v>
      </c>
      <c r="D28" s="253">
        <v>0</v>
      </c>
      <c r="E28" s="253">
        <v>0</v>
      </c>
      <c r="F28" s="253">
        <v>0</v>
      </c>
      <c r="G28" s="253">
        <v>0</v>
      </c>
      <c r="H28" s="253">
        <v>0</v>
      </c>
      <c r="I28" s="253">
        <v>0</v>
      </c>
      <c r="J28" s="253">
        <v>0</v>
      </c>
      <c r="K28" s="253">
        <v>0</v>
      </c>
      <c r="L28" s="253">
        <v>0</v>
      </c>
      <c r="M28" s="253">
        <v>0</v>
      </c>
      <c r="N28" s="253">
        <v>0</v>
      </c>
      <c r="O28" s="253">
        <v>0</v>
      </c>
      <c r="P28" s="253">
        <v>0</v>
      </c>
      <c r="Q28" s="253">
        <v>0</v>
      </c>
      <c r="R28" s="253">
        <v>0</v>
      </c>
      <c r="S28" s="253">
        <v>0</v>
      </c>
      <c r="T28" s="253">
        <v>0</v>
      </c>
      <c r="U28" s="253">
        <v>0</v>
      </c>
      <c r="V28" s="253">
        <v>0</v>
      </c>
      <c r="W28" s="253">
        <v>0</v>
      </c>
      <c r="X28" s="253">
        <v>0</v>
      </c>
      <c r="Y28" s="253">
        <v>0</v>
      </c>
      <c r="Z28" s="253">
        <v>0</v>
      </c>
      <c r="AA28" s="253">
        <v>0</v>
      </c>
      <c r="AB28" s="253">
        <v>0</v>
      </c>
      <c r="AC28" s="253">
        <v>0</v>
      </c>
      <c r="AD28" s="253">
        <v>0</v>
      </c>
      <c r="AE28" s="253">
        <v>0</v>
      </c>
      <c r="AF28" s="253">
        <v>0</v>
      </c>
      <c r="AG28" s="253">
        <v>0</v>
      </c>
      <c r="AH28" s="253">
        <v>0</v>
      </c>
      <c r="AI28" s="253">
        <v>0</v>
      </c>
      <c r="AJ28" s="253">
        <v>0</v>
      </c>
      <c r="AK28" s="253">
        <v>0</v>
      </c>
      <c r="AL28" s="253">
        <v>0</v>
      </c>
      <c r="AM28" s="253">
        <v>0</v>
      </c>
      <c r="AN28" s="253">
        <v>0</v>
      </c>
      <c r="AO28" s="253">
        <v>0</v>
      </c>
      <c r="AP28" s="253">
        <v>0</v>
      </c>
      <c r="AQ28" s="253">
        <v>0</v>
      </c>
      <c r="AR28" s="253">
        <v>0</v>
      </c>
      <c r="AS28" s="253">
        <v>0</v>
      </c>
      <c r="AT28" s="253">
        <v>0</v>
      </c>
      <c r="AU28" s="253">
        <v>0</v>
      </c>
      <c r="AV28" s="253">
        <v>0</v>
      </c>
      <c r="AW28" s="253">
        <v>0</v>
      </c>
      <c r="AX28" s="253">
        <v>0</v>
      </c>
      <c r="AY28" s="253">
        <v>0</v>
      </c>
      <c r="AZ28" s="253">
        <v>0</v>
      </c>
      <c r="BA28" s="253">
        <v>0</v>
      </c>
      <c r="BB28" s="253">
        <v>0</v>
      </c>
      <c r="BC28" s="253">
        <v>0</v>
      </c>
      <c r="BD28" s="253">
        <v>0</v>
      </c>
      <c r="BE28" s="253">
        <v>0</v>
      </c>
      <c r="BF28" s="253">
        <v>0</v>
      </c>
      <c r="BG28" s="253">
        <v>0</v>
      </c>
      <c r="BH28" s="253">
        <v>0</v>
      </c>
      <c r="BI28" s="253">
        <v>0</v>
      </c>
      <c r="BJ28" s="253">
        <v>0</v>
      </c>
      <c r="BK28" s="253">
        <v>0</v>
      </c>
      <c r="BL28" s="253">
        <v>59</v>
      </c>
      <c r="BM28" s="253">
        <v>145</v>
      </c>
      <c r="BN28" s="253">
        <v>199</v>
      </c>
      <c r="BO28" s="253">
        <v>262</v>
      </c>
      <c r="BP28" s="253">
        <v>364</v>
      </c>
      <c r="BQ28" s="253">
        <v>492</v>
      </c>
      <c r="BR28" s="253">
        <v>507</v>
      </c>
      <c r="BS28" s="253">
        <v>489</v>
      </c>
      <c r="BT28" s="253">
        <v>483</v>
      </c>
      <c r="BU28" s="253">
        <v>460</v>
      </c>
      <c r="BV28" s="253">
        <v>404</v>
      </c>
      <c r="BW28" s="253">
        <v>360</v>
      </c>
      <c r="BX28" s="253">
        <v>384</v>
      </c>
      <c r="BY28" s="253">
        <v>401</v>
      </c>
      <c r="BZ28" s="253">
        <v>417</v>
      </c>
      <c r="CA28" s="253">
        <v>433</v>
      </c>
      <c r="CB28" s="253">
        <v>460</v>
      </c>
      <c r="CC28" s="253">
        <v>656</v>
      </c>
      <c r="CD28" s="253">
        <v>742</v>
      </c>
      <c r="CE28" s="253">
        <v>735</v>
      </c>
      <c r="CF28" s="253">
        <v>715</v>
      </c>
      <c r="CG28" s="253">
        <v>690</v>
      </c>
      <c r="CH28" s="254">
        <v>681</v>
      </c>
    </row>
    <row r="29" spans="2:86" x14ac:dyDescent="0.25">
      <c r="B29" s="256" t="s">
        <v>474</v>
      </c>
      <c r="D29" s="253">
        <v>0</v>
      </c>
      <c r="E29" s="253">
        <v>0</v>
      </c>
      <c r="F29" s="253">
        <v>0</v>
      </c>
      <c r="G29" s="253">
        <v>0</v>
      </c>
      <c r="H29" s="253">
        <v>0</v>
      </c>
      <c r="I29" s="253">
        <v>0</v>
      </c>
      <c r="J29" s="253">
        <v>0</v>
      </c>
      <c r="K29" s="253">
        <v>0</v>
      </c>
      <c r="L29" s="253">
        <v>0</v>
      </c>
      <c r="M29" s="253">
        <v>0</v>
      </c>
      <c r="N29" s="253">
        <v>0</v>
      </c>
      <c r="O29" s="253">
        <v>0</v>
      </c>
      <c r="P29" s="253">
        <v>0</v>
      </c>
      <c r="Q29" s="253">
        <v>0</v>
      </c>
      <c r="R29" s="253">
        <v>0</v>
      </c>
      <c r="S29" s="253">
        <v>0</v>
      </c>
      <c r="T29" s="253">
        <v>0</v>
      </c>
      <c r="U29" s="253">
        <v>0</v>
      </c>
      <c r="V29" s="253">
        <v>0</v>
      </c>
      <c r="W29" s="253">
        <v>0</v>
      </c>
      <c r="X29" s="253">
        <v>0</v>
      </c>
      <c r="Y29" s="253">
        <v>0</v>
      </c>
      <c r="Z29" s="253">
        <v>0</v>
      </c>
      <c r="AA29" s="253">
        <v>0</v>
      </c>
      <c r="AB29" s="253">
        <v>0</v>
      </c>
      <c r="AC29" s="253">
        <v>0</v>
      </c>
      <c r="AD29" s="253">
        <v>0</v>
      </c>
      <c r="AE29" s="253">
        <v>0</v>
      </c>
      <c r="AF29" s="253">
        <v>0</v>
      </c>
      <c r="AG29" s="253">
        <v>0</v>
      </c>
      <c r="AH29" s="253">
        <v>0</v>
      </c>
      <c r="AI29" s="253">
        <v>0</v>
      </c>
      <c r="AJ29" s="253">
        <v>0</v>
      </c>
      <c r="AK29" s="253">
        <v>0</v>
      </c>
      <c r="AL29" s="253">
        <v>0</v>
      </c>
      <c r="AM29" s="253">
        <v>0</v>
      </c>
      <c r="AN29" s="253">
        <v>0</v>
      </c>
      <c r="AO29" s="253">
        <v>0</v>
      </c>
      <c r="AP29" s="253">
        <v>0</v>
      </c>
      <c r="AQ29" s="253">
        <v>0</v>
      </c>
      <c r="AR29" s="253">
        <v>0</v>
      </c>
      <c r="AS29" s="253">
        <v>0</v>
      </c>
      <c r="AT29" s="253">
        <v>0</v>
      </c>
      <c r="AU29" s="253">
        <v>0</v>
      </c>
      <c r="AV29" s="253">
        <v>0</v>
      </c>
      <c r="AW29" s="253">
        <v>0</v>
      </c>
      <c r="AX29" s="253">
        <v>0</v>
      </c>
      <c r="AY29" s="253">
        <v>0</v>
      </c>
      <c r="AZ29" s="253">
        <v>0</v>
      </c>
      <c r="BA29" s="253">
        <v>0</v>
      </c>
      <c r="BB29" s="253">
        <v>0</v>
      </c>
      <c r="BC29" s="253">
        <v>0</v>
      </c>
      <c r="BD29" s="253">
        <v>0</v>
      </c>
      <c r="BE29" s="253">
        <v>0</v>
      </c>
      <c r="BF29" s="253">
        <v>0</v>
      </c>
      <c r="BG29" s="253">
        <v>0</v>
      </c>
      <c r="BH29" s="253">
        <v>0</v>
      </c>
      <c r="BI29" s="253">
        <v>0</v>
      </c>
      <c r="BJ29" s="253">
        <v>0</v>
      </c>
      <c r="BK29" s="253">
        <v>0</v>
      </c>
      <c r="BL29" s="253">
        <v>6</v>
      </c>
      <c r="BM29" s="253">
        <v>22</v>
      </c>
      <c r="BN29" s="253">
        <v>38</v>
      </c>
      <c r="BO29" s="253">
        <v>59</v>
      </c>
      <c r="BP29" s="253">
        <v>103</v>
      </c>
      <c r="BQ29" s="253">
        <v>180</v>
      </c>
      <c r="BR29" s="253">
        <v>248</v>
      </c>
      <c r="BS29" s="253">
        <v>325</v>
      </c>
      <c r="BT29" s="253">
        <v>379</v>
      </c>
      <c r="BU29" s="253">
        <v>398</v>
      </c>
      <c r="BV29" s="253">
        <v>414</v>
      </c>
      <c r="BW29" s="253">
        <v>437</v>
      </c>
      <c r="BX29" s="253">
        <v>422</v>
      </c>
      <c r="BY29" s="253">
        <v>391</v>
      </c>
      <c r="BZ29" s="253">
        <v>358</v>
      </c>
      <c r="CA29" s="253">
        <v>330</v>
      </c>
      <c r="CB29" s="253">
        <v>292</v>
      </c>
      <c r="CC29" s="253">
        <v>81</v>
      </c>
      <c r="CD29" s="253">
        <v>0</v>
      </c>
      <c r="CE29" s="253">
        <v>0</v>
      </c>
      <c r="CF29" s="253">
        <v>0</v>
      </c>
      <c r="CG29" s="253">
        <v>0</v>
      </c>
      <c r="CH29" s="254">
        <v>0</v>
      </c>
    </row>
    <row r="30" spans="2:86" x14ac:dyDescent="0.25">
      <c r="B30" s="256" t="s">
        <v>395</v>
      </c>
      <c r="D30" s="253">
        <v>0</v>
      </c>
      <c r="E30" s="253">
        <v>0</v>
      </c>
      <c r="F30" s="253">
        <v>0</v>
      </c>
      <c r="G30" s="253">
        <v>0</v>
      </c>
      <c r="H30" s="253">
        <v>0</v>
      </c>
      <c r="I30" s="253">
        <v>0</v>
      </c>
      <c r="J30" s="253">
        <v>0</v>
      </c>
      <c r="K30" s="253">
        <v>0</v>
      </c>
      <c r="L30" s="253">
        <v>0</v>
      </c>
      <c r="M30" s="253">
        <v>0</v>
      </c>
      <c r="N30" s="253">
        <v>0</v>
      </c>
      <c r="O30" s="253">
        <v>0</v>
      </c>
      <c r="P30" s="253">
        <v>0</v>
      </c>
      <c r="Q30" s="253">
        <v>0</v>
      </c>
      <c r="R30" s="253">
        <v>0</v>
      </c>
      <c r="S30" s="253">
        <v>0</v>
      </c>
      <c r="T30" s="253">
        <v>0</v>
      </c>
      <c r="U30" s="253">
        <v>0</v>
      </c>
      <c r="V30" s="253">
        <v>0</v>
      </c>
      <c r="W30" s="253">
        <v>0</v>
      </c>
      <c r="X30" s="253">
        <v>0</v>
      </c>
      <c r="Y30" s="253">
        <v>0</v>
      </c>
      <c r="Z30" s="253">
        <v>0</v>
      </c>
      <c r="AA30" s="253">
        <v>0</v>
      </c>
      <c r="AB30" s="253">
        <v>0</v>
      </c>
      <c r="AC30" s="253">
        <v>0</v>
      </c>
      <c r="AD30" s="253">
        <v>0</v>
      </c>
      <c r="AE30" s="253">
        <v>0</v>
      </c>
      <c r="AF30" s="253">
        <v>0</v>
      </c>
      <c r="AG30" s="253">
        <v>0</v>
      </c>
      <c r="AH30" s="253">
        <v>0</v>
      </c>
      <c r="AI30" s="253">
        <v>0</v>
      </c>
      <c r="AJ30" s="253">
        <v>0</v>
      </c>
      <c r="AK30" s="253">
        <v>0</v>
      </c>
      <c r="AL30" s="253">
        <v>0</v>
      </c>
      <c r="AM30" s="253">
        <v>0</v>
      </c>
      <c r="AN30" s="253">
        <v>0</v>
      </c>
      <c r="AO30" s="253">
        <v>0</v>
      </c>
      <c r="AP30" s="253">
        <v>0</v>
      </c>
      <c r="AQ30" s="253">
        <v>0</v>
      </c>
      <c r="AR30" s="253">
        <v>0</v>
      </c>
      <c r="AS30" s="253">
        <v>0</v>
      </c>
      <c r="AT30" s="253">
        <v>0</v>
      </c>
      <c r="AU30" s="253">
        <v>0</v>
      </c>
      <c r="AV30" s="253">
        <v>0</v>
      </c>
      <c r="AW30" s="253">
        <v>0</v>
      </c>
      <c r="AX30" s="253">
        <v>0</v>
      </c>
      <c r="AY30" s="253">
        <v>0</v>
      </c>
      <c r="AZ30" s="253">
        <v>0</v>
      </c>
      <c r="BA30" s="253">
        <v>0</v>
      </c>
      <c r="BB30" s="253">
        <v>0</v>
      </c>
      <c r="BC30" s="253">
        <v>0</v>
      </c>
      <c r="BD30" s="253">
        <v>0</v>
      </c>
      <c r="BE30" s="253">
        <v>0</v>
      </c>
      <c r="BF30" s="253">
        <v>0</v>
      </c>
      <c r="BG30" s="253">
        <v>0</v>
      </c>
      <c r="BH30" s="253">
        <v>0</v>
      </c>
      <c r="BI30" s="253">
        <v>0</v>
      </c>
      <c r="BJ30" s="253">
        <v>0</v>
      </c>
      <c r="BK30" s="253">
        <v>0</v>
      </c>
      <c r="BL30" s="253">
        <v>56</v>
      </c>
      <c r="BM30" s="253">
        <v>168</v>
      </c>
      <c r="BN30" s="253">
        <v>275</v>
      </c>
      <c r="BO30" s="253">
        <v>424</v>
      </c>
      <c r="BP30" s="253">
        <v>784</v>
      </c>
      <c r="BQ30" s="253">
        <v>1116</v>
      </c>
      <c r="BR30" s="253">
        <v>1340</v>
      </c>
      <c r="BS30" s="253">
        <v>1398</v>
      </c>
      <c r="BT30" s="253">
        <v>1381</v>
      </c>
      <c r="BU30" s="253">
        <v>1335</v>
      </c>
      <c r="BV30" s="253">
        <v>1227</v>
      </c>
      <c r="BW30" s="253">
        <v>1056</v>
      </c>
      <c r="BX30" s="253">
        <v>961</v>
      </c>
      <c r="BY30" s="253">
        <v>871</v>
      </c>
      <c r="BZ30" s="253">
        <v>788</v>
      </c>
      <c r="CA30" s="253">
        <v>716</v>
      </c>
      <c r="CB30" s="253">
        <v>597</v>
      </c>
      <c r="CC30" s="253">
        <v>144</v>
      </c>
      <c r="CD30" s="253">
        <v>0</v>
      </c>
      <c r="CE30" s="253">
        <v>0</v>
      </c>
      <c r="CF30" s="253">
        <v>0</v>
      </c>
      <c r="CG30" s="253">
        <v>0</v>
      </c>
      <c r="CH30" s="254">
        <v>0</v>
      </c>
    </row>
    <row r="31" spans="2:86" x14ac:dyDescent="0.25">
      <c r="B31" s="256" t="s">
        <v>476</v>
      </c>
      <c r="D31" s="253">
        <v>0</v>
      </c>
      <c r="E31" s="253">
        <v>0</v>
      </c>
      <c r="F31" s="253">
        <v>0</v>
      </c>
      <c r="G31" s="253">
        <v>0</v>
      </c>
      <c r="H31" s="253">
        <v>0</v>
      </c>
      <c r="I31" s="253">
        <v>0</v>
      </c>
      <c r="J31" s="253">
        <v>0</v>
      </c>
      <c r="K31" s="253">
        <v>0</v>
      </c>
      <c r="L31" s="253">
        <v>0</v>
      </c>
      <c r="M31" s="253">
        <v>0</v>
      </c>
      <c r="N31" s="253">
        <v>0</v>
      </c>
      <c r="O31" s="253">
        <v>0</v>
      </c>
      <c r="P31" s="253">
        <v>0</v>
      </c>
      <c r="Q31" s="253">
        <v>0</v>
      </c>
      <c r="R31" s="253">
        <v>0</v>
      </c>
      <c r="S31" s="253">
        <v>0</v>
      </c>
      <c r="T31" s="253">
        <v>0</v>
      </c>
      <c r="U31" s="253">
        <v>0</v>
      </c>
      <c r="V31" s="253">
        <v>0</v>
      </c>
      <c r="W31" s="253">
        <v>0</v>
      </c>
      <c r="X31" s="253">
        <v>0</v>
      </c>
      <c r="Y31" s="253">
        <v>0</v>
      </c>
      <c r="Z31" s="253">
        <v>0</v>
      </c>
      <c r="AA31" s="253">
        <v>0</v>
      </c>
      <c r="AB31" s="253">
        <v>0</v>
      </c>
      <c r="AC31" s="253">
        <v>0</v>
      </c>
      <c r="AD31" s="253">
        <v>0</v>
      </c>
      <c r="AE31" s="253">
        <v>0</v>
      </c>
      <c r="AF31" s="253">
        <v>0</v>
      </c>
      <c r="AG31" s="253">
        <v>0</v>
      </c>
      <c r="AH31" s="253">
        <v>0</v>
      </c>
      <c r="AI31" s="253">
        <v>0</v>
      </c>
      <c r="AJ31" s="253">
        <v>0</v>
      </c>
      <c r="AK31" s="253">
        <v>0</v>
      </c>
      <c r="AL31" s="253">
        <v>0</v>
      </c>
      <c r="AM31" s="253">
        <v>0</v>
      </c>
      <c r="AN31" s="253">
        <v>0</v>
      </c>
      <c r="AO31" s="253">
        <v>0</v>
      </c>
      <c r="AP31" s="253">
        <v>0</v>
      </c>
      <c r="AQ31" s="253">
        <v>0</v>
      </c>
      <c r="AR31" s="253">
        <v>0</v>
      </c>
      <c r="AS31" s="253">
        <v>0</v>
      </c>
      <c r="AT31" s="253">
        <v>0</v>
      </c>
      <c r="AU31" s="253">
        <v>0</v>
      </c>
      <c r="AV31" s="253">
        <v>0</v>
      </c>
      <c r="AW31" s="253">
        <v>0</v>
      </c>
      <c r="AX31" s="253">
        <v>0</v>
      </c>
      <c r="AY31" s="253">
        <v>0</v>
      </c>
      <c r="AZ31" s="253">
        <v>0</v>
      </c>
      <c r="BA31" s="253">
        <v>0</v>
      </c>
      <c r="BB31" s="253">
        <v>0</v>
      </c>
      <c r="BC31" s="253">
        <v>0</v>
      </c>
      <c r="BD31" s="253">
        <v>0</v>
      </c>
      <c r="BE31" s="253">
        <v>0</v>
      </c>
      <c r="BF31" s="253">
        <v>0</v>
      </c>
      <c r="BG31" s="253">
        <v>0</v>
      </c>
      <c r="BH31" s="253">
        <v>0</v>
      </c>
      <c r="BI31" s="253">
        <v>0</v>
      </c>
      <c r="BJ31" s="253">
        <v>0</v>
      </c>
      <c r="BK31" s="253">
        <v>0</v>
      </c>
      <c r="BL31" s="253">
        <v>16</v>
      </c>
      <c r="BM31" s="253">
        <v>56</v>
      </c>
      <c r="BN31" s="253">
        <v>67</v>
      </c>
      <c r="BO31" s="253">
        <v>65</v>
      </c>
      <c r="BP31" s="253">
        <v>114</v>
      </c>
      <c r="BQ31" s="253">
        <v>124</v>
      </c>
      <c r="BR31" s="253">
        <v>141</v>
      </c>
      <c r="BS31" s="253">
        <v>144</v>
      </c>
      <c r="BT31" s="253">
        <v>137</v>
      </c>
      <c r="BU31" s="253">
        <v>133</v>
      </c>
      <c r="BV31" s="253">
        <v>123</v>
      </c>
      <c r="BW31" s="253">
        <v>108</v>
      </c>
      <c r="BX31" s="253">
        <v>108</v>
      </c>
      <c r="BY31" s="253">
        <v>106</v>
      </c>
      <c r="BZ31" s="253">
        <v>99</v>
      </c>
      <c r="CA31" s="253">
        <v>94</v>
      </c>
      <c r="CB31" s="253">
        <v>88</v>
      </c>
      <c r="CC31" s="253">
        <v>80</v>
      </c>
      <c r="CD31" s="253">
        <v>74</v>
      </c>
      <c r="CE31" s="253">
        <v>74</v>
      </c>
      <c r="CF31" s="253">
        <v>73</v>
      </c>
      <c r="CG31" s="253">
        <v>71</v>
      </c>
      <c r="CH31" s="254">
        <v>69</v>
      </c>
    </row>
    <row r="32" spans="2:86" ht="26.25" customHeight="1" x14ac:dyDescent="0.25">
      <c r="B32" s="245" t="s">
        <v>396</v>
      </c>
      <c r="D32" s="253">
        <v>0</v>
      </c>
      <c r="E32" s="253">
        <v>0</v>
      </c>
      <c r="F32" s="253">
        <v>0</v>
      </c>
      <c r="G32" s="253">
        <v>0</v>
      </c>
      <c r="H32" s="253">
        <v>0</v>
      </c>
      <c r="I32" s="253">
        <v>0</v>
      </c>
      <c r="J32" s="253">
        <v>0</v>
      </c>
      <c r="K32" s="253">
        <v>0</v>
      </c>
      <c r="L32" s="253">
        <v>0</v>
      </c>
      <c r="M32" s="253">
        <v>0</v>
      </c>
      <c r="N32" s="253">
        <v>0</v>
      </c>
      <c r="O32" s="253">
        <v>0</v>
      </c>
      <c r="P32" s="253">
        <v>0</v>
      </c>
      <c r="Q32" s="253">
        <v>0</v>
      </c>
      <c r="R32" s="253">
        <v>0</v>
      </c>
      <c r="S32" s="253">
        <v>0</v>
      </c>
      <c r="T32" s="253">
        <v>0</v>
      </c>
      <c r="U32" s="253">
        <v>0</v>
      </c>
      <c r="V32" s="253">
        <v>0</v>
      </c>
      <c r="W32" s="253">
        <v>0</v>
      </c>
      <c r="X32" s="253">
        <v>0</v>
      </c>
      <c r="Y32" s="253">
        <v>0</v>
      </c>
      <c r="Z32" s="253">
        <v>0</v>
      </c>
      <c r="AA32" s="253">
        <v>0</v>
      </c>
      <c r="AB32" s="253">
        <v>0</v>
      </c>
      <c r="AC32" s="253">
        <v>0</v>
      </c>
      <c r="AD32" s="253">
        <v>0</v>
      </c>
      <c r="AE32" s="253">
        <v>0</v>
      </c>
      <c r="AF32" s="253">
        <v>0</v>
      </c>
      <c r="AG32" s="253">
        <v>0</v>
      </c>
      <c r="AH32" s="253">
        <v>0</v>
      </c>
      <c r="AI32" s="253">
        <v>0</v>
      </c>
      <c r="AJ32" s="253">
        <v>96</v>
      </c>
      <c r="AK32" s="253">
        <v>124</v>
      </c>
      <c r="AL32" s="253">
        <v>165</v>
      </c>
      <c r="AM32" s="253">
        <v>195</v>
      </c>
      <c r="AN32" s="253">
        <v>201</v>
      </c>
      <c r="AO32" s="253">
        <v>200</v>
      </c>
      <c r="AP32" s="253">
        <v>210</v>
      </c>
      <c r="AQ32" s="253">
        <v>217</v>
      </c>
      <c r="AR32" s="253">
        <v>277</v>
      </c>
      <c r="AS32" s="253">
        <v>308</v>
      </c>
      <c r="AT32" s="253">
        <v>327</v>
      </c>
      <c r="AU32" s="253">
        <v>365</v>
      </c>
      <c r="AV32" s="253">
        <v>431</v>
      </c>
      <c r="AW32" s="253">
        <v>512</v>
      </c>
      <c r="AX32" s="253">
        <v>575</v>
      </c>
      <c r="AY32" s="253">
        <v>638</v>
      </c>
      <c r="AZ32" s="253">
        <v>714</v>
      </c>
      <c r="BA32" s="253">
        <v>758</v>
      </c>
      <c r="BB32" s="253">
        <v>782</v>
      </c>
      <c r="BC32" s="253">
        <v>537</v>
      </c>
      <c r="BD32" s="253">
        <v>0</v>
      </c>
      <c r="BE32" s="253">
        <v>0</v>
      </c>
      <c r="BF32" s="253">
        <v>0</v>
      </c>
      <c r="BG32" s="253">
        <v>0</v>
      </c>
      <c r="BH32" s="253">
        <v>0</v>
      </c>
      <c r="BI32" s="253">
        <v>0</v>
      </c>
      <c r="BJ32" s="253">
        <v>0</v>
      </c>
      <c r="BK32" s="253">
        <v>0</v>
      </c>
      <c r="BL32" s="253">
        <v>0</v>
      </c>
      <c r="BM32" s="253">
        <v>0</v>
      </c>
      <c r="BN32" s="253">
        <v>0</v>
      </c>
      <c r="BO32" s="253">
        <v>0</v>
      </c>
      <c r="BP32" s="253">
        <v>0</v>
      </c>
      <c r="BQ32" s="253">
        <v>0</v>
      </c>
      <c r="BR32" s="253">
        <v>0</v>
      </c>
      <c r="BS32" s="253">
        <v>0</v>
      </c>
      <c r="BT32" s="253">
        <v>0</v>
      </c>
      <c r="BU32" s="253">
        <v>0</v>
      </c>
      <c r="BV32" s="253">
        <v>0</v>
      </c>
      <c r="BW32" s="253">
        <v>0</v>
      </c>
      <c r="BX32" s="253">
        <v>0</v>
      </c>
      <c r="BY32" s="253">
        <v>0</v>
      </c>
      <c r="BZ32" s="253">
        <v>0</v>
      </c>
      <c r="CA32" s="253">
        <v>0</v>
      </c>
      <c r="CB32" s="253">
        <v>0</v>
      </c>
      <c r="CC32" s="253">
        <v>0</v>
      </c>
      <c r="CD32" s="253">
        <v>0</v>
      </c>
      <c r="CE32" s="253">
        <v>0</v>
      </c>
      <c r="CF32" s="253">
        <v>0</v>
      </c>
      <c r="CG32" s="253">
        <v>0</v>
      </c>
      <c r="CH32" s="254">
        <v>0</v>
      </c>
    </row>
    <row r="33" spans="2:86" x14ac:dyDescent="0.25">
      <c r="B33" s="245" t="s">
        <v>497</v>
      </c>
      <c r="D33" s="253">
        <v>0</v>
      </c>
      <c r="E33" s="253">
        <v>0</v>
      </c>
      <c r="F33" s="253">
        <v>0</v>
      </c>
      <c r="G33" s="253">
        <v>0</v>
      </c>
      <c r="H33" s="253">
        <v>0</v>
      </c>
      <c r="I33" s="253">
        <v>0</v>
      </c>
      <c r="J33" s="253">
        <v>0</v>
      </c>
      <c r="K33" s="253">
        <v>0</v>
      </c>
      <c r="L33" s="253">
        <v>0</v>
      </c>
      <c r="M33" s="253">
        <v>0</v>
      </c>
      <c r="N33" s="253">
        <v>0</v>
      </c>
      <c r="O33" s="253">
        <v>0</v>
      </c>
      <c r="P33" s="253">
        <v>0</v>
      </c>
      <c r="Q33" s="253">
        <v>0</v>
      </c>
      <c r="R33" s="253">
        <v>0</v>
      </c>
      <c r="S33" s="253">
        <v>0</v>
      </c>
      <c r="T33" s="253">
        <v>0</v>
      </c>
      <c r="U33" s="253">
        <v>0</v>
      </c>
      <c r="V33" s="253">
        <v>0</v>
      </c>
      <c r="W33" s="253">
        <v>0</v>
      </c>
      <c r="X33" s="253">
        <v>0</v>
      </c>
      <c r="Y33" s="253">
        <v>0</v>
      </c>
      <c r="Z33" s="253">
        <v>0</v>
      </c>
      <c r="AA33" s="253">
        <v>0</v>
      </c>
      <c r="AB33" s="253">
        <v>0</v>
      </c>
      <c r="AC33" s="253">
        <v>0</v>
      </c>
      <c r="AD33" s="253">
        <v>0</v>
      </c>
      <c r="AE33" s="253">
        <v>0</v>
      </c>
      <c r="AF33" s="253">
        <v>0</v>
      </c>
      <c r="AG33" s="253">
        <v>0</v>
      </c>
      <c r="AH33" s="253">
        <v>0</v>
      </c>
      <c r="AI33" s="253">
        <v>0</v>
      </c>
      <c r="AJ33" s="253">
        <v>0</v>
      </c>
      <c r="AK33" s="253">
        <v>0</v>
      </c>
      <c r="AL33" s="253">
        <v>0</v>
      </c>
      <c r="AM33" s="253">
        <v>0</v>
      </c>
      <c r="AN33" s="253">
        <v>0</v>
      </c>
      <c r="AO33" s="253">
        <v>0</v>
      </c>
      <c r="AP33" s="253">
        <v>0</v>
      </c>
      <c r="AQ33" s="253">
        <v>0</v>
      </c>
      <c r="AR33" s="253">
        <v>1818</v>
      </c>
      <c r="AS33" s="253">
        <v>1771</v>
      </c>
      <c r="AT33" s="253">
        <v>1875</v>
      </c>
      <c r="AU33" s="253">
        <v>2138</v>
      </c>
      <c r="AV33" s="253">
        <v>2450</v>
      </c>
      <c r="AW33" s="253">
        <v>2646</v>
      </c>
      <c r="AX33" s="253">
        <v>2755</v>
      </c>
      <c r="AY33" s="253">
        <v>2840</v>
      </c>
      <c r="AZ33" s="253">
        <v>2854</v>
      </c>
      <c r="BA33" s="253">
        <v>2744</v>
      </c>
      <c r="BB33" s="253">
        <v>2625</v>
      </c>
      <c r="BC33" s="253">
        <v>2461</v>
      </c>
      <c r="BD33" s="253">
        <v>2282</v>
      </c>
      <c r="BE33" s="253">
        <v>2209</v>
      </c>
      <c r="BF33" s="253">
        <v>2194</v>
      </c>
      <c r="BG33" s="253">
        <v>2267</v>
      </c>
      <c r="BH33" s="253">
        <v>2387</v>
      </c>
      <c r="BI33" s="253">
        <v>2495</v>
      </c>
      <c r="BJ33" s="253">
        <v>2518</v>
      </c>
      <c r="BK33" s="253">
        <v>2527</v>
      </c>
      <c r="BL33" s="253">
        <v>2625</v>
      </c>
      <c r="BM33" s="253">
        <v>2981</v>
      </c>
      <c r="BN33" s="253">
        <v>3224</v>
      </c>
      <c r="BO33" s="253">
        <v>3356</v>
      </c>
      <c r="BP33" s="253">
        <v>3502</v>
      </c>
      <c r="BQ33" s="253">
        <v>3520</v>
      </c>
      <c r="BR33" s="253">
        <v>3457</v>
      </c>
      <c r="BS33" s="253">
        <v>3360</v>
      </c>
      <c r="BT33" s="253">
        <v>3230</v>
      </c>
      <c r="BU33" s="253">
        <v>3063</v>
      </c>
      <c r="BV33" s="253">
        <v>2736</v>
      </c>
      <c r="BW33" s="253">
        <v>2187</v>
      </c>
      <c r="BX33" s="253">
        <v>1843</v>
      </c>
      <c r="BY33" s="253">
        <v>1599</v>
      </c>
      <c r="BZ33" s="253">
        <v>1388</v>
      </c>
      <c r="CA33" s="253">
        <v>1243</v>
      </c>
      <c r="CB33" s="253">
        <v>968</v>
      </c>
      <c r="CC33" s="253">
        <v>460</v>
      </c>
      <c r="CD33" s="253">
        <v>328</v>
      </c>
      <c r="CE33" s="253">
        <v>339</v>
      </c>
      <c r="CF33" s="253">
        <v>349</v>
      </c>
      <c r="CG33" s="253">
        <v>361</v>
      </c>
      <c r="CH33" s="254">
        <v>372</v>
      </c>
    </row>
    <row r="34" spans="2:86" x14ac:dyDescent="0.25">
      <c r="B34" s="245" t="s">
        <v>498</v>
      </c>
      <c r="D34" s="253">
        <v>0</v>
      </c>
      <c r="E34" s="253">
        <v>0</v>
      </c>
      <c r="F34" s="253">
        <v>0</v>
      </c>
      <c r="G34" s="253">
        <v>0</v>
      </c>
      <c r="H34" s="253">
        <v>0</v>
      </c>
      <c r="I34" s="253">
        <v>0</v>
      </c>
      <c r="J34" s="253">
        <v>0</v>
      </c>
      <c r="K34" s="253">
        <v>0</v>
      </c>
      <c r="L34" s="253">
        <v>0</v>
      </c>
      <c r="M34" s="253">
        <v>0</v>
      </c>
      <c r="N34" s="253">
        <v>0</v>
      </c>
      <c r="O34" s="253">
        <v>0</v>
      </c>
      <c r="P34" s="253">
        <v>0</v>
      </c>
      <c r="Q34" s="253">
        <v>0</v>
      </c>
      <c r="R34" s="253">
        <v>0</v>
      </c>
      <c r="S34" s="253">
        <v>0</v>
      </c>
      <c r="T34" s="253">
        <v>0</v>
      </c>
      <c r="U34" s="253">
        <v>0</v>
      </c>
      <c r="V34" s="253">
        <v>0</v>
      </c>
      <c r="W34" s="253">
        <v>0</v>
      </c>
      <c r="X34" s="253">
        <v>0</v>
      </c>
      <c r="Y34" s="253">
        <v>0</v>
      </c>
      <c r="Z34" s="253">
        <v>0</v>
      </c>
      <c r="AA34" s="253">
        <v>0</v>
      </c>
      <c r="AB34" s="253">
        <v>0</v>
      </c>
      <c r="AC34" s="253">
        <v>0</v>
      </c>
      <c r="AD34" s="253">
        <v>0</v>
      </c>
      <c r="AE34" s="253">
        <v>0</v>
      </c>
      <c r="AF34" s="253">
        <v>0</v>
      </c>
      <c r="AG34" s="253">
        <v>0</v>
      </c>
      <c r="AH34" s="253">
        <v>1094</v>
      </c>
      <c r="AI34" s="253">
        <v>1067</v>
      </c>
      <c r="AJ34" s="253">
        <v>1037</v>
      </c>
      <c r="AK34" s="253">
        <v>1096</v>
      </c>
      <c r="AL34" s="253">
        <v>1129</v>
      </c>
      <c r="AM34" s="253">
        <v>1055</v>
      </c>
      <c r="AN34" s="253">
        <v>1022</v>
      </c>
      <c r="AO34" s="253">
        <v>1058</v>
      </c>
      <c r="AP34" s="253">
        <v>1071</v>
      </c>
      <c r="AQ34" s="253">
        <v>1130</v>
      </c>
      <c r="AR34" s="253">
        <v>1227</v>
      </c>
      <c r="AS34" s="253">
        <v>1324</v>
      </c>
      <c r="AT34" s="253">
        <v>1443</v>
      </c>
      <c r="AU34" s="253">
        <v>1617</v>
      </c>
      <c r="AV34" s="253">
        <v>1821</v>
      </c>
      <c r="AW34" s="253">
        <v>1975</v>
      </c>
      <c r="AX34" s="253">
        <v>2123</v>
      </c>
      <c r="AY34" s="253">
        <v>2218</v>
      </c>
      <c r="AZ34" s="253">
        <v>2240</v>
      </c>
      <c r="BA34" s="253">
        <v>2285</v>
      </c>
      <c r="BB34" s="253">
        <v>2288</v>
      </c>
      <c r="BC34" s="253">
        <v>2328</v>
      </c>
      <c r="BD34" s="253">
        <v>2384</v>
      </c>
      <c r="BE34" s="253">
        <v>2427</v>
      </c>
      <c r="BF34" s="253">
        <v>2483</v>
      </c>
      <c r="BG34" s="253">
        <v>2504</v>
      </c>
      <c r="BH34" s="253">
        <v>2510</v>
      </c>
      <c r="BI34" s="253">
        <v>2475</v>
      </c>
      <c r="BJ34" s="253">
        <v>2443</v>
      </c>
      <c r="BK34" s="253">
        <v>2415</v>
      </c>
      <c r="BL34" s="253">
        <v>2332</v>
      </c>
      <c r="BM34" s="253">
        <v>2031</v>
      </c>
      <c r="BN34" s="253">
        <v>1827</v>
      </c>
      <c r="BO34" s="253">
        <v>1577</v>
      </c>
      <c r="BP34" s="253">
        <v>965</v>
      </c>
      <c r="BQ34" s="253">
        <v>366</v>
      </c>
      <c r="BR34" s="253">
        <v>133</v>
      </c>
      <c r="BS34" s="253">
        <v>74</v>
      </c>
      <c r="BT34" s="253">
        <v>52</v>
      </c>
      <c r="BU34" s="253">
        <v>40</v>
      </c>
      <c r="BV34" s="253">
        <v>32</v>
      </c>
      <c r="BW34" s="253">
        <v>26</v>
      </c>
      <c r="BX34" s="253">
        <v>23</v>
      </c>
      <c r="BY34" s="253">
        <v>21</v>
      </c>
      <c r="BZ34" s="253">
        <v>19</v>
      </c>
      <c r="CA34" s="253">
        <v>17</v>
      </c>
      <c r="CB34" s="253">
        <v>15</v>
      </c>
      <c r="CC34" s="253">
        <v>13</v>
      </c>
      <c r="CD34" s="253">
        <v>10</v>
      </c>
      <c r="CE34" s="253">
        <v>8</v>
      </c>
      <c r="CF34" s="253">
        <v>6</v>
      </c>
      <c r="CG34" s="253">
        <v>3</v>
      </c>
      <c r="CH34" s="254">
        <v>1</v>
      </c>
    </row>
    <row r="35" spans="2:86" x14ac:dyDescent="0.25">
      <c r="B35" s="256" t="s">
        <v>470</v>
      </c>
      <c r="D35" s="253">
        <v>0</v>
      </c>
      <c r="E35" s="253">
        <v>0</v>
      </c>
      <c r="F35" s="253">
        <v>0</v>
      </c>
      <c r="G35" s="253">
        <v>0</v>
      </c>
      <c r="H35" s="253">
        <v>0</v>
      </c>
      <c r="I35" s="253">
        <v>0</v>
      </c>
      <c r="J35" s="253">
        <v>0</v>
      </c>
      <c r="K35" s="253">
        <v>0</v>
      </c>
      <c r="L35" s="253">
        <v>0</v>
      </c>
      <c r="M35" s="253">
        <v>0</v>
      </c>
      <c r="N35" s="253">
        <v>0</v>
      </c>
      <c r="O35" s="253">
        <v>0</v>
      </c>
      <c r="P35" s="253">
        <v>0</v>
      </c>
      <c r="Q35" s="253">
        <v>0</v>
      </c>
      <c r="R35" s="253">
        <v>0</v>
      </c>
      <c r="S35" s="253">
        <v>0</v>
      </c>
      <c r="T35" s="253">
        <v>0</v>
      </c>
      <c r="U35" s="253">
        <v>0</v>
      </c>
      <c r="V35" s="253">
        <v>0</v>
      </c>
      <c r="W35" s="253">
        <v>0</v>
      </c>
      <c r="X35" s="253">
        <v>0</v>
      </c>
      <c r="Y35" s="253">
        <v>0</v>
      </c>
      <c r="Z35" s="253">
        <v>0</v>
      </c>
      <c r="AA35" s="253">
        <v>0</v>
      </c>
      <c r="AB35" s="253">
        <v>0</v>
      </c>
      <c r="AC35" s="253">
        <v>0</v>
      </c>
      <c r="AD35" s="253">
        <v>0</v>
      </c>
      <c r="AE35" s="253">
        <v>0</v>
      </c>
      <c r="AF35" s="253">
        <v>0</v>
      </c>
      <c r="AG35" s="253">
        <v>0</v>
      </c>
      <c r="AH35" s="253">
        <v>0</v>
      </c>
      <c r="AI35" s="253">
        <v>0</v>
      </c>
      <c r="AJ35" s="253">
        <v>0</v>
      </c>
      <c r="AK35" s="253">
        <v>0</v>
      </c>
      <c r="AL35" s="253">
        <v>0</v>
      </c>
      <c r="AM35" s="253">
        <v>0</v>
      </c>
      <c r="AN35" s="253">
        <v>975</v>
      </c>
      <c r="AO35" s="253">
        <v>1001</v>
      </c>
      <c r="AP35" s="253">
        <v>997</v>
      </c>
      <c r="AQ35" s="253">
        <v>1029</v>
      </c>
      <c r="AR35" s="253">
        <v>1081</v>
      </c>
      <c r="AS35" s="253">
        <v>1126</v>
      </c>
      <c r="AT35" s="253">
        <v>1187</v>
      </c>
      <c r="AU35" s="253">
        <v>1302</v>
      </c>
      <c r="AV35" s="253">
        <v>1440</v>
      </c>
      <c r="AW35" s="253">
        <v>1533</v>
      </c>
      <c r="AX35" s="253">
        <v>1611</v>
      </c>
      <c r="AY35" s="253">
        <v>1634</v>
      </c>
      <c r="AZ35" s="253">
        <v>1622</v>
      </c>
      <c r="BA35" s="253">
        <v>1618</v>
      </c>
      <c r="BB35" s="253">
        <v>1581</v>
      </c>
      <c r="BC35" s="253">
        <v>1569</v>
      </c>
      <c r="BD35" s="253">
        <v>1573</v>
      </c>
      <c r="BE35" s="253">
        <v>1572</v>
      </c>
      <c r="BF35" s="253">
        <v>1586</v>
      </c>
      <c r="BG35" s="253">
        <v>1570</v>
      </c>
      <c r="BH35" s="253">
        <v>1543</v>
      </c>
      <c r="BI35" s="253">
        <v>1500</v>
      </c>
      <c r="BJ35" s="253">
        <v>1456</v>
      </c>
      <c r="BK35" s="253">
        <v>1413</v>
      </c>
      <c r="BL35" s="253">
        <v>1346</v>
      </c>
      <c r="BM35" s="253">
        <v>1177</v>
      </c>
      <c r="BN35" s="253">
        <v>1054</v>
      </c>
      <c r="BO35" s="253">
        <v>909</v>
      </c>
      <c r="BP35" s="253">
        <v>566</v>
      </c>
      <c r="BQ35" s="253">
        <v>192</v>
      </c>
      <c r="BR35" s="253">
        <v>38</v>
      </c>
      <c r="BS35" s="253">
        <v>10</v>
      </c>
      <c r="BT35" s="253">
        <v>3</v>
      </c>
      <c r="BU35" s="253">
        <v>2</v>
      </c>
      <c r="BV35" s="253">
        <v>0</v>
      </c>
      <c r="BW35" s="253">
        <v>0</v>
      </c>
      <c r="BX35" s="253">
        <v>0</v>
      </c>
      <c r="BY35" s="253">
        <v>0</v>
      </c>
      <c r="BZ35" s="253">
        <v>0</v>
      </c>
      <c r="CA35" s="253">
        <v>0</v>
      </c>
      <c r="CB35" s="253">
        <v>0</v>
      </c>
      <c r="CC35" s="253">
        <v>0</v>
      </c>
      <c r="CD35" s="253">
        <v>0</v>
      </c>
      <c r="CE35" s="253">
        <v>0</v>
      </c>
      <c r="CF35" s="253">
        <v>0</v>
      </c>
      <c r="CG35" s="253">
        <v>0</v>
      </c>
      <c r="CH35" s="254">
        <v>0</v>
      </c>
    </row>
    <row r="36" spans="2:86" x14ac:dyDescent="0.25">
      <c r="B36" s="256" t="s">
        <v>476</v>
      </c>
      <c r="D36" s="253">
        <v>0</v>
      </c>
      <c r="E36" s="253">
        <v>0</v>
      </c>
      <c r="F36" s="253">
        <v>0</v>
      </c>
      <c r="G36" s="253">
        <v>0</v>
      </c>
      <c r="H36" s="253">
        <v>0</v>
      </c>
      <c r="I36" s="253">
        <v>0</v>
      </c>
      <c r="J36" s="253">
        <v>0</v>
      </c>
      <c r="K36" s="253">
        <v>0</v>
      </c>
      <c r="L36" s="253">
        <v>0</v>
      </c>
      <c r="M36" s="253">
        <v>0</v>
      </c>
      <c r="N36" s="253">
        <v>0</v>
      </c>
      <c r="O36" s="253">
        <v>0</v>
      </c>
      <c r="P36" s="253">
        <v>0</v>
      </c>
      <c r="Q36" s="253">
        <v>0</v>
      </c>
      <c r="R36" s="253">
        <v>0</v>
      </c>
      <c r="S36" s="253">
        <v>0</v>
      </c>
      <c r="T36" s="253">
        <v>0</v>
      </c>
      <c r="U36" s="253">
        <v>0</v>
      </c>
      <c r="V36" s="253">
        <v>0</v>
      </c>
      <c r="W36" s="253">
        <v>0</v>
      </c>
      <c r="X36" s="253">
        <v>0</v>
      </c>
      <c r="Y36" s="253">
        <v>0</v>
      </c>
      <c r="Z36" s="253">
        <v>0</v>
      </c>
      <c r="AA36" s="253">
        <v>0</v>
      </c>
      <c r="AB36" s="253">
        <v>0</v>
      </c>
      <c r="AC36" s="253">
        <v>0</v>
      </c>
      <c r="AD36" s="253">
        <v>0</v>
      </c>
      <c r="AE36" s="253">
        <v>0</v>
      </c>
      <c r="AF36" s="253">
        <v>0</v>
      </c>
      <c r="AG36" s="253">
        <v>0</v>
      </c>
      <c r="AH36" s="253">
        <v>0</v>
      </c>
      <c r="AI36" s="253">
        <v>0</v>
      </c>
      <c r="AJ36" s="253">
        <v>0</v>
      </c>
      <c r="AK36" s="253">
        <v>0</v>
      </c>
      <c r="AL36" s="253">
        <v>0</v>
      </c>
      <c r="AM36" s="253">
        <v>0</v>
      </c>
      <c r="AN36" s="253">
        <v>47</v>
      </c>
      <c r="AO36" s="253">
        <v>56</v>
      </c>
      <c r="AP36" s="253">
        <v>74</v>
      </c>
      <c r="AQ36" s="253">
        <v>101</v>
      </c>
      <c r="AR36" s="253">
        <v>146</v>
      </c>
      <c r="AS36" s="253">
        <v>199</v>
      </c>
      <c r="AT36" s="253">
        <v>256</v>
      </c>
      <c r="AU36" s="253">
        <v>315</v>
      </c>
      <c r="AV36" s="253">
        <v>381</v>
      </c>
      <c r="AW36" s="253">
        <v>442</v>
      </c>
      <c r="AX36" s="253">
        <v>511</v>
      </c>
      <c r="AY36" s="253">
        <v>584</v>
      </c>
      <c r="AZ36" s="253">
        <v>618</v>
      </c>
      <c r="BA36" s="253">
        <v>667</v>
      </c>
      <c r="BB36" s="253">
        <v>707</v>
      </c>
      <c r="BC36" s="253">
        <v>759</v>
      </c>
      <c r="BD36" s="253">
        <v>811</v>
      </c>
      <c r="BE36" s="253">
        <v>856</v>
      </c>
      <c r="BF36" s="253">
        <v>898</v>
      </c>
      <c r="BG36" s="253">
        <v>934</v>
      </c>
      <c r="BH36" s="253">
        <v>967</v>
      </c>
      <c r="BI36" s="253">
        <v>975</v>
      </c>
      <c r="BJ36" s="253">
        <v>987</v>
      </c>
      <c r="BK36" s="253">
        <v>1002</v>
      </c>
      <c r="BL36" s="253">
        <v>986</v>
      </c>
      <c r="BM36" s="253">
        <v>854</v>
      </c>
      <c r="BN36" s="253">
        <v>773</v>
      </c>
      <c r="BO36" s="253">
        <v>668</v>
      </c>
      <c r="BP36" s="253">
        <v>399</v>
      </c>
      <c r="BQ36" s="253">
        <v>174</v>
      </c>
      <c r="BR36" s="253">
        <v>95</v>
      </c>
      <c r="BS36" s="253">
        <v>65</v>
      </c>
      <c r="BT36" s="253">
        <v>49</v>
      </c>
      <c r="BU36" s="253">
        <v>39</v>
      </c>
      <c r="BV36" s="253">
        <v>32</v>
      </c>
      <c r="BW36" s="253">
        <v>25</v>
      </c>
      <c r="BX36" s="253">
        <v>23</v>
      </c>
      <c r="BY36" s="253">
        <v>21</v>
      </c>
      <c r="BZ36" s="253">
        <v>19</v>
      </c>
      <c r="CA36" s="253">
        <v>17</v>
      </c>
      <c r="CB36" s="253">
        <v>15</v>
      </c>
      <c r="CC36" s="253">
        <v>13</v>
      </c>
      <c r="CD36" s="253">
        <v>10</v>
      </c>
      <c r="CE36" s="253">
        <v>8</v>
      </c>
      <c r="CF36" s="253">
        <v>6</v>
      </c>
      <c r="CG36" s="253">
        <v>3</v>
      </c>
      <c r="CH36" s="254">
        <v>1</v>
      </c>
    </row>
    <row r="37" spans="2:86" x14ac:dyDescent="0.25">
      <c r="B37" s="245" t="s">
        <v>485</v>
      </c>
      <c r="D37" s="253">
        <v>0</v>
      </c>
      <c r="E37" s="253">
        <v>0</v>
      </c>
      <c r="F37" s="253">
        <v>0</v>
      </c>
      <c r="G37" s="253">
        <v>0</v>
      </c>
      <c r="H37" s="253">
        <v>0</v>
      </c>
      <c r="I37" s="253">
        <v>0</v>
      </c>
      <c r="J37" s="253">
        <v>0</v>
      </c>
      <c r="K37" s="253">
        <v>0</v>
      </c>
      <c r="L37" s="253">
        <v>0</v>
      </c>
      <c r="M37" s="253">
        <v>0</v>
      </c>
      <c r="N37" s="253">
        <v>0</v>
      </c>
      <c r="O37" s="253">
        <v>0</v>
      </c>
      <c r="P37" s="253">
        <v>0</v>
      </c>
      <c r="Q37" s="253">
        <v>0</v>
      </c>
      <c r="R37" s="253">
        <v>0</v>
      </c>
      <c r="S37" s="253">
        <v>0</v>
      </c>
      <c r="T37" s="253">
        <v>0</v>
      </c>
      <c r="U37" s="253">
        <v>0</v>
      </c>
      <c r="V37" s="253">
        <v>0</v>
      </c>
      <c r="W37" s="253">
        <v>0</v>
      </c>
      <c r="X37" s="253">
        <v>0</v>
      </c>
      <c r="Y37" s="253">
        <v>0</v>
      </c>
      <c r="Z37" s="253">
        <v>0</v>
      </c>
      <c r="AA37" s="253">
        <v>0</v>
      </c>
      <c r="AB37" s="253">
        <v>0</v>
      </c>
      <c r="AC37" s="253">
        <v>0</v>
      </c>
      <c r="AD37" s="253">
        <v>0</v>
      </c>
      <c r="AE37" s="253">
        <v>0</v>
      </c>
      <c r="AF37" s="253">
        <v>0</v>
      </c>
      <c r="AG37" s="253">
        <v>0</v>
      </c>
      <c r="AH37" s="253">
        <v>0</v>
      </c>
      <c r="AI37" s="253">
        <v>1115</v>
      </c>
      <c r="AJ37" s="253">
        <v>1316</v>
      </c>
      <c r="AK37" s="253">
        <v>1846</v>
      </c>
      <c r="AL37" s="253">
        <v>2376</v>
      </c>
      <c r="AM37" s="253">
        <v>2685</v>
      </c>
      <c r="AN37" s="253">
        <v>2858</v>
      </c>
      <c r="AO37" s="253">
        <v>2992</v>
      </c>
      <c r="AP37" s="253">
        <v>2988</v>
      </c>
      <c r="AQ37" s="253">
        <v>2790</v>
      </c>
      <c r="AR37" s="253">
        <v>2370</v>
      </c>
      <c r="AS37" s="253">
        <v>2370</v>
      </c>
      <c r="AT37" s="253">
        <v>2449</v>
      </c>
      <c r="AU37" s="253">
        <v>3018</v>
      </c>
      <c r="AV37" s="253">
        <v>3536</v>
      </c>
      <c r="AW37" s="253">
        <v>3776</v>
      </c>
      <c r="AX37" s="253">
        <v>3882</v>
      </c>
      <c r="AY37" s="253">
        <v>3876</v>
      </c>
      <c r="AZ37" s="253">
        <v>3750</v>
      </c>
      <c r="BA37" s="253">
        <v>2238</v>
      </c>
      <c r="BB37" s="253">
        <v>2192</v>
      </c>
      <c r="BC37" s="253">
        <v>2202</v>
      </c>
      <c r="BD37" s="253">
        <v>2230</v>
      </c>
      <c r="BE37" s="253">
        <v>2235</v>
      </c>
      <c r="BF37" s="253">
        <v>2213</v>
      </c>
      <c r="BG37" s="253">
        <v>2218</v>
      </c>
      <c r="BH37" s="253">
        <v>2187</v>
      </c>
      <c r="BI37" s="253">
        <v>2142</v>
      </c>
      <c r="BJ37" s="253">
        <v>2135</v>
      </c>
      <c r="BK37" s="253">
        <v>2117</v>
      </c>
      <c r="BL37" s="253">
        <v>2087</v>
      </c>
      <c r="BM37" s="253">
        <v>1935</v>
      </c>
      <c r="BN37" s="253">
        <v>1803</v>
      </c>
      <c r="BO37" s="253">
        <v>1619</v>
      </c>
      <c r="BP37" s="253">
        <v>1254</v>
      </c>
      <c r="BQ37" s="253">
        <v>939</v>
      </c>
      <c r="BR37" s="253">
        <v>799</v>
      </c>
      <c r="BS37" s="253">
        <v>706</v>
      </c>
      <c r="BT37" s="253">
        <v>625</v>
      </c>
      <c r="BU37" s="253">
        <v>588</v>
      </c>
      <c r="BV37" s="253">
        <v>494</v>
      </c>
      <c r="BW37" s="253">
        <v>359</v>
      </c>
      <c r="BX37" s="253">
        <v>272</v>
      </c>
      <c r="BY37" s="253">
        <v>210</v>
      </c>
      <c r="BZ37" s="253">
        <v>166</v>
      </c>
      <c r="CA37" s="253">
        <v>135</v>
      </c>
      <c r="CB37" s="253">
        <v>43</v>
      </c>
      <c r="CC37" s="253">
        <v>0</v>
      </c>
      <c r="CD37" s="253">
        <v>0</v>
      </c>
      <c r="CE37" s="253">
        <v>0</v>
      </c>
      <c r="CF37" s="253">
        <v>0</v>
      </c>
      <c r="CG37" s="253">
        <v>0</v>
      </c>
      <c r="CH37" s="254">
        <v>0</v>
      </c>
    </row>
    <row r="38" spans="2:86" x14ac:dyDescent="0.25">
      <c r="B38" s="245" t="s">
        <v>477</v>
      </c>
      <c r="D38" s="253">
        <v>0</v>
      </c>
      <c r="E38" s="253">
        <v>0</v>
      </c>
      <c r="F38" s="253">
        <v>0</v>
      </c>
      <c r="G38" s="253">
        <v>0</v>
      </c>
      <c r="H38" s="253">
        <v>0</v>
      </c>
      <c r="I38" s="253">
        <v>0</v>
      </c>
      <c r="J38" s="253">
        <v>0</v>
      </c>
      <c r="K38" s="253">
        <v>0</v>
      </c>
      <c r="L38" s="253">
        <v>0</v>
      </c>
      <c r="M38" s="253">
        <v>0</v>
      </c>
      <c r="N38" s="253">
        <v>0</v>
      </c>
      <c r="O38" s="253">
        <v>0</v>
      </c>
      <c r="P38" s="253">
        <v>0</v>
      </c>
      <c r="Q38" s="253">
        <v>0</v>
      </c>
      <c r="R38" s="253">
        <v>0</v>
      </c>
      <c r="S38" s="253">
        <v>0</v>
      </c>
      <c r="T38" s="253">
        <v>0</v>
      </c>
      <c r="U38" s="253">
        <v>0</v>
      </c>
      <c r="V38" s="253">
        <v>0</v>
      </c>
      <c r="W38" s="253">
        <v>0</v>
      </c>
      <c r="X38" s="253">
        <v>0</v>
      </c>
      <c r="Y38" s="253">
        <v>0</v>
      </c>
      <c r="Z38" s="253">
        <v>0</v>
      </c>
      <c r="AA38" s="253">
        <v>0</v>
      </c>
      <c r="AB38" s="253">
        <v>0</v>
      </c>
      <c r="AC38" s="253">
        <v>0</v>
      </c>
      <c r="AD38" s="253">
        <v>0</v>
      </c>
      <c r="AE38" s="253">
        <v>0</v>
      </c>
      <c r="AF38" s="253">
        <v>0</v>
      </c>
      <c r="AG38" s="253">
        <v>0</v>
      </c>
      <c r="AH38" s="253">
        <v>0</v>
      </c>
      <c r="AI38" s="253">
        <v>0</v>
      </c>
      <c r="AJ38" s="253">
        <v>0</v>
      </c>
      <c r="AK38" s="253">
        <v>0</v>
      </c>
      <c r="AL38" s="253">
        <v>0</v>
      </c>
      <c r="AM38" s="253">
        <v>0</v>
      </c>
      <c r="AN38" s="253">
        <v>0</v>
      </c>
      <c r="AO38" s="253">
        <v>0</v>
      </c>
      <c r="AP38" s="253">
        <v>0</v>
      </c>
      <c r="AQ38" s="253">
        <v>0</v>
      </c>
      <c r="AR38" s="253">
        <v>0</v>
      </c>
      <c r="AS38" s="253">
        <v>0</v>
      </c>
      <c r="AT38" s="253">
        <v>0</v>
      </c>
      <c r="AU38" s="253">
        <v>0</v>
      </c>
      <c r="AV38" s="253">
        <v>0</v>
      </c>
      <c r="AW38" s="253">
        <v>0</v>
      </c>
      <c r="AX38" s="253">
        <v>0</v>
      </c>
      <c r="AY38" s="253">
        <v>0</v>
      </c>
      <c r="AZ38" s="253">
        <v>0</v>
      </c>
      <c r="BA38" s="253">
        <v>0</v>
      </c>
      <c r="BB38" s="253">
        <v>0</v>
      </c>
      <c r="BC38" s="253">
        <v>0</v>
      </c>
      <c r="BD38" s="253">
        <v>0</v>
      </c>
      <c r="BE38" s="253">
        <v>0</v>
      </c>
      <c r="BF38" s="253">
        <v>0</v>
      </c>
      <c r="BG38" s="253">
        <v>192</v>
      </c>
      <c r="BH38" s="253">
        <v>187</v>
      </c>
      <c r="BI38" s="253">
        <v>182</v>
      </c>
      <c r="BJ38" s="253">
        <v>176</v>
      </c>
      <c r="BK38" s="253">
        <v>170</v>
      </c>
      <c r="BL38" s="253">
        <v>164</v>
      </c>
      <c r="BM38" s="253">
        <v>157</v>
      </c>
      <c r="BN38" s="253">
        <v>152</v>
      </c>
      <c r="BO38" s="253">
        <v>146</v>
      </c>
      <c r="BP38" s="253">
        <v>137</v>
      </c>
      <c r="BQ38" s="253">
        <v>137</v>
      </c>
      <c r="BR38" s="253">
        <v>131</v>
      </c>
      <c r="BS38" s="253">
        <v>126</v>
      </c>
      <c r="BT38" s="253">
        <v>120</v>
      </c>
      <c r="BU38" s="253">
        <v>114</v>
      </c>
      <c r="BV38" s="253">
        <v>108</v>
      </c>
      <c r="BW38" s="253">
        <v>105</v>
      </c>
      <c r="BX38" s="253">
        <v>89</v>
      </c>
      <c r="BY38" s="253">
        <v>84</v>
      </c>
      <c r="BZ38" s="253">
        <v>79</v>
      </c>
      <c r="CA38" s="253">
        <v>73</v>
      </c>
      <c r="CB38" s="253">
        <v>67</v>
      </c>
      <c r="CC38" s="253">
        <v>62</v>
      </c>
      <c r="CD38" s="253">
        <v>58</v>
      </c>
      <c r="CE38" s="253">
        <v>56</v>
      </c>
      <c r="CF38" s="253">
        <v>52</v>
      </c>
      <c r="CG38" s="253">
        <v>47</v>
      </c>
      <c r="CH38" s="254">
        <v>43</v>
      </c>
    </row>
    <row r="39" spans="2:86" x14ac:dyDescent="0.25">
      <c r="B39" s="291" t="s">
        <v>411</v>
      </c>
      <c r="D39" s="253">
        <v>0</v>
      </c>
      <c r="E39" s="253">
        <v>0</v>
      </c>
      <c r="F39" s="253">
        <v>0</v>
      </c>
      <c r="G39" s="253">
        <v>0</v>
      </c>
      <c r="H39" s="253">
        <v>0</v>
      </c>
      <c r="I39" s="253">
        <v>0</v>
      </c>
      <c r="J39" s="253">
        <v>0</v>
      </c>
      <c r="K39" s="253">
        <v>0</v>
      </c>
      <c r="L39" s="253">
        <v>0</v>
      </c>
      <c r="M39" s="253">
        <v>0</v>
      </c>
      <c r="N39" s="253">
        <v>0</v>
      </c>
      <c r="O39" s="253">
        <v>0</v>
      </c>
      <c r="P39" s="253">
        <v>0</v>
      </c>
      <c r="Q39" s="253">
        <v>0</v>
      </c>
      <c r="R39" s="253">
        <v>0</v>
      </c>
      <c r="S39" s="253">
        <v>0</v>
      </c>
      <c r="T39" s="253">
        <v>0</v>
      </c>
      <c r="U39" s="253">
        <v>0</v>
      </c>
      <c r="V39" s="253">
        <v>0</v>
      </c>
      <c r="W39" s="253">
        <v>0</v>
      </c>
      <c r="X39" s="253">
        <v>0</v>
      </c>
      <c r="Y39" s="253">
        <v>0</v>
      </c>
      <c r="Z39" s="253">
        <v>0</v>
      </c>
      <c r="AA39" s="253">
        <v>0</v>
      </c>
      <c r="AB39" s="253">
        <v>0</v>
      </c>
      <c r="AC39" s="253">
        <v>0</v>
      </c>
      <c r="AD39" s="253">
        <v>0</v>
      </c>
      <c r="AE39" s="253">
        <v>0</v>
      </c>
      <c r="AF39" s="253">
        <v>0</v>
      </c>
      <c r="AG39" s="253">
        <v>0</v>
      </c>
      <c r="AH39" s="253">
        <v>0</v>
      </c>
      <c r="AI39" s="253">
        <v>0</v>
      </c>
      <c r="AJ39" s="253">
        <v>0</v>
      </c>
      <c r="AK39" s="253">
        <v>0</v>
      </c>
      <c r="AL39" s="253">
        <v>0</v>
      </c>
      <c r="AM39" s="253">
        <v>0</v>
      </c>
      <c r="AN39" s="253">
        <v>0</v>
      </c>
      <c r="AO39" s="253">
        <v>0</v>
      </c>
      <c r="AP39" s="253">
        <v>0</v>
      </c>
      <c r="AQ39" s="253">
        <v>0</v>
      </c>
      <c r="AR39" s="253">
        <v>0</v>
      </c>
      <c r="AS39" s="253">
        <v>0</v>
      </c>
      <c r="AT39" s="253">
        <v>0</v>
      </c>
      <c r="AU39" s="253">
        <v>0</v>
      </c>
      <c r="AV39" s="253">
        <v>0</v>
      </c>
      <c r="AW39" s="253">
        <v>0</v>
      </c>
      <c r="AX39" s="253">
        <v>0</v>
      </c>
      <c r="AY39" s="253">
        <v>0</v>
      </c>
      <c r="AZ39" s="253">
        <v>1931</v>
      </c>
      <c r="BA39" s="253">
        <v>1252</v>
      </c>
      <c r="BB39" s="253">
        <v>1110</v>
      </c>
      <c r="BC39" s="253">
        <v>1177</v>
      </c>
      <c r="BD39" s="253">
        <v>1022</v>
      </c>
      <c r="BE39" s="253">
        <v>932</v>
      </c>
      <c r="BF39" s="253">
        <v>920</v>
      </c>
      <c r="BG39" s="253">
        <v>898</v>
      </c>
      <c r="BH39" s="253">
        <v>819</v>
      </c>
      <c r="BI39" s="253">
        <v>870</v>
      </c>
      <c r="BJ39" s="253">
        <v>927</v>
      </c>
      <c r="BK39" s="253">
        <v>818</v>
      </c>
      <c r="BL39" s="253">
        <v>1025</v>
      </c>
      <c r="BM39" s="253">
        <v>1538</v>
      </c>
      <c r="BN39" s="253">
        <v>1415</v>
      </c>
      <c r="BO39" s="253">
        <v>1515</v>
      </c>
      <c r="BP39" s="253">
        <v>1507</v>
      </c>
      <c r="BQ39" s="253">
        <v>1273</v>
      </c>
      <c r="BR39" s="253">
        <v>885</v>
      </c>
      <c r="BS39" s="253">
        <v>652</v>
      </c>
      <c r="BT39" s="253">
        <v>564</v>
      </c>
      <c r="BU39" s="253">
        <v>443</v>
      </c>
      <c r="BV39" s="253">
        <v>333</v>
      </c>
      <c r="BW39" s="253">
        <v>171</v>
      </c>
      <c r="BX39" s="253">
        <v>277</v>
      </c>
      <c r="BY39" s="253">
        <v>127</v>
      </c>
      <c r="BZ39" s="253">
        <v>78</v>
      </c>
      <c r="CA39" s="253">
        <v>73</v>
      </c>
      <c r="CB39" s="253">
        <v>68</v>
      </c>
      <c r="CC39" s="253">
        <v>57</v>
      </c>
      <c r="CD39" s="253">
        <v>66</v>
      </c>
      <c r="CE39" s="253">
        <v>61</v>
      </c>
      <c r="CF39" s="253">
        <v>56</v>
      </c>
      <c r="CG39" s="253">
        <v>53</v>
      </c>
      <c r="CH39" s="254">
        <v>53</v>
      </c>
    </row>
    <row r="40" spans="2:86" x14ac:dyDescent="0.25">
      <c r="B40" s="256" t="s">
        <v>384</v>
      </c>
      <c r="D40" s="253">
        <v>0</v>
      </c>
      <c r="E40" s="253">
        <v>0</v>
      </c>
      <c r="F40" s="253">
        <v>0</v>
      </c>
      <c r="G40" s="253">
        <v>0</v>
      </c>
      <c r="H40" s="253">
        <v>0</v>
      </c>
      <c r="I40" s="253">
        <v>0</v>
      </c>
      <c r="J40" s="253">
        <v>0</v>
      </c>
      <c r="K40" s="253">
        <v>0</v>
      </c>
      <c r="L40" s="253">
        <v>0</v>
      </c>
      <c r="M40" s="253">
        <v>0</v>
      </c>
      <c r="N40" s="253">
        <v>0</v>
      </c>
      <c r="O40" s="253">
        <v>0</v>
      </c>
      <c r="P40" s="253">
        <v>0</v>
      </c>
      <c r="Q40" s="253">
        <v>0</v>
      </c>
      <c r="R40" s="253">
        <v>0</v>
      </c>
      <c r="S40" s="253">
        <v>0</v>
      </c>
      <c r="T40" s="253">
        <v>0</v>
      </c>
      <c r="U40" s="253">
        <v>0</v>
      </c>
      <c r="V40" s="253">
        <v>0</v>
      </c>
      <c r="W40" s="253">
        <v>0</v>
      </c>
      <c r="X40" s="253">
        <v>0</v>
      </c>
      <c r="Y40" s="253">
        <v>0</v>
      </c>
      <c r="Z40" s="253">
        <v>0</v>
      </c>
      <c r="AA40" s="253">
        <v>0</v>
      </c>
      <c r="AB40" s="253">
        <v>0</v>
      </c>
      <c r="AC40" s="253">
        <v>0</v>
      </c>
      <c r="AD40" s="253">
        <v>0</v>
      </c>
      <c r="AE40" s="253">
        <v>0</v>
      </c>
      <c r="AF40" s="253">
        <v>0</v>
      </c>
      <c r="AG40" s="253">
        <v>0</v>
      </c>
      <c r="AH40" s="253">
        <v>0</v>
      </c>
      <c r="AI40" s="253">
        <v>0</v>
      </c>
      <c r="AJ40" s="253">
        <v>0</v>
      </c>
      <c r="AK40" s="253">
        <v>0</v>
      </c>
      <c r="AL40" s="253">
        <v>0</v>
      </c>
      <c r="AM40" s="253">
        <v>0</v>
      </c>
      <c r="AN40" s="253">
        <v>0</v>
      </c>
      <c r="AO40" s="253">
        <v>0</v>
      </c>
      <c r="AP40" s="253">
        <v>0</v>
      </c>
      <c r="AQ40" s="253">
        <v>0</v>
      </c>
      <c r="AR40" s="253">
        <v>0</v>
      </c>
      <c r="AS40" s="253">
        <v>0</v>
      </c>
      <c r="AT40" s="253">
        <v>0</v>
      </c>
      <c r="AU40" s="253">
        <v>0</v>
      </c>
      <c r="AV40" s="253">
        <v>0</v>
      </c>
      <c r="AW40" s="253">
        <v>0</v>
      </c>
      <c r="AX40" s="253">
        <v>0</v>
      </c>
      <c r="AY40" s="253">
        <v>0</v>
      </c>
      <c r="AZ40" s="253">
        <v>308</v>
      </c>
      <c r="BA40" s="253">
        <v>170</v>
      </c>
      <c r="BB40" s="253">
        <v>162</v>
      </c>
      <c r="BC40" s="253">
        <v>178</v>
      </c>
      <c r="BD40" s="253">
        <v>168</v>
      </c>
      <c r="BE40" s="253">
        <v>178</v>
      </c>
      <c r="BF40" s="253">
        <v>190</v>
      </c>
      <c r="BG40" s="253">
        <v>185</v>
      </c>
      <c r="BH40" s="253">
        <v>158</v>
      </c>
      <c r="BI40" s="253">
        <v>165</v>
      </c>
      <c r="BJ40" s="253">
        <v>157</v>
      </c>
      <c r="BK40" s="253">
        <v>142</v>
      </c>
      <c r="BL40" s="253">
        <v>244</v>
      </c>
      <c r="BM40" s="253">
        <v>321</v>
      </c>
      <c r="BN40" s="253">
        <v>234</v>
      </c>
      <c r="BO40" s="253">
        <v>212</v>
      </c>
      <c r="BP40" s="253">
        <v>178</v>
      </c>
      <c r="BQ40" s="253">
        <v>145</v>
      </c>
      <c r="BR40" s="253">
        <v>111</v>
      </c>
      <c r="BS40" s="253">
        <v>86</v>
      </c>
      <c r="BT40" s="253">
        <v>92</v>
      </c>
      <c r="BU40" s="253">
        <v>68</v>
      </c>
      <c r="BV40" s="253">
        <v>38</v>
      </c>
      <c r="BW40" s="253">
        <v>24</v>
      </c>
      <c r="BX40" s="253">
        <v>156</v>
      </c>
      <c r="BY40" s="253">
        <v>48</v>
      </c>
      <c r="BZ40" s="253">
        <v>28</v>
      </c>
      <c r="CA40" s="253">
        <v>37</v>
      </c>
      <c r="CB40" s="253">
        <v>44</v>
      </c>
      <c r="CC40" s="253">
        <v>49</v>
      </c>
      <c r="CD40" s="253">
        <v>59</v>
      </c>
      <c r="CE40" s="253">
        <v>55</v>
      </c>
      <c r="CF40" s="253">
        <v>50</v>
      </c>
      <c r="CG40" s="253">
        <v>47</v>
      </c>
      <c r="CH40" s="254">
        <v>47</v>
      </c>
    </row>
    <row r="41" spans="2:86" x14ac:dyDescent="0.25">
      <c r="B41" s="256" t="s">
        <v>474</v>
      </c>
      <c r="D41" s="253">
        <v>0</v>
      </c>
      <c r="E41" s="253">
        <v>0</v>
      </c>
      <c r="F41" s="253">
        <v>0</v>
      </c>
      <c r="G41" s="253">
        <v>0</v>
      </c>
      <c r="H41" s="253">
        <v>0</v>
      </c>
      <c r="I41" s="253">
        <v>0</v>
      </c>
      <c r="J41" s="253">
        <v>0</v>
      </c>
      <c r="K41" s="253">
        <v>0</v>
      </c>
      <c r="L41" s="253">
        <v>0</v>
      </c>
      <c r="M41" s="253">
        <v>0</v>
      </c>
      <c r="N41" s="253">
        <v>0</v>
      </c>
      <c r="O41" s="253">
        <v>0</v>
      </c>
      <c r="P41" s="253">
        <v>0</v>
      </c>
      <c r="Q41" s="253">
        <v>0</v>
      </c>
      <c r="R41" s="253">
        <v>0</v>
      </c>
      <c r="S41" s="253">
        <v>0</v>
      </c>
      <c r="T41" s="253">
        <v>0</v>
      </c>
      <c r="U41" s="253">
        <v>0</v>
      </c>
      <c r="V41" s="253">
        <v>0</v>
      </c>
      <c r="W41" s="253">
        <v>0</v>
      </c>
      <c r="X41" s="253">
        <v>0</v>
      </c>
      <c r="Y41" s="253">
        <v>0</v>
      </c>
      <c r="Z41" s="253">
        <v>0</v>
      </c>
      <c r="AA41" s="253">
        <v>0</v>
      </c>
      <c r="AB41" s="253">
        <v>0</v>
      </c>
      <c r="AC41" s="253">
        <v>0</v>
      </c>
      <c r="AD41" s="253">
        <v>0</v>
      </c>
      <c r="AE41" s="253">
        <v>0</v>
      </c>
      <c r="AF41" s="253">
        <v>0</v>
      </c>
      <c r="AG41" s="253">
        <v>0</v>
      </c>
      <c r="AH41" s="253">
        <v>0</v>
      </c>
      <c r="AI41" s="253">
        <v>0</v>
      </c>
      <c r="AJ41" s="253">
        <v>0</v>
      </c>
      <c r="AK41" s="253">
        <v>0</v>
      </c>
      <c r="AL41" s="253">
        <v>0</v>
      </c>
      <c r="AM41" s="253">
        <v>0</v>
      </c>
      <c r="AN41" s="253">
        <v>0</v>
      </c>
      <c r="AO41" s="253">
        <v>0</v>
      </c>
      <c r="AP41" s="253">
        <v>0</v>
      </c>
      <c r="AQ41" s="253">
        <v>0</v>
      </c>
      <c r="AR41" s="253">
        <v>0</v>
      </c>
      <c r="AS41" s="253">
        <v>0</v>
      </c>
      <c r="AT41" s="253">
        <v>0</v>
      </c>
      <c r="AU41" s="253">
        <v>0</v>
      </c>
      <c r="AV41" s="253">
        <v>0</v>
      </c>
      <c r="AW41" s="253">
        <v>0</v>
      </c>
      <c r="AX41" s="253">
        <v>0</v>
      </c>
      <c r="AY41" s="253">
        <v>0</v>
      </c>
      <c r="AZ41" s="253">
        <v>48</v>
      </c>
      <c r="BA41" s="253">
        <v>25</v>
      </c>
      <c r="BB41" s="253">
        <v>23</v>
      </c>
      <c r="BC41" s="253">
        <v>24</v>
      </c>
      <c r="BD41" s="253">
        <v>21</v>
      </c>
      <c r="BE41" s="253">
        <v>20</v>
      </c>
      <c r="BF41" s="253">
        <v>19</v>
      </c>
      <c r="BG41" s="253">
        <v>18</v>
      </c>
      <c r="BH41" s="253">
        <v>14</v>
      </c>
      <c r="BI41" s="253">
        <v>15</v>
      </c>
      <c r="BJ41" s="253">
        <v>15</v>
      </c>
      <c r="BK41" s="253">
        <v>13</v>
      </c>
      <c r="BL41" s="253">
        <v>21</v>
      </c>
      <c r="BM41" s="253">
        <v>30</v>
      </c>
      <c r="BN41" s="253">
        <v>22</v>
      </c>
      <c r="BO41" s="253">
        <v>19</v>
      </c>
      <c r="BP41" s="253">
        <v>18</v>
      </c>
      <c r="BQ41" s="253">
        <v>15</v>
      </c>
      <c r="BR41" s="253">
        <v>11</v>
      </c>
      <c r="BS41" s="253">
        <v>9</v>
      </c>
      <c r="BT41" s="253">
        <v>8</v>
      </c>
      <c r="BU41" s="253">
        <v>6</v>
      </c>
      <c r="BV41" s="253">
        <v>3</v>
      </c>
      <c r="BW41" s="253">
        <v>0</v>
      </c>
      <c r="BX41" s="253">
        <v>0</v>
      </c>
      <c r="BY41" s="253">
        <v>0</v>
      </c>
      <c r="BZ41" s="253">
        <v>0</v>
      </c>
      <c r="CA41" s="253">
        <v>0</v>
      </c>
      <c r="CB41" s="253">
        <v>0</v>
      </c>
      <c r="CC41" s="253">
        <v>0</v>
      </c>
      <c r="CD41" s="253">
        <v>0</v>
      </c>
      <c r="CE41" s="253">
        <v>0</v>
      </c>
      <c r="CF41" s="253">
        <v>0</v>
      </c>
      <c r="CG41" s="253">
        <v>0</v>
      </c>
      <c r="CH41" s="254">
        <v>0</v>
      </c>
    </row>
    <row r="42" spans="2:86" x14ac:dyDescent="0.25">
      <c r="B42" s="256" t="s">
        <v>395</v>
      </c>
      <c r="D42" s="253">
        <v>0</v>
      </c>
      <c r="E42" s="253">
        <v>0</v>
      </c>
      <c r="F42" s="253">
        <v>0</v>
      </c>
      <c r="G42" s="253">
        <v>0</v>
      </c>
      <c r="H42" s="253">
        <v>0</v>
      </c>
      <c r="I42" s="253">
        <v>0</v>
      </c>
      <c r="J42" s="253">
        <v>0</v>
      </c>
      <c r="K42" s="253">
        <v>0</v>
      </c>
      <c r="L42" s="253">
        <v>0</v>
      </c>
      <c r="M42" s="253">
        <v>0</v>
      </c>
      <c r="N42" s="253">
        <v>0</v>
      </c>
      <c r="O42" s="253">
        <v>0</v>
      </c>
      <c r="P42" s="253">
        <v>0</v>
      </c>
      <c r="Q42" s="253">
        <v>0</v>
      </c>
      <c r="R42" s="253">
        <v>0</v>
      </c>
      <c r="S42" s="253">
        <v>0</v>
      </c>
      <c r="T42" s="253">
        <v>0</v>
      </c>
      <c r="U42" s="253">
        <v>0</v>
      </c>
      <c r="V42" s="253">
        <v>0</v>
      </c>
      <c r="W42" s="253">
        <v>0</v>
      </c>
      <c r="X42" s="253">
        <v>0</v>
      </c>
      <c r="Y42" s="253">
        <v>0</v>
      </c>
      <c r="Z42" s="253">
        <v>0</v>
      </c>
      <c r="AA42" s="253">
        <v>0</v>
      </c>
      <c r="AB42" s="253">
        <v>0</v>
      </c>
      <c r="AC42" s="253">
        <v>0</v>
      </c>
      <c r="AD42" s="253">
        <v>0</v>
      </c>
      <c r="AE42" s="253">
        <v>0</v>
      </c>
      <c r="AF42" s="253">
        <v>0</v>
      </c>
      <c r="AG42" s="253">
        <v>0</v>
      </c>
      <c r="AH42" s="253">
        <v>0</v>
      </c>
      <c r="AI42" s="253">
        <v>0</v>
      </c>
      <c r="AJ42" s="253">
        <v>0</v>
      </c>
      <c r="AK42" s="253">
        <v>0</v>
      </c>
      <c r="AL42" s="253">
        <v>0</v>
      </c>
      <c r="AM42" s="253">
        <v>0</v>
      </c>
      <c r="AN42" s="253">
        <v>0</v>
      </c>
      <c r="AO42" s="253">
        <v>0</v>
      </c>
      <c r="AP42" s="253">
        <v>0</v>
      </c>
      <c r="AQ42" s="253">
        <v>0</v>
      </c>
      <c r="AR42" s="253">
        <v>0</v>
      </c>
      <c r="AS42" s="253">
        <v>0</v>
      </c>
      <c r="AT42" s="253">
        <v>0</v>
      </c>
      <c r="AU42" s="253">
        <v>0</v>
      </c>
      <c r="AV42" s="253">
        <v>0</v>
      </c>
      <c r="AW42" s="253">
        <v>0</v>
      </c>
      <c r="AX42" s="253">
        <v>0</v>
      </c>
      <c r="AY42" s="253">
        <v>0</v>
      </c>
      <c r="AZ42" s="253">
        <v>1389</v>
      </c>
      <c r="BA42" s="253">
        <v>962</v>
      </c>
      <c r="BB42" s="253">
        <v>846</v>
      </c>
      <c r="BC42" s="253">
        <v>888</v>
      </c>
      <c r="BD42" s="253">
        <v>764</v>
      </c>
      <c r="BE42" s="253">
        <v>666</v>
      </c>
      <c r="BF42" s="253">
        <v>646</v>
      </c>
      <c r="BG42" s="253">
        <v>631</v>
      </c>
      <c r="BH42" s="253">
        <v>588</v>
      </c>
      <c r="BI42" s="253">
        <v>632</v>
      </c>
      <c r="BJ42" s="253">
        <v>691</v>
      </c>
      <c r="BK42" s="253">
        <v>609</v>
      </c>
      <c r="BL42" s="253">
        <v>695</v>
      </c>
      <c r="BM42" s="253">
        <v>1072</v>
      </c>
      <c r="BN42" s="253">
        <v>1069</v>
      </c>
      <c r="BO42" s="253">
        <v>1208</v>
      </c>
      <c r="BP42" s="253">
        <v>1242</v>
      </c>
      <c r="BQ42" s="253">
        <v>1045</v>
      </c>
      <c r="BR42" s="253">
        <v>710</v>
      </c>
      <c r="BS42" s="253">
        <v>522</v>
      </c>
      <c r="BT42" s="253">
        <v>424</v>
      </c>
      <c r="BU42" s="253">
        <v>333</v>
      </c>
      <c r="BV42" s="253">
        <v>274</v>
      </c>
      <c r="BW42" s="253">
        <v>138</v>
      </c>
      <c r="BX42" s="253">
        <v>97</v>
      </c>
      <c r="BY42" s="253">
        <v>66</v>
      </c>
      <c r="BZ42" s="253">
        <v>42</v>
      </c>
      <c r="CA42" s="253">
        <v>28</v>
      </c>
      <c r="CB42" s="253">
        <v>14</v>
      </c>
      <c r="CC42" s="253">
        <v>0</v>
      </c>
      <c r="CD42" s="253">
        <v>0</v>
      </c>
      <c r="CE42" s="253">
        <v>0</v>
      </c>
      <c r="CF42" s="253">
        <v>0</v>
      </c>
      <c r="CG42" s="253">
        <v>0</v>
      </c>
      <c r="CH42" s="254">
        <v>0</v>
      </c>
    </row>
    <row r="43" spans="2:86" x14ac:dyDescent="0.25">
      <c r="B43" s="256" t="s">
        <v>476</v>
      </c>
      <c r="D43" s="253">
        <v>0</v>
      </c>
      <c r="E43" s="253">
        <v>0</v>
      </c>
      <c r="F43" s="253">
        <v>0</v>
      </c>
      <c r="G43" s="253">
        <v>0</v>
      </c>
      <c r="H43" s="253">
        <v>0</v>
      </c>
      <c r="I43" s="253">
        <v>0</v>
      </c>
      <c r="J43" s="253">
        <v>0</v>
      </c>
      <c r="K43" s="253">
        <v>0</v>
      </c>
      <c r="L43" s="253">
        <v>0</v>
      </c>
      <c r="M43" s="253">
        <v>0</v>
      </c>
      <c r="N43" s="253">
        <v>0</v>
      </c>
      <c r="O43" s="253">
        <v>0</v>
      </c>
      <c r="P43" s="253">
        <v>0</v>
      </c>
      <c r="Q43" s="253">
        <v>0</v>
      </c>
      <c r="R43" s="253">
        <v>0</v>
      </c>
      <c r="S43" s="253">
        <v>0</v>
      </c>
      <c r="T43" s="253">
        <v>0</v>
      </c>
      <c r="U43" s="253">
        <v>0</v>
      </c>
      <c r="V43" s="253">
        <v>0</v>
      </c>
      <c r="W43" s="253">
        <v>0</v>
      </c>
      <c r="X43" s="253">
        <v>0</v>
      </c>
      <c r="Y43" s="253">
        <v>0</v>
      </c>
      <c r="Z43" s="253">
        <v>0</v>
      </c>
      <c r="AA43" s="253">
        <v>0</v>
      </c>
      <c r="AB43" s="253">
        <v>0</v>
      </c>
      <c r="AC43" s="253">
        <v>0</v>
      </c>
      <c r="AD43" s="253">
        <v>0</v>
      </c>
      <c r="AE43" s="253">
        <v>0</v>
      </c>
      <c r="AF43" s="253">
        <v>0</v>
      </c>
      <c r="AG43" s="253">
        <v>0</v>
      </c>
      <c r="AH43" s="253">
        <v>0</v>
      </c>
      <c r="AI43" s="253">
        <v>0</v>
      </c>
      <c r="AJ43" s="253">
        <v>0</v>
      </c>
      <c r="AK43" s="253">
        <v>0</v>
      </c>
      <c r="AL43" s="253">
        <v>0</v>
      </c>
      <c r="AM43" s="253">
        <v>0</v>
      </c>
      <c r="AN43" s="253">
        <v>0</v>
      </c>
      <c r="AO43" s="253">
        <v>0</v>
      </c>
      <c r="AP43" s="253">
        <v>0</v>
      </c>
      <c r="AQ43" s="253">
        <v>0</v>
      </c>
      <c r="AR43" s="253">
        <v>0</v>
      </c>
      <c r="AS43" s="253">
        <v>0</v>
      </c>
      <c r="AT43" s="253">
        <v>0</v>
      </c>
      <c r="AU43" s="253">
        <v>0</v>
      </c>
      <c r="AV43" s="253">
        <v>0</v>
      </c>
      <c r="AW43" s="253">
        <v>0</v>
      </c>
      <c r="AX43" s="253">
        <v>0</v>
      </c>
      <c r="AY43" s="253">
        <v>0</v>
      </c>
      <c r="AZ43" s="253">
        <v>187</v>
      </c>
      <c r="BA43" s="253">
        <v>96</v>
      </c>
      <c r="BB43" s="253">
        <v>79</v>
      </c>
      <c r="BC43" s="253">
        <v>87</v>
      </c>
      <c r="BD43" s="253">
        <v>69</v>
      </c>
      <c r="BE43" s="253">
        <v>67</v>
      </c>
      <c r="BF43" s="253">
        <v>65</v>
      </c>
      <c r="BG43" s="253">
        <v>64</v>
      </c>
      <c r="BH43" s="253">
        <v>59</v>
      </c>
      <c r="BI43" s="253">
        <v>58</v>
      </c>
      <c r="BJ43" s="253">
        <v>64</v>
      </c>
      <c r="BK43" s="253">
        <v>54</v>
      </c>
      <c r="BL43" s="253">
        <v>66</v>
      </c>
      <c r="BM43" s="253">
        <v>114</v>
      </c>
      <c r="BN43" s="253">
        <v>91</v>
      </c>
      <c r="BO43" s="253">
        <v>77</v>
      </c>
      <c r="BP43" s="253">
        <v>69</v>
      </c>
      <c r="BQ43" s="253">
        <v>68</v>
      </c>
      <c r="BR43" s="253">
        <v>53</v>
      </c>
      <c r="BS43" s="253">
        <v>35</v>
      </c>
      <c r="BT43" s="253">
        <v>41</v>
      </c>
      <c r="BU43" s="253">
        <v>36</v>
      </c>
      <c r="BV43" s="253">
        <v>19</v>
      </c>
      <c r="BW43" s="253">
        <v>8</v>
      </c>
      <c r="BX43" s="253">
        <v>24</v>
      </c>
      <c r="BY43" s="253">
        <v>13</v>
      </c>
      <c r="BZ43" s="253">
        <v>9</v>
      </c>
      <c r="CA43" s="253">
        <v>8</v>
      </c>
      <c r="CB43" s="253">
        <v>9</v>
      </c>
      <c r="CC43" s="253">
        <v>8</v>
      </c>
      <c r="CD43" s="253">
        <v>7</v>
      </c>
      <c r="CE43" s="253">
        <v>7</v>
      </c>
      <c r="CF43" s="253">
        <v>6</v>
      </c>
      <c r="CG43" s="253">
        <v>6</v>
      </c>
      <c r="CH43" s="254">
        <v>6</v>
      </c>
    </row>
    <row r="44" spans="2:86" ht="26.25" customHeight="1" x14ac:dyDescent="0.25">
      <c r="B44" s="245" t="s">
        <v>412</v>
      </c>
      <c r="D44" s="253">
        <v>0</v>
      </c>
      <c r="E44" s="253">
        <v>0</v>
      </c>
      <c r="F44" s="253">
        <v>0</v>
      </c>
      <c r="G44" s="253">
        <v>0</v>
      </c>
      <c r="H44" s="253">
        <v>0</v>
      </c>
      <c r="I44" s="253">
        <v>0</v>
      </c>
      <c r="J44" s="253">
        <v>0</v>
      </c>
      <c r="K44" s="253">
        <v>0</v>
      </c>
      <c r="L44" s="253">
        <v>0</v>
      </c>
      <c r="M44" s="253">
        <v>0</v>
      </c>
      <c r="N44" s="253">
        <v>0</v>
      </c>
      <c r="O44" s="253">
        <v>0</v>
      </c>
      <c r="P44" s="253">
        <v>0</v>
      </c>
      <c r="Q44" s="253">
        <v>0</v>
      </c>
      <c r="R44" s="253">
        <v>0</v>
      </c>
      <c r="S44" s="253">
        <v>0</v>
      </c>
      <c r="T44" s="253">
        <v>0</v>
      </c>
      <c r="U44" s="253">
        <v>0</v>
      </c>
      <c r="V44" s="253">
        <v>0</v>
      </c>
      <c r="W44" s="253">
        <v>0</v>
      </c>
      <c r="X44" s="253">
        <v>0</v>
      </c>
      <c r="Y44" s="253">
        <v>0</v>
      </c>
      <c r="Z44" s="253">
        <v>0</v>
      </c>
      <c r="AA44" s="253">
        <v>0</v>
      </c>
      <c r="AB44" s="253">
        <v>0</v>
      </c>
      <c r="AC44" s="253">
        <v>0</v>
      </c>
      <c r="AD44" s="253">
        <v>0</v>
      </c>
      <c r="AE44" s="253">
        <v>0</v>
      </c>
      <c r="AF44" s="253">
        <v>0</v>
      </c>
      <c r="AG44" s="253">
        <v>0</v>
      </c>
      <c r="AH44" s="253">
        <v>0</v>
      </c>
      <c r="AI44" s="253">
        <v>0</v>
      </c>
      <c r="AJ44" s="253">
        <v>0</v>
      </c>
      <c r="AK44" s="253">
        <v>0</v>
      </c>
      <c r="AL44" s="253">
        <v>0</v>
      </c>
      <c r="AM44" s="253">
        <v>0</v>
      </c>
      <c r="AN44" s="253">
        <v>0</v>
      </c>
      <c r="AO44" s="253">
        <v>0</v>
      </c>
      <c r="AP44" s="253">
        <v>0</v>
      </c>
      <c r="AQ44" s="253">
        <v>0</v>
      </c>
      <c r="AR44" s="253">
        <v>0</v>
      </c>
      <c r="AS44" s="253">
        <v>0</v>
      </c>
      <c r="AT44" s="253">
        <v>0</v>
      </c>
      <c r="AU44" s="253">
        <v>11</v>
      </c>
      <c r="AV44" s="253">
        <v>13</v>
      </c>
      <c r="AW44" s="253">
        <v>12</v>
      </c>
      <c r="AX44" s="253">
        <v>11</v>
      </c>
      <c r="AY44" s="253">
        <v>13</v>
      </c>
      <c r="AZ44" s="253">
        <v>12</v>
      </c>
      <c r="BA44" s="253">
        <v>11</v>
      </c>
      <c r="BB44" s="253">
        <v>13</v>
      </c>
      <c r="BC44" s="253">
        <v>13</v>
      </c>
      <c r="BD44" s="253">
        <v>15</v>
      </c>
      <c r="BE44" s="253">
        <v>17</v>
      </c>
      <c r="BF44" s="253">
        <v>17</v>
      </c>
      <c r="BG44" s="253">
        <v>25</v>
      </c>
      <c r="BH44" s="253">
        <v>29</v>
      </c>
      <c r="BI44" s="253">
        <v>31</v>
      </c>
      <c r="BJ44" s="253">
        <v>30</v>
      </c>
      <c r="BK44" s="253">
        <v>44</v>
      </c>
      <c r="BL44" s="253">
        <v>54</v>
      </c>
      <c r="BM44" s="253">
        <v>56</v>
      </c>
      <c r="BN44" s="253">
        <v>54</v>
      </c>
      <c r="BO44" s="253">
        <v>57</v>
      </c>
      <c r="BP44" s="253">
        <v>60</v>
      </c>
      <c r="BQ44" s="253">
        <v>58</v>
      </c>
      <c r="BR44" s="253">
        <v>59</v>
      </c>
      <c r="BS44" s="253">
        <v>62</v>
      </c>
      <c r="BT44" s="253">
        <v>61</v>
      </c>
      <c r="BU44" s="253">
        <v>59</v>
      </c>
      <c r="BV44" s="253">
        <v>58</v>
      </c>
      <c r="BW44" s="253">
        <v>55</v>
      </c>
      <c r="BX44" s="253">
        <v>49</v>
      </c>
      <c r="BY44" s="253">
        <v>45</v>
      </c>
      <c r="BZ44" s="253">
        <v>48</v>
      </c>
      <c r="CA44" s="253">
        <v>45</v>
      </c>
      <c r="CB44" s="253">
        <v>42</v>
      </c>
      <c r="CC44" s="253">
        <v>39</v>
      </c>
      <c r="CD44" s="253">
        <v>40</v>
      </c>
      <c r="CE44" s="253">
        <v>41</v>
      </c>
      <c r="CF44" s="253">
        <v>41</v>
      </c>
      <c r="CG44" s="253">
        <v>42</v>
      </c>
      <c r="CH44" s="254">
        <v>42</v>
      </c>
    </row>
    <row r="45" spans="2:86" x14ac:dyDescent="0.25">
      <c r="B45" s="245" t="s">
        <v>487</v>
      </c>
      <c r="D45" s="253">
        <v>0</v>
      </c>
      <c r="E45" s="253">
        <v>0</v>
      </c>
      <c r="F45" s="253">
        <v>0</v>
      </c>
      <c r="G45" s="253">
        <v>0</v>
      </c>
      <c r="H45" s="253">
        <v>0</v>
      </c>
      <c r="I45" s="253">
        <v>0</v>
      </c>
      <c r="J45" s="253">
        <v>0</v>
      </c>
      <c r="K45" s="253">
        <v>0</v>
      </c>
      <c r="L45" s="253">
        <v>0</v>
      </c>
      <c r="M45" s="253">
        <v>0</v>
      </c>
      <c r="N45" s="253">
        <v>0</v>
      </c>
      <c r="O45" s="253">
        <v>0</v>
      </c>
      <c r="P45" s="253">
        <v>0</v>
      </c>
      <c r="Q45" s="253">
        <v>0</v>
      </c>
      <c r="R45" s="253">
        <v>0</v>
      </c>
      <c r="S45" s="253">
        <v>0</v>
      </c>
      <c r="T45" s="253">
        <v>0</v>
      </c>
      <c r="U45" s="253">
        <v>0</v>
      </c>
      <c r="V45" s="253">
        <v>0</v>
      </c>
      <c r="W45" s="253">
        <v>0</v>
      </c>
      <c r="X45" s="253">
        <v>0</v>
      </c>
      <c r="Y45" s="253">
        <v>0</v>
      </c>
      <c r="Z45" s="253">
        <v>0</v>
      </c>
      <c r="AA45" s="253">
        <v>0</v>
      </c>
      <c r="AB45" s="253">
        <v>0</v>
      </c>
      <c r="AC45" s="253">
        <v>0</v>
      </c>
      <c r="AD45" s="253">
        <v>0</v>
      </c>
      <c r="AE45" s="253">
        <v>0</v>
      </c>
      <c r="AF45" s="253">
        <v>31</v>
      </c>
      <c r="AG45" s="253">
        <v>44</v>
      </c>
      <c r="AH45" s="253">
        <v>61</v>
      </c>
      <c r="AI45" s="253">
        <v>86</v>
      </c>
      <c r="AJ45" s="253">
        <v>114</v>
      </c>
      <c r="AK45" s="253">
        <v>131</v>
      </c>
      <c r="AL45" s="253">
        <v>154</v>
      </c>
      <c r="AM45" s="253">
        <v>185</v>
      </c>
      <c r="AN45" s="253">
        <v>216</v>
      </c>
      <c r="AO45" s="253">
        <v>246</v>
      </c>
      <c r="AP45" s="253">
        <v>275</v>
      </c>
      <c r="AQ45" s="253">
        <v>303</v>
      </c>
      <c r="AR45" s="253">
        <v>325</v>
      </c>
      <c r="AS45" s="253">
        <v>345</v>
      </c>
      <c r="AT45" s="253">
        <v>364</v>
      </c>
      <c r="AU45" s="253">
        <v>387</v>
      </c>
      <c r="AV45" s="253">
        <v>0</v>
      </c>
      <c r="AW45" s="253">
        <v>0</v>
      </c>
      <c r="AX45" s="253">
        <v>0</v>
      </c>
      <c r="AY45" s="253">
        <v>0</v>
      </c>
      <c r="AZ45" s="253">
        <v>0</v>
      </c>
      <c r="BA45" s="253">
        <v>0</v>
      </c>
      <c r="BB45" s="253">
        <v>0</v>
      </c>
      <c r="BC45" s="253">
        <v>0</v>
      </c>
      <c r="BD45" s="253">
        <v>0</v>
      </c>
      <c r="BE45" s="253">
        <v>0</v>
      </c>
      <c r="BF45" s="253">
        <v>0</v>
      </c>
      <c r="BG45" s="253">
        <v>0</v>
      </c>
      <c r="BH45" s="253">
        <v>0</v>
      </c>
      <c r="BI45" s="253">
        <v>0</v>
      </c>
      <c r="BJ45" s="253">
        <v>0</v>
      </c>
      <c r="BK45" s="253">
        <v>0</v>
      </c>
      <c r="BL45" s="253">
        <v>0</v>
      </c>
      <c r="BM45" s="253">
        <v>0</v>
      </c>
      <c r="BN45" s="253">
        <v>0</v>
      </c>
      <c r="BO45" s="253">
        <v>0</v>
      </c>
      <c r="BP45" s="253">
        <v>0</v>
      </c>
      <c r="BQ45" s="253">
        <v>0</v>
      </c>
      <c r="BR45" s="253">
        <v>0</v>
      </c>
      <c r="BS45" s="253">
        <v>0</v>
      </c>
      <c r="BT45" s="253">
        <v>0</v>
      </c>
      <c r="BU45" s="253">
        <v>0</v>
      </c>
      <c r="BV45" s="253">
        <v>0</v>
      </c>
      <c r="BW45" s="253">
        <v>0</v>
      </c>
      <c r="BX45" s="253">
        <v>0</v>
      </c>
      <c r="BY45" s="253">
        <v>0</v>
      </c>
      <c r="BZ45" s="253">
        <v>0</v>
      </c>
      <c r="CA45" s="253">
        <v>0</v>
      </c>
      <c r="CB45" s="253">
        <v>0</v>
      </c>
      <c r="CC45" s="253">
        <v>0</v>
      </c>
      <c r="CD45" s="253">
        <v>0</v>
      </c>
      <c r="CE45" s="253">
        <v>0</v>
      </c>
      <c r="CF45" s="253">
        <v>0</v>
      </c>
      <c r="CG45" s="253">
        <v>0</v>
      </c>
      <c r="CH45" s="254">
        <v>0</v>
      </c>
    </row>
    <row r="46" spans="2:86" x14ac:dyDescent="0.25">
      <c r="B46" s="10" t="s">
        <v>422</v>
      </c>
      <c r="D46" s="253">
        <v>0</v>
      </c>
      <c r="E46" s="253">
        <v>0</v>
      </c>
      <c r="F46" s="253">
        <v>0</v>
      </c>
      <c r="G46" s="253">
        <v>0</v>
      </c>
      <c r="H46" s="253">
        <v>0</v>
      </c>
      <c r="I46" s="253">
        <v>0</v>
      </c>
      <c r="J46" s="253">
        <v>0</v>
      </c>
      <c r="K46" s="253">
        <v>0</v>
      </c>
      <c r="L46" s="253">
        <v>0</v>
      </c>
      <c r="M46" s="253">
        <v>0</v>
      </c>
      <c r="N46" s="253">
        <v>0</v>
      </c>
      <c r="O46" s="253">
        <v>0</v>
      </c>
      <c r="P46" s="253">
        <v>0</v>
      </c>
      <c r="Q46" s="253">
        <v>0</v>
      </c>
      <c r="R46" s="253">
        <v>0</v>
      </c>
      <c r="S46" s="253">
        <v>0</v>
      </c>
      <c r="T46" s="253">
        <v>0</v>
      </c>
      <c r="U46" s="253">
        <v>0</v>
      </c>
      <c r="V46" s="253">
        <v>0</v>
      </c>
      <c r="W46" s="253">
        <v>0</v>
      </c>
      <c r="X46" s="253">
        <v>0</v>
      </c>
      <c r="Y46" s="253">
        <v>0</v>
      </c>
      <c r="Z46" s="253">
        <v>0</v>
      </c>
      <c r="AA46" s="253">
        <v>0</v>
      </c>
      <c r="AB46" s="253">
        <v>0</v>
      </c>
      <c r="AC46" s="253">
        <v>0</v>
      </c>
      <c r="AD46" s="253">
        <v>0</v>
      </c>
      <c r="AE46" s="253">
        <v>0</v>
      </c>
      <c r="AF46" s="253">
        <v>0</v>
      </c>
      <c r="AG46" s="253">
        <v>0</v>
      </c>
      <c r="AH46" s="253">
        <v>0</v>
      </c>
      <c r="AI46" s="253">
        <v>0</v>
      </c>
      <c r="AJ46" s="253">
        <v>0</v>
      </c>
      <c r="AK46" s="253">
        <v>0</v>
      </c>
      <c r="AL46" s="253">
        <v>0</v>
      </c>
      <c r="AM46" s="253">
        <v>0</v>
      </c>
      <c r="AN46" s="253">
        <v>0</v>
      </c>
      <c r="AO46" s="253">
        <v>0</v>
      </c>
      <c r="AP46" s="253">
        <v>0</v>
      </c>
      <c r="AQ46" s="253">
        <v>0</v>
      </c>
      <c r="AR46" s="253">
        <v>0</v>
      </c>
      <c r="AS46" s="253">
        <v>0</v>
      </c>
      <c r="AT46" s="253">
        <v>0</v>
      </c>
      <c r="AU46" s="253">
        <v>0</v>
      </c>
      <c r="AV46" s="253">
        <v>0</v>
      </c>
      <c r="AW46" s="253">
        <v>0</v>
      </c>
      <c r="AX46" s="253">
        <v>0</v>
      </c>
      <c r="AY46" s="253">
        <v>0</v>
      </c>
      <c r="AZ46" s="253">
        <v>0</v>
      </c>
      <c r="BA46" s="253">
        <v>0</v>
      </c>
      <c r="BB46" s="253">
        <v>0</v>
      </c>
      <c r="BC46" s="253">
        <v>0</v>
      </c>
      <c r="BD46" s="253">
        <v>0</v>
      </c>
      <c r="BE46" s="253">
        <v>0</v>
      </c>
      <c r="BF46" s="253">
        <v>0</v>
      </c>
      <c r="BG46" s="253">
        <v>0</v>
      </c>
      <c r="BH46" s="253">
        <v>0</v>
      </c>
      <c r="BI46" s="253">
        <v>0</v>
      </c>
      <c r="BJ46" s="253">
        <v>0</v>
      </c>
      <c r="BK46" s="253">
        <v>0</v>
      </c>
      <c r="BL46" s="253">
        <v>0</v>
      </c>
      <c r="BM46" s="253">
        <v>0</v>
      </c>
      <c r="BN46" s="253">
        <v>0</v>
      </c>
      <c r="BO46" s="253">
        <v>0</v>
      </c>
      <c r="BP46" s="253">
        <v>0</v>
      </c>
      <c r="BQ46" s="253">
        <v>12</v>
      </c>
      <c r="BR46" s="253">
        <v>184</v>
      </c>
      <c r="BS46" s="253">
        <v>570</v>
      </c>
      <c r="BT46" s="253">
        <v>969</v>
      </c>
      <c r="BU46" s="253">
        <v>1394</v>
      </c>
      <c r="BV46" s="253">
        <v>1717</v>
      </c>
      <c r="BW46" s="253">
        <v>1936</v>
      </c>
      <c r="BX46" s="253">
        <v>2038</v>
      </c>
      <c r="BY46" s="253">
        <v>2184</v>
      </c>
      <c r="BZ46" s="253">
        <v>2433</v>
      </c>
      <c r="CA46" s="253">
        <v>2697</v>
      </c>
      <c r="CB46" s="253">
        <v>3008</v>
      </c>
      <c r="CC46" s="253">
        <v>3246</v>
      </c>
      <c r="CD46" s="253">
        <v>3488</v>
      </c>
      <c r="CE46" s="253">
        <v>3743</v>
      </c>
      <c r="CF46" s="253">
        <v>3996</v>
      </c>
      <c r="CG46" s="253">
        <v>4244</v>
      </c>
      <c r="CH46" s="254">
        <v>4454</v>
      </c>
    </row>
    <row r="47" spans="2:86" x14ac:dyDescent="0.25">
      <c r="B47" s="256" t="s">
        <v>470</v>
      </c>
      <c r="D47" s="253">
        <v>0</v>
      </c>
      <c r="E47" s="253">
        <v>0</v>
      </c>
      <c r="F47" s="253">
        <v>0</v>
      </c>
      <c r="G47" s="253">
        <v>0</v>
      </c>
      <c r="H47" s="253">
        <v>0</v>
      </c>
      <c r="I47" s="253">
        <v>0</v>
      </c>
      <c r="J47" s="253">
        <v>0</v>
      </c>
      <c r="K47" s="253">
        <v>0</v>
      </c>
      <c r="L47" s="253">
        <v>0</v>
      </c>
      <c r="M47" s="253">
        <v>0</v>
      </c>
      <c r="N47" s="253">
        <v>0</v>
      </c>
      <c r="O47" s="253">
        <v>0</v>
      </c>
      <c r="P47" s="253">
        <v>0</v>
      </c>
      <c r="Q47" s="253">
        <v>0</v>
      </c>
      <c r="R47" s="253">
        <v>0</v>
      </c>
      <c r="S47" s="253">
        <v>0</v>
      </c>
      <c r="T47" s="253">
        <v>0</v>
      </c>
      <c r="U47" s="253">
        <v>0</v>
      </c>
      <c r="V47" s="253">
        <v>0</v>
      </c>
      <c r="W47" s="253">
        <v>0</v>
      </c>
      <c r="X47" s="253">
        <v>0</v>
      </c>
      <c r="Y47" s="253">
        <v>0</v>
      </c>
      <c r="Z47" s="253">
        <v>0</v>
      </c>
      <c r="AA47" s="253">
        <v>0</v>
      </c>
      <c r="AB47" s="253">
        <v>0</v>
      </c>
      <c r="AC47" s="253">
        <v>0</v>
      </c>
      <c r="AD47" s="253">
        <v>0</v>
      </c>
      <c r="AE47" s="253">
        <v>0</v>
      </c>
      <c r="AF47" s="253">
        <v>0</v>
      </c>
      <c r="AG47" s="253">
        <v>0</v>
      </c>
      <c r="AH47" s="253">
        <v>0</v>
      </c>
      <c r="AI47" s="253">
        <v>0</v>
      </c>
      <c r="AJ47" s="253">
        <v>0</v>
      </c>
      <c r="AK47" s="253">
        <v>0</v>
      </c>
      <c r="AL47" s="253">
        <v>0</v>
      </c>
      <c r="AM47" s="253">
        <v>0</v>
      </c>
      <c r="AN47" s="253">
        <v>0</v>
      </c>
      <c r="AO47" s="253">
        <v>0</v>
      </c>
      <c r="AP47" s="253">
        <v>0</v>
      </c>
      <c r="AQ47" s="253">
        <v>0</v>
      </c>
      <c r="AR47" s="253">
        <v>0</v>
      </c>
      <c r="AS47" s="253">
        <v>0</v>
      </c>
      <c r="AT47" s="253">
        <v>0</v>
      </c>
      <c r="AU47" s="253">
        <v>0</v>
      </c>
      <c r="AV47" s="253">
        <v>0</v>
      </c>
      <c r="AW47" s="253">
        <v>0</v>
      </c>
      <c r="AX47" s="253">
        <v>0</v>
      </c>
      <c r="AY47" s="253">
        <v>0</v>
      </c>
      <c r="AZ47" s="253">
        <v>0</v>
      </c>
      <c r="BA47" s="253">
        <v>0</v>
      </c>
      <c r="BB47" s="253">
        <v>0</v>
      </c>
      <c r="BC47" s="253">
        <v>0</v>
      </c>
      <c r="BD47" s="253">
        <v>0</v>
      </c>
      <c r="BE47" s="253">
        <v>0</v>
      </c>
      <c r="BF47" s="253">
        <v>0</v>
      </c>
      <c r="BG47" s="253">
        <v>0</v>
      </c>
      <c r="BH47" s="253">
        <v>0</v>
      </c>
      <c r="BI47" s="253">
        <v>0</v>
      </c>
      <c r="BJ47" s="253">
        <v>0</v>
      </c>
      <c r="BK47" s="253">
        <v>0</v>
      </c>
      <c r="BL47" s="253">
        <v>0</v>
      </c>
      <c r="BM47" s="253">
        <v>0</v>
      </c>
      <c r="BN47" s="253">
        <v>0</v>
      </c>
      <c r="BO47" s="253">
        <v>0</v>
      </c>
      <c r="BP47" s="253">
        <v>0</v>
      </c>
      <c r="BQ47" s="253">
        <v>12</v>
      </c>
      <c r="BR47" s="253">
        <v>182</v>
      </c>
      <c r="BS47" s="253">
        <v>564</v>
      </c>
      <c r="BT47" s="253">
        <v>958</v>
      </c>
      <c r="BU47" s="253">
        <v>1379</v>
      </c>
      <c r="BV47" s="253">
        <v>1699</v>
      </c>
      <c r="BW47" s="253">
        <v>1916</v>
      </c>
      <c r="BX47" s="253">
        <v>2016</v>
      </c>
      <c r="BY47" s="253">
        <v>2160</v>
      </c>
      <c r="BZ47" s="253">
        <v>2406</v>
      </c>
      <c r="CA47" s="253">
        <v>2667</v>
      </c>
      <c r="CB47" s="253">
        <v>2975</v>
      </c>
      <c r="CC47" s="253">
        <v>3211</v>
      </c>
      <c r="CD47" s="253">
        <v>3450</v>
      </c>
      <c r="CE47" s="253">
        <v>3702</v>
      </c>
      <c r="CF47" s="253">
        <v>3952</v>
      </c>
      <c r="CG47" s="253">
        <v>4197</v>
      </c>
      <c r="CH47" s="254">
        <v>4406</v>
      </c>
    </row>
    <row r="48" spans="2:86" x14ac:dyDescent="0.25">
      <c r="B48" s="256" t="s">
        <v>471</v>
      </c>
      <c r="D48" s="253">
        <v>0</v>
      </c>
      <c r="E48" s="253">
        <v>0</v>
      </c>
      <c r="F48" s="253">
        <v>0</v>
      </c>
      <c r="G48" s="253">
        <v>0</v>
      </c>
      <c r="H48" s="253">
        <v>0</v>
      </c>
      <c r="I48" s="253">
        <v>0</v>
      </c>
      <c r="J48" s="253">
        <v>0</v>
      </c>
      <c r="K48" s="253">
        <v>0</v>
      </c>
      <c r="L48" s="253">
        <v>0</v>
      </c>
      <c r="M48" s="253">
        <v>0</v>
      </c>
      <c r="N48" s="253">
        <v>0</v>
      </c>
      <c r="O48" s="253">
        <v>0</v>
      </c>
      <c r="P48" s="253">
        <v>0</v>
      </c>
      <c r="Q48" s="253">
        <v>0</v>
      </c>
      <c r="R48" s="253">
        <v>0</v>
      </c>
      <c r="S48" s="253">
        <v>0</v>
      </c>
      <c r="T48" s="253">
        <v>0</v>
      </c>
      <c r="U48" s="253">
        <v>0</v>
      </c>
      <c r="V48" s="253">
        <v>0</v>
      </c>
      <c r="W48" s="253">
        <v>0</v>
      </c>
      <c r="X48" s="253">
        <v>0</v>
      </c>
      <c r="Y48" s="253">
        <v>0</v>
      </c>
      <c r="Z48" s="253">
        <v>0</v>
      </c>
      <c r="AA48" s="253">
        <v>0</v>
      </c>
      <c r="AB48" s="253">
        <v>0</v>
      </c>
      <c r="AC48" s="253">
        <v>0</v>
      </c>
      <c r="AD48" s="253">
        <v>0</v>
      </c>
      <c r="AE48" s="253">
        <v>0</v>
      </c>
      <c r="AF48" s="253">
        <v>0</v>
      </c>
      <c r="AG48" s="253">
        <v>0</v>
      </c>
      <c r="AH48" s="253">
        <v>0</v>
      </c>
      <c r="AI48" s="253">
        <v>0</v>
      </c>
      <c r="AJ48" s="253">
        <v>0</v>
      </c>
      <c r="AK48" s="253">
        <v>0</v>
      </c>
      <c r="AL48" s="253">
        <v>0</v>
      </c>
      <c r="AM48" s="253">
        <v>0</v>
      </c>
      <c r="AN48" s="253">
        <v>0</v>
      </c>
      <c r="AO48" s="253">
        <v>0</v>
      </c>
      <c r="AP48" s="253">
        <v>0</v>
      </c>
      <c r="AQ48" s="253">
        <v>0</v>
      </c>
      <c r="AR48" s="253">
        <v>0</v>
      </c>
      <c r="AS48" s="253">
        <v>0</v>
      </c>
      <c r="AT48" s="253">
        <v>0</v>
      </c>
      <c r="AU48" s="253">
        <v>0</v>
      </c>
      <c r="AV48" s="253">
        <v>0</v>
      </c>
      <c r="AW48" s="253">
        <v>0</v>
      </c>
      <c r="AX48" s="253">
        <v>0</v>
      </c>
      <c r="AY48" s="253">
        <v>0</v>
      </c>
      <c r="AZ48" s="253">
        <v>0</v>
      </c>
      <c r="BA48" s="253">
        <v>0</v>
      </c>
      <c r="BB48" s="253">
        <v>0</v>
      </c>
      <c r="BC48" s="253">
        <v>0</v>
      </c>
      <c r="BD48" s="253">
        <v>0</v>
      </c>
      <c r="BE48" s="253">
        <v>0</v>
      </c>
      <c r="BF48" s="253">
        <v>0</v>
      </c>
      <c r="BG48" s="253">
        <v>0</v>
      </c>
      <c r="BH48" s="253">
        <v>0</v>
      </c>
      <c r="BI48" s="253">
        <v>0</v>
      </c>
      <c r="BJ48" s="253">
        <v>0</v>
      </c>
      <c r="BK48" s="253">
        <v>0</v>
      </c>
      <c r="BL48" s="253">
        <v>0</v>
      </c>
      <c r="BM48" s="253">
        <v>0</v>
      </c>
      <c r="BN48" s="253">
        <v>0</v>
      </c>
      <c r="BO48" s="253">
        <v>0</v>
      </c>
      <c r="BP48" s="253">
        <v>0</v>
      </c>
      <c r="BQ48" s="253">
        <v>0</v>
      </c>
      <c r="BR48" s="253">
        <v>2</v>
      </c>
      <c r="BS48" s="253">
        <v>6</v>
      </c>
      <c r="BT48" s="253">
        <v>11</v>
      </c>
      <c r="BU48" s="253">
        <v>15</v>
      </c>
      <c r="BV48" s="253">
        <v>19</v>
      </c>
      <c r="BW48" s="253">
        <v>20</v>
      </c>
      <c r="BX48" s="253">
        <v>22</v>
      </c>
      <c r="BY48" s="253">
        <v>24</v>
      </c>
      <c r="BZ48" s="253">
        <v>26</v>
      </c>
      <c r="CA48" s="253">
        <v>29</v>
      </c>
      <c r="CB48" s="253">
        <v>33</v>
      </c>
      <c r="CC48" s="253">
        <v>35</v>
      </c>
      <c r="CD48" s="253">
        <v>38</v>
      </c>
      <c r="CE48" s="253">
        <v>41</v>
      </c>
      <c r="CF48" s="253">
        <v>43</v>
      </c>
      <c r="CG48" s="253">
        <v>46</v>
      </c>
      <c r="CH48" s="254">
        <v>48</v>
      </c>
    </row>
    <row r="49" spans="1:86" ht="25.5" customHeight="1" x14ac:dyDescent="0.25">
      <c r="B49" s="245" t="s">
        <v>426</v>
      </c>
      <c r="D49" s="253">
        <v>0</v>
      </c>
      <c r="E49" s="253">
        <v>0</v>
      </c>
      <c r="F49" s="253">
        <v>0</v>
      </c>
      <c r="G49" s="253">
        <v>0</v>
      </c>
      <c r="H49" s="253">
        <v>0</v>
      </c>
      <c r="I49" s="253">
        <v>0</v>
      </c>
      <c r="J49" s="253">
        <v>0</v>
      </c>
      <c r="K49" s="253">
        <v>0</v>
      </c>
      <c r="L49" s="253">
        <v>0</v>
      </c>
      <c r="M49" s="253">
        <v>0</v>
      </c>
      <c r="N49" s="253">
        <v>0</v>
      </c>
      <c r="O49" s="253">
        <v>0</v>
      </c>
      <c r="P49" s="253">
        <v>0</v>
      </c>
      <c r="Q49" s="253">
        <v>0</v>
      </c>
      <c r="R49" s="253">
        <v>0</v>
      </c>
      <c r="S49" s="253">
        <v>0</v>
      </c>
      <c r="T49" s="253">
        <v>0</v>
      </c>
      <c r="U49" s="253">
        <v>0</v>
      </c>
      <c r="V49" s="253">
        <v>0</v>
      </c>
      <c r="W49" s="253">
        <v>0</v>
      </c>
      <c r="X49" s="253">
        <v>0</v>
      </c>
      <c r="Y49" s="253">
        <v>0</v>
      </c>
      <c r="Z49" s="253">
        <v>0</v>
      </c>
      <c r="AA49" s="253">
        <v>0</v>
      </c>
      <c r="AB49" s="253">
        <v>0</v>
      </c>
      <c r="AC49" s="253">
        <v>0</v>
      </c>
      <c r="AD49" s="253">
        <v>0</v>
      </c>
      <c r="AE49" s="253">
        <v>0</v>
      </c>
      <c r="AF49" s="253">
        <v>100</v>
      </c>
      <c r="AG49" s="253">
        <v>103</v>
      </c>
      <c r="AH49" s="253">
        <v>110</v>
      </c>
      <c r="AI49" s="253">
        <v>143</v>
      </c>
      <c r="AJ49" s="253">
        <v>164</v>
      </c>
      <c r="AK49" s="253">
        <v>169</v>
      </c>
      <c r="AL49" s="253">
        <v>177</v>
      </c>
      <c r="AM49" s="253">
        <v>188</v>
      </c>
      <c r="AN49" s="253">
        <v>212</v>
      </c>
      <c r="AO49" s="253">
        <v>227</v>
      </c>
      <c r="AP49" s="253">
        <v>228</v>
      </c>
      <c r="AQ49" s="253">
        <v>228</v>
      </c>
      <c r="AR49" s="253">
        <v>233</v>
      </c>
      <c r="AS49" s="253">
        <v>240</v>
      </c>
      <c r="AT49" s="253">
        <v>247</v>
      </c>
      <c r="AU49" s="253">
        <v>257</v>
      </c>
      <c r="AV49" s="253">
        <v>265</v>
      </c>
      <c r="AW49" s="253">
        <v>273</v>
      </c>
      <c r="AX49" s="253">
        <v>289</v>
      </c>
      <c r="AY49" s="253">
        <v>308</v>
      </c>
      <c r="AZ49" s="253">
        <v>328</v>
      </c>
      <c r="BA49" s="253">
        <v>339</v>
      </c>
      <c r="BB49" s="253">
        <v>338</v>
      </c>
      <c r="BC49" s="253">
        <v>337</v>
      </c>
      <c r="BD49" s="253">
        <v>336</v>
      </c>
      <c r="BE49" s="253">
        <v>326</v>
      </c>
      <c r="BF49" s="253">
        <v>289</v>
      </c>
      <c r="BG49" s="253">
        <v>274</v>
      </c>
      <c r="BH49" s="253">
        <v>260</v>
      </c>
      <c r="BI49" s="253">
        <v>246</v>
      </c>
      <c r="BJ49" s="253">
        <v>234</v>
      </c>
      <c r="BK49" s="253">
        <v>221</v>
      </c>
      <c r="BL49" s="253">
        <v>210</v>
      </c>
      <c r="BM49" s="253">
        <v>200</v>
      </c>
      <c r="BN49" s="253">
        <v>191</v>
      </c>
      <c r="BO49" s="253">
        <v>184</v>
      </c>
      <c r="BP49" s="253">
        <v>177</v>
      </c>
      <c r="BQ49" s="253">
        <v>167</v>
      </c>
      <c r="BR49" s="253">
        <v>134</v>
      </c>
      <c r="BS49" s="253">
        <v>75</v>
      </c>
      <c r="BT49" s="253">
        <v>25</v>
      </c>
      <c r="BU49" s="253">
        <v>3</v>
      </c>
      <c r="BV49" s="253">
        <v>0</v>
      </c>
      <c r="BW49" s="253">
        <v>0</v>
      </c>
      <c r="BX49" s="253">
        <v>0</v>
      </c>
      <c r="BY49" s="253">
        <v>0</v>
      </c>
      <c r="BZ49" s="253">
        <v>0</v>
      </c>
      <c r="CA49" s="253">
        <v>0</v>
      </c>
      <c r="CB49" s="253">
        <v>0</v>
      </c>
      <c r="CC49" s="253">
        <v>0</v>
      </c>
      <c r="CD49" s="253">
        <v>0</v>
      </c>
      <c r="CE49" s="253">
        <v>0</v>
      </c>
      <c r="CF49" s="253">
        <v>0</v>
      </c>
      <c r="CG49" s="253">
        <v>0</v>
      </c>
      <c r="CH49" s="254">
        <v>0</v>
      </c>
    </row>
    <row r="50" spans="1:86" x14ac:dyDescent="0.25">
      <c r="B50" s="245" t="s">
        <v>179</v>
      </c>
      <c r="D50" s="253">
        <v>0</v>
      </c>
      <c r="E50" s="253">
        <v>0</v>
      </c>
      <c r="F50" s="253">
        <v>0</v>
      </c>
      <c r="G50" s="253">
        <v>0</v>
      </c>
      <c r="H50" s="253">
        <v>0</v>
      </c>
      <c r="I50" s="253">
        <v>0</v>
      </c>
      <c r="J50" s="253">
        <v>0</v>
      </c>
      <c r="K50" s="253">
        <v>0</v>
      </c>
      <c r="L50" s="253">
        <v>0</v>
      </c>
      <c r="M50" s="253">
        <v>0</v>
      </c>
      <c r="N50" s="253">
        <v>0</v>
      </c>
      <c r="O50" s="253">
        <v>0</v>
      </c>
      <c r="P50" s="253">
        <v>0</v>
      </c>
      <c r="Q50" s="253">
        <v>0</v>
      </c>
      <c r="R50" s="253">
        <v>0</v>
      </c>
      <c r="S50" s="253">
        <v>0</v>
      </c>
      <c r="T50" s="253">
        <v>0</v>
      </c>
      <c r="U50" s="253">
        <v>0</v>
      </c>
      <c r="V50" s="253">
        <v>0</v>
      </c>
      <c r="W50" s="253">
        <v>0</v>
      </c>
      <c r="X50" s="253">
        <v>0</v>
      </c>
      <c r="Y50" s="253">
        <v>0</v>
      </c>
      <c r="Z50" s="253">
        <v>0</v>
      </c>
      <c r="AA50" s="253">
        <v>0</v>
      </c>
      <c r="AB50" s="253">
        <v>0</v>
      </c>
      <c r="AC50" s="253">
        <v>0</v>
      </c>
      <c r="AD50" s="253">
        <v>0</v>
      </c>
      <c r="AE50" s="253">
        <v>0</v>
      </c>
      <c r="AF50" s="253">
        <v>0</v>
      </c>
      <c r="AG50" s="253">
        <v>0</v>
      </c>
      <c r="AH50" s="253">
        <v>0</v>
      </c>
      <c r="AI50" s="253">
        <v>0</v>
      </c>
      <c r="AJ50" s="253">
        <v>0</v>
      </c>
      <c r="AK50" s="253">
        <v>0</v>
      </c>
      <c r="AL50" s="253">
        <v>0</v>
      </c>
      <c r="AM50" s="253">
        <v>0</v>
      </c>
      <c r="AN50" s="253">
        <v>0</v>
      </c>
      <c r="AO50" s="253">
        <v>0</v>
      </c>
      <c r="AP50" s="253">
        <v>0</v>
      </c>
      <c r="AQ50" s="253">
        <v>0</v>
      </c>
      <c r="AR50" s="253">
        <v>0</v>
      </c>
      <c r="AS50" s="253">
        <v>0</v>
      </c>
      <c r="AT50" s="253">
        <v>0</v>
      </c>
      <c r="AU50" s="253">
        <v>0</v>
      </c>
      <c r="AV50" s="253">
        <v>0</v>
      </c>
      <c r="AW50" s="253">
        <v>0</v>
      </c>
      <c r="AX50" s="253">
        <v>0</v>
      </c>
      <c r="AY50" s="253">
        <v>0</v>
      </c>
      <c r="AZ50" s="253">
        <v>0</v>
      </c>
      <c r="BA50" s="253">
        <v>0</v>
      </c>
      <c r="BB50" s="253">
        <v>0</v>
      </c>
      <c r="BC50" s="253">
        <v>0</v>
      </c>
      <c r="BD50" s="253">
        <v>80</v>
      </c>
      <c r="BE50" s="253">
        <v>82</v>
      </c>
      <c r="BF50" s="253">
        <v>86</v>
      </c>
      <c r="BG50" s="253">
        <v>104</v>
      </c>
      <c r="BH50" s="253">
        <v>137</v>
      </c>
      <c r="BI50" s="253">
        <v>154</v>
      </c>
      <c r="BJ50" s="253">
        <v>154</v>
      </c>
      <c r="BK50" s="253">
        <v>193</v>
      </c>
      <c r="BL50" s="253">
        <v>245</v>
      </c>
      <c r="BM50" s="253">
        <v>250</v>
      </c>
      <c r="BN50" s="253">
        <v>269</v>
      </c>
      <c r="BO50" s="253">
        <v>266</v>
      </c>
      <c r="BP50" s="253">
        <v>275</v>
      </c>
      <c r="BQ50" s="253">
        <v>271</v>
      </c>
      <c r="BR50" s="253">
        <v>264</v>
      </c>
      <c r="BS50" s="253">
        <v>264</v>
      </c>
      <c r="BT50" s="253">
        <v>270</v>
      </c>
      <c r="BU50" s="253">
        <v>271</v>
      </c>
      <c r="BV50" s="253">
        <v>270</v>
      </c>
      <c r="BW50" s="253">
        <v>263</v>
      </c>
      <c r="BX50" s="253">
        <v>251</v>
      </c>
      <c r="BY50" s="253">
        <v>256</v>
      </c>
      <c r="BZ50" s="253">
        <v>251</v>
      </c>
      <c r="CA50" s="253">
        <v>255</v>
      </c>
      <c r="CB50" s="253">
        <v>261</v>
      </c>
      <c r="CC50" s="253">
        <v>264</v>
      </c>
      <c r="CD50" s="253">
        <v>265</v>
      </c>
      <c r="CE50" s="253">
        <v>266</v>
      </c>
      <c r="CF50" s="253">
        <v>268</v>
      </c>
      <c r="CG50" s="253">
        <v>270</v>
      </c>
      <c r="CH50" s="254">
        <v>271</v>
      </c>
    </row>
    <row r="51" spans="1:86" s="293" customFormat="1" x14ac:dyDescent="0.25">
      <c r="A51" s="292"/>
      <c r="B51" s="245" t="s">
        <v>434</v>
      </c>
      <c r="D51" s="253">
        <v>0</v>
      </c>
      <c r="E51" s="253">
        <v>0</v>
      </c>
      <c r="F51" s="253">
        <v>0</v>
      </c>
      <c r="G51" s="253">
        <v>0</v>
      </c>
      <c r="H51" s="253">
        <v>0</v>
      </c>
      <c r="I51" s="253">
        <v>0</v>
      </c>
      <c r="J51" s="253">
        <v>0</v>
      </c>
      <c r="K51" s="253">
        <v>0</v>
      </c>
      <c r="L51" s="253">
        <v>0</v>
      </c>
      <c r="M51" s="253">
        <v>0</v>
      </c>
      <c r="N51" s="253">
        <v>0</v>
      </c>
      <c r="O51" s="253">
        <v>0</v>
      </c>
      <c r="P51" s="253">
        <v>0</v>
      </c>
      <c r="Q51" s="253">
        <v>0</v>
      </c>
      <c r="R51" s="253">
        <v>0</v>
      </c>
      <c r="S51" s="253">
        <v>0</v>
      </c>
      <c r="T51" s="253">
        <v>0</v>
      </c>
      <c r="U51" s="253">
        <v>0</v>
      </c>
      <c r="V51" s="253">
        <v>0</v>
      </c>
      <c r="W51" s="253">
        <v>0</v>
      </c>
      <c r="X51" s="253">
        <v>0</v>
      </c>
      <c r="Y51" s="253">
        <v>0</v>
      </c>
      <c r="Z51" s="253">
        <v>0</v>
      </c>
      <c r="AA51" s="253">
        <v>0</v>
      </c>
      <c r="AB51" s="253">
        <v>0</v>
      </c>
      <c r="AC51" s="253">
        <v>0</v>
      </c>
      <c r="AD51" s="253">
        <v>0</v>
      </c>
      <c r="AE51" s="253">
        <v>0</v>
      </c>
      <c r="AF51" s="253">
        <v>572</v>
      </c>
      <c r="AG51" s="253">
        <v>552</v>
      </c>
      <c r="AH51" s="253">
        <v>503</v>
      </c>
      <c r="AI51" s="253">
        <v>461</v>
      </c>
      <c r="AJ51" s="253">
        <v>823</v>
      </c>
      <c r="AK51" s="253">
        <v>901</v>
      </c>
      <c r="AL51" s="253">
        <v>978</v>
      </c>
      <c r="AM51" s="253">
        <v>925</v>
      </c>
      <c r="AN51" s="253">
        <v>913</v>
      </c>
      <c r="AO51" s="253">
        <v>886</v>
      </c>
      <c r="AP51" s="253">
        <v>924</v>
      </c>
      <c r="AQ51" s="253">
        <v>716</v>
      </c>
      <c r="AR51" s="253">
        <v>546</v>
      </c>
      <c r="AS51" s="253">
        <v>319</v>
      </c>
      <c r="AT51" s="253">
        <v>328</v>
      </c>
      <c r="AU51" s="253">
        <v>603</v>
      </c>
      <c r="AV51" s="253">
        <v>660</v>
      </c>
      <c r="AW51" s="253">
        <v>609</v>
      </c>
      <c r="AX51" s="253">
        <v>487</v>
      </c>
      <c r="AY51" s="253">
        <v>395</v>
      </c>
      <c r="AZ51" s="253">
        <v>0</v>
      </c>
      <c r="BA51" s="253">
        <v>0</v>
      </c>
      <c r="BB51" s="253">
        <v>0</v>
      </c>
      <c r="BC51" s="253">
        <v>0</v>
      </c>
      <c r="BD51" s="253">
        <v>0</v>
      </c>
      <c r="BE51" s="253">
        <v>0</v>
      </c>
      <c r="BF51" s="253">
        <v>0</v>
      </c>
      <c r="BG51" s="253">
        <v>0</v>
      </c>
      <c r="BH51" s="253">
        <v>0</v>
      </c>
      <c r="BI51" s="253">
        <v>0</v>
      </c>
      <c r="BJ51" s="253">
        <v>0</v>
      </c>
      <c r="BK51" s="253">
        <v>0</v>
      </c>
      <c r="BL51" s="253">
        <v>0</v>
      </c>
      <c r="BM51" s="253">
        <v>0</v>
      </c>
      <c r="BN51" s="253">
        <v>0</v>
      </c>
      <c r="BO51" s="253">
        <v>0</v>
      </c>
      <c r="BP51" s="253">
        <v>0</v>
      </c>
      <c r="BQ51" s="253">
        <v>0</v>
      </c>
      <c r="BR51" s="253">
        <v>0</v>
      </c>
      <c r="BS51" s="253">
        <v>0</v>
      </c>
      <c r="BT51" s="253">
        <v>0</v>
      </c>
      <c r="BU51" s="253">
        <v>0</v>
      </c>
      <c r="BV51" s="253">
        <v>0</v>
      </c>
      <c r="BW51" s="253">
        <v>0</v>
      </c>
      <c r="BX51" s="253">
        <v>0</v>
      </c>
      <c r="BY51" s="253">
        <v>0</v>
      </c>
      <c r="BZ51" s="253">
        <v>0</v>
      </c>
      <c r="CA51" s="253">
        <v>0</v>
      </c>
      <c r="CB51" s="253">
        <v>0</v>
      </c>
      <c r="CC51" s="253">
        <v>0</v>
      </c>
      <c r="CD51" s="253">
        <v>0</v>
      </c>
      <c r="CE51" s="253">
        <v>0</v>
      </c>
      <c r="CF51" s="253">
        <v>0</v>
      </c>
      <c r="CG51" s="253">
        <v>0</v>
      </c>
      <c r="CH51" s="254">
        <v>0</v>
      </c>
    </row>
    <row r="52" spans="1:86" s="293" customFormat="1" x14ac:dyDescent="0.25">
      <c r="A52" s="292"/>
      <c r="B52" s="245" t="s">
        <v>531</v>
      </c>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v>2</v>
      </c>
      <c r="BR52" s="253">
        <v>13</v>
      </c>
      <c r="BS52" s="253">
        <v>130</v>
      </c>
      <c r="BT52" s="253">
        <v>373</v>
      </c>
      <c r="BU52" s="253">
        <v>627</v>
      </c>
      <c r="BV52" s="253">
        <v>1282</v>
      </c>
      <c r="BW52" s="253">
        <v>2130</v>
      </c>
      <c r="BX52" s="253">
        <v>3873</v>
      </c>
      <c r="BY52" s="253">
        <v>4049</v>
      </c>
      <c r="BZ52" s="253">
        <v>4229</v>
      </c>
      <c r="CA52" s="253">
        <v>4706</v>
      </c>
      <c r="CB52" s="253">
        <v>5473</v>
      </c>
      <c r="CC52" s="253">
        <v>6404</v>
      </c>
      <c r="CD52" s="253">
        <v>6807</v>
      </c>
      <c r="CE52" s="253">
        <v>6788</v>
      </c>
      <c r="CF52" s="253">
        <v>6764</v>
      </c>
      <c r="CG52" s="253">
        <v>6787</v>
      </c>
      <c r="CH52" s="254">
        <v>6853</v>
      </c>
    </row>
    <row r="53" spans="1:86" ht="26.25" customHeight="1" x14ac:dyDescent="0.3">
      <c r="B53" s="267" t="s">
        <v>532</v>
      </c>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3"/>
      <c r="CG53" s="253"/>
      <c r="CH53" s="254"/>
    </row>
    <row r="54" spans="1:86" x14ac:dyDescent="0.25">
      <c r="B54" s="245" t="s">
        <v>379</v>
      </c>
      <c r="D54" s="253">
        <v>0</v>
      </c>
      <c r="E54" s="253">
        <v>0</v>
      </c>
      <c r="F54" s="253">
        <v>0</v>
      </c>
      <c r="G54" s="253">
        <v>0</v>
      </c>
      <c r="H54" s="253">
        <v>0</v>
      </c>
      <c r="I54" s="253">
        <v>0</v>
      </c>
      <c r="J54" s="253">
        <v>0</v>
      </c>
      <c r="K54" s="253">
        <v>0</v>
      </c>
      <c r="L54" s="253">
        <v>0</v>
      </c>
      <c r="M54" s="253">
        <v>0</v>
      </c>
      <c r="N54" s="253">
        <v>0</v>
      </c>
      <c r="O54" s="253">
        <v>0</v>
      </c>
      <c r="P54" s="253">
        <v>0</v>
      </c>
      <c r="Q54" s="253">
        <v>0</v>
      </c>
      <c r="R54" s="253">
        <v>0</v>
      </c>
      <c r="S54" s="253">
        <v>0</v>
      </c>
      <c r="T54" s="253">
        <v>0</v>
      </c>
      <c r="U54" s="253">
        <v>0</v>
      </c>
      <c r="V54" s="253">
        <v>0</v>
      </c>
      <c r="W54" s="253">
        <v>0</v>
      </c>
      <c r="X54" s="253">
        <v>0</v>
      </c>
      <c r="Y54" s="253">
        <v>0</v>
      </c>
      <c r="Z54" s="253">
        <v>0</v>
      </c>
      <c r="AA54" s="253">
        <v>0</v>
      </c>
      <c r="AB54" s="253">
        <v>0</v>
      </c>
      <c r="AC54" s="253">
        <v>72</v>
      </c>
      <c r="AD54" s="253">
        <v>84</v>
      </c>
      <c r="AE54" s="253">
        <v>99</v>
      </c>
      <c r="AF54" s="253">
        <v>112</v>
      </c>
      <c r="AG54" s="253">
        <v>129</v>
      </c>
      <c r="AH54" s="253">
        <v>143</v>
      </c>
      <c r="AI54" s="253">
        <v>151</v>
      </c>
      <c r="AJ54" s="253">
        <v>179</v>
      </c>
      <c r="AK54" s="253">
        <v>203</v>
      </c>
      <c r="AL54" s="253">
        <v>230</v>
      </c>
      <c r="AM54" s="253">
        <v>269</v>
      </c>
      <c r="AN54" s="253">
        <v>317</v>
      </c>
      <c r="AO54" s="253">
        <v>359</v>
      </c>
      <c r="AP54" s="253">
        <v>394</v>
      </c>
      <c r="AQ54" s="253">
        <v>443</v>
      </c>
      <c r="AR54" s="253">
        <v>490</v>
      </c>
      <c r="AS54" s="253">
        <v>538</v>
      </c>
      <c r="AT54" s="253">
        <v>596</v>
      </c>
      <c r="AU54" s="253">
        <v>686</v>
      </c>
      <c r="AV54" s="253">
        <v>890</v>
      </c>
      <c r="AW54" s="253">
        <v>962</v>
      </c>
      <c r="AX54" s="253">
        <v>1046</v>
      </c>
      <c r="AY54" s="253">
        <v>1268</v>
      </c>
      <c r="AZ54" s="253">
        <v>1298</v>
      </c>
      <c r="BA54" s="253">
        <v>1365</v>
      </c>
      <c r="BB54" s="253">
        <v>1404</v>
      </c>
      <c r="BC54" s="253">
        <v>1434</v>
      </c>
      <c r="BD54" s="253">
        <v>1464</v>
      </c>
      <c r="BE54" s="253">
        <v>1495</v>
      </c>
      <c r="BF54" s="253">
        <v>1510</v>
      </c>
      <c r="BG54" s="253">
        <v>1547</v>
      </c>
      <c r="BH54" s="253">
        <v>1589</v>
      </c>
      <c r="BI54" s="253">
        <v>1629</v>
      </c>
      <c r="BJ54" s="253">
        <v>1666</v>
      </c>
      <c r="BK54" s="253">
        <v>1700</v>
      </c>
      <c r="BL54" s="253">
        <v>1737</v>
      </c>
      <c r="BM54" s="253">
        <v>1776</v>
      </c>
      <c r="BN54" s="253">
        <v>1782</v>
      </c>
      <c r="BO54" s="253">
        <v>1756</v>
      </c>
      <c r="BP54" s="253">
        <v>1710</v>
      </c>
      <c r="BQ54" s="253">
        <v>1641</v>
      </c>
      <c r="BR54" s="253">
        <v>1617</v>
      </c>
      <c r="BS54" s="253">
        <v>1603</v>
      </c>
      <c r="BT54" s="253">
        <v>1594</v>
      </c>
      <c r="BU54" s="253">
        <v>1578</v>
      </c>
      <c r="BV54" s="253">
        <v>1570</v>
      </c>
      <c r="BW54" s="253">
        <v>1587</v>
      </c>
      <c r="BX54" s="253">
        <v>1382</v>
      </c>
      <c r="BY54" s="253">
        <v>1373</v>
      </c>
      <c r="BZ54" s="253">
        <v>1420</v>
      </c>
      <c r="CA54" s="253">
        <v>1518</v>
      </c>
      <c r="CB54" s="253">
        <v>1645</v>
      </c>
      <c r="CC54" s="253">
        <v>1775</v>
      </c>
      <c r="CD54" s="253">
        <v>1855</v>
      </c>
      <c r="CE54" s="253">
        <v>1900</v>
      </c>
      <c r="CF54" s="253">
        <v>1946</v>
      </c>
      <c r="CG54" s="253">
        <v>1995</v>
      </c>
      <c r="CH54" s="254">
        <v>2045</v>
      </c>
    </row>
    <row r="55" spans="1:86" x14ac:dyDescent="0.25">
      <c r="B55" s="256" t="s">
        <v>470</v>
      </c>
      <c r="D55" s="253">
        <v>0</v>
      </c>
      <c r="E55" s="253">
        <v>0</v>
      </c>
      <c r="F55" s="253">
        <v>0</v>
      </c>
      <c r="G55" s="253">
        <v>0</v>
      </c>
      <c r="H55" s="253">
        <v>0</v>
      </c>
      <c r="I55" s="253">
        <v>0</v>
      </c>
      <c r="J55" s="253">
        <v>0</v>
      </c>
      <c r="K55" s="253">
        <v>0</v>
      </c>
      <c r="L55" s="253">
        <v>0</v>
      </c>
      <c r="M55" s="253">
        <v>0</v>
      </c>
      <c r="N55" s="253">
        <v>0</v>
      </c>
      <c r="O55" s="253">
        <v>0</v>
      </c>
      <c r="P55" s="253">
        <v>0</v>
      </c>
      <c r="Q55" s="253">
        <v>0</v>
      </c>
      <c r="R55" s="253">
        <v>0</v>
      </c>
      <c r="S55" s="253">
        <v>0</v>
      </c>
      <c r="T55" s="253">
        <v>0</v>
      </c>
      <c r="U55" s="253">
        <v>0</v>
      </c>
      <c r="V55" s="253">
        <v>0</v>
      </c>
      <c r="W55" s="253">
        <v>0</v>
      </c>
      <c r="X55" s="253">
        <v>0</v>
      </c>
      <c r="Y55" s="253">
        <v>0</v>
      </c>
      <c r="Z55" s="253">
        <v>0</v>
      </c>
      <c r="AA55" s="253">
        <v>0</v>
      </c>
      <c r="AB55" s="253">
        <v>0</v>
      </c>
      <c r="AC55" s="253">
        <v>72</v>
      </c>
      <c r="AD55" s="253">
        <v>84</v>
      </c>
      <c r="AE55" s="253">
        <v>99</v>
      </c>
      <c r="AF55" s="253">
        <v>112</v>
      </c>
      <c r="AG55" s="253">
        <v>129</v>
      </c>
      <c r="AH55" s="253">
        <v>143</v>
      </c>
      <c r="AI55" s="253">
        <v>151</v>
      </c>
      <c r="AJ55" s="253">
        <v>179</v>
      </c>
      <c r="AK55" s="253">
        <v>203</v>
      </c>
      <c r="AL55" s="253">
        <v>230</v>
      </c>
      <c r="AM55" s="253">
        <v>269</v>
      </c>
      <c r="AN55" s="253">
        <v>317</v>
      </c>
      <c r="AO55" s="253">
        <v>359</v>
      </c>
      <c r="AP55" s="253">
        <v>394</v>
      </c>
      <c r="AQ55" s="253">
        <v>443</v>
      </c>
      <c r="AR55" s="253">
        <v>490</v>
      </c>
      <c r="AS55" s="253">
        <v>538</v>
      </c>
      <c r="AT55" s="253">
        <v>596</v>
      </c>
      <c r="AU55" s="253">
        <v>686</v>
      </c>
      <c r="AV55" s="253">
        <v>890</v>
      </c>
      <c r="AW55" s="253">
        <v>962</v>
      </c>
      <c r="AX55" s="253">
        <v>1046</v>
      </c>
      <c r="AY55" s="253">
        <v>1115</v>
      </c>
      <c r="AZ55" s="253">
        <v>1152</v>
      </c>
      <c r="BA55" s="253">
        <v>1207</v>
      </c>
      <c r="BB55" s="253">
        <v>1238</v>
      </c>
      <c r="BC55" s="253">
        <v>1256</v>
      </c>
      <c r="BD55" s="253">
        <v>1276</v>
      </c>
      <c r="BE55" s="253">
        <v>1296</v>
      </c>
      <c r="BF55" s="253">
        <v>1304</v>
      </c>
      <c r="BG55" s="253">
        <v>1343</v>
      </c>
      <c r="BH55" s="253">
        <v>1400</v>
      </c>
      <c r="BI55" s="253">
        <v>1445</v>
      </c>
      <c r="BJ55" s="253">
        <v>1489</v>
      </c>
      <c r="BK55" s="253">
        <v>1528</v>
      </c>
      <c r="BL55" s="253">
        <v>1568</v>
      </c>
      <c r="BM55" s="253">
        <v>1607</v>
      </c>
      <c r="BN55" s="253">
        <v>1619</v>
      </c>
      <c r="BO55" s="253">
        <v>1597</v>
      </c>
      <c r="BP55" s="253">
        <v>1553</v>
      </c>
      <c r="BQ55" s="253">
        <v>1490</v>
      </c>
      <c r="BR55" s="253">
        <v>1462</v>
      </c>
      <c r="BS55" s="253">
        <v>1459</v>
      </c>
      <c r="BT55" s="253">
        <v>1445</v>
      </c>
      <c r="BU55" s="253">
        <v>1435</v>
      </c>
      <c r="BV55" s="253">
        <v>1430</v>
      </c>
      <c r="BW55" s="253">
        <v>1435</v>
      </c>
      <c r="BX55" s="253">
        <v>1290</v>
      </c>
      <c r="BY55" s="253">
        <v>1277</v>
      </c>
      <c r="BZ55" s="253">
        <v>1303</v>
      </c>
      <c r="CA55" s="253">
        <v>1410</v>
      </c>
      <c r="CB55" s="253">
        <v>1537</v>
      </c>
      <c r="CC55" s="253">
        <v>1662</v>
      </c>
      <c r="CD55" s="253">
        <v>1736</v>
      </c>
      <c r="CE55" s="253">
        <v>1777</v>
      </c>
      <c r="CF55" s="253">
        <v>1819</v>
      </c>
      <c r="CG55" s="253">
        <v>1865</v>
      </c>
      <c r="CH55" s="254">
        <v>1911</v>
      </c>
    </row>
    <row r="56" spans="1:86" x14ac:dyDescent="0.25">
      <c r="B56" s="256" t="s">
        <v>471</v>
      </c>
      <c r="D56" s="253">
        <v>0</v>
      </c>
      <c r="E56" s="253">
        <v>0</v>
      </c>
      <c r="F56" s="253">
        <v>0</v>
      </c>
      <c r="G56" s="253">
        <v>0</v>
      </c>
      <c r="H56" s="253">
        <v>0</v>
      </c>
      <c r="I56" s="253">
        <v>0</v>
      </c>
      <c r="J56" s="253">
        <v>0</v>
      </c>
      <c r="K56" s="253">
        <v>0</v>
      </c>
      <c r="L56" s="253">
        <v>0</v>
      </c>
      <c r="M56" s="253">
        <v>0</v>
      </c>
      <c r="N56" s="253">
        <v>0</v>
      </c>
      <c r="O56" s="253">
        <v>0</v>
      </c>
      <c r="P56" s="253">
        <v>0</v>
      </c>
      <c r="Q56" s="253">
        <v>0</v>
      </c>
      <c r="R56" s="253">
        <v>0</v>
      </c>
      <c r="S56" s="253">
        <v>0</v>
      </c>
      <c r="T56" s="253">
        <v>0</v>
      </c>
      <c r="U56" s="253">
        <v>0</v>
      </c>
      <c r="V56" s="253">
        <v>0</v>
      </c>
      <c r="W56" s="253">
        <v>0</v>
      </c>
      <c r="X56" s="253">
        <v>0</v>
      </c>
      <c r="Y56" s="253">
        <v>0</v>
      </c>
      <c r="Z56" s="253">
        <v>0</v>
      </c>
      <c r="AA56" s="253">
        <v>0</v>
      </c>
      <c r="AB56" s="253">
        <v>0</v>
      </c>
      <c r="AC56" s="253">
        <v>0</v>
      </c>
      <c r="AD56" s="253">
        <v>0</v>
      </c>
      <c r="AE56" s="253">
        <v>0</v>
      </c>
      <c r="AF56" s="253">
        <v>0</v>
      </c>
      <c r="AG56" s="253">
        <v>0</v>
      </c>
      <c r="AH56" s="253">
        <v>0</v>
      </c>
      <c r="AI56" s="253">
        <v>0</v>
      </c>
      <c r="AJ56" s="253">
        <v>0</v>
      </c>
      <c r="AK56" s="253">
        <v>0</v>
      </c>
      <c r="AL56" s="253">
        <v>0</v>
      </c>
      <c r="AM56" s="253">
        <v>0</v>
      </c>
      <c r="AN56" s="253">
        <v>0</v>
      </c>
      <c r="AO56" s="253">
        <v>0</v>
      </c>
      <c r="AP56" s="253">
        <v>0</v>
      </c>
      <c r="AQ56" s="253">
        <v>0</v>
      </c>
      <c r="AR56" s="253">
        <v>0</v>
      </c>
      <c r="AS56" s="253">
        <v>0</v>
      </c>
      <c r="AT56" s="253">
        <v>0</v>
      </c>
      <c r="AU56" s="253">
        <v>0</v>
      </c>
      <c r="AV56" s="253">
        <v>0</v>
      </c>
      <c r="AW56" s="253">
        <v>0</v>
      </c>
      <c r="AX56" s="253">
        <v>0</v>
      </c>
      <c r="AY56" s="253">
        <v>153</v>
      </c>
      <c r="AZ56" s="253">
        <v>146</v>
      </c>
      <c r="BA56" s="253">
        <v>158</v>
      </c>
      <c r="BB56" s="253">
        <v>166</v>
      </c>
      <c r="BC56" s="253">
        <v>178</v>
      </c>
      <c r="BD56" s="253">
        <v>188</v>
      </c>
      <c r="BE56" s="253">
        <v>199</v>
      </c>
      <c r="BF56" s="253">
        <v>206</v>
      </c>
      <c r="BG56" s="253">
        <v>204</v>
      </c>
      <c r="BH56" s="253">
        <v>189</v>
      </c>
      <c r="BI56" s="253">
        <v>184</v>
      </c>
      <c r="BJ56" s="253">
        <v>177</v>
      </c>
      <c r="BK56" s="253">
        <v>172</v>
      </c>
      <c r="BL56" s="253">
        <v>169</v>
      </c>
      <c r="BM56" s="253">
        <v>169</v>
      </c>
      <c r="BN56" s="253">
        <v>163</v>
      </c>
      <c r="BO56" s="253">
        <v>160</v>
      </c>
      <c r="BP56" s="253">
        <v>158</v>
      </c>
      <c r="BQ56" s="253">
        <v>151</v>
      </c>
      <c r="BR56" s="253">
        <v>155</v>
      </c>
      <c r="BS56" s="253">
        <v>144</v>
      </c>
      <c r="BT56" s="253">
        <v>149</v>
      </c>
      <c r="BU56" s="253">
        <v>144</v>
      </c>
      <c r="BV56" s="253">
        <v>140</v>
      </c>
      <c r="BW56" s="253">
        <v>152</v>
      </c>
      <c r="BX56" s="253">
        <v>92</v>
      </c>
      <c r="BY56" s="253">
        <v>96</v>
      </c>
      <c r="BZ56" s="253">
        <v>117</v>
      </c>
      <c r="CA56" s="253">
        <v>108</v>
      </c>
      <c r="CB56" s="253">
        <v>108</v>
      </c>
      <c r="CC56" s="253">
        <v>113</v>
      </c>
      <c r="CD56" s="253">
        <v>119</v>
      </c>
      <c r="CE56" s="253">
        <v>123</v>
      </c>
      <c r="CF56" s="253">
        <v>127</v>
      </c>
      <c r="CG56" s="253">
        <v>130</v>
      </c>
      <c r="CH56" s="254">
        <v>133</v>
      </c>
    </row>
    <row r="57" spans="1:86" x14ac:dyDescent="0.25">
      <c r="B57" s="245" t="s">
        <v>380</v>
      </c>
      <c r="D57" s="253">
        <v>0</v>
      </c>
      <c r="E57" s="253">
        <v>0</v>
      </c>
      <c r="F57" s="253">
        <v>0</v>
      </c>
      <c r="G57" s="253">
        <v>0</v>
      </c>
      <c r="H57" s="253">
        <v>0</v>
      </c>
      <c r="I57" s="253">
        <v>0</v>
      </c>
      <c r="J57" s="253">
        <v>0</v>
      </c>
      <c r="K57" s="253">
        <v>0</v>
      </c>
      <c r="L57" s="253">
        <v>0</v>
      </c>
      <c r="M57" s="253">
        <v>0</v>
      </c>
      <c r="N57" s="253">
        <v>0</v>
      </c>
      <c r="O57" s="253">
        <v>0</v>
      </c>
      <c r="P57" s="253">
        <v>0</v>
      </c>
      <c r="Q57" s="253">
        <v>0</v>
      </c>
      <c r="R57" s="253">
        <v>0</v>
      </c>
      <c r="S57" s="253">
        <v>0</v>
      </c>
      <c r="T57" s="253">
        <v>0</v>
      </c>
      <c r="U57" s="253">
        <v>0</v>
      </c>
      <c r="V57" s="253">
        <v>0</v>
      </c>
      <c r="W57" s="253">
        <v>0</v>
      </c>
      <c r="X57" s="253">
        <v>0</v>
      </c>
      <c r="Y57" s="253">
        <v>0</v>
      </c>
      <c r="Z57" s="253">
        <v>0</v>
      </c>
      <c r="AA57" s="253">
        <v>0</v>
      </c>
      <c r="AB57" s="253">
        <v>0</v>
      </c>
      <c r="AC57" s="253">
        <v>0</v>
      </c>
      <c r="AD57" s="253">
        <v>0</v>
      </c>
      <c r="AE57" s="253">
        <v>0</v>
      </c>
      <c r="AF57" s="253">
        <v>0</v>
      </c>
      <c r="AG57" s="253">
        <v>0</v>
      </c>
      <c r="AH57" s="253">
        <v>63</v>
      </c>
      <c r="AI57" s="253">
        <v>55</v>
      </c>
      <c r="AJ57" s="253">
        <v>54</v>
      </c>
      <c r="AK57" s="253">
        <v>52</v>
      </c>
      <c r="AL57" s="253">
        <v>48</v>
      </c>
      <c r="AM57" s="253">
        <v>49</v>
      </c>
      <c r="AN57" s="253">
        <v>48</v>
      </c>
      <c r="AO57" s="253">
        <v>48</v>
      </c>
      <c r="AP57" s="253">
        <v>45</v>
      </c>
      <c r="AQ57" s="253">
        <v>45</v>
      </c>
      <c r="AR57" s="253">
        <v>48</v>
      </c>
      <c r="AS57" s="253">
        <v>53</v>
      </c>
      <c r="AT57" s="253">
        <v>45</v>
      </c>
      <c r="AU57" s="253">
        <v>50</v>
      </c>
      <c r="AV57" s="253">
        <v>54</v>
      </c>
      <c r="AW57" s="253">
        <v>55</v>
      </c>
      <c r="AX57" s="253">
        <v>51</v>
      </c>
      <c r="AY57" s="253">
        <v>51</v>
      </c>
      <c r="AZ57" s="253">
        <v>46</v>
      </c>
      <c r="BA57" s="253">
        <v>38</v>
      </c>
      <c r="BB57" s="253">
        <v>36</v>
      </c>
      <c r="BC57" s="253">
        <v>34</v>
      </c>
      <c r="BD57" s="253">
        <v>30</v>
      </c>
      <c r="BE57" s="253">
        <v>29</v>
      </c>
      <c r="BF57" s="253">
        <v>29</v>
      </c>
      <c r="BG57" s="253">
        <v>27</v>
      </c>
      <c r="BH57" s="253">
        <v>26</v>
      </c>
      <c r="BI57" s="253">
        <v>23</v>
      </c>
      <c r="BJ57" s="253">
        <v>21</v>
      </c>
      <c r="BK57" s="253">
        <v>19</v>
      </c>
      <c r="BL57" s="253">
        <v>14</v>
      </c>
      <c r="BM57" s="253">
        <v>11</v>
      </c>
      <c r="BN57" s="253">
        <v>8</v>
      </c>
      <c r="BO57" s="253">
        <v>6</v>
      </c>
      <c r="BP57" s="253">
        <v>5</v>
      </c>
      <c r="BQ57" s="253">
        <v>3</v>
      </c>
      <c r="BR57" s="253">
        <v>2</v>
      </c>
      <c r="BS57" s="253">
        <v>1</v>
      </c>
      <c r="BT57" s="253">
        <v>1</v>
      </c>
      <c r="BU57" s="253">
        <v>1</v>
      </c>
      <c r="BV57" s="253">
        <v>0</v>
      </c>
      <c r="BW57" s="253">
        <v>0</v>
      </c>
      <c r="BX57" s="253">
        <v>0</v>
      </c>
      <c r="BY57" s="253">
        <v>0</v>
      </c>
      <c r="BZ57" s="253">
        <v>0</v>
      </c>
      <c r="CA57" s="253">
        <v>0</v>
      </c>
      <c r="CB57" s="253">
        <v>0</v>
      </c>
      <c r="CC57" s="253">
        <v>0</v>
      </c>
      <c r="CD57" s="253">
        <v>0</v>
      </c>
      <c r="CE57" s="253">
        <v>0</v>
      </c>
      <c r="CF57" s="253">
        <v>0</v>
      </c>
      <c r="CG57" s="253">
        <v>0</v>
      </c>
      <c r="CH57" s="254">
        <v>0</v>
      </c>
    </row>
    <row r="58" spans="1:86" x14ac:dyDescent="0.25">
      <c r="B58" s="245" t="s">
        <v>382</v>
      </c>
      <c r="D58" s="253">
        <v>0</v>
      </c>
      <c r="E58" s="253">
        <v>0</v>
      </c>
      <c r="F58" s="253">
        <v>0</v>
      </c>
      <c r="G58" s="253">
        <v>0</v>
      </c>
      <c r="H58" s="253">
        <v>0</v>
      </c>
      <c r="I58" s="253">
        <v>0</v>
      </c>
      <c r="J58" s="253">
        <v>0</v>
      </c>
      <c r="K58" s="253">
        <v>0</v>
      </c>
      <c r="L58" s="253">
        <v>0</v>
      </c>
      <c r="M58" s="253">
        <v>0</v>
      </c>
      <c r="N58" s="253">
        <v>0</v>
      </c>
      <c r="O58" s="253">
        <v>0</v>
      </c>
      <c r="P58" s="253">
        <v>0</v>
      </c>
      <c r="Q58" s="253">
        <v>0</v>
      </c>
      <c r="R58" s="253">
        <v>0</v>
      </c>
      <c r="S58" s="253">
        <v>0</v>
      </c>
      <c r="T58" s="253">
        <v>0</v>
      </c>
      <c r="U58" s="253">
        <v>0</v>
      </c>
      <c r="V58" s="253">
        <v>0</v>
      </c>
      <c r="W58" s="253">
        <v>0</v>
      </c>
      <c r="X58" s="253">
        <v>0</v>
      </c>
      <c r="Y58" s="253">
        <v>0</v>
      </c>
      <c r="Z58" s="253">
        <v>0</v>
      </c>
      <c r="AA58" s="253">
        <v>0</v>
      </c>
      <c r="AB58" s="253">
        <v>0</v>
      </c>
      <c r="AC58" s="253">
        <v>0</v>
      </c>
      <c r="AD58" s="253">
        <v>0</v>
      </c>
      <c r="AE58" s="253">
        <v>0</v>
      </c>
      <c r="AF58" s="253">
        <v>0</v>
      </c>
      <c r="AG58" s="253">
        <v>0</v>
      </c>
      <c r="AH58" s="253">
        <v>0</v>
      </c>
      <c r="AI58" s="253">
        <v>0</v>
      </c>
      <c r="AJ58" s="253">
        <v>0</v>
      </c>
      <c r="AK58" s="253">
        <v>0</v>
      </c>
      <c r="AL58" s="253">
        <v>0</v>
      </c>
      <c r="AM58" s="253">
        <v>0</v>
      </c>
      <c r="AN58" s="253">
        <v>0</v>
      </c>
      <c r="AO58" s="253">
        <v>0</v>
      </c>
      <c r="AP58" s="253">
        <v>0</v>
      </c>
      <c r="AQ58" s="253">
        <v>0</v>
      </c>
      <c r="AR58" s="253">
        <v>0</v>
      </c>
      <c r="AS58" s="253">
        <v>0</v>
      </c>
      <c r="AT58" s="253">
        <v>0</v>
      </c>
      <c r="AU58" s="253">
        <v>0</v>
      </c>
      <c r="AV58" s="253">
        <v>0</v>
      </c>
      <c r="AW58" s="253">
        <v>0</v>
      </c>
      <c r="AX58" s="253">
        <v>0</v>
      </c>
      <c r="AY58" s="253">
        <v>0</v>
      </c>
      <c r="AZ58" s="253">
        <v>0</v>
      </c>
      <c r="BA58" s="253">
        <v>0</v>
      </c>
      <c r="BB58" s="253">
        <v>0</v>
      </c>
      <c r="BC58" s="253">
        <v>66</v>
      </c>
      <c r="BD58" s="253">
        <v>75</v>
      </c>
      <c r="BE58" s="253">
        <v>85</v>
      </c>
      <c r="BF58" s="253">
        <v>108</v>
      </c>
      <c r="BG58" s="253">
        <v>178</v>
      </c>
      <c r="BH58" s="253">
        <v>235</v>
      </c>
      <c r="BI58" s="253">
        <v>279</v>
      </c>
      <c r="BJ58" s="253">
        <v>319</v>
      </c>
      <c r="BK58" s="253">
        <v>356</v>
      </c>
      <c r="BL58" s="253">
        <v>388</v>
      </c>
      <c r="BM58" s="253">
        <v>411</v>
      </c>
      <c r="BN58" s="253">
        <v>420</v>
      </c>
      <c r="BO58" s="253">
        <v>417</v>
      </c>
      <c r="BP58" s="253">
        <v>405</v>
      </c>
      <c r="BQ58" s="253">
        <v>396</v>
      </c>
      <c r="BR58" s="253">
        <v>378</v>
      </c>
      <c r="BS58" s="253">
        <v>378</v>
      </c>
      <c r="BT58" s="253">
        <v>365</v>
      </c>
      <c r="BU58" s="253">
        <v>361</v>
      </c>
      <c r="BV58" s="253">
        <v>325</v>
      </c>
      <c r="BW58" s="253">
        <v>304</v>
      </c>
      <c r="BX58" s="253">
        <v>282</v>
      </c>
      <c r="BY58" s="253">
        <v>276</v>
      </c>
      <c r="BZ58" s="253">
        <v>279</v>
      </c>
      <c r="CA58" s="253">
        <v>284</v>
      </c>
      <c r="CB58" s="253">
        <v>296</v>
      </c>
      <c r="CC58" s="253">
        <v>307</v>
      </c>
      <c r="CD58" s="253">
        <v>302</v>
      </c>
      <c r="CE58" s="253">
        <v>288</v>
      </c>
      <c r="CF58" s="253">
        <v>284</v>
      </c>
      <c r="CG58" s="253">
        <v>288</v>
      </c>
      <c r="CH58" s="254">
        <v>289</v>
      </c>
    </row>
    <row r="59" spans="1:86" x14ac:dyDescent="0.25">
      <c r="B59" s="256" t="s">
        <v>470</v>
      </c>
      <c r="D59" s="253">
        <v>0</v>
      </c>
      <c r="E59" s="253">
        <v>0</v>
      </c>
      <c r="F59" s="253">
        <v>0</v>
      </c>
      <c r="G59" s="253">
        <v>0</v>
      </c>
      <c r="H59" s="253">
        <v>0</v>
      </c>
      <c r="I59" s="253">
        <v>0</v>
      </c>
      <c r="J59" s="253">
        <v>0</v>
      </c>
      <c r="K59" s="253">
        <v>0</v>
      </c>
      <c r="L59" s="253">
        <v>0</v>
      </c>
      <c r="M59" s="253">
        <v>0</v>
      </c>
      <c r="N59" s="253">
        <v>0</v>
      </c>
      <c r="O59" s="253">
        <v>0</v>
      </c>
      <c r="P59" s="253">
        <v>0</v>
      </c>
      <c r="Q59" s="253">
        <v>0</v>
      </c>
      <c r="R59" s="253">
        <v>0</v>
      </c>
      <c r="S59" s="253">
        <v>0</v>
      </c>
      <c r="T59" s="253">
        <v>0</v>
      </c>
      <c r="U59" s="253">
        <v>0</v>
      </c>
      <c r="V59" s="253">
        <v>0</v>
      </c>
      <c r="W59" s="253">
        <v>0</v>
      </c>
      <c r="X59" s="253">
        <v>0</v>
      </c>
      <c r="Y59" s="253">
        <v>0</v>
      </c>
      <c r="Z59" s="253">
        <v>0</v>
      </c>
      <c r="AA59" s="253">
        <v>0</v>
      </c>
      <c r="AB59" s="253">
        <v>0</v>
      </c>
      <c r="AC59" s="253">
        <v>0</v>
      </c>
      <c r="AD59" s="253">
        <v>0</v>
      </c>
      <c r="AE59" s="253">
        <v>0</v>
      </c>
      <c r="AF59" s="253">
        <v>0</v>
      </c>
      <c r="AG59" s="253">
        <v>0</v>
      </c>
      <c r="AH59" s="253">
        <v>0</v>
      </c>
      <c r="AI59" s="253">
        <v>0</v>
      </c>
      <c r="AJ59" s="253">
        <v>0</v>
      </c>
      <c r="AK59" s="253">
        <v>0</v>
      </c>
      <c r="AL59" s="253">
        <v>0</v>
      </c>
      <c r="AM59" s="253">
        <v>0</v>
      </c>
      <c r="AN59" s="253">
        <v>0</v>
      </c>
      <c r="AO59" s="253">
        <v>0</v>
      </c>
      <c r="AP59" s="253">
        <v>0</v>
      </c>
      <c r="AQ59" s="253">
        <v>0</v>
      </c>
      <c r="AR59" s="253">
        <v>0</v>
      </c>
      <c r="AS59" s="253">
        <v>0</v>
      </c>
      <c r="AT59" s="253">
        <v>0</v>
      </c>
      <c r="AU59" s="253">
        <v>0</v>
      </c>
      <c r="AV59" s="253">
        <v>0</v>
      </c>
      <c r="AW59" s="253">
        <v>0</v>
      </c>
      <c r="AX59" s="253">
        <v>0</v>
      </c>
      <c r="AY59" s="253">
        <v>0</v>
      </c>
      <c r="AZ59" s="253">
        <v>0</v>
      </c>
      <c r="BA59" s="253">
        <v>0</v>
      </c>
      <c r="BB59" s="253">
        <v>0</v>
      </c>
      <c r="BC59" s="253">
        <v>0</v>
      </c>
      <c r="BD59" s="253">
        <v>0</v>
      </c>
      <c r="BE59" s="253">
        <v>0</v>
      </c>
      <c r="BF59" s="253">
        <v>0</v>
      </c>
      <c r="BG59" s="253">
        <v>20</v>
      </c>
      <c r="BH59" s="253">
        <v>22</v>
      </c>
      <c r="BI59" s="253">
        <v>24</v>
      </c>
      <c r="BJ59" s="253">
        <v>26</v>
      </c>
      <c r="BK59" s="253">
        <v>28</v>
      </c>
      <c r="BL59" s="253">
        <v>30</v>
      </c>
      <c r="BM59" s="253">
        <v>31</v>
      </c>
      <c r="BN59" s="253">
        <v>30</v>
      </c>
      <c r="BO59" s="253">
        <v>26</v>
      </c>
      <c r="BP59" s="253">
        <v>22</v>
      </c>
      <c r="BQ59" s="253">
        <v>22</v>
      </c>
      <c r="BR59" s="253">
        <v>20</v>
      </c>
      <c r="BS59" s="253">
        <v>19</v>
      </c>
      <c r="BT59" s="253">
        <v>18</v>
      </c>
      <c r="BU59" s="253">
        <v>17</v>
      </c>
      <c r="BV59" s="253">
        <v>12</v>
      </c>
      <c r="BW59" s="253">
        <v>11</v>
      </c>
      <c r="BX59" s="253">
        <v>11</v>
      </c>
      <c r="BY59" s="253">
        <v>11</v>
      </c>
      <c r="BZ59" s="253">
        <v>10</v>
      </c>
      <c r="CA59" s="253">
        <v>10</v>
      </c>
      <c r="CB59" s="253">
        <v>10</v>
      </c>
      <c r="CC59" s="253">
        <v>10</v>
      </c>
      <c r="CD59" s="253">
        <v>11</v>
      </c>
      <c r="CE59" s="253">
        <v>11</v>
      </c>
      <c r="CF59" s="253">
        <v>12</v>
      </c>
      <c r="CG59" s="253">
        <v>12</v>
      </c>
      <c r="CH59" s="254">
        <v>13</v>
      </c>
    </row>
    <row r="60" spans="1:86" x14ac:dyDescent="0.25">
      <c r="B60" s="256" t="s">
        <v>471</v>
      </c>
      <c r="D60" s="253">
        <v>0</v>
      </c>
      <c r="E60" s="253">
        <v>0</v>
      </c>
      <c r="F60" s="253">
        <v>0</v>
      </c>
      <c r="G60" s="253">
        <v>0</v>
      </c>
      <c r="H60" s="253">
        <v>0</v>
      </c>
      <c r="I60" s="253">
        <v>0</v>
      </c>
      <c r="J60" s="253">
        <v>0</v>
      </c>
      <c r="K60" s="253">
        <v>0</v>
      </c>
      <c r="L60" s="253">
        <v>0</v>
      </c>
      <c r="M60" s="253">
        <v>0</v>
      </c>
      <c r="N60" s="253">
        <v>0</v>
      </c>
      <c r="O60" s="253">
        <v>0</v>
      </c>
      <c r="P60" s="253">
        <v>0</v>
      </c>
      <c r="Q60" s="253">
        <v>0</v>
      </c>
      <c r="R60" s="253">
        <v>0</v>
      </c>
      <c r="S60" s="253">
        <v>0</v>
      </c>
      <c r="T60" s="253">
        <v>0</v>
      </c>
      <c r="U60" s="253">
        <v>0</v>
      </c>
      <c r="V60" s="253">
        <v>0</v>
      </c>
      <c r="W60" s="253">
        <v>0</v>
      </c>
      <c r="X60" s="253">
        <v>0</v>
      </c>
      <c r="Y60" s="253">
        <v>0</v>
      </c>
      <c r="Z60" s="253">
        <v>0</v>
      </c>
      <c r="AA60" s="253">
        <v>0</v>
      </c>
      <c r="AB60" s="253">
        <v>0</v>
      </c>
      <c r="AC60" s="253">
        <v>0</v>
      </c>
      <c r="AD60" s="253">
        <v>0</v>
      </c>
      <c r="AE60" s="253">
        <v>0</v>
      </c>
      <c r="AF60" s="253">
        <v>0</v>
      </c>
      <c r="AG60" s="253">
        <v>0</v>
      </c>
      <c r="AH60" s="253">
        <v>0</v>
      </c>
      <c r="AI60" s="253">
        <v>0</v>
      </c>
      <c r="AJ60" s="253">
        <v>0</v>
      </c>
      <c r="AK60" s="253">
        <v>0</v>
      </c>
      <c r="AL60" s="253">
        <v>0</v>
      </c>
      <c r="AM60" s="253">
        <v>0</v>
      </c>
      <c r="AN60" s="253">
        <v>0</v>
      </c>
      <c r="AO60" s="253">
        <v>0</v>
      </c>
      <c r="AP60" s="253">
        <v>0</v>
      </c>
      <c r="AQ60" s="253">
        <v>0</v>
      </c>
      <c r="AR60" s="253">
        <v>0</v>
      </c>
      <c r="AS60" s="253">
        <v>0</v>
      </c>
      <c r="AT60" s="253">
        <v>0</v>
      </c>
      <c r="AU60" s="253">
        <v>0</v>
      </c>
      <c r="AV60" s="253">
        <v>0</v>
      </c>
      <c r="AW60" s="253">
        <v>0</v>
      </c>
      <c r="AX60" s="253">
        <v>0</v>
      </c>
      <c r="AY60" s="253">
        <v>0</v>
      </c>
      <c r="AZ60" s="253">
        <v>0</v>
      </c>
      <c r="BA60" s="253">
        <v>0</v>
      </c>
      <c r="BB60" s="253">
        <v>0</v>
      </c>
      <c r="BC60" s="253">
        <v>0</v>
      </c>
      <c r="BD60" s="253">
        <v>0</v>
      </c>
      <c r="BE60" s="253">
        <v>0</v>
      </c>
      <c r="BF60" s="253">
        <v>0</v>
      </c>
      <c r="BG60" s="253">
        <v>158</v>
      </c>
      <c r="BH60" s="253">
        <v>213</v>
      </c>
      <c r="BI60" s="253">
        <v>255</v>
      </c>
      <c r="BJ60" s="253">
        <v>292</v>
      </c>
      <c r="BK60" s="253">
        <v>327</v>
      </c>
      <c r="BL60" s="253">
        <v>357</v>
      </c>
      <c r="BM60" s="253">
        <v>381</v>
      </c>
      <c r="BN60" s="253">
        <v>390</v>
      </c>
      <c r="BO60" s="253">
        <v>391</v>
      </c>
      <c r="BP60" s="253">
        <v>383</v>
      </c>
      <c r="BQ60" s="253">
        <v>374</v>
      </c>
      <c r="BR60" s="253">
        <v>358</v>
      </c>
      <c r="BS60" s="253">
        <v>359</v>
      </c>
      <c r="BT60" s="253">
        <v>347</v>
      </c>
      <c r="BU60" s="253">
        <v>344</v>
      </c>
      <c r="BV60" s="253">
        <v>313</v>
      </c>
      <c r="BW60" s="253">
        <v>293</v>
      </c>
      <c r="BX60" s="253">
        <v>271</v>
      </c>
      <c r="BY60" s="253">
        <v>265</v>
      </c>
      <c r="BZ60" s="253">
        <v>269</v>
      </c>
      <c r="CA60" s="253">
        <v>275</v>
      </c>
      <c r="CB60" s="253">
        <v>286</v>
      </c>
      <c r="CC60" s="253">
        <v>296</v>
      </c>
      <c r="CD60" s="253">
        <v>291</v>
      </c>
      <c r="CE60" s="253">
        <v>277</v>
      </c>
      <c r="CF60" s="253">
        <v>272</v>
      </c>
      <c r="CG60" s="253">
        <v>275</v>
      </c>
      <c r="CH60" s="254">
        <v>276</v>
      </c>
    </row>
    <row r="61" spans="1:86" ht="26.25" customHeight="1" x14ac:dyDescent="0.25">
      <c r="B61" s="245" t="s">
        <v>509</v>
      </c>
      <c r="D61" s="253">
        <v>0</v>
      </c>
      <c r="E61" s="253">
        <v>0</v>
      </c>
      <c r="F61" s="253">
        <v>0</v>
      </c>
      <c r="G61" s="253">
        <v>0</v>
      </c>
      <c r="H61" s="253">
        <v>0</v>
      </c>
      <c r="I61" s="253">
        <v>0</v>
      </c>
      <c r="J61" s="253">
        <v>0</v>
      </c>
      <c r="K61" s="253">
        <v>0</v>
      </c>
      <c r="L61" s="253">
        <v>0</v>
      </c>
      <c r="M61" s="253">
        <v>0</v>
      </c>
      <c r="N61" s="253">
        <v>0</v>
      </c>
      <c r="O61" s="253">
        <v>0</v>
      </c>
      <c r="P61" s="253">
        <v>0</v>
      </c>
      <c r="Q61" s="253">
        <v>0</v>
      </c>
      <c r="R61" s="253">
        <v>0</v>
      </c>
      <c r="S61" s="253">
        <v>0</v>
      </c>
      <c r="T61" s="253">
        <v>0</v>
      </c>
      <c r="U61" s="253">
        <v>0</v>
      </c>
      <c r="V61" s="253">
        <v>0</v>
      </c>
      <c r="W61" s="253">
        <v>0</v>
      </c>
      <c r="X61" s="253">
        <v>0</v>
      </c>
      <c r="Y61" s="253">
        <v>0</v>
      </c>
      <c r="Z61" s="253">
        <v>0</v>
      </c>
      <c r="AA61" s="253">
        <v>0</v>
      </c>
      <c r="AB61" s="253">
        <v>0</v>
      </c>
      <c r="AC61" s="253">
        <v>7720</v>
      </c>
      <c r="AD61" s="253">
        <v>8850</v>
      </c>
      <c r="AE61" s="253">
        <v>10</v>
      </c>
      <c r="AF61" s="253">
        <v>0</v>
      </c>
      <c r="AG61" s="253">
        <v>0</v>
      </c>
      <c r="AH61" s="253">
        <v>9600</v>
      </c>
      <c r="AI61" s="253">
        <v>9600</v>
      </c>
      <c r="AJ61" s="253">
        <v>9800</v>
      </c>
      <c r="AK61" s="253">
        <v>10100</v>
      </c>
      <c r="AL61" s="253">
        <v>10200</v>
      </c>
      <c r="AM61" s="253">
        <v>10300</v>
      </c>
      <c r="AN61" s="253">
        <v>10500</v>
      </c>
      <c r="AO61" s="253">
        <v>10500</v>
      </c>
      <c r="AP61" s="253">
        <v>10700</v>
      </c>
      <c r="AQ61" s="253">
        <v>10700</v>
      </c>
      <c r="AR61" s="253">
        <v>10900</v>
      </c>
      <c r="AS61" s="253">
        <v>11200</v>
      </c>
      <c r="AT61" s="253">
        <v>11236</v>
      </c>
      <c r="AU61" s="253">
        <v>11432</v>
      </c>
      <c r="AV61" s="253">
        <v>11511</v>
      </c>
      <c r="AW61" s="253">
        <v>12209</v>
      </c>
      <c r="AX61" s="253">
        <v>12331</v>
      </c>
      <c r="AY61" s="253">
        <v>12418</v>
      </c>
      <c r="AZ61" s="253">
        <v>12861</v>
      </c>
      <c r="BA61" s="253">
        <v>12326</v>
      </c>
      <c r="BB61" s="253">
        <v>12442</v>
      </c>
      <c r="BC61" s="253">
        <v>11818</v>
      </c>
      <c r="BD61" s="253">
        <v>11896</v>
      </c>
      <c r="BE61" s="253">
        <v>12014</v>
      </c>
      <c r="BF61" s="253">
        <v>12002</v>
      </c>
      <c r="BG61" s="253">
        <v>12232</v>
      </c>
      <c r="BH61" s="253">
        <v>12302</v>
      </c>
      <c r="BI61" s="253">
        <v>12387</v>
      </c>
      <c r="BJ61" s="253">
        <v>12586</v>
      </c>
      <c r="BK61" s="253">
        <v>12728</v>
      </c>
      <c r="BL61" s="253">
        <v>11754</v>
      </c>
      <c r="BM61" s="253">
        <v>12123</v>
      </c>
      <c r="BN61" s="253">
        <v>12239</v>
      </c>
      <c r="BO61" s="253">
        <v>12335</v>
      </c>
      <c r="BP61" s="253">
        <v>12346</v>
      </c>
      <c r="BQ61" s="253">
        <v>12245</v>
      </c>
      <c r="BR61" s="253">
        <v>12459</v>
      </c>
      <c r="BS61" s="253">
        <v>12757</v>
      </c>
      <c r="BT61" s="253">
        <v>12642</v>
      </c>
      <c r="BU61" s="253">
        <v>12605</v>
      </c>
      <c r="BV61" s="253">
        <v>12570</v>
      </c>
      <c r="BW61" s="253">
        <v>12405</v>
      </c>
      <c r="BX61" s="253">
        <v>12275</v>
      </c>
      <c r="BY61" s="253">
        <v>12410</v>
      </c>
      <c r="BZ61" s="253">
        <v>12588</v>
      </c>
      <c r="CA61" s="253">
        <v>12798</v>
      </c>
      <c r="CB61" s="253">
        <v>13029</v>
      </c>
      <c r="CC61" s="253">
        <v>13188</v>
      </c>
      <c r="CD61" s="253">
        <v>13095</v>
      </c>
      <c r="CE61" s="253">
        <v>12985</v>
      </c>
      <c r="CF61" s="253">
        <v>13143</v>
      </c>
      <c r="CG61" s="253">
        <v>13417</v>
      </c>
      <c r="CH61" s="254">
        <v>13696</v>
      </c>
    </row>
    <row r="62" spans="1:86" x14ac:dyDescent="0.25">
      <c r="B62" s="245" t="s">
        <v>29</v>
      </c>
      <c r="D62" s="253">
        <v>0</v>
      </c>
      <c r="E62" s="253">
        <v>0</v>
      </c>
      <c r="F62" s="253">
        <v>0</v>
      </c>
      <c r="G62" s="253">
        <v>0</v>
      </c>
      <c r="H62" s="253">
        <v>0</v>
      </c>
      <c r="I62" s="253">
        <v>0</v>
      </c>
      <c r="J62" s="253">
        <v>0</v>
      </c>
      <c r="K62" s="253">
        <v>0</v>
      </c>
      <c r="L62" s="253">
        <v>0</v>
      </c>
      <c r="M62" s="253">
        <v>0</v>
      </c>
      <c r="N62" s="253">
        <v>0</v>
      </c>
      <c r="O62" s="253">
        <v>0</v>
      </c>
      <c r="P62" s="253">
        <v>0</v>
      </c>
      <c r="Q62" s="253">
        <v>0</v>
      </c>
      <c r="R62" s="253">
        <v>0</v>
      </c>
      <c r="S62" s="253">
        <v>0</v>
      </c>
      <c r="T62" s="253">
        <v>0</v>
      </c>
      <c r="U62" s="253">
        <v>0</v>
      </c>
      <c r="V62" s="253">
        <v>0</v>
      </c>
      <c r="W62" s="253">
        <v>0</v>
      </c>
      <c r="X62" s="253">
        <v>0</v>
      </c>
      <c r="Y62" s="253">
        <v>0</v>
      </c>
      <c r="Z62" s="253">
        <v>0</v>
      </c>
      <c r="AA62" s="253">
        <v>0</v>
      </c>
      <c r="AB62" s="253">
        <v>0</v>
      </c>
      <c r="AC62" s="253">
        <v>0</v>
      </c>
      <c r="AD62" s="253">
        <v>0</v>
      </c>
      <c r="AE62" s="253">
        <v>0</v>
      </c>
      <c r="AF62" s="253">
        <v>0</v>
      </c>
      <c r="AG62" s="253">
        <v>0</v>
      </c>
      <c r="AH62" s="253">
        <v>0</v>
      </c>
      <c r="AI62" s="253">
        <v>0</v>
      </c>
      <c r="AJ62" s="253">
        <v>0</v>
      </c>
      <c r="AK62" s="253">
        <v>0</v>
      </c>
      <c r="AL62" s="253">
        <v>0</v>
      </c>
      <c r="AM62" s="253">
        <v>0</v>
      </c>
      <c r="AN62" s="253">
        <v>0</v>
      </c>
      <c r="AO62" s="253">
        <v>0</v>
      </c>
      <c r="AP62" s="253">
        <v>0</v>
      </c>
      <c r="AQ62" s="253">
        <v>0</v>
      </c>
      <c r="AR62" s="253">
        <v>3013</v>
      </c>
      <c r="AS62" s="253">
        <v>2979</v>
      </c>
      <c r="AT62" s="253">
        <v>3735</v>
      </c>
      <c r="AU62" s="253">
        <v>3159</v>
      </c>
      <c r="AV62" s="253">
        <v>2996</v>
      </c>
      <c r="AW62" s="253">
        <v>2838</v>
      </c>
      <c r="AX62" s="253">
        <v>2801</v>
      </c>
      <c r="AY62" s="253">
        <v>2769</v>
      </c>
      <c r="AZ62" s="253">
        <v>2692</v>
      </c>
      <c r="BA62" s="253">
        <v>2623</v>
      </c>
      <c r="BB62" s="253">
        <v>2567</v>
      </c>
      <c r="BC62" s="253">
        <v>2471</v>
      </c>
      <c r="BD62" s="253">
        <v>2387</v>
      </c>
      <c r="BE62" s="253">
        <v>2371</v>
      </c>
      <c r="BF62" s="253">
        <v>2357</v>
      </c>
      <c r="BG62" s="253">
        <v>2335</v>
      </c>
      <c r="BH62" s="253">
        <v>2442</v>
      </c>
      <c r="BI62" s="253">
        <v>2426</v>
      </c>
      <c r="BJ62" s="253">
        <v>2510</v>
      </c>
      <c r="BK62" s="253">
        <v>2535</v>
      </c>
      <c r="BL62" s="253">
        <v>2592</v>
      </c>
      <c r="BM62" s="253">
        <v>2631</v>
      </c>
      <c r="BN62" s="253">
        <v>2633</v>
      </c>
      <c r="BO62" s="253">
        <v>2620</v>
      </c>
      <c r="BP62" s="253">
        <v>2544</v>
      </c>
      <c r="BQ62" s="253">
        <v>0</v>
      </c>
      <c r="BR62" s="253">
        <v>0</v>
      </c>
      <c r="BS62" s="253">
        <v>0</v>
      </c>
      <c r="BT62" s="253">
        <v>0</v>
      </c>
      <c r="BU62" s="253">
        <v>0</v>
      </c>
      <c r="BV62" s="253">
        <v>0</v>
      </c>
      <c r="BW62" s="253">
        <v>0</v>
      </c>
      <c r="BX62" s="253">
        <v>0</v>
      </c>
      <c r="BY62" s="253">
        <v>0</v>
      </c>
      <c r="BZ62" s="253">
        <v>0</v>
      </c>
      <c r="CA62" s="253">
        <v>0</v>
      </c>
      <c r="CB62" s="253">
        <v>0</v>
      </c>
      <c r="CC62" s="253">
        <v>0</v>
      </c>
      <c r="CD62" s="253">
        <v>0</v>
      </c>
      <c r="CE62" s="253">
        <v>0</v>
      </c>
      <c r="CF62" s="253">
        <v>0</v>
      </c>
      <c r="CG62" s="253">
        <v>0</v>
      </c>
      <c r="CH62" s="254">
        <v>0</v>
      </c>
    </row>
    <row r="63" spans="1:86" x14ac:dyDescent="0.25">
      <c r="B63" s="245" t="s">
        <v>390</v>
      </c>
      <c r="D63" s="253">
        <v>0</v>
      </c>
      <c r="E63" s="253">
        <v>0</v>
      </c>
      <c r="F63" s="253">
        <v>0</v>
      </c>
      <c r="G63" s="253">
        <v>0</v>
      </c>
      <c r="H63" s="253">
        <v>0</v>
      </c>
      <c r="I63" s="253">
        <v>0</v>
      </c>
      <c r="J63" s="253">
        <v>0</v>
      </c>
      <c r="K63" s="253">
        <v>0</v>
      </c>
      <c r="L63" s="253">
        <v>0</v>
      </c>
      <c r="M63" s="253">
        <v>0</v>
      </c>
      <c r="N63" s="253">
        <v>0</v>
      </c>
      <c r="O63" s="253">
        <v>0</v>
      </c>
      <c r="P63" s="253">
        <v>0</v>
      </c>
      <c r="Q63" s="253">
        <v>0</v>
      </c>
      <c r="R63" s="253">
        <v>0</v>
      </c>
      <c r="S63" s="253">
        <v>0</v>
      </c>
      <c r="T63" s="253">
        <v>0</v>
      </c>
      <c r="U63" s="253">
        <v>0</v>
      </c>
      <c r="V63" s="253">
        <v>0</v>
      </c>
      <c r="W63" s="253">
        <v>0</v>
      </c>
      <c r="X63" s="253">
        <v>0</v>
      </c>
      <c r="Y63" s="253">
        <v>0</v>
      </c>
      <c r="Z63" s="253">
        <v>0</v>
      </c>
      <c r="AA63" s="253">
        <v>0</v>
      </c>
      <c r="AB63" s="253">
        <v>0</v>
      </c>
      <c r="AC63" s="253">
        <v>0</v>
      </c>
      <c r="AD63" s="253">
        <v>0</v>
      </c>
      <c r="AE63" s="253">
        <v>0</v>
      </c>
      <c r="AF63" s="253">
        <v>0</v>
      </c>
      <c r="AG63" s="253">
        <v>0</v>
      </c>
      <c r="AH63" s="253">
        <v>0</v>
      </c>
      <c r="AI63" s="253">
        <v>0</v>
      </c>
      <c r="AJ63" s="253">
        <v>0</v>
      </c>
      <c r="AK63" s="253">
        <v>0</v>
      </c>
      <c r="AL63" s="253">
        <v>0</v>
      </c>
      <c r="AM63" s="253">
        <v>0</v>
      </c>
      <c r="AN63" s="253">
        <v>0</v>
      </c>
      <c r="AO63" s="253">
        <v>0</v>
      </c>
      <c r="AP63" s="253">
        <v>0</v>
      </c>
      <c r="AQ63" s="253">
        <v>0</v>
      </c>
      <c r="AR63" s="253">
        <v>0</v>
      </c>
      <c r="AS63" s="253">
        <v>0</v>
      </c>
      <c r="AT63" s="253">
        <v>0</v>
      </c>
      <c r="AU63" s="253">
        <v>0</v>
      </c>
      <c r="AV63" s="253">
        <v>310</v>
      </c>
      <c r="AW63" s="253">
        <v>358</v>
      </c>
      <c r="AX63" s="253">
        <v>404</v>
      </c>
      <c r="AY63" s="253">
        <v>455</v>
      </c>
      <c r="AZ63" s="253">
        <v>505</v>
      </c>
      <c r="BA63" s="253">
        <v>556</v>
      </c>
      <c r="BB63" s="253">
        <v>597</v>
      </c>
      <c r="BC63" s="253">
        <v>635</v>
      </c>
      <c r="BD63" s="253">
        <v>677</v>
      </c>
      <c r="BE63" s="253">
        <v>719</v>
      </c>
      <c r="BF63" s="253">
        <v>741</v>
      </c>
      <c r="BG63" s="253">
        <v>784</v>
      </c>
      <c r="BH63" s="253">
        <v>826</v>
      </c>
      <c r="BI63" s="253">
        <v>864</v>
      </c>
      <c r="BJ63" s="253">
        <v>903</v>
      </c>
      <c r="BK63" s="253">
        <v>949</v>
      </c>
      <c r="BL63" s="253">
        <v>991</v>
      </c>
      <c r="BM63" s="253">
        <v>1031</v>
      </c>
      <c r="BN63" s="253">
        <v>1055</v>
      </c>
      <c r="BO63" s="253">
        <v>1066</v>
      </c>
      <c r="BP63" s="253">
        <v>1079</v>
      </c>
      <c r="BQ63" s="253">
        <v>1079</v>
      </c>
      <c r="BR63" s="253">
        <v>1072</v>
      </c>
      <c r="BS63" s="253">
        <v>1046</v>
      </c>
      <c r="BT63" s="253">
        <v>965</v>
      </c>
      <c r="BU63" s="253">
        <v>839</v>
      </c>
      <c r="BV63" s="253">
        <v>745</v>
      </c>
      <c r="BW63" s="253">
        <v>671</v>
      </c>
      <c r="BX63" s="253">
        <v>533</v>
      </c>
      <c r="BY63" s="253">
        <v>492</v>
      </c>
      <c r="BZ63" s="253">
        <v>453</v>
      </c>
      <c r="CA63" s="253">
        <v>415</v>
      </c>
      <c r="CB63" s="253">
        <v>387</v>
      </c>
      <c r="CC63" s="253">
        <v>346</v>
      </c>
      <c r="CD63" s="253">
        <v>310</v>
      </c>
      <c r="CE63" s="253">
        <v>277</v>
      </c>
      <c r="CF63" s="253">
        <v>238</v>
      </c>
      <c r="CG63" s="253">
        <v>189</v>
      </c>
      <c r="CH63" s="254">
        <v>159</v>
      </c>
    </row>
    <row r="64" spans="1:86" x14ac:dyDescent="0.25">
      <c r="B64" s="256" t="s">
        <v>470</v>
      </c>
      <c r="D64" s="253">
        <v>0</v>
      </c>
      <c r="E64" s="253">
        <v>0</v>
      </c>
      <c r="F64" s="253">
        <v>0</v>
      </c>
      <c r="G64" s="253">
        <v>0</v>
      </c>
      <c r="H64" s="253">
        <v>0</v>
      </c>
      <c r="I64" s="253">
        <v>0</v>
      </c>
      <c r="J64" s="253">
        <v>0</v>
      </c>
      <c r="K64" s="253">
        <v>0</v>
      </c>
      <c r="L64" s="253">
        <v>0</v>
      </c>
      <c r="M64" s="253">
        <v>0</v>
      </c>
      <c r="N64" s="253">
        <v>0</v>
      </c>
      <c r="O64" s="253">
        <v>0</v>
      </c>
      <c r="P64" s="253">
        <v>0</v>
      </c>
      <c r="Q64" s="253">
        <v>0</v>
      </c>
      <c r="R64" s="253">
        <v>0</v>
      </c>
      <c r="S64" s="253">
        <v>0</v>
      </c>
      <c r="T64" s="253">
        <v>0</v>
      </c>
      <c r="U64" s="253">
        <v>0</v>
      </c>
      <c r="V64" s="253">
        <v>0</v>
      </c>
      <c r="W64" s="253">
        <v>0</v>
      </c>
      <c r="X64" s="253">
        <v>0</v>
      </c>
      <c r="Y64" s="253">
        <v>0</v>
      </c>
      <c r="Z64" s="253">
        <v>0</v>
      </c>
      <c r="AA64" s="253">
        <v>0</v>
      </c>
      <c r="AB64" s="253">
        <v>0</v>
      </c>
      <c r="AC64" s="253">
        <v>0</v>
      </c>
      <c r="AD64" s="253">
        <v>0</v>
      </c>
      <c r="AE64" s="253">
        <v>0</v>
      </c>
      <c r="AF64" s="253">
        <v>0</v>
      </c>
      <c r="AG64" s="253">
        <v>0</v>
      </c>
      <c r="AH64" s="253">
        <v>0</v>
      </c>
      <c r="AI64" s="253">
        <v>0</v>
      </c>
      <c r="AJ64" s="253">
        <v>0</v>
      </c>
      <c r="AK64" s="253">
        <v>0</v>
      </c>
      <c r="AL64" s="253">
        <v>0</v>
      </c>
      <c r="AM64" s="253">
        <v>0</v>
      </c>
      <c r="AN64" s="253">
        <v>0</v>
      </c>
      <c r="AO64" s="253">
        <v>0</v>
      </c>
      <c r="AP64" s="253">
        <v>0</v>
      </c>
      <c r="AQ64" s="253">
        <v>0</v>
      </c>
      <c r="AR64" s="253">
        <v>0</v>
      </c>
      <c r="AS64" s="253">
        <v>0</v>
      </c>
      <c r="AT64" s="253">
        <v>0</v>
      </c>
      <c r="AU64" s="253">
        <v>0</v>
      </c>
      <c r="AV64" s="253">
        <v>292</v>
      </c>
      <c r="AW64" s="253">
        <v>357</v>
      </c>
      <c r="AX64" s="253">
        <v>402</v>
      </c>
      <c r="AY64" s="253">
        <v>452</v>
      </c>
      <c r="AZ64" s="253">
        <v>503</v>
      </c>
      <c r="BA64" s="253">
        <v>555</v>
      </c>
      <c r="BB64" s="253">
        <v>595</v>
      </c>
      <c r="BC64" s="253">
        <v>632</v>
      </c>
      <c r="BD64" s="253">
        <v>674</v>
      </c>
      <c r="BE64" s="253">
        <v>715</v>
      </c>
      <c r="BF64" s="253">
        <v>736</v>
      </c>
      <c r="BG64" s="253">
        <v>779</v>
      </c>
      <c r="BH64" s="253">
        <v>821</v>
      </c>
      <c r="BI64" s="253">
        <v>859</v>
      </c>
      <c r="BJ64" s="253">
        <v>897</v>
      </c>
      <c r="BK64" s="253">
        <v>942</v>
      </c>
      <c r="BL64" s="253">
        <v>984</v>
      </c>
      <c r="BM64" s="253">
        <v>1023</v>
      </c>
      <c r="BN64" s="253">
        <v>1046</v>
      </c>
      <c r="BO64" s="253">
        <v>1057</v>
      </c>
      <c r="BP64" s="253">
        <v>1070</v>
      </c>
      <c r="BQ64" s="253">
        <v>1069</v>
      </c>
      <c r="BR64" s="253">
        <v>1062</v>
      </c>
      <c r="BS64" s="253">
        <v>1028</v>
      </c>
      <c r="BT64" s="253">
        <v>951</v>
      </c>
      <c r="BU64" s="253">
        <v>827</v>
      </c>
      <c r="BV64" s="253">
        <v>735</v>
      </c>
      <c r="BW64" s="253">
        <v>665</v>
      </c>
      <c r="BX64" s="253">
        <v>528</v>
      </c>
      <c r="BY64" s="253">
        <v>486</v>
      </c>
      <c r="BZ64" s="253">
        <v>447</v>
      </c>
      <c r="CA64" s="253">
        <v>410</v>
      </c>
      <c r="CB64" s="253">
        <v>382</v>
      </c>
      <c r="CC64" s="253">
        <v>342</v>
      </c>
      <c r="CD64" s="253">
        <v>306</v>
      </c>
      <c r="CE64" s="253">
        <v>273</v>
      </c>
      <c r="CF64" s="253">
        <v>234</v>
      </c>
      <c r="CG64" s="253">
        <v>186</v>
      </c>
      <c r="CH64" s="254">
        <v>156</v>
      </c>
    </row>
    <row r="65" spans="2:86" x14ac:dyDescent="0.25">
      <c r="B65" s="256" t="s">
        <v>471</v>
      </c>
      <c r="D65" s="253">
        <v>0</v>
      </c>
      <c r="E65" s="253">
        <v>0</v>
      </c>
      <c r="F65" s="253">
        <v>0</v>
      </c>
      <c r="G65" s="253">
        <v>0</v>
      </c>
      <c r="H65" s="253">
        <v>0</v>
      </c>
      <c r="I65" s="253">
        <v>0</v>
      </c>
      <c r="J65" s="253">
        <v>0</v>
      </c>
      <c r="K65" s="253">
        <v>0</v>
      </c>
      <c r="L65" s="253">
        <v>0</v>
      </c>
      <c r="M65" s="253">
        <v>0</v>
      </c>
      <c r="N65" s="253">
        <v>0</v>
      </c>
      <c r="O65" s="253">
        <v>0</v>
      </c>
      <c r="P65" s="253">
        <v>0</v>
      </c>
      <c r="Q65" s="253">
        <v>0</v>
      </c>
      <c r="R65" s="253">
        <v>0</v>
      </c>
      <c r="S65" s="253">
        <v>0</v>
      </c>
      <c r="T65" s="253">
        <v>0</v>
      </c>
      <c r="U65" s="253">
        <v>0</v>
      </c>
      <c r="V65" s="253">
        <v>0</v>
      </c>
      <c r="W65" s="253">
        <v>0</v>
      </c>
      <c r="X65" s="253">
        <v>0</v>
      </c>
      <c r="Y65" s="253">
        <v>0</v>
      </c>
      <c r="Z65" s="253">
        <v>0</v>
      </c>
      <c r="AA65" s="253">
        <v>0</v>
      </c>
      <c r="AB65" s="253">
        <v>0</v>
      </c>
      <c r="AC65" s="253">
        <v>0</v>
      </c>
      <c r="AD65" s="253">
        <v>0</v>
      </c>
      <c r="AE65" s="253">
        <v>0</v>
      </c>
      <c r="AF65" s="253">
        <v>0</v>
      </c>
      <c r="AG65" s="253">
        <v>0</v>
      </c>
      <c r="AH65" s="253">
        <v>0</v>
      </c>
      <c r="AI65" s="253">
        <v>0</v>
      </c>
      <c r="AJ65" s="253">
        <v>0</v>
      </c>
      <c r="AK65" s="253">
        <v>0</v>
      </c>
      <c r="AL65" s="253">
        <v>0</v>
      </c>
      <c r="AM65" s="253">
        <v>0</v>
      </c>
      <c r="AN65" s="253">
        <v>0</v>
      </c>
      <c r="AO65" s="253">
        <v>0</v>
      </c>
      <c r="AP65" s="253">
        <v>0</v>
      </c>
      <c r="AQ65" s="253">
        <v>0</v>
      </c>
      <c r="AR65" s="253">
        <v>0</v>
      </c>
      <c r="AS65" s="253">
        <v>0</v>
      </c>
      <c r="AT65" s="253">
        <v>0</v>
      </c>
      <c r="AU65" s="253">
        <v>0</v>
      </c>
      <c r="AV65" s="253">
        <v>18</v>
      </c>
      <c r="AW65" s="253">
        <v>1</v>
      </c>
      <c r="AX65" s="253">
        <v>2</v>
      </c>
      <c r="AY65" s="253">
        <v>3</v>
      </c>
      <c r="AZ65" s="253">
        <v>2</v>
      </c>
      <c r="BA65" s="253">
        <v>1</v>
      </c>
      <c r="BB65" s="253">
        <v>2</v>
      </c>
      <c r="BC65" s="253">
        <v>3</v>
      </c>
      <c r="BD65" s="253">
        <v>3</v>
      </c>
      <c r="BE65" s="253">
        <v>4</v>
      </c>
      <c r="BF65" s="253">
        <v>5</v>
      </c>
      <c r="BG65" s="253">
        <v>5</v>
      </c>
      <c r="BH65" s="253">
        <v>5</v>
      </c>
      <c r="BI65" s="253">
        <v>5</v>
      </c>
      <c r="BJ65" s="253">
        <v>6</v>
      </c>
      <c r="BK65" s="253">
        <v>6</v>
      </c>
      <c r="BL65" s="253">
        <v>7</v>
      </c>
      <c r="BM65" s="253">
        <v>8</v>
      </c>
      <c r="BN65" s="253">
        <v>9</v>
      </c>
      <c r="BO65" s="253">
        <v>9</v>
      </c>
      <c r="BP65" s="253">
        <v>9</v>
      </c>
      <c r="BQ65" s="253">
        <v>10</v>
      </c>
      <c r="BR65" s="253">
        <v>10</v>
      </c>
      <c r="BS65" s="253">
        <v>18</v>
      </c>
      <c r="BT65" s="253">
        <v>15</v>
      </c>
      <c r="BU65" s="253">
        <v>12</v>
      </c>
      <c r="BV65" s="253">
        <v>10</v>
      </c>
      <c r="BW65" s="253">
        <v>7</v>
      </c>
      <c r="BX65" s="253">
        <v>6</v>
      </c>
      <c r="BY65" s="253">
        <v>5</v>
      </c>
      <c r="BZ65" s="253">
        <v>5</v>
      </c>
      <c r="CA65" s="253">
        <v>5</v>
      </c>
      <c r="CB65" s="253">
        <v>5</v>
      </c>
      <c r="CC65" s="253">
        <v>4</v>
      </c>
      <c r="CD65" s="253">
        <v>4</v>
      </c>
      <c r="CE65" s="253">
        <v>4</v>
      </c>
      <c r="CF65" s="253">
        <v>3</v>
      </c>
      <c r="CG65" s="253">
        <v>3</v>
      </c>
      <c r="CH65" s="254">
        <v>3</v>
      </c>
    </row>
    <row r="66" spans="2:86" ht="26.25" customHeight="1" x14ac:dyDescent="0.25">
      <c r="B66" s="245" t="s">
        <v>497</v>
      </c>
      <c r="D66" s="253">
        <v>0</v>
      </c>
      <c r="E66" s="253">
        <v>0</v>
      </c>
      <c r="F66" s="253">
        <v>0</v>
      </c>
      <c r="G66" s="253">
        <v>0</v>
      </c>
      <c r="H66" s="253">
        <v>0</v>
      </c>
      <c r="I66" s="253">
        <v>0</v>
      </c>
      <c r="J66" s="253">
        <v>0</v>
      </c>
      <c r="K66" s="253">
        <v>0</v>
      </c>
      <c r="L66" s="253">
        <v>0</v>
      </c>
      <c r="M66" s="253">
        <v>0</v>
      </c>
      <c r="N66" s="253">
        <v>0</v>
      </c>
      <c r="O66" s="253">
        <v>0</v>
      </c>
      <c r="P66" s="253">
        <v>0</v>
      </c>
      <c r="Q66" s="253">
        <v>0</v>
      </c>
      <c r="R66" s="253">
        <v>0</v>
      </c>
      <c r="S66" s="253">
        <v>0</v>
      </c>
      <c r="T66" s="253">
        <v>0</v>
      </c>
      <c r="U66" s="253">
        <v>0</v>
      </c>
      <c r="V66" s="253">
        <v>0</v>
      </c>
      <c r="W66" s="253">
        <v>0</v>
      </c>
      <c r="X66" s="253">
        <v>0</v>
      </c>
      <c r="Y66" s="253">
        <v>0</v>
      </c>
      <c r="Z66" s="253">
        <v>0</v>
      </c>
      <c r="AA66" s="253">
        <v>0</v>
      </c>
      <c r="AB66" s="253">
        <v>0</v>
      </c>
      <c r="AC66" s="253">
        <v>0</v>
      </c>
      <c r="AD66" s="253">
        <v>0</v>
      </c>
      <c r="AE66" s="253">
        <v>0</v>
      </c>
      <c r="AF66" s="253">
        <v>0</v>
      </c>
      <c r="AG66" s="253">
        <v>0</v>
      </c>
      <c r="AH66" s="253">
        <v>0</v>
      </c>
      <c r="AI66" s="253">
        <v>0</v>
      </c>
      <c r="AJ66" s="253">
        <v>0</v>
      </c>
      <c r="AK66" s="253">
        <v>0</v>
      </c>
      <c r="AL66" s="253">
        <v>0</v>
      </c>
      <c r="AM66" s="253">
        <v>0</v>
      </c>
      <c r="AN66" s="253">
        <v>0</v>
      </c>
      <c r="AO66" s="253">
        <v>0</v>
      </c>
      <c r="AP66" s="253">
        <v>0</v>
      </c>
      <c r="AQ66" s="253">
        <v>0</v>
      </c>
      <c r="AR66" s="253">
        <v>2178</v>
      </c>
      <c r="AS66" s="253">
        <v>2116</v>
      </c>
      <c r="AT66" s="253">
        <v>2076</v>
      </c>
      <c r="AU66" s="253">
        <v>1981</v>
      </c>
      <c r="AV66" s="253">
        <v>1929</v>
      </c>
      <c r="AW66" s="253">
        <v>1955</v>
      </c>
      <c r="AX66" s="253">
        <v>1937</v>
      </c>
      <c r="AY66" s="253">
        <v>1917</v>
      </c>
      <c r="AZ66" s="253">
        <v>1886</v>
      </c>
      <c r="BA66" s="253">
        <v>1844</v>
      </c>
      <c r="BB66" s="253">
        <v>1798</v>
      </c>
      <c r="BC66" s="253">
        <v>1726</v>
      </c>
      <c r="BD66" s="253">
        <v>1664</v>
      </c>
      <c r="BE66" s="253">
        <v>1637</v>
      </c>
      <c r="BF66" s="253">
        <v>1612</v>
      </c>
      <c r="BG66" s="253">
        <v>1546</v>
      </c>
      <c r="BH66" s="253">
        <v>1554</v>
      </c>
      <c r="BI66" s="253">
        <v>1491</v>
      </c>
      <c r="BJ66" s="253">
        <v>1503</v>
      </c>
      <c r="BK66" s="253">
        <v>1509</v>
      </c>
      <c r="BL66" s="253">
        <v>1541</v>
      </c>
      <c r="BM66" s="253">
        <v>1566</v>
      </c>
      <c r="BN66" s="253">
        <v>1574</v>
      </c>
      <c r="BO66" s="253">
        <v>1576</v>
      </c>
      <c r="BP66" s="253">
        <v>1551</v>
      </c>
      <c r="BQ66" s="253">
        <v>1505</v>
      </c>
      <c r="BR66" s="253">
        <v>1464</v>
      </c>
      <c r="BS66" s="253">
        <v>1417</v>
      </c>
      <c r="BT66" s="253">
        <v>1364</v>
      </c>
      <c r="BU66" s="253">
        <v>1308</v>
      </c>
      <c r="BV66" s="253">
        <v>1248</v>
      </c>
      <c r="BW66" s="253">
        <v>1207</v>
      </c>
      <c r="BX66" s="253">
        <v>1165</v>
      </c>
      <c r="BY66" s="253">
        <v>1134</v>
      </c>
      <c r="BZ66" s="253">
        <v>1121</v>
      </c>
      <c r="CA66" s="253">
        <v>1108</v>
      </c>
      <c r="CB66" s="253">
        <v>1104</v>
      </c>
      <c r="CC66" s="253">
        <v>1109</v>
      </c>
      <c r="CD66" s="253">
        <v>1082</v>
      </c>
      <c r="CE66" s="253">
        <v>1057</v>
      </c>
      <c r="CF66" s="253">
        <v>1040</v>
      </c>
      <c r="CG66" s="253">
        <v>1036</v>
      </c>
      <c r="CH66" s="254">
        <v>1042</v>
      </c>
    </row>
    <row r="67" spans="2:86" x14ac:dyDescent="0.25">
      <c r="B67" s="245" t="s">
        <v>498</v>
      </c>
      <c r="D67" s="253">
        <v>0</v>
      </c>
      <c r="E67" s="253">
        <v>0</v>
      </c>
      <c r="F67" s="253">
        <v>0</v>
      </c>
      <c r="G67" s="253">
        <v>0</v>
      </c>
      <c r="H67" s="253">
        <v>0</v>
      </c>
      <c r="I67" s="253">
        <v>0</v>
      </c>
      <c r="J67" s="253">
        <v>0</v>
      </c>
      <c r="K67" s="253">
        <v>0</v>
      </c>
      <c r="L67" s="253">
        <v>0</v>
      </c>
      <c r="M67" s="253">
        <v>0</v>
      </c>
      <c r="N67" s="253">
        <v>0</v>
      </c>
      <c r="O67" s="253">
        <v>0</v>
      </c>
      <c r="P67" s="253">
        <v>0</v>
      </c>
      <c r="Q67" s="253">
        <v>0</v>
      </c>
      <c r="R67" s="253">
        <v>0</v>
      </c>
      <c r="S67" s="253">
        <v>0</v>
      </c>
      <c r="T67" s="253">
        <v>0</v>
      </c>
      <c r="U67" s="253">
        <v>0</v>
      </c>
      <c r="V67" s="253">
        <v>0</v>
      </c>
      <c r="W67" s="253">
        <v>0</v>
      </c>
      <c r="X67" s="253">
        <v>0</v>
      </c>
      <c r="Y67" s="253">
        <v>0</v>
      </c>
      <c r="Z67" s="253">
        <v>0</v>
      </c>
      <c r="AA67" s="253">
        <v>0</v>
      </c>
      <c r="AB67" s="253">
        <v>0</v>
      </c>
      <c r="AC67" s="253">
        <v>0</v>
      </c>
      <c r="AD67" s="253">
        <v>0</v>
      </c>
      <c r="AE67" s="253">
        <v>0</v>
      </c>
      <c r="AF67" s="253">
        <v>0</v>
      </c>
      <c r="AG67" s="253">
        <v>0</v>
      </c>
      <c r="AH67" s="253">
        <v>43</v>
      </c>
      <c r="AI67" s="253">
        <v>51</v>
      </c>
      <c r="AJ67" s="253">
        <v>54</v>
      </c>
      <c r="AK67" s="253">
        <v>58</v>
      </c>
      <c r="AL67" s="253">
        <v>62</v>
      </c>
      <c r="AM67" s="253">
        <v>67</v>
      </c>
      <c r="AN67" s="253">
        <v>81</v>
      </c>
      <c r="AO67" s="253">
        <v>96</v>
      </c>
      <c r="AP67" s="253">
        <v>118</v>
      </c>
      <c r="AQ67" s="253">
        <v>143</v>
      </c>
      <c r="AR67" s="253">
        <v>168</v>
      </c>
      <c r="AS67" s="253">
        <v>197</v>
      </c>
      <c r="AT67" s="253">
        <v>230</v>
      </c>
      <c r="AU67" s="253">
        <v>259</v>
      </c>
      <c r="AV67" s="253">
        <v>281</v>
      </c>
      <c r="AW67" s="253">
        <v>299</v>
      </c>
      <c r="AX67" s="253">
        <v>306</v>
      </c>
      <c r="AY67" s="253">
        <v>272</v>
      </c>
      <c r="AZ67" s="253">
        <v>215</v>
      </c>
      <c r="BA67" s="253">
        <v>152</v>
      </c>
      <c r="BB67" s="253">
        <v>83</v>
      </c>
      <c r="BC67" s="253">
        <v>26</v>
      </c>
      <c r="BD67" s="253">
        <v>7</v>
      </c>
      <c r="BE67" s="253">
        <v>2</v>
      </c>
      <c r="BF67" s="253">
        <v>0</v>
      </c>
      <c r="BG67" s="253">
        <v>0</v>
      </c>
      <c r="BH67" s="253">
        <v>0</v>
      </c>
      <c r="BI67" s="253">
        <v>0</v>
      </c>
      <c r="BJ67" s="253">
        <v>0</v>
      </c>
      <c r="BK67" s="253">
        <v>0</v>
      </c>
      <c r="BL67" s="253">
        <v>0</v>
      </c>
      <c r="BM67" s="253">
        <v>0</v>
      </c>
      <c r="BN67" s="253">
        <v>0</v>
      </c>
      <c r="BO67" s="253">
        <v>0</v>
      </c>
      <c r="BP67" s="253">
        <v>0</v>
      </c>
      <c r="BQ67" s="253">
        <v>0</v>
      </c>
      <c r="BR67" s="253">
        <v>0</v>
      </c>
      <c r="BS67" s="253">
        <v>0</v>
      </c>
      <c r="BT67" s="253">
        <v>0</v>
      </c>
      <c r="BU67" s="253">
        <v>0</v>
      </c>
      <c r="BV67" s="253">
        <v>0</v>
      </c>
      <c r="BW67" s="253">
        <v>0</v>
      </c>
      <c r="BX67" s="253">
        <v>0</v>
      </c>
      <c r="BY67" s="253">
        <v>0</v>
      </c>
      <c r="BZ67" s="253">
        <v>0</v>
      </c>
      <c r="CA67" s="253">
        <v>0</v>
      </c>
      <c r="CB67" s="253">
        <v>0</v>
      </c>
      <c r="CC67" s="253">
        <v>0</v>
      </c>
      <c r="CD67" s="253">
        <v>0</v>
      </c>
      <c r="CE67" s="253">
        <v>0</v>
      </c>
      <c r="CF67" s="253">
        <v>0</v>
      </c>
      <c r="CG67" s="253">
        <v>0</v>
      </c>
      <c r="CH67" s="254">
        <v>0</v>
      </c>
    </row>
    <row r="68" spans="2:86" x14ac:dyDescent="0.25">
      <c r="B68" s="256" t="s">
        <v>470</v>
      </c>
      <c r="D68" s="253">
        <v>0</v>
      </c>
      <c r="E68" s="253">
        <v>0</v>
      </c>
      <c r="F68" s="253">
        <v>0</v>
      </c>
      <c r="G68" s="253">
        <v>0</v>
      </c>
      <c r="H68" s="253">
        <v>0</v>
      </c>
      <c r="I68" s="253">
        <v>0</v>
      </c>
      <c r="J68" s="253">
        <v>0</v>
      </c>
      <c r="K68" s="253">
        <v>0</v>
      </c>
      <c r="L68" s="253">
        <v>0</v>
      </c>
      <c r="M68" s="253">
        <v>0</v>
      </c>
      <c r="N68" s="253">
        <v>0</v>
      </c>
      <c r="O68" s="253">
        <v>0</v>
      </c>
      <c r="P68" s="253">
        <v>0</v>
      </c>
      <c r="Q68" s="253">
        <v>0</v>
      </c>
      <c r="R68" s="253">
        <v>0</v>
      </c>
      <c r="S68" s="253">
        <v>0</v>
      </c>
      <c r="T68" s="253">
        <v>0</v>
      </c>
      <c r="U68" s="253">
        <v>0</v>
      </c>
      <c r="V68" s="253">
        <v>0</v>
      </c>
      <c r="W68" s="253">
        <v>0</v>
      </c>
      <c r="X68" s="253">
        <v>0</v>
      </c>
      <c r="Y68" s="253">
        <v>0</v>
      </c>
      <c r="Z68" s="253">
        <v>0</v>
      </c>
      <c r="AA68" s="253">
        <v>0</v>
      </c>
      <c r="AB68" s="253">
        <v>0</v>
      </c>
      <c r="AC68" s="253">
        <v>0</v>
      </c>
      <c r="AD68" s="253">
        <v>0</v>
      </c>
      <c r="AE68" s="253">
        <v>0</v>
      </c>
      <c r="AF68" s="253">
        <v>0</v>
      </c>
      <c r="AG68" s="253">
        <v>0</v>
      </c>
      <c r="AH68" s="253">
        <v>0</v>
      </c>
      <c r="AI68" s="253">
        <v>0</v>
      </c>
      <c r="AJ68" s="253">
        <v>0</v>
      </c>
      <c r="AK68" s="253">
        <v>0</v>
      </c>
      <c r="AL68" s="253">
        <v>0</v>
      </c>
      <c r="AM68" s="253">
        <v>0</v>
      </c>
      <c r="AN68" s="253">
        <v>79</v>
      </c>
      <c r="AO68" s="253">
        <v>96</v>
      </c>
      <c r="AP68" s="253">
        <v>118</v>
      </c>
      <c r="AQ68" s="253">
        <v>141</v>
      </c>
      <c r="AR68" s="253">
        <v>166</v>
      </c>
      <c r="AS68" s="253">
        <v>195</v>
      </c>
      <c r="AT68" s="253">
        <v>226</v>
      </c>
      <c r="AU68" s="253">
        <v>255</v>
      </c>
      <c r="AV68" s="253">
        <v>275</v>
      </c>
      <c r="AW68" s="253">
        <v>291</v>
      </c>
      <c r="AX68" s="253">
        <v>299</v>
      </c>
      <c r="AY68" s="253">
        <v>266</v>
      </c>
      <c r="AZ68" s="253">
        <v>210</v>
      </c>
      <c r="BA68" s="253">
        <v>148</v>
      </c>
      <c r="BB68" s="253">
        <v>78</v>
      </c>
      <c r="BC68" s="253">
        <v>26</v>
      </c>
      <c r="BD68" s="253">
        <v>7</v>
      </c>
      <c r="BE68" s="253">
        <v>2</v>
      </c>
      <c r="BF68" s="253">
        <v>0</v>
      </c>
      <c r="BG68" s="253">
        <v>0</v>
      </c>
      <c r="BH68" s="253">
        <v>0</v>
      </c>
      <c r="BI68" s="253">
        <v>0</v>
      </c>
      <c r="BJ68" s="253">
        <v>0</v>
      </c>
      <c r="BK68" s="253">
        <v>0</v>
      </c>
      <c r="BL68" s="253">
        <v>0</v>
      </c>
      <c r="BM68" s="253">
        <v>0</v>
      </c>
      <c r="BN68" s="253">
        <v>0</v>
      </c>
      <c r="BO68" s="253">
        <v>0</v>
      </c>
      <c r="BP68" s="253">
        <v>0</v>
      </c>
      <c r="BQ68" s="253">
        <v>0</v>
      </c>
      <c r="BR68" s="253">
        <v>0</v>
      </c>
      <c r="BS68" s="253">
        <v>0</v>
      </c>
      <c r="BT68" s="253">
        <v>0</v>
      </c>
      <c r="BU68" s="253">
        <v>0</v>
      </c>
      <c r="BV68" s="253">
        <v>0</v>
      </c>
      <c r="BW68" s="253">
        <v>0</v>
      </c>
      <c r="BX68" s="253">
        <v>0</v>
      </c>
      <c r="BY68" s="253">
        <v>0</v>
      </c>
      <c r="BZ68" s="253">
        <v>0</v>
      </c>
      <c r="CA68" s="253">
        <v>0</v>
      </c>
      <c r="CB68" s="253">
        <v>0</v>
      </c>
      <c r="CC68" s="253">
        <v>0</v>
      </c>
      <c r="CD68" s="253">
        <v>0</v>
      </c>
      <c r="CE68" s="253">
        <v>0</v>
      </c>
      <c r="CF68" s="253">
        <v>0</v>
      </c>
      <c r="CG68" s="253">
        <v>0</v>
      </c>
      <c r="CH68" s="254">
        <v>0</v>
      </c>
    </row>
    <row r="69" spans="2:86" x14ac:dyDescent="0.25">
      <c r="B69" s="256" t="s">
        <v>476</v>
      </c>
      <c r="D69" s="253">
        <v>0</v>
      </c>
      <c r="E69" s="253">
        <v>0</v>
      </c>
      <c r="F69" s="253">
        <v>0</v>
      </c>
      <c r="G69" s="253">
        <v>0</v>
      </c>
      <c r="H69" s="253">
        <v>0</v>
      </c>
      <c r="I69" s="253">
        <v>0</v>
      </c>
      <c r="J69" s="253">
        <v>0</v>
      </c>
      <c r="K69" s="253">
        <v>0</v>
      </c>
      <c r="L69" s="253">
        <v>0</v>
      </c>
      <c r="M69" s="253">
        <v>0</v>
      </c>
      <c r="N69" s="253">
        <v>0</v>
      </c>
      <c r="O69" s="253">
        <v>0</v>
      </c>
      <c r="P69" s="253">
        <v>0</v>
      </c>
      <c r="Q69" s="253">
        <v>0</v>
      </c>
      <c r="R69" s="253">
        <v>0</v>
      </c>
      <c r="S69" s="253">
        <v>0</v>
      </c>
      <c r="T69" s="253">
        <v>0</v>
      </c>
      <c r="U69" s="253">
        <v>0</v>
      </c>
      <c r="V69" s="253">
        <v>0</v>
      </c>
      <c r="W69" s="253">
        <v>0</v>
      </c>
      <c r="X69" s="253">
        <v>0</v>
      </c>
      <c r="Y69" s="253">
        <v>0</v>
      </c>
      <c r="Z69" s="253">
        <v>0</v>
      </c>
      <c r="AA69" s="253">
        <v>0</v>
      </c>
      <c r="AB69" s="253">
        <v>0</v>
      </c>
      <c r="AC69" s="253">
        <v>0</v>
      </c>
      <c r="AD69" s="253">
        <v>0</v>
      </c>
      <c r="AE69" s="253">
        <v>0</v>
      </c>
      <c r="AF69" s="253">
        <v>0</v>
      </c>
      <c r="AG69" s="253">
        <v>0</v>
      </c>
      <c r="AH69" s="253">
        <v>0</v>
      </c>
      <c r="AI69" s="253">
        <v>0</v>
      </c>
      <c r="AJ69" s="253">
        <v>0</v>
      </c>
      <c r="AK69" s="253">
        <v>0</v>
      </c>
      <c r="AL69" s="253">
        <v>0</v>
      </c>
      <c r="AM69" s="253">
        <v>0</v>
      </c>
      <c r="AN69" s="253">
        <v>2</v>
      </c>
      <c r="AO69" s="253">
        <v>0</v>
      </c>
      <c r="AP69" s="253">
        <v>0</v>
      </c>
      <c r="AQ69" s="253">
        <v>2</v>
      </c>
      <c r="AR69" s="253">
        <v>2</v>
      </c>
      <c r="AS69" s="253">
        <v>2</v>
      </c>
      <c r="AT69" s="253">
        <v>3</v>
      </c>
      <c r="AU69" s="253">
        <v>4</v>
      </c>
      <c r="AV69" s="253">
        <v>5</v>
      </c>
      <c r="AW69" s="253">
        <v>8</v>
      </c>
      <c r="AX69" s="253">
        <v>7</v>
      </c>
      <c r="AY69" s="253">
        <v>6</v>
      </c>
      <c r="AZ69" s="253">
        <v>5</v>
      </c>
      <c r="BA69" s="253">
        <v>4</v>
      </c>
      <c r="BB69" s="253">
        <v>5</v>
      </c>
      <c r="BC69" s="253">
        <v>0</v>
      </c>
      <c r="BD69" s="253">
        <v>0</v>
      </c>
      <c r="BE69" s="253">
        <v>0</v>
      </c>
      <c r="BF69" s="253">
        <v>0</v>
      </c>
      <c r="BG69" s="253">
        <v>0</v>
      </c>
      <c r="BH69" s="253">
        <v>0</v>
      </c>
      <c r="BI69" s="253">
        <v>0</v>
      </c>
      <c r="BJ69" s="253">
        <v>0</v>
      </c>
      <c r="BK69" s="253">
        <v>0</v>
      </c>
      <c r="BL69" s="253">
        <v>0</v>
      </c>
      <c r="BM69" s="253">
        <v>0</v>
      </c>
      <c r="BN69" s="253">
        <v>0</v>
      </c>
      <c r="BO69" s="253">
        <v>0</v>
      </c>
      <c r="BP69" s="253">
        <v>0</v>
      </c>
      <c r="BQ69" s="253">
        <v>0</v>
      </c>
      <c r="BR69" s="253">
        <v>0</v>
      </c>
      <c r="BS69" s="253">
        <v>0</v>
      </c>
      <c r="BT69" s="253">
        <v>0</v>
      </c>
      <c r="BU69" s="253">
        <v>0</v>
      </c>
      <c r="BV69" s="253">
        <v>0</v>
      </c>
      <c r="BW69" s="253">
        <v>0</v>
      </c>
      <c r="BX69" s="253">
        <v>0</v>
      </c>
      <c r="BY69" s="253">
        <v>0</v>
      </c>
      <c r="BZ69" s="253">
        <v>0</v>
      </c>
      <c r="CA69" s="253">
        <v>0</v>
      </c>
      <c r="CB69" s="253">
        <v>0</v>
      </c>
      <c r="CC69" s="253">
        <v>0</v>
      </c>
      <c r="CD69" s="253">
        <v>0</v>
      </c>
      <c r="CE69" s="253">
        <v>0</v>
      </c>
      <c r="CF69" s="253">
        <v>0</v>
      </c>
      <c r="CG69" s="253">
        <v>0</v>
      </c>
      <c r="CH69" s="254">
        <v>0</v>
      </c>
    </row>
    <row r="70" spans="2:86" x14ac:dyDescent="0.25">
      <c r="B70" s="245" t="s">
        <v>477</v>
      </c>
      <c r="D70" s="253">
        <v>0</v>
      </c>
      <c r="E70" s="253">
        <v>0</v>
      </c>
      <c r="F70" s="253">
        <v>0</v>
      </c>
      <c r="G70" s="253">
        <v>0</v>
      </c>
      <c r="H70" s="253">
        <v>0</v>
      </c>
      <c r="I70" s="253">
        <v>0</v>
      </c>
      <c r="J70" s="253">
        <v>0</v>
      </c>
      <c r="K70" s="253">
        <v>0</v>
      </c>
      <c r="L70" s="253">
        <v>0</v>
      </c>
      <c r="M70" s="253">
        <v>0</v>
      </c>
      <c r="N70" s="253">
        <v>0</v>
      </c>
      <c r="O70" s="253">
        <v>0</v>
      </c>
      <c r="P70" s="253">
        <v>0</v>
      </c>
      <c r="Q70" s="253">
        <v>0</v>
      </c>
      <c r="R70" s="253">
        <v>0</v>
      </c>
      <c r="S70" s="253">
        <v>0</v>
      </c>
      <c r="T70" s="253">
        <v>0</v>
      </c>
      <c r="U70" s="253">
        <v>0</v>
      </c>
      <c r="V70" s="253">
        <v>0</v>
      </c>
      <c r="W70" s="253">
        <v>0</v>
      </c>
      <c r="X70" s="253">
        <v>0</v>
      </c>
      <c r="Y70" s="253">
        <v>0</v>
      </c>
      <c r="Z70" s="253">
        <v>0</v>
      </c>
      <c r="AA70" s="253">
        <v>0</v>
      </c>
      <c r="AB70" s="253">
        <v>0</v>
      </c>
      <c r="AC70" s="253">
        <v>0</v>
      </c>
      <c r="AD70" s="253">
        <v>0</v>
      </c>
      <c r="AE70" s="253">
        <v>0</v>
      </c>
      <c r="AF70" s="253">
        <v>0</v>
      </c>
      <c r="AG70" s="253">
        <v>0</v>
      </c>
      <c r="AH70" s="253">
        <v>0</v>
      </c>
      <c r="AI70" s="253">
        <v>0</v>
      </c>
      <c r="AJ70" s="253">
        <v>0</v>
      </c>
      <c r="AK70" s="253">
        <v>0</v>
      </c>
      <c r="AL70" s="253">
        <v>0</v>
      </c>
      <c r="AM70" s="253">
        <v>0</v>
      </c>
      <c r="AN70" s="253">
        <v>0</v>
      </c>
      <c r="AO70" s="253">
        <v>0</v>
      </c>
      <c r="AP70" s="253">
        <v>0</v>
      </c>
      <c r="AQ70" s="253">
        <v>0</v>
      </c>
      <c r="AR70" s="253">
        <v>0</v>
      </c>
      <c r="AS70" s="253">
        <v>0</v>
      </c>
      <c r="AT70" s="253">
        <v>0</v>
      </c>
      <c r="AU70" s="253">
        <v>0</v>
      </c>
      <c r="AV70" s="253">
        <v>0</v>
      </c>
      <c r="AW70" s="253">
        <v>0</v>
      </c>
      <c r="AX70" s="253">
        <v>0</v>
      </c>
      <c r="AY70" s="253">
        <v>0</v>
      </c>
      <c r="AZ70" s="253">
        <v>0</v>
      </c>
      <c r="BA70" s="253">
        <v>0</v>
      </c>
      <c r="BB70" s="253">
        <v>0</v>
      </c>
      <c r="BC70" s="253">
        <v>0</v>
      </c>
      <c r="BD70" s="253">
        <v>0</v>
      </c>
      <c r="BE70" s="253">
        <v>0</v>
      </c>
      <c r="BF70" s="253">
        <v>0</v>
      </c>
      <c r="BG70" s="253">
        <v>150</v>
      </c>
      <c r="BH70" s="253">
        <v>153</v>
      </c>
      <c r="BI70" s="253">
        <v>156</v>
      </c>
      <c r="BJ70" s="253">
        <v>159</v>
      </c>
      <c r="BK70" s="253">
        <v>171</v>
      </c>
      <c r="BL70" s="253">
        <v>172</v>
      </c>
      <c r="BM70" s="253">
        <v>176</v>
      </c>
      <c r="BN70" s="253">
        <v>182</v>
      </c>
      <c r="BO70" s="253">
        <v>185</v>
      </c>
      <c r="BP70" s="253">
        <v>187</v>
      </c>
      <c r="BQ70" s="253">
        <v>189</v>
      </c>
      <c r="BR70" s="253">
        <v>188</v>
      </c>
      <c r="BS70" s="253">
        <v>187</v>
      </c>
      <c r="BT70" s="253">
        <v>185</v>
      </c>
      <c r="BU70" s="253">
        <v>182</v>
      </c>
      <c r="BV70" s="253">
        <v>179</v>
      </c>
      <c r="BW70" s="253">
        <v>175</v>
      </c>
      <c r="BX70" s="253">
        <v>150</v>
      </c>
      <c r="BY70" s="253">
        <v>147</v>
      </c>
      <c r="BZ70" s="253">
        <v>144</v>
      </c>
      <c r="CA70" s="253">
        <v>142</v>
      </c>
      <c r="CB70" s="253">
        <v>140</v>
      </c>
      <c r="CC70" s="253">
        <v>137</v>
      </c>
      <c r="CD70" s="253">
        <v>133</v>
      </c>
      <c r="CE70" s="253">
        <v>127</v>
      </c>
      <c r="CF70" s="253">
        <v>122</v>
      </c>
      <c r="CG70" s="253">
        <v>119</v>
      </c>
      <c r="CH70" s="254">
        <v>115</v>
      </c>
    </row>
    <row r="71" spans="2:86" ht="26.25" customHeight="1" x14ac:dyDescent="0.25">
      <c r="B71" s="245" t="s">
        <v>485</v>
      </c>
      <c r="D71" s="253">
        <v>0</v>
      </c>
      <c r="E71" s="253">
        <v>0</v>
      </c>
      <c r="F71" s="253">
        <v>0</v>
      </c>
      <c r="G71" s="253">
        <v>0</v>
      </c>
      <c r="H71" s="253">
        <v>0</v>
      </c>
      <c r="I71" s="253">
        <v>0</v>
      </c>
      <c r="J71" s="253">
        <v>0</v>
      </c>
      <c r="K71" s="253">
        <v>0</v>
      </c>
      <c r="L71" s="253">
        <v>0</v>
      </c>
      <c r="M71" s="253">
        <v>0</v>
      </c>
      <c r="N71" s="253">
        <v>0</v>
      </c>
      <c r="O71" s="253">
        <v>0</v>
      </c>
      <c r="P71" s="253">
        <v>0</v>
      </c>
      <c r="Q71" s="253">
        <v>0</v>
      </c>
      <c r="R71" s="253">
        <v>0</v>
      </c>
      <c r="S71" s="253">
        <v>0</v>
      </c>
      <c r="T71" s="253">
        <v>0</v>
      </c>
      <c r="U71" s="253">
        <v>0</v>
      </c>
      <c r="V71" s="253">
        <v>0</v>
      </c>
      <c r="W71" s="253">
        <v>0</v>
      </c>
      <c r="X71" s="253">
        <v>0</v>
      </c>
      <c r="Y71" s="253">
        <v>0</v>
      </c>
      <c r="Z71" s="253">
        <v>0</v>
      </c>
      <c r="AA71" s="253">
        <v>0</v>
      </c>
      <c r="AB71" s="253">
        <v>0</v>
      </c>
      <c r="AC71" s="253">
        <v>0</v>
      </c>
      <c r="AD71" s="253">
        <v>0</v>
      </c>
      <c r="AE71" s="253">
        <v>0</v>
      </c>
      <c r="AF71" s="253">
        <v>0</v>
      </c>
      <c r="AG71" s="253">
        <v>0</v>
      </c>
      <c r="AH71" s="253">
        <v>0</v>
      </c>
      <c r="AI71" s="253">
        <v>0</v>
      </c>
      <c r="AJ71" s="253">
        <v>0</v>
      </c>
      <c r="AK71" s="253">
        <v>0</v>
      </c>
      <c r="AL71" s="253">
        <v>0</v>
      </c>
      <c r="AM71" s="253">
        <v>0</v>
      </c>
      <c r="AN71" s="253">
        <v>0</v>
      </c>
      <c r="AO71" s="253">
        <v>0</v>
      </c>
      <c r="AP71" s="253">
        <v>0</v>
      </c>
      <c r="AQ71" s="253">
        <v>0</v>
      </c>
      <c r="AR71" s="253">
        <v>1719</v>
      </c>
      <c r="AS71" s="253">
        <v>1607</v>
      </c>
      <c r="AT71" s="253">
        <v>1675</v>
      </c>
      <c r="AU71" s="253">
        <v>1575</v>
      </c>
      <c r="AV71" s="253">
        <v>1643</v>
      </c>
      <c r="AW71" s="253">
        <v>1736</v>
      </c>
      <c r="AX71" s="253">
        <v>1765</v>
      </c>
      <c r="AY71" s="253">
        <v>1781</v>
      </c>
      <c r="AZ71" s="253">
        <v>1764</v>
      </c>
      <c r="BA71" s="253">
        <v>1705</v>
      </c>
      <c r="BB71" s="253">
        <v>1643</v>
      </c>
      <c r="BC71" s="253">
        <v>1620</v>
      </c>
      <c r="BD71" s="253">
        <v>1671</v>
      </c>
      <c r="BE71" s="253">
        <v>1750</v>
      </c>
      <c r="BF71" s="253">
        <v>1776</v>
      </c>
      <c r="BG71" s="294" t="s">
        <v>533</v>
      </c>
      <c r="BH71" s="294" t="s">
        <v>533</v>
      </c>
      <c r="BI71" s="294" t="s">
        <v>533</v>
      </c>
      <c r="BJ71" s="294" t="s">
        <v>533</v>
      </c>
      <c r="BK71" s="294" t="s">
        <v>533</v>
      </c>
      <c r="BL71" s="294" t="s">
        <v>533</v>
      </c>
      <c r="BM71" s="294" t="s">
        <v>533</v>
      </c>
      <c r="BN71" s="294" t="s">
        <v>533</v>
      </c>
      <c r="BO71" s="294" t="s">
        <v>533</v>
      </c>
      <c r="BP71" s="294" t="s">
        <v>533</v>
      </c>
      <c r="BQ71" s="294" t="s">
        <v>533</v>
      </c>
      <c r="BR71" s="294" t="s">
        <v>533</v>
      </c>
      <c r="BS71" s="294" t="s">
        <v>533</v>
      </c>
      <c r="BT71" s="294" t="s">
        <v>533</v>
      </c>
      <c r="BU71" s="294" t="s">
        <v>533</v>
      </c>
      <c r="BV71" s="294" t="s">
        <v>533</v>
      </c>
      <c r="BW71" s="294" t="s">
        <v>533</v>
      </c>
      <c r="BX71" s="294" t="s">
        <v>533</v>
      </c>
      <c r="BY71" s="294" t="s">
        <v>533</v>
      </c>
      <c r="BZ71" s="294" t="s">
        <v>533</v>
      </c>
      <c r="CA71" s="294" t="s">
        <v>533</v>
      </c>
      <c r="CB71" s="294" t="s">
        <v>533</v>
      </c>
      <c r="CC71" s="294" t="s">
        <v>533</v>
      </c>
      <c r="CD71" s="294" t="s">
        <v>533</v>
      </c>
      <c r="CE71" s="294" t="s">
        <v>533</v>
      </c>
      <c r="CF71" s="294" t="s">
        <v>533</v>
      </c>
      <c r="CG71" s="294" t="s">
        <v>533</v>
      </c>
      <c r="CH71" s="295" t="s">
        <v>533</v>
      </c>
    </row>
    <row r="72" spans="2:86" x14ac:dyDescent="0.25">
      <c r="B72" s="245" t="s">
        <v>415</v>
      </c>
      <c r="D72" s="253">
        <v>0</v>
      </c>
      <c r="E72" s="253">
        <v>0</v>
      </c>
      <c r="F72" s="253">
        <v>0</v>
      </c>
      <c r="G72" s="253">
        <v>0</v>
      </c>
      <c r="H72" s="253">
        <v>0</v>
      </c>
      <c r="I72" s="253">
        <v>0</v>
      </c>
      <c r="J72" s="253">
        <v>0</v>
      </c>
      <c r="K72" s="253">
        <v>0</v>
      </c>
      <c r="L72" s="253">
        <v>0</v>
      </c>
      <c r="M72" s="253">
        <v>0</v>
      </c>
      <c r="N72" s="253">
        <v>0</v>
      </c>
      <c r="O72" s="253">
        <v>0</v>
      </c>
      <c r="P72" s="253">
        <v>0</v>
      </c>
      <c r="Q72" s="253">
        <v>0</v>
      </c>
      <c r="R72" s="253">
        <v>0</v>
      </c>
      <c r="S72" s="253">
        <v>0</v>
      </c>
      <c r="T72" s="253">
        <v>0</v>
      </c>
      <c r="U72" s="253">
        <v>0</v>
      </c>
      <c r="V72" s="253">
        <v>0</v>
      </c>
      <c r="W72" s="253">
        <v>0</v>
      </c>
      <c r="X72" s="253">
        <v>0</v>
      </c>
      <c r="Y72" s="253">
        <v>0</v>
      </c>
      <c r="Z72" s="253">
        <v>0</v>
      </c>
      <c r="AA72" s="253">
        <v>0</v>
      </c>
      <c r="AB72" s="253">
        <v>0</v>
      </c>
      <c r="AC72" s="253">
        <v>0</v>
      </c>
      <c r="AD72" s="253">
        <v>0</v>
      </c>
      <c r="AE72" s="253">
        <v>0</v>
      </c>
      <c r="AF72" s="253">
        <v>0</v>
      </c>
      <c r="AG72" s="253">
        <v>0</v>
      </c>
      <c r="AH72" s="253">
        <v>0</v>
      </c>
      <c r="AI72" s="253">
        <v>3</v>
      </c>
      <c r="AJ72" s="253">
        <v>17</v>
      </c>
      <c r="AK72" s="253">
        <v>30</v>
      </c>
      <c r="AL72" s="253">
        <v>44</v>
      </c>
      <c r="AM72" s="253">
        <v>61</v>
      </c>
      <c r="AN72" s="253">
        <v>81</v>
      </c>
      <c r="AO72" s="253">
        <v>104</v>
      </c>
      <c r="AP72" s="253">
        <v>130</v>
      </c>
      <c r="AQ72" s="253">
        <v>155</v>
      </c>
      <c r="AR72" s="253">
        <v>178</v>
      </c>
      <c r="AS72" s="253">
        <v>202</v>
      </c>
      <c r="AT72" s="253">
        <v>225</v>
      </c>
      <c r="AU72" s="253">
        <v>248</v>
      </c>
      <c r="AV72" s="253">
        <v>0</v>
      </c>
      <c r="AW72" s="253">
        <v>0</v>
      </c>
      <c r="AX72" s="253">
        <v>0</v>
      </c>
      <c r="AY72" s="253">
        <v>0</v>
      </c>
      <c r="AZ72" s="253">
        <v>0</v>
      </c>
      <c r="BA72" s="253">
        <v>0</v>
      </c>
      <c r="BB72" s="253">
        <v>0</v>
      </c>
      <c r="BC72" s="253">
        <v>0</v>
      </c>
      <c r="BD72" s="253">
        <v>0</v>
      </c>
      <c r="BE72" s="253">
        <v>0</v>
      </c>
      <c r="BF72" s="253">
        <v>0</v>
      </c>
      <c r="BG72" s="253">
        <v>0</v>
      </c>
      <c r="BH72" s="253">
        <v>0</v>
      </c>
      <c r="BI72" s="253">
        <v>0</v>
      </c>
      <c r="BJ72" s="253">
        <v>0</v>
      </c>
      <c r="BK72" s="253">
        <v>0</v>
      </c>
      <c r="BL72" s="253">
        <v>0</v>
      </c>
      <c r="BM72" s="253">
        <v>0</v>
      </c>
      <c r="BN72" s="253">
        <v>0</v>
      </c>
      <c r="BO72" s="253">
        <v>0</v>
      </c>
      <c r="BP72" s="253">
        <v>0</v>
      </c>
      <c r="BQ72" s="253">
        <v>0</v>
      </c>
      <c r="BR72" s="253">
        <v>0</v>
      </c>
      <c r="BS72" s="253">
        <v>0</v>
      </c>
      <c r="BT72" s="253">
        <v>0</v>
      </c>
      <c r="BU72" s="253">
        <v>0</v>
      </c>
      <c r="BV72" s="253">
        <v>0</v>
      </c>
      <c r="BW72" s="253">
        <v>0</v>
      </c>
      <c r="BX72" s="253">
        <v>0</v>
      </c>
      <c r="BY72" s="253">
        <v>0</v>
      </c>
      <c r="BZ72" s="253">
        <v>0</v>
      </c>
      <c r="CA72" s="253">
        <v>0</v>
      </c>
      <c r="CB72" s="253">
        <v>0</v>
      </c>
      <c r="CC72" s="253">
        <v>0</v>
      </c>
      <c r="CD72" s="253">
        <v>0</v>
      </c>
      <c r="CE72" s="253">
        <v>0</v>
      </c>
      <c r="CF72" s="253">
        <v>0</v>
      </c>
      <c r="CG72" s="253">
        <v>0</v>
      </c>
      <c r="CH72" s="254">
        <v>0</v>
      </c>
    </row>
    <row r="73" spans="2:86" x14ac:dyDescent="0.25">
      <c r="B73" s="245" t="s">
        <v>512</v>
      </c>
      <c r="D73" s="253">
        <v>0</v>
      </c>
      <c r="E73" s="253">
        <v>0</v>
      </c>
      <c r="F73" s="253">
        <v>0</v>
      </c>
      <c r="G73" s="253">
        <v>0</v>
      </c>
      <c r="H73" s="253">
        <v>0</v>
      </c>
      <c r="I73" s="253">
        <v>0</v>
      </c>
      <c r="J73" s="253">
        <v>0</v>
      </c>
      <c r="K73" s="253">
        <v>0</v>
      </c>
      <c r="L73" s="253">
        <v>0</v>
      </c>
      <c r="M73" s="253">
        <v>0</v>
      </c>
      <c r="N73" s="253">
        <v>0</v>
      </c>
      <c r="O73" s="253">
        <v>0</v>
      </c>
      <c r="P73" s="253">
        <v>0</v>
      </c>
      <c r="Q73" s="253">
        <v>0</v>
      </c>
      <c r="R73" s="253">
        <v>0</v>
      </c>
      <c r="S73" s="253">
        <v>0</v>
      </c>
      <c r="T73" s="253">
        <v>0</v>
      </c>
      <c r="U73" s="253">
        <v>0</v>
      </c>
      <c r="V73" s="253">
        <v>0</v>
      </c>
      <c r="W73" s="253">
        <v>0</v>
      </c>
      <c r="X73" s="253">
        <v>0</v>
      </c>
      <c r="Y73" s="253">
        <v>0</v>
      </c>
      <c r="Z73" s="253">
        <v>0</v>
      </c>
      <c r="AA73" s="253">
        <v>0</v>
      </c>
      <c r="AB73" s="253">
        <v>0</v>
      </c>
      <c r="AC73" s="253">
        <v>0</v>
      </c>
      <c r="AD73" s="253">
        <v>0</v>
      </c>
      <c r="AE73" s="253">
        <v>0</v>
      </c>
      <c r="AF73" s="253">
        <v>0</v>
      </c>
      <c r="AG73" s="253">
        <v>0</v>
      </c>
      <c r="AH73" s="253">
        <v>0</v>
      </c>
      <c r="AI73" s="253">
        <v>0</v>
      </c>
      <c r="AJ73" s="253">
        <v>0</v>
      </c>
      <c r="AK73" s="253">
        <v>0</v>
      </c>
      <c r="AL73" s="253">
        <v>0</v>
      </c>
      <c r="AM73" s="253">
        <v>0</v>
      </c>
      <c r="AN73" s="253">
        <v>0</v>
      </c>
      <c r="AO73" s="253">
        <v>0</v>
      </c>
      <c r="AP73" s="253">
        <v>0</v>
      </c>
      <c r="AQ73" s="253">
        <v>0</v>
      </c>
      <c r="AR73" s="253">
        <v>0</v>
      </c>
      <c r="AS73" s="253">
        <v>0</v>
      </c>
      <c r="AT73" s="253">
        <v>0</v>
      </c>
      <c r="AU73" s="253">
        <v>0</v>
      </c>
      <c r="AV73" s="253">
        <v>0</v>
      </c>
      <c r="AW73" s="253">
        <v>0</v>
      </c>
      <c r="AX73" s="253">
        <v>0</v>
      </c>
      <c r="AY73" s="253">
        <v>0</v>
      </c>
      <c r="AZ73" s="253">
        <v>0</v>
      </c>
      <c r="BA73" s="253">
        <v>0</v>
      </c>
      <c r="BB73" s="253">
        <v>0</v>
      </c>
      <c r="BC73" s="253">
        <v>0</v>
      </c>
      <c r="BD73" s="253">
        <v>3156</v>
      </c>
      <c r="BE73" s="253">
        <v>3859</v>
      </c>
      <c r="BF73" s="253">
        <v>3790</v>
      </c>
      <c r="BG73" s="253">
        <v>3839</v>
      </c>
      <c r="BH73" s="253">
        <v>3892</v>
      </c>
      <c r="BI73" s="253">
        <v>3965</v>
      </c>
      <c r="BJ73" s="253">
        <v>3982</v>
      </c>
      <c r="BK73" s="253">
        <v>3993</v>
      </c>
      <c r="BL73" s="253">
        <v>4079</v>
      </c>
      <c r="BM73" s="253">
        <v>4206</v>
      </c>
      <c r="BN73" s="253">
        <v>4236</v>
      </c>
      <c r="BO73" s="253">
        <v>4277</v>
      </c>
      <c r="BP73" s="253">
        <v>4316</v>
      </c>
      <c r="BQ73" s="253">
        <v>4414</v>
      </c>
      <c r="BR73" s="253">
        <v>4493</v>
      </c>
      <c r="BS73" s="253">
        <v>4360</v>
      </c>
      <c r="BT73" s="253">
        <v>4516</v>
      </c>
      <c r="BU73" s="253">
        <v>4551</v>
      </c>
      <c r="BV73" s="253">
        <v>4665</v>
      </c>
      <c r="BW73" s="253">
        <v>4779</v>
      </c>
      <c r="BX73" s="253">
        <v>0</v>
      </c>
      <c r="BY73" s="253">
        <v>0</v>
      </c>
      <c r="BZ73" s="253">
        <v>0</v>
      </c>
      <c r="CA73" s="253">
        <v>0</v>
      </c>
      <c r="CB73" s="253">
        <v>0</v>
      </c>
      <c r="CC73" s="253">
        <v>0</v>
      </c>
      <c r="CD73" s="253">
        <v>0</v>
      </c>
      <c r="CE73" s="253">
        <v>0</v>
      </c>
      <c r="CF73" s="253">
        <v>0</v>
      </c>
      <c r="CG73" s="253">
        <v>0</v>
      </c>
      <c r="CH73" s="254">
        <v>0</v>
      </c>
    </row>
    <row r="74" spans="2:86" ht="15" customHeight="1" x14ac:dyDescent="0.25">
      <c r="B74" s="291" t="s">
        <v>34</v>
      </c>
      <c r="D74" s="253">
        <v>0</v>
      </c>
      <c r="E74" s="253">
        <v>0</v>
      </c>
      <c r="F74" s="253">
        <v>0</v>
      </c>
      <c r="G74" s="253">
        <v>0</v>
      </c>
      <c r="H74" s="253">
        <v>0</v>
      </c>
      <c r="I74" s="253">
        <v>0</v>
      </c>
      <c r="J74" s="253">
        <v>0</v>
      </c>
      <c r="K74" s="253">
        <v>0</v>
      </c>
      <c r="L74" s="253">
        <v>0</v>
      </c>
      <c r="M74" s="253">
        <v>0</v>
      </c>
      <c r="N74" s="253">
        <v>0</v>
      </c>
      <c r="O74" s="253">
        <v>0</v>
      </c>
      <c r="P74" s="253">
        <v>0</v>
      </c>
      <c r="Q74" s="253">
        <v>0</v>
      </c>
      <c r="R74" s="253">
        <v>0</v>
      </c>
      <c r="S74" s="253">
        <v>0</v>
      </c>
      <c r="T74" s="253">
        <v>0</v>
      </c>
      <c r="U74" s="253">
        <v>0</v>
      </c>
      <c r="V74" s="253">
        <v>0</v>
      </c>
      <c r="W74" s="253">
        <v>0</v>
      </c>
      <c r="X74" s="253">
        <v>0</v>
      </c>
      <c r="Y74" s="253">
        <v>0</v>
      </c>
      <c r="Z74" s="253">
        <v>0</v>
      </c>
      <c r="AA74" s="253">
        <v>0</v>
      </c>
      <c r="AB74" s="253">
        <v>0</v>
      </c>
      <c r="AC74" s="253">
        <v>0</v>
      </c>
      <c r="AD74" s="253">
        <v>0</v>
      </c>
      <c r="AE74" s="253">
        <v>0</v>
      </c>
      <c r="AF74" s="253">
        <v>0</v>
      </c>
      <c r="AG74" s="253">
        <v>0</v>
      </c>
      <c r="AH74" s="253">
        <v>0</v>
      </c>
      <c r="AI74" s="253">
        <v>0</v>
      </c>
      <c r="AJ74" s="253">
        <v>0</v>
      </c>
      <c r="AK74" s="253">
        <v>0</v>
      </c>
      <c r="AL74" s="253">
        <v>0</v>
      </c>
      <c r="AM74" s="253">
        <v>0</v>
      </c>
      <c r="AN74" s="253">
        <v>0</v>
      </c>
      <c r="AO74" s="253">
        <v>0</v>
      </c>
      <c r="AP74" s="253">
        <v>0</v>
      </c>
      <c r="AQ74" s="253">
        <v>0</v>
      </c>
      <c r="AR74" s="253">
        <v>0</v>
      </c>
      <c r="AS74" s="253">
        <v>0</v>
      </c>
      <c r="AT74" s="253">
        <v>0</v>
      </c>
      <c r="AU74" s="253">
        <v>0</v>
      </c>
      <c r="AV74" s="253">
        <v>0</v>
      </c>
      <c r="AW74" s="253">
        <v>0</v>
      </c>
      <c r="AX74" s="253">
        <v>0</v>
      </c>
      <c r="AY74" s="253">
        <v>0</v>
      </c>
      <c r="AZ74" s="253">
        <v>0</v>
      </c>
      <c r="BA74" s="253">
        <v>0</v>
      </c>
      <c r="BB74" s="253">
        <v>0</v>
      </c>
      <c r="BC74" s="253">
        <v>0</v>
      </c>
      <c r="BD74" s="253">
        <v>0</v>
      </c>
      <c r="BE74" s="253">
        <v>0</v>
      </c>
      <c r="BF74" s="253">
        <v>0</v>
      </c>
      <c r="BG74" s="253">
        <v>1979</v>
      </c>
      <c r="BH74" s="253">
        <v>2594</v>
      </c>
      <c r="BI74" s="253">
        <v>2700</v>
      </c>
      <c r="BJ74" s="253">
        <v>2729</v>
      </c>
      <c r="BK74" s="253">
        <v>2732</v>
      </c>
      <c r="BL74" s="253">
        <v>2724</v>
      </c>
      <c r="BM74" s="253">
        <v>2736</v>
      </c>
      <c r="BN74" s="253">
        <v>2718</v>
      </c>
      <c r="BO74" s="253">
        <v>2649</v>
      </c>
      <c r="BP74" s="253">
        <v>2505</v>
      </c>
      <c r="BQ74" s="253">
        <v>2380</v>
      </c>
      <c r="BR74" s="253">
        <v>2228</v>
      </c>
      <c r="BS74" s="253">
        <v>2098</v>
      </c>
      <c r="BT74" s="253">
        <v>1903</v>
      </c>
      <c r="BU74" s="253">
        <v>1792</v>
      </c>
      <c r="BV74" s="253">
        <v>1654</v>
      </c>
      <c r="BW74" s="253">
        <v>1563</v>
      </c>
      <c r="BX74" s="253">
        <v>1480</v>
      </c>
      <c r="BY74" s="253">
        <v>1410</v>
      </c>
      <c r="BZ74" s="253">
        <v>1374</v>
      </c>
      <c r="CA74" s="253">
        <v>1370</v>
      </c>
      <c r="CB74" s="253">
        <v>1376</v>
      </c>
      <c r="CC74" s="253">
        <v>1382</v>
      </c>
      <c r="CD74" s="253">
        <v>1312</v>
      </c>
      <c r="CE74" s="253">
        <v>1253</v>
      </c>
      <c r="CF74" s="253">
        <v>1188</v>
      </c>
      <c r="CG74" s="253">
        <v>1142</v>
      </c>
      <c r="CH74" s="254">
        <v>1133</v>
      </c>
    </row>
    <row r="75" spans="2:86" x14ac:dyDescent="0.25">
      <c r="B75" s="10" t="s">
        <v>422</v>
      </c>
      <c r="D75" s="253">
        <v>0</v>
      </c>
      <c r="E75" s="253">
        <v>0</v>
      </c>
      <c r="F75" s="253">
        <v>0</v>
      </c>
      <c r="G75" s="253">
        <v>0</v>
      </c>
      <c r="H75" s="253">
        <v>0</v>
      </c>
      <c r="I75" s="253">
        <v>0</v>
      </c>
      <c r="J75" s="253">
        <v>0</v>
      </c>
      <c r="K75" s="253">
        <v>0</v>
      </c>
      <c r="L75" s="253">
        <v>0</v>
      </c>
      <c r="M75" s="253">
        <v>0</v>
      </c>
      <c r="N75" s="253">
        <v>0</v>
      </c>
      <c r="O75" s="253">
        <v>0</v>
      </c>
      <c r="P75" s="253">
        <v>0</v>
      </c>
      <c r="Q75" s="253">
        <v>0</v>
      </c>
      <c r="R75" s="253">
        <v>0</v>
      </c>
      <c r="S75" s="253">
        <v>0</v>
      </c>
      <c r="T75" s="253">
        <v>0</v>
      </c>
      <c r="U75" s="253">
        <v>0</v>
      </c>
      <c r="V75" s="253">
        <v>0</v>
      </c>
      <c r="W75" s="253">
        <v>0</v>
      </c>
      <c r="X75" s="253">
        <v>0</v>
      </c>
      <c r="Y75" s="253">
        <v>0</v>
      </c>
      <c r="Z75" s="253">
        <v>0</v>
      </c>
      <c r="AA75" s="253">
        <v>0</v>
      </c>
      <c r="AB75" s="253">
        <v>0</v>
      </c>
      <c r="AC75" s="253">
        <v>0</v>
      </c>
      <c r="AD75" s="253">
        <v>0</v>
      </c>
      <c r="AE75" s="253">
        <v>0</v>
      </c>
      <c r="AF75" s="253">
        <v>0</v>
      </c>
      <c r="AG75" s="253">
        <v>0</v>
      </c>
      <c r="AH75" s="253">
        <v>0</v>
      </c>
      <c r="AI75" s="253">
        <v>0</v>
      </c>
      <c r="AJ75" s="253">
        <v>0</v>
      </c>
      <c r="AK75" s="253">
        <v>0</v>
      </c>
      <c r="AL75" s="253">
        <v>0</v>
      </c>
      <c r="AM75" s="253">
        <v>0</v>
      </c>
      <c r="AN75" s="253">
        <v>0</v>
      </c>
      <c r="AO75" s="253">
        <v>0</v>
      </c>
      <c r="AP75" s="253">
        <v>0</v>
      </c>
      <c r="AQ75" s="253">
        <v>0</v>
      </c>
      <c r="AR75" s="253">
        <v>0</v>
      </c>
      <c r="AS75" s="253">
        <v>0</v>
      </c>
      <c r="AT75" s="253">
        <v>0</v>
      </c>
      <c r="AU75" s="253">
        <v>0</v>
      </c>
      <c r="AV75" s="253">
        <v>0</v>
      </c>
      <c r="AW75" s="253">
        <v>0</v>
      </c>
      <c r="AX75" s="253">
        <v>0</v>
      </c>
      <c r="AY75" s="253">
        <v>0</v>
      </c>
      <c r="AZ75" s="253">
        <v>0</v>
      </c>
      <c r="BA75" s="253">
        <v>0</v>
      </c>
      <c r="BB75" s="253">
        <v>0</v>
      </c>
      <c r="BC75" s="253">
        <v>0</v>
      </c>
      <c r="BD75" s="253">
        <v>0</v>
      </c>
      <c r="BE75" s="253">
        <v>0</v>
      </c>
      <c r="BF75" s="253">
        <v>0</v>
      </c>
      <c r="BG75" s="253">
        <v>0</v>
      </c>
      <c r="BH75" s="253">
        <v>0</v>
      </c>
      <c r="BI75" s="253">
        <v>0</v>
      </c>
      <c r="BJ75" s="253">
        <v>0</v>
      </c>
      <c r="BK75" s="253">
        <v>0</v>
      </c>
      <c r="BL75" s="253">
        <v>0</v>
      </c>
      <c r="BM75" s="253">
        <v>0</v>
      </c>
      <c r="BN75" s="253">
        <v>0</v>
      </c>
      <c r="BO75" s="253">
        <v>0</v>
      </c>
      <c r="BP75" s="253">
        <v>0</v>
      </c>
      <c r="BQ75" s="253">
        <v>1</v>
      </c>
      <c r="BR75" s="253">
        <v>17</v>
      </c>
      <c r="BS75" s="253">
        <v>25</v>
      </c>
      <c r="BT75" s="253">
        <v>88</v>
      </c>
      <c r="BU75" s="253">
        <v>164</v>
      </c>
      <c r="BV75" s="253">
        <v>202</v>
      </c>
      <c r="BW75" s="253">
        <v>277</v>
      </c>
      <c r="BX75" s="253">
        <v>322</v>
      </c>
      <c r="BY75" s="253">
        <v>374</v>
      </c>
      <c r="BZ75" s="253">
        <v>434</v>
      </c>
      <c r="CA75" s="253">
        <v>501</v>
      </c>
      <c r="CB75" s="253">
        <v>562</v>
      </c>
      <c r="CC75" s="253">
        <v>632</v>
      </c>
      <c r="CD75" s="253">
        <v>705</v>
      </c>
      <c r="CE75" s="253">
        <v>709</v>
      </c>
      <c r="CF75" s="253">
        <v>782</v>
      </c>
      <c r="CG75" s="253">
        <v>878</v>
      </c>
      <c r="CH75" s="254">
        <v>953</v>
      </c>
    </row>
    <row r="76" spans="2:86" x14ac:dyDescent="0.25">
      <c r="B76" s="256" t="s">
        <v>470</v>
      </c>
      <c r="D76" s="253">
        <v>0</v>
      </c>
      <c r="E76" s="253">
        <v>0</v>
      </c>
      <c r="F76" s="253">
        <v>0</v>
      </c>
      <c r="G76" s="253">
        <v>0</v>
      </c>
      <c r="H76" s="253">
        <v>0</v>
      </c>
      <c r="I76" s="253">
        <v>0</v>
      </c>
      <c r="J76" s="253">
        <v>0</v>
      </c>
      <c r="K76" s="253">
        <v>0</v>
      </c>
      <c r="L76" s="253">
        <v>0</v>
      </c>
      <c r="M76" s="253">
        <v>0</v>
      </c>
      <c r="N76" s="253">
        <v>0</v>
      </c>
      <c r="O76" s="253">
        <v>0</v>
      </c>
      <c r="P76" s="253">
        <v>0</v>
      </c>
      <c r="Q76" s="253">
        <v>0</v>
      </c>
      <c r="R76" s="253">
        <v>0</v>
      </c>
      <c r="S76" s="253">
        <v>0</v>
      </c>
      <c r="T76" s="253">
        <v>0</v>
      </c>
      <c r="U76" s="253">
        <v>0</v>
      </c>
      <c r="V76" s="253">
        <v>0</v>
      </c>
      <c r="W76" s="253">
        <v>0</v>
      </c>
      <c r="X76" s="253">
        <v>0</v>
      </c>
      <c r="Y76" s="253">
        <v>0</v>
      </c>
      <c r="Z76" s="253">
        <v>0</v>
      </c>
      <c r="AA76" s="253">
        <v>0</v>
      </c>
      <c r="AB76" s="253">
        <v>0</v>
      </c>
      <c r="AC76" s="253">
        <v>0</v>
      </c>
      <c r="AD76" s="253">
        <v>0</v>
      </c>
      <c r="AE76" s="253">
        <v>0</v>
      </c>
      <c r="AF76" s="253">
        <v>0</v>
      </c>
      <c r="AG76" s="253">
        <v>0</v>
      </c>
      <c r="AH76" s="253">
        <v>0</v>
      </c>
      <c r="AI76" s="253">
        <v>0</v>
      </c>
      <c r="AJ76" s="253">
        <v>0</v>
      </c>
      <c r="AK76" s="253">
        <v>0</v>
      </c>
      <c r="AL76" s="253">
        <v>0</v>
      </c>
      <c r="AM76" s="253">
        <v>0</v>
      </c>
      <c r="AN76" s="253">
        <v>0</v>
      </c>
      <c r="AO76" s="253">
        <v>0</v>
      </c>
      <c r="AP76" s="253">
        <v>0</v>
      </c>
      <c r="AQ76" s="253">
        <v>0</v>
      </c>
      <c r="AR76" s="253">
        <v>0</v>
      </c>
      <c r="AS76" s="253">
        <v>0</v>
      </c>
      <c r="AT76" s="253">
        <v>0</v>
      </c>
      <c r="AU76" s="253">
        <v>0</v>
      </c>
      <c r="AV76" s="253">
        <v>0</v>
      </c>
      <c r="AW76" s="253">
        <v>0</v>
      </c>
      <c r="AX76" s="253">
        <v>0</v>
      </c>
      <c r="AY76" s="253">
        <v>0</v>
      </c>
      <c r="AZ76" s="253">
        <v>0</v>
      </c>
      <c r="BA76" s="253">
        <v>0</v>
      </c>
      <c r="BB76" s="253">
        <v>0</v>
      </c>
      <c r="BC76" s="253">
        <v>0</v>
      </c>
      <c r="BD76" s="253">
        <v>0</v>
      </c>
      <c r="BE76" s="253">
        <v>0</v>
      </c>
      <c r="BF76" s="253">
        <v>0</v>
      </c>
      <c r="BG76" s="253">
        <v>0</v>
      </c>
      <c r="BH76" s="253">
        <v>0</v>
      </c>
      <c r="BI76" s="253">
        <v>0</v>
      </c>
      <c r="BJ76" s="253">
        <v>0</v>
      </c>
      <c r="BK76" s="253">
        <v>0</v>
      </c>
      <c r="BL76" s="253">
        <v>0</v>
      </c>
      <c r="BM76" s="253">
        <v>0</v>
      </c>
      <c r="BN76" s="253">
        <v>0</v>
      </c>
      <c r="BO76" s="253">
        <v>0</v>
      </c>
      <c r="BP76" s="253">
        <v>0</v>
      </c>
      <c r="BQ76" s="253">
        <v>1</v>
      </c>
      <c r="BR76" s="253">
        <v>16</v>
      </c>
      <c r="BS76" s="253">
        <v>24</v>
      </c>
      <c r="BT76" s="253">
        <v>87</v>
      </c>
      <c r="BU76" s="253">
        <v>162</v>
      </c>
      <c r="BV76" s="253">
        <v>200</v>
      </c>
      <c r="BW76" s="253">
        <v>274</v>
      </c>
      <c r="BX76" s="253">
        <v>318</v>
      </c>
      <c r="BY76" s="253">
        <v>370</v>
      </c>
      <c r="BZ76" s="253">
        <v>429</v>
      </c>
      <c r="CA76" s="253">
        <v>495</v>
      </c>
      <c r="CB76" s="253">
        <v>555</v>
      </c>
      <c r="CC76" s="253">
        <v>625</v>
      </c>
      <c r="CD76" s="253">
        <v>697</v>
      </c>
      <c r="CE76" s="253">
        <v>701</v>
      </c>
      <c r="CF76" s="253">
        <v>773</v>
      </c>
      <c r="CG76" s="253">
        <v>868</v>
      </c>
      <c r="CH76" s="254">
        <v>943</v>
      </c>
    </row>
    <row r="77" spans="2:86" x14ac:dyDescent="0.25">
      <c r="B77" s="256" t="s">
        <v>471</v>
      </c>
      <c r="D77" s="253">
        <v>0</v>
      </c>
      <c r="E77" s="253">
        <v>0</v>
      </c>
      <c r="F77" s="253">
        <v>0</v>
      </c>
      <c r="G77" s="253">
        <v>0</v>
      </c>
      <c r="H77" s="253">
        <v>0</v>
      </c>
      <c r="I77" s="253">
        <v>0</v>
      </c>
      <c r="J77" s="253">
        <v>0</v>
      </c>
      <c r="K77" s="253">
        <v>0</v>
      </c>
      <c r="L77" s="253">
        <v>0</v>
      </c>
      <c r="M77" s="253">
        <v>0</v>
      </c>
      <c r="N77" s="253">
        <v>0</v>
      </c>
      <c r="O77" s="253">
        <v>0</v>
      </c>
      <c r="P77" s="253">
        <v>0</v>
      </c>
      <c r="Q77" s="253">
        <v>0</v>
      </c>
      <c r="R77" s="253">
        <v>0</v>
      </c>
      <c r="S77" s="253">
        <v>0</v>
      </c>
      <c r="T77" s="253">
        <v>0</v>
      </c>
      <c r="U77" s="253">
        <v>0</v>
      </c>
      <c r="V77" s="253">
        <v>0</v>
      </c>
      <c r="W77" s="253">
        <v>0</v>
      </c>
      <c r="X77" s="253">
        <v>0</v>
      </c>
      <c r="Y77" s="253">
        <v>0</v>
      </c>
      <c r="Z77" s="253">
        <v>0</v>
      </c>
      <c r="AA77" s="253">
        <v>0</v>
      </c>
      <c r="AB77" s="253">
        <v>0</v>
      </c>
      <c r="AC77" s="253">
        <v>0</v>
      </c>
      <c r="AD77" s="253">
        <v>0</v>
      </c>
      <c r="AE77" s="253">
        <v>0</v>
      </c>
      <c r="AF77" s="253">
        <v>0</v>
      </c>
      <c r="AG77" s="253">
        <v>0</v>
      </c>
      <c r="AH77" s="253">
        <v>0</v>
      </c>
      <c r="AI77" s="253">
        <v>0</v>
      </c>
      <c r="AJ77" s="253">
        <v>0</v>
      </c>
      <c r="AK77" s="253">
        <v>0</v>
      </c>
      <c r="AL77" s="253">
        <v>0</v>
      </c>
      <c r="AM77" s="253">
        <v>0</v>
      </c>
      <c r="AN77" s="253">
        <v>0</v>
      </c>
      <c r="AO77" s="253">
        <v>0</v>
      </c>
      <c r="AP77" s="253">
        <v>0</v>
      </c>
      <c r="AQ77" s="253">
        <v>0</v>
      </c>
      <c r="AR77" s="253">
        <v>0</v>
      </c>
      <c r="AS77" s="253">
        <v>0</v>
      </c>
      <c r="AT77" s="253">
        <v>0</v>
      </c>
      <c r="AU77" s="253">
        <v>0</v>
      </c>
      <c r="AV77" s="253">
        <v>0</v>
      </c>
      <c r="AW77" s="253">
        <v>0</v>
      </c>
      <c r="AX77" s="253">
        <v>0</v>
      </c>
      <c r="AY77" s="253">
        <v>0</v>
      </c>
      <c r="AZ77" s="253">
        <v>0</v>
      </c>
      <c r="BA77" s="253">
        <v>0</v>
      </c>
      <c r="BB77" s="253">
        <v>0</v>
      </c>
      <c r="BC77" s="253">
        <v>0</v>
      </c>
      <c r="BD77" s="253">
        <v>0</v>
      </c>
      <c r="BE77" s="253">
        <v>0</v>
      </c>
      <c r="BF77" s="253">
        <v>0</v>
      </c>
      <c r="BG77" s="253">
        <v>0</v>
      </c>
      <c r="BH77" s="253">
        <v>0</v>
      </c>
      <c r="BI77" s="253">
        <v>0</v>
      </c>
      <c r="BJ77" s="253">
        <v>0</v>
      </c>
      <c r="BK77" s="253">
        <v>0</v>
      </c>
      <c r="BL77" s="253">
        <v>0</v>
      </c>
      <c r="BM77" s="253">
        <v>0</v>
      </c>
      <c r="BN77" s="253">
        <v>0</v>
      </c>
      <c r="BO77" s="253">
        <v>0</v>
      </c>
      <c r="BP77" s="253">
        <v>0</v>
      </c>
      <c r="BQ77" s="253">
        <v>0</v>
      </c>
      <c r="BR77" s="253">
        <v>0</v>
      </c>
      <c r="BS77" s="253">
        <v>0</v>
      </c>
      <c r="BT77" s="253">
        <v>1</v>
      </c>
      <c r="BU77" s="253">
        <v>2</v>
      </c>
      <c r="BV77" s="253">
        <v>2</v>
      </c>
      <c r="BW77" s="253">
        <v>3</v>
      </c>
      <c r="BX77" s="253">
        <v>4</v>
      </c>
      <c r="BY77" s="253">
        <v>4</v>
      </c>
      <c r="BZ77" s="253">
        <v>5</v>
      </c>
      <c r="CA77" s="253">
        <v>6</v>
      </c>
      <c r="CB77" s="253">
        <v>6</v>
      </c>
      <c r="CC77" s="253">
        <v>7</v>
      </c>
      <c r="CD77" s="253">
        <v>8</v>
      </c>
      <c r="CE77" s="253">
        <v>8</v>
      </c>
      <c r="CF77" s="253">
        <v>9</v>
      </c>
      <c r="CG77" s="253">
        <v>10</v>
      </c>
      <c r="CH77" s="254">
        <v>11</v>
      </c>
    </row>
    <row r="78" spans="2:86" ht="25.5" customHeight="1" x14ac:dyDescent="0.25">
      <c r="B78" s="291" t="s">
        <v>35</v>
      </c>
      <c r="D78" s="253">
        <v>0</v>
      </c>
      <c r="E78" s="253">
        <v>0</v>
      </c>
      <c r="F78" s="253">
        <v>0</v>
      </c>
      <c r="G78" s="253">
        <v>0</v>
      </c>
      <c r="H78" s="253">
        <v>0</v>
      </c>
      <c r="I78" s="253">
        <v>0</v>
      </c>
      <c r="J78" s="253">
        <v>0</v>
      </c>
      <c r="K78" s="253">
        <v>4621</v>
      </c>
      <c r="L78" s="253">
        <v>4729</v>
      </c>
      <c r="M78" s="253">
        <v>4832</v>
      </c>
      <c r="N78" s="253">
        <v>5412</v>
      </c>
      <c r="O78" s="253">
        <v>5541</v>
      </c>
      <c r="P78" s="253">
        <v>5661</v>
      </c>
      <c r="Q78" s="253">
        <v>5778</v>
      </c>
      <c r="R78" s="253">
        <v>5919</v>
      </c>
      <c r="S78" s="253">
        <v>5965</v>
      </c>
      <c r="T78" s="253">
        <v>6142</v>
      </c>
      <c r="U78" s="253">
        <v>6340</v>
      </c>
      <c r="V78" s="253">
        <v>6523</v>
      </c>
      <c r="W78" s="253">
        <v>6751</v>
      </c>
      <c r="X78" s="253">
        <v>6955</v>
      </c>
      <c r="Y78" s="253">
        <v>7151</v>
      </c>
      <c r="Z78" s="253">
        <v>7344</v>
      </c>
      <c r="AA78" s="253">
        <v>7495</v>
      </c>
      <c r="AB78" s="253">
        <v>7648</v>
      </c>
      <c r="AC78" s="253">
        <v>7803</v>
      </c>
      <c r="AD78" s="253">
        <v>7951</v>
      </c>
      <c r="AE78" s="253">
        <v>8128</v>
      </c>
      <c r="AF78" s="253">
        <v>8315</v>
      </c>
      <c r="AG78" s="253">
        <v>8436</v>
      </c>
      <c r="AH78" s="253">
        <v>8579</v>
      </c>
      <c r="AI78" s="253">
        <v>8727</v>
      </c>
      <c r="AJ78" s="253">
        <v>8895</v>
      </c>
      <c r="AK78" s="253">
        <v>9074</v>
      </c>
      <c r="AL78" s="253">
        <v>9164</v>
      </c>
      <c r="AM78" s="253">
        <v>9261</v>
      </c>
      <c r="AN78" s="253">
        <v>9298</v>
      </c>
      <c r="AO78" s="253">
        <v>9495</v>
      </c>
      <c r="AP78" s="253">
        <v>9627</v>
      </c>
      <c r="AQ78" s="253">
        <v>9700</v>
      </c>
      <c r="AR78" s="253">
        <v>9755</v>
      </c>
      <c r="AS78" s="253">
        <v>9755</v>
      </c>
      <c r="AT78" s="253">
        <v>9930</v>
      </c>
      <c r="AU78" s="253">
        <v>9990</v>
      </c>
      <c r="AV78" s="253">
        <v>10056</v>
      </c>
      <c r="AW78" s="253">
        <v>10061</v>
      </c>
      <c r="AX78" s="253">
        <v>10097</v>
      </c>
      <c r="AY78" s="253">
        <v>10384</v>
      </c>
      <c r="AZ78" s="253">
        <v>10536</v>
      </c>
      <c r="BA78" s="253">
        <v>10680</v>
      </c>
      <c r="BB78" s="253">
        <v>10782</v>
      </c>
      <c r="BC78" s="253">
        <v>10936</v>
      </c>
      <c r="BD78" s="253">
        <v>11004</v>
      </c>
      <c r="BE78" s="253">
        <v>11095</v>
      </c>
      <c r="BF78" s="253">
        <v>11195</v>
      </c>
      <c r="BG78" s="253">
        <v>11320</v>
      </c>
      <c r="BH78" s="253">
        <v>11477</v>
      </c>
      <c r="BI78" s="253">
        <v>11585</v>
      </c>
      <c r="BJ78" s="253">
        <v>11715</v>
      </c>
      <c r="BK78" s="253">
        <v>11938</v>
      </c>
      <c r="BL78" s="253">
        <v>12160</v>
      </c>
      <c r="BM78" s="253">
        <v>12410</v>
      </c>
      <c r="BN78" s="253">
        <v>12566</v>
      </c>
      <c r="BO78" s="253">
        <v>12667</v>
      </c>
      <c r="BP78" s="253">
        <v>12810</v>
      </c>
      <c r="BQ78" s="253">
        <v>12888</v>
      </c>
      <c r="BR78" s="253">
        <v>12958</v>
      </c>
      <c r="BS78" s="253">
        <v>12957</v>
      </c>
      <c r="BT78" s="253">
        <v>12930</v>
      </c>
      <c r="BU78" s="253">
        <v>12838</v>
      </c>
      <c r="BV78" s="253">
        <v>12724</v>
      </c>
      <c r="BW78" s="253">
        <v>12556</v>
      </c>
      <c r="BX78" s="253">
        <v>12379</v>
      </c>
      <c r="BY78" s="253">
        <v>12457</v>
      </c>
      <c r="BZ78" s="253">
        <v>12597</v>
      </c>
      <c r="CA78" s="253">
        <v>12776</v>
      </c>
      <c r="CB78" s="253">
        <v>12987</v>
      </c>
      <c r="CC78" s="253">
        <v>13204</v>
      </c>
      <c r="CD78" s="253">
        <v>13220</v>
      </c>
      <c r="CE78" s="253">
        <v>13083</v>
      </c>
      <c r="CF78" s="253">
        <v>13167</v>
      </c>
      <c r="CG78" s="253">
        <v>13431</v>
      </c>
      <c r="CH78" s="254">
        <v>13697</v>
      </c>
    </row>
    <row r="79" spans="2:86" x14ac:dyDescent="0.25">
      <c r="B79" s="256" t="s">
        <v>384</v>
      </c>
      <c r="C79" s="256"/>
      <c r="D79" s="253">
        <v>0</v>
      </c>
      <c r="E79" s="253">
        <v>0</v>
      </c>
      <c r="F79" s="253">
        <v>0</v>
      </c>
      <c r="G79" s="253">
        <v>0</v>
      </c>
      <c r="H79" s="253">
        <v>0</v>
      </c>
      <c r="I79" s="253">
        <v>0</v>
      </c>
      <c r="J79" s="253">
        <v>0</v>
      </c>
      <c r="K79" s="253">
        <v>4621</v>
      </c>
      <c r="L79" s="253">
        <v>4729</v>
      </c>
      <c r="M79" s="253">
        <v>4832</v>
      </c>
      <c r="N79" s="253">
        <v>5412</v>
      </c>
      <c r="O79" s="253">
        <v>5541</v>
      </c>
      <c r="P79" s="253">
        <v>5661</v>
      </c>
      <c r="Q79" s="253">
        <v>5778</v>
      </c>
      <c r="R79" s="253">
        <v>5919</v>
      </c>
      <c r="S79" s="253">
        <v>5965</v>
      </c>
      <c r="T79" s="253">
        <v>6142</v>
      </c>
      <c r="U79" s="253">
        <v>6340</v>
      </c>
      <c r="V79" s="253">
        <v>6523</v>
      </c>
      <c r="W79" s="253">
        <v>6751</v>
      </c>
      <c r="X79" s="253">
        <v>6955</v>
      </c>
      <c r="Y79" s="253">
        <v>7151</v>
      </c>
      <c r="Z79" s="253">
        <v>7344</v>
      </c>
      <c r="AA79" s="253">
        <v>7365</v>
      </c>
      <c r="AB79" s="253">
        <v>7525</v>
      </c>
      <c r="AC79" s="253">
        <v>7693</v>
      </c>
      <c r="AD79" s="253">
        <v>7853</v>
      </c>
      <c r="AE79" s="253">
        <v>8035</v>
      </c>
      <c r="AF79" s="253">
        <v>8236</v>
      </c>
      <c r="AG79" s="253">
        <v>8364</v>
      </c>
      <c r="AH79" s="253">
        <v>8516</v>
      </c>
      <c r="AI79" s="253">
        <v>8672</v>
      </c>
      <c r="AJ79" s="253">
        <v>8844</v>
      </c>
      <c r="AK79" s="253">
        <v>9028</v>
      </c>
      <c r="AL79" s="253">
        <v>9121</v>
      </c>
      <c r="AM79" s="253">
        <v>9221</v>
      </c>
      <c r="AN79" s="253">
        <v>9259</v>
      </c>
      <c r="AO79" s="253">
        <v>9459</v>
      </c>
      <c r="AP79" s="253">
        <v>9589</v>
      </c>
      <c r="AQ79" s="253">
        <v>9663</v>
      </c>
      <c r="AR79" s="253">
        <v>9719</v>
      </c>
      <c r="AS79" s="253">
        <v>9720</v>
      </c>
      <c r="AT79" s="253">
        <v>9898</v>
      </c>
      <c r="AU79" s="253">
        <v>9959</v>
      </c>
      <c r="AV79" s="253">
        <v>10027</v>
      </c>
      <c r="AW79" s="253">
        <v>10033</v>
      </c>
      <c r="AX79" s="253">
        <v>10070</v>
      </c>
      <c r="AY79" s="253">
        <v>10356</v>
      </c>
      <c r="AZ79" s="253">
        <v>10509</v>
      </c>
      <c r="BA79" s="253">
        <v>10654</v>
      </c>
      <c r="BB79" s="253">
        <v>10758</v>
      </c>
      <c r="BC79" s="253">
        <v>10913</v>
      </c>
      <c r="BD79" s="253">
        <v>10981</v>
      </c>
      <c r="BE79" s="253">
        <v>11072</v>
      </c>
      <c r="BF79" s="253">
        <v>11171</v>
      </c>
      <c r="BG79" s="253">
        <v>11297</v>
      </c>
      <c r="BH79" s="253">
        <v>11454</v>
      </c>
      <c r="BI79" s="253">
        <v>11563</v>
      </c>
      <c r="BJ79" s="253">
        <v>11692</v>
      </c>
      <c r="BK79" s="253">
        <v>11914</v>
      </c>
      <c r="BL79" s="253">
        <v>12134</v>
      </c>
      <c r="BM79" s="253">
        <v>12382</v>
      </c>
      <c r="BN79" s="253">
        <v>12537</v>
      </c>
      <c r="BO79" s="253">
        <v>12634</v>
      </c>
      <c r="BP79" s="253">
        <v>12774</v>
      </c>
      <c r="BQ79" s="253">
        <v>12846</v>
      </c>
      <c r="BR79" s="253">
        <v>12912</v>
      </c>
      <c r="BS79" s="253">
        <v>12908</v>
      </c>
      <c r="BT79" s="253">
        <v>12880</v>
      </c>
      <c r="BU79" s="253">
        <v>12790</v>
      </c>
      <c r="BV79" s="253">
        <v>12668</v>
      </c>
      <c r="BW79" s="253">
        <v>12530</v>
      </c>
      <c r="BX79" s="253">
        <v>12382</v>
      </c>
      <c r="BY79" s="253">
        <v>12447</v>
      </c>
      <c r="BZ79" s="253">
        <v>12599</v>
      </c>
      <c r="CA79" s="253">
        <v>12777</v>
      </c>
      <c r="CB79" s="253">
        <v>12984</v>
      </c>
      <c r="CC79" s="253">
        <v>13172</v>
      </c>
      <c r="CD79" s="253">
        <v>13193</v>
      </c>
      <c r="CE79" s="253">
        <v>13059</v>
      </c>
      <c r="CF79" s="253">
        <v>13147</v>
      </c>
      <c r="CG79" s="253">
        <v>13413</v>
      </c>
      <c r="CH79" s="254">
        <v>13682</v>
      </c>
    </row>
    <row r="80" spans="2:86" x14ac:dyDescent="0.25">
      <c r="B80" s="296" t="s">
        <v>492</v>
      </c>
      <c r="C80" s="256"/>
      <c r="D80" s="253">
        <v>0</v>
      </c>
      <c r="E80" s="253">
        <v>0</v>
      </c>
      <c r="F80" s="253">
        <v>0</v>
      </c>
      <c r="G80" s="253">
        <v>0</v>
      </c>
      <c r="H80" s="253">
        <v>0</v>
      </c>
      <c r="I80" s="253">
        <v>0</v>
      </c>
      <c r="J80" s="253">
        <v>0</v>
      </c>
      <c r="K80" s="253">
        <v>0</v>
      </c>
      <c r="L80" s="253">
        <v>0</v>
      </c>
      <c r="M80" s="253">
        <v>0</v>
      </c>
      <c r="N80" s="253">
        <v>0</v>
      </c>
      <c r="O80" s="253">
        <v>0</v>
      </c>
      <c r="P80" s="253">
        <v>0</v>
      </c>
      <c r="Q80" s="253">
        <v>0</v>
      </c>
      <c r="R80" s="253">
        <v>0</v>
      </c>
      <c r="S80" s="253">
        <v>0</v>
      </c>
      <c r="T80" s="253">
        <v>0</v>
      </c>
      <c r="U80" s="253">
        <v>0</v>
      </c>
      <c r="V80" s="253">
        <v>0</v>
      </c>
      <c r="W80" s="253">
        <v>0</v>
      </c>
      <c r="X80" s="253">
        <v>0</v>
      </c>
      <c r="Y80" s="253">
        <v>0</v>
      </c>
      <c r="Z80" s="253">
        <v>0</v>
      </c>
      <c r="AA80" s="253">
        <v>0</v>
      </c>
      <c r="AB80" s="253">
        <v>0</v>
      </c>
      <c r="AC80" s="253">
        <v>0</v>
      </c>
      <c r="AD80" s="253">
        <v>0</v>
      </c>
      <c r="AE80" s="253">
        <v>0</v>
      </c>
      <c r="AF80" s="253">
        <v>0</v>
      </c>
      <c r="AG80" s="253">
        <v>0</v>
      </c>
      <c r="AH80" s="253">
        <v>0</v>
      </c>
      <c r="AI80" s="253">
        <v>0</v>
      </c>
      <c r="AJ80" s="253">
        <v>0</v>
      </c>
      <c r="AK80" s="253">
        <v>0</v>
      </c>
      <c r="AL80" s="253">
        <v>0</v>
      </c>
      <c r="AM80" s="253">
        <v>0</v>
      </c>
      <c r="AN80" s="253">
        <v>0</v>
      </c>
      <c r="AO80" s="253">
        <v>0</v>
      </c>
      <c r="AP80" s="253">
        <v>0</v>
      </c>
      <c r="AQ80" s="253">
        <v>0</v>
      </c>
      <c r="AR80" s="253">
        <v>0</v>
      </c>
      <c r="AS80" s="253">
        <v>0</v>
      </c>
      <c r="AT80" s="253">
        <v>0</v>
      </c>
      <c r="AU80" s="253">
        <v>0</v>
      </c>
      <c r="AV80" s="253">
        <v>0</v>
      </c>
      <c r="AW80" s="253">
        <v>0</v>
      </c>
      <c r="AX80" s="253">
        <v>0</v>
      </c>
      <c r="AY80" s="253">
        <v>0</v>
      </c>
      <c r="AZ80" s="253">
        <v>0</v>
      </c>
      <c r="BA80" s="253">
        <v>0</v>
      </c>
      <c r="BB80" s="253">
        <v>0</v>
      </c>
      <c r="BC80" s="253">
        <v>0</v>
      </c>
      <c r="BD80" s="253">
        <v>10875</v>
      </c>
      <c r="BE80" s="253">
        <v>11018</v>
      </c>
      <c r="BF80" s="253">
        <v>11102</v>
      </c>
      <c r="BG80" s="253">
        <v>11231</v>
      </c>
      <c r="BH80" s="253">
        <v>11384</v>
      </c>
      <c r="BI80" s="253">
        <v>11492</v>
      </c>
      <c r="BJ80" s="253">
        <v>11617</v>
      </c>
      <c r="BK80" s="253">
        <v>11837</v>
      </c>
      <c r="BL80" s="253">
        <v>12053</v>
      </c>
      <c r="BM80" s="253">
        <v>12285</v>
      </c>
      <c r="BN80" s="253">
        <v>12460</v>
      </c>
      <c r="BO80" s="253">
        <v>12556</v>
      </c>
      <c r="BP80" s="253">
        <v>12737</v>
      </c>
      <c r="BQ80" s="253">
        <v>12814</v>
      </c>
      <c r="BR80" s="253">
        <v>12887</v>
      </c>
      <c r="BS80" s="253">
        <v>12890</v>
      </c>
      <c r="BT80" s="253">
        <v>12681</v>
      </c>
      <c r="BU80" s="253">
        <v>12144</v>
      </c>
      <c r="BV80" s="253">
        <v>11679</v>
      </c>
      <c r="BW80" s="253">
        <v>11224</v>
      </c>
      <c r="BX80" s="253">
        <v>10700</v>
      </c>
      <c r="BY80" s="253">
        <v>10160</v>
      </c>
      <c r="BZ80" s="253">
        <v>9632</v>
      </c>
      <c r="CA80" s="253">
        <v>9102</v>
      </c>
      <c r="CB80" s="253">
        <v>8591</v>
      </c>
      <c r="CC80" s="253">
        <v>8127</v>
      </c>
      <c r="CD80" s="253">
        <v>7666</v>
      </c>
      <c r="CE80" s="253">
        <v>7218</v>
      </c>
      <c r="CF80" s="253">
        <v>6777</v>
      </c>
      <c r="CG80" s="253">
        <v>6342</v>
      </c>
      <c r="CH80" s="254">
        <v>5907</v>
      </c>
    </row>
    <row r="81" spans="1:86" x14ac:dyDescent="0.25">
      <c r="B81" s="296" t="s">
        <v>513</v>
      </c>
      <c r="C81" s="256"/>
      <c r="D81" s="253">
        <v>0</v>
      </c>
      <c r="E81" s="253">
        <v>0</v>
      </c>
      <c r="F81" s="253">
        <v>0</v>
      </c>
      <c r="G81" s="253">
        <v>0</v>
      </c>
      <c r="H81" s="253">
        <v>0</v>
      </c>
      <c r="I81" s="253">
        <v>0</v>
      </c>
      <c r="J81" s="253">
        <v>0</v>
      </c>
      <c r="K81" s="253">
        <v>0</v>
      </c>
      <c r="L81" s="253">
        <v>0</v>
      </c>
      <c r="M81" s="253">
        <v>0</v>
      </c>
      <c r="N81" s="253">
        <v>0</v>
      </c>
      <c r="O81" s="253">
        <v>0</v>
      </c>
      <c r="P81" s="253">
        <v>0</v>
      </c>
      <c r="Q81" s="253">
        <v>0</v>
      </c>
      <c r="R81" s="253">
        <v>0</v>
      </c>
      <c r="S81" s="253">
        <v>0</v>
      </c>
      <c r="T81" s="253">
        <v>0</v>
      </c>
      <c r="U81" s="253">
        <v>0</v>
      </c>
      <c r="V81" s="253">
        <v>0</v>
      </c>
      <c r="W81" s="253">
        <v>0</v>
      </c>
      <c r="X81" s="253">
        <v>0</v>
      </c>
      <c r="Y81" s="253">
        <v>0</v>
      </c>
      <c r="Z81" s="253">
        <v>0</v>
      </c>
      <c r="AA81" s="253">
        <v>0</v>
      </c>
      <c r="AB81" s="253">
        <v>0</v>
      </c>
      <c r="AC81" s="253">
        <v>0</v>
      </c>
      <c r="AD81" s="253">
        <v>0</v>
      </c>
      <c r="AE81" s="253">
        <v>0</v>
      </c>
      <c r="AF81" s="253">
        <v>0</v>
      </c>
      <c r="AG81" s="253">
        <v>0</v>
      </c>
      <c r="AH81" s="253">
        <v>0</v>
      </c>
      <c r="AI81" s="253">
        <v>80</v>
      </c>
      <c r="AJ81" s="253">
        <v>276</v>
      </c>
      <c r="AK81" s="253">
        <v>476</v>
      </c>
      <c r="AL81" s="253">
        <v>658</v>
      </c>
      <c r="AM81" s="253">
        <v>882</v>
      </c>
      <c r="AN81" s="253">
        <v>1009</v>
      </c>
      <c r="AO81" s="253">
        <v>1434</v>
      </c>
      <c r="AP81" s="253">
        <v>1786</v>
      </c>
      <c r="AQ81" s="253">
        <v>2077</v>
      </c>
      <c r="AR81" s="253">
        <v>2382</v>
      </c>
      <c r="AS81" s="253">
        <v>2515</v>
      </c>
      <c r="AT81" s="253">
        <v>3044</v>
      </c>
      <c r="AU81" s="253">
        <v>3349</v>
      </c>
      <c r="AV81" s="253">
        <v>3642</v>
      </c>
      <c r="AW81" s="253">
        <v>3925</v>
      </c>
      <c r="AX81" s="253">
        <v>4219</v>
      </c>
      <c r="AY81" s="253">
        <v>4552</v>
      </c>
      <c r="AZ81" s="253">
        <v>4927</v>
      </c>
      <c r="BA81" s="253">
        <v>5280</v>
      </c>
      <c r="BB81" s="253">
        <v>5615</v>
      </c>
      <c r="BC81" s="253">
        <v>5947</v>
      </c>
      <c r="BD81" s="253">
        <v>6276</v>
      </c>
      <c r="BE81" s="253">
        <v>6589</v>
      </c>
      <c r="BF81" s="253">
        <v>6851</v>
      </c>
      <c r="BG81" s="253">
        <v>7122</v>
      </c>
      <c r="BH81" s="253">
        <v>7425</v>
      </c>
      <c r="BI81" s="253">
        <v>7700</v>
      </c>
      <c r="BJ81" s="253">
        <v>7963</v>
      </c>
      <c r="BK81" s="253">
        <v>8324</v>
      </c>
      <c r="BL81" s="253">
        <v>8673</v>
      </c>
      <c r="BM81" s="253">
        <v>9052</v>
      </c>
      <c r="BN81" s="253">
        <v>9320</v>
      </c>
      <c r="BO81" s="253">
        <v>9549</v>
      </c>
      <c r="BP81" s="253">
        <v>9848</v>
      </c>
      <c r="BQ81" s="253">
        <v>10021</v>
      </c>
      <c r="BR81" s="253">
        <v>10207</v>
      </c>
      <c r="BS81" s="253">
        <v>10335</v>
      </c>
      <c r="BT81" s="253">
        <v>10250</v>
      </c>
      <c r="BU81" s="253">
        <v>9876</v>
      </c>
      <c r="BV81" s="253">
        <v>9562</v>
      </c>
      <c r="BW81" s="253">
        <v>9238</v>
      </c>
      <c r="BX81" s="253">
        <v>8858</v>
      </c>
      <c r="BY81" s="253">
        <v>8449</v>
      </c>
      <c r="BZ81" s="253">
        <v>8052</v>
      </c>
      <c r="CA81" s="253">
        <v>7672</v>
      </c>
      <c r="CB81" s="253">
        <v>7277</v>
      </c>
      <c r="CC81" s="253">
        <v>6911</v>
      </c>
      <c r="CD81" s="253">
        <v>6555</v>
      </c>
      <c r="CE81" s="253">
        <v>6199</v>
      </c>
      <c r="CF81" s="253">
        <v>5846</v>
      </c>
      <c r="CG81" s="253">
        <v>5496</v>
      </c>
      <c r="CH81" s="254">
        <v>5145</v>
      </c>
    </row>
    <row r="82" spans="1:86" x14ac:dyDescent="0.25">
      <c r="B82" s="296" t="s">
        <v>514</v>
      </c>
      <c r="C82" s="256"/>
      <c r="D82" s="253">
        <v>0</v>
      </c>
      <c r="E82" s="253">
        <v>0</v>
      </c>
      <c r="F82" s="253">
        <v>0</v>
      </c>
      <c r="G82" s="253">
        <v>0</v>
      </c>
      <c r="H82" s="253">
        <v>0</v>
      </c>
      <c r="I82" s="253">
        <v>0</v>
      </c>
      <c r="J82" s="253">
        <v>0</v>
      </c>
      <c r="K82" s="253">
        <v>0</v>
      </c>
      <c r="L82" s="253">
        <v>0</v>
      </c>
      <c r="M82" s="253">
        <v>0</v>
      </c>
      <c r="N82" s="253">
        <v>0</v>
      </c>
      <c r="O82" s="253">
        <v>0</v>
      </c>
      <c r="P82" s="253">
        <v>0</v>
      </c>
      <c r="Q82" s="253">
        <v>0</v>
      </c>
      <c r="R82" s="253">
        <v>0</v>
      </c>
      <c r="S82" s="253">
        <v>0</v>
      </c>
      <c r="T82" s="253">
        <v>0</v>
      </c>
      <c r="U82" s="253">
        <v>0</v>
      </c>
      <c r="V82" s="253">
        <v>0</v>
      </c>
      <c r="W82" s="253">
        <v>0</v>
      </c>
      <c r="X82" s="253">
        <v>0</v>
      </c>
      <c r="Y82" s="253">
        <v>0</v>
      </c>
      <c r="Z82" s="253">
        <v>0</v>
      </c>
      <c r="AA82" s="253">
        <v>0</v>
      </c>
      <c r="AB82" s="253">
        <v>0</v>
      </c>
      <c r="AC82" s="253">
        <v>0</v>
      </c>
      <c r="AD82" s="253">
        <v>0</v>
      </c>
      <c r="AE82" s="253">
        <v>0</v>
      </c>
      <c r="AF82" s="253">
        <v>0</v>
      </c>
      <c r="AG82" s="253">
        <v>0</v>
      </c>
      <c r="AH82" s="253">
        <v>0</v>
      </c>
      <c r="AI82" s="253">
        <v>0</v>
      </c>
      <c r="AJ82" s="253">
        <v>0</v>
      </c>
      <c r="AK82" s="253">
        <v>0</v>
      </c>
      <c r="AL82" s="253">
        <v>0</v>
      </c>
      <c r="AM82" s="253">
        <v>0</v>
      </c>
      <c r="AN82" s="253">
        <v>0</v>
      </c>
      <c r="AO82" s="253">
        <v>0</v>
      </c>
      <c r="AP82" s="253">
        <v>0</v>
      </c>
      <c r="AQ82" s="253">
        <v>0</v>
      </c>
      <c r="AR82" s="253">
        <v>0</v>
      </c>
      <c r="AS82" s="253">
        <v>0</v>
      </c>
      <c r="AT82" s="253">
        <v>0</v>
      </c>
      <c r="AU82" s="253">
        <v>0</v>
      </c>
      <c r="AV82" s="253">
        <v>0</v>
      </c>
      <c r="AW82" s="253">
        <v>0</v>
      </c>
      <c r="AX82" s="253">
        <v>0</v>
      </c>
      <c r="AY82" s="253">
        <v>0</v>
      </c>
      <c r="AZ82" s="253">
        <v>0</v>
      </c>
      <c r="BA82" s="253">
        <v>0</v>
      </c>
      <c r="BB82" s="253">
        <v>0</v>
      </c>
      <c r="BC82" s="253">
        <v>0</v>
      </c>
      <c r="BD82" s="253">
        <v>8670</v>
      </c>
      <c r="BE82" s="253">
        <v>8834</v>
      </c>
      <c r="BF82" s="253">
        <v>8961</v>
      </c>
      <c r="BG82" s="253">
        <v>9117</v>
      </c>
      <c r="BH82" s="253">
        <v>9296</v>
      </c>
      <c r="BI82" s="253">
        <v>9439</v>
      </c>
      <c r="BJ82" s="253">
        <v>9594</v>
      </c>
      <c r="BK82" s="253">
        <v>9842</v>
      </c>
      <c r="BL82" s="253">
        <v>10087</v>
      </c>
      <c r="BM82" s="253">
        <v>10358</v>
      </c>
      <c r="BN82" s="253">
        <v>10563</v>
      </c>
      <c r="BO82" s="253">
        <v>10702</v>
      </c>
      <c r="BP82" s="253">
        <v>10874</v>
      </c>
      <c r="BQ82" s="253">
        <v>10984</v>
      </c>
      <c r="BR82" s="253">
        <v>11096</v>
      </c>
      <c r="BS82" s="253">
        <v>11145</v>
      </c>
      <c r="BT82" s="253">
        <v>10995</v>
      </c>
      <c r="BU82" s="253">
        <v>10570</v>
      </c>
      <c r="BV82" s="253">
        <v>10184</v>
      </c>
      <c r="BW82" s="253">
        <v>9813</v>
      </c>
      <c r="BX82" s="253">
        <v>9382</v>
      </c>
      <c r="BY82" s="253">
        <v>8935</v>
      </c>
      <c r="BZ82" s="253">
        <v>8496</v>
      </c>
      <c r="CA82" s="253">
        <v>8055</v>
      </c>
      <c r="CB82" s="253">
        <v>7622</v>
      </c>
      <c r="CC82" s="253">
        <v>7239</v>
      </c>
      <c r="CD82" s="253">
        <v>6849</v>
      </c>
      <c r="CE82" s="253">
        <v>6467</v>
      </c>
      <c r="CF82" s="253">
        <v>6087</v>
      </c>
      <c r="CG82" s="253">
        <v>5710</v>
      </c>
      <c r="CH82" s="254">
        <v>5331</v>
      </c>
    </row>
    <row r="83" spans="1:86" x14ac:dyDescent="0.25">
      <c r="B83" s="296" t="s">
        <v>515</v>
      </c>
      <c r="C83" s="256"/>
      <c r="D83" s="253">
        <v>0</v>
      </c>
      <c r="E83" s="253">
        <v>0</v>
      </c>
      <c r="F83" s="253">
        <v>0</v>
      </c>
      <c r="G83" s="253">
        <v>0</v>
      </c>
      <c r="H83" s="253">
        <v>0</v>
      </c>
      <c r="I83" s="253">
        <v>0</v>
      </c>
      <c r="J83" s="253">
        <v>0</v>
      </c>
      <c r="K83" s="253">
        <v>0</v>
      </c>
      <c r="L83" s="253">
        <v>0</v>
      </c>
      <c r="M83" s="253">
        <v>0</v>
      </c>
      <c r="N83" s="253">
        <v>0</v>
      </c>
      <c r="O83" s="253">
        <v>0</v>
      </c>
      <c r="P83" s="253">
        <v>0</v>
      </c>
      <c r="Q83" s="253">
        <v>0</v>
      </c>
      <c r="R83" s="253">
        <v>0</v>
      </c>
      <c r="S83" s="253">
        <v>0</v>
      </c>
      <c r="T83" s="253">
        <v>0</v>
      </c>
      <c r="U83" s="253">
        <v>0</v>
      </c>
      <c r="V83" s="253">
        <v>0</v>
      </c>
      <c r="W83" s="253">
        <v>0</v>
      </c>
      <c r="X83" s="253">
        <v>0</v>
      </c>
      <c r="Y83" s="253">
        <v>0</v>
      </c>
      <c r="Z83" s="253">
        <v>0</v>
      </c>
      <c r="AA83" s="253">
        <v>0</v>
      </c>
      <c r="AB83" s="253">
        <v>0</v>
      </c>
      <c r="AC83" s="253">
        <v>0</v>
      </c>
      <c r="AD83" s="253">
        <v>0</v>
      </c>
      <c r="AE83" s="253">
        <v>0</v>
      </c>
      <c r="AF83" s="253">
        <v>0</v>
      </c>
      <c r="AG83" s="253">
        <v>0</v>
      </c>
      <c r="AH83" s="253">
        <v>0</v>
      </c>
      <c r="AI83" s="253">
        <v>0</v>
      </c>
      <c r="AJ83" s="253">
        <v>0</v>
      </c>
      <c r="AK83" s="253">
        <v>0</v>
      </c>
      <c r="AL83" s="253">
        <v>0</v>
      </c>
      <c r="AM83" s="253">
        <v>0</v>
      </c>
      <c r="AN83" s="253">
        <v>0</v>
      </c>
      <c r="AO83" s="253">
        <v>0</v>
      </c>
      <c r="AP83" s="253">
        <v>0</v>
      </c>
      <c r="AQ83" s="253">
        <v>0</v>
      </c>
      <c r="AR83" s="253">
        <v>0</v>
      </c>
      <c r="AS83" s="253">
        <v>0</v>
      </c>
      <c r="AT83" s="253">
        <v>0</v>
      </c>
      <c r="AU83" s="253">
        <v>0</v>
      </c>
      <c r="AV83" s="253">
        <v>0</v>
      </c>
      <c r="AW83" s="253">
        <v>0</v>
      </c>
      <c r="AX83" s="253">
        <v>0</v>
      </c>
      <c r="AY83" s="253">
        <v>0</v>
      </c>
      <c r="AZ83" s="253">
        <v>0</v>
      </c>
      <c r="BA83" s="253">
        <v>0</v>
      </c>
      <c r="BB83" s="253">
        <v>0</v>
      </c>
      <c r="BC83" s="253">
        <v>0</v>
      </c>
      <c r="BD83" s="253">
        <v>0</v>
      </c>
      <c r="BE83" s="253">
        <v>0</v>
      </c>
      <c r="BF83" s="253">
        <v>0</v>
      </c>
      <c r="BG83" s="253">
        <v>0</v>
      </c>
      <c r="BH83" s="253">
        <v>0</v>
      </c>
      <c r="BI83" s="253">
        <v>0</v>
      </c>
      <c r="BJ83" s="253">
        <v>8</v>
      </c>
      <c r="BK83" s="253">
        <v>24</v>
      </c>
      <c r="BL83" s="253">
        <v>46</v>
      </c>
      <c r="BM83" s="253">
        <v>58</v>
      </c>
      <c r="BN83" s="253">
        <v>66</v>
      </c>
      <c r="BO83" s="253">
        <v>59</v>
      </c>
      <c r="BP83" s="253">
        <v>56</v>
      </c>
      <c r="BQ83" s="253">
        <v>56</v>
      </c>
      <c r="BR83" s="253">
        <v>50</v>
      </c>
      <c r="BS83" s="253">
        <v>47</v>
      </c>
      <c r="BT83" s="253">
        <v>49</v>
      </c>
      <c r="BU83" s="253">
        <v>44</v>
      </c>
      <c r="BV83" s="253">
        <v>30</v>
      </c>
      <c r="BW83" s="253">
        <v>20</v>
      </c>
      <c r="BX83" s="253">
        <v>14</v>
      </c>
      <c r="BY83" s="253">
        <v>10</v>
      </c>
      <c r="BZ83" s="253">
        <v>6</v>
      </c>
      <c r="CA83" s="253">
        <v>4</v>
      </c>
      <c r="CB83" s="253">
        <v>2</v>
      </c>
      <c r="CC83" s="253">
        <v>1</v>
      </c>
      <c r="CD83" s="253">
        <v>1</v>
      </c>
      <c r="CE83" s="253">
        <v>0</v>
      </c>
      <c r="CF83" s="253">
        <v>0</v>
      </c>
      <c r="CG83" s="253">
        <v>0</v>
      </c>
      <c r="CH83" s="254">
        <v>0</v>
      </c>
    </row>
    <row r="84" spans="1:86" x14ac:dyDescent="0.25">
      <c r="B84" s="296" t="s">
        <v>516</v>
      </c>
      <c r="C84" s="256"/>
      <c r="D84" s="253"/>
      <c r="E84" s="253"/>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3"/>
      <c r="BP84" s="253"/>
      <c r="BQ84" s="253"/>
      <c r="BR84" s="253"/>
      <c r="BS84" s="253"/>
      <c r="BT84" s="253">
        <v>197</v>
      </c>
      <c r="BU84" s="253">
        <v>593</v>
      </c>
      <c r="BV84" s="253">
        <v>987</v>
      </c>
      <c r="BW84" s="253">
        <v>1305</v>
      </c>
      <c r="BX84" s="253">
        <v>1682</v>
      </c>
      <c r="BY84" s="253">
        <v>2287</v>
      </c>
      <c r="BZ84" s="253">
        <v>2967</v>
      </c>
      <c r="CA84" s="253">
        <v>3675</v>
      </c>
      <c r="CB84" s="253">
        <v>4393</v>
      </c>
      <c r="CC84" s="253">
        <v>5045</v>
      </c>
      <c r="CD84" s="253">
        <v>5527</v>
      </c>
      <c r="CE84" s="253">
        <v>5841</v>
      </c>
      <c r="CF84" s="253">
        <v>6369</v>
      </c>
      <c r="CG84" s="253">
        <v>7072</v>
      </c>
      <c r="CH84" s="254">
        <v>7775</v>
      </c>
    </row>
    <row r="85" spans="1:86" x14ac:dyDescent="0.25">
      <c r="B85" s="296" t="s">
        <v>517</v>
      </c>
      <c r="C85" s="256"/>
      <c r="D85" s="253"/>
      <c r="E85" s="253"/>
      <c r="F85" s="253"/>
      <c r="G85" s="253"/>
      <c r="H85" s="253"/>
      <c r="I85" s="253"/>
      <c r="J85" s="253"/>
      <c r="K85" s="253"/>
      <c r="L85" s="253"/>
      <c r="M85" s="253"/>
      <c r="N85" s="253"/>
      <c r="O85" s="253"/>
      <c r="P85" s="253"/>
      <c r="Q85" s="253"/>
      <c r="R85" s="253"/>
      <c r="S85" s="253"/>
      <c r="T85" s="253"/>
      <c r="U85" s="253"/>
      <c r="V85" s="253"/>
      <c r="W85" s="253"/>
      <c r="X85" s="253"/>
      <c r="Y85" s="253"/>
      <c r="Z85" s="253"/>
      <c r="AA85" s="253"/>
      <c r="AB85" s="253"/>
      <c r="AC85" s="253"/>
      <c r="AD85" s="253"/>
      <c r="AE85" s="253"/>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3"/>
      <c r="BE85" s="253"/>
      <c r="BF85" s="253"/>
      <c r="BG85" s="253"/>
      <c r="BH85" s="253"/>
      <c r="BI85" s="253"/>
      <c r="BJ85" s="253"/>
      <c r="BK85" s="253"/>
      <c r="BL85" s="253"/>
      <c r="BM85" s="253"/>
      <c r="BN85" s="253"/>
      <c r="BO85" s="253"/>
      <c r="BP85" s="253"/>
      <c r="BQ85" s="253"/>
      <c r="BR85" s="253"/>
      <c r="BS85" s="253"/>
      <c r="BT85" s="253">
        <v>60</v>
      </c>
      <c r="BU85" s="253">
        <v>175</v>
      </c>
      <c r="BV85" s="253">
        <v>287</v>
      </c>
      <c r="BW85" s="253">
        <v>366</v>
      </c>
      <c r="BX85" s="253">
        <v>450</v>
      </c>
      <c r="BY85" s="253">
        <v>576</v>
      </c>
      <c r="BZ85" s="253">
        <v>710</v>
      </c>
      <c r="CA85" s="253">
        <v>841</v>
      </c>
      <c r="CB85" s="253">
        <v>964</v>
      </c>
      <c r="CC85" s="253">
        <v>1071</v>
      </c>
      <c r="CD85" s="253">
        <v>1138</v>
      </c>
      <c r="CE85" s="253">
        <v>1175</v>
      </c>
      <c r="CF85" s="253">
        <v>1228</v>
      </c>
      <c r="CG85" s="253">
        <v>1291</v>
      </c>
      <c r="CH85" s="254">
        <v>1358</v>
      </c>
    </row>
    <row r="86" spans="1:86" x14ac:dyDescent="0.25">
      <c r="B86" s="256" t="s">
        <v>534</v>
      </c>
      <c r="C86" s="256"/>
      <c r="D86" s="253">
        <v>0</v>
      </c>
      <c r="E86" s="253">
        <v>0</v>
      </c>
      <c r="F86" s="253">
        <v>0</v>
      </c>
      <c r="G86" s="253">
        <v>0</v>
      </c>
      <c r="H86" s="253">
        <v>0</v>
      </c>
      <c r="I86" s="253">
        <v>0</v>
      </c>
      <c r="J86" s="253">
        <v>0</v>
      </c>
      <c r="K86" s="253">
        <v>0</v>
      </c>
      <c r="L86" s="253">
        <v>0</v>
      </c>
      <c r="M86" s="253">
        <v>0</v>
      </c>
      <c r="N86" s="253">
        <v>0</v>
      </c>
      <c r="O86" s="253">
        <v>0</v>
      </c>
      <c r="P86" s="253">
        <v>0</v>
      </c>
      <c r="Q86" s="253">
        <v>0</v>
      </c>
      <c r="R86" s="253">
        <v>0</v>
      </c>
      <c r="S86" s="253">
        <v>0</v>
      </c>
      <c r="T86" s="253">
        <v>0</v>
      </c>
      <c r="U86" s="253">
        <v>0</v>
      </c>
      <c r="V86" s="253">
        <v>0</v>
      </c>
      <c r="W86" s="253">
        <v>0</v>
      </c>
      <c r="X86" s="253">
        <v>0</v>
      </c>
      <c r="Y86" s="253">
        <v>0</v>
      </c>
      <c r="Z86" s="253">
        <v>0</v>
      </c>
      <c r="AA86" s="253">
        <v>130</v>
      </c>
      <c r="AB86" s="253">
        <v>123</v>
      </c>
      <c r="AC86" s="253">
        <v>110</v>
      </c>
      <c r="AD86" s="253">
        <v>98</v>
      </c>
      <c r="AE86" s="253">
        <v>93</v>
      </c>
      <c r="AF86" s="253">
        <v>79</v>
      </c>
      <c r="AG86" s="253">
        <v>72</v>
      </c>
      <c r="AH86" s="253">
        <v>63</v>
      </c>
      <c r="AI86" s="253">
        <v>55</v>
      </c>
      <c r="AJ86" s="253">
        <v>51</v>
      </c>
      <c r="AK86" s="253">
        <v>46</v>
      </c>
      <c r="AL86" s="253">
        <v>43</v>
      </c>
      <c r="AM86" s="253">
        <v>40</v>
      </c>
      <c r="AN86" s="253">
        <v>39</v>
      </c>
      <c r="AO86" s="253">
        <v>36</v>
      </c>
      <c r="AP86" s="253">
        <v>38</v>
      </c>
      <c r="AQ86" s="253">
        <v>37</v>
      </c>
      <c r="AR86" s="253">
        <v>36</v>
      </c>
      <c r="AS86" s="253">
        <v>35</v>
      </c>
      <c r="AT86" s="253">
        <v>32</v>
      </c>
      <c r="AU86" s="253">
        <v>31</v>
      </c>
      <c r="AV86" s="253">
        <v>29</v>
      </c>
      <c r="AW86" s="253">
        <v>28</v>
      </c>
      <c r="AX86" s="253">
        <v>27</v>
      </c>
      <c r="AY86" s="253">
        <v>28</v>
      </c>
      <c r="AZ86" s="253">
        <v>27</v>
      </c>
      <c r="BA86" s="253">
        <v>26</v>
      </c>
      <c r="BB86" s="253">
        <v>24</v>
      </c>
      <c r="BC86" s="253">
        <v>23</v>
      </c>
      <c r="BD86" s="253">
        <v>23</v>
      </c>
      <c r="BE86" s="253">
        <v>23</v>
      </c>
      <c r="BF86" s="253">
        <v>24</v>
      </c>
      <c r="BG86" s="253">
        <v>23</v>
      </c>
      <c r="BH86" s="253">
        <v>23</v>
      </c>
      <c r="BI86" s="253">
        <v>23</v>
      </c>
      <c r="BJ86" s="253">
        <v>23</v>
      </c>
      <c r="BK86" s="253">
        <v>25</v>
      </c>
      <c r="BL86" s="253">
        <v>26</v>
      </c>
      <c r="BM86" s="253">
        <v>28</v>
      </c>
      <c r="BN86" s="253">
        <v>29</v>
      </c>
      <c r="BO86" s="253">
        <v>33</v>
      </c>
      <c r="BP86" s="253">
        <v>35</v>
      </c>
      <c r="BQ86" s="253">
        <v>42</v>
      </c>
      <c r="BR86" s="253">
        <v>46</v>
      </c>
      <c r="BS86" s="253">
        <v>48</v>
      </c>
      <c r="BT86" s="253">
        <v>51</v>
      </c>
      <c r="BU86" s="253">
        <v>48</v>
      </c>
      <c r="BV86" s="253">
        <v>55</v>
      </c>
      <c r="BW86" s="253">
        <v>58</v>
      </c>
      <c r="BX86" s="253">
        <v>62</v>
      </c>
      <c r="BY86" s="253">
        <v>69</v>
      </c>
      <c r="BZ86" s="253">
        <v>79</v>
      </c>
      <c r="CA86" s="253">
        <v>87</v>
      </c>
      <c r="CB86" s="253">
        <v>90</v>
      </c>
      <c r="CC86" s="253">
        <v>70</v>
      </c>
      <c r="CD86" s="253">
        <v>72</v>
      </c>
      <c r="CE86" s="253">
        <v>74</v>
      </c>
      <c r="CF86" s="253">
        <v>76</v>
      </c>
      <c r="CG86" s="253">
        <v>76</v>
      </c>
      <c r="CH86" s="254">
        <v>75</v>
      </c>
    </row>
    <row r="87" spans="1:86" s="267" customFormat="1" ht="26.25" customHeight="1" x14ac:dyDescent="0.3">
      <c r="A87" s="297"/>
      <c r="B87" s="291" t="s">
        <v>426</v>
      </c>
      <c r="C87" s="245"/>
      <c r="D87" s="253">
        <v>0</v>
      </c>
      <c r="E87" s="253">
        <v>0</v>
      </c>
      <c r="F87" s="253">
        <v>0</v>
      </c>
      <c r="G87" s="253">
        <v>0</v>
      </c>
      <c r="H87" s="253">
        <v>0</v>
      </c>
      <c r="I87" s="253">
        <v>0</v>
      </c>
      <c r="J87" s="253">
        <v>0</v>
      </c>
      <c r="K87" s="253">
        <v>0</v>
      </c>
      <c r="L87" s="253">
        <v>0</v>
      </c>
      <c r="M87" s="253">
        <v>0</v>
      </c>
      <c r="N87" s="253">
        <v>0</v>
      </c>
      <c r="O87" s="253">
        <v>0</v>
      </c>
      <c r="P87" s="253">
        <v>0</v>
      </c>
      <c r="Q87" s="253">
        <v>0</v>
      </c>
      <c r="R87" s="253">
        <v>0</v>
      </c>
      <c r="S87" s="253">
        <v>0</v>
      </c>
      <c r="T87" s="253">
        <v>0</v>
      </c>
      <c r="U87" s="253">
        <v>0</v>
      </c>
      <c r="V87" s="253">
        <v>0</v>
      </c>
      <c r="W87" s="253">
        <v>0</v>
      </c>
      <c r="X87" s="253">
        <v>0</v>
      </c>
      <c r="Y87" s="253">
        <v>0</v>
      </c>
      <c r="Z87" s="253">
        <v>0</v>
      </c>
      <c r="AA87" s="253">
        <v>0</v>
      </c>
      <c r="AB87" s="253">
        <v>0</v>
      </c>
      <c r="AC87" s="253">
        <v>0</v>
      </c>
      <c r="AD87" s="253">
        <v>0</v>
      </c>
      <c r="AE87" s="253">
        <v>0</v>
      </c>
      <c r="AF87" s="253">
        <v>3</v>
      </c>
      <c r="AG87" s="253">
        <v>4</v>
      </c>
      <c r="AH87" s="253">
        <v>6</v>
      </c>
      <c r="AI87" s="253">
        <v>10</v>
      </c>
      <c r="AJ87" s="253">
        <v>14</v>
      </c>
      <c r="AK87" s="253">
        <v>17</v>
      </c>
      <c r="AL87" s="253">
        <v>19</v>
      </c>
      <c r="AM87" s="253">
        <v>21</v>
      </c>
      <c r="AN87" s="253">
        <v>24</v>
      </c>
      <c r="AO87" s="253">
        <v>27</v>
      </c>
      <c r="AP87" s="253">
        <v>29</v>
      </c>
      <c r="AQ87" s="253">
        <v>31</v>
      </c>
      <c r="AR87" s="253">
        <v>34</v>
      </c>
      <c r="AS87" s="253">
        <v>37</v>
      </c>
      <c r="AT87" s="253">
        <v>39</v>
      </c>
      <c r="AU87" s="253">
        <v>40</v>
      </c>
      <c r="AV87" s="253">
        <v>43</v>
      </c>
      <c r="AW87" s="253">
        <v>48</v>
      </c>
      <c r="AX87" s="253">
        <v>49</v>
      </c>
      <c r="AY87" s="253">
        <v>50</v>
      </c>
      <c r="AZ87" s="253">
        <v>36</v>
      </c>
      <c r="BA87" s="253">
        <v>37</v>
      </c>
      <c r="BB87" s="253">
        <v>39</v>
      </c>
      <c r="BC87" s="253">
        <v>40</v>
      </c>
      <c r="BD87" s="253">
        <v>41</v>
      </c>
      <c r="BE87" s="253">
        <v>41</v>
      </c>
      <c r="BF87" s="253">
        <v>41</v>
      </c>
      <c r="BG87" s="253">
        <v>41</v>
      </c>
      <c r="BH87" s="253">
        <v>42</v>
      </c>
      <c r="BI87" s="253">
        <v>42</v>
      </c>
      <c r="BJ87" s="253">
        <v>42</v>
      </c>
      <c r="BK87" s="253">
        <v>42</v>
      </c>
      <c r="BL87" s="253">
        <v>41</v>
      </c>
      <c r="BM87" s="253">
        <v>40</v>
      </c>
      <c r="BN87" s="253">
        <v>39</v>
      </c>
      <c r="BO87" s="253">
        <v>36</v>
      </c>
      <c r="BP87" s="253">
        <v>34</v>
      </c>
      <c r="BQ87" s="253">
        <v>31</v>
      </c>
      <c r="BR87" s="253">
        <v>29</v>
      </c>
      <c r="BS87" s="253">
        <v>38</v>
      </c>
      <c r="BT87" s="253">
        <v>34</v>
      </c>
      <c r="BU87" s="253">
        <v>30</v>
      </c>
      <c r="BV87" s="253">
        <v>27</v>
      </c>
      <c r="BW87" s="253">
        <v>18</v>
      </c>
      <c r="BX87" s="253">
        <v>15</v>
      </c>
      <c r="BY87" s="253">
        <v>13</v>
      </c>
      <c r="BZ87" s="253">
        <v>12</v>
      </c>
      <c r="CA87" s="253">
        <v>10</v>
      </c>
      <c r="CB87" s="253">
        <v>9</v>
      </c>
      <c r="CC87" s="253">
        <v>8</v>
      </c>
      <c r="CD87" s="253">
        <v>7</v>
      </c>
      <c r="CE87" s="253">
        <v>6</v>
      </c>
      <c r="CF87" s="253">
        <v>4</v>
      </c>
      <c r="CG87" s="253">
        <v>3</v>
      </c>
      <c r="CH87" s="254">
        <v>2</v>
      </c>
    </row>
    <row r="88" spans="1:86" s="267" customFormat="1" ht="15" customHeight="1" x14ac:dyDescent="0.3">
      <c r="A88" s="297"/>
      <c r="B88" s="291" t="s">
        <v>520</v>
      </c>
      <c r="C88" s="245"/>
      <c r="D88" s="253">
        <v>0</v>
      </c>
      <c r="E88" s="253">
        <v>0</v>
      </c>
      <c r="F88" s="253">
        <v>0</v>
      </c>
      <c r="G88" s="253">
        <v>0</v>
      </c>
      <c r="H88" s="253">
        <v>0</v>
      </c>
      <c r="I88" s="253">
        <v>0</v>
      </c>
      <c r="J88" s="253">
        <v>0</v>
      </c>
      <c r="K88" s="253">
        <v>0</v>
      </c>
      <c r="L88" s="253">
        <v>0</v>
      </c>
      <c r="M88" s="253">
        <v>0</v>
      </c>
      <c r="N88" s="253">
        <v>0</v>
      </c>
      <c r="O88" s="253">
        <v>0</v>
      </c>
      <c r="P88" s="253">
        <v>0</v>
      </c>
      <c r="Q88" s="253">
        <v>0</v>
      </c>
      <c r="R88" s="253">
        <v>0</v>
      </c>
      <c r="S88" s="253">
        <v>0</v>
      </c>
      <c r="T88" s="253">
        <v>0</v>
      </c>
      <c r="U88" s="253">
        <v>0</v>
      </c>
      <c r="V88" s="253">
        <v>0</v>
      </c>
      <c r="W88" s="253">
        <v>0</v>
      </c>
      <c r="X88" s="253">
        <v>0</v>
      </c>
      <c r="Y88" s="253">
        <v>0</v>
      </c>
      <c r="Z88" s="253">
        <v>0</v>
      </c>
      <c r="AA88" s="253">
        <v>0</v>
      </c>
      <c r="AB88" s="253">
        <v>0</v>
      </c>
      <c r="AC88" s="253">
        <v>0</v>
      </c>
      <c r="AD88" s="253">
        <v>0</v>
      </c>
      <c r="AE88" s="253">
        <v>0</v>
      </c>
      <c r="AF88" s="253">
        <v>0</v>
      </c>
      <c r="AG88" s="253">
        <v>0</v>
      </c>
      <c r="AH88" s="253">
        <v>0</v>
      </c>
      <c r="AI88" s="253">
        <v>0</v>
      </c>
      <c r="AJ88" s="253">
        <v>0</v>
      </c>
      <c r="AK88" s="253">
        <v>0</v>
      </c>
      <c r="AL88" s="253">
        <v>0</v>
      </c>
      <c r="AM88" s="253">
        <v>0</v>
      </c>
      <c r="AN88" s="253">
        <v>0</v>
      </c>
      <c r="AO88" s="253">
        <v>0</v>
      </c>
      <c r="AP88" s="253">
        <v>0</v>
      </c>
      <c r="AQ88" s="253">
        <v>0</v>
      </c>
      <c r="AR88" s="253">
        <v>0</v>
      </c>
      <c r="AS88" s="253">
        <v>0</v>
      </c>
      <c r="AT88" s="253">
        <v>0</v>
      </c>
      <c r="AU88" s="253">
        <v>0</v>
      </c>
      <c r="AV88" s="253">
        <v>0</v>
      </c>
      <c r="AW88" s="253">
        <v>0</v>
      </c>
      <c r="AX88" s="253">
        <v>0</v>
      </c>
      <c r="AY88" s="253">
        <v>0</v>
      </c>
      <c r="AZ88" s="253">
        <v>0</v>
      </c>
      <c r="BA88" s="253">
        <v>9759</v>
      </c>
      <c r="BB88" s="253">
        <v>9953</v>
      </c>
      <c r="BC88" s="253">
        <v>10084</v>
      </c>
      <c r="BD88" s="253">
        <v>11106</v>
      </c>
      <c r="BE88" s="253">
        <v>11202</v>
      </c>
      <c r="BF88" s="253">
        <v>11358</v>
      </c>
      <c r="BG88" s="253">
        <v>11486</v>
      </c>
      <c r="BH88" s="253">
        <v>11430</v>
      </c>
      <c r="BI88" s="253">
        <v>11555</v>
      </c>
      <c r="BJ88" s="253">
        <v>11750</v>
      </c>
      <c r="BK88" s="253">
        <v>12123</v>
      </c>
      <c r="BL88" s="253">
        <v>12421</v>
      </c>
      <c r="BM88" s="253">
        <v>12681</v>
      </c>
      <c r="BN88" s="253">
        <v>12783</v>
      </c>
      <c r="BO88" s="253">
        <v>12686</v>
      </c>
      <c r="BP88" s="253">
        <v>12683</v>
      </c>
      <c r="BQ88" s="253">
        <v>12585</v>
      </c>
      <c r="BR88" s="253">
        <v>12467</v>
      </c>
      <c r="BS88" s="253">
        <v>12215</v>
      </c>
      <c r="BT88" s="253">
        <v>12025</v>
      </c>
      <c r="BU88" s="253">
        <v>11808</v>
      </c>
      <c r="BV88" s="253">
        <v>11568</v>
      </c>
      <c r="BW88" s="253">
        <v>11391</v>
      </c>
      <c r="BX88" s="253">
        <v>11142</v>
      </c>
      <c r="BY88" s="253">
        <v>11256</v>
      </c>
      <c r="BZ88" s="253">
        <v>11412</v>
      </c>
      <c r="CA88" s="253">
        <v>11626</v>
      </c>
      <c r="CB88" s="253">
        <v>1268</v>
      </c>
      <c r="CC88" s="253">
        <v>10891</v>
      </c>
      <c r="CD88" s="253">
        <v>10845</v>
      </c>
      <c r="CE88" s="253">
        <v>10720</v>
      </c>
      <c r="CF88" s="253">
        <v>10747</v>
      </c>
      <c r="CG88" s="253">
        <v>10965</v>
      </c>
      <c r="CH88" s="254">
        <v>11192</v>
      </c>
    </row>
    <row r="89" spans="1:86" ht="47.4" thickBot="1" x14ac:dyDescent="0.35">
      <c r="A89" s="298"/>
      <c r="B89" s="263" t="s">
        <v>480</v>
      </c>
      <c r="C89" s="299"/>
      <c r="D89" s="300"/>
      <c r="E89" s="300"/>
      <c r="F89" s="300"/>
      <c r="G89" s="300"/>
      <c r="H89" s="300"/>
      <c r="I89" s="300"/>
      <c r="J89" s="300"/>
      <c r="K89" s="300"/>
      <c r="L89" s="300"/>
      <c r="M89" s="300"/>
      <c r="N89" s="300"/>
      <c r="O89" s="300"/>
      <c r="P89" s="300"/>
      <c r="Q89" s="300"/>
      <c r="R89" s="300"/>
      <c r="S89" s="300"/>
      <c r="T89" s="300"/>
      <c r="U89" s="300"/>
      <c r="V89" s="300"/>
      <c r="W89" s="300"/>
      <c r="X89" s="300"/>
      <c r="Y89" s="300"/>
      <c r="Z89" s="300"/>
      <c r="AA89" s="300"/>
      <c r="AB89" s="300"/>
      <c r="AC89" s="300"/>
      <c r="AD89" s="300"/>
      <c r="AE89" s="300"/>
      <c r="AF89" s="300"/>
      <c r="AG89" s="300"/>
      <c r="AH89" s="300"/>
      <c r="AI89" s="300"/>
      <c r="AJ89" s="300"/>
      <c r="AK89" s="300"/>
      <c r="AL89" s="300"/>
      <c r="AM89" s="300"/>
      <c r="AN89" s="300"/>
      <c r="AO89" s="300"/>
      <c r="AP89" s="300"/>
      <c r="AQ89" s="300"/>
      <c r="AR89" s="300"/>
      <c r="AS89" s="300"/>
      <c r="AT89" s="300"/>
      <c r="AU89" s="300"/>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300"/>
      <c r="BW89" s="300"/>
      <c r="BX89" s="300"/>
      <c r="BY89" s="300"/>
      <c r="BZ89" s="300"/>
      <c r="CA89" s="300"/>
      <c r="CB89" s="300"/>
      <c r="CC89" s="300"/>
      <c r="CD89" s="300"/>
      <c r="CE89" s="300"/>
      <c r="CF89" s="300"/>
      <c r="CG89" s="300"/>
      <c r="CH89" s="301"/>
    </row>
    <row r="91" spans="1:86" x14ac:dyDescent="0.25">
      <c r="CB91" s="259"/>
    </row>
  </sheetData>
  <hyperlinks>
    <hyperlink ref="B1" location="Notes!A1" display="Information relating to this table can be found in the 'Notes' tab" xr:uid="{95F28ACE-C87A-4F3D-952F-5275BA725AD6}"/>
    <hyperlink ref="A1" location="Contents!A1" display="Contents page" xr:uid="{37AB4A71-CB81-4487-A4EC-D655B2945F01}"/>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1DCC2-4535-42FE-A740-D7792963547C}">
  <dimension ref="A1:CP105"/>
  <sheetViews>
    <sheetView zoomScale="80" zoomScaleNormal="80" workbookViewId="0">
      <pane xSplit="2" ySplit="4" topLeftCell="AH5"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194" bestFit="1" customWidth="1"/>
    <col min="2" max="2" width="90.44140625" style="51" bestFit="1" customWidth="1"/>
    <col min="3" max="3" width="16.33203125" style="51" hidden="1" customWidth="1" outlineLevel="1"/>
    <col min="4" max="33" width="12.5546875" style="66" hidden="1" customWidth="1" outlineLevel="1"/>
    <col min="34" max="34" width="12.5546875" style="66" customWidth="1" collapsed="1"/>
    <col min="35" max="75" width="12.5546875" style="66" customWidth="1"/>
    <col min="76" max="84" width="12.5546875" style="51" customWidth="1"/>
    <col min="85" max="86" width="13.44140625" style="51" customWidth="1"/>
    <col min="87" max="16384" width="9" style="51"/>
  </cols>
  <sheetData>
    <row r="1" spans="1:86" s="45" customFormat="1" ht="25.5" customHeight="1" thickBot="1" x14ac:dyDescent="0.3">
      <c r="A1" s="42" t="s">
        <v>47</v>
      </c>
      <c r="B1" s="141" t="s">
        <v>224</v>
      </c>
      <c r="C1" s="142"/>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row>
    <row r="2" spans="1:86" ht="33" customHeight="1" x14ac:dyDescent="0.3">
      <c r="A2" s="17" t="s">
        <v>48</v>
      </c>
      <c r="B2" s="46" t="s">
        <v>535</v>
      </c>
      <c r="C2" s="302"/>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6" s="53" customFormat="1" ht="15.6" x14ac:dyDescent="0.3">
      <c r="A3" s="144">
        <v>2026</v>
      </c>
      <c r="B3" s="52" t="s">
        <v>536</v>
      </c>
      <c r="C3" s="52"/>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6" ht="15.6" x14ac:dyDescent="0.25">
      <c r="A4" s="57"/>
      <c r="B4" s="58" t="s">
        <v>374</v>
      </c>
      <c r="C4" s="58"/>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188"/>
    </row>
    <row r="5" spans="1:86" ht="27" customHeight="1" x14ac:dyDescent="0.3">
      <c r="A5" s="193"/>
      <c r="B5" s="79" t="s">
        <v>537</v>
      </c>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191"/>
      <c r="AU5" s="191"/>
      <c r="AV5" s="191"/>
      <c r="AW5" s="191"/>
      <c r="AX5" s="191"/>
      <c r="AY5" s="191"/>
      <c r="AZ5" s="191"/>
      <c r="BA5" s="191"/>
      <c r="BB5" s="191"/>
      <c r="BC5" s="191"/>
      <c r="BD5" s="303"/>
      <c r="BE5" s="304"/>
      <c r="BF5" s="191"/>
      <c r="BG5" s="191"/>
      <c r="BH5" s="305" t="s">
        <v>538</v>
      </c>
      <c r="BI5" s="191"/>
      <c r="BJ5" s="191"/>
      <c r="BK5" s="191"/>
      <c r="BL5" s="191"/>
      <c r="BM5" s="191"/>
      <c r="BN5" s="191"/>
      <c r="BO5" s="191"/>
      <c r="BP5" s="191"/>
      <c r="BQ5" s="191"/>
      <c r="BR5" s="191"/>
      <c r="BS5" s="191"/>
      <c r="BT5" s="191"/>
      <c r="BU5" s="191"/>
      <c r="BV5" s="191"/>
      <c r="BW5" s="191"/>
      <c r="BX5" s="191"/>
      <c r="BY5" s="191"/>
      <c r="BZ5" s="191"/>
      <c r="CA5" s="191"/>
      <c r="CB5" s="191"/>
      <c r="CC5" s="191"/>
      <c r="CD5" s="191"/>
      <c r="CE5" s="191"/>
      <c r="CF5" s="191"/>
      <c r="CG5" s="191"/>
      <c r="CH5" s="192"/>
    </row>
    <row r="6" spans="1:86" x14ac:dyDescent="0.25">
      <c r="A6" s="193"/>
      <c r="B6" s="72" t="s">
        <v>539</v>
      </c>
      <c r="AH6" s="191">
        <v>561</v>
      </c>
      <c r="AI6" s="191">
        <v>624</v>
      </c>
      <c r="AJ6" s="191">
        <v>729</v>
      </c>
      <c r="AK6" s="191">
        <v>924.13</v>
      </c>
      <c r="AL6" s="191">
        <v>941</v>
      </c>
      <c r="AM6" s="191">
        <v>985</v>
      </c>
      <c r="AN6" s="191">
        <v>1189</v>
      </c>
      <c r="AO6" s="191">
        <v>1371</v>
      </c>
      <c r="AP6" s="191">
        <v>1458</v>
      </c>
      <c r="AQ6" s="191">
        <v>1574</v>
      </c>
      <c r="AR6" s="191">
        <v>1853.9770000000001</v>
      </c>
      <c r="AS6" s="191">
        <v>2050.058</v>
      </c>
      <c r="AT6" s="191">
        <v>2305.1849999999999</v>
      </c>
      <c r="AU6" s="191">
        <v>2758</v>
      </c>
      <c r="AV6" s="191">
        <v>3728</v>
      </c>
      <c r="AW6" s="191">
        <v>3939</v>
      </c>
      <c r="AX6" s="191">
        <v>3969</v>
      </c>
      <c r="AY6" s="191">
        <v>3888</v>
      </c>
      <c r="AZ6" s="191">
        <v>3815</v>
      </c>
      <c r="BA6" s="191">
        <v>3773</v>
      </c>
      <c r="BB6" s="191">
        <v>3619</v>
      </c>
      <c r="BC6" s="191">
        <v>3781</v>
      </c>
      <c r="BD6" s="191">
        <v>4095</v>
      </c>
      <c r="BE6" s="191">
        <v>4486</v>
      </c>
      <c r="BF6" s="191">
        <v>4484</v>
      </c>
      <c r="BG6" s="306">
        <v>4851.1851234350615</v>
      </c>
      <c r="BH6" s="191">
        <v>5970.616</v>
      </c>
      <c r="BI6" s="191">
        <v>6426.2752195999992</v>
      </c>
      <c r="BJ6" s="191">
        <v>6868.5436595999981</v>
      </c>
      <c r="BK6" s="191">
        <v>7367.1248207140325</v>
      </c>
      <c r="BL6" s="191">
        <v>7703.3184822999983</v>
      </c>
      <c r="BM6" s="191">
        <v>8128.8851483599992</v>
      </c>
      <c r="BN6" s="191">
        <v>8242.1568431600008</v>
      </c>
      <c r="BO6" s="191">
        <v>8052.1531093100002</v>
      </c>
      <c r="BP6" s="191">
        <v>7510.8751163199995</v>
      </c>
      <c r="BQ6" s="191">
        <v>7041.5234761999718</v>
      </c>
      <c r="BR6" s="191">
        <v>6576.0799377400017</v>
      </c>
      <c r="BS6" s="191">
        <v>6078.7060508699969</v>
      </c>
      <c r="BT6" s="191">
        <v>5665.5855551100012</v>
      </c>
      <c r="BU6" s="191">
        <v>5367.6480182400001</v>
      </c>
      <c r="BV6" s="191">
        <v>5139.8772267200002</v>
      </c>
      <c r="BW6" s="191">
        <v>5060.8868007399997</v>
      </c>
      <c r="BX6" s="191">
        <v>5070.9368241999991</v>
      </c>
      <c r="BY6" s="191">
        <v>4834.3991158399986</v>
      </c>
      <c r="BZ6" s="191">
        <v>4935.3102140100009</v>
      </c>
      <c r="CA6" s="191">
        <v>5467.1379150099983</v>
      </c>
      <c r="CB6" s="191">
        <v>6007.6954460500001</v>
      </c>
      <c r="CC6" s="191">
        <v>6144.4723894764611</v>
      </c>
      <c r="CD6" s="191">
        <v>6054.9002856464604</v>
      </c>
      <c r="CE6" s="191">
        <v>5911.3097268348874</v>
      </c>
      <c r="CF6" s="191">
        <v>5783.316518602709</v>
      </c>
      <c r="CG6" s="191">
        <v>5832.2193007542801</v>
      </c>
      <c r="CH6" s="192">
        <v>5821.7668712195318</v>
      </c>
    </row>
    <row r="7" spans="1:86" x14ac:dyDescent="0.25">
      <c r="A7" s="193"/>
      <c r="B7" s="72" t="s">
        <v>540</v>
      </c>
      <c r="AH7" s="191">
        <v>130</v>
      </c>
      <c r="AI7" s="191">
        <v>146</v>
      </c>
      <c r="AJ7" s="191">
        <v>172</v>
      </c>
      <c r="AK7" s="191">
        <v>198</v>
      </c>
      <c r="AL7" s="191">
        <v>259</v>
      </c>
      <c r="AM7" s="191">
        <v>305</v>
      </c>
      <c r="AN7" s="191">
        <v>353</v>
      </c>
      <c r="AO7" s="191">
        <v>432</v>
      </c>
      <c r="AP7" s="191">
        <v>539</v>
      </c>
      <c r="AQ7" s="191">
        <v>587</v>
      </c>
      <c r="AR7" s="191">
        <v>772</v>
      </c>
      <c r="AS7" s="191">
        <v>902</v>
      </c>
      <c r="AT7" s="191">
        <v>1081.992</v>
      </c>
      <c r="AU7" s="191">
        <v>1399</v>
      </c>
      <c r="AV7" s="191">
        <v>1899</v>
      </c>
      <c r="AW7" s="191">
        <v>2358</v>
      </c>
      <c r="AX7" s="191">
        <v>2758</v>
      </c>
      <c r="AY7" s="191">
        <v>3222</v>
      </c>
      <c r="AZ7" s="191">
        <v>3507</v>
      </c>
      <c r="BA7" s="191">
        <v>3679</v>
      </c>
      <c r="BB7" s="191">
        <v>3848</v>
      </c>
      <c r="BC7" s="191">
        <v>4051</v>
      </c>
      <c r="BD7" s="191">
        <v>4400</v>
      </c>
      <c r="BE7" s="191">
        <v>4769</v>
      </c>
      <c r="BF7" s="191">
        <v>4773</v>
      </c>
      <c r="BG7" s="191">
        <v>5005</v>
      </c>
      <c r="BH7" s="278">
        <v>4716.6390675993789</v>
      </c>
      <c r="BI7" s="191">
        <v>4532.1900443650775</v>
      </c>
      <c r="BJ7" s="191">
        <v>4574.2510630700235</v>
      </c>
      <c r="BK7" s="191">
        <v>5056.8584049752199</v>
      </c>
      <c r="BL7" s="191">
        <v>5161.5598443521649</v>
      </c>
      <c r="BM7" s="191">
        <v>5671.3574190053178</v>
      </c>
      <c r="BN7" s="191">
        <v>5911.9173861293239</v>
      </c>
      <c r="BO7" s="191">
        <v>6197.8715380347094</v>
      </c>
      <c r="BP7" s="191">
        <v>6964.3078302746562</v>
      </c>
      <c r="BQ7" s="191">
        <v>7889.4777112593129</v>
      </c>
      <c r="BR7" s="191">
        <v>9186.3063078656032</v>
      </c>
      <c r="BS7" s="191">
        <v>10048.077982934486</v>
      </c>
      <c r="BT7" s="191">
        <v>10243.165080259876</v>
      </c>
      <c r="BU7" s="191">
        <v>10670.527998548816</v>
      </c>
      <c r="BV7" s="191">
        <v>10538.156249457021</v>
      </c>
      <c r="BW7" s="191">
        <v>9340.4381911359033</v>
      </c>
      <c r="BX7" s="191">
        <v>8817.8220353815923</v>
      </c>
      <c r="BY7" s="191">
        <v>8182.6123305861684</v>
      </c>
      <c r="BZ7" s="191">
        <v>7561.967695682948</v>
      </c>
      <c r="CA7" s="191">
        <v>7446.2913998596332</v>
      </c>
      <c r="CB7" s="191">
        <v>7169.6626389614767</v>
      </c>
      <c r="CC7" s="191">
        <v>1889.025937486507</v>
      </c>
      <c r="CD7" s="191">
        <v>31.58443896430822</v>
      </c>
      <c r="CE7" s="191">
        <v>29.250369815437889</v>
      </c>
      <c r="CF7" s="191">
        <v>27.091785879937834</v>
      </c>
      <c r="CG7" s="191">
        <v>25.094830612153867</v>
      </c>
      <c r="CH7" s="192">
        <v>23.249151888132456</v>
      </c>
    </row>
    <row r="8" spans="1:86" x14ac:dyDescent="0.25">
      <c r="A8" s="193"/>
      <c r="B8" s="72" t="s">
        <v>541</v>
      </c>
      <c r="AH8" s="307">
        <v>334</v>
      </c>
      <c r="AI8" s="307">
        <v>355</v>
      </c>
      <c r="AJ8" s="307">
        <v>436</v>
      </c>
      <c r="AK8" s="307">
        <v>564.62</v>
      </c>
      <c r="AL8" s="307">
        <v>780</v>
      </c>
      <c r="AM8" s="307">
        <v>956</v>
      </c>
      <c r="AN8" s="307">
        <v>1086</v>
      </c>
      <c r="AO8" s="307">
        <v>1313</v>
      </c>
      <c r="AP8" s="307">
        <v>1483</v>
      </c>
      <c r="AQ8" s="307">
        <v>1596</v>
      </c>
      <c r="AR8" s="307">
        <v>1762</v>
      </c>
      <c r="AS8" s="307">
        <v>1930</v>
      </c>
      <c r="AT8" s="307">
        <v>2286.4560000000001</v>
      </c>
      <c r="AU8" s="307">
        <v>2860</v>
      </c>
      <c r="AV8" s="307">
        <v>3448</v>
      </c>
      <c r="AW8" s="307">
        <v>3735</v>
      </c>
      <c r="AX8" s="307">
        <v>4051</v>
      </c>
      <c r="AY8" s="307">
        <v>4265</v>
      </c>
      <c r="AZ8" s="307">
        <v>4313</v>
      </c>
      <c r="BA8" s="307">
        <v>4106</v>
      </c>
      <c r="BB8" s="307">
        <v>3941</v>
      </c>
      <c r="BC8" s="307">
        <v>3963</v>
      </c>
      <c r="BD8" s="307">
        <v>4334</v>
      </c>
      <c r="BE8" s="307">
        <v>4520</v>
      </c>
      <c r="BF8" s="307">
        <v>4626</v>
      </c>
      <c r="BG8" s="307">
        <v>4854</v>
      </c>
      <c r="BH8" s="278">
        <v>4596.7527005283919</v>
      </c>
      <c r="BI8" s="191">
        <v>3943.0085425279776</v>
      </c>
      <c r="BJ8" s="191">
        <v>3604.4662883198689</v>
      </c>
      <c r="BK8" s="191">
        <v>3385.7518830201843</v>
      </c>
      <c r="BL8" s="191">
        <v>3061.3235328641586</v>
      </c>
      <c r="BM8" s="191">
        <v>2842.3252079987501</v>
      </c>
      <c r="BN8" s="191">
        <v>2586.2728269605445</v>
      </c>
      <c r="BO8" s="191">
        <v>2304.3874099657314</v>
      </c>
      <c r="BP8" s="191">
        <v>2110.4942592273346</v>
      </c>
      <c r="BQ8" s="191">
        <v>1856.5307370233604</v>
      </c>
      <c r="BR8" s="191">
        <v>1698.8486351058339</v>
      </c>
      <c r="BS8" s="191">
        <v>1558.3063089079885</v>
      </c>
      <c r="BT8" s="191">
        <v>1397.3764508791817</v>
      </c>
      <c r="BU8" s="191">
        <v>1344.4390144054084</v>
      </c>
      <c r="BV8" s="191">
        <v>1123.5087164817194</v>
      </c>
      <c r="BW8" s="191">
        <v>718.09541577300547</v>
      </c>
      <c r="BX8" s="191">
        <v>560.54033774399841</v>
      </c>
      <c r="BY8" s="191">
        <v>356.35225359521951</v>
      </c>
      <c r="BZ8" s="191">
        <v>351.08530032529205</v>
      </c>
      <c r="CA8" s="191">
        <v>232.31253695502355</v>
      </c>
      <c r="CB8" s="191">
        <v>66.697446358666312</v>
      </c>
      <c r="CC8" s="191">
        <v>1.0381222000620922</v>
      </c>
      <c r="CD8" s="191">
        <v>2.1892314085678684</v>
      </c>
      <c r="CE8" s="191">
        <v>0.9826460036261897</v>
      </c>
      <c r="CF8" s="191">
        <v>0.40584999159702023</v>
      </c>
      <c r="CG8" s="191">
        <v>5.7014085265550227E-2</v>
      </c>
      <c r="CH8" s="192">
        <v>0.73498446984118748</v>
      </c>
    </row>
    <row r="9" spans="1:86" x14ac:dyDescent="0.25">
      <c r="A9" s="193"/>
      <c r="B9" s="72" t="s">
        <v>542</v>
      </c>
      <c r="AH9" s="307">
        <v>515</v>
      </c>
      <c r="AI9" s="307">
        <v>523</v>
      </c>
      <c r="AJ9" s="307">
        <v>794</v>
      </c>
      <c r="AK9" s="307">
        <v>1512.04</v>
      </c>
      <c r="AL9" s="307">
        <v>2567</v>
      </c>
      <c r="AM9" s="307">
        <v>3257</v>
      </c>
      <c r="AN9" s="307">
        <v>3730</v>
      </c>
      <c r="AO9" s="307">
        <v>4214</v>
      </c>
      <c r="AP9" s="307">
        <v>4336</v>
      </c>
      <c r="AQ9" s="307">
        <v>3985</v>
      </c>
      <c r="AR9" s="307">
        <v>3045</v>
      </c>
      <c r="AS9" s="307">
        <v>2631</v>
      </c>
      <c r="AT9" s="307">
        <v>2940.4780000000001</v>
      </c>
      <c r="AU9" s="307">
        <v>4200</v>
      </c>
      <c r="AV9" s="307">
        <v>5379</v>
      </c>
      <c r="AW9" s="307">
        <v>5737</v>
      </c>
      <c r="AX9" s="307">
        <v>5183</v>
      </c>
      <c r="AY9" s="307">
        <v>4823</v>
      </c>
      <c r="AZ9" s="307">
        <v>4192.2150000000001</v>
      </c>
      <c r="BA9" s="307">
        <v>3418.4580000000001</v>
      </c>
      <c r="BB9" s="307">
        <v>3083.4490000000001</v>
      </c>
      <c r="BC9" s="307">
        <v>2796.067</v>
      </c>
      <c r="BD9" s="307">
        <v>2435.2660000000001</v>
      </c>
      <c r="BE9" s="307">
        <v>2135.8090000000002</v>
      </c>
      <c r="BF9" s="307">
        <v>2105.4681379400004</v>
      </c>
      <c r="BG9" s="307">
        <v>2051.9794873882602</v>
      </c>
      <c r="BH9" s="278">
        <v>1759.2470000000001</v>
      </c>
      <c r="BI9" s="191">
        <v>1824.9606072800002</v>
      </c>
      <c r="BJ9" s="191">
        <v>1961.87288926</v>
      </c>
      <c r="BK9" s="191">
        <v>1817.4577446102965</v>
      </c>
      <c r="BL9" s="191">
        <v>2129.1275195499998</v>
      </c>
      <c r="BM9" s="191">
        <v>3595.32545321</v>
      </c>
      <c r="BN9" s="191">
        <v>3672.3248568335066</v>
      </c>
      <c r="BO9" s="191">
        <v>4184.1081413699985</v>
      </c>
      <c r="BP9" s="191">
        <v>4507.4715771600004</v>
      </c>
      <c r="BQ9" s="191">
        <v>3811.3202527161902</v>
      </c>
      <c r="BR9" s="191">
        <v>2695.8303489699992</v>
      </c>
      <c r="BS9" s="191">
        <v>2003.6174202700001</v>
      </c>
      <c r="BT9" s="191">
        <v>1611.2098276999998</v>
      </c>
      <c r="BU9" s="191">
        <v>1442.7194395999989</v>
      </c>
      <c r="BV9" s="191">
        <v>1143.9083112699998</v>
      </c>
      <c r="BW9" s="191">
        <v>602.98041054999987</v>
      </c>
      <c r="BX9" s="191">
        <v>435.2048795899999</v>
      </c>
      <c r="BY9" s="191">
        <v>300.02276639000013</v>
      </c>
      <c r="BZ9" s="191">
        <v>225.14763906000002</v>
      </c>
      <c r="CA9" s="191">
        <v>144.71700034999998</v>
      </c>
      <c r="CB9" s="191">
        <v>91.039659989999976</v>
      </c>
      <c r="CC9" s="191">
        <v>0.823018388384816</v>
      </c>
      <c r="CD9" s="191">
        <v>0.81014477429453224</v>
      </c>
      <c r="CE9" s="191">
        <v>0.57285385926443366</v>
      </c>
      <c r="CF9" s="191">
        <v>0.41082884973681133</v>
      </c>
      <c r="CG9" s="191">
        <v>0.30020109210054435</v>
      </c>
      <c r="CH9" s="192">
        <v>0.22466883648828548</v>
      </c>
    </row>
    <row r="10" spans="1:86" x14ac:dyDescent="0.25">
      <c r="A10" s="193"/>
      <c r="B10" s="72" t="s">
        <v>543</v>
      </c>
      <c r="AH10" s="307">
        <v>21</v>
      </c>
      <c r="AI10" s="307">
        <v>27</v>
      </c>
      <c r="AJ10" s="307">
        <v>34</v>
      </c>
      <c r="AK10" s="307">
        <v>46.26</v>
      </c>
      <c r="AL10" s="307">
        <v>65</v>
      </c>
      <c r="AM10" s="307">
        <v>89</v>
      </c>
      <c r="AN10" s="307">
        <v>112</v>
      </c>
      <c r="AO10" s="307">
        <v>116</v>
      </c>
      <c r="AP10" s="307">
        <v>149</v>
      </c>
      <c r="AQ10" s="307">
        <v>214</v>
      </c>
      <c r="AR10" s="307">
        <v>149</v>
      </c>
      <c r="AS10" s="307">
        <v>162</v>
      </c>
      <c r="AT10" s="307">
        <v>281.07400000000001</v>
      </c>
      <c r="AU10" s="307">
        <v>429.02289951173043</v>
      </c>
      <c r="AV10" s="307">
        <v>335.98800000000119</v>
      </c>
      <c r="AW10" s="307">
        <v>340.62299999999959</v>
      </c>
      <c r="AX10" s="307">
        <v>426.04799999999886</v>
      </c>
      <c r="AY10" s="307">
        <v>494.53299999999945</v>
      </c>
      <c r="AZ10" s="307">
        <v>450.69499999999999</v>
      </c>
      <c r="BA10" s="307">
        <v>407.31700000000092</v>
      </c>
      <c r="BB10" s="307">
        <v>382.68999999999869</v>
      </c>
      <c r="BC10" s="307">
        <v>287.32200000000012</v>
      </c>
      <c r="BD10" s="307">
        <v>292.22699999999895</v>
      </c>
      <c r="BE10" s="307">
        <v>325.9071194121716</v>
      </c>
      <c r="BF10" s="307">
        <v>354.31471095259985</v>
      </c>
      <c r="BG10" s="307">
        <v>484.93625241992959</v>
      </c>
      <c r="BH10" s="278">
        <v>715.52123187222992</v>
      </c>
      <c r="BI10" s="191">
        <v>674.79741771194449</v>
      </c>
      <c r="BJ10" s="191">
        <v>660.05349752010784</v>
      </c>
      <c r="BK10" s="191">
        <v>585.37558126336353</v>
      </c>
      <c r="BL10" s="191">
        <v>524.65819704367539</v>
      </c>
      <c r="BM10" s="191">
        <v>546.51470718593077</v>
      </c>
      <c r="BN10" s="191">
        <v>635.11132170833844</v>
      </c>
      <c r="BO10" s="191">
        <v>650.5417949495594</v>
      </c>
      <c r="BP10" s="191">
        <v>709.01270263800814</v>
      </c>
      <c r="BQ10" s="191">
        <v>734.64551860732786</v>
      </c>
      <c r="BR10" s="191">
        <v>734.78448517856361</v>
      </c>
      <c r="BS10" s="191">
        <v>747.61129082752427</v>
      </c>
      <c r="BT10" s="191">
        <v>734.77098234094808</v>
      </c>
      <c r="BU10" s="191">
        <v>765.30026010577535</v>
      </c>
      <c r="BV10" s="191">
        <v>712.70078714126032</v>
      </c>
      <c r="BW10" s="191">
        <v>656.03542122109252</v>
      </c>
      <c r="BX10" s="191">
        <v>512.0967934044096</v>
      </c>
      <c r="BY10" s="191">
        <v>410.46453159861397</v>
      </c>
      <c r="BZ10" s="191">
        <v>513.53437511175935</v>
      </c>
      <c r="CA10" s="191">
        <v>414.33259582534299</v>
      </c>
      <c r="CB10" s="191">
        <v>212.84687325985624</v>
      </c>
      <c r="CC10" s="191">
        <v>9.3395230731072303</v>
      </c>
      <c r="CD10" s="191">
        <v>4.9688312320477541</v>
      </c>
      <c r="CE10" s="191">
        <v>2.2302814283387149</v>
      </c>
      <c r="CF10" s="191">
        <v>0.92114525028342864</v>
      </c>
      <c r="CG10" s="191">
        <v>0.12940311674014485</v>
      </c>
      <c r="CH10" s="192">
        <v>1.6681716581099091</v>
      </c>
    </row>
    <row r="11" spans="1:86" ht="26.25" customHeight="1" x14ac:dyDescent="0.25">
      <c r="A11" s="193"/>
      <c r="B11" s="74" t="s">
        <v>544</v>
      </c>
      <c r="AH11" s="191">
        <f>SUM(AH7:AH10)</f>
        <v>1000</v>
      </c>
      <c r="AI11" s="191">
        <f t="shared" ref="AI11:CH11" si="0">SUM(AI7:AI10)</f>
        <v>1051</v>
      </c>
      <c r="AJ11" s="191">
        <f t="shared" si="0"/>
        <v>1436</v>
      </c>
      <c r="AK11" s="191">
        <f t="shared" si="0"/>
        <v>2320.92</v>
      </c>
      <c r="AL11" s="191">
        <f t="shared" si="0"/>
        <v>3671</v>
      </c>
      <c r="AM11" s="191">
        <f t="shared" si="0"/>
        <v>4607</v>
      </c>
      <c r="AN11" s="191">
        <f t="shared" si="0"/>
        <v>5281</v>
      </c>
      <c r="AO11" s="191">
        <f t="shared" si="0"/>
        <v>6075</v>
      </c>
      <c r="AP11" s="191">
        <f t="shared" si="0"/>
        <v>6507</v>
      </c>
      <c r="AQ11" s="191">
        <f t="shared" si="0"/>
        <v>6382</v>
      </c>
      <c r="AR11" s="191">
        <f t="shared" si="0"/>
        <v>5728</v>
      </c>
      <c r="AS11" s="191">
        <f t="shared" si="0"/>
        <v>5625</v>
      </c>
      <c r="AT11" s="191">
        <f t="shared" si="0"/>
        <v>6590</v>
      </c>
      <c r="AU11" s="191">
        <f t="shared" si="0"/>
        <v>8888.0228995117304</v>
      </c>
      <c r="AV11" s="191">
        <f t="shared" si="0"/>
        <v>11061.988000000001</v>
      </c>
      <c r="AW11" s="191">
        <f t="shared" si="0"/>
        <v>12170.623</v>
      </c>
      <c r="AX11" s="191">
        <f t="shared" si="0"/>
        <v>12418.047999999999</v>
      </c>
      <c r="AY11" s="191">
        <f t="shared" si="0"/>
        <v>12804.532999999999</v>
      </c>
      <c r="AZ11" s="191">
        <f t="shared" si="0"/>
        <v>12462.91</v>
      </c>
      <c r="BA11" s="191">
        <f t="shared" si="0"/>
        <v>11610.775000000001</v>
      </c>
      <c r="BB11" s="191">
        <f t="shared" si="0"/>
        <v>11255.138999999999</v>
      </c>
      <c r="BC11" s="191">
        <f t="shared" si="0"/>
        <v>11097.388999999999</v>
      </c>
      <c r="BD11" s="191">
        <f t="shared" si="0"/>
        <v>11461.492999999999</v>
      </c>
      <c r="BE11" s="191">
        <f t="shared" si="0"/>
        <v>11750.716119412173</v>
      </c>
      <c r="BF11" s="191">
        <f t="shared" si="0"/>
        <v>11858.782848892601</v>
      </c>
      <c r="BG11" s="191">
        <f t="shared" si="0"/>
        <v>12395.91573980819</v>
      </c>
      <c r="BH11" s="278">
        <f t="shared" si="0"/>
        <v>11788.16</v>
      </c>
      <c r="BI11" s="191">
        <f t="shared" si="0"/>
        <v>10974.956611885</v>
      </c>
      <c r="BJ11" s="191">
        <f t="shared" si="0"/>
        <v>10800.64373817</v>
      </c>
      <c r="BK11" s="191">
        <f t="shared" si="0"/>
        <v>10845.443613869065</v>
      </c>
      <c r="BL11" s="191">
        <f t="shared" si="0"/>
        <v>10876.669093809998</v>
      </c>
      <c r="BM11" s="191">
        <f t="shared" si="0"/>
        <v>12655.522787399997</v>
      </c>
      <c r="BN11" s="191">
        <f t="shared" si="0"/>
        <v>12805.626391631713</v>
      </c>
      <c r="BO11" s="191">
        <f t="shared" si="0"/>
        <v>13336.908884319999</v>
      </c>
      <c r="BP11" s="191">
        <f t="shared" si="0"/>
        <v>14291.2863693</v>
      </c>
      <c r="BQ11" s="191">
        <f t="shared" si="0"/>
        <v>14291.974219606191</v>
      </c>
      <c r="BR11" s="191">
        <f t="shared" si="0"/>
        <v>14315.76977712</v>
      </c>
      <c r="BS11" s="191">
        <f t="shared" si="0"/>
        <v>14357.613002939999</v>
      </c>
      <c r="BT11" s="191">
        <f t="shared" si="0"/>
        <v>13986.522341180005</v>
      </c>
      <c r="BU11" s="191">
        <f t="shared" si="0"/>
        <v>14222.98671266</v>
      </c>
      <c r="BV11" s="191">
        <f t="shared" si="0"/>
        <v>13518.27406435</v>
      </c>
      <c r="BW11" s="191">
        <f t="shared" si="0"/>
        <v>11317.549438680002</v>
      </c>
      <c r="BX11" s="191">
        <f t="shared" si="0"/>
        <v>10325.664046119999</v>
      </c>
      <c r="BY11" s="191">
        <f t="shared" si="0"/>
        <v>9249.4518821700021</v>
      </c>
      <c r="BZ11" s="191">
        <f t="shared" si="0"/>
        <v>8651.7350101800002</v>
      </c>
      <c r="CA11" s="191">
        <f t="shared" si="0"/>
        <v>8237.6535329899998</v>
      </c>
      <c r="CB11" s="191">
        <f t="shared" si="0"/>
        <v>7540.2466185699996</v>
      </c>
      <c r="CC11" s="191">
        <f t="shared" si="0"/>
        <v>1900.2266011480613</v>
      </c>
      <c r="CD11" s="191">
        <f t="shared" si="0"/>
        <v>39.55264637921838</v>
      </c>
      <c r="CE11" s="191">
        <f t="shared" si="0"/>
        <v>33.036151106667226</v>
      </c>
      <c r="CF11" s="191">
        <f t="shared" si="0"/>
        <v>28.829609971555094</v>
      </c>
      <c r="CG11" s="191">
        <f t="shared" si="0"/>
        <v>25.581448906260107</v>
      </c>
      <c r="CH11" s="192">
        <f t="shared" si="0"/>
        <v>25.876976852571836</v>
      </c>
    </row>
    <row r="12" spans="1:86" x14ac:dyDescent="0.25">
      <c r="A12" s="193"/>
      <c r="B12" s="74" t="s">
        <v>545</v>
      </c>
      <c r="AH12" s="191">
        <f>AH11+AH6</f>
        <v>1561</v>
      </c>
      <c r="AI12" s="191">
        <f t="shared" ref="AI12:CH12" si="1">AI11+AI6</f>
        <v>1675</v>
      </c>
      <c r="AJ12" s="191">
        <f t="shared" si="1"/>
        <v>2165</v>
      </c>
      <c r="AK12" s="191">
        <f t="shared" si="1"/>
        <v>3245.05</v>
      </c>
      <c r="AL12" s="191">
        <f t="shared" si="1"/>
        <v>4612</v>
      </c>
      <c r="AM12" s="191">
        <f t="shared" si="1"/>
        <v>5592</v>
      </c>
      <c r="AN12" s="191">
        <f t="shared" si="1"/>
        <v>6470</v>
      </c>
      <c r="AO12" s="191">
        <f t="shared" si="1"/>
        <v>7446</v>
      </c>
      <c r="AP12" s="191">
        <f t="shared" si="1"/>
        <v>7965</v>
      </c>
      <c r="AQ12" s="191">
        <f t="shared" si="1"/>
        <v>7956</v>
      </c>
      <c r="AR12" s="191">
        <f t="shared" si="1"/>
        <v>7581.9769999999999</v>
      </c>
      <c r="AS12" s="191">
        <f t="shared" si="1"/>
        <v>7675.058</v>
      </c>
      <c r="AT12" s="191">
        <f t="shared" si="1"/>
        <v>8895.1849999999995</v>
      </c>
      <c r="AU12" s="191">
        <f t="shared" si="1"/>
        <v>11646.02289951173</v>
      </c>
      <c r="AV12" s="191">
        <f t="shared" si="1"/>
        <v>14789.988000000001</v>
      </c>
      <c r="AW12" s="191">
        <f t="shared" si="1"/>
        <v>16109.623</v>
      </c>
      <c r="AX12" s="191">
        <f t="shared" si="1"/>
        <v>16387.047999999999</v>
      </c>
      <c r="AY12" s="191">
        <f t="shared" si="1"/>
        <v>16692.532999999999</v>
      </c>
      <c r="AZ12" s="191">
        <f t="shared" si="1"/>
        <v>16277.91</v>
      </c>
      <c r="BA12" s="191">
        <f t="shared" si="1"/>
        <v>15383.775000000001</v>
      </c>
      <c r="BB12" s="191">
        <f t="shared" si="1"/>
        <v>14874.138999999999</v>
      </c>
      <c r="BC12" s="191">
        <f t="shared" si="1"/>
        <v>14878.388999999999</v>
      </c>
      <c r="BD12" s="191">
        <f t="shared" si="1"/>
        <v>15556.492999999999</v>
      </c>
      <c r="BE12" s="191">
        <f t="shared" si="1"/>
        <v>16236.716119412173</v>
      </c>
      <c r="BF12" s="191">
        <f t="shared" si="1"/>
        <v>16342.782848892601</v>
      </c>
      <c r="BG12" s="191">
        <f t="shared" si="1"/>
        <v>17247.100863243249</v>
      </c>
      <c r="BH12" s="278">
        <f t="shared" si="1"/>
        <v>17758.775999999998</v>
      </c>
      <c r="BI12" s="191">
        <f t="shared" si="1"/>
        <v>17401.231831484998</v>
      </c>
      <c r="BJ12" s="191">
        <f t="shared" si="1"/>
        <v>17669.187397769998</v>
      </c>
      <c r="BK12" s="191">
        <f t="shared" si="1"/>
        <v>18212.568434583096</v>
      </c>
      <c r="BL12" s="191">
        <f t="shared" si="1"/>
        <v>18579.987576109997</v>
      </c>
      <c r="BM12" s="191">
        <f t="shared" si="1"/>
        <v>20784.407935759999</v>
      </c>
      <c r="BN12" s="191">
        <f t="shared" si="1"/>
        <v>21047.783234791714</v>
      </c>
      <c r="BO12" s="191">
        <f t="shared" si="1"/>
        <v>21389.061993629999</v>
      </c>
      <c r="BP12" s="191">
        <f t="shared" si="1"/>
        <v>21802.161485619999</v>
      </c>
      <c r="BQ12" s="191">
        <f t="shared" si="1"/>
        <v>21333.497695806163</v>
      </c>
      <c r="BR12" s="191">
        <f t="shared" si="1"/>
        <v>20891.84971486</v>
      </c>
      <c r="BS12" s="191">
        <f t="shared" si="1"/>
        <v>20436.319053809995</v>
      </c>
      <c r="BT12" s="191">
        <f t="shared" si="1"/>
        <v>19652.107896290006</v>
      </c>
      <c r="BU12" s="191">
        <f t="shared" si="1"/>
        <v>19590.634730900001</v>
      </c>
      <c r="BV12" s="191">
        <f t="shared" si="1"/>
        <v>18658.15129107</v>
      </c>
      <c r="BW12" s="191">
        <f t="shared" si="1"/>
        <v>16378.436239420002</v>
      </c>
      <c r="BX12" s="191">
        <f t="shared" si="1"/>
        <v>15396.600870319999</v>
      </c>
      <c r="BY12" s="191">
        <f t="shared" si="1"/>
        <v>14083.850998010001</v>
      </c>
      <c r="BZ12" s="191">
        <f t="shared" si="1"/>
        <v>13587.045224190002</v>
      </c>
      <c r="CA12" s="191">
        <f t="shared" si="1"/>
        <v>13704.791447999998</v>
      </c>
      <c r="CB12" s="191">
        <f t="shared" si="1"/>
        <v>13547.94206462</v>
      </c>
      <c r="CC12" s="191">
        <f t="shared" si="1"/>
        <v>8044.6989906245226</v>
      </c>
      <c r="CD12" s="191">
        <f t="shared" si="1"/>
        <v>6094.4529320256788</v>
      </c>
      <c r="CE12" s="191">
        <f t="shared" si="1"/>
        <v>5944.345877941555</v>
      </c>
      <c r="CF12" s="191">
        <f t="shared" si="1"/>
        <v>5812.1461285742644</v>
      </c>
      <c r="CG12" s="191">
        <f t="shared" si="1"/>
        <v>5857.8007496605405</v>
      </c>
      <c r="CH12" s="192">
        <f t="shared" si="1"/>
        <v>5847.6438480721035</v>
      </c>
    </row>
    <row r="13" spans="1:86" ht="25.5" customHeight="1" x14ac:dyDescent="0.3">
      <c r="A13" s="193"/>
      <c r="B13" s="79" t="s">
        <v>546</v>
      </c>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c r="CE13" s="191"/>
      <c r="CF13" s="191"/>
      <c r="CG13" s="191"/>
      <c r="CH13" s="192"/>
    </row>
    <row r="14" spans="1:86" x14ac:dyDescent="0.25">
      <c r="A14" s="193"/>
      <c r="B14" s="72" t="s">
        <v>539</v>
      </c>
      <c r="AH14" s="191"/>
      <c r="AI14" s="191"/>
      <c r="AJ14" s="191"/>
      <c r="AK14" s="191"/>
      <c r="AL14" s="191"/>
      <c r="AM14" s="191"/>
      <c r="AN14" s="191"/>
      <c r="AO14" s="191"/>
      <c r="AP14" s="191"/>
      <c r="AQ14" s="191"/>
      <c r="AR14" s="191"/>
      <c r="AS14" s="191"/>
      <c r="AT14" s="191"/>
      <c r="AU14" s="191"/>
      <c r="AV14" s="191"/>
      <c r="AW14" s="191"/>
      <c r="AX14" s="191"/>
      <c r="AY14" s="191"/>
      <c r="AZ14" s="191"/>
      <c r="BA14" s="191">
        <v>116.79592988181108</v>
      </c>
      <c r="BB14" s="191">
        <v>132.17847016496529</v>
      </c>
      <c r="BC14" s="191">
        <v>109.70071383436645</v>
      </c>
      <c r="BD14" s="191">
        <v>125.45522470816346</v>
      </c>
      <c r="BE14" s="191">
        <v>120.38742008976749</v>
      </c>
      <c r="BF14" s="191">
        <v>100.48672426926316</v>
      </c>
      <c r="BG14" s="191">
        <v>100.88002149801866</v>
      </c>
      <c r="BH14" s="191">
        <v>113.2</v>
      </c>
      <c r="BI14" s="191">
        <v>134.19999999999999</v>
      </c>
      <c r="BJ14" s="191">
        <v>142.69999999999999</v>
      </c>
      <c r="BK14" s="191">
        <v>168.4</v>
      </c>
      <c r="BL14" s="191">
        <v>172.2</v>
      </c>
      <c r="BM14" s="191">
        <v>168.9</v>
      </c>
      <c r="BN14" s="191">
        <v>139.4</v>
      </c>
      <c r="BO14" s="191">
        <v>99.9</v>
      </c>
      <c r="BP14" s="191">
        <v>92.5</v>
      </c>
      <c r="BQ14" s="191">
        <v>84.5</v>
      </c>
      <c r="BR14" s="191">
        <v>74.400000000000006</v>
      </c>
      <c r="BS14" s="191">
        <v>57.6</v>
      </c>
      <c r="BT14" s="191">
        <v>43.9</v>
      </c>
      <c r="BU14" s="191">
        <v>36.6</v>
      </c>
      <c r="BV14" s="191"/>
      <c r="BW14" s="191"/>
      <c r="BX14" s="191"/>
      <c r="BY14" s="191"/>
      <c r="BZ14" s="191"/>
      <c r="CA14" s="191"/>
      <c r="CB14" s="191"/>
      <c r="CC14" s="191"/>
      <c r="CD14" s="191"/>
      <c r="CE14" s="191"/>
      <c r="CF14" s="191"/>
      <c r="CG14" s="191"/>
      <c r="CH14" s="192"/>
    </row>
    <row r="15" spans="1:86" x14ac:dyDescent="0.25">
      <c r="A15" s="193"/>
      <c r="B15" s="72" t="s">
        <v>394</v>
      </c>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c r="BK15" s="191"/>
      <c r="BL15" s="191">
        <f>SUM(BL16:BL18)</f>
        <v>0.53912335720161619</v>
      </c>
      <c r="BM15" s="191">
        <f t="shared" ref="BM15:BU15" si="2">SUM(BM16:BM18)</f>
        <v>25.818976858893286</v>
      </c>
      <c r="BN15" s="191">
        <f t="shared" si="2"/>
        <v>51.262814380029717</v>
      </c>
      <c r="BO15" s="191">
        <f t="shared" si="2"/>
        <v>58.557757927338557</v>
      </c>
      <c r="BP15" s="191">
        <f t="shared" si="2"/>
        <v>93.411892766059182</v>
      </c>
      <c r="BQ15" s="191">
        <f t="shared" si="2"/>
        <v>95.057905838789424</v>
      </c>
      <c r="BR15" s="191">
        <f t="shared" si="2"/>
        <v>105.8671852550389</v>
      </c>
      <c r="BS15" s="191">
        <f t="shared" si="2"/>
        <v>104.14912872340737</v>
      </c>
      <c r="BT15" s="191">
        <f t="shared" si="2"/>
        <v>100.12463899641139</v>
      </c>
      <c r="BU15" s="191">
        <f t="shared" si="2"/>
        <v>84.126829353822686</v>
      </c>
      <c r="BV15" s="191"/>
      <c r="BW15" s="191"/>
      <c r="BX15" s="191"/>
      <c r="BY15" s="191"/>
      <c r="BZ15" s="191"/>
      <c r="CA15" s="191"/>
      <c r="CB15" s="191"/>
      <c r="CC15" s="191"/>
      <c r="CD15" s="191"/>
      <c r="CE15" s="191"/>
      <c r="CF15" s="191"/>
      <c r="CG15" s="191"/>
      <c r="CH15" s="192"/>
    </row>
    <row r="16" spans="1:86" x14ac:dyDescent="0.25">
      <c r="A16" s="193"/>
      <c r="B16" s="238" t="s">
        <v>547</v>
      </c>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c r="BJ16" s="191"/>
      <c r="BK16" s="191"/>
      <c r="BL16" s="191">
        <v>0.50070632121848613</v>
      </c>
      <c r="BM16" s="191">
        <v>18.127702347169819</v>
      </c>
      <c r="BN16" s="191">
        <v>23.491723461811898</v>
      </c>
      <c r="BO16" s="191">
        <v>20.478872923260425</v>
      </c>
      <c r="BP16" s="191">
        <v>24.791019055642863</v>
      </c>
      <c r="BQ16" s="191">
        <v>16.919910888119002</v>
      </c>
      <c r="BR16" s="191">
        <v>14.30736104551946</v>
      </c>
      <c r="BS16" s="191">
        <v>8.7309401826348978</v>
      </c>
      <c r="BT16" s="191">
        <v>6.1707266859640333</v>
      </c>
      <c r="BU16" s="191">
        <v>4.7167470619211738</v>
      </c>
      <c r="BV16" s="191"/>
      <c r="BW16" s="191"/>
      <c r="BX16" s="191"/>
      <c r="BY16" s="191"/>
      <c r="BZ16" s="191"/>
      <c r="CA16" s="191"/>
      <c r="CB16" s="191"/>
      <c r="CC16" s="191"/>
      <c r="CD16" s="191"/>
      <c r="CE16" s="191"/>
      <c r="CF16" s="191"/>
      <c r="CG16" s="191"/>
      <c r="CH16" s="192"/>
    </row>
    <row r="17" spans="1:94" x14ac:dyDescent="0.25">
      <c r="A17" s="193"/>
      <c r="B17" s="238" t="s">
        <v>548</v>
      </c>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91"/>
      <c r="BK17" s="191"/>
      <c r="BL17" s="191">
        <v>2.446881132976772E-2</v>
      </c>
      <c r="BM17" s="191">
        <v>2.3071630488921482</v>
      </c>
      <c r="BN17" s="191">
        <v>19.220413431936684</v>
      </c>
      <c r="BO17" s="191">
        <v>26.951099101044971</v>
      </c>
      <c r="BP17" s="191">
        <v>38.909879141890073</v>
      </c>
      <c r="BQ17" s="191">
        <v>27.341953510291905</v>
      </c>
      <c r="BR17" s="191">
        <v>22.912320425735729</v>
      </c>
      <c r="BS17" s="191">
        <v>17.868553690015474</v>
      </c>
      <c r="BT17" s="191">
        <v>15.091333181256125</v>
      </c>
      <c r="BU17" s="191">
        <v>12.094105242820552</v>
      </c>
      <c r="BV17" s="191"/>
      <c r="BW17" s="191"/>
      <c r="BX17" s="191"/>
      <c r="BY17" s="191"/>
      <c r="BZ17" s="191"/>
      <c r="CA17" s="191"/>
      <c r="CB17" s="191"/>
      <c r="CC17" s="191"/>
      <c r="CD17" s="191"/>
      <c r="CE17" s="191"/>
      <c r="CF17" s="191"/>
      <c r="CG17" s="191"/>
      <c r="CH17" s="192"/>
    </row>
    <row r="18" spans="1:94" x14ac:dyDescent="0.25">
      <c r="A18" s="193"/>
      <c r="B18" s="238" t="s">
        <v>549</v>
      </c>
      <c r="C18" s="308"/>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c r="BK18" s="191"/>
      <c r="BL18" s="191">
        <v>1.3948224653362337E-2</v>
      </c>
      <c r="BM18" s="191">
        <v>5.3841114628313225</v>
      </c>
      <c r="BN18" s="191">
        <v>8.5506774862811366</v>
      </c>
      <c r="BO18" s="191">
        <v>11.127785903033159</v>
      </c>
      <c r="BP18" s="191">
        <v>29.710994568526246</v>
      </c>
      <c r="BQ18" s="191">
        <v>50.796041440378517</v>
      </c>
      <c r="BR18" s="191">
        <v>68.647503783783719</v>
      </c>
      <c r="BS18" s="191">
        <v>77.549634850757002</v>
      </c>
      <c r="BT18" s="191">
        <v>78.862579129191232</v>
      </c>
      <c r="BU18" s="191">
        <v>67.315977049080956</v>
      </c>
      <c r="BV18" s="191"/>
      <c r="BW18" s="191"/>
      <c r="BX18" s="191"/>
      <c r="BY18" s="191"/>
      <c r="BZ18" s="191"/>
      <c r="CA18" s="191"/>
      <c r="CB18" s="191"/>
      <c r="CC18" s="191"/>
      <c r="CD18" s="191"/>
      <c r="CE18" s="191"/>
      <c r="CF18" s="191"/>
      <c r="CG18" s="191"/>
      <c r="CH18" s="192"/>
    </row>
    <row r="19" spans="1:94" ht="25.5" customHeight="1" x14ac:dyDescent="0.3">
      <c r="A19" s="193"/>
      <c r="B19" s="72" t="s">
        <v>550</v>
      </c>
      <c r="AH19" s="191"/>
      <c r="AI19" s="191"/>
      <c r="AJ19" s="191"/>
      <c r="AK19" s="191"/>
      <c r="AL19" s="191"/>
      <c r="AM19" s="191"/>
      <c r="AN19" s="191"/>
      <c r="AO19" s="191"/>
      <c r="AP19" s="191"/>
      <c r="AQ19" s="191"/>
      <c r="AR19" s="191"/>
      <c r="AS19" s="191"/>
      <c r="AT19" s="191"/>
      <c r="AU19" s="191"/>
      <c r="AV19" s="191"/>
      <c r="AW19" s="191"/>
      <c r="AX19" s="191"/>
      <c r="AY19" s="191"/>
      <c r="AZ19" s="191"/>
      <c r="BA19" s="191">
        <v>163.47866651108149</v>
      </c>
      <c r="BB19" s="191">
        <v>187.05371385383526</v>
      </c>
      <c r="BC19" s="191">
        <v>149.96755398000798</v>
      </c>
      <c r="BD19" s="191">
        <v>169.40724939581844</v>
      </c>
      <c r="BE19" s="191">
        <v>154.21051973578159</v>
      </c>
      <c r="BF19" s="191">
        <v>119.15920173857145</v>
      </c>
      <c r="BG19" s="191">
        <v>112.32029204902062</v>
      </c>
      <c r="BH19" s="191">
        <v>116.79585017902568</v>
      </c>
      <c r="BI19" s="191">
        <v>124.13452808126607</v>
      </c>
      <c r="BJ19" s="191">
        <v>123.21674183774292</v>
      </c>
      <c r="BK19" s="191">
        <v>134.48699999999999</v>
      </c>
      <c r="BL19" s="191">
        <v>129.953</v>
      </c>
      <c r="BM19" s="191">
        <v>121.925</v>
      </c>
      <c r="BN19" s="191">
        <v>95.212260665519551</v>
      </c>
      <c r="BO19" s="191">
        <v>59.030710077407292</v>
      </c>
      <c r="BP19" s="191">
        <v>36.975583583650085</v>
      </c>
      <c r="BQ19" s="191">
        <v>15.905182093178912</v>
      </c>
      <c r="BR19" s="191">
        <v>6.5732235105918706</v>
      </c>
      <c r="BS19" s="191">
        <v>2.3760664057247718</v>
      </c>
      <c r="BT19" s="191">
        <v>0.31261325864503853</v>
      </c>
      <c r="BU19" s="191">
        <v>0</v>
      </c>
      <c r="BV19" s="191"/>
      <c r="BW19" s="191"/>
      <c r="BX19" s="191"/>
      <c r="BY19" s="191"/>
      <c r="BZ19" s="191"/>
      <c r="CA19" s="191"/>
      <c r="CB19" s="191"/>
      <c r="CC19" s="191"/>
      <c r="CD19" s="191"/>
      <c r="CE19" s="191"/>
      <c r="CF19" s="191"/>
      <c r="CG19" s="191"/>
      <c r="CH19" s="192"/>
      <c r="CI19" s="309"/>
      <c r="CJ19" s="309"/>
      <c r="CK19" s="309"/>
      <c r="CL19" s="309"/>
      <c r="CM19" s="309"/>
      <c r="CN19" s="309"/>
      <c r="CO19" s="309"/>
      <c r="CP19" s="81"/>
    </row>
    <row r="20" spans="1:94" ht="15.6" x14ac:dyDescent="0.3">
      <c r="A20" s="193"/>
      <c r="B20" s="72" t="s">
        <v>541</v>
      </c>
      <c r="AH20" s="191"/>
      <c r="AI20" s="191"/>
      <c r="AJ20" s="191"/>
      <c r="AK20" s="191"/>
      <c r="AL20" s="191"/>
      <c r="AM20" s="191"/>
      <c r="AN20" s="191"/>
      <c r="AO20" s="191"/>
      <c r="AP20" s="191"/>
      <c r="AQ20" s="191"/>
      <c r="AR20" s="191"/>
      <c r="AS20" s="191"/>
      <c r="AT20" s="191"/>
      <c r="AU20" s="191"/>
      <c r="AV20" s="191"/>
      <c r="AW20" s="191"/>
      <c r="AX20" s="191"/>
      <c r="AY20" s="191"/>
      <c r="AZ20" s="191"/>
      <c r="BA20" s="191">
        <v>203.36061820070574</v>
      </c>
      <c r="BB20" s="191">
        <v>198.40568887790511</v>
      </c>
      <c r="BC20" s="191">
        <v>140.66165186094764</v>
      </c>
      <c r="BD20" s="191">
        <v>138.41469909637487</v>
      </c>
      <c r="BE20" s="191">
        <v>114.8001021440505</v>
      </c>
      <c r="BF20" s="191">
        <v>74.862649640004904</v>
      </c>
      <c r="BG20" s="191">
        <v>62.973652575140854</v>
      </c>
      <c r="BH20" s="191">
        <v>61.77587354492487</v>
      </c>
      <c r="BI20" s="191">
        <v>63.70905671573847</v>
      </c>
      <c r="BJ20" s="191">
        <v>63.463436144717264</v>
      </c>
      <c r="BK20" s="191">
        <v>62.935000000000002</v>
      </c>
      <c r="BL20" s="191">
        <v>60.78</v>
      </c>
      <c r="BM20" s="191">
        <v>67.691999999999993</v>
      </c>
      <c r="BN20" s="191">
        <v>64.433555716356807</v>
      </c>
      <c r="BO20" s="191">
        <v>45.933912116105837</v>
      </c>
      <c r="BP20" s="191">
        <v>33.680927381063057</v>
      </c>
      <c r="BQ20" s="191">
        <v>27.841767534470925</v>
      </c>
      <c r="BR20" s="191">
        <v>27.199686350520878</v>
      </c>
      <c r="BS20" s="191">
        <v>22.810147633481726</v>
      </c>
      <c r="BT20" s="191">
        <v>17.770315272571533</v>
      </c>
      <c r="BU20" s="191">
        <v>13.647851726598063</v>
      </c>
      <c r="BV20" s="191"/>
      <c r="BW20" s="191"/>
      <c r="BX20" s="191"/>
      <c r="BY20" s="191"/>
      <c r="BZ20" s="191"/>
      <c r="CA20" s="191"/>
      <c r="CB20" s="191"/>
      <c r="CC20" s="191"/>
      <c r="CD20" s="191"/>
      <c r="CE20" s="191"/>
      <c r="CF20" s="191"/>
      <c r="CG20" s="191"/>
      <c r="CH20" s="192"/>
      <c r="CI20" s="81"/>
      <c r="CJ20" s="81"/>
      <c r="CK20" s="81"/>
      <c r="CL20" s="81"/>
      <c r="CM20" s="81"/>
      <c r="CN20" s="81"/>
      <c r="CO20" s="81"/>
      <c r="CP20" s="81"/>
    </row>
    <row r="21" spans="1:94" x14ac:dyDescent="0.25">
      <c r="A21" s="193"/>
      <c r="B21" s="72" t="s">
        <v>542</v>
      </c>
      <c r="AH21" s="191"/>
      <c r="AI21" s="191"/>
      <c r="AJ21" s="191"/>
      <c r="AK21" s="191"/>
      <c r="AL21" s="191"/>
      <c r="AM21" s="191"/>
      <c r="AN21" s="191"/>
      <c r="AO21" s="191"/>
      <c r="AP21" s="191"/>
      <c r="AQ21" s="191"/>
      <c r="AR21" s="191"/>
      <c r="AS21" s="191"/>
      <c r="AT21" s="191"/>
      <c r="AU21" s="191"/>
      <c r="AV21" s="191"/>
      <c r="AW21" s="191"/>
      <c r="AX21" s="191"/>
      <c r="AY21" s="191"/>
      <c r="AZ21" s="191"/>
      <c r="BA21" s="191">
        <v>144.44922362530784</v>
      </c>
      <c r="BB21" s="191">
        <v>118.34974127073058</v>
      </c>
      <c r="BC21" s="191">
        <v>74.90693985231799</v>
      </c>
      <c r="BD21" s="191">
        <v>65.80689248048904</v>
      </c>
      <c r="BE21" s="191">
        <v>44.158188736817465</v>
      </c>
      <c r="BF21" s="191">
        <v>29.341435221051537</v>
      </c>
      <c r="BG21" s="191">
        <v>26.164782709926769</v>
      </c>
      <c r="BH21" s="191">
        <v>22.270286626406381</v>
      </c>
      <c r="BI21" s="191">
        <v>20.989385162316275</v>
      </c>
      <c r="BJ21" s="191">
        <v>22.828368151564696</v>
      </c>
      <c r="BK21" s="191">
        <v>22.635999999999999</v>
      </c>
      <c r="BL21" s="191">
        <v>24.882000000000001</v>
      </c>
      <c r="BM21" s="191">
        <v>124.113</v>
      </c>
      <c r="BN21" s="191">
        <v>121.19978491441283</v>
      </c>
      <c r="BO21" s="191">
        <v>75.406614660501049</v>
      </c>
      <c r="BP21" s="191">
        <v>64.692109571851034</v>
      </c>
      <c r="BQ21" s="191">
        <v>43.402130616711688</v>
      </c>
      <c r="BR21" s="191">
        <v>25.514656454953286</v>
      </c>
      <c r="BS21" s="191">
        <v>15.109857198874606</v>
      </c>
      <c r="BT21" s="191">
        <v>9.0519190391507962</v>
      </c>
      <c r="BU21" s="191">
        <v>5.3306866764695657</v>
      </c>
      <c r="BV21" s="191"/>
      <c r="BW21" s="191"/>
      <c r="BX21" s="191"/>
      <c r="BY21" s="191"/>
      <c r="BZ21" s="191"/>
      <c r="CA21" s="191"/>
      <c r="CB21" s="191"/>
      <c r="CC21" s="191"/>
      <c r="CD21" s="191"/>
      <c r="CE21" s="191"/>
      <c r="CF21" s="191"/>
      <c r="CG21" s="191"/>
      <c r="CH21" s="192"/>
    </row>
    <row r="22" spans="1:94" x14ac:dyDescent="0.25">
      <c r="A22" s="193"/>
      <c r="B22" s="72" t="s">
        <v>543</v>
      </c>
      <c r="AH22" s="191"/>
      <c r="AI22" s="191"/>
      <c r="AJ22" s="191"/>
      <c r="AK22" s="191"/>
      <c r="AL22" s="191"/>
      <c r="AM22" s="191"/>
      <c r="AN22" s="191"/>
      <c r="AO22" s="191"/>
      <c r="AP22" s="191"/>
      <c r="AQ22" s="191"/>
      <c r="AR22" s="191"/>
      <c r="AS22" s="191"/>
      <c r="AT22" s="191"/>
      <c r="AU22" s="191"/>
      <c r="AV22" s="191"/>
      <c r="AW22" s="191"/>
      <c r="AX22" s="191"/>
      <c r="AY22" s="191"/>
      <c r="AZ22" s="191"/>
      <c r="BA22" s="191">
        <v>38.789312587174926</v>
      </c>
      <c r="BB22" s="191">
        <v>34.561682109675409</v>
      </c>
      <c r="BC22" s="191">
        <v>22.422254102716579</v>
      </c>
      <c r="BD22" s="191">
        <v>21.978699599733631</v>
      </c>
      <c r="BE22" s="191">
        <v>19.528754619871819</v>
      </c>
      <c r="BF22" s="191">
        <v>13.079704247052007</v>
      </c>
      <c r="BG22" s="191">
        <v>10.37376788383064</v>
      </c>
      <c r="BH22" s="191">
        <v>17.945685060334739</v>
      </c>
      <c r="BI22" s="191">
        <v>19.538175067930293</v>
      </c>
      <c r="BJ22" s="191">
        <v>20.399963952869477</v>
      </c>
      <c r="BK22" s="191">
        <v>23.855</v>
      </c>
      <c r="BL22" s="191">
        <v>24.017000000000003</v>
      </c>
      <c r="BM22" s="191">
        <v>24.642999999999997</v>
      </c>
      <c r="BN22" s="191">
        <v>18.39283910997651</v>
      </c>
      <c r="BO22" s="191">
        <v>14.946486557439496</v>
      </c>
      <c r="BP22" s="191">
        <v>17.950244579809109</v>
      </c>
      <c r="BQ22" s="191">
        <v>20.2149122285795</v>
      </c>
      <c r="BR22" s="191">
        <v>16.67174622935487</v>
      </c>
      <c r="BS22" s="191">
        <v>16.54973947382279</v>
      </c>
      <c r="BT22" s="191">
        <v>13.655624784625029</v>
      </c>
      <c r="BU22" s="191">
        <v>11.198373868441289</v>
      </c>
      <c r="BV22" s="191"/>
      <c r="BW22" s="191"/>
      <c r="BX22" s="191"/>
      <c r="BY22" s="191"/>
      <c r="BZ22" s="191"/>
      <c r="CA22" s="191"/>
      <c r="CB22" s="191"/>
      <c r="CC22" s="191"/>
      <c r="CD22" s="191"/>
      <c r="CE22" s="191"/>
      <c r="CF22" s="191"/>
      <c r="CG22" s="191"/>
      <c r="CH22" s="192"/>
    </row>
    <row r="23" spans="1:94" ht="26.25" customHeight="1" x14ac:dyDescent="0.25">
      <c r="A23" s="193"/>
      <c r="B23" s="74" t="s">
        <v>544</v>
      </c>
      <c r="AH23" s="191"/>
      <c r="AI23" s="191"/>
      <c r="AJ23" s="191"/>
      <c r="AK23" s="191"/>
      <c r="AL23" s="191"/>
      <c r="AM23" s="191"/>
      <c r="AN23" s="191"/>
      <c r="AO23" s="191"/>
      <c r="AP23" s="191"/>
      <c r="AQ23" s="191"/>
      <c r="AR23" s="191"/>
      <c r="AS23" s="191"/>
      <c r="AT23" s="191"/>
      <c r="AU23" s="191"/>
      <c r="AV23" s="191"/>
      <c r="AW23" s="191"/>
      <c r="AX23" s="191"/>
      <c r="AY23" s="191"/>
      <c r="AZ23" s="191"/>
      <c r="BA23" s="191">
        <f>SUM(BA16:BA22)</f>
        <v>550.07782092426999</v>
      </c>
      <c r="BB23" s="191">
        <f t="shared" ref="BB23:BG23" si="3">SUM(BB16:BB22)</f>
        <v>538.37082611214635</v>
      </c>
      <c r="BC23" s="191">
        <f t="shared" si="3"/>
        <v>387.95839979599015</v>
      </c>
      <c r="BD23" s="191">
        <f t="shared" si="3"/>
        <v>395.60754057241604</v>
      </c>
      <c r="BE23" s="191">
        <f t="shared" si="3"/>
        <v>332.69756523652143</v>
      </c>
      <c r="BF23" s="191">
        <f t="shared" si="3"/>
        <v>236.44299084667989</v>
      </c>
      <c r="BG23" s="191">
        <f t="shared" si="3"/>
        <v>211.83249521791888</v>
      </c>
      <c r="BH23" s="191">
        <f>SUM(BH16:BH22)</f>
        <v>218.78769541069167</v>
      </c>
      <c r="BI23" s="191">
        <f t="shared" ref="BI23:BU23" si="4">SUM(BI16:BI22)</f>
        <v>228.37114502725112</v>
      </c>
      <c r="BJ23" s="191">
        <f t="shared" si="4"/>
        <v>229.90851008689435</v>
      </c>
      <c r="BK23" s="191">
        <f t="shared" si="4"/>
        <v>243.91299999999998</v>
      </c>
      <c r="BL23" s="191">
        <f t="shared" si="4"/>
        <v>240.17112335720162</v>
      </c>
      <c r="BM23" s="191">
        <f t="shared" si="4"/>
        <v>364.19197685889327</v>
      </c>
      <c r="BN23" s="191">
        <f t="shared" si="4"/>
        <v>350.50125478629542</v>
      </c>
      <c r="BO23" s="191">
        <f t="shared" si="4"/>
        <v>253.87548133879224</v>
      </c>
      <c r="BP23" s="191">
        <f t="shared" si="4"/>
        <v>246.71075788243246</v>
      </c>
      <c r="BQ23" s="191">
        <f t="shared" si="4"/>
        <v>202.42189831173042</v>
      </c>
      <c r="BR23" s="191">
        <f t="shared" si="4"/>
        <v>181.82649780045983</v>
      </c>
      <c r="BS23" s="191">
        <f t="shared" si="4"/>
        <v>160.99493943531127</v>
      </c>
      <c r="BT23" s="191">
        <f t="shared" si="4"/>
        <v>140.91511135140379</v>
      </c>
      <c r="BU23" s="191">
        <f t="shared" si="4"/>
        <v>114.30374162533161</v>
      </c>
      <c r="BV23" s="191"/>
      <c r="BW23" s="191"/>
      <c r="BX23" s="191"/>
      <c r="BY23" s="191"/>
      <c r="BZ23" s="191"/>
      <c r="CA23" s="191"/>
      <c r="CB23" s="191"/>
      <c r="CC23" s="191"/>
      <c r="CD23" s="191"/>
      <c r="CE23" s="191"/>
      <c r="CF23" s="191"/>
      <c r="CG23" s="191"/>
      <c r="CH23" s="192"/>
    </row>
    <row r="24" spans="1:94" x14ac:dyDescent="0.25">
      <c r="A24" s="193"/>
      <c r="B24" s="74" t="s">
        <v>545</v>
      </c>
      <c r="AH24" s="191"/>
      <c r="AI24" s="191"/>
      <c r="AJ24" s="191"/>
      <c r="AK24" s="191"/>
      <c r="AL24" s="191"/>
      <c r="AM24" s="191"/>
      <c r="AN24" s="191"/>
      <c r="AO24" s="191"/>
      <c r="AP24" s="191"/>
      <c r="AQ24" s="191"/>
      <c r="AR24" s="191"/>
      <c r="AS24" s="191"/>
      <c r="AT24" s="191"/>
      <c r="AU24" s="191"/>
      <c r="AV24" s="191"/>
      <c r="AW24" s="191"/>
      <c r="AX24" s="191"/>
      <c r="AY24" s="191"/>
      <c r="AZ24" s="191"/>
      <c r="BA24" s="191">
        <f>BA23+BA14</f>
        <v>666.87375080608103</v>
      </c>
      <c r="BB24" s="191">
        <f t="shared" ref="BB24:BG24" si="5">BB23+BB14</f>
        <v>670.54929627711158</v>
      </c>
      <c r="BC24" s="191">
        <f t="shared" si="5"/>
        <v>497.65911363035661</v>
      </c>
      <c r="BD24" s="191">
        <f t="shared" si="5"/>
        <v>521.06276528057947</v>
      </c>
      <c r="BE24" s="191">
        <f t="shared" si="5"/>
        <v>453.08498532628892</v>
      </c>
      <c r="BF24" s="191">
        <f t="shared" si="5"/>
        <v>336.92971511594305</v>
      </c>
      <c r="BG24" s="191">
        <f t="shared" si="5"/>
        <v>312.71251671593757</v>
      </c>
      <c r="BH24" s="191">
        <f>BH23+BH14</f>
        <v>331.98769541069169</v>
      </c>
      <c r="BI24" s="191">
        <f t="shared" ref="BI24:BU24" si="6">BI23+BI14</f>
        <v>362.57114502725108</v>
      </c>
      <c r="BJ24" s="191">
        <f t="shared" si="6"/>
        <v>372.60851008689434</v>
      </c>
      <c r="BK24" s="191">
        <f t="shared" si="6"/>
        <v>412.31299999999999</v>
      </c>
      <c r="BL24" s="191">
        <f t="shared" si="6"/>
        <v>412.37112335720161</v>
      </c>
      <c r="BM24" s="191">
        <f t="shared" si="6"/>
        <v>533.0919768588933</v>
      </c>
      <c r="BN24" s="191">
        <f t="shared" si="6"/>
        <v>489.90125478629545</v>
      </c>
      <c r="BO24" s="191">
        <f t="shared" si="6"/>
        <v>353.77548133879225</v>
      </c>
      <c r="BP24" s="191">
        <f t="shared" si="6"/>
        <v>339.21075788243246</v>
      </c>
      <c r="BQ24" s="191">
        <f t="shared" si="6"/>
        <v>286.92189831173039</v>
      </c>
      <c r="BR24" s="191">
        <f t="shared" si="6"/>
        <v>256.22649780045981</v>
      </c>
      <c r="BS24" s="191">
        <f t="shared" si="6"/>
        <v>218.59493943531126</v>
      </c>
      <c r="BT24" s="191">
        <f t="shared" si="6"/>
        <v>184.8151113514038</v>
      </c>
      <c r="BU24" s="191">
        <f t="shared" si="6"/>
        <v>150.90374162533161</v>
      </c>
      <c r="BV24" s="191"/>
      <c r="BW24" s="191"/>
      <c r="BX24" s="191"/>
      <c r="BY24" s="191"/>
      <c r="BZ24" s="191"/>
      <c r="CA24" s="191"/>
      <c r="CB24" s="191"/>
      <c r="CC24" s="191"/>
      <c r="CD24" s="191"/>
      <c r="CE24" s="191"/>
      <c r="CF24" s="191"/>
      <c r="CG24" s="191"/>
      <c r="CH24" s="192"/>
    </row>
    <row r="25" spans="1:94" ht="26.25" customHeight="1" x14ac:dyDescent="0.3">
      <c r="A25" s="193"/>
      <c r="B25" s="79" t="s">
        <v>551</v>
      </c>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2"/>
    </row>
    <row r="26" spans="1:94" x14ac:dyDescent="0.25">
      <c r="A26" s="193"/>
      <c r="B26" s="72" t="s">
        <v>539</v>
      </c>
      <c r="AH26" s="191">
        <v>2.8029816586538465</v>
      </c>
      <c r="AI26" s="191">
        <v>3.1177550000000003</v>
      </c>
      <c r="AJ26" s="191">
        <v>4.417237692307693</v>
      </c>
      <c r="AK26" s="191">
        <v>3.0525300000000004</v>
      </c>
      <c r="AL26" s="191">
        <v>5.1579929999999994</v>
      </c>
      <c r="AM26" s="191">
        <v>4.8207797499999998</v>
      </c>
      <c r="AN26" s="191">
        <v>5.9772190000000007</v>
      </c>
      <c r="AO26" s="191">
        <v>6.0103905714285712</v>
      </c>
      <c r="AP26" s="191">
        <v>6.2181166666666661</v>
      </c>
      <c r="AQ26" s="191">
        <v>11.184782999999999</v>
      </c>
      <c r="AR26" s="191">
        <v>20.375420333333334</v>
      </c>
      <c r="AS26" s="191">
        <v>23.223578666666668</v>
      </c>
      <c r="AT26" s="191">
        <v>27.424068666666663</v>
      </c>
      <c r="AU26" s="191">
        <v>33.173434999999991</v>
      </c>
      <c r="AV26" s="191">
        <v>38.794090666666669</v>
      </c>
      <c r="AW26" s="191">
        <v>43.345056333333332</v>
      </c>
      <c r="AX26" s="191">
        <v>43.463999999999999</v>
      </c>
      <c r="AY26" s="191">
        <v>46.861000000000004</v>
      </c>
      <c r="AZ26" s="191">
        <v>50.704000000000001</v>
      </c>
      <c r="BA26" s="191">
        <v>51.632000000000005</v>
      </c>
      <c r="BB26" s="191">
        <v>53.134</v>
      </c>
      <c r="BC26" s="191">
        <v>55.036000000000001</v>
      </c>
      <c r="BD26" s="191">
        <v>63.141999999999996</v>
      </c>
      <c r="BE26" s="191">
        <v>69.936000000000007</v>
      </c>
      <c r="BF26" s="191">
        <v>78.903000000000006</v>
      </c>
      <c r="BG26" s="191">
        <v>44.26</v>
      </c>
      <c r="BH26" s="191">
        <v>0</v>
      </c>
      <c r="BI26" s="191">
        <v>0</v>
      </c>
      <c r="BJ26" s="191">
        <v>0</v>
      </c>
      <c r="BK26" s="191">
        <v>0</v>
      </c>
      <c r="BL26" s="191">
        <v>0</v>
      </c>
      <c r="BM26" s="191">
        <v>0</v>
      </c>
      <c r="BN26" s="191">
        <v>0</v>
      </c>
      <c r="BO26" s="191">
        <v>0</v>
      </c>
      <c r="BP26" s="191">
        <v>0</v>
      </c>
      <c r="BQ26" s="191">
        <v>0</v>
      </c>
      <c r="BR26" s="191">
        <v>0</v>
      </c>
      <c r="BS26" s="191">
        <v>0</v>
      </c>
      <c r="BT26" s="191">
        <v>0</v>
      </c>
      <c r="BU26" s="191">
        <v>0</v>
      </c>
      <c r="BV26" s="191">
        <v>0</v>
      </c>
      <c r="BW26" s="191">
        <v>0</v>
      </c>
      <c r="BX26" s="191">
        <v>0</v>
      </c>
      <c r="BY26" s="191">
        <v>0</v>
      </c>
      <c r="BZ26" s="191">
        <v>0</v>
      </c>
      <c r="CA26" s="191">
        <v>0</v>
      </c>
      <c r="CB26" s="191">
        <v>0</v>
      </c>
      <c r="CC26" s="191">
        <v>0</v>
      </c>
      <c r="CD26" s="191">
        <v>0</v>
      </c>
      <c r="CE26" s="191">
        <v>0</v>
      </c>
      <c r="CF26" s="191">
        <v>0</v>
      </c>
      <c r="CG26" s="191">
        <v>0</v>
      </c>
      <c r="CH26" s="192">
        <v>0</v>
      </c>
    </row>
    <row r="27" spans="1:94" x14ac:dyDescent="0.25">
      <c r="A27" s="193"/>
      <c r="B27" s="72" t="s">
        <v>540</v>
      </c>
      <c r="AH27" s="191">
        <v>7.5111414455503507</v>
      </c>
      <c r="AI27" s="191">
        <v>8.4174038688524586</v>
      </c>
      <c r="AJ27" s="191">
        <v>9.4816625866666655</v>
      </c>
      <c r="AK27" s="191">
        <v>12.034947442955179</v>
      </c>
      <c r="AL27" s="191">
        <v>13.745806388888887</v>
      </c>
      <c r="AM27" s="191">
        <v>19.090701198757763</v>
      </c>
      <c r="AN27" s="191">
        <v>21.007634551282052</v>
      </c>
      <c r="AO27" s="191">
        <v>26.119155875576038</v>
      </c>
      <c r="AP27" s="191">
        <v>32.606789188888889</v>
      </c>
      <c r="AQ27" s="191">
        <v>38.531891107954536</v>
      </c>
      <c r="AR27" s="191">
        <v>59.18475512688822</v>
      </c>
      <c r="AS27" s="191">
        <v>88.33756571666666</v>
      </c>
      <c r="AT27" s="191">
        <v>105.5033161810141</v>
      </c>
      <c r="AU27" s="191">
        <v>176.29218303667017</v>
      </c>
      <c r="AV27" s="191">
        <v>255.36242765825932</v>
      </c>
      <c r="AW27" s="191">
        <v>326.26827882189571</v>
      </c>
      <c r="AX27" s="191">
        <v>301.11099999999999</v>
      </c>
      <c r="AY27" s="191">
        <v>349.55500000000001</v>
      </c>
      <c r="AZ27" s="191">
        <v>383.83500000000004</v>
      </c>
      <c r="BA27" s="191">
        <v>410.74400000000003</v>
      </c>
      <c r="BB27" s="191">
        <v>430.81400000000002</v>
      </c>
      <c r="BC27" s="191">
        <v>504.67800000000005</v>
      </c>
      <c r="BD27" s="191">
        <v>645.44600000000003</v>
      </c>
      <c r="BE27" s="191">
        <v>762.50800000000004</v>
      </c>
      <c r="BF27" s="191">
        <v>868.03</v>
      </c>
      <c r="BG27" s="191">
        <v>922.62299999999993</v>
      </c>
      <c r="BH27" s="191">
        <v>762.85481436764269</v>
      </c>
      <c r="BI27" s="191">
        <v>581.84828131173447</v>
      </c>
      <c r="BJ27" s="191">
        <v>473.61722956436608</v>
      </c>
      <c r="BK27" s="191">
        <v>413.95084160102698</v>
      </c>
      <c r="BL27" s="191">
        <v>361.9907599972754</v>
      </c>
      <c r="BM27" s="191">
        <v>257.46548854574922</v>
      </c>
      <c r="BN27" s="191">
        <v>205.60454345030763</v>
      </c>
      <c r="BO27" s="191">
        <v>154.90300893745626</v>
      </c>
      <c r="BP27" s="191">
        <v>76.267852899601877</v>
      </c>
      <c r="BQ27" s="191">
        <v>20.56193343208226</v>
      </c>
      <c r="BR27" s="191">
        <v>6.1435737027836854</v>
      </c>
      <c r="BS27" s="191">
        <v>2.054652867902226</v>
      </c>
      <c r="BT27" s="191">
        <v>0.52378414252916405</v>
      </c>
      <c r="BU27" s="191">
        <v>0</v>
      </c>
      <c r="BV27" s="191">
        <v>0</v>
      </c>
      <c r="BW27" s="191">
        <v>0</v>
      </c>
      <c r="BX27" s="191">
        <v>0</v>
      </c>
      <c r="BY27" s="191">
        <v>0</v>
      </c>
      <c r="BZ27" s="191">
        <v>0</v>
      </c>
      <c r="CA27" s="191">
        <v>0</v>
      </c>
      <c r="CB27" s="191">
        <v>0</v>
      </c>
      <c r="CC27" s="191">
        <v>0</v>
      </c>
      <c r="CD27" s="191">
        <v>0</v>
      </c>
      <c r="CE27" s="191">
        <v>0</v>
      </c>
      <c r="CF27" s="191">
        <v>0</v>
      </c>
      <c r="CG27" s="191">
        <v>0</v>
      </c>
      <c r="CH27" s="192">
        <v>0</v>
      </c>
    </row>
    <row r="28" spans="1:94" x14ac:dyDescent="0.25">
      <c r="A28" s="193"/>
      <c r="B28" s="72" t="s">
        <v>541</v>
      </c>
      <c r="AH28" s="191">
        <v>182.15085531267607</v>
      </c>
      <c r="AI28" s="191">
        <v>193.603454</v>
      </c>
      <c r="AJ28" s="191">
        <v>246.08449246153847</v>
      </c>
      <c r="AK28" s="191">
        <v>298.00780700000001</v>
      </c>
      <c r="AL28" s="191">
        <v>372.96242025000004</v>
      </c>
      <c r="AM28" s="191">
        <v>418.66883899999999</v>
      </c>
      <c r="AN28" s="191">
        <v>472.97908750000005</v>
      </c>
      <c r="AO28" s="191">
        <v>559.46277857142854</v>
      </c>
      <c r="AP28" s="191">
        <v>619.10317680000003</v>
      </c>
      <c r="AQ28" s="191">
        <v>687.23668999999995</v>
      </c>
      <c r="AR28" s="191">
        <v>786.62654500000008</v>
      </c>
      <c r="AS28" s="191">
        <v>914.84584999999981</v>
      </c>
      <c r="AT28" s="191">
        <v>1031.7429646666667</v>
      </c>
      <c r="AU28" s="191">
        <v>1238.1339973333331</v>
      </c>
      <c r="AV28" s="191">
        <v>1496.1980143333333</v>
      </c>
      <c r="AW28" s="191">
        <v>1640.7096546666664</v>
      </c>
      <c r="AX28" s="191">
        <v>1565.194</v>
      </c>
      <c r="AY28" s="191">
        <v>1620.7080000000001</v>
      </c>
      <c r="AZ28" s="191">
        <v>1655.7110000000002</v>
      </c>
      <c r="BA28" s="191">
        <v>1620.1309999999999</v>
      </c>
      <c r="BB28" s="191">
        <v>1603.6470000000002</v>
      </c>
      <c r="BC28" s="191">
        <v>1767.1590000000001</v>
      </c>
      <c r="BD28" s="191">
        <v>2165.7539999999999</v>
      </c>
      <c r="BE28" s="191">
        <v>2410.0329999999999</v>
      </c>
      <c r="BF28" s="191">
        <v>2614.94</v>
      </c>
      <c r="BG28" s="191">
        <v>2692.2280000000001</v>
      </c>
      <c r="BH28" s="191">
        <v>2379.5925143374584</v>
      </c>
      <c r="BI28" s="191">
        <v>1837.3630975898855</v>
      </c>
      <c r="BJ28" s="191">
        <v>1488.0812530592266</v>
      </c>
      <c r="BK28" s="191">
        <v>1240.0749327219526</v>
      </c>
      <c r="BL28" s="191">
        <v>1019.2297363963041</v>
      </c>
      <c r="BM28" s="191">
        <v>573.42465157263109</v>
      </c>
      <c r="BN28" s="191">
        <v>385.58487222799226</v>
      </c>
      <c r="BO28" s="191">
        <v>257.83000969421636</v>
      </c>
      <c r="BP28" s="191">
        <v>181.74617268748545</v>
      </c>
      <c r="BQ28" s="191">
        <v>126.36562807856818</v>
      </c>
      <c r="BR28" s="191">
        <v>93.6580137692699</v>
      </c>
      <c r="BS28" s="191">
        <v>62.818026950391548</v>
      </c>
      <c r="BT28" s="191">
        <v>46.246929954277043</v>
      </c>
      <c r="BU28" s="191">
        <v>33.264070762993541</v>
      </c>
      <c r="BV28" s="191">
        <v>25.29741488734189</v>
      </c>
      <c r="BW28" s="191">
        <v>13.972960794939921</v>
      </c>
      <c r="BX28" s="191">
        <v>8.4216651556987863</v>
      </c>
      <c r="BY28" s="191">
        <v>5.1883944602961058</v>
      </c>
      <c r="BZ28" s="191">
        <v>3.1133546369352243</v>
      </c>
      <c r="CA28" s="191">
        <v>1.7907552020678494</v>
      </c>
      <c r="CB28" s="191">
        <v>1.0479183499307492</v>
      </c>
      <c r="CC28" s="191">
        <v>0</v>
      </c>
      <c r="CD28" s="191">
        <v>0</v>
      </c>
      <c r="CE28" s="191">
        <v>0</v>
      </c>
      <c r="CF28" s="191">
        <v>0</v>
      </c>
      <c r="CG28" s="191">
        <v>0</v>
      </c>
      <c r="CH28" s="192">
        <v>0</v>
      </c>
    </row>
    <row r="29" spans="1:94" x14ac:dyDescent="0.25">
      <c r="A29" s="193"/>
      <c r="B29" s="72" t="s">
        <v>542</v>
      </c>
      <c r="AH29" s="191">
        <v>93.471266166347988</v>
      </c>
      <c r="AI29" s="191">
        <v>94.923246999999989</v>
      </c>
      <c r="AJ29" s="191">
        <v>133.38773399999999</v>
      </c>
      <c r="AK29" s="191">
        <v>247.07490900000002</v>
      </c>
      <c r="AL29" s="191">
        <v>357.58954</v>
      </c>
      <c r="AM29" s="191">
        <v>431.42880574999998</v>
      </c>
      <c r="AN29" s="191">
        <v>509.44051474999986</v>
      </c>
      <c r="AO29" s="191">
        <v>568.12316771428561</v>
      </c>
      <c r="AP29" s="191">
        <v>574.2704686666666</v>
      </c>
      <c r="AQ29" s="191">
        <v>536.17211133333342</v>
      </c>
      <c r="AR29" s="191">
        <v>433.57405600000004</v>
      </c>
      <c r="AS29" s="191">
        <v>354.685723</v>
      </c>
      <c r="AT29" s="191">
        <v>376.53609799999998</v>
      </c>
      <c r="AU29" s="191">
        <v>563.69445233333329</v>
      </c>
      <c r="AV29" s="191">
        <v>715.69305299999996</v>
      </c>
      <c r="AW29" s="191">
        <v>769.72457333333318</v>
      </c>
      <c r="AX29" s="191">
        <v>820</v>
      </c>
      <c r="AY29" s="191">
        <v>660</v>
      </c>
      <c r="AZ29" s="191">
        <v>490</v>
      </c>
      <c r="BA29" s="191">
        <v>330</v>
      </c>
      <c r="BB29" s="191">
        <v>305</v>
      </c>
      <c r="BC29" s="191">
        <v>285</v>
      </c>
      <c r="BD29" s="191">
        <v>305</v>
      </c>
      <c r="BE29" s="191">
        <v>284</v>
      </c>
      <c r="BF29" s="191">
        <v>289.81299999999999</v>
      </c>
      <c r="BG29" s="191">
        <v>255.8872903330878</v>
      </c>
      <c r="BH29" s="191">
        <v>142.881</v>
      </c>
      <c r="BI29" s="191">
        <v>24.123565300067376</v>
      </c>
      <c r="BJ29" s="191">
        <v>12.22461096189574</v>
      </c>
      <c r="BK29" s="191">
        <v>0</v>
      </c>
      <c r="BL29" s="191">
        <v>0</v>
      </c>
      <c r="BM29" s="191">
        <v>0</v>
      </c>
      <c r="BN29" s="191">
        <v>0</v>
      </c>
      <c r="BO29" s="191">
        <v>0</v>
      </c>
      <c r="BP29" s="191">
        <v>0</v>
      </c>
      <c r="BQ29" s="191">
        <v>0</v>
      </c>
      <c r="BR29" s="191">
        <v>0</v>
      </c>
      <c r="BS29" s="191">
        <v>0</v>
      </c>
      <c r="BT29" s="191">
        <v>0</v>
      </c>
      <c r="BU29" s="191">
        <v>0</v>
      </c>
      <c r="BV29" s="191">
        <v>0</v>
      </c>
      <c r="BW29" s="191">
        <v>0</v>
      </c>
      <c r="BX29" s="191">
        <v>0</v>
      </c>
      <c r="BY29" s="191">
        <v>0</v>
      </c>
      <c r="BZ29" s="191">
        <v>0</v>
      </c>
      <c r="CA29" s="191">
        <v>0</v>
      </c>
      <c r="CB29" s="191">
        <v>0</v>
      </c>
      <c r="CC29" s="191">
        <v>0</v>
      </c>
      <c r="CD29" s="191">
        <v>0</v>
      </c>
      <c r="CE29" s="191">
        <v>0</v>
      </c>
      <c r="CF29" s="191">
        <v>0</v>
      </c>
      <c r="CG29" s="191">
        <v>0</v>
      </c>
      <c r="CH29" s="192">
        <v>0</v>
      </c>
    </row>
    <row r="30" spans="1:94" x14ac:dyDescent="0.25">
      <c r="A30" s="193"/>
      <c r="B30" s="72" t="s">
        <v>543</v>
      </c>
      <c r="AH30" s="191">
        <v>1.5700192131147541</v>
      </c>
      <c r="AI30" s="191">
        <v>2.0185961311475409</v>
      </c>
      <c r="AJ30" s="191">
        <v>2.5145194133333337</v>
      </c>
      <c r="AK30" s="191">
        <v>4.1943370570448213</v>
      </c>
      <c r="AL30" s="191">
        <v>6.0108461111111113</v>
      </c>
      <c r="AM30" s="191">
        <v>8.9534398012422383</v>
      </c>
      <c r="AN30" s="191">
        <v>11.366141948717949</v>
      </c>
      <c r="AO30" s="191">
        <v>12.40421998156682</v>
      </c>
      <c r="AP30" s="191">
        <v>13.377009744444447</v>
      </c>
      <c r="AQ30" s="191">
        <v>18.165157558712117</v>
      </c>
      <c r="AR30" s="191">
        <v>22.602176873111784</v>
      </c>
      <c r="AS30" s="191">
        <v>36.159565949999994</v>
      </c>
      <c r="AT30" s="191">
        <v>60.108176818985882</v>
      </c>
      <c r="AU30" s="191">
        <v>72.762087296663097</v>
      </c>
      <c r="AV30" s="191">
        <v>82.914424675073988</v>
      </c>
      <c r="AW30" s="191">
        <v>91.830058844770917</v>
      </c>
      <c r="AX30" s="191">
        <v>56.148000000000003</v>
      </c>
      <c r="AY30" s="191">
        <v>67.225999999999999</v>
      </c>
      <c r="AZ30" s="191">
        <v>72.277000000000001</v>
      </c>
      <c r="BA30" s="191">
        <v>71.974000000000004</v>
      </c>
      <c r="BB30" s="191">
        <v>72.932000000000002</v>
      </c>
      <c r="BC30" s="191">
        <v>57.133000000000003</v>
      </c>
      <c r="BD30" s="191">
        <v>70.122000000000014</v>
      </c>
      <c r="BE30" s="191">
        <v>82.59</v>
      </c>
      <c r="BF30" s="191">
        <v>93.134</v>
      </c>
      <c r="BG30" s="191">
        <v>93.677999999999997</v>
      </c>
      <c r="BH30" s="191">
        <v>135.55267129489889</v>
      </c>
      <c r="BI30" s="191">
        <v>106.78862109838009</v>
      </c>
      <c r="BJ30" s="191">
        <v>88.301517376407233</v>
      </c>
      <c r="BK30" s="191">
        <v>83.486206160473344</v>
      </c>
      <c r="BL30" s="191">
        <v>74.469583454151902</v>
      </c>
      <c r="BM30" s="191">
        <v>46.082289627416799</v>
      </c>
      <c r="BN30" s="191">
        <v>42.030298381239113</v>
      </c>
      <c r="BO30" s="191">
        <v>38.324695975425612</v>
      </c>
      <c r="BP30" s="191">
        <v>34.26120907045155</v>
      </c>
      <c r="BQ30" s="191">
        <v>25.247131731818119</v>
      </c>
      <c r="BR30" s="191">
        <v>19.689829310529547</v>
      </c>
      <c r="BS30" s="191">
        <v>15.35212329400081</v>
      </c>
      <c r="BT30" s="191">
        <v>12.403655026348911</v>
      </c>
      <c r="BU30" s="191">
        <v>9.3437312563042951</v>
      </c>
      <c r="BV30" s="191">
        <v>7.3839716360874892</v>
      </c>
      <c r="BW30" s="191">
        <v>3.6841308978695588</v>
      </c>
      <c r="BX30" s="191">
        <v>2.3560170094230699</v>
      </c>
      <c r="BY30" s="191">
        <v>1.3616494247968451</v>
      </c>
      <c r="BZ30" s="191">
        <v>0.80700895430719033</v>
      </c>
      <c r="CA30" s="191">
        <v>0.47145260770350222</v>
      </c>
      <c r="CB30" s="191">
        <v>0.27588574818306416</v>
      </c>
      <c r="CC30" s="191">
        <v>0</v>
      </c>
      <c r="CD30" s="191">
        <v>0</v>
      </c>
      <c r="CE30" s="191">
        <v>0</v>
      </c>
      <c r="CF30" s="191">
        <v>0</v>
      </c>
      <c r="CG30" s="191">
        <v>0</v>
      </c>
      <c r="CH30" s="192">
        <v>0</v>
      </c>
    </row>
    <row r="31" spans="1:94" ht="26.25" customHeight="1" x14ac:dyDescent="0.25">
      <c r="A31" s="193"/>
      <c r="B31" s="74" t="s">
        <v>544</v>
      </c>
      <c r="AH31" s="191">
        <f t="shared" ref="AH31:BM31" si="7">SUM(AH27:AH30)</f>
        <v>284.70328213768914</v>
      </c>
      <c r="AI31" s="191">
        <f t="shared" si="7"/>
        <v>298.96270099999998</v>
      </c>
      <c r="AJ31" s="191">
        <f t="shared" si="7"/>
        <v>391.4684084615385</v>
      </c>
      <c r="AK31" s="191">
        <f t="shared" si="7"/>
        <v>561.31200049999995</v>
      </c>
      <c r="AL31" s="191">
        <f t="shared" si="7"/>
        <v>750.30861275000007</v>
      </c>
      <c r="AM31" s="191">
        <f t="shared" si="7"/>
        <v>878.14178574999994</v>
      </c>
      <c r="AN31" s="191">
        <f t="shared" si="7"/>
        <v>1014.7933787499999</v>
      </c>
      <c r="AO31" s="191">
        <f t="shared" si="7"/>
        <v>1166.1093221428569</v>
      </c>
      <c r="AP31" s="191">
        <f t="shared" si="7"/>
        <v>1239.3574444000001</v>
      </c>
      <c r="AQ31" s="191">
        <f t="shared" si="7"/>
        <v>1280.1058499999999</v>
      </c>
      <c r="AR31" s="191">
        <f t="shared" si="7"/>
        <v>1301.9875330000002</v>
      </c>
      <c r="AS31" s="191">
        <f t="shared" si="7"/>
        <v>1394.0287046666663</v>
      </c>
      <c r="AT31" s="191">
        <f t="shared" si="7"/>
        <v>1573.8905556666666</v>
      </c>
      <c r="AU31" s="191">
        <f t="shared" si="7"/>
        <v>2050.8827199999996</v>
      </c>
      <c r="AV31" s="191">
        <f t="shared" si="7"/>
        <v>2550.1679196666664</v>
      </c>
      <c r="AW31" s="191">
        <f t="shared" si="7"/>
        <v>2828.5325656666664</v>
      </c>
      <c r="AX31" s="191">
        <f t="shared" si="7"/>
        <v>2742.453</v>
      </c>
      <c r="AY31" s="191">
        <f t="shared" si="7"/>
        <v>2697.489</v>
      </c>
      <c r="AZ31" s="191">
        <f t="shared" si="7"/>
        <v>2601.8230000000003</v>
      </c>
      <c r="BA31" s="191">
        <f t="shared" si="7"/>
        <v>2432.8490000000002</v>
      </c>
      <c r="BB31" s="191">
        <f t="shared" si="7"/>
        <v>2412.393</v>
      </c>
      <c r="BC31" s="191">
        <f t="shared" si="7"/>
        <v>2613.9699999999998</v>
      </c>
      <c r="BD31" s="191">
        <f t="shared" si="7"/>
        <v>3186.3219999999997</v>
      </c>
      <c r="BE31" s="191">
        <f t="shared" si="7"/>
        <v>3539.1310000000003</v>
      </c>
      <c r="BF31" s="191">
        <f t="shared" si="7"/>
        <v>3865.9170000000004</v>
      </c>
      <c r="BG31" s="191">
        <f t="shared" si="7"/>
        <v>3964.416290333088</v>
      </c>
      <c r="BH31" s="191">
        <f t="shared" si="7"/>
        <v>3420.8809999999999</v>
      </c>
      <c r="BI31" s="191">
        <f t="shared" si="7"/>
        <v>2550.1235653000672</v>
      </c>
      <c r="BJ31" s="191">
        <f t="shared" si="7"/>
        <v>2062.2246109618955</v>
      </c>
      <c r="BK31" s="191">
        <f t="shared" si="7"/>
        <v>1737.5119804834528</v>
      </c>
      <c r="BL31" s="191">
        <f t="shared" si="7"/>
        <v>1455.6900798477316</v>
      </c>
      <c r="BM31" s="191">
        <f t="shared" si="7"/>
        <v>876.97242974579706</v>
      </c>
      <c r="BN31" s="191">
        <f t="shared" ref="BN31:CH31" si="8">SUM(BN27:BN30)</f>
        <v>633.219714059539</v>
      </c>
      <c r="BO31" s="191">
        <f t="shared" si="8"/>
        <v>451.05771460709821</v>
      </c>
      <c r="BP31" s="191">
        <f t="shared" si="8"/>
        <v>292.27523465753887</v>
      </c>
      <c r="BQ31" s="191">
        <f t="shared" si="8"/>
        <v>172.17469324246855</v>
      </c>
      <c r="BR31" s="191">
        <f t="shared" si="8"/>
        <v>119.49141678258313</v>
      </c>
      <c r="BS31" s="191">
        <f t="shared" si="8"/>
        <v>80.22480311229458</v>
      </c>
      <c r="BT31" s="191">
        <f t="shared" si="8"/>
        <v>59.174369123155117</v>
      </c>
      <c r="BU31" s="191">
        <f t="shared" si="8"/>
        <v>42.607802019297836</v>
      </c>
      <c r="BV31" s="191">
        <f t="shared" si="8"/>
        <v>32.681386523429381</v>
      </c>
      <c r="BW31" s="191">
        <f t="shared" si="8"/>
        <v>17.65709169280948</v>
      </c>
      <c r="BX31" s="191">
        <f t="shared" si="8"/>
        <v>10.777682165121856</v>
      </c>
      <c r="BY31" s="191">
        <f t="shared" si="8"/>
        <v>6.5500438850929505</v>
      </c>
      <c r="BZ31" s="191">
        <f t="shared" si="8"/>
        <v>3.9203635912424146</v>
      </c>
      <c r="CA31" s="191">
        <f t="shared" si="8"/>
        <v>2.2622078097713518</v>
      </c>
      <c r="CB31" s="191">
        <f t="shared" si="8"/>
        <v>1.3238040981138133</v>
      </c>
      <c r="CC31" s="191">
        <f t="shared" si="8"/>
        <v>0</v>
      </c>
      <c r="CD31" s="191">
        <f t="shared" si="8"/>
        <v>0</v>
      </c>
      <c r="CE31" s="191">
        <f t="shared" si="8"/>
        <v>0</v>
      </c>
      <c r="CF31" s="191">
        <f t="shared" si="8"/>
        <v>0</v>
      </c>
      <c r="CG31" s="191">
        <f t="shared" si="8"/>
        <v>0</v>
      </c>
      <c r="CH31" s="192">
        <f t="shared" si="8"/>
        <v>0</v>
      </c>
    </row>
    <row r="32" spans="1:94" x14ac:dyDescent="0.25">
      <c r="A32" s="193"/>
      <c r="B32" s="74" t="s">
        <v>545</v>
      </c>
      <c r="AH32" s="191">
        <f t="shared" ref="AH32:CH32" si="9">AH31+AH26</f>
        <v>287.50626379634298</v>
      </c>
      <c r="AI32" s="191">
        <f t="shared" si="9"/>
        <v>302.08045599999997</v>
      </c>
      <c r="AJ32" s="191">
        <f t="shared" si="9"/>
        <v>395.88564615384621</v>
      </c>
      <c r="AK32" s="191">
        <f t="shared" si="9"/>
        <v>564.3645305</v>
      </c>
      <c r="AL32" s="191">
        <f t="shared" si="9"/>
        <v>755.4666057500001</v>
      </c>
      <c r="AM32" s="191">
        <f t="shared" si="9"/>
        <v>882.96256549999998</v>
      </c>
      <c r="AN32" s="191">
        <f t="shared" si="9"/>
        <v>1020.7705977499999</v>
      </c>
      <c r="AO32" s="191">
        <f t="shared" si="9"/>
        <v>1172.1197127142855</v>
      </c>
      <c r="AP32" s="191">
        <f t="shared" si="9"/>
        <v>1245.5755610666668</v>
      </c>
      <c r="AQ32" s="191">
        <f t="shared" si="9"/>
        <v>1291.2906329999998</v>
      </c>
      <c r="AR32" s="191">
        <f t="shared" si="9"/>
        <v>1322.3629533333335</v>
      </c>
      <c r="AS32" s="191">
        <f t="shared" si="9"/>
        <v>1417.252283333333</v>
      </c>
      <c r="AT32" s="191">
        <f t="shared" si="9"/>
        <v>1601.3146243333333</v>
      </c>
      <c r="AU32" s="191">
        <f t="shared" si="9"/>
        <v>2084.0561549999998</v>
      </c>
      <c r="AV32" s="191">
        <f t="shared" si="9"/>
        <v>2588.9620103333332</v>
      </c>
      <c r="AW32" s="191">
        <f t="shared" si="9"/>
        <v>2871.877622</v>
      </c>
      <c r="AX32" s="191">
        <f t="shared" si="9"/>
        <v>2785.9169999999999</v>
      </c>
      <c r="AY32" s="191">
        <f t="shared" si="9"/>
        <v>2744.35</v>
      </c>
      <c r="AZ32" s="191">
        <f t="shared" si="9"/>
        <v>2652.5270000000005</v>
      </c>
      <c r="BA32" s="191">
        <f t="shared" si="9"/>
        <v>2484.4810000000002</v>
      </c>
      <c r="BB32" s="191">
        <f t="shared" si="9"/>
        <v>2465.527</v>
      </c>
      <c r="BC32" s="191">
        <f t="shared" si="9"/>
        <v>2669.0059999999999</v>
      </c>
      <c r="BD32" s="191">
        <f t="shared" si="9"/>
        <v>3249.4639999999995</v>
      </c>
      <c r="BE32" s="191">
        <f t="shared" si="9"/>
        <v>3609.0670000000005</v>
      </c>
      <c r="BF32" s="191">
        <f t="shared" si="9"/>
        <v>3944.82</v>
      </c>
      <c r="BG32" s="191">
        <f t="shared" si="9"/>
        <v>4008.6762903330882</v>
      </c>
      <c r="BH32" s="191">
        <f t="shared" si="9"/>
        <v>3420.8809999999999</v>
      </c>
      <c r="BI32" s="191">
        <f t="shared" si="9"/>
        <v>2550.1235653000672</v>
      </c>
      <c r="BJ32" s="191">
        <f t="shared" si="9"/>
        <v>2062.2246109618955</v>
      </c>
      <c r="BK32" s="191">
        <f t="shared" si="9"/>
        <v>1737.5119804834528</v>
      </c>
      <c r="BL32" s="191">
        <f t="shared" si="9"/>
        <v>1455.6900798477316</v>
      </c>
      <c r="BM32" s="191">
        <f t="shared" si="9"/>
        <v>876.97242974579706</v>
      </c>
      <c r="BN32" s="191">
        <f t="shared" si="9"/>
        <v>633.219714059539</v>
      </c>
      <c r="BO32" s="191">
        <f t="shared" si="9"/>
        <v>451.05771460709821</v>
      </c>
      <c r="BP32" s="191">
        <f t="shared" si="9"/>
        <v>292.27523465753887</v>
      </c>
      <c r="BQ32" s="191">
        <f t="shared" si="9"/>
        <v>172.17469324246855</v>
      </c>
      <c r="BR32" s="191">
        <f t="shared" si="9"/>
        <v>119.49141678258313</v>
      </c>
      <c r="BS32" s="191">
        <f t="shared" si="9"/>
        <v>80.22480311229458</v>
      </c>
      <c r="BT32" s="191">
        <f t="shared" si="9"/>
        <v>59.174369123155117</v>
      </c>
      <c r="BU32" s="191">
        <f t="shared" si="9"/>
        <v>42.607802019297836</v>
      </c>
      <c r="BV32" s="191">
        <f t="shared" si="9"/>
        <v>32.681386523429381</v>
      </c>
      <c r="BW32" s="191">
        <f t="shared" si="9"/>
        <v>17.65709169280948</v>
      </c>
      <c r="BX32" s="191">
        <f t="shared" si="9"/>
        <v>10.777682165121856</v>
      </c>
      <c r="BY32" s="191">
        <f t="shared" si="9"/>
        <v>6.5500438850929505</v>
      </c>
      <c r="BZ32" s="191">
        <f t="shared" si="9"/>
        <v>3.9203635912424146</v>
      </c>
      <c r="CA32" s="191">
        <f t="shared" si="9"/>
        <v>2.2622078097713518</v>
      </c>
      <c r="CB32" s="191">
        <f t="shared" si="9"/>
        <v>1.3238040981138133</v>
      </c>
      <c r="CC32" s="191">
        <f t="shared" si="9"/>
        <v>0</v>
      </c>
      <c r="CD32" s="191">
        <f t="shared" si="9"/>
        <v>0</v>
      </c>
      <c r="CE32" s="191">
        <f t="shared" si="9"/>
        <v>0</v>
      </c>
      <c r="CF32" s="191">
        <f t="shared" si="9"/>
        <v>0</v>
      </c>
      <c r="CG32" s="191">
        <f t="shared" si="9"/>
        <v>0</v>
      </c>
      <c r="CH32" s="192">
        <f t="shared" si="9"/>
        <v>0</v>
      </c>
    </row>
    <row r="33" spans="1:86" ht="26.25" customHeight="1" x14ac:dyDescent="0.3">
      <c r="A33" s="193"/>
      <c r="B33" s="79" t="s">
        <v>552</v>
      </c>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c r="BF33" s="191"/>
      <c r="BG33" s="191"/>
      <c r="BH33" s="191"/>
      <c r="BI33" s="191"/>
      <c r="BJ33" s="191"/>
      <c r="BK33" s="191"/>
      <c r="BL33" s="191"/>
      <c r="BM33" s="191"/>
      <c r="BN33" s="191"/>
      <c r="BO33" s="191"/>
      <c r="BP33" s="191"/>
      <c r="BQ33" s="191"/>
      <c r="BR33" s="191"/>
      <c r="BS33" s="191"/>
      <c r="BT33" s="191"/>
      <c r="BU33" s="191"/>
      <c r="BV33" s="191"/>
      <c r="BW33" s="191"/>
      <c r="BX33" s="191"/>
      <c r="BY33" s="191"/>
      <c r="BZ33" s="191"/>
      <c r="CA33" s="191"/>
      <c r="CB33" s="191"/>
      <c r="CC33" s="191"/>
      <c r="CD33" s="191"/>
      <c r="CE33" s="191"/>
      <c r="CF33" s="191"/>
      <c r="CG33" s="191"/>
      <c r="CH33" s="192"/>
    </row>
    <row r="34" spans="1:86" x14ac:dyDescent="0.25">
      <c r="A34" s="193"/>
      <c r="B34" s="72" t="s">
        <v>539</v>
      </c>
      <c r="AH34" s="191">
        <v>0</v>
      </c>
      <c r="AI34" s="191">
        <v>7.9208541951414011</v>
      </c>
      <c r="AJ34" s="191">
        <v>14.257537551254522</v>
      </c>
      <c r="AK34" s="191">
        <v>18.217964648825223</v>
      </c>
      <c r="AL34" s="191">
        <v>30.891331361051463</v>
      </c>
      <c r="AM34" s="191">
        <v>82.376883629470569</v>
      </c>
      <c r="AN34" s="191">
        <v>158.41708390282801</v>
      </c>
      <c r="AO34" s="191">
        <v>275.64572599092071</v>
      </c>
      <c r="AP34" s="191">
        <v>396.04270975706999</v>
      </c>
      <c r="AQ34" s="191">
        <v>531.48931649398799</v>
      </c>
      <c r="AR34" s="191">
        <v>695.45099833341499</v>
      </c>
      <c r="AS34" s="191">
        <v>875.25438856312473</v>
      </c>
      <c r="AT34" s="191">
        <v>1012.7680845889809</v>
      </c>
      <c r="AU34" s="191">
        <v>1284.9325956024427</v>
      </c>
      <c r="AV34" s="191">
        <v>1549.3917064717893</v>
      </c>
      <c r="AW34" s="191">
        <v>1694.465297394725</v>
      </c>
      <c r="AX34" s="191">
        <v>1703.4202564991706</v>
      </c>
      <c r="AY34" s="191">
        <v>1500.1314740626374</v>
      </c>
      <c r="AZ34" s="191">
        <v>1421.519831098472</v>
      </c>
      <c r="BA34" s="191">
        <v>1299.9456455967315</v>
      </c>
      <c r="BB34" s="191">
        <v>1181.8139462800841</v>
      </c>
      <c r="BC34" s="191">
        <v>1112.7124440704331</v>
      </c>
      <c r="BD34" s="191">
        <v>1077.816952234662</v>
      </c>
      <c r="BE34" s="191">
        <v>1056.9938777475572</v>
      </c>
      <c r="BF34" s="191">
        <v>607.92077511202979</v>
      </c>
      <c r="BG34" s="191">
        <v>239.26332801532695</v>
      </c>
      <c r="BH34" s="191"/>
      <c r="BI34" s="191"/>
      <c r="BJ34" s="191"/>
      <c r="BK34" s="191"/>
      <c r="BL34" s="191"/>
      <c r="BM34" s="191"/>
      <c r="BN34" s="191"/>
      <c r="BO34" s="191"/>
      <c r="BP34" s="191"/>
      <c r="BQ34" s="191"/>
      <c r="BR34" s="191"/>
      <c r="BS34" s="191"/>
      <c r="BT34" s="191"/>
      <c r="BU34" s="191"/>
      <c r="BV34" s="191"/>
      <c r="BW34" s="191"/>
      <c r="BX34" s="191"/>
      <c r="BY34" s="191"/>
      <c r="BZ34" s="191"/>
      <c r="CA34" s="191"/>
      <c r="CB34" s="191"/>
      <c r="CC34" s="191"/>
      <c r="CD34" s="191"/>
      <c r="CE34" s="191"/>
      <c r="CF34" s="191"/>
      <c r="CG34" s="191"/>
      <c r="CH34" s="192"/>
    </row>
    <row r="35" spans="1:86" x14ac:dyDescent="0.25">
      <c r="A35" s="193"/>
      <c r="B35" s="72" t="s">
        <v>540</v>
      </c>
      <c r="AH35" s="191">
        <v>0</v>
      </c>
      <c r="AI35" s="191">
        <v>2.0791458048585989</v>
      </c>
      <c r="AJ35" s="191">
        <v>3.7424624487454778</v>
      </c>
      <c r="AK35" s="191">
        <v>4.7820353511747768</v>
      </c>
      <c r="AL35" s="191">
        <v>8.1086686389485365</v>
      </c>
      <c r="AM35" s="191">
        <v>21.623116370529431</v>
      </c>
      <c r="AN35" s="191">
        <v>41.582916097171989</v>
      </c>
      <c r="AO35" s="191">
        <v>72.35427400907929</v>
      </c>
      <c r="AP35" s="191">
        <v>103.95729024293001</v>
      </c>
      <c r="AQ35" s="191">
        <v>139.51068350601201</v>
      </c>
      <c r="AR35" s="191">
        <v>182.54900166658501</v>
      </c>
      <c r="AS35" s="191">
        <v>229.74561143687527</v>
      </c>
      <c r="AT35" s="191">
        <v>251.9138825897187</v>
      </c>
      <c r="AU35" s="191">
        <v>322.46952062524298</v>
      </c>
      <c r="AV35" s="191">
        <v>389.73388162224228</v>
      </c>
      <c r="AW35" s="191">
        <v>462.72661970850959</v>
      </c>
      <c r="AX35" s="191">
        <v>478.80049192921024</v>
      </c>
      <c r="AY35" s="191">
        <v>480.76420050781519</v>
      </c>
      <c r="AZ35" s="191">
        <v>487.18098724935635</v>
      </c>
      <c r="BA35" s="191">
        <v>493.93324999863</v>
      </c>
      <c r="BB35" s="191">
        <v>496.25659195105163</v>
      </c>
      <c r="BC35" s="191">
        <v>496.5127764741809</v>
      </c>
      <c r="BD35" s="191">
        <v>485.25471579187501</v>
      </c>
      <c r="BE35" s="191">
        <v>489.04849039406668</v>
      </c>
      <c r="BF35" s="191">
        <v>147.12428187369665</v>
      </c>
      <c r="BG35" s="191">
        <v>64.975747559198723</v>
      </c>
      <c r="BH35" s="191"/>
      <c r="BI35" s="191"/>
      <c r="BJ35" s="191"/>
      <c r="BK35" s="191"/>
      <c r="BL35" s="191"/>
      <c r="BM35" s="191"/>
      <c r="BN35" s="191"/>
      <c r="BO35" s="191"/>
      <c r="BP35" s="191"/>
      <c r="BQ35" s="191"/>
      <c r="BR35" s="191"/>
      <c r="BS35" s="191"/>
      <c r="BT35" s="191"/>
      <c r="BU35" s="191"/>
      <c r="BV35" s="191"/>
      <c r="BW35" s="191"/>
      <c r="BX35" s="191"/>
      <c r="BY35" s="191"/>
      <c r="BZ35" s="191"/>
      <c r="CA35" s="191"/>
      <c r="CB35" s="191"/>
      <c r="CC35" s="191"/>
      <c r="CD35" s="191"/>
      <c r="CE35" s="191"/>
      <c r="CF35" s="191"/>
      <c r="CG35" s="191"/>
      <c r="CH35" s="192"/>
    </row>
    <row r="36" spans="1:86" ht="39" customHeight="1" x14ac:dyDescent="0.3">
      <c r="A36" s="193"/>
      <c r="B36" s="64" t="s">
        <v>553</v>
      </c>
      <c r="C36" s="10"/>
      <c r="AH36" s="191"/>
      <c r="AI36" s="191"/>
      <c r="AJ36" s="191"/>
      <c r="AK36" s="191"/>
      <c r="AL36" s="191"/>
      <c r="AM36" s="191"/>
      <c r="AN36" s="191"/>
      <c r="AO36" s="191"/>
      <c r="AP36" s="191"/>
      <c r="AQ36" s="191"/>
      <c r="AR36" s="191"/>
      <c r="AS36" s="191"/>
      <c r="AT36" s="191"/>
      <c r="AU36" s="191"/>
      <c r="AV36" s="191"/>
      <c r="AW36" s="191"/>
      <c r="AX36" s="191"/>
      <c r="AY36" s="191"/>
      <c r="AZ36" s="191"/>
      <c r="BA36" s="191"/>
      <c r="BB36" s="191"/>
      <c r="BC36" s="191"/>
      <c r="BD36" s="191"/>
      <c r="BE36" s="191"/>
      <c r="BF36" s="191"/>
      <c r="BG36" s="191"/>
      <c r="BH36" s="191"/>
      <c r="BI36" s="191"/>
      <c r="BJ36" s="191"/>
      <c r="BK36" s="191"/>
      <c r="BL36" s="191"/>
      <c r="BM36" s="191"/>
      <c r="BN36" s="191"/>
      <c r="BO36" s="191"/>
      <c r="BP36" s="191"/>
      <c r="BQ36" s="191"/>
      <c r="BR36" s="191"/>
      <c r="BS36" s="191"/>
      <c r="BT36" s="191"/>
      <c r="BU36" s="191"/>
      <c r="BV36" s="191"/>
      <c r="BW36" s="191"/>
      <c r="BX36" s="191"/>
      <c r="BY36" s="191"/>
      <c r="BZ36" s="191"/>
      <c r="CA36" s="191"/>
      <c r="CB36" s="191"/>
      <c r="CC36" s="191"/>
      <c r="CD36" s="191"/>
      <c r="CE36" s="191"/>
      <c r="CF36" s="191"/>
      <c r="CG36" s="191"/>
      <c r="CH36" s="192"/>
    </row>
    <row r="37" spans="1:86" x14ac:dyDescent="0.25">
      <c r="A37" s="193"/>
      <c r="B37" s="72" t="s">
        <v>539</v>
      </c>
      <c r="AH37" s="191">
        <f t="shared" ref="AH37:CH38" si="10">AH6-AH26-AH34</f>
        <v>558.19701834134617</v>
      </c>
      <c r="AI37" s="191">
        <f t="shared" si="10"/>
        <v>612.96139080485864</v>
      </c>
      <c r="AJ37" s="191">
        <f t="shared" si="10"/>
        <v>710.32522475643782</v>
      </c>
      <c r="AK37" s="191">
        <f t="shared" si="10"/>
        <v>902.85950535117468</v>
      </c>
      <c r="AL37" s="191">
        <f t="shared" si="10"/>
        <v>904.9506756389485</v>
      </c>
      <c r="AM37" s="191">
        <f t="shared" si="10"/>
        <v>897.80233662052933</v>
      </c>
      <c r="AN37" s="191">
        <f t="shared" si="10"/>
        <v>1024.605697097172</v>
      </c>
      <c r="AO37" s="191">
        <f t="shared" si="10"/>
        <v>1089.3438834376507</v>
      </c>
      <c r="AP37" s="191">
        <f t="shared" si="10"/>
        <v>1055.7391735762633</v>
      </c>
      <c r="AQ37" s="191">
        <f t="shared" si="10"/>
        <v>1031.3259005060122</v>
      </c>
      <c r="AR37" s="191">
        <f t="shared" si="10"/>
        <v>1138.1505813332519</v>
      </c>
      <c r="AS37" s="191">
        <f t="shared" si="10"/>
        <v>1151.5800327702086</v>
      </c>
      <c r="AT37" s="191">
        <f t="shared" si="10"/>
        <v>1264.9928467443524</v>
      </c>
      <c r="AU37" s="191">
        <f t="shared" si="10"/>
        <v>1439.8939693975572</v>
      </c>
      <c r="AV37" s="191">
        <f t="shared" si="10"/>
        <v>2139.8142028615439</v>
      </c>
      <c r="AW37" s="191">
        <f t="shared" si="10"/>
        <v>2201.1896462719415</v>
      </c>
      <c r="AX37" s="191">
        <f t="shared" si="10"/>
        <v>2222.1157435008295</v>
      </c>
      <c r="AY37" s="191">
        <f t="shared" si="10"/>
        <v>2341.0075259373625</v>
      </c>
      <c r="AZ37" s="191">
        <f t="shared" si="10"/>
        <v>2342.7761689015279</v>
      </c>
      <c r="BA37" s="191">
        <f t="shared" si="10"/>
        <v>2421.4223544032684</v>
      </c>
      <c r="BB37" s="191">
        <f t="shared" si="10"/>
        <v>2384.0520537199159</v>
      </c>
      <c r="BC37" s="191">
        <f t="shared" si="10"/>
        <v>2613.2515559295671</v>
      </c>
      <c r="BD37" s="191">
        <f t="shared" si="10"/>
        <v>2954.0410477653381</v>
      </c>
      <c r="BE37" s="191">
        <f t="shared" si="10"/>
        <v>3359.0701222524431</v>
      </c>
      <c r="BF37" s="191">
        <f t="shared" si="10"/>
        <v>3797.17622488797</v>
      </c>
      <c r="BG37" s="191">
        <f t="shared" si="10"/>
        <v>4567.6617954197345</v>
      </c>
      <c r="BH37" s="191">
        <f t="shared" si="10"/>
        <v>5970.616</v>
      </c>
      <c r="BI37" s="191">
        <f t="shared" si="10"/>
        <v>6426.2752195999992</v>
      </c>
      <c r="BJ37" s="191">
        <f t="shared" si="10"/>
        <v>6868.5436595999981</v>
      </c>
      <c r="BK37" s="191">
        <f t="shared" si="10"/>
        <v>7367.1248207140325</v>
      </c>
      <c r="BL37" s="191">
        <f t="shared" si="10"/>
        <v>7703.3184822999983</v>
      </c>
      <c r="BM37" s="191">
        <f t="shared" si="10"/>
        <v>8128.8851483599992</v>
      </c>
      <c r="BN37" s="191">
        <f t="shared" si="10"/>
        <v>8242.1568431600008</v>
      </c>
      <c r="BO37" s="191">
        <f t="shared" si="10"/>
        <v>8052.1531093100002</v>
      </c>
      <c r="BP37" s="191">
        <f t="shared" si="10"/>
        <v>7510.8751163199995</v>
      </c>
      <c r="BQ37" s="191">
        <f t="shared" si="10"/>
        <v>7041.5234761999718</v>
      </c>
      <c r="BR37" s="191">
        <f t="shared" si="10"/>
        <v>6576.0799377400017</v>
      </c>
      <c r="BS37" s="191">
        <f t="shared" si="10"/>
        <v>6078.7060508699969</v>
      </c>
      <c r="BT37" s="191">
        <f t="shared" si="10"/>
        <v>5665.5855551100012</v>
      </c>
      <c r="BU37" s="191">
        <f t="shared" si="10"/>
        <v>5367.6480182400001</v>
      </c>
      <c r="BV37" s="191">
        <f t="shared" si="10"/>
        <v>5139.8772267200002</v>
      </c>
      <c r="BW37" s="191">
        <f t="shared" si="10"/>
        <v>5060.8868007399997</v>
      </c>
      <c r="BX37" s="191">
        <f t="shared" si="10"/>
        <v>5070.9368241999991</v>
      </c>
      <c r="BY37" s="191">
        <f t="shared" si="10"/>
        <v>4834.3991158399986</v>
      </c>
      <c r="BZ37" s="191">
        <f t="shared" si="10"/>
        <v>4935.3102140100009</v>
      </c>
      <c r="CA37" s="191">
        <f t="shared" si="10"/>
        <v>5467.1379150099983</v>
      </c>
      <c r="CB37" s="191">
        <f t="shared" si="10"/>
        <v>6007.6954460500001</v>
      </c>
      <c r="CC37" s="191">
        <f t="shared" si="10"/>
        <v>6144.4723894764611</v>
      </c>
      <c r="CD37" s="191">
        <f t="shared" si="10"/>
        <v>6054.9002856464604</v>
      </c>
      <c r="CE37" s="191">
        <f t="shared" si="10"/>
        <v>5911.3097268348874</v>
      </c>
      <c r="CF37" s="191">
        <f t="shared" si="10"/>
        <v>5783.316518602709</v>
      </c>
      <c r="CG37" s="191">
        <f t="shared" si="10"/>
        <v>5832.2193007542801</v>
      </c>
      <c r="CH37" s="192">
        <f t="shared" si="10"/>
        <v>5821.7668712195318</v>
      </c>
    </row>
    <row r="38" spans="1:86" x14ac:dyDescent="0.25">
      <c r="A38" s="193"/>
      <c r="B38" s="72" t="s">
        <v>540</v>
      </c>
      <c r="AH38" s="191">
        <f t="shared" si="10"/>
        <v>122.48885855444965</v>
      </c>
      <c r="AI38" s="191">
        <f t="shared" si="10"/>
        <v>135.50345032628894</v>
      </c>
      <c r="AJ38" s="191">
        <f t="shared" si="10"/>
        <v>158.77587496458787</v>
      </c>
      <c r="AK38" s="191">
        <f t="shared" si="10"/>
        <v>181.18301720587004</v>
      </c>
      <c r="AL38" s="191">
        <f t="shared" si="10"/>
        <v>237.14552497216258</v>
      </c>
      <c r="AM38" s="191">
        <f t="shared" si="10"/>
        <v>264.28618243071281</v>
      </c>
      <c r="AN38" s="191">
        <f t="shared" si="10"/>
        <v>290.40944935154596</v>
      </c>
      <c r="AO38" s="191">
        <f t="shared" si="10"/>
        <v>333.52657011534467</v>
      </c>
      <c r="AP38" s="191">
        <f t="shared" si="10"/>
        <v>402.43592056818107</v>
      </c>
      <c r="AQ38" s="191">
        <f t="shared" si="10"/>
        <v>408.95742538603349</v>
      </c>
      <c r="AR38" s="191">
        <f t="shared" si="10"/>
        <v>530.26624320652672</v>
      </c>
      <c r="AS38" s="191">
        <f t="shared" si="10"/>
        <v>583.9168228464581</v>
      </c>
      <c r="AT38" s="191">
        <f t="shared" si="10"/>
        <v>724.57480122926722</v>
      </c>
      <c r="AU38" s="191">
        <f t="shared" si="10"/>
        <v>900.23829633808691</v>
      </c>
      <c r="AV38" s="191">
        <f t="shared" si="10"/>
        <v>1253.9036907194984</v>
      </c>
      <c r="AW38" s="191">
        <f t="shared" si="10"/>
        <v>1569.0051014695946</v>
      </c>
      <c r="AX38" s="191">
        <f t="shared" si="10"/>
        <v>1978.0885080707899</v>
      </c>
      <c r="AY38" s="191">
        <f t="shared" si="10"/>
        <v>2391.6807994921851</v>
      </c>
      <c r="AZ38" s="191">
        <f t="shared" si="10"/>
        <v>2635.9840127506436</v>
      </c>
      <c r="BA38" s="191">
        <f t="shared" si="10"/>
        <v>2774.32275000137</v>
      </c>
      <c r="BB38" s="191">
        <f t="shared" si="10"/>
        <v>2920.9294080489485</v>
      </c>
      <c r="BC38" s="191">
        <f t="shared" si="10"/>
        <v>3049.8092235258191</v>
      </c>
      <c r="BD38" s="191">
        <f t="shared" si="10"/>
        <v>3269.2992842081248</v>
      </c>
      <c r="BE38" s="191">
        <f t="shared" si="10"/>
        <v>3517.4435096059333</v>
      </c>
      <c r="BF38" s="191">
        <f t="shared" si="10"/>
        <v>3757.8457181263038</v>
      </c>
      <c r="BG38" s="191">
        <f t="shared" si="10"/>
        <v>4017.4012524408013</v>
      </c>
      <c r="BH38" s="191">
        <f t="shared" si="10"/>
        <v>3953.7842532317363</v>
      </c>
      <c r="BI38" s="191">
        <f t="shared" si="10"/>
        <v>3950.3417630533431</v>
      </c>
      <c r="BJ38" s="191">
        <f t="shared" si="10"/>
        <v>4100.6338335056571</v>
      </c>
      <c r="BK38" s="191">
        <f t="shared" si="10"/>
        <v>4642.9075633741932</v>
      </c>
      <c r="BL38" s="191">
        <f t="shared" si="10"/>
        <v>4799.5690843548891</v>
      </c>
      <c r="BM38" s="191">
        <f t="shared" si="10"/>
        <v>5413.8919304595684</v>
      </c>
      <c r="BN38" s="191">
        <f t="shared" si="10"/>
        <v>5706.3128426790163</v>
      </c>
      <c r="BO38" s="191">
        <f t="shared" si="10"/>
        <v>6042.9685290972529</v>
      </c>
      <c r="BP38" s="191">
        <f t="shared" si="10"/>
        <v>6888.0399773750541</v>
      </c>
      <c r="BQ38" s="191">
        <f t="shared" si="10"/>
        <v>7868.9157778272302</v>
      </c>
      <c r="BR38" s="191">
        <f t="shared" si="10"/>
        <v>9180.1627341628191</v>
      </c>
      <c r="BS38" s="191">
        <f t="shared" si="10"/>
        <v>10046.023330066584</v>
      </c>
      <c r="BT38" s="191">
        <f t="shared" si="10"/>
        <v>10242.641296117346</v>
      </c>
      <c r="BU38" s="191">
        <f t="shared" si="10"/>
        <v>10670.527998548816</v>
      </c>
      <c r="BV38" s="191">
        <f t="shared" si="10"/>
        <v>10538.156249457021</v>
      </c>
      <c r="BW38" s="191">
        <f t="shared" si="10"/>
        <v>9340.4381911359033</v>
      </c>
      <c r="BX38" s="191">
        <f t="shared" si="10"/>
        <v>8817.8220353815923</v>
      </c>
      <c r="BY38" s="191">
        <f t="shared" si="10"/>
        <v>8182.6123305861684</v>
      </c>
      <c r="BZ38" s="191">
        <f t="shared" si="10"/>
        <v>7561.967695682948</v>
      </c>
      <c r="CA38" s="191">
        <f t="shared" si="10"/>
        <v>7446.2913998596332</v>
      </c>
      <c r="CB38" s="191">
        <f t="shared" si="10"/>
        <v>7169.6626389614767</v>
      </c>
      <c r="CC38" s="191">
        <f t="shared" si="10"/>
        <v>1889.025937486507</v>
      </c>
      <c r="CD38" s="191">
        <f t="shared" si="10"/>
        <v>31.58443896430822</v>
      </c>
      <c r="CE38" s="191">
        <f t="shared" si="10"/>
        <v>29.250369815437889</v>
      </c>
      <c r="CF38" s="191">
        <f t="shared" si="10"/>
        <v>27.091785879937834</v>
      </c>
      <c r="CG38" s="191">
        <f t="shared" si="10"/>
        <v>25.094830612153867</v>
      </c>
      <c r="CH38" s="192">
        <f t="shared" si="10"/>
        <v>23.249151888132456</v>
      </c>
    </row>
    <row r="39" spans="1:86" x14ac:dyDescent="0.25">
      <c r="A39" s="193"/>
      <c r="B39" s="72" t="s">
        <v>541</v>
      </c>
      <c r="AH39" s="191">
        <f t="shared" ref="AH39:CH41" si="11">AH8-AH28</f>
        <v>151.84914468732393</v>
      </c>
      <c r="AI39" s="191">
        <f t="shared" si="11"/>
        <v>161.396546</v>
      </c>
      <c r="AJ39" s="191">
        <f t="shared" si="11"/>
        <v>189.91550753846153</v>
      </c>
      <c r="AK39" s="191">
        <f t="shared" si="11"/>
        <v>266.61219299999999</v>
      </c>
      <c r="AL39" s="191">
        <f t="shared" si="11"/>
        <v>407.03757974999996</v>
      </c>
      <c r="AM39" s="191">
        <f t="shared" si="11"/>
        <v>537.33116100000007</v>
      </c>
      <c r="AN39" s="191">
        <f t="shared" si="11"/>
        <v>613.02091249999989</v>
      </c>
      <c r="AO39" s="191">
        <f t="shared" si="11"/>
        <v>753.53722142857146</v>
      </c>
      <c r="AP39" s="191">
        <f t="shared" si="11"/>
        <v>863.89682319999997</v>
      </c>
      <c r="AQ39" s="191">
        <f t="shared" si="11"/>
        <v>908.76331000000005</v>
      </c>
      <c r="AR39" s="191">
        <f t="shared" si="11"/>
        <v>975.37345499999992</v>
      </c>
      <c r="AS39" s="191">
        <f t="shared" si="11"/>
        <v>1015.1541500000002</v>
      </c>
      <c r="AT39" s="191">
        <f t="shared" si="11"/>
        <v>1254.7130353333334</v>
      </c>
      <c r="AU39" s="191">
        <f t="shared" si="11"/>
        <v>1621.8660026666669</v>
      </c>
      <c r="AV39" s="191">
        <f t="shared" si="11"/>
        <v>1951.8019856666667</v>
      </c>
      <c r="AW39" s="191">
        <f t="shared" si="11"/>
        <v>2094.2903453333338</v>
      </c>
      <c r="AX39" s="191">
        <f t="shared" si="11"/>
        <v>2485.806</v>
      </c>
      <c r="AY39" s="191">
        <f t="shared" si="11"/>
        <v>2644.2919999999999</v>
      </c>
      <c r="AZ39" s="191">
        <f t="shared" si="11"/>
        <v>2657.2889999999998</v>
      </c>
      <c r="BA39" s="191">
        <f t="shared" si="11"/>
        <v>2485.8690000000001</v>
      </c>
      <c r="BB39" s="191">
        <f t="shared" si="11"/>
        <v>2337.3530000000001</v>
      </c>
      <c r="BC39" s="191">
        <f t="shared" si="11"/>
        <v>2195.8409999999999</v>
      </c>
      <c r="BD39" s="191">
        <f t="shared" si="11"/>
        <v>2168.2460000000001</v>
      </c>
      <c r="BE39" s="191">
        <f t="shared" si="11"/>
        <v>2109.9670000000001</v>
      </c>
      <c r="BF39" s="191">
        <f t="shared" si="11"/>
        <v>2011.06</v>
      </c>
      <c r="BG39" s="191">
        <f t="shared" si="11"/>
        <v>2161.7719999999999</v>
      </c>
      <c r="BH39" s="191">
        <f t="shared" si="11"/>
        <v>2217.1601861909335</v>
      </c>
      <c r="BI39" s="191">
        <f t="shared" si="11"/>
        <v>2105.6454449380922</v>
      </c>
      <c r="BJ39" s="191">
        <f t="shared" si="11"/>
        <v>2116.3850352606423</v>
      </c>
      <c r="BK39" s="191">
        <f t="shared" si="11"/>
        <v>2145.6769502982315</v>
      </c>
      <c r="BL39" s="191">
        <f t="shared" si="11"/>
        <v>2042.0937964678544</v>
      </c>
      <c r="BM39" s="191">
        <f t="shared" si="11"/>
        <v>2268.9005564261188</v>
      </c>
      <c r="BN39" s="191">
        <f t="shared" si="11"/>
        <v>2200.6879547325525</v>
      </c>
      <c r="BO39" s="191">
        <f t="shared" si="11"/>
        <v>2046.557400271515</v>
      </c>
      <c r="BP39" s="191">
        <f t="shared" si="11"/>
        <v>1928.7480865398493</v>
      </c>
      <c r="BQ39" s="191">
        <f t="shared" si="11"/>
        <v>1730.1651089447923</v>
      </c>
      <c r="BR39" s="191">
        <f t="shared" si="11"/>
        <v>1605.1906213365639</v>
      </c>
      <c r="BS39" s="191">
        <f t="shared" si="11"/>
        <v>1495.4882819575969</v>
      </c>
      <c r="BT39" s="191">
        <f t="shared" si="11"/>
        <v>1351.1295209249047</v>
      </c>
      <c r="BU39" s="191">
        <f t="shared" si="11"/>
        <v>1311.174943642415</v>
      </c>
      <c r="BV39" s="191">
        <f t="shared" si="11"/>
        <v>1098.2113015943776</v>
      </c>
      <c r="BW39" s="191">
        <f t="shared" si="11"/>
        <v>704.12245497806555</v>
      </c>
      <c r="BX39" s="191">
        <f t="shared" si="11"/>
        <v>552.11867258829966</v>
      </c>
      <c r="BY39" s="191">
        <f t="shared" si="11"/>
        <v>351.16385913492343</v>
      </c>
      <c r="BZ39" s="191">
        <f t="shared" si="11"/>
        <v>347.97194568835681</v>
      </c>
      <c r="CA39" s="191">
        <f t="shared" si="11"/>
        <v>230.52178175295569</v>
      </c>
      <c r="CB39" s="191">
        <f t="shared" si="11"/>
        <v>65.649528008735558</v>
      </c>
      <c r="CC39" s="191">
        <f t="shared" si="11"/>
        <v>1.0381222000620922</v>
      </c>
      <c r="CD39" s="191">
        <f t="shared" si="11"/>
        <v>2.1892314085678684</v>
      </c>
      <c r="CE39" s="191">
        <f t="shared" si="11"/>
        <v>0.9826460036261897</v>
      </c>
      <c r="CF39" s="191">
        <f t="shared" si="11"/>
        <v>0.40584999159702023</v>
      </c>
      <c r="CG39" s="191">
        <f t="shared" si="11"/>
        <v>5.7014085265550227E-2</v>
      </c>
      <c r="CH39" s="192">
        <f t="shared" si="11"/>
        <v>0.73498446984118748</v>
      </c>
    </row>
    <row r="40" spans="1:86" x14ac:dyDescent="0.25">
      <c r="A40" s="193"/>
      <c r="B40" s="72" t="s">
        <v>542</v>
      </c>
      <c r="AH40" s="191">
        <f t="shared" si="11"/>
        <v>421.52873383365204</v>
      </c>
      <c r="AI40" s="191">
        <f t="shared" si="11"/>
        <v>428.076753</v>
      </c>
      <c r="AJ40" s="191">
        <f t="shared" si="11"/>
        <v>660.61226599999998</v>
      </c>
      <c r="AK40" s="191">
        <f t="shared" si="11"/>
        <v>1264.965091</v>
      </c>
      <c r="AL40" s="191">
        <f t="shared" si="11"/>
        <v>2209.4104600000001</v>
      </c>
      <c r="AM40" s="191">
        <f t="shared" si="11"/>
        <v>2825.5711942500002</v>
      </c>
      <c r="AN40" s="191">
        <f t="shared" si="11"/>
        <v>3220.5594852500003</v>
      </c>
      <c r="AO40" s="191">
        <f t="shared" si="11"/>
        <v>3645.8768322857145</v>
      </c>
      <c r="AP40" s="191">
        <f t="shared" si="11"/>
        <v>3761.7295313333334</v>
      </c>
      <c r="AQ40" s="191">
        <f t="shared" si="11"/>
        <v>3448.8278886666667</v>
      </c>
      <c r="AR40" s="191">
        <f t="shared" si="11"/>
        <v>2611.4259440000001</v>
      </c>
      <c r="AS40" s="191">
        <f t="shared" si="11"/>
        <v>2276.3142769999999</v>
      </c>
      <c r="AT40" s="191">
        <f t="shared" si="11"/>
        <v>2563.941902</v>
      </c>
      <c r="AU40" s="191">
        <f t="shared" si="11"/>
        <v>3636.3055476666668</v>
      </c>
      <c r="AV40" s="191">
        <f t="shared" si="11"/>
        <v>4663.306947</v>
      </c>
      <c r="AW40" s="191">
        <f t="shared" si="11"/>
        <v>4967.275426666667</v>
      </c>
      <c r="AX40" s="191">
        <f t="shared" si="11"/>
        <v>4363</v>
      </c>
      <c r="AY40" s="191">
        <f t="shared" si="11"/>
        <v>4163</v>
      </c>
      <c r="AZ40" s="191">
        <f t="shared" si="11"/>
        <v>3702.2150000000001</v>
      </c>
      <c r="BA40" s="191">
        <f t="shared" si="11"/>
        <v>3088.4580000000001</v>
      </c>
      <c r="BB40" s="191">
        <f t="shared" si="11"/>
        <v>2778.4490000000001</v>
      </c>
      <c r="BC40" s="191">
        <f t="shared" si="11"/>
        <v>2511.067</v>
      </c>
      <c r="BD40" s="191">
        <f t="shared" si="11"/>
        <v>2130.2660000000001</v>
      </c>
      <c r="BE40" s="191">
        <f t="shared" si="11"/>
        <v>1851.8090000000002</v>
      </c>
      <c r="BF40" s="191">
        <f t="shared" si="11"/>
        <v>1815.6551379400003</v>
      </c>
      <c r="BG40" s="191">
        <f t="shared" si="11"/>
        <v>1796.0921970551724</v>
      </c>
      <c r="BH40" s="191">
        <f t="shared" si="11"/>
        <v>1616.366</v>
      </c>
      <c r="BI40" s="191">
        <f t="shared" si="11"/>
        <v>1800.8370419799328</v>
      </c>
      <c r="BJ40" s="191">
        <f t="shared" si="11"/>
        <v>1949.6482782981043</v>
      </c>
      <c r="BK40" s="191">
        <f t="shared" si="11"/>
        <v>1817.4577446102965</v>
      </c>
      <c r="BL40" s="191">
        <f t="shared" si="11"/>
        <v>2129.1275195499998</v>
      </c>
      <c r="BM40" s="191">
        <f t="shared" si="11"/>
        <v>3595.32545321</v>
      </c>
      <c r="BN40" s="191">
        <f t="shared" si="11"/>
        <v>3672.3248568335066</v>
      </c>
      <c r="BO40" s="191">
        <f t="shared" si="11"/>
        <v>4184.1081413699985</v>
      </c>
      <c r="BP40" s="191">
        <f t="shared" si="11"/>
        <v>4507.4715771600004</v>
      </c>
      <c r="BQ40" s="191">
        <f t="shared" si="11"/>
        <v>3811.3202527161902</v>
      </c>
      <c r="BR40" s="191">
        <f t="shared" si="11"/>
        <v>2695.8303489699992</v>
      </c>
      <c r="BS40" s="191">
        <f t="shared" si="11"/>
        <v>2003.6174202700001</v>
      </c>
      <c r="BT40" s="191">
        <f t="shared" si="11"/>
        <v>1611.2098276999998</v>
      </c>
      <c r="BU40" s="191">
        <f t="shared" si="11"/>
        <v>1442.7194395999989</v>
      </c>
      <c r="BV40" s="191">
        <f t="shared" si="11"/>
        <v>1143.9083112699998</v>
      </c>
      <c r="BW40" s="191">
        <f t="shared" si="11"/>
        <v>602.98041054999987</v>
      </c>
      <c r="BX40" s="191">
        <f t="shared" si="11"/>
        <v>435.2048795899999</v>
      </c>
      <c r="BY40" s="191">
        <f t="shared" si="11"/>
        <v>300.02276639000013</v>
      </c>
      <c r="BZ40" s="191">
        <f t="shared" si="11"/>
        <v>225.14763906000002</v>
      </c>
      <c r="CA40" s="191">
        <f t="shared" si="11"/>
        <v>144.71700034999998</v>
      </c>
      <c r="CB40" s="191">
        <f t="shared" si="11"/>
        <v>91.039659989999976</v>
      </c>
      <c r="CC40" s="191">
        <f t="shared" si="11"/>
        <v>0.823018388384816</v>
      </c>
      <c r="CD40" s="191">
        <f t="shared" si="11"/>
        <v>0.81014477429453224</v>
      </c>
      <c r="CE40" s="191">
        <f t="shared" si="11"/>
        <v>0.57285385926443366</v>
      </c>
      <c r="CF40" s="191">
        <f t="shared" si="11"/>
        <v>0.41082884973681133</v>
      </c>
      <c r="CG40" s="191">
        <f t="shared" si="11"/>
        <v>0.30020109210054435</v>
      </c>
      <c r="CH40" s="192">
        <f t="shared" si="11"/>
        <v>0.22466883648828548</v>
      </c>
    </row>
    <row r="41" spans="1:86" x14ac:dyDescent="0.25">
      <c r="A41" s="193"/>
      <c r="B41" s="72" t="s">
        <v>543</v>
      </c>
      <c r="AH41" s="191">
        <f t="shared" si="11"/>
        <v>19.429980786885245</v>
      </c>
      <c r="AI41" s="191">
        <f t="shared" si="11"/>
        <v>24.98140386885246</v>
      </c>
      <c r="AJ41" s="191">
        <f t="shared" si="11"/>
        <v>31.485480586666668</v>
      </c>
      <c r="AK41" s="191">
        <f t="shared" si="11"/>
        <v>42.065662942955178</v>
      </c>
      <c r="AL41" s="191">
        <f t="shared" si="11"/>
        <v>58.989153888888886</v>
      </c>
      <c r="AM41" s="191">
        <f t="shared" si="11"/>
        <v>80.04656019875776</v>
      </c>
      <c r="AN41" s="191">
        <f t="shared" si="11"/>
        <v>100.63385805128205</v>
      </c>
      <c r="AO41" s="191">
        <f t="shared" si="11"/>
        <v>103.59578001843317</v>
      </c>
      <c r="AP41" s="191">
        <f t="shared" si="11"/>
        <v>135.62299025555555</v>
      </c>
      <c r="AQ41" s="191">
        <f t="shared" si="11"/>
        <v>195.83484244128789</v>
      </c>
      <c r="AR41" s="191">
        <f t="shared" si="11"/>
        <v>126.39782312688821</v>
      </c>
      <c r="AS41" s="191">
        <f t="shared" si="11"/>
        <v>125.84043405</v>
      </c>
      <c r="AT41" s="191">
        <f t="shared" si="11"/>
        <v>220.96582318101412</v>
      </c>
      <c r="AU41" s="191">
        <f t="shared" si="11"/>
        <v>356.26081221506735</v>
      </c>
      <c r="AV41" s="191">
        <f t="shared" si="11"/>
        <v>253.07357532492722</v>
      </c>
      <c r="AW41" s="191">
        <f t="shared" si="11"/>
        <v>248.79294115522868</v>
      </c>
      <c r="AX41" s="191">
        <f t="shared" si="11"/>
        <v>369.89999999999884</v>
      </c>
      <c r="AY41" s="191">
        <f t="shared" si="11"/>
        <v>427.30699999999945</v>
      </c>
      <c r="AZ41" s="191">
        <f t="shared" si="11"/>
        <v>378.41800000000001</v>
      </c>
      <c r="BA41" s="191">
        <f t="shared" si="11"/>
        <v>335.34300000000093</v>
      </c>
      <c r="BB41" s="191">
        <f t="shared" si="11"/>
        <v>309.75799999999867</v>
      </c>
      <c r="BC41" s="191">
        <f t="shared" si="11"/>
        <v>230.18900000000011</v>
      </c>
      <c r="BD41" s="191">
        <f t="shared" si="11"/>
        <v>222.10499999999894</v>
      </c>
      <c r="BE41" s="191">
        <f t="shared" si="11"/>
        <v>243.31711941217159</v>
      </c>
      <c r="BF41" s="191">
        <f t="shared" si="11"/>
        <v>261.18071095259984</v>
      </c>
      <c r="BG41" s="191">
        <f t="shared" si="11"/>
        <v>391.25825241992959</v>
      </c>
      <c r="BH41" s="191">
        <f t="shared" si="11"/>
        <v>579.968560577331</v>
      </c>
      <c r="BI41" s="191">
        <f t="shared" si="11"/>
        <v>568.00879661356441</v>
      </c>
      <c r="BJ41" s="191">
        <f t="shared" si="11"/>
        <v>571.75198014370062</v>
      </c>
      <c r="BK41" s="191">
        <f t="shared" si="11"/>
        <v>501.8893751028902</v>
      </c>
      <c r="BL41" s="191">
        <f t="shared" si="11"/>
        <v>450.18861358952347</v>
      </c>
      <c r="BM41" s="191">
        <f t="shared" si="11"/>
        <v>500.43241755851398</v>
      </c>
      <c r="BN41" s="191">
        <f t="shared" si="11"/>
        <v>593.08102332709927</v>
      </c>
      <c r="BO41" s="191">
        <f t="shared" si="11"/>
        <v>612.21709897413382</v>
      </c>
      <c r="BP41" s="191">
        <f t="shared" si="11"/>
        <v>674.75149356755662</v>
      </c>
      <c r="BQ41" s="191">
        <f t="shared" si="11"/>
        <v>709.39838687550969</v>
      </c>
      <c r="BR41" s="191">
        <f t="shared" si="11"/>
        <v>715.09465586803412</v>
      </c>
      <c r="BS41" s="191">
        <f t="shared" si="11"/>
        <v>732.25916753352351</v>
      </c>
      <c r="BT41" s="191">
        <f t="shared" si="11"/>
        <v>722.36732731459915</v>
      </c>
      <c r="BU41" s="191">
        <f t="shared" si="11"/>
        <v>755.95652884947106</v>
      </c>
      <c r="BV41" s="191">
        <f t="shared" si="11"/>
        <v>705.31681550517283</v>
      </c>
      <c r="BW41" s="191">
        <f t="shared" si="11"/>
        <v>652.351290323223</v>
      </c>
      <c r="BX41" s="191">
        <f t="shared" si="11"/>
        <v>509.74077639498654</v>
      </c>
      <c r="BY41" s="191">
        <f t="shared" si="11"/>
        <v>409.10288217381714</v>
      </c>
      <c r="BZ41" s="191">
        <f t="shared" si="11"/>
        <v>512.72736615745214</v>
      </c>
      <c r="CA41" s="191">
        <f t="shared" si="11"/>
        <v>413.86114321763949</v>
      </c>
      <c r="CB41" s="191">
        <f t="shared" si="11"/>
        <v>212.57098751167317</v>
      </c>
      <c r="CC41" s="191">
        <f t="shared" si="11"/>
        <v>9.3395230731072303</v>
      </c>
      <c r="CD41" s="191">
        <f t="shared" si="11"/>
        <v>4.9688312320477541</v>
      </c>
      <c r="CE41" s="191">
        <f t="shared" si="11"/>
        <v>2.2302814283387149</v>
      </c>
      <c r="CF41" s="191">
        <f t="shared" si="11"/>
        <v>0.92114525028342864</v>
      </c>
      <c r="CG41" s="191">
        <f t="shared" si="11"/>
        <v>0.12940311674014485</v>
      </c>
      <c r="CH41" s="192">
        <f t="shared" si="11"/>
        <v>1.6681716581099091</v>
      </c>
    </row>
    <row r="42" spans="1:86" ht="26.25" customHeight="1" x14ac:dyDescent="0.25">
      <c r="A42" s="193"/>
      <c r="B42" s="74" t="s">
        <v>544</v>
      </c>
      <c r="AH42" s="191">
        <f>SUM(AH38:AH41)</f>
        <v>715.29671786231086</v>
      </c>
      <c r="AI42" s="191">
        <f t="shared" ref="AI42:CH42" si="12">SUM(AI38:AI41)</f>
        <v>749.95815319514134</v>
      </c>
      <c r="AJ42" s="191">
        <f t="shared" si="12"/>
        <v>1040.789129089716</v>
      </c>
      <c r="AK42" s="191">
        <f t="shared" si="12"/>
        <v>1754.8259641488253</v>
      </c>
      <c r="AL42" s="191">
        <f t="shared" si="12"/>
        <v>2912.5827186110514</v>
      </c>
      <c r="AM42" s="191">
        <f t="shared" si="12"/>
        <v>3707.2350978794707</v>
      </c>
      <c r="AN42" s="191">
        <f t="shared" si="12"/>
        <v>4224.6237051528278</v>
      </c>
      <c r="AO42" s="191">
        <f t="shared" si="12"/>
        <v>4836.5364038480639</v>
      </c>
      <c r="AP42" s="191">
        <f t="shared" si="12"/>
        <v>5163.6852653570695</v>
      </c>
      <c r="AQ42" s="191">
        <f t="shared" si="12"/>
        <v>4962.3834664939886</v>
      </c>
      <c r="AR42" s="191">
        <f t="shared" si="12"/>
        <v>4243.4634653334151</v>
      </c>
      <c r="AS42" s="191">
        <f t="shared" si="12"/>
        <v>4001.2256838964586</v>
      </c>
      <c r="AT42" s="191">
        <f t="shared" si="12"/>
        <v>4764.1955617436151</v>
      </c>
      <c r="AU42" s="191">
        <f t="shared" si="12"/>
        <v>6514.6706588864881</v>
      </c>
      <c r="AV42" s="191">
        <f t="shared" si="12"/>
        <v>8122.086198711092</v>
      </c>
      <c r="AW42" s="191">
        <f t="shared" si="12"/>
        <v>8879.3638146248231</v>
      </c>
      <c r="AX42" s="191">
        <f t="shared" si="12"/>
        <v>9196.7945080707887</v>
      </c>
      <c r="AY42" s="191">
        <f t="shared" si="12"/>
        <v>9626.2797994921839</v>
      </c>
      <c r="AZ42" s="191">
        <f t="shared" si="12"/>
        <v>9373.9060127506436</v>
      </c>
      <c r="BA42" s="191">
        <f t="shared" si="12"/>
        <v>8683.992750001371</v>
      </c>
      <c r="BB42" s="191">
        <f t="shared" si="12"/>
        <v>8346.4894080489466</v>
      </c>
      <c r="BC42" s="191">
        <f t="shared" si="12"/>
        <v>7986.9062235258198</v>
      </c>
      <c r="BD42" s="191">
        <f t="shared" si="12"/>
        <v>7789.9162842081232</v>
      </c>
      <c r="BE42" s="191">
        <f t="shared" si="12"/>
        <v>7722.5366290181055</v>
      </c>
      <c r="BF42" s="191">
        <f t="shared" si="12"/>
        <v>7845.7415670189039</v>
      </c>
      <c r="BG42" s="191">
        <f t="shared" si="12"/>
        <v>8366.5237019159031</v>
      </c>
      <c r="BH42" s="191">
        <f t="shared" si="12"/>
        <v>8367.2790000000005</v>
      </c>
      <c r="BI42" s="191">
        <f t="shared" si="12"/>
        <v>8424.8330465849322</v>
      </c>
      <c r="BJ42" s="191">
        <f t="shared" si="12"/>
        <v>8738.4191272081043</v>
      </c>
      <c r="BK42" s="191">
        <f t="shared" si="12"/>
        <v>9107.9316333856113</v>
      </c>
      <c r="BL42" s="191">
        <f t="shared" si="12"/>
        <v>9420.9790139622673</v>
      </c>
      <c r="BM42" s="191">
        <f t="shared" si="12"/>
        <v>11778.5503576542</v>
      </c>
      <c r="BN42" s="191">
        <f t="shared" si="12"/>
        <v>12172.406677572175</v>
      </c>
      <c r="BO42" s="191">
        <f t="shared" si="12"/>
        <v>12885.8511697129</v>
      </c>
      <c r="BP42" s="191">
        <f t="shared" si="12"/>
        <v>13999.011134642462</v>
      </c>
      <c r="BQ42" s="191">
        <f t="shared" si="12"/>
        <v>14119.799526363722</v>
      </c>
      <c r="BR42" s="191">
        <f t="shared" si="12"/>
        <v>14196.278360337416</v>
      </c>
      <c r="BS42" s="191">
        <f t="shared" si="12"/>
        <v>14277.388199827705</v>
      </c>
      <c r="BT42" s="191">
        <f t="shared" si="12"/>
        <v>13927.347972056852</v>
      </c>
      <c r="BU42" s="191">
        <f t="shared" si="12"/>
        <v>14180.3789106407</v>
      </c>
      <c r="BV42" s="191">
        <f t="shared" si="12"/>
        <v>13485.592677826571</v>
      </c>
      <c r="BW42" s="191">
        <f t="shared" si="12"/>
        <v>11299.892346987192</v>
      </c>
      <c r="BX42" s="191">
        <f t="shared" si="12"/>
        <v>10314.886363954878</v>
      </c>
      <c r="BY42" s="191">
        <f t="shared" si="12"/>
        <v>9242.9018382849081</v>
      </c>
      <c r="BZ42" s="191">
        <f t="shared" si="12"/>
        <v>8647.8146465887567</v>
      </c>
      <c r="CA42" s="191">
        <f t="shared" si="12"/>
        <v>8235.3913251802278</v>
      </c>
      <c r="CB42" s="191">
        <f t="shared" si="12"/>
        <v>7538.9228144718854</v>
      </c>
      <c r="CC42" s="191">
        <f t="shared" si="12"/>
        <v>1900.2266011480613</v>
      </c>
      <c r="CD42" s="191">
        <f t="shared" si="12"/>
        <v>39.55264637921838</v>
      </c>
      <c r="CE42" s="191">
        <f t="shared" si="12"/>
        <v>33.036151106667226</v>
      </c>
      <c r="CF42" s="191">
        <f t="shared" si="12"/>
        <v>28.829609971555094</v>
      </c>
      <c r="CG42" s="191">
        <f t="shared" si="12"/>
        <v>25.581448906260107</v>
      </c>
      <c r="CH42" s="192">
        <f t="shared" si="12"/>
        <v>25.876976852571836</v>
      </c>
    </row>
    <row r="43" spans="1:86" x14ac:dyDescent="0.25">
      <c r="A43" s="193"/>
      <c r="B43" s="74" t="s">
        <v>545</v>
      </c>
      <c r="AH43" s="191">
        <f>AH42+AH37</f>
        <v>1273.4937362036571</v>
      </c>
      <c r="AI43" s="191">
        <f t="shared" ref="AI43:CE43" si="13">AI42+AI37</f>
        <v>1362.9195439999999</v>
      </c>
      <c r="AJ43" s="191">
        <f t="shared" si="13"/>
        <v>1751.1143538461538</v>
      </c>
      <c r="AK43" s="191">
        <f t="shared" si="13"/>
        <v>2657.6854695000002</v>
      </c>
      <c r="AL43" s="191">
        <f t="shared" si="13"/>
        <v>3817.5333942500001</v>
      </c>
      <c r="AM43" s="191">
        <f t="shared" si="13"/>
        <v>4605.0374345</v>
      </c>
      <c r="AN43" s="191">
        <f t="shared" si="13"/>
        <v>5249.22940225</v>
      </c>
      <c r="AO43" s="191">
        <f t="shared" si="13"/>
        <v>5925.8802872857141</v>
      </c>
      <c r="AP43" s="191">
        <f t="shared" si="13"/>
        <v>6219.4244389333326</v>
      </c>
      <c r="AQ43" s="191">
        <f t="shared" si="13"/>
        <v>5993.7093670000013</v>
      </c>
      <c r="AR43" s="191">
        <f t="shared" si="13"/>
        <v>5381.6140466666675</v>
      </c>
      <c r="AS43" s="191">
        <f t="shared" si="13"/>
        <v>5152.8057166666676</v>
      </c>
      <c r="AT43" s="191">
        <f t="shared" si="13"/>
        <v>6029.1884084879675</v>
      </c>
      <c r="AU43" s="191">
        <f t="shared" si="13"/>
        <v>7954.5646282840453</v>
      </c>
      <c r="AV43" s="191">
        <f t="shared" si="13"/>
        <v>10261.900401572635</v>
      </c>
      <c r="AW43" s="191">
        <f t="shared" si="13"/>
        <v>11080.553460896765</v>
      </c>
      <c r="AX43" s="191">
        <f t="shared" si="13"/>
        <v>11418.910251571619</v>
      </c>
      <c r="AY43" s="191">
        <f t="shared" si="13"/>
        <v>11967.287325429546</v>
      </c>
      <c r="AZ43" s="191">
        <f t="shared" si="13"/>
        <v>11716.682181652171</v>
      </c>
      <c r="BA43" s="191">
        <f t="shared" si="13"/>
        <v>11105.415104404639</v>
      </c>
      <c r="BB43" s="191">
        <f t="shared" si="13"/>
        <v>10730.541461768862</v>
      </c>
      <c r="BC43" s="191">
        <f t="shared" si="13"/>
        <v>10600.157779455387</v>
      </c>
      <c r="BD43" s="191">
        <f t="shared" si="13"/>
        <v>10743.957331973461</v>
      </c>
      <c r="BE43" s="191">
        <f t="shared" si="13"/>
        <v>11081.606751270549</v>
      </c>
      <c r="BF43" s="191">
        <f t="shared" si="13"/>
        <v>11642.917791906873</v>
      </c>
      <c r="BG43" s="191">
        <f t="shared" si="13"/>
        <v>12934.185497335639</v>
      </c>
      <c r="BH43" s="191">
        <f t="shared" si="13"/>
        <v>14337.895</v>
      </c>
      <c r="BI43" s="191">
        <f t="shared" si="13"/>
        <v>14851.108266184932</v>
      </c>
      <c r="BJ43" s="191">
        <f t="shared" si="13"/>
        <v>15606.962786808102</v>
      </c>
      <c r="BK43" s="191">
        <f t="shared" si="13"/>
        <v>16475.056454099642</v>
      </c>
      <c r="BL43" s="191">
        <f t="shared" si="13"/>
        <v>17124.297496262265</v>
      </c>
      <c r="BM43" s="191">
        <f t="shared" si="13"/>
        <v>19907.435506014197</v>
      </c>
      <c r="BN43" s="191">
        <f t="shared" si="13"/>
        <v>20414.563520732176</v>
      </c>
      <c r="BO43" s="191">
        <f t="shared" si="13"/>
        <v>20938.004279022898</v>
      </c>
      <c r="BP43" s="191">
        <f t="shared" si="13"/>
        <v>21509.88625096246</v>
      </c>
      <c r="BQ43" s="191">
        <f t="shared" si="13"/>
        <v>21161.323002563695</v>
      </c>
      <c r="BR43" s="191">
        <f t="shared" si="13"/>
        <v>20772.358298077415</v>
      </c>
      <c r="BS43" s="191">
        <f t="shared" si="13"/>
        <v>20356.094250697701</v>
      </c>
      <c r="BT43" s="191">
        <f t="shared" si="13"/>
        <v>19592.933527166853</v>
      </c>
      <c r="BU43" s="191">
        <f t="shared" si="13"/>
        <v>19548.026928880699</v>
      </c>
      <c r="BV43" s="191">
        <f t="shared" si="13"/>
        <v>18625.469904546571</v>
      </c>
      <c r="BW43" s="191">
        <f t="shared" si="13"/>
        <v>16360.779147727191</v>
      </c>
      <c r="BX43" s="191">
        <f t="shared" si="13"/>
        <v>15385.823188154878</v>
      </c>
      <c r="BY43" s="191">
        <f t="shared" si="13"/>
        <v>14077.300954124907</v>
      </c>
      <c r="BZ43" s="191">
        <f t="shared" si="13"/>
        <v>13583.124860598757</v>
      </c>
      <c r="CA43" s="191">
        <f t="shared" si="13"/>
        <v>13702.529240190226</v>
      </c>
      <c r="CB43" s="191">
        <f t="shared" si="13"/>
        <v>13546.618260521886</v>
      </c>
      <c r="CC43" s="191">
        <f t="shared" si="13"/>
        <v>8044.6989906245226</v>
      </c>
      <c r="CD43" s="191">
        <f t="shared" si="13"/>
        <v>6094.4529320256788</v>
      </c>
      <c r="CE43" s="191">
        <f t="shared" si="13"/>
        <v>5944.345877941555</v>
      </c>
      <c r="CF43" s="191">
        <f>CF42+CF37</f>
        <v>5812.1461285742644</v>
      </c>
      <c r="CG43" s="191">
        <f>CG42+CG37</f>
        <v>5857.8007496605405</v>
      </c>
      <c r="CH43" s="192">
        <f>CH42+CH37</f>
        <v>5847.6438480721035</v>
      </c>
    </row>
    <row r="44" spans="1:86" ht="26.25" customHeight="1" x14ac:dyDescent="0.3">
      <c r="A44" s="193"/>
      <c r="B44" s="79" t="s">
        <v>554</v>
      </c>
      <c r="AH44" s="191"/>
      <c r="AI44" s="191"/>
      <c r="AJ44" s="191"/>
      <c r="AK44" s="191"/>
      <c r="AL44" s="191"/>
      <c r="AM44" s="191"/>
      <c r="AN44" s="191"/>
      <c r="AO44" s="191"/>
      <c r="AP44" s="191"/>
      <c r="AQ44" s="191"/>
      <c r="AR44" s="191"/>
      <c r="AS44" s="191"/>
      <c r="AT44" s="191"/>
      <c r="AU44" s="191"/>
      <c r="AV44" s="191"/>
      <c r="AW44" s="191"/>
      <c r="AX44" s="191"/>
      <c r="AY44" s="191"/>
      <c r="AZ44" s="191"/>
      <c r="BA44" s="191"/>
      <c r="BB44" s="191"/>
      <c r="BC44" s="191"/>
      <c r="BD44" s="191"/>
      <c r="BE44" s="191"/>
      <c r="BF44" s="191"/>
      <c r="BG44" s="191"/>
      <c r="BH44" s="191"/>
      <c r="BI44" s="191"/>
      <c r="BJ44" s="191"/>
      <c r="BK44" s="191"/>
      <c r="BL44" s="191"/>
      <c r="BM44" s="191"/>
      <c r="BN44" s="191"/>
      <c r="BO44" s="191"/>
      <c r="BP44" s="191"/>
      <c r="BQ44" s="191"/>
      <c r="BR44" s="191"/>
      <c r="BS44" s="191"/>
      <c r="BT44" s="191"/>
      <c r="BU44" s="191"/>
      <c r="BV44" s="191"/>
      <c r="BW44" s="191"/>
      <c r="BX44" s="191"/>
      <c r="BY44" s="191"/>
      <c r="BZ44" s="191"/>
      <c r="CA44" s="191"/>
      <c r="CB44" s="191"/>
      <c r="CC44" s="191"/>
      <c r="CD44" s="191"/>
      <c r="CE44" s="191"/>
      <c r="CF44" s="191"/>
      <c r="CG44" s="191"/>
      <c r="CH44" s="192"/>
    </row>
    <row r="45" spans="1:86" x14ac:dyDescent="0.25">
      <c r="A45" s="193"/>
      <c r="B45" s="72" t="s">
        <v>555</v>
      </c>
      <c r="AH45" s="191">
        <v>24</v>
      </c>
      <c r="AI45" s="191">
        <v>27</v>
      </c>
      <c r="AJ45" s="191">
        <v>42</v>
      </c>
      <c r="AK45" s="191">
        <v>66</v>
      </c>
      <c r="AL45" s="191">
        <v>94</v>
      </c>
      <c r="AM45" s="191">
        <v>123</v>
      </c>
      <c r="AN45" s="191">
        <v>126</v>
      </c>
      <c r="AO45" s="191">
        <v>130</v>
      </c>
      <c r="AP45" s="191">
        <v>161</v>
      </c>
      <c r="AQ45" s="191">
        <v>179.708</v>
      </c>
      <c r="AR45" s="191">
        <v>394.245</v>
      </c>
      <c r="AS45" s="191">
        <v>425.16500000000002</v>
      </c>
      <c r="AT45" s="191">
        <v>494.35300000000001</v>
      </c>
      <c r="AU45" s="191">
        <v>626.245</v>
      </c>
      <c r="AV45" s="191">
        <v>928.67899999999997</v>
      </c>
      <c r="AW45" s="191">
        <v>1207.7750000000001</v>
      </c>
      <c r="AX45" s="191">
        <v>1440.797</v>
      </c>
      <c r="AY45" s="191">
        <v>1739.5630000000001</v>
      </c>
      <c r="AZ45" s="191">
        <v>2083.6799999999998</v>
      </c>
      <c r="BA45" s="191">
        <v>2326.3319999999999</v>
      </c>
      <c r="BB45" s="191">
        <v>2428.9789999999998</v>
      </c>
      <c r="BC45" s="191">
        <v>1895.7190000000001</v>
      </c>
      <c r="BD45" s="191">
        <v>1.71</v>
      </c>
      <c r="BE45" s="191">
        <v>0</v>
      </c>
      <c r="BF45" s="191">
        <v>0</v>
      </c>
      <c r="BG45" s="191">
        <v>8.5208560000000017E-2</v>
      </c>
      <c r="BH45" s="191">
        <v>0</v>
      </c>
      <c r="BI45" s="191">
        <v>0</v>
      </c>
      <c r="BJ45" s="191">
        <v>0</v>
      </c>
      <c r="BK45" s="191">
        <v>0</v>
      </c>
      <c r="BL45" s="191">
        <v>0</v>
      </c>
      <c r="BM45" s="191">
        <v>0</v>
      </c>
      <c r="BN45" s="191">
        <v>0</v>
      </c>
      <c r="BO45" s="191">
        <v>0</v>
      </c>
      <c r="BP45" s="191">
        <v>0</v>
      </c>
      <c r="BQ45" s="191">
        <v>0</v>
      </c>
      <c r="BR45" s="191">
        <v>0</v>
      </c>
      <c r="BS45" s="191">
        <v>0</v>
      </c>
      <c r="BT45" s="191">
        <v>0</v>
      </c>
      <c r="BU45" s="191">
        <v>0</v>
      </c>
      <c r="BV45" s="191">
        <v>0</v>
      </c>
      <c r="BW45" s="191">
        <v>0</v>
      </c>
      <c r="BX45" s="191">
        <v>0</v>
      </c>
      <c r="BY45" s="191">
        <v>0</v>
      </c>
      <c r="BZ45" s="191">
        <v>0</v>
      </c>
      <c r="CA45" s="191">
        <v>0</v>
      </c>
      <c r="CB45" s="191">
        <v>0</v>
      </c>
      <c r="CC45" s="191">
        <v>0</v>
      </c>
      <c r="CD45" s="191">
        <v>0</v>
      </c>
      <c r="CE45" s="191">
        <v>0</v>
      </c>
      <c r="CF45" s="191">
        <v>0</v>
      </c>
      <c r="CG45" s="191">
        <v>0</v>
      </c>
      <c r="CH45" s="192">
        <v>0</v>
      </c>
    </row>
    <row r="46" spans="1:86" x14ac:dyDescent="0.25">
      <c r="A46" s="193"/>
      <c r="B46" s="238" t="s">
        <v>556</v>
      </c>
      <c r="AH46" s="191">
        <v>14.511966970103668</v>
      </c>
      <c r="AI46" s="191">
        <v>16.133326530612248</v>
      </c>
      <c r="AJ46" s="191">
        <v>24.717428571428567</v>
      </c>
      <c r="AK46" s="191">
        <v>38.256555984555987</v>
      </c>
      <c r="AL46" s="191">
        <v>53.688094574692514</v>
      </c>
      <c r="AM46" s="191">
        <v>69.433802484230412</v>
      </c>
      <c r="AN46" s="191">
        <v>70.79400989192159</v>
      </c>
      <c r="AO46" s="191">
        <v>72.922577563434828</v>
      </c>
      <c r="AP46" s="191">
        <v>90.311245126833001</v>
      </c>
      <c r="AQ46" s="191">
        <v>101.14080485724621</v>
      </c>
      <c r="AR46" s="191">
        <v>214.69849528659114</v>
      </c>
      <c r="AS46" s="191">
        <v>246.22674990624449</v>
      </c>
      <c r="AT46" s="191">
        <v>290.78532291356805</v>
      </c>
      <c r="AU46" s="191">
        <v>374.87953670196288</v>
      </c>
      <c r="AV46" s="191">
        <v>515.91282807874779</v>
      </c>
      <c r="AW46" s="191">
        <v>639.46872373484587</v>
      </c>
      <c r="AX46" s="191">
        <v>746.17943712198155</v>
      </c>
      <c r="AY46" s="191">
        <v>868.26822643117271</v>
      </c>
      <c r="AZ46" s="191">
        <v>1014.3606606667142</v>
      </c>
      <c r="BA46" s="191">
        <v>1119.2241017635679</v>
      </c>
      <c r="BB46" s="191">
        <v>1161.318333432162</v>
      </c>
      <c r="BC46" s="191">
        <v>952.99214417084886</v>
      </c>
      <c r="BD46" s="191">
        <v>0.85962981144998363</v>
      </c>
      <c r="BE46" s="191">
        <v>0</v>
      </c>
      <c r="BF46" s="191">
        <v>0</v>
      </c>
      <c r="BG46" s="191">
        <v>4.2834981501008555E-2</v>
      </c>
      <c r="BH46" s="191">
        <v>0</v>
      </c>
      <c r="BI46" s="191">
        <v>0</v>
      </c>
      <c r="BJ46" s="191">
        <v>0</v>
      </c>
      <c r="BK46" s="191">
        <v>0</v>
      </c>
      <c r="BL46" s="191">
        <v>0</v>
      </c>
      <c r="BM46" s="191">
        <v>0</v>
      </c>
      <c r="BN46" s="191">
        <v>0</v>
      </c>
      <c r="BO46" s="191">
        <v>0</v>
      </c>
      <c r="BP46" s="191">
        <v>0</v>
      </c>
      <c r="BQ46" s="191">
        <v>0</v>
      </c>
      <c r="BR46" s="191">
        <v>0</v>
      </c>
      <c r="BS46" s="191">
        <v>0</v>
      </c>
      <c r="BT46" s="191">
        <v>0</v>
      </c>
      <c r="BU46" s="191">
        <v>0</v>
      </c>
      <c r="BV46" s="191">
        <v>0</v>
      </c>
      <c r="BW46" s="191">
        <v>0</v>
      </c>
      <c r="BX46" s="191">
        <v>0</v>
      </c>
      <c r="BY46" s="191">
        <v>0</v>
      </c>
      <c r="BZ46" s="191">
        <v>0</v>
      </c>
      <c r="CA46" s="191">
        <v>0</v>
      </c>
      <c r="CB46" s="191">
        <v>0</v>
      </c>
      <c r="CC46" s="191">
        <v>0</v>
      </c>
      <c r="CD46" s="191">
        <v>0</v>
      </c>
      <c r="CE46" s="191">
        <v>0</v>
      </c>
      <c r="CF46" s="191">
        <v>0</v>
      </c>
      <c r="CG46" s="191">
        <v>0</v>
      </c>
      <c r="CH46" s="192">
        <v>0</v>
      </c>
    </row>
    <row r="47" spans="1:86" x14ac:dyDescent="0.25">
      <c r="A47" s="193"/>
      <c r="B47" s="238" t="s">
        <v>557</v>
      </c>
      <c r="AH47" s="191">
        <v>9.4880330298963322</v>
      </c>
      <c r="AI47" s="191">
        <v>10.866673469387752</v>
      </c>
      <c r="AJ47" s="191">
        <v>17.282571428571433</v>
      </c>
      <c r="AK47" s="191">
        <v>27.743444015444013</v>
      </c>
      <c r="AL47" s="191">
        <v>40.311905425307486</v>
      </c>
      <c r="AM47" s="191">
        <v>53.566197515769588</v>
      </c>
      <c r="AN47" s="191">
        <v>55.20599010807841</v>
      </c>
      <c r="AO47" s="191">
        <v>57.077422436565172</v>
      </c>
      <c r="AP47" s="191">
        <v>70.688754873166999</v>
      </c>
      <c r="AQ47" s="191">
        <v>78.567195142753789</v>
      </c>
      <c r="AR47" s="191">
        <v>179.54650471340884</v>
      </c>
      <c r="AS47" s="191">
        <v>178.93825009375556</v>
      </c>
      <c r="AT47" s="191">
        <v>203.56767708643196</v>
      </c>
      <c r="AU47" s="191">
        <v>251.36546329803713</v>
      </c>
      <c r="AV47" s="191">
        <v>412.76617192125207</v>
      </c>
      <c r="AW47" s="191">
        <v>568.30627626515411</v>
      </c>
      <c r="AX47" s="191">
        <v>694.61756287801848</v>
      </c>
      <c r="AY47" s="191">
        <v>871.2947735688274</v>
      </c>
      <c r="AZ47" s="191">
        <v>1069.3193393332856</v>
      </c>
      <c r="BA47" s="191">
        <v>1207.107898236432</v>
      </c>
      <c r="BB47" s="191">
        <v>1267.660666567838</v>
      </c>
      <c r="BC47" s="191">
        <v>942.7268558291513</v>
      </c>
      <c r="BD47" s="191">
        <v>0.85037018855001634</v>
      </c>
      <c r="BE47" s="191">
        <v>0</v>
      </c>
      <c r="BF47" s="191">
        <v>0</v>
      </c>
      <c r="BG47" s="191">
        <v>4.2373578498991461E-2</v>
      </c>
      <c r="BH47" s="191">
        <v>0</v>
      </c>
      <c r="BI47" s="191">
        <v>0</v>
      </c>
      <c r="BJ47" s="191">
        <v>0</v>
      </c>
      <c r="BK47" s="191">
        <v>0</v>
      </c>
      <c r="BL47" s="191">
        <v>0</v>
      </c>
      <c r="BM47" s="191">
        <v>0</v>
      </c>
      <c r="BN47" s="191">
        <v>0</v>
      </c>
      <c r="BO47" s="191">
        <v>0</v>
      </c>
      <c r="BP47" s="191">
        <v>0</v>
      </c>
      <c r="BQ47" s="191">
        <v>0</v>
      </c>
      <c r="BR47" s="191">
        <v>0</v>
      </c>
      <c r="BS47" s="191">
        <v>0</v>
      </c>
      <c r="BT47" s="191">
        <v>0</v>
      </c>
      <c r="BU47" s="191">
        <v>0</v>
      </c>
      <c r="BV47" s="191">
        <v>0</v>
      </c>
      <c r="BW47" s="191">
        <v>0</v>
      </c>
      <c r="BX47" s="191">
        <v>0</v>
      </c>
      <c r="BY47" s="191">
        <v>0</v>
      </c>
      <c r="BZ47" s="191">
        <v>0</v>
      </c>
      <c r="CA47" s="191">
        <v>0</v>
      </c>
      <c r="CB47" s="191">
        <v>0</v>
      </c>
      <c r="CC47" s="191">
        <v>0</v>
      </c>
      <c r="CD47" s="191">
        <v>0</v>
      </c>
      <c r="CE47" s="191">
        <v>0</v>
      </c>
      <c r="CF47" s="191">
        <v>0</v>
      </c>
      <c r="CG47" s="191">
        <v>0</v>
      </c>
      <c r="CH47" s="192">
        <v>0</v>
      </c>
    </row>
    <row r="48" spans="1:86" x14ac:dyDescent="0.25">
      <c r="A48" s="193"/>
      <c r="B48" s="238" t="s">
        <v>558</v>
      </c>
      <c r="AH48" s="191">
        <v>13.756276951258759</v>
      </c>
      <c r="AI48" s="191">
        <v>14.721428571428573</v>
      </c>
      <c r="AJ48" s="191">
        <v>22.033333333333331</v>
      </c>
      <c r="AK48" s="191">
        <v>32.202197802197801</v>
      </c>
      <c r="AL48" s="191">
        <v>41.401985111662533</v>
      </c>
      <c r="AM48" s="191">
        <v>50.329731447640235</v>
      </c>
      <c r="AN48" s="191">
        <v>51.097730029457637</v>
      </c>
      <c r="AO48" s="191">
        <v>53.433919597989942</v>
      </c>
      <c r="AP48" s="191">
        <v>66.668636363636352</v>
      </c>
      <c r="AQ48" s="191">
        <v>77.651036790439605</v>
      </c>
      <c r="AR48" s="191">
        <v>134.98114050144258</v>
      </c>
      <c r="AS48" s="191">
        <v>173.14325355946306</v>
      </c>
      <c r="AT48" s="191">
        <v>199.74592724262308</v>
      </c>
      <c r="AU48" s="191">
        <v>245.91611603384013</v>
      </c>
      <c r="AV48" s="191">
        <v>404.6508545365192</v>
      </c>
      <c r="AW48" s="191">
        <v>552.73875902745692</v>
      </c>
      <c r="AX48" s="191">
        <v>656.20748239800935</v>
      </c>
      <c r="AY48" s="191">
        <v>792.96442475354183</v>
      </c>
      <c r="AZ48" s="191">
        <v>949.43287308560286</v>
      </c>
      <c r="BA48" s="191">
        <v>1104.2454763063374</v>
      </c>
      <c r="BB48" s="191">
        <v>1220.2878674290116</v>
      </c>
      <c r="BC48" s="191">
        <v>970.71840220705849</v>
      </c>
      <c r="BD48" s="191">
        <v>0.8756194709100189</v>
      </c>
      <c r="BE48" s="191">
        <v>0</v>
      </c>
      <c r="BF48" s="191">
        <v>0</v>
      </c>
      <c r="BG48" s="191">
        <v>4.3631739312400351E-2</v>
      </c>
      <c r="BH48" s="191">
        <v>0</v>
      </c>
      <c r="BI48" s="191">
        <v>0</v>
      </c>
      <c r="BJ48" s="191">
        <v>0</v>
      </c>
      <c r="BK48" s="191">
        <v>0</v>
      </c>
      <c r="BL48" s="191">
        <v>0</v>
      </c>
      <c r="BM48" s="191">
        <v>0</v>
      </c>
      <c r="BN48" s="191">
        <v>0</v>
      </c>
      <c r="BO48" s="191">
        <v>0</v>
      </c>
      <c r="BP48" s="191">
        <v>0</v>
      </c>
      <c r="BQ48" s="191">
        <v>0</v>
      </c>
      <c r="BR48" s="191">
        <v>0</v>
      </c>
      <c r="BS48" s="191">
        <v>0</v>
      </c>
      <c r="BT48" s="191">
        <v>0</v>
      </c>
      <c r="BU48" s="191">
        <v>0</v>
      </c>
      <c r="BV48" s="191">
        <v>0</v>
      </c>
      <c r="BW48" s="191">
        <v>0</v>
      </c>
      <c r="BX48" s="191">
        <v>0</v>
      </c>
      <c r="BY48" s="191">
        <v>0</v>
      </c>
      <c r="BZ48" s="191">
        <v>0</v>
      </c>
      <c r="CA48" s="191">
        <v>0</v>
      </c>
      <c r="CB48" s="191">
        <v>0</v>
      </c>
      <c r="CC48" s="191">
        <v>0</v>
      </c>
      <c r="CD48" s="191">
        <v>0</v>
      </c>
      <c r="CE48" s="191">
        <v>0</v>
      </c>
      <c r="CF48" s="191">
        <v>0</v>
      </c>
      <c r="CG48" s="191">
        <v>0</v>
      </c>
      <c r="CH48" s="192">
        <v>0</v>
      </c>
    </row>
    <row r="49" spans="1:86" x14ac:dyDescent="0.25">
      <c r="A49" s="193"/>
      <c r="B49" s="238" t="s">
        <v>559</v>
      </c>
      <c r="AH49" s="191">
        <v>10.243723048741241</v>
      </c>
      <c r="AI49" s="191">
        <v>12.278571428571427</v>
      </c>
      <c r="AJ49" s="191">
        <v>19.966666666666669</v>
      </c>
      <c r="AK49" s="191">
        <v>33.797802197802199</v>
      </c>
      <c r="AL49" s="191">
        <v>52.598014888337467</v>
      </c>
      <c r="AM49" s="191">
        <v>72.670268552359772</v>
      </c>
      <c r="AN49" s="191">
        <v>74.902269970542363</v>
      </c>
      <c r="AO49" s="191">
        <v>76.566080402010058</v>
      </c>
      <c r="AP49" s="191">
        <v>94.331363636363648</v>
      </c>
      <c r="AQ49" s="191">
        <v>102.05696320956039</v>
      </c>
      <c r="AR49" s="191">
        <v>259.26385949855739</v>
      </c>
      <c r="AS49" s="191">
        <v>252.02174644053699</v>
      </c>
      <c r="AT49" s="191">
        <v>294.60707275737695</v>
      </c>
      <c r="AU49" s="191">
        <v>380.32888396615988</v>
      </c>
      <c r="AV49" s="191">
        <v>524.02814546348088</v>
      </c>
      <c r="AW49" s="191">
        <v>655.03624097254328</v>
      </c>
      <c r="AX49" s="191">
        <v>784.58951760199068</v>
      </c>
      <c r="AY49" s="191">
        <v>946.59857524645815</v>
      </c>
      <c r="AZ49" s="191">
        <v>1134.2471269143971</v>
      </c>
      <c r="BA49" s="191">
        <v>1222.0865236936625</v>
      </c>
      <c r="BB49" s="191">
        <v>1208.691132570988</v>
      </c>
      <c r="BC49" s="191">
        <v>925.00059779294145</v>
      </c>
      <c r="BD49" s="191">
        <v>0.83438052908998106</v>
      </c>
      <c r="BE49" s="191">
        <v>0</v>
      </c>
      <c r="BF49" s="191">
        <v>0</v>
      </c>
      <c r="BG49" s="191">
        <v>4.1576820687599665E-2</v>
      </c>
      <c r="BH49" s="191">
        <v>0</v>
      </c>
      <c r="BI49" s="191">
        <v>0</v>
      </c>
      <c r="BJ49" s="191">
        <v>0</v>
      </c>
      <c r="BK49" s="191">
        <v>0</v>
      </c>
      <c r="BL49" s="191">
        <v>0</v>
      </c>
      <c r="BM49" s="191">
        <v>0</v>
      </c>
      <c r="BN49" s="191">
        <v>0</v>
      </c>
      <c r="BO49" s="191">
        <v>0</v>
      </c>
      <c r="BP49" s="191">
        <v>0</v>
      </c>
      <c r="BQ49" s="191">
        <v>0</v>
      </c>
      <c r="BR49" s="191">
        <v>0</v>
      </c>
      <c r="BS49" s="191">
        <v>0</v>
      </c>
      <c r="BT49" s="191">
        <v>0</v>
      </c>
      <c r="BU49" s="191">
        <v>0</v>
      </c>
      <c r="BV49" s="191">
        <v>0</v>
      </c>
      <c r="BW49" s="191">
        <v>0</v>
      </c>
      <c r="BX49" s="191">
        <v>0</v>
      </c>
      <c r="BY49" s="191">
        <v>0</v>
      </c>
      <c r="BZ49" s="191">
        <v>0</v>
      </c>
      <c r="CA49" s="191">
        <v>0</v>
      </c>
      <c r="CB49" s="191">
        <v>0</v>
      </c>
      <c r="CC49" s="191">
        <v>0</v>
      </c>
      <c r="CD49" s="191">
        <v>0</v>
      </c>
      <c r="CE49" s="191">
        <v>0</v>
      </c>
      <c r="CF49" s="191">
        <v>0</v>
      </c>
      <c r="CG49" s="191">
        <v>0</v>
      </c>
      <c r="CH49" s="192">
        <v>0</v>
      </c>
    </row>
    <row r="50" spans="1:86" ht="26.25" customHeight="1" x14ac:dyDescent="0.25">
      <c r="A50" s="193"/>
      <c r="B50" s="72" t="s">
        <v>391</v>
      </c>
      <c r="AH50" s="191">
        <v>0</v>
      </c>
      <c r="AI50" s="191">
        <v>0</v>
      </c>
      <c r="AJ50" s="191">
        <v>0</v>
      </c>
      <c r="AK50" s="191">
        <v>0</v>
      </c>
      <c r="AL50" s="191">
        <v>0</v>
      </c>
      <c r="AM50" s="191">
        <v>0</v>
      </c>
      <c r="AN50" s="191">
        <v>0</v>
      </c>
      <c r="AO50" s="191">
        <v>0</v>
      </c>
      <c r="AP50" s="191">
        <v>0</v>
      </c>
      <c r="AQ50" s="191">
        <v>0</v>
      </c>
      <c r="AR50" s="191">
        <v>0</v>
      </c>
      <c r="AS50" s="191">
        <v>0</v>
      </c>
      <c r="AT50" s="191">
        <v>0</v>
      </c>
      <c r="AU50" s="191">
        <v>0</v>
      </c>
      <c r="AV50" s="191">
        <v>2.8769999999999998</v>
      </c>
      <c r="AW50" s="191">
        <v>7.2039999999999997</v>
      </c>
      <c r="AX50" s="191">
        <v>11.369</v>
      </c>
      <c r="AY50" s="191">
        <v>19.163</v>
      </c>
      <c r="AZ50" s="191">
        <v>34.027000000000001</v>
      </c>
      <c r="BA50" s="191">
        <v>42.026000000000003</v>
      </c>
      <c r="BB50" s="191">
        <v>48.832000000000001</v>
      </c>
      <c r="BC50" s="191">
        <v>39.287999999999997</v>
      </c>
      <c r="BD50" s="191">
        <v>-6.0999999999999999E-2</v>
      </c>
      <c r="BE50" s="191">
        <v>-8.6436562195121955E-2</v>
      </c>
      <c r="BF50" s="191">
        <v>-0.14737339999999999</v>
      </c>
      <c r="BG50" s="191">
        <v>8.5208560000000017E-2</v>
      </c>
      <c r="BH50" s="191">
        <v>-2.9000000000000001E-2</v>
      </c>
      <c r="BI50" s="191">
        <v>0</v>
      </c>
      <c r="BJ50" s="191">
        <v>0</v>
      </c>
      <c r="BK50" s="191">
        <v>0</v>
      </c>
      <c r="BL50" s="191">
        <v>0</v>
      </c>
      <c r="BM50" s="191">
        <v>0</v>
      </c>
      <c r="BN50" s="191">
        <v>0</v>
      </c>
      <c r="BO50" s="191">
        <v>0</v>
      </c>
      <c r="BP50" s="191">
        <v>0</v>
      </c>
      <c r="BQ50" s="191">
        <v>0</v>
      </c>
      <c r="BR50" s="191">
        <v>0</v>
      </c>
      <c r="BS50" s="191">
        <v>0</v>
      </c>
      <c r="BT50" s="191">
        <v>0</v>
      </c>
      <c r="BU50" s="191">
        <v>0</v>
      </c>
      <c r="BV50" s="191">
        <v>0</v>
      </c>
      <c r="BW50" s="191">
        <v>0</v>
      </c>
      <c r="BX50" s="191">
        <v>0</v>
      </c>
      <c r="BY50" s="191">
        <v>0</v>
      </c>
      <c r="BZ50" s="191">
        <v>0</v>
      </c>
      <c r="CA50" s="191">
        <v>0</v>
      </c>
      <c r="CB50" s="191">
        <v>0</v>
      </c>
      <c r="CC50" s="191">
        <v>0</v>
      </c>
      <c r="CD50" s="191">
        <v>0</v>
      </c>
      <c r="CE50" s="191">
        <v>0</v>
      </c>
      <c r="CF50" s="191">
        <v>0</v>
      </c>
      <c r="CG50" s="191">
        <v>0</v>
      </c>
      <c r="CH50" s="192">
        <v>0</v>
      </c>
    </row>
    <row r="51" spans="1:86" x14ac:dyDescent="0.25">
      <c r="A51" s="193"/>
      <c r="B51" s="238" t="s">
        <v>556</v>
      </c>
      <c r="AH51" s="191">
        <v>0</v>
      </c>
      <c r="AI51" s="191">
        <v>0</v>
      </c>
      <c r="AJ51" s="191">
        <v>0</v>
      </c>
      <c r="AK51" s="191">
        <v>0</v>
      </c>
      <c r="AL51" s="191">
        <v>0</v>
      </c>
      <c r="AM51" s="191">
        <v>0</v>
      </c>
      <c r="AN51" s="191">
        <v>0</v>
      </c>
      <c r="AO51" s="191">
        <v>0</v>
      </c>
      <c r="AP51" s="191">
        <v>0</v>
      </c>
      <c r="AQ51" s="191">
        <v>0</v>
      </c>
      <c r="AR51" s="191">
        <v>0</v>
      </c>
      <c r="AS51" s="191">
        <v>0</v>
      </c>
      <c r="AT51" s="191">
        <v>0</v>
      </c>
      <c r="AU51" s="191">
        <v>0</v>
      </c>
      <c r="AV51" s="191">
        <v>0.65355075911120464</v>
      </c>
      <c r="AW51" s="191">
        <v>1.6217743773994191</v>
      </c>
      <c r="AX51" s="191">
        <v>2.5752797853609004</v>
      </c>
      <c r="AY51" s="191">
        <v>4.0695107580942906</v>
      </c>
      <c r="AZ51" s="191">
        <v>7.3852964480226744</v>
      </c>
      <c r="BA51" s="191">
        <v>9.2967079417926204</v>
      </c>
      <c r="BB51" s="191">
        <v>10.80366474213008</v>
      </c>
      <c r="BC51" s="191">
        <v>9.355921533335783</v>
      </c>
      <c r="BD51" s="191">
        <v>0</v>
      </c>
      <c r="BE51" s="191">
        <v>0</v>
      </c>
      <c r="BF51" s="191">
        <v>0</v>
      </c>
      <c r="BG51" s="191">
        <v>0</v>
      </c>
      <c r="BH51" s="191">
        <v>0</v>
      </c>
      <c r="BI51" s="191">
        <v>0</v>
      </c>
      <c r="BJ51" s="191">
        <v>0</v>
      </c>
      <c r="BK51" s="191">
        <v>0</v>
      </c>
      <c r="BL51" s="191">
        <v>0</v>
      </c>
      <c r="BM51" s="191">
        <v>0</v>
      </c>
      <c r="BN51" s="191">
        <v>0</v>
      </c>
      <c r="BO51" s="191">
        <v>0</v>
      </c>
      <c r="BP51" s="191">
        <v>0</v>
      </c>
      <c r="BQ51" s="191">
        <v>0</v>
      </c>
      <c r="BR51" s="191">
        <v>0</v>
      </c>
      <c r="BS51" s="191">
        <v>0</v>
      </c>
      <c r="BT51" s="191">
        <v>0</v>
      </c>
      <c r="BU51" s="191">
        <v>0</v>
      </c>
      <c r="BV51" s="191">
        <v>0</v>
      </c>
      <c r="BW51" s="191">
        <v>0</v>
      </c>
      <c r="BX51" s="191">
        <v>0</v>
      </c>
      <c r="BY51" s="191">
        <v>0</v>
      </c>
      <c r="BZ51" s="191">
        <v>0</v>
      </c>
      <c r="CA51" s="191">
        <v>0</v>
      </c>
      <c r="CB51" s="191">
        <v>0</v>
      </c>
      <c r="CC51" s="191">
        <v>0</v>
      </c>
      <c r="CD51" s="191">
        <v>0</v>
      </c>
      <c r="CE51" s="191">
        <v>0</v>
      </c>
      <c r="CF51" s="191">
        <v>0</v>
      </c>
      <c r="CG51" s="191">
        <v>0</v>
      </c>
      <c r="CH51" s="192">
        <v>0</v>
      </c>
    </row>
    <row r="52" spans="1:86" x14ac:dyDescent="0.25">
      <c r="A52" s="193"/>
      <c r="B52" s="238" t="s">
        <v>557</v>
      </c>
      <c r="AH52" s="191">
        <v>0</v>
      </c>
      <c r="AI52" s="191">
        <v>0</v>
      </c>
      <c r="AJ52" s="191">
        <v>0</v>
      </c>
      <c r="AK52" s="191">
        <v>0</v>
      </c>
      <c r="AL52" s="191">
        <v>0</v>
      </c>
      <c r="AM52" s="191">
        <v>0</v>
      </c>
      <c r="AN52" s="191">
        <v>0</v>
      </c>
      <c r="AO52" s="191">
        <v>0</v>
      </c>
      <c r="AP52" s="191">
        <v>0</v>
      </c>
      <c r="AQ52" s="191">
        <v>0</v>
      </c>
      <c r="AR52" s="191">
        <v>0</v>
      </c>
      <c r="AS52" s="191">
        <v>0</v>
      </c>
      <c r="AT52" s="191">
        <v>0</v>
      </c>
      <c r="AU52" s="191">
        <v>0</v>
      </c>
      <c r="AV52" s="191">
        <v>2.2234492408887951</v>
      </c>
      <c r="AW52" s="191">
        <v>5.5822256226005811</v>
      </c>
      <c r="AX52" s="191">
        <v>8.7937202146390998</v>
      </c>
      <c r="AY52" s="191">
        <v>15.09348924190571</v>
      </c>
      <c r="AZ52" s="191">
        <v>26.641703551977329</v>
      </c>
      <c r="BA52" s="191">
        <v>32.729292058207385</v>
      </c>
      <c r="BB52" s="191">
        <v>38.028335257869927</v>
      </c>
      <c r="BC52" s="191">
        <v>29.932078466664212</v>
      </c>
      <c r="BD52" s="191">
        <v>-6.0999999999999999E-2</v>
      </c>
      <c r="BE52" s="191">
        <v>-8.6436562195121955E-2</v>
      </c>
      <c r="BF52" s="191">
        <v>-0.14737339999999999</v>
      </c>
      <c r="BG52" s="191">
        <v>8.5208560000000017E-2</v>
      </c>
      <c r="BH52" s="191">
        <v>-2.9000000000000001E-2</v>
      </c>
      <c r="BI52" s="191">
        <v>0</v>
      </c>
      <c r="BJ52" s="191">
        <v>0</v>
      </c>
      <c r="BK52" s="191">
        <v>0</v>
      </c>
      <c r="BL52" s="191">
        <v>0</v>
      </c>
      <c r="BM52" s="191">
        <v>0</v>
      </c>
      <c r="BN52" s="191">
        <v>0</v>
      </c>
      <c r="BO52" s="191">
        <v>0</v>
      </c>
      <c r="BP52" s="191">
        <v>0</v>
      </c>
      <c r="BQ52" s="191">
        <v>0</v>
      </c>
      <c r="BR52" s="191">
        <v>0</v>
      </c>
      <c r="BS52" s="191">
        <v>0</v>
      </c>
      <c r="BT52" s="191">
        <v>0</v>
      </c>
      <c r="BU52" s="191">
        <v>0</v>
      </c>
      <c r="BV52" s="191">
        <v>0</v>
      </c>
      <c r="BW52" s="191">
        <v>0</v>
      </c>
      <c r="BX52" s="191">
        <v>0</v>
      </c>
      <c r="BY52" s="191">
        <v>0</v>
      </c>
      <c r="BZ52" s="191">
        <v>0</v>
      </c>
      <c r="CA52" s="191">
        <v>0</v>
      </c>
      <c r="CB52" s="191">
        <v>0</v>
      </c>
      <c r="CC52" s="191">
        <v>0</v>
      </c>
      <c r="CD52" s="191">
        <v>0</v>
      </c>
      <c r="CE52" s="191">
        <v>0</v>
      </c>
      <c r="CF52" s="191">
        <v>0</v>
      </c>
      <c r="CG52" s="191">
        <v>0</v>
      </c>
      <c r="CH52" s="192">
        <v>0</v>
      </c>
    </row>
    <row r="53" spans="1:86" x14ac:dyDescent="0.25">
      <c r="A53" s="193"/>
      <c r="B53" s="72" t="s">
        <v>495</v>
      </c>
      <c r="AH53" s="191">
        <v>0</v>
      </c>
      <c r="AI53" s="191">
        <v>0</v>
      </c>
      <c r="AJ53" s="191">
        <v>0</v>
      </c>
      <c r="AK53" s="191">
        <v>0</v>
      </c>
      <c r="AL53" s="191">
        <v>0</v>
      </c>
      <c r="AM53" s="191">
        <v>0</v>
      </c>
      <c r="AN53" s="191">
        <v>0</v>
      </c>
      <c r="AO53" s="191">
        <v>0</v>
      </c>
      <c r="AP53" s="191">
        <v>0</v>
      </c>
      <c r="AQ53" s="191">
        <v>0</v>
      </c>
      <c r="AR53" s="191">
        <v>0</v>
      </c>
      <c r="AS53" s="191">
        <v>0</v>
      </c>
      <c r="AT53" s="191">
        <v>0</v>
      </c>
      <c r="AU53" s="191">
        <v>0</v>
      </c>
      <c r="AV53" s="191">
        <v>0</v>
      </c>
      <c r="AW53" s="191">
        <v>0</v>
      </c>
      <c r="AX53" s="191">
        <v>0</v>
      </c>
      <c r="AY53" s="191">
        <v>0</v>
      </c>
      <c r="AZ53" s="191">
        <v>3.1930000000000001</v>
      </c>
      <c r="BA53" s="191">
        <v>23.582999999999998</v>
      </c>
      <c r="BB53" s="191">
        <v>32.392000000000003</v>
      </c>
      <c r="BC53" s="191">
        <v>27.45</v>
      </c>
      <c r="BD53" s="191">
        <v>4.1689999999999996</v>
      </c>
      <c r="BE53" s="191">
        <v>6.0000000000000001E-3</v>
      </c>
      <c r="BF53" s="191">
        <v>4.2999999999999997E-2</v>
      </c>
      <c r="BG53" s="191">
        <v>0</v>
      </c>
      <c r="BH53" s="191">
        <v>0</v>
      </c>
      <c r="BI53" s="191">
        <v>0</v>
      </c>
      <c r="BJ53" s="191">
        <v>0</v>
      </c>
      <c r="BK53" s="191">
        <v>0</v>
      </c>
      <c r="BL53" s="191">
        <v>0</v>
      </c>
      <c r="BM53" s="191">
        <v>0</v>
      </c>
      <c r="BN53" s="191">
        <v>0</v>
      </c>
      <c r="BO53" s="191">
        <v>0</v>
      </c>
      <c r="BP53" s="191">
        <v>0</v>
      </c>
      <c r="BQ53" s="191">
        <v>0</v>
      </c>
      <c r="BR53" s="191">
        <v>0</v>
      </c>
      <c r="BS53" s="191">
        <v>0</v>
      </c>
      <c r="BT53" s="191">
        <v>0</v>
      </c>
      <c r="BU53" s="191">
        <v>0</v>
      </c>
      <c r="BV53" s="191">
        <v>0</v>
      </c>
      <c r="BW53" s="191">
        <v>0</v>
      </c>
      <c r="BX53" s="191">
        <v>0</v>
      </c>
      <c r="BY53" s="191">
        <v>0</v>
      </c>
      <c r="BZ53" s="191">
        <v>0</v>
      </c>
      <c r="CA53" s="191">
        <v>0</v>
      </c>
      <c r="CB53" s="191">
        <v>0</v>
      </c>
      <c r="CC53" s="191">
        <v>0</v>
      </c>
      <c r="CD53" s="191">
        <v>0</v>
      </c>
      <c r="CE53" s="191">
        <v>0</v>
      </c>
      <c r="CF53" s="191">
        <v>0</v>
      </c>
      <c r="CG53" s="191">
        <v>0</v>
      </c>
      <c r="CH53" s="192">
        <v>0</v>
      </c>
    </row>
    <row r="54" spans="1:86" x14ac:dyDescent="0.25">
      <c r="A54" s="193"/>
      <c r="B54" s="72" t="s">
        <v>560</v>
      </c>
      <c r="AH54" s="191">
        <v>0</v>
      </c>
      <c r="AI54" s="191">
        <v>0</v>
      </c>
      <c r="AJ54" s="191">
        <v>0</v>
      </c>
      <c r="AK54" s="191">
        <v>0</v>
      </c>
      <c r="AL54" s="191">
        <v>0</v>
      </c>
      <c r="AM54" s="191">
        <v>0</v>
      </c>
      <c r="AN54" s="191">
        <v>0</v>
      </c>
      <c r="AO54" s="191">
        <v>0</v>
      </c>
      <c r="AP54" s="191">
        <v>0</v>
      </c>
      <c r="AQ54" s="191">
        <v>0</v>
      </c>
      <c r="AR54" s="191">
        <v>0</v>
      </c>
      <c r="AS54" s="191">
        <v>0</v>
      </c>
      <c r="AT54" s="191">
        <v>0</v>
      </c>
      <c r="AU54" s="191">
        <v>0</v>
      </c>
      <c r="AV54" s="191">
        <v>0</v>
      </c>
      <c r="AW54" s="191">
        <v>0</v>
      </c>
      <c r="AX54" s="191">
        <v>0</v>
      </c>
      <c r="AY54" s="191">
        <v>0</v>
      </c>
      <c r="AZ54" s="191">
        <v>0</v>
      </c>
      <c r="BA54" s="191">
        <v>0</v>
      </c>
      <c r="BB54" s="191">
        <v>0</v>
      </c>
      <c r="BC54" s="191">
        <v>0</v>
      </c>
      <c r="BD54" s="191">
        <v>0</v>
      </c>
      <c r="BE54" s="191">
        <v>0</v>
      </c>
      <c r="BF54" s="191">
        <v>0</v>
      </c>
      <c r="BG54" s="191">
        <v>0</v>
      </c>
      <c r="BH54" s="191">
        <v>0</v>
      </c>
      <c r="BI54" s="191">
        <v>0</v>
      </c>
      <c r="BJ54" s="191">
        <v>0</v>
      </c>
      <c r="BK54" s="191">
        <v>0</v>
      </c>
      <c r="BL54" s="191">
        <v>90.849720650000009</v>
      </c>
      <c r="BM54" s="191">
        <v>106.96880001999999</v>
      </c>
      <c r="BN54" s="191">
        <v>109.92031101000002</v>
      </c>
      <c r="BO54" s="191">
        <v>115.96021940000001</v>
      </c>
      <c r="BP54" s="191">
        <v>110.02752643000001</v>
      </c>
      <c r="BQ54" s="191">
        <v>101.38309716000001</v>
      </c>
      <c r="BR54" s="191">
        <v>15.698963300000001</v>
      </c>
      <c r="BS54" s="191">
        <v>0</v>
      </c>
      <c r="BT54" s="191">
        <v>0</v>
      </c>
      <c r="BU54" s="191">
        <v>0</v>
      </c>
      <c r="BV54" s="191">
        <v>0</v>
      </c>
      <c r="BW54" s="191">
        <v>0</v>
      </c>
      <c r="BX54" s="191">
        <v>0</v>
      </c>
      <c r="BY54" s="191">
        <v>0</v>
      </c>
      <c r="BZ54" s="191">
        <v>0</v>
      </c>
      <c r="CA54" s="191">
        <v>0</v>
      </c>
      <c r="CB54" s="191">
        <v>0</v>
      </c>
      <c r="CC54" s="191">
        <v>0</v>
      </c>
      <c r="CD54" s="191">
        <v>0</v>
      </c>
      <c r="CE54" s="191">
        <v>0</v>
      </c>
      <c r="CF54" s="191">
        <v>0</v>
      </c>
      <c r="CG54" s="191">
        <v>0</v>
      </c>
      <c r="CH54" s="192">
        <v>0</v>
      </c>
    </row>
    <row r="55" spans="1:86" ht="26.25" customHeight="1" x14ac:dyDescent="0.3">
      <c r="A55" s="193"/>
      <c r="B55" s="79" t="s">
        <v>561</v>
      </c>
      <c r="AH55" s="191"/>
      <c r="AI55" s="191"/>
      <c r="AJ55" s="191"/>
      <c r="AK55" s="191"/>
      <c r="AL55" s="191"/>
      <c r="AM55" s="191"/>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c r="BK55" s="191"/>
      <c r="BL55" s="305" t="s">
        <v>538</v>
      </c>
      <c r="BM55" s="191"/>
      <c r="BN55" s="191"/>
      <c r="BO55" s="191"/>
      <c r="BP55" s="191"/>
      <c r="BQ55" s="191"/>
      <c r="BR55" s="191"/>
      <c r="BS55" s="191"/>
      <c r="BT55" s="191"/>
      <c r="BU55" s="191"/>
      <c r="BV55" s="191"/>
      <c r="BW55" s="191"/>
      <c r="BX55" s="191"/>
      <c r="BY55" s="191"/>
      <c r="BZ55" s="191"/>
      <c r="CA55" s="191"/>
      <c r="CB55" s="191"/>
      <c r="CC55" s="191"/>
      <c r="CD55" s="191"/>
      <c r="CE55" s="191"/>
      <c r="CF55" s="191"/>
      <c r="CG55" s="191"/>
      <c r="CH55" s="192"/>
    </row>
    <row r="56" spans="1:86" x14ac:dyDescent="0.25">
      <c r="A56" s="193"/>
      <c r="B56" s="72" t="s">
        <v>562</v>
      </c>
      <c r="AH56" s="191">
        <f>'Council Tax Benefit'!AH19</f>
        <v>189.0604099893182</v>
      </c>
      <c r="AI56" s="191">
        <f>'Council Tax Benefit'!AI19</f>
        <v>217.24186395918002</v>
      </c>
      <c r="AJ56" s="191">
        <f>'Council Tax Benefit'!AJ19</f>
        <v>291.64676658977385</v>
      </c>
      <c r="AK56" s="191">
        <f>'Council Tax Benefit'!AK19</f>
        <v>435.79447132057123</v>
      </c>
      <c r="AL56" s="191">
        <f>'Council Tax Benefit'!AL19</f>
        <v>531.64070822038082</v>
      </c>
      <c r="AM56" s="191">
        <f>'Council Tax Benefit'!AM19</f>
        <v>599.91337522552976</v>
      </c>
      <c r="AN56" s="191">
        <f>'Council Tax Benefit'!AN19</f>
        <v>667.59777746960162</v>
      </c>
      <c r="AO56" s="191">
        <f>'Council Tax Benefit'!AO19</f>
        <v>730.54411349699535</v>
      </c>
      <c r="AP56" s="191">
        <f>'Council Tax Benefit'!AP19</f>
        <v>805.60849456809274</v>
      </c>
      <c r="AQ56" s="191">
        <f>'Council Tax Benefit'!AQ19</f>
        <v>838.18835992187337</v>
      </c>
      <c r="AR56" s="191">
        <f>'Council Tax Benefit'!AR19</f>
        <v>760.26900000000001</v>
      </c>
      <c r="AS56" s="191">
        <f>'Council Tax Benefit'!AS19</f>
        <v>936.29321192193368</v>
      </c>
      <c r="AT56" s="191">
        <f>'Council Tax Benefit'!AT19</f>
        <v>1162.117</v>
      </c>
      <c r="AU56" s="191">
        <f>'Council Tax Benefit'!AU19</f>
        <v>670.327</v>
      </c>
      <c r="AV56" s="191">
        <f>'Council Tax Benefit'!AV19</f>
        <v>724.20100000000002</v>
      </c>
      <c r="AW56" s="191">
        <f>'Council Tax Benefit'!AW19</f>
        <v>941.47799999999995</v>
      </c>
      <c r="AX56" s="191">
        <f>'Council Tax Benefit'!AX19</f>
        <v>973.24916299999973</v>
      </c>
      <c r="AY56" s="191">
        <f>'Council Tax Benefit'!AY19</f>
        <v>991.50290500000006</v>
      </c>
      <c r="AZ56" s="191">
        <f>'Council Tax Benefit'!AZ19</f>
        <v>1035.1050220000002</v>
      </c>
      <c r="BA56" s="191">
        <f>'Council Tax Benefit'!BA19</f>
        <v>1079.5440269999999</v>
      </c>
      <c r="BB56" s="191">
        <f>'Council Tax Benefit'!BB19</f>
        <v>1124.7226409999994</v>
      </c>
      <c r="BC56" s="191">
        <f>'Council Tax Benefit'!BC19</f>
        <v>1163.735510948489</v>
      </c>
      <c r="BD56" s="191">
        <f>'Council Tax Benefit'!BD19</f>
        <v>1229.3620240181656</v>
      </c>
      <c r="BE56" s="191">
        <f>'Council Tax Benefit'!BE19</f>
        <v>1349.4457237699216</v>
      </c>
      <c r="BF56" s="191">
        <f>'Council Tax Benefit'!BF19</f>
        <v>1430.8457317625675</v>
      </c>
      <c r="BG56" s="191">
        <f>'Council Tax Benefit'!BG19</f>
        <v>1612.517104499429</v>
      </c>
      <c r="BH56" s="191">
        <f>'Council Tax Benefit'!BH19</f>
        <v>1828.5273484448542</v>
      </c>
      <c r="BI56" s="191">
        <f>'Council Tax Benefit'!BI19</f>
        <v>1843.2959341159444</v>
      </c>
      <c r="BJ56" s="191">
        <f>'Council Tax Benefit'!BJ19</f>
        <v>2003.9939900362206</v>
      </c>
      <c r="BK56" s="191">
        <f>'Council Tax Benefit'!BK19</f>
        <v>2046.6136160962108</v>
      </c>
      <c r="BL56" s="278">
        <v>1951.6371495119893</v>
      </c>
      <c r="BM56" s="191">
        <v>2006.7896813621428</v>
      </c>
      <c r="BN56" s="191">
        <v>2033.5200871314812</v>
      </c>
      <c r="BO56" s="191">
        <v>1982.7831259442928</v>
      </c>
      <c r="BP56" s="191">
        <v>1921.059573258301</v>
      </c>
      <c r="BQ56" s="191">
        <v>0</v>
      </c>
      <c r="BR56" s="191">
        <v>0</v>
      </c>
      <c r="BS56" s="191">
        <v>0</v>
      </c>
      <c r="BT56" s="191">
        <v>0</v>
      </c>
      <c r="BU56" s="191">
        <v>0</v>
      </c>
      <c r="BV56" s="191">
        <v>0</v>
      </c>
      <c r="BW56" s="191">
        <v>0</v>
      </c>
      <c r="BX56" s="191">
        <v>0</v>
      </c>
      <c r="BY56" s="191">
        <v>0</v>
      </c>
      <c r="BZ56" s="191">
        <v>0</v>
      </c>
      <c r="CA56" s="191">
        <v>0</v>
      </c>
      <c r="CB56" s="191">
        <v>0</v>
      </c>
      <c r="CC56" s="191">
        <v>0</v>
      </c>
      <c r="CD56" s="191">
        <v>0</v>
      </c>
      <c r="CE56" s="191">
        <v>0</v>
      </c>
      <c r="CF56" s="191">
        <v>0</v>
      </c>
      <c r="CG56" s="191">
        <v>0</v>
      </c>
      <c r="CH56" s="192">
        <v>0</v>
      </c>
    </row>
    <row r="57" spans="1:86" x14ac:dyDescent="0.25">
      <c r="A57" s="193"/>
      <c r="B57" s="72" t="s">
        <v>563</v>
      </c>
      <c r="AH57" s="191">
        <f>'Council Tax Benefit'!AH20</f>
        <v>27.502827272667155</v>
      </c>
      <c r="AI57" s="191">
        <f>'Council Tax Benefit'!AI20</f>
        <v>31.585852043726426</v>
      </c>
      <c r="AJ57" s="191">
        <f>'Council Tax Benefit'!AJ20</f>
        <v>42.384582121077884</v>
      </c>
      <c r="AK57" s="191">
        <f>'Council Tax Benefit'!AK20</f>
        <v>63.213077234706887</v>
      </c>
      <c r="AL57" s="191">
        <f>'Council Tax Benefit'!AL20</f>
        <v>76.776376134597115</v>
      </c>
      <c r="AM57" s="191">
        <f>'Council Tax Benefit'!AM20</f>
        <v>86.294927523123278</v>
      </c>
      <c r="AN57" s="191">
        <f>'Council Tax Benefit'!AN20</f>
        <v>96.19980924653629</v>
      </c>
      <c r="AO57" s="191">
        <f>'Council Tax Benefit'!AO20</f>
        <v>104.64116166965778</v>
      </c>
      <c r="AP57" s="191">
        <f>'Council Tax Benefit'!AP20</f>
        <v>116.03413200590694</v>
      </c>
      <c r="AQ57" s="191">
        <f>'Council Tax Benefit'!AQ20</f>
        <v>120.6229520803748</v>
      </c>
      <c r="AR57" s="191">
        <f>'Council Tax Benefit'!AR20</f>
        <v>83.058999999999997</v>
      </c>
      <c r="AS57" s="191">
        <f>'Council Tax Benefit'!AS20</f>
        <v>114.8284154022263</v>
      </c>
      <c r="AT57" s="191">
        <f>'Council Tax Benefit'!AT20</f>
        <v>166.71700000000001</v>
      </c>
      <c r="AU57" s="191">
        <f>'Council Tax Benefit'!AU20</f>
        <v>112.279</v>
      </c>
      <c r="AV57" s="191">
        <f>'Council Tax Benefit'!AV20</f>
        <v>146.14699999999999</v>
      </c>
      <c r="AW57" s="191">
        <f>'Council Tax Benefit'!AW20</f>
        <v>188.857</v>
      </c>
      <c r="AX57" s="191">
        <f>'Council Tax Benefit'!AX20</f>
        <v>237.89668399999994</v>
      </c>
      <c r="AY57" s="191">
        <f>'Council Tax Benefit'!AY20</f>
        <v>279.43384600000002</v>
      </c>
      <c r="AZ57" s="191">
        <f>'Council Tax Benefit'!AZ20</f>
        <v>318.77796300000006</v>
      </c>
      <c r="BA57" s="191">
        <f>'Council Tax Benefit'!BA20</f>
        <v>366.771837</v>
      </c>
      <c r="BB57" s="191">
        <f>'Council Tax Benefit'!BB20</f>
        <v>408.74446599999976</v>
      </c>
      <c r="BC57" s="191">
        <f>'Council Tax Benefit'!BC20</f>
        <v>444.9005951357899</v>
      </c>
      <c r="BD57" s="191">
        <f>'Council Tax Benefit'!BD20</f>
        <v>486.32011499999982</v>
      </c>
      <c r="BE57" s="191">
        <f>'Council Tax Benefit'!BE20</f>
        <v>528.76477520781191</v>
      </c>
      <c r="BF57" s="191">
        <f>'Council Tax Benefit'!BF20</f>
        <v>593.43878223860281</v>
      </c>
      <c r="BG57" s="191">
        <f>'Council Tax Benefit'!BG20</f>
        <v>700.71103272999665</v>
      </c>
      <c r="BH57" s="191">
        <f>'Council Tax Benefit'!BH20</f>
        <v>750.02694315173312</v>
      </c>
      <c r="BI57" s="191">
        <f>'Council Tax Benefit'!BI20</f>
        <v>839.96132516636135</v>
      </c>
      <c r="BJ57" s="191">
        <f>'Council Tax Benefit'!BJ20</f>
        <v>805.30950638016247</v>
      </c>
      <c r="BK57" s="191">
        <f>'Council Tax Benefit'!BK20</f>
        <v>828.09404862651547</v>
      </c>
      <c r="BL57" s="278">
        <v>944.21315574012146</v>
      </c>
      <c r="BM57" s="191">
        <v>1026.3094368543275</v>
      </c>
      <c r="BN57" s="191">
        <v>1083.9569208671562</v>
      </c>
      <c r="BO57" s="191">
        <v>1097.3255047744601</v>
      </c>
      <c r="BP57" s="191">
        <v>1110.9613710199749</v>
      </c>
      <c r="BQ57" s="191">
        <v>0</v>
      </c>
      <c r="BR57" s="191">
        <v>0</v>
      </c>
      <c r="BS57" s="191">
        <v>0</v>
      </c>
      <c r="BT57" s="191">
        <v>0</v>
      </c>
      <c r="BU57" s="191">
        <v>0</v>
      </c>
      <c r="BV57" s="191">
        <v>0</v>
      </c>
      <c r="BW57" s="191">
        <v>0</v>
      </c>
      <c r="BX57" s="191">
        <v>0</v>
      </c>
      <c r="BY57" s="191">
        <v>0</v>
      </c>
      <c r="BZ57" s="191">
        <v>0</v>
      </c>
      <c r="CA57" s="191">
        <v>0</v>
      </c>
      <c r="CB57" s="191">
        <v>0</v>
      </c>
      <c r="CC57" s="191">
        <v>0</v>
      </c>
      <c r="CD57" s="191">
        <v>0</v>
      </c>
      <c r="CE57" s="191">
        <v>0</v>
      </c>
      <c r="CF57" s="191">
        <v>0</v>
      </c>
      <c r="CG57" s="191">
        <v>0</v>
      </c>
      <c r="CH57" s="192">
        <v>0</v>
      </c>
    </row>
    <row r="58" spans="1:86" x14ac:dyDescent="0.25">
      <c r="A58" s="193"/>
      <c r="B58" s="72" t="s">
        <v>564</v>
      </c>
      <c r="AH58" s="191">
        <f>'Council Tax Benefit'!AH21</f>
        <v>88.945632781705058</v>
      </c>
      <c r="AI58" s="191">
        <f>'Council Tax Benefit'!AI21</f>
        <v>102.63989716099778</v>
      </c>
      <c r="AJ58" s="191">
        <f>'Council Tax Benefit'!AJ21</f>
        <v>138.3856917255178</v>
      </c>
      <c r="AK58" s="191">
        <f>'Council Tax Benefit'!AK21</f>
        <v>205.51754927689734</v>
      </c>
      <c r="AL58" s="191">
        <f>'Council Tax Benefit'!AL21</f>
        <v>249.99250242525952</v>
      </c>
      <c r="AM58" s="191">
        <f>'Council Tax Benefit'!AM21</f>
        <v>281.05739095461479</v>
      </c>
      <c r="AN58" s="191">
        <f>'Council Tax Benefit'!AN21</f>
        <v>312.24655644943772</v>
      </c>
      <c r="AO58" s="191">
        <f>'Council Tax Benefit'!AO21</f>
        <v>341.18609501439198</v>
      </c>
      <c r="AP58" s="191">
        <f>'Council Tax Benefit'!AP21</f>
        <v>377.30402508543466</v>
      </c>
      <c r="AQ58" s="191">
        <f>'Council Tax Benefit'!AQ21</f>
        <v>392.27715570427546</v>
      </c>
      <c r="AR58" s="191">
        <f>'Council Tax Benefit'!AR21</f>
        <v>216.39</v>
      </c>
      <c r="AS58" s="191">
        <f>'Council Tax Benefit'!AS21</f>
        <v>243.14730758287362</v>
      </c>
      <c r="AT58" s="191">
        <f>'Council Tax Benefit'!AT21</f>
        <v>222.857</v>
      </c>
      <c r="AU58" s="191">
        <f>'Council Tax Benefit'!AU21</f>
        <v>185.916</v>
      </c>
      <c r="AV58" s="191">
        <f>'Council Tax Benefit'!AV21</f>
        <v>219.042</v>
      </c>
      <c r="AW58" s="191">
        <f>'Council Tax Benefit'!AW21</f>
        <v>306.87099999999998</v>
      </c>
      <c r="AX58" s="191">
        <f>'Council Tax Benefit'!AX21</f>
        <v>345.70058699999993</v>
      </c>
      <c r="AY58" s="191">
        <f>'Council Tax Benefit'!AY21</f>
        <v>383.72152899999998</v>
      </c>
      <c r="AZ58" s="191">
        <f>'Council Tax Benefit'!AZ21</f>
        <v>408.69452700000005</v>
      </c>
      <c r="BA58" s="191">
        <f>'Council Tax Benefit'!BA21</f>
        <v>423.69869799999998</v>
      </c>
      <c r="BB58" s="191">
        <f>'Council Tax Benefit'!BB21</f>
        <v>442.26725699999969</v>
      </c>
      <c r="BC58" s="191">
        <f>'Council Tax Benefit'!BC21</f>
        <v>458.38614234181148</v>
      </c>
      <c r="BD58" s="191">
        <f>'Council Tax Benefit'!BD21</f>
        <v>449.61359899999985</v>
      </c>
      <c r="BE58" s="191">
        <f>'Council Tax Benefit'!BE21</f>
        <v>447.65738801479245</v>
      </c>
      <c r="BF58" s="191">
        <f>'Council Tax Benefit'!BF21</f>
        <v>456.77495423193301</v>
      </c>
      <c r="BG58" s="191">
        <f>'Council Tax Benefit'!BG21</f>
        <v>524.55682653580504</v>
      </c>
      <c r="BH58" s="191">
        <f>'Council Tax Benefit'!BH21</f>
        <v>571.40950903414523</v>
      </c>
      <c r="BI58" s="191">
        <f>'Council Tax Benefit'!BI21</f>
        <v>632.58899092529441</v>
      </c>
      <c r="BJ58" s="191">
        <f>'Council Tax Benefit'!BJ21</f>
        <v>623.4840715467576</v>
      </c>
      <c r="BK58" s="191">
        <f>'Council Tax Benefit'!BK21</f>
        <v>618.93076704709995</v>
      </c>
      <c r="BL58" s="278">
        <v>548.72375959129954</v>
      </c>
      <c r="BM58" s="191">
        <v>539.7901437571029</v>
      </c>
      <c r="BN58" s="191">
        <v>504.78300198133326</v>
      </c>
      <c r="BO58" s="191">
        <v>443.73935361736528</v>
      </c>
      <c r="BP58" s="191">
        <v>399.82414747873798</v>
      </c>
      <c r="BQ58" s="191">
        <v>0</v>
      </c>
      <c r="BR58" s="191">
        <v>0</v>
      </c>
      <c r="BS58" s="191">
        <v>0</v>
      </c>
      <c r="BT58" s="191">
        <v>0</v>
      </c>
      <c r="BU58" s="191">
        <v>0</v>
      </c>
      <c r="BV58" s="191">
        <v>0</v>
      </c>
      <c r="BW58" s="191">
        <v>0</v>
      </c>
      <c r="BX58" s="191">
        <v>0</v>
      </c>
      <c r="BY58" s="191">
        <v>0</v>
      </c>
      <c r="BZ58" s="191">
        <v>0</v>
      </c>
      <c r="CA58" s="191">
        <v>0</v>
      </c>
      <c r="CB58" s="191">
        <v>0</v>
      </c>
      <c r="CC58" s="191">
        <v>0</v>
      </c>
      <c r="CD58" s="191">
        <v>0</v>
      </c>
      <c r="CE58" s="191">
        <v>0</v>
      </c>
      <c r="CF58" s="191">
        <v>0</v>
      </c>
      <c r="CG58" s="191">
        <v>0</v>
      </c>
      <c r="CH58" s="192">
        <v>0</v>
      </c>
    </row>
    <row r="59" spans="1:86" x14ac:dyDescent="0.25">
      <c r="A59" s="193"/>
      <c r="B59" s="72" t="s">
        <v>565</v>
      </c>
      <c r="AH59" s="191">
        <f>'Council Tax Benefit'!AH22</f>
        <v>73.242794596669199</v>
      </c>
      <c r="AI59" s="191">
        <f>'Council Tax Benefit'!AI22</f>
        <v>85.168081893459714</v>
      </c>
      <c r="AJ59" s="191">
        <f>'Council Tax Benefit'!AJ22</f>
        <v>115.30566723086193</v>
      </c>
      <c r="AK59" s="191">
        <f>'Council Tax Benefit'!AK22</f>
        <v>169.32691721496712</v>
      </c>
      <c r="AL59" s="191">
        <f>'Council Tax Benefit'!AL22</f>
        <v>204.21808645897408</v>
      </c>
      <c r="AM59" s="191">
        <f>'Council Tax Benefit'!AM22</f>
        <v>227.83044737490729</v>
      </c>
      <c r="AN59" s="191">
        <f>'Council Tax Benefit'!AN22</f>
        <v>252.51033820403745</v>
      </c>
      <c r="AO59" s="191">
        <f>'Council Tax Benefit'!AO22</f>
        <v>274.82477751762963</v>
      </c>
      <c r="AP59" s="191">
        <f>'Council Tax Benefit'!AP22</f>
        <v>305.30618267506998</v>
      </c>
      <c r="AQ59" s="191">
        <f>'Council Tax Benefit'!AQ22</f>
        <v>317.94417999582299</v>
      </c>
      <c r="AR59" s="191">
        <f>'Council Tax Benefit'!AR22</f>
        <v>223.36600000000001</v>
      </c>
      <c r="AS59" s="191">
        <f>'Council Tax Benefit'!AS22</f>
        <v>286.63975529133552</v>
      </c>
      <c r="AT59" s="191">
        <f>'Council Tax Benefit'!AT22</f>
        <v>372.90100000000001</v>
      </c>
      <c r="AU59" s="191">
        <f>'Council Tax Benefit'!AU22</f>
        <v>327.95400000000001</v>
      </c>
      <c r="AV59" s="191">
        <f>'Council Tax Benefit'!AV22</f>
        <v>480.35</v>
      </c>
      <c r="AW59" s="191">
        <f>'Council Tax Benefit'!AW22</f>
        <v>380.02</v>
      </c>
      <c r="AX59" s="191">
        <f>'Council Tax Benefit'!AX22</f>
        <v>382.28165999999993</v>
      </c>
      <c r="AY59" s="191">
        <f>'Council Tax Benefit'!AY22</f>
        <v>366.89570099999997</v>
      </c>
      <c r="AZ59" s="191">
        <f>'Council Tax Benefit'!AZ22</f>
        <v>361.93527000000006</v>
      </c>
      <c r="BA59" s="191">
        <f>'Council Tax Benefit'!BA22</f>
        <v>314.93220000000008</v>
      </c>
      <c r="BB59" s="191">
        <f>'Council Tax Benefit'!BB22</f>
        <v>270.82839699999982</v>
      </c>
      <c r="BC59" s="191">
        <f>'Council Tax Benefit'!BC22</f>
        <v>249.93090682948699</v>
      </c>
      <c r="BD59" s="191">
        <f>'Council Tax Benefit'!BD22</f>
        <v>226.13233899999992</v>
      </c>
      <c r="BE59" s="191">
        <f>'Council Tax Benefit'!BE22</f>
        <v>192.60883676756498</v>
      </c>
      <c r="BF59" s="191">
        <f>'Council Tax Benefit'!BF22</f>
        <v>192.05057165464862</v>
      </c>
      <c r="BG59" s="191">
        <f>'Council Tax Benefit'!BG22</f>
        <v>171.31617186991193</v>
      </c>
      <c r="BH59" s="191">
        <f>'Council Tax Benefit'!BH22</f>
        <v>217.85321717670377</v>
      </c>
      <c r="BI59" s="191">
        <f>'Council Tax Benefit'!BI22</f>
        <v>241.13550347906477</v>
      </c>
      <c r="BJ59" s="191">
        <f>'Council Tax Benefit'!BJ22</f>
        <v>243.50566881771863</v>
      </c>
      <c r="BK59" s="191">
        <f>'Council Tax Benefit'!BK22</f>
        <v>242.59360966221021</v>
      </c>
      <c r="BL59" s="278">
        <v>308.02755006718922</v>
      </c>
      <c r="BM59" s="191">
        <v>515.48243622450877</v>
      </c>
      <c r="BN59" s="191">
        <v>559.64886740375289</v>
      </c>
      <c r="BO59" s="191">
        <v>588.23789220306298</v>
      </c>
      <c r="BP59" s="191">
        <v>620.96731151552888</v>
      </c>
      <c r="BQ59" s="191">
        <v>0</v>
      </c>
      <c r="BR59" s="191">
        <v>0</v>
      </c>
      <c r="BS59" s="191">
        <v>0</v>
      </c>
      <c r="BT59" s="191">
        <v>0</v>
      </c>
      <c r="BU59" s="191">
        <v>0</v>
      </c>
      <c r="BV59" s="191">
        <v>0</v>
      </c>
      <c r="BW59" s="191">
        <v>0</v>
      </c>
      <c r="BX59" s="191">
        <v>0</v>
      </c>
      <c r="BY59" s="191">
        <v>0</v>
      </c>
      <c r="BZ59" s="191">
        <v>0</v>
      </c>
      <c r="CA59" s="191">
        <v>0</v>
      </c>
      <c r="CB59" s="191">
        <v>0</v>
      </c>
      <c r="CC59" s="191">
        <v>0</v>
      </c>
      <c r="CD59" s="191">
        <v>0</v>
      </c>
      <c r="CE59" s="191">
        <v>0</v>
      </c>
      <c r="CF59" s="191">
        <v>0</v>
      </c>
      <c r="CG59" s="191">
        <v>0</v>
      </c>
      <c r="CH59" s="192">
        <v>0</v>
      </c>
    </row>
    <row r="60" spans="1:86" x14ac:dyDescent="0.25">
      <c r="A60" s="193"/>
      <c r="B60" s="72" t="s">
        <v>566</v>
      </c>
      <c r="AH60" s="191">
        <f>'Council Tax Benefit'!AH23</f>
        <v>7.2483353596404072</v>
      </c>
      <c r="AI60" s="191">
        <f>'Council Tax Benefit'!AI23</f>
        <v>8.3643049426361529</v>
      </c>
      <c r="AJ60" s="191">
        <f>'Council Tax Benefit'!AJ23</f>
        <v>11.277292332768525</v>
      </c>
      <c r="AK60" s="191">
        <f>'Council Tax Benefit'!AK23</f>
        <v>16.747984952857394</v>
      </c>
      <c r="AL60" s="191">
        <f>'Council Tax Benefit'!AL23</f>
        <v>20.372326760788525</v>
      </c>
      <c r="AM60" s="191">
        <f>'Council Tax Benefit'!AM23</f>
        <v>22.903858921824849</v>
      </c>
      <c r="AN60" s="191">
        <f>'Council Tax Benefit'!AN23</f>
        <v>25.445518630386744</v>
      </c>
      <c r="AO60" s="191">
        <f>'Council Tax Benefit'!AO23</f>
        <v>27.803852301325378</v>
      </c>
      <c r="AP60" s="191">
        <f>'Council Tax Benefit'!AP23</f>
        <v>30.747165665495459</v>
      </c>
      <c r="AQ60" s="191">
        <f>'Council Tax Benefit'!AQ23</f>
        <v>31.967352297653349</v>
      </c>
      <c r="AR60" s="191">
        <f>'Council Tax Benefit'!AR23</f>
        <v>82.050000000000196</v>
      </c>
      <c r="AS60" s="191">
        <f>'Council Tax Benefit'!AS23</f>
        <v>118.75330980163085</v>
      </c>
      <c r="AT60" s="191">
        <f>'Council Tax Benefit'!AT23</f>
        <v>198.21799999999985</v>
      </c>
      <c r="AU60" s="191">
        <f>'Council Tax Benefit'!AU23</f>
        <v>107.69100000000003</v>
      </c>
      <c r="AV60" s="191">
        <f>'Council Tax Benefit'!AV23</f>
        <v>122.83600000000021</v>
      </c>
      <c r="AW60" s="191">
        <f>'Council Tax Benefit'!AW23</f>
        <v>122.67399999999998</v>
      </c>
      <c r="AX60" s="191">
        <f>'Council Tax Benefit'!AX23</f>
        <v>138.08320000000001</v>
      </c>
      <c r="AY60" s="191">
        <f>'Council Tax Benefit'!AY23</f>
        <v>167.11695100000003</v>
      </c>
      <c r="AZ60" s="191">
        <f>'Council Tax Benefit'!AZ23</f>
        <v>186.09901000000005</v>
      </c>
      <c r="BA60" s="191">
        <f>'Council Tax Benefit'!BA23</f>
        <v>209.73186299999998</v>
      </c>
      <c r="BB60" s="191">
        <f>'Council Tax Benefit'!BB23</f>
        <v>205.84185399999987</v>
      </c>
      <c r="BC60" s="191">
        <f>'Council Tax Benefit'!BC23</f>
        <v>193.93417053751386</v>
      </c>
      <c r="BD60" s="191">
        <f>'Council Tax Benefit'!BD23</f>
        <v>183.09040199999998</v>
      </c>
      <c r="BE60" s="191">
        <f>'Council Tax Benefit'!BE23</f>
        <v>167.34613042003627</v>
      </c>
      <c r="BF60" s="191">
        <f>'Council Tax Benefit'!BF23</f>
        <v>160.82925848722746</v>
      </c>
      <c r="BG60" s="191">
        <f>'Council Tax Benefit'!BG23</f>
        <v>217.02985962485695</v>
      </c>
      <c r="BH60" s="191">
        <f>'Council Tax Benefit'!BH23</f>
        <v>189.16794511091098</v>
      </c>
      <c r="BI60" s="191">
        <f>'Council Tax Benefit'!BI23</f>
        <v>217.10782131333502</v>
      </c>
      <c r="BJ60" s="191">
        <f>'Council Tax Benefit'!BJ23</f>
        <v>264.73346821914066</v>
      </c>
      <c r="BK60" s="191">
        <f>'Council Tax Benefit'!BK23</f>
        <v>290.45553756796437</v>
      </c>
      <c r="BL60" s="278">
        <v>481.84204708940024</v>
      </c>
      <c r="BM60" s="191">
        <v>609.30652680191724</v>
      </c>
      <c r="BN60" s="191">
        <v>742.86444761627672</v>
      </c>
      <c r="BO60" s="191">
        <v>806.2930184608191</v>
      </c>
      <c r="BP60" s="191">
        <v>859.13568672745646</v>
      </c>
      <c r="BQ60" s="191">
        <v>0</v>
      </c>
      <c r="BR60" s="191">
        <v>0</v>
      </c>
      <c r="BS60" s="191">
        <v>0</v>
      </c>
      <c r="BT60" s="191">
        <v>0</v>
      </c>
      <c r="BU60" s="191">
        <v>0</v>
      </c>
      <c r="BV60" s="191">
        <v>0</v>
      </c>
      <c r="BW60" s="191">
        <v>0</v>
      </c>
      <c r="BX60" s="191">
        <v>0</v>
      </c>
      <c r="BY60" s="191">
        <v>0</v>
      </c>
      <c r="BZ60" s="191">
        <v>0</v>
      </c>
      <c r="CA60" s="191">
        <v>0</v>
      </c>
      <c r="CB60" s="191">
        <v>0</v>
      </c>
      <c r="CC60" s="191">
        <v>0</v>
      </c>
      <c r="CD60" s="191">
        <v>0</v>
      </c>
      <c r="CE60" s="191">
        <v>0</v>
      </c>
      <c r="CF60" s="191">
        <v>0</v>
      </c>
      <c r="CG60" s="191">
        <v>0</v>
      </c>
      <c r="CH60" s="192">
        <v>0</v>
      </c>
    </row>
    <row r="61" spans="1:86" ht="26.25" customHeight="1" x14ac:dyDescent="0.25">
      <c r="A61" s="193"/>
      <c r="B61" s="74" t="s">
        <v>567</v>
      </c>
      <c r="AH61" s="191">
        <v>189.0604099893182</v>
      </c>
      <c r="AI61" s="191">
        <v>217.24186395918002</v>
      </c>
      <c r="AJ61" s="191">
        <v>291.64676658977385</v>
      </c>
      <c r="AK61" s="191">
        <v>435.79447132057123</v>
      </c>
      <c r="AL61" s="191">
        <v>531.64070822038082</v>
      </c>
      <c r="AM61" s="191">
        <v>599.91337522552976</v>
      </c>
      <c r="AN61" s="191">
        <v>667.59777746960162</v>
      </c>
      <c r="AO61" s="191">
        <v>730.54411349699535</v>
      </c>
      <c r="AP61" s="191">
        <v>805.60849456809274</v>
      </c>
      <c r="AQ61" s="191">
        <v>838.18835992187337</v>
      </c>
      <c r="AR61" s="191">
        <v>760.26900000000001</v>
      </c>
      <c r="AS61" s="191">
        <v>936.29321192193368</v>
      </c>
      <c r="AT61" s="191">
        <v>1162.117</v>
      </c>
      <c r="AU61" s="191">
        <v>670.327</v>
      </c>
      <c r="AV61" s="191">
        <v>724.20100000000002</v>
      </c>
      <c r="AW61" s="191">
        <v>941.47799999999995</v>
      </c>
      <c r="AX61" s="191">
        <v>973.24916299999973</v>
      </c>
      <c r="AY61" s="191">
        <v>991.50290500000006</v>
      </c>
      <c r="AZ61" s="191">
        <v>1035.1050220000002</v>
      </c>
      <c r="BA61" s="191">
        <v>1079.5440269999999</v>
      </c>
      <c r="BB61" s="191">
        <v>1124.7226409999994</v>
      </c>
      <c r="BC61" s="191">
        <v>1163.735510948489</v>
      </c>
      <c r="BD61" s="191">
        <v>1229.3620240181656</v>
      </c>
      <c r="BE61" s="191">
        <v>1349.4457237699216</v>
      </c>
      <c r="BF61" s="191">
        <v>1430.8457317625675</v>
      </c>
      <c r="BG61" s="191">
        <v>1612.517104499429</v>
      </c>
      <c r="BH61" s="191">
        <v>1828.5273484448542</v>
      </c>
      <c r="BI61" s="191">
        <v>1843.2959341159444</v>
      </c>
      <c r="BJ61" s="191">
        <v>2003.9939900362206</v>
      </c>
      <c r="BK61" s="191">
        <v>2046.6136160962108</v>
      </c>
      <c r="BL61" s="191">
        <v>2162.8252108384918</v>
      </c>
      <c r="BM61" s="191">
        <v>2239.7459853678515</v>
      </c>
      <c r="BN61" s="191">
        <v>2273.0145576027198</v>
      </c>
      <c r="BO61" s="191">
        <v>2227.1295013956719</v>
      </c>
      <c r="BP61" s="191">
        <v>2136.5856605519407</v>
      </c>
      <c r="BQ61" s="191">
        <v>0</v>
      </c>
      <c r="BR61" s="191">
        <v>0</v>
      </c>
      <c r="BS61" s="191">
        <v>0</v>
      </c>
      <c r="BT61" s="191">
        <v>0</v>
      </c>
      <c r="BU61" s="191">
        <v>0</v>
      </c>
      <c r="BV61" s="191">
        <v>0</v>
      </c>
      <c r="BW61" s="191">
        <v>0</v>
      </c>
      <c r="BX61" s="191">
        <v>0</v>
      </c>
      <c r="BY61" s="191">
        <v>0</v>
      </c>
      <c r="BZ61" s="191">
        <v>0</v>
      </c>
      <c r="CA61" s="191">
        <v>0</v>
      </c>
      <c r="CB61" s="191">
        <v>0</v>
      </c>
      <c r="CC61" s="191">
        <v>0</v>
      </c>
      <c r="CD61" s="191">
        <v>0</v>
      </c>
      <c r="CE61" s="191">
        <v>0</v>
      </c>
      <c r="CF61" s="191">
        <v>0</v>
      </c>
      <c r="CG61" s="191">
        <v>0</v>
      </c>
      <c r="CH61" s="192">
        <v>0</v>
      </c>
    </row>
    <row r="62" spans="1:86" x14ac:dyDescent="0.25">
      <c r="A62" s="193"/>
      <c r="B62" s="74" t="s">
        <v>544</v>
      </c>
      <c r="AH62" s="191">
        <v>196.93959001068183</v>
      </c>
      <c r="AI62" s="191">
        <v>227.75813604082006</v>
      </c>
      <c r="AJ62" s="191">
        <v>307.35323341022615</v>
      </c>
      <c r="AK62" s="191">
        <v>454.80552867942873</v>
      </c>
      <c r="AL62" s="191">
        <v>551.35929177961918</v>
      </c>
      <c r="AM62" s="191">
        <v>618.08662477447024</v>
      </c>
      <c r="AN62" s="191">
        <v>686.40222253039815</v>
      </c>
      <c r="AO62" s="191">
        <v>748.45588650300476</v>
      </c>
      <c r="AP62" s="191">
        <v>829.39150543190704</v>
      </c>
      <c r="AQ62" s="191">
        <v>862.81164007812663</v>
      </c>
      <c r="AR62" s="191">
        <v>604.86500000000012</v>
      </c>
      <c r="AS62" s="191">
        <v>763.36878807806625</v>
      </c>
      <c r="AT62" s="191">
        <v>960.69299999999987</v>
      </c>
      <c r="AU62" s="191">
        <v>733.84</v>
      </c>
      <c r="AV62" s="191">
        <v>968.37500000000023</v>
      </c>
      <c r="AW62" s="191">
        <v>998.42199999999991</v>
      </c>
      <c r="AX62" s="191">
        <v>1103.9621309999998</v>
      </c>
      <c r="AY62" s="191">
        <v>1197.1680269999999</v>
      </c>
      <c r="AZ62" s="191">
        <v>1275.5067700000002</v>
      </c>
      <c r="BA62" s="191">
        <v>1315.1345980000001</v>
      </c>
      <c r="BB62" s="191">
        <v>1327.6819739999989</v>
      </c>
      <c r="BC62" s="191">
        <v>1347.1518148446023</v>
      </c>
      <c r="BD62" s="191">
        <v>1345.1564549999996</v>
      </c>
      <c r="BE62" s="191">
        <v>1336.3771304102056</v>
      </c>
      <c r="BF62" s="191">
        <v>1403.0935666124119</v>
      </c>
      <c r="BG62" s="191">
        <v>1613.6138907605705</v>
      </c>
      <c r="BH62" s="191">
        <v>1728.4576144734931</v>
      </c>
      <c r="BI62" s="191">
        <v>1930.7936408840555</v>
      </c>
      <c r="BJ62" s="191">
        <v>1937.0327149637794</v>
      </c>
      <c r="BK62" s="191">
        <v>1980.0739629037898</v>
      </c>
      <c r="BL62" s="191">
        <v>2071.6184511615079</v>
      </c>
      <c r="BM62" s="191">
        <v>2457.9322396321481</v>
      </c>
      <c r="BN62" s="191">
        <v>2651.7587673972803</v>
      </c>
      <c r="BO62" s="191">
        <v>2691.2493936043297</v>
      </c>
      <c r="BP62" s="191">
        <v>2775.3624294480583</v>
      </c>
      <c r="BQ62" s="191">
        <v>0</v>
      </c>
      <c r="BR62" s="191">
        <v>0</v>
      </c>
      <c r="BS62" s="191">
        <v>0</v>
      </c>
      <c r="BT62" s="191">
        <v>0</v>
      </c>
      <c r="BU62" s="191">
        <v>0</v>
      </c>
      <c r="BV62" s="191">
        <v>0</v>
      </c>
      <c r="BW62" s="191">
        <v>0</v>
      </c>
      <c r="BX62" s="191">
        <v>0</v>
      </c>
      <c r="BY62" s="191">
        <v>0</v>
      </c>
      <c r="BZ62" s="191">
        <v>0</v>
      </c>
      <c r="CA62" s="191">
        <v>0</v>
      </c>
      <c r="CB62" s="191">
        <v>0</v>
      </c>
      <c r="CC62" s="191">
        <v>0</v>
      </c>
      <c r="CD62" s="191">
        <v>0</v>
      </c>
      <c r="CE62" s="191">
        <v>0</v>
      </c>
      <c r="CF62" s="191">
        <v>0</v>
      </c>
      <c r="CG62" s="191">
        <v>0</v>
      </c>
      <c r="CH62" s="192">
        <v>0</v>
      </c>
    </row>
    <row r="63" spans="1:86" s="123" customFormat="1" ht="15.6" x14ac:dyDescent="0.3">
      <c r="A63" s="201"/>
      <c r="B63" s="79" t="s">
        <v>276</v>
      </c>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55">
        <f>AH62+AH56</f>
        <v>386</v>
      </c>
      <c r="AI63" s="55">
        <f t="shared" ref="AI63:BK63" si="14">AI62+AI56</f>
        <v>445.00000000000011</v>
      </c>
      <c r="AJ63" s="55">
        <f t="shared" si="14"/>
        <v>599</v>
      </c>
      <c r="AK63" s="55">
        <f t="shared" si="14"/>
        <v>890.59999999999991</v>
      </c>
      <c r="AL63" s="55">
        <f t="shared" si="14"/>
        <v>1083</v>
      </c>
      <c r="AM63" s="55">
        <f t="shared" si="14"/>
        <v>1218</v>
      </c>
      <c r="AN63" s="55">
        <f t="shared" si="14"/>
        <v>1353.9999999999998</v>
      </c>
      <c r="AO63" s="55">
        <f t="shared" si="14"/>
        <v>1479</v>
      </c>
      <c r="AP63" s="55">
        <f t="shared" si="14"/>
        <v>1634.9999999999998</v>
      </c>
      <c r="AQ63" s="55">
        <f t="shared" si="14"/>
        <v>1701</v>
      </c>
      <c r="AR63" s="55">
        <f t="shared" si="14"/>
        <v>1365.134</v>
      </c>
      <c r="AS63" s="55">
        <f t="shared" si="14"/>
        <v>1699.6619999999998</v>
      </c>
      <c r="AT63" s="55">
        <f t="shared" si="14"/>
        <v>2122.81</v>
      </c>
      <c r="AU63" s="55">
        <f t="shared" si="14"/>
        <v>1404.1669999999999</v>
      </c>
      <c r="AV63" s="55">
        <f t="shared" si="14"/>
        <v>1692.5760000000002</v>
      </c>
      <c r="AW63" s="55">
        <f t="shared" si="14"/>
        <v>1939.8999999999999</v>
      </c>
      <c r="AX63" s="55">
        <f t="shared" si="14"/>
        <v>2077.2112939999997</v>
      </c>
      <c r="AY63" s="55">
        <f t="shared" si="14"/>
        <v>2188.670932</v>
      </c>
      <c r="AZ63" s="55">
        <f t="shared" si="14"/>
        <v>2310.6117920000006</v>
      </c>
      <c r="BA63" s="55">
        <f t="shared" si="14"/>
        <v>2394.678625</v>
      </c>
      <c r="BB63" s="55">
        <f t="shared" si="14"/>
        <v>2452.4046149999986</v>
      </c>
      <c r="BC63" s="55">
        <f t="shared" si="14"/>
        <v>2510.8873257930913</v>
      </c>
      <c r="BD63" s="55">
        <f t="shared" si="14"/>
        <v>2574.5184790181652</v>
      </c>
      <c r="BE63" s="55">
        <f t="shared" si="14"/>
        <v>2685.8228541801273</v>
      </c>
      <c r="BF63" s="55">
        <f t="shared" si="14"/>
        <v>2833.9392983749794</v>
      </c>
      <c r="BG63" s="55">
        <f t="shared" si="14"/>
        <v>3226.1309952599995</v>
      </c>
      <c r="BH63" s="55">
        <f t="shared" si="14"/>
        <v>3556.9849629183473</v>
      </c>
      <c r="BI63" s="55">
        <f t="shared" si="14"/>
        <v>3774.089575</v>
      </c>
      <c r="BJ63" s="55">
        <f t="shared" si="14"/>
        <v>3941.0267050000002</v>
      </c>
      <c r="BK63" s="55">
        <f t="shared" si="14"/>
        <v>4026.6875790000004</v>
      </c>
      <c r="BL63" s="55">
        <f t="shared" ref="BL63:CH63" si="15">BL62+BL61</f>
        <v>4234.4436619999997</v>
      </c>
      <c r="BM63" s="55">
        <f t="shared" si="15"/>
        <v>4697.6782249999997</v>
      </c>
      <c r="BN63" s="55">
        <f t="shared" si="15"/>
        <v>4924.7733250000001</v>
      </c>
      <c r="BO63" s="55">
        <f t="shared" si="15"/>
        <v>4918.3788950000016</v>
      </c>
      <c r="BP63" s="55">
        <f t="shared" si="15"/>
        <v>4911.948089999999</v>
      </c>
      <c r="BQ63" s="55">
        <f t="shared" si="15"/>
        <v>0</v>
      </c>
      <c r="BR63" s="55">
        <f t="shared" si="15"/>
        <v>0</v>
      </c>
      <c r="BS63" s="55">
        <f t="shared" si="15"/>
        <v>0</v>
      </c>
      <c r="BT63" s="55">
        <f t="shared" si="15"/>
        <v>0</v>
      </c>
      <c r="BU63" s="55">
        <f t="shared" si="15"/>
        <v>0</v>
      </c>
      <c r="BV63" s="55">
        <f t="shared" si="15"/>
        <v>0</v>
      </c>
      <c r="BW63" s="55">
        <f t="shared" si="15"/>
        <v>0</v>
      </c>
      <c r="BX63" s="55">
        <f t="shared" si="15"/>
        <v>0</v>
      </c>
      <c r="BY63" s="55">
        <f t="shared" si="15"/>
        <v>0</v>
      </c>
      <c r="BZ63" s="55">
        <f t="shared" si="15"/>
        <v>0</v>
      </c>
      <c r="CA63" s="55">
        <f t="shared" si="15"/>
        <v>0</v>
      </c>
      <c r="CB63" s="55">
        <f t="shared" si="15"/>
        <v>0</v>
      </c>
      <c r="CC63" s="55">
        <f t="shared" si="15"/>
        <v>0</v>
      </c>
      <c r="CD63" s="55">
        <f t="shared" si="15"/>
        <v>0</v>
      </c>
      <c r="CE63" s="55">
        <f t="shared" si="15"/>
        <v>0</v>
      </c>
      <c r="CF63" s="55">
        <f t="shared" si="15"/>
        <v>0</v>
      </c>
      <c r="CG63" s="55">
        <f t="shared" si="15"/>
        <v>0</v>
      </c>
      <c r="CH63" s="56">
        <f t="shared" si="15"/>
        <v>0</v>
      </c>
    </row>
    <row r="64" spans="1:86" ht="26.25" customHeight="1" x14ac:dyDescent="0.3">
      <c r="A64" s="193"/>
      <c r="B64" s="79" t="s">
        <v>506</v>
      </c>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s="191"/>
      <c r="BX64" s="191"/>
      <c r="BY64" s="191"/>
      <c r="BZ64" s="191"/>
      <c r="CA64" s="191"/>
      <c r="CB64" s="191"/>
      <c r="CC64" s="191"/>
      <c r="CD64" s="191"/>
      <c r="CE64" s="191"/>
      <c r="CF64" s="191"/>
      <c r="CG64" s="191"/>
      <c r="CH64" s="192"/>
    </row>
    <row r="65" spans="1:86" x14ac:dyDescent="0.25">
      <c r="A65" s="193"/>
      <c r="B65" s="72" t="s">
        <v>386</v>
      </c>
      <c r="AH65" s="191">
        <f t="shared" ref="AH65:BX65" si="16">SUM(AH66:AH67)</f>
        <v>0</v>
      </c>
      <c r="AI65" s="191">
        <f t="shared" si="16"/>
        <v>0</v>
      </c>
      <c r="AJ65" s="191">
        <f t="shared" si="16"/>
        <v>0</v>
      </c>
      <c r="AK65" s="191">
        <f t="shared" si="16"/>
        <v>0</v>
      </c>
      <c r="AL65" s="191">
        <f t="shared" si="16"/>
        <v>0</v>
      </c>
      <c r="AM65" s="191">
        <f t="shared" si="16"/>
        <v>0</v>
      </c>
      <c r="AN65" s="191">
        <f t="shared" si="16"/>
        <v>0</v>
      </c>
      <c r="AO65" s="191">
        <f t="shared" si="16"/>
        <v>0</v>
      </c>
      <c r="AP65" s="191">
        <f t="shared" si="16"/>
        <v>0</v>
      </c>
      <c r="AQ65" s="191">
        <f t="shared" si="16"/>
        <v>0</v>
      </c>
      <c r="AR65" s="191">
        <f t="shared" si="16"/>
        <v>0</v>
      </c>
      <c r="AS65" s="191">
        <f t="shared" si="16"/>
        <v>0</v>
      </c>
      <c r="AT65" s="191">
        <f t="shared" si="16"/>
        <v>0</v>
      </c>
      <c r="AU65" s="191">
        <f t="shared" si="16"/>
        <v>0</v>
      </c>
      <c r="AV65" s="191">
        <f t="shared" si="16"/>
        <v>0</v>
      </c>
      <c r="AW65" s="191">
        <f t="shared" si="16"/>
        <v>0</v>
      </c>
      <c r="AX65" s="191">
        <f t="shared" si="16"/>
        <v>0</v>
      </c>
      <c r="AY65" s="191">
        <f t="shared" si="16"/>
        <v>0</v>
      </c>
      <c r="AZ65" s="191">
        <f t="shared" si="16"/>
        <v>0</v>
      </c>
      <c r="BA65" s="191">
        <f t="shared" si="16"/>
        <v>0</v>
      </c>
      <c r="BB65" s="191">
        <f t="shared" si="16"/>
        <v>0</v>
      </c>
      <c r="BC65" s="191">
        <f t="shared" si="16"/>
        <v>0</v>
      </c>
      <c r="BD65" s="191">
        <f t="shared" si="16"/>
        <v>0</v>
      </c>
      <c r="BE65" s="191">
        <f t="shared" si="16"/>
        <v>0</v>
      </c>
      <c r="BF65" s="191">
        <f t="shared" si="16"/>
        <v>0</v>
      </c>
      <c r="BG65" s="191">
        <f t="shared" si="16"/>
        <v>0</v>
      </c>
      <c r="BH65" s="191">
        <f t="shared" si="16"/>
        <v>0</v>
      </c>
      <c r="BI65" s="191">
        <f t="shared" si="16"/>
        <v>0</v>
      </c>
      <c r="BJ65" s="191">
        <f t="shared" si="16"/>
        <v>3.4359999999999999</v>
      </c>
      <c r="BK65" s="191">
        <f t="shared" si="16"/>
        <v>3.99</v>
      </c>
      <c r="BL65" s="191">
        <f t="shared" si="16"/>
        <v>211.09399999999999</v>
      </c>
      <c r="BM65" s="191">
        <f t="shared" si="16"/>
        <v>298.26100000000002</v>
      </c>
      <c r="BN65" s="191">
        <f t="shared" si="16"/>
        <v>435.41003044000001</v>
      </c>
      <c r="BO65" s="191">
        <f t="shared" si="16"/>
        <v>128.72999999999999</v>
      </c>
      <c r="BP65" s="191">
        <f t="shared" si="16"/>
        <v>141.73699999999999</v>
      </c>
      <c r="BQ65" s="191">
        <f t="shared" si="16"/>
        <v>8.4069999999999965</v>
      </c>
      <c r="BR65" s="191">
        <f t="shared" si="16"/>
        <v>11.036000000000001</v>
      </c>
      <c r="BS65" s="191">
        <f t="shared" si="16"/>
        <v>3.7847469900000021</v>
      </c>
      <c r="BT65" s="191">
        <f t="shared" si="16"/>
        <v>3.1778794199999973</v>
      </c>
      <c r="BU65" s="191">
        <f t="shared" si="16"/>
        <v>114.2644971</v>
      </c>
      <c r="BV65" s="191">
        <f t="shared" si="16"/>
        <v>26.955252089999995</v>
      </c>
      <c r="BW65" s="191">
        <f t="shared" si="16"/>
        <v>0.22715072999999997</v>
      </c>
      <c r="BX65" s="191">
        <f t="shared" si="16"/>
        <v>98.749115619999998</v>
      </c>
      <c r="BY65" s="191">
        <f t="shared" ref="BY65:CH65" si="17">SUM(BY66:BY67)</f>
        <v>0.41659831000000003</v>
      </c>
      <c r="BZ65" s="191">
        <f t="shared" si="17"/>
        <v>139.73607610000002</v>
      </c>
      <c r="CA65" s="191">
        <f t="shared" si="17"/>
        <v>29.95516714</v>
      </c>
      <c r="CB65" s="191">
        <f t="shared" si="17"/>
        <v>36.063532970000004</v>
      </c>
      <c r="CC65" s="191">
        <f t="shared" si="17"/>
        <v>39.460958233482089</v>
      </c>
      <c r="CD65" s="191">
        <f t="shared" si="17"/>
        <v>39.400958233482079</v>
      </c>
      <c r="CE65" s="191">
        <f t="shared" si="17"/>
        <v>39.400958233482079</v>
      </c>
      <c r="CF65" s="191">
        <f t="shared" si="17"/>
        <v>39.400958233482079</v>
      </c>
      <c r="CG65" s="191">
        <f t="shared" si="17"/>
        <v>39.400958233482086</v>
      </c>
      <c r="CH65" s="192">
        <f t="shared" si="17"/>
        <v>39.400958233482086</v>
      </c>
    </row>
    <row r="66" spans="1:86" x14ac:dyDescent="0.25">
      <c r="A66" s="193"/>
      <c r="B66" s="238" t="s">
        <v>568</v>
      </c>
      <c r="AH66" s="191">
        <v>0</v>
      </c>
      <c r="AI66" s="191">
        <v>0</v>
      </c>
      <c r="AJ66" s="191">
        <v>0</v>
      </c>
      <c r="AK66" s="191">
        <v>0</v>
      </c>
      <c r="AL66" s="191">
        <v>0</v>
      </c>
      <c r="AM66" s="191">
        <v>0</v>
      </c>
      <c r="AN66" s="191">
        <v>0</v>
      </c>
      <c r="AO66" s="191">
        <v>0</v>
      </c>
      <c r="AP66" s="191">
        <v>0</v>
      </c>
      <c r="AQ66" s="191">
        <v>0</v>
      </c>
      <c r="AR66" s="191">
        <v>0</v>
      </c>
      <c r="AS66" s="191">
        <v>0</v>
      </c>
      <c r="AT66" s="191">
        <v>0</v>
      </c>
      <c r="AU66" s="191">
        <v>0</v>
      </c>
      <c r="AV66" s="191">
        <v>0</v>
      </c>
      <c r="AW66" s="191">
        <v>0</v>
      </c>
      <c r="AX66" s="191">
        <v>0</v>
      </c>
      <c r="AY66" s="191">
        <v>0</v>
      </c>
      <c r="AZ66" s="191">
        <v>0</v>
      </c>
      <c r="BA66" s="191">
        <v>0</v>
      </c>
      <c r="BB66" s="191">
        <v>0</v>
      </c>
      <c r="BC66" s="191">
        <v>0</v>
      </c>
      <c r="BD66" s="191">
        <v>0</v>
      </c>
      <c r="BE66" s="191">
        <v>0</v>
      </c>
      <c r="BF66" s="191">
        <v>0</v>
      </c>
      <c r="BG66" s="191">
        <v>0</v>
      </c>
      <c r="BH66" s="191">
        <v>0</v>
      </c>
      <c r="BI66" s="191">
        <v>0</v>
      </c>
      <c r="BJ66" s="191">
        <v>2.3854757613040265</v>
      </c>
      <c r="BK66" s="191">
        <v>2.7799798323037712</v>
      </c>
      <c r="BL66" s="191">
        <v>145.43650100833483</v>
      </c>
      <c r="BM66" s="191">
        <v>193.92315446943357</v>
      </c>
      <c r="BN66" s="191">
        <v>266.81067065860327</v>
      </c>
      <c r="BO66" s="191">
        <v>77.89376230618096</v>
      </c>
      <c r="BP66" s="191">
        <v>83.761185046642368</v>
      </c>
      <c r="BQ66" s="191">
        <v>4.8547000187328013</v>
      </c>
      <c r="BR66" s="191">
        <v>6.144183842691306</v>
      </c>
      <c r="BS66" s="191">
        <v>1.8738021637673685</v>
      </c>
      <c r="BT66" s="191">
        <v>1.5587465546696961</v>
      </c>
      <c r="BU66" s="191">
        <v>54.094519769972067</v>
      </c>
      <c r="BV66" s="191">
        <v>20.090436254533998</v>
      </c>
      <c r="BW66" s="191">
        <v>9.7350312857142157E-2</v>
      </c>
      <c r="BX66" s="191">
        <v>34.689154872365421</v>
      </c>
      <c r="BY66" s="191">
        <v>0.15308124959298289</v>
      </c>
      <c r="BZ66" s="191">
        <v>45.364040657723173</v>
      </c>
      <c r="CA66" s="191">
        <v>9.1608095916241457</v>
      </c>
      <c r="CB66" s="191">
        <v>9.8888322545711329</v>
      </c>
      <c r="CC66" s="191">
        <v>12.81222402372503</v>
      </c>
      <c r="CD66" s="191">
        <v>12.792743162746563</v>
      </c>
      <c r="CE66" s="191">
        <v>12.792743162746563</v>
      </c>
      <c r="CF66" s="191">
        <v>12.792743162746563</v>
      </c>
      <c r="CG66" s="191">
        <v>12.792743162746564</v>
      </c>
      <c r="CH66" s="192">
        <v>12.792743162746564</v>
      </c>
    </row>
    <row r="67" spans="1:86" x14ac:dyDescent="0.25">
      <c r="A67" s="193"/>
      <c r="B67" s="238" t="s">
        <v>569</v>
      </c>
      <c r="AH67" s="191">
        <v>0</v>
      </c>
      <c r="AI67" s="191">
        <v>0</v>
      </c>
      <c r="AJ67" s="191">
        <v>0</v>
      </c>
      <c r="AK67" s="191">
        <v>0</v>
      </c>
      <c r="AL67" s="191">
        <v>0</v>
      </c>
      <c r="AM67" s="191">
        <v>0</v>
      </c>
      <c r="AN67" s="191">
        <v>0</v>
      </c>
      <c r="AO67" s="191">
        <v>0</v>
      </c>
      <c r="AP67" s="191">
        <v>0</v>
      </c>
      <c r="AQ67" s="191">
        <v>0</v>
      </c>
      <c r="AR67" s="191">
        <v>0</v>
      </c>
      <c r="AS67" s="191">
        <v>0</v>
      </c>
      <c r="AT67" s="191">
        <v>0</v>
      </c>
      <c r="AU67" s="191">
        <v>0</v>
      </c>
      <c r="AV67" s="191">
        <v>0</v>
      </c>
      <c r="AW67" s="191">
        <v>0</v>
      </c>
      <c r="AX67" s="191">
        <v>0</v>
      </c>
      <c r="AY67" s="191">
        <v>0</v>
      </c>
      <c r="AZ67" s="191">
        <v>0</v>
      </c>
      <c r="BA67" s="191">
        <v>0</v>
      </c>
      <c r="BB67" s="191">
        <v>0</v>
      </c>
      <c r="BC67" s="191">
        <v>0</v>
      </c>
      <c r="BD67" s="191">
        <v>0</v>
      </c>
      <c r="BE67" s="191">
        <v>0</v>
      </c>
      <c r="BF67" s="191">
        <v>0</v>
      </c>
      <c r="BG67" s="191">
        <v>0</v>
      </c>
      <c r="BH67" s="191">
        <v>0</v>
      </c>
      <c r="BI67" s="191">
        <v>0</v>
      </c>
      <c r="BJ67" s="191">
        <v>1.0505242386959734</v>
      </c>
      <c r="BK67" s="191">
        <v>1.210020167696229</v>
      </c>
      <c r="BL67" s="191">
        <v>65.657498991665165</v>
      </c>
      <c r="BM67" s="191">
        <v>104.33784553056645</v>
      </c>
      <c r="BN67" s="191">
        <v>168.59935978139674</v>
      </c>
      <c r="BO67" s="191">
        <v>50.836237693819029</v>
      </c>
      <c r="BP67" s="191">
        <v>57.975814953357627</v>
      </c>
      <c r="BQ67" s="191">
        <v>3.5522999812671952</v>
      </c>
      <c r="BR67" s="191">
        <v>4.8918161573086953</v>
      </c>
      <c r="BS67" s="191">
        <v>1.9109448262326334</v>
      </c>
      <c r="BT67" s="191">
        <v>1.6191328653303012</v>
      </c>
      <c r="BU67" s="191">
        <v>60.169977330027926</v>
      </c>
      <c r="BV67" s="191">
        <v>6.8648158354659987</v>
      </c>
      <c r="BW67" s="191">
        <v>0.12980041714285781</v>
      </c>
      <c r="BX67" s="191">
        <v>64.059960747634577</v>
      </c>
      <c r="BY67" s="191">
        <v>0.26351706040701717</v>
      </c>
      <c r="BZ67" s="191">
        <v>94.372035442276854</v>
      </c>
      <c r="CA67" s="191">
        <v>20.794357548375853</v>
      </c>
      <c r="CB67" s="191">
        <v>26.174700715428873</v>
      </c>
      <c r="CC67" s="191">
        <v>26.648734209757055</v>
      </c>
      <c r="CD67" s="191">
        <v>26.608215070735518</v>
      </c>
      <c r="CE67" s="191">
        <v>26.608215070735518</v>
      </c>
      <c r="CF67" s="191">
        <v>26.608215070735518</v>
      </c>
      <c r="CG67" s="191">
        <v>26.608215070735522</v>
      </c>
      <c r="CH67" s="192">
        <v>26.608215070735518</v>
      </c>
    </row>
    <row r="68" spans="1:86" x14ac:dyDescent="0.25">
      <c r="A68" s="193"/>
      <c r="B68" s="72" t="s">
        <v>392</v>
      </c>
      <c r="AH68" s="191">
        <v>0</v>
      </c>
      <c r="AI68" s="191">
        <v>0</v>
      </c>
      <c r="AJ68" s="191">
        <v>0</v>
      </c>
      <c r="AK68" s="191">
        <v>0</v>
      </c>
      <c r="AL68" s="191">
        <v>0</v>
      </c>
      <c r="AM68" s="191">
        <v>0</v>
      </c>
      <c r="AN68" s="191">
        <v>0</v>
      </c>
      <c r="AO68" s="191">
        <v>0</v>
      </c>
      <c r="AP68" s="191">
        <v>0</v>
      </c>
      <c r="AQ68" s="191">
        <v>0</v>
      </c>
      <c r="AR68" s="191">
        <v>0</v>
      </c>
      <c r="AS68" s="191">
        <v>0</v>
      </c>
      <c r="AT68" s="191">
        <v>0</v>
      </c>
      <c r="AU68" s="191">
        <v>0</v>
      </c>
      <c r="AV68" s="191">
        <v>0</v>
      </c>
      <c r="AW68" s="191">
        <v>0</v>
      </c>
      <c r="AX68" s="191">
        <v>0</v>
      </c>
      <c r="AY68" s="191">
        <v>0</v>
      </c>
      <c r="AZ68" s="191">
        <v>0</v>
      </c>
      <c r="BA68" s="191">
        <v>0</v>
      </c>
      <c r="BB68" s="191">
        <v>0</v>
      </c>
      <c r="BC68" s="191">
        <v>0</v>
      </c>
      <c r="BD68" s="191">
        <v>0</v>
      </c>
      <c r="BE68" s="191">
        <v>6.8540000000000001</v>
      </c>
      <c r="BF68" s="191">
        <v>13.107519600000002</v>
      </c>
      <c r="BG68" s="191">
        <v>14.986460219999998</v>
      </c>
      <c r="BH68" s="191">
        <v>16.622024122071426</v>
      </c>
      <c r="BI68" s="191">
        <v>17.693564299999998</v>
      </c>
      <c r="BJ68" s="191">
        <v>19.498030839999998</v>
      </c>
      <c r="BK68" s="191">
        <v>20.507303</v>
      </c>
      <c r="BL68" s="191">
        <v>21.180479929999997</v>
      </c>
      <c r="BM68" s="191">
        <v>21.798681950000002</v>
      </c>
      <c r="BN68" s="191">
        <v>21.362664119999998</v>
      </c>
      <c r="BO68" s="191">
        <v>22.339751259999996</v>
      </c>
      <c r="BP68" s="191">
        <v>56.572572000000001</v>
      </c>
      <c r="BQ68" s="191">
        <v>176.393889</v>
      </c>
      <c r="BR68" s="191">
        <v>199.015096</v>
      </c>
      <c r="BS68" s="191">
        <v>161.313669</v>
      </c>
      <c r="BT68" s="191">
        <v>183.056162</v>
      </c>
      <c r="BU68" s="191">
        <v>163.743438</v>
      </c>
      <c r="BV68" s="191">
        <v>151.43220199999999</v>
      </c>
      <c r="BW68" s="191">
        <v>132.03679</v>
      </c>
      <c r="BX68" s="191">
        <v>171.42592473000013</v>
      </c>
      <c r="BY68" s="191">
        <v>141.53542577000002</v>
      </c>
      <c r="BZ68" s="191">
        <v>111.21140532000005</v>
      </c>
      <c r="CA68" s="191">
        <v>112.275954</v>
      </c>
      <c r="CB68" s="191">
        <v>105.971856</v>
      </c>
      <c r="CC68" s="191">
        <v>0</v>
      </c>
      <c r="CD68" s="191">
        <v>0</v>
      </c>
      <c r="CE68" s="191">
        <v>0</v>
      </c>
      <c r="CF68" s="191">
        <v>0</v>
      </c>
      <c r="CG68" s="191">
        <v>0</v>
      </c>
      <c r="CH68" s="192">
        <v>0</v>
      </c>
    </row>
    <row r="69" spans="1:86" x14ac:dyDescent="0.25">
      <c r="A69" s="193"/>
      <c r="B69" s="72" t="s">
        <v>398</v>
      </c>
      <c r="AH69" s="191">
        <f t="shared" ref="AH69:CH69" si="18">SUM(AH70:AH71)</f>
        <v>0</v>
      </c>
      <c r="AI69" s="191">
        <f t="shared" si="18"/>
        <v>0</v>
      </c>
      <c r="AJ69" s="191">
        <f t="shared" si="18"/>
        <v>0</v>
      </c>
      <c r="AK69" s="191">
        <f t="shared" si="18"/>
        <v>0</v>
      </c>
      <c r="AL69" s="191">
        <f t="shared" si="18"/>
        <v>0</v>
      </c>
      <c r="AM69" s="191">
        <f t="shared" si="18"/>
        <v>0</v>
      </c>
      <c r="AN69" s="191">
        <f t="shared" si="18"/>
        <v>0</v>
      </c>
      <c r="AO69" s="191">
        <f t="shared" si="18"/>
        <v>0</v>
      </c>
      <c r="AP69" s="191">
        <f t="shared" si="18"/>
        <v>0</v>
      </c>
      <c r="AQ69" s="191">
        <f t="shared" si="18"/>
        <v>0</v>
      </c>
      <c r="AR69" s="191">
        <f t="shared" si="18"/>
        <v>0</v>
      </c>
      <c r="AS69" s="191">
        <f t="shared" si="18"/>
        <v>0</v>
      </c>
      <c r="AT69" s="191">
        <f t="shared" si="18"/>
        <v>0</v>
      </c>
      <c r="AU69" s="191">
        <f t="shared" si="18"/>
        <v>0</v>
      </c>
      <c r="AV69" s="191">
        <f t="shared" si="18"/>
        <v>0</v>
      </c>
      <c r="AW69" s="191">
        <f t="shared" si="18"/>
        <v>0</v>
      </c>
      <c r="AX69" s="191">
        <f t="shared" si="18"/>
        <v>0</v>
      </c>
      <c r="AY69" s="191">
        <f t="shared" si="18"/>
        <v>0</v>
      </c>
      <c r="AZ69" s="191">
        <f t="shared" si="18"/>
        <v>0</v>
      </c>
      <c r="BA69" s="191">
        <f t="shared" si="18"/>
        <v>0</v>
      </c>
      <c r="BB69" s="191">
        <f t="shared" si="18"/>
        <v>0</v>
      </c>
      <c r="BC69" s="191">
        <f t="shared" si="18"/>
        <v>0</v>
      </c>
      <c r="BD69" s="191">
        <f t="shared" si="18"/>
        <v>0</v>
      </c>
      <c r="BE69" s="191">
        <f t="shared" si="18"/>
        <v>0</v>
      </c>
      <c r="BF69" s="191">
        <f t="shared" si="18"/>
        <v>0</v>
      </c>
      <c r="BG69" s="191">
        <f t="shared" si="18"/>
        <v>0</v>
      </c>
      <c r="BH69" s="191">
        <f t="shared" si="18"/>
        <v>0</v>
      </c>
      <c r="BI69" s="191">
        <f t="shared" si="18"/>
        <v>0</v>
      </c>
      <c r="BJ69" s="191">
        <f t="shared" si="18"/>
        <v>46.637999999999998</v>
      </c>
      <c r="BK69" s="191">
        <f t="shared" si="18"/>
        <v>46.658999999999999</v>
      </c>
      <c r="BL69" s="191">
        <f t="shared" si="18"/>
        <v>50.039000000000001</v>
      </c>
      <c r="BM69" s="191">
        <f t="shared" si="18"/>
        <v>47.561</v>
      </c>
      <c r="BN69" s="191">
        <f t="shared" si="18"/>
        <v>44.601999999999997</v>
      </c>
      <c r="BO69" s="191">
        <f t="shared" si="18"/>
        <v>46.558457389804701</v>
      </c>
      <c r="BP69" s="191">
        <f t="shared" si="18"/>
        <v>43.945999999999998</v>
      </c>
      <c r="BQ69" s="191">
        <f t="shared" si="18"/>
        <v>44.098999999999997</v>
      </c>
      <c r="BR69" s="191">
        <f t="shared" si="18"/>
        <v>44.164999999999999</v>
      </c>
      <c r="BS69" s="191">
        <f t="shared" si="18"/>
        <v>39.841999999999999</v>
      </c>
      <c r="BT69" s="191">
        <f t="shared" si="18"/>
        <v>38.499000000000002</v>
      </c>
      <c r="BU69" s="191">
        <f t="shared" si="18"/>
        <v>36.994</v>
      </c>
      <c r="BV69" s="191">
        <f t="shared" si="18"/>
        <v>44.322000000000003</v>
      </c>
      <c r="BW69" s="191">
        <f t="shared" si="18"/>
        <v>33.988000000000049</v>
      </c>
      <c r="BX69" s="191">
        <f t="shared" si="18"/>
        <v>62.020754029999999</v>
      </c>
      <c r="BY69" s="191">
        <f t="shared" si="18"/>
        <v>48.520351089999991</v>
      </c>
      <c r="BZ69" s="191">
        <f t="shared" si="18"/>
        <v>45.593648689999988</v>
      </c>
      <c r="CA69" s="191">
        <f t="shared" si="18"/>
        <v>51.232449919999972</v>
      </c>
      <c r="CB69" s="191">
        <f t="shared" si="18"/>
        <v>49.05164735999999</v>
      </c>
      <c r="CC69" s="191">
        <f t="shared" si="18"/>
        <v>46.829116659703246</v>
      </c>
      <c r="CD69" s="191">
        <f t="shared" si="18"/>
        <v>48.174246705108402</v>
      </c>
      <c r="CE69" s="191">
        <f t="shared" si="18"/>
        <v>49.691496652123234</v>
      </c>
      <c r="CF69" s="191">
        <f t="shared" si="18"/>
        <v>51.379873804163509</v>
      </c>
      <c r="CG69" s="191">
        <f t="shared" si="18"/>
        <v>53.167958929761525</v>
      </c>
      <c r="CH69" s="192">
        <f t="shared" si="18"/>
        <v>55.044767179403877</v>
      </c>
    </row>
    <row r="70" spans="1:86" x14ac:dyDescent="0.25">
      <c r="A70" s="193"/>
      <c r="B70" s="238" t="s">
        <v>568</v>
      </c>
      <c r="AH70" s="191">
        <v>0</v>
      </c>
      <c r="AI70" s="191">
        <v>0</v>
      </c>
      <c r="AJ70" s="191">
        <v>0</v>
      </c>
      <c r="AK70" s="191">
        <v>0</v>
      </c>
      <c r="AL70" s="191">
        <v>0</v>
      </c>
      <c r="AM70" s="191">
        <v>0</v>
      </c>
      <c r="AN70" s="191">
        <v>0</v>
      </c>
      <c r="AO70" s="191">
        <v>0</v>
      </c>
      <c r="AP70" s="191">
        <v>0</v>
      </c>
      <c r="AQ70" s="191">
        <v>0</v>
      </c>
      <c r="AR70" s="191">
        <v>0</v>
      </c>
      <c r="AS70" s="191">
        <v>0</v>
      </c>
      <c r="AT70" s="191">
        <v>0</v>
      </c>
      <c r="AU70" s="191">
        <v>0</v>
      </c>
      <c r="AV70" s="191">
        <v>0</v>
      </c>
      <c r="AW70" s="191">
        <v>0</v>
      </c>
      <c r="AX70" s="191">
        <v>0</v>
      </c>
      <c r="AY70" s="191">
        <v>0</v>
      </c>
      <c r="AZ70" s="191">
        <v>0</v>
      </c>
      <c r="BA70" s="191">
        <v>0</v>
      </c>
      <c r="BB70" s="191">
        <v>0</v>
      </c>
      <c r="BC70" s="191">
        <v>0</v>
      </c>
      <c r="BD70" s="191">
        <v>0</v>
      </c>
      <c r="BE70" s="191">
        <v>0</v>
      </c>
      <c r="BF70" s="191">
        <v>0</v>
      </c>
      <c r="BG70" s="191">
        <v>0</v>
      </c>
      <c r="BH70" s="191">
        <v>0</v>
      </c>
      <c r="BI70" s="191">
        <v>0</v>
      </c>
      <c r="BJ70" s="191">
        <v>22.992533999999999</v>
      </c>
      <c r="BK70" s="191">
        <v>22.396319999999999</v>
      </c>
      <c r="BL70" s="191">
        <v>23.618407999999999</v>
      </c>
      <c r="BM70" s="191">
        <v>22.115864999999999</v>
      </c>
      <c r="BN70" s="191">
        <v>20.338511999999998</v>
      </c>
      <c r="BO70" s="191">
        <v>21.323773484530555</v>
      </c>
      <c r="BP70" s="191">
        <v>18.545211999999999</v>
      </c>
      <c r="BQ70" s="191">
        <v>17.904194</v>
      </c>
      <c r="BR70" s="191">
        <v>16.738534999999999</v>
      </c>
      <c r="BS70" s="191">
        <v>14.297962929999997</v>
      </c>
      <c r="BT70" s="191">
        <v>13.080097299999998</v>
      </c>
      <c r="BU70" s="191">
        <v>11.470037099999999</v>
      </c>
      <c r="BV70" s="191">
        <v>12.475959119999999</v>
      </c>
      <c r="BW70" s="191">
        <v>9.6425249466657501</v>
      </c>
      <c r="BX70" s="191">
        <v>14.784030843881901</v>
      </c>
      <c r="BY70" s="191">
        <v>11.508783845661497</v>
      </c>
      <c r="BZ70" s="191">
        <v>10.511676351413499</v>
      </c>
      <c r="CA70" s="191">
        <v>12.003562172386637</v>
      </c>
      <c r="CB70" s="191">
        <v>9.0199100849297533</v>
      </c>
      <c r="CC70" s="191">
        <v>10.371810741765543</v>
      </c>
      <c r="CD70" s="191">
        <v>10.669732958735526</v>
      </c>
      <c r="CE70" s="191">
        <v>11.00577665165304</v>
      </c>
      <c r="CF70" s="191">
        <v>11.379721956001513</v>
      </c>
      <c r="CG70" s="191">
        <v>11.775750790959815</v>
      </c>
      <c r="CH70" s="192">
        <v>12.191430209073314</v>
      </c>
    </row>
    <row r="71" spans="1:86" x14ac:dyDescent="0.25">
      <c r="A71" s="193"/>
      <c r="B71" s="238" t="s">
        <v>569</v>
      </c>
      <c r="AH71" s="191">
        <v>0</v>
      </c>
      <c r="AI71" s="191">
        <v>0</v>
      </c>
      <c r="AJ71" s="191">
        <v>0</v>
      </c>
      <c r="AK71" s="191">
        <v>0</v>
      </c>
      <c r="AL71" s="191">
        <v>0</v>
      </c>
      <c r="AM71" s="191">
        <v>0</v>
      </c>
      <c r="AN71" s="191">
        <v>0</v>
      </c>
      <c r="AO71" s="191">
        <v>0</v>
      </c>
      <c r="AP71" s="191">
        <v>0</v>
      </c>
      <c r="AQ71" s="191">
        <v>0</v>
      </c>
      <c r="AR71" s="191">
        <v>0</v>
      </c>
      <c r="AS71" s="191">
        <v>0</v>
      </c>
      <c r="AT71" s="191">
        <v>0</v>
      </c>
      <c r="AU71" s="191">
        <v>0</v>
      </c>
      <c r="AV71" s="191">
        <v>0</v>
      </c>
      <c r="AW71" s="191">
        <v>0</v>
      </c>
      <c r="AX71" s="191">
        <v>0</v>
      </c>
      <c r="AY71" s="191">
        <v>0</v>
      </c>
      <c r="AZ71" s="191">
        <v>0</v>
      </c>
      <c r="BA71" s="191">
        <v>0</v>
      </c>
      <c r="BB71" s="191">
        <v>0</v>
      </c>
      <c r="BC71" s="191">
        <v>0</v>
      </c>
      <c r="BD71" s="191">
        <v>0</v>
      </c>
      <c r="BE71" s="191">
        <v>0</v>
      </c>
      <c r="BF71" s="191">
        <v>0</v>
      </c>
      <c r="BG71" s="191">
        <v>0</v>
      </c>
      <c r="BH71" s="191">
        <v>0</v>
      </c>
      <c r="BI71" s="191">
        <v>0</v>
      </c>
      <c r="BJ71" s="191">
        <v>23.645465999999999</v>
      </c>
      <c r="BK71" s="191">
        <v>24.26268</v>
      </c>
      <c r="BL71" s="191">
        <v>26.420592000000003</v>
      </c>
      <c r="BM71" s="191">
        <v>25.445135000000001</v>
      </c>
      <c r="BN71" s="191">
        <v>24.263487999999999</v>
      </c>
      <c r="BO71" s="191">
        <v>25.234683905274146</v>
      </c>
      <c r="BP71" s="191">
        <v>25.400787999999999</v>
      </c>
      <c r="BQ71" s="191">
        <v>26.194805999999996</v>
      </c>
      <c r="BR71" s="191">
        <v>27.426465</v>
      </c>
      <c r="BS71" s="191">
        <v>25.544037070000002</v>
      </c>
      <c r="BT71" s="191">
        <v>25.418902700000004</v>
      </c>
      <c r="BU71" s="191">
        <v>25.523962900000001</v>
      </c>
      <c r="BV71" s="191">
        <v>31.846040880000004</v>
      </c>
      <c r="BW71" s="191">
        <v>24.345475053334301</v>
      </c>
      <c r="BX71" s="191">
        <v>47.236723186118098</v>
      </c>
      <c r="BY71" s="191">
        <v>37.011567244338494</v>
      </c>
      <c r="BZ71" s="191">
        <v>35.081972338586489</v>
      </c>
      <c r="CA71" s="191">
        <v>39.228887747613335</v>
      </c>
      <c r="CB71" s="191">
        <v>40.031737275070235</v>
      </c>
      <c r="CC71" s="191">
        <v>36.457305917937703</v>
      </c>
      <c r="CD71" s="191">
        <v>37.504513746372872</v>
      </c>
      <c r="CE71" s="191">
        <v>38.685720000470198</v>
      </c>
      <c r="CF71" s="191">
        <v>40.000151848161998</v>
      </c>
      <c r="CG71" s="191">
        <v>41.392208138801713</v>
      </c>
      <c r="CH71" s="192">
        <v>42.85333697033056</v>
      </c>
    </row>
    <row r="72" spans="1:86" x14ac:dyDescent="0.25">
      <c r="A72" s="193"/>
      <c r="B72" s="72" t="s">
        <v>406</v>
      </c>
      <c r="AH72" s="191">
        <v>0</v>
      </c>
      <c r="AI72" s="191">
        <v>0</v>
      </c>
      <c r="AJ72" s="191">
        <v>0</v>
      </c>
      <c r="AK72" s="191">
        <v>0</v>
      </c>
      <c r="AL72" s="191">
        <v>0</v>
      </c>
      <c r="AM72" s="191">
        <v>0</v>
      </c>
      <c r="AN72" s="191">
        <v>0</v>
      </c>
      <c r="AO72" s="191">
        <v>0</v>
      </c>
      <c r="AP72" s="191">
        <v>0</v>
      </c>
      <c r="AQ72" s="191">
        <v>0</v>
      </c>
      <c r="AR72" s="191">
        <v>1.2749999999999999</v>
      </c>
      <c r="AS72" s="191">
        <v>10.731</v>
      </c>
      <c r="AT72" s="191">
        <v>24.417000000000002</v>
      </c>
      <c r="AU72" s="191">
        <v>45.9</v>
      </c>
      <c r="AV72" s="191">
        <v>86.460999999999999</v>
      </c>
      <c r="AW72" s="191">
        <v>112.84399999999999</v>
      </c>
      <c r="AX72" s="191">
        <v>101.313</v>
      </c>
      <c r="AY72" s="191">
        <v>104.523</v>
      </c>
      <c r="AZ72" s="191">
        <v>109.417</v>
      </c>
      <c r="BA72" s="191">
        <v>107.491</v>
      </c>
      <c r="BB72" s="191">
        <v>112.054</v>
      </c>
      <c r="BC72" s="191">
        <v>125.285</v>
      </c>
      <c r="BD72" s="191">
        <v>132.35599999999999</v>
      </c>
      <c r="BE72" s="191">
        <v>148.73699999999999</v>
      </c>
      <c r="BF72" s="191">
        <v>168.34100000000001</v>
      </c>
      <c r="BG72" s="191">
        <v>189.08099999999999</v>
      </c>
      <c r="BH72" s="191">
        <v>209.41499999999999</v>
      </c>
      <c r="BI72" s="191">
        <v>231.1134238570055</v>
      </c>
      <c r="BJ72" s="191">
        <v>259.31581324546704</v>
      </c>
      <c r="BK72" s="191">
        <v>296.238</v>
      </c>
      <c r="BL72" s="191">
        <v>324.96100000000001</v>
      </c>
      <c r="BM72" s="191">
        <v>341.1</v>
      </c>
      <c r="BN72" s="191">
        <v>349.83600000000001</v>
      </c>
      <c r="BO72" s="191">
        <v>325.97800000000001</v>
      </c>
      <c r="BP72" s="191">
        <v>304.01600000000002</v>
      </c>
      <c r="BQ72" s="191">
        <v>285.58</v>
      </c>
      <c r="BR72" s="191">
        <v>271.61900000000003</v>
      </c>
      <c r="BS72" s="191">
        <v>0</v>
      </c>
      <c r="BT72" s="191">
        <v>0</v>
      </c>
      <c r="BU72" s="191">
        <v>0</v>
      </c>
      <c r="BV72" s="191">
        <v>0</v>
      </c>
      <c r="BW72" s="191">
        <v>0</v>
      </c>
      <c r="BX72" s="191">
        <v>0</v>
      </c>
      <c r="BY72" s="191">
        <v>0</v>
      </c>
      <c r="BZ72" s="191">
        <v>0</v>
      </c>
      <c r="CA72" s="191">
        <v>0</v>
      </c>
      <c r="CB72" s="191">
        <v>0</v>
      </c>
      <c r="CC72" s="191">
        <v>0</v>
      </c>
      <c r="CD72" s="191">
        <v>0</v>
      </c>
      <c r="CE72" s="191">
        <v>0</v>
      </c>
      <c r="CF72" s="191">
        <v>0</v>
      </c>
      <c r="CG72" s="191">
        <v>0</v>
      </c>
      <c r="CH72" s="192">
        <v>0</v>
      </c>
    </row>
    <row r="73" spans="1:86" x14ac:dyDescent="0.25">
      <c r="A73" s="193"/>
      <c r="B73" s="72" t="s">
        <v>36</v>
      </c>
      <c r="AH73" s="191">
        <v>0</v>
      </c>
      <c r="AI73" s="191">
        <v>0</v>
      </c>
      <c r="AJ73" s="191">
        <v>0</v>
      </c>
      <c r="AK73" s="191">
        <v>0</v>
      </c>
      <c r="AL73" s="191">
        <v>0</v>
      </c>
      <c r="AM73" s="191">
        <v>0</v>
      </c>
      <c r="AN73" s="191">
        <v>0</v>
      </c>
      <c r="AO73" s="191">
        <v>0</v>
      </c>
      <c r="AP73" s="191">
        <v>0</v>
      </c>
      <c r="AQ73" s="191">
        <v>0</v>
      </c>
      <c r="AR73" s="191">
        <v>118</v>
      </c>
      <c r="AS73" s="191">
        <v>93</v>
      </c>
      <c r="AT73" s="191">
        <v>98.4</v>
      </c>
      <c r="AU73" s="191">
        <v>126.66799999999999</v>
      </c>
      <c r="AV73" s="191">
        <v>127.428</v>
      </c>
      <c r="AW73" s="191">
        <v>139.703</v>
      </c>
      <c r="AX73" s="191">
        <v>134.45699999999999</v>
      </c>
      <c r="AY73" s="191">
        <v>137.58500000000001</v>
      </c>
      <c r="AZ73" s="191">
        <v>134.505</v>
      </c>
      <c r="BA73" s="191">
        <v>128.536</v>
      </c>
      <c r="BB73" s="191">
        <v>142.53099999999998</v>
      </c>
      <c r="BC73" s="191">
        <v>129.44200000000001</v>
      </c>
      <c r="BD73" s="191">
        <v>126.22099999999999</v>
      </c>
      <c r="BE73" s="191">
        <v>136</v>
      </c>
      <c r="BF73" s="191">
        <v>135.53100000000001</v>
      </c>
      <c r="BG73" s="191">
        <v>154.86799999999999</v>
      </c>
      <c r="BH73" s="191">
        <v>160.81200000000001</v>
      </c>
      <c r="BI73" s="191">
        <v>190.72200000000001</v>
      </c>
      <c r="BJ73" s="191">
        <v>272.476</v>
      </c>
      <c r="BK73" s="191">
        <v>234.56</v>
      </c>
      <c r="BL73" s="191">
        <v>217.55500000000001</v>
      </c>
      <c r="BM73" s="191">
        <v>270.00200000000001</v>
      </c>
      <c r="BN73" s="191">
        <v>273.28648482000006</v>
      </c>
      <c r="BO73" s="191">
        <v>126.68199999999999</v>
      </c>
      <c r="BP73" s="191">
        <v>96.879000000000005</v>
      </c>
      <c r="BQ73" s="191">
        <v>8.7829999999999995</v>
      </c>
      <c r="BR73" s="191">
        <v>0</v>
      </c>
      <c r="BS73" s="191">
        <v>0</v>
      </c>
      <c r="BT73" s="191">
        <v>0</v>
      </c>
      <c r="BU73" s="191">
        <v>0</v>
      </c>
      <c r="BV73" s="191">
        <v>0</v>
      </c>
      <c r="BW73" s="191">
        <v>0</v>
      </c>
      <c r="BX73" s="191">
        <v>0</v>
      </c>
      <c r="BY73" s="191">
        <v>0</v>
      </c>
      <c r="BZ73" s="191">
        <v>0</v>
      </c>
      <c r="CA73" s="191">
        <v>0</v>
      </c>
      <c r="CB73" s="191">
        <v>0</v>
      </c>
      <c r="CC73" s="191">
        <v>0</v>
      </c>
      <c r="CD73" s="191">
        <v>0</v>
      </c>
      <c r="CE73" s="191">
        <v>0</v>
      </c>
      <c r="CF73" s="191">
        <v>0</v>
      </c>
      <c r="CG73" s="191">
        <v>0</v>
      </c>
      <c r="CH73" s="192">
        <v>0</v>
      </c>
    </row>
    <row r="74" spans="1:86" x14ac:dyDescent="0.25">
      <c r="A74" s="193"/>
      <c r="B74" s="238" t="s">
        <v>568</v>
      </c>
      <c r="AH74" s="191">
        <v>0</v>
      </c>
      <c r="AI74" s="191">
        <v>0</v>
      </c>
      <c r="AJ74" s="191">
        <v>0</v>
      </c>
      <c r="AK74" s="191">
        <v>0</v>
      </c>
      <c r="AL74" s="191">
        <v>0</v>
      </c>
      <c r="AM74" s="191">
        <v>0</v>
      </c>
      <c r="AN74" s="191">
        <v>0</v>
      </c>
      <c r="AO74" s="191">
        <v>0</v>
      </c>
      <c r="AP74" s="191">
        <v>0</v>
      </c>
      <c r="AQ74" s="191">
        <v>0</v>
      </c>
      <c r="AR74" s="191">
        <v>0</v>
      </c>
      <c r="AS74" s="191">
        <v>0</v>
      </c>
      <c r="AT74" s="191">
        <v>0</v>
      </c>
      <c r="AU74" s="191">
        <v>0</v>
      </c>
      <c r="AV74" s="191">
        <v>0</v>
      </c>
      <c r="AW74" s="191">
        <v>0</v>
      </c>
      <c r="AX74" s="191">
        <v>0</v>
      </c>
      <c r="AY74" s="191">
        <v>0</v>
      </c>
      <c r="AZ74" s="191">
        <v>0</v>
      </c>
      <c r="BA74" s="191">
        <v>0</v>
      </c>
      <c r="BB74" s="191">
        <v>0</v>
      </c>
      <c r="BC74" s="191">
        <v>0</v>
      </c>
      <c r="BD74" s="191">
        <v>0</v>
      </c>
      <c r="BE74" s="191">
        <v>0</v>
      </c>
      <c r="BF74" s="191">
        <v>0</v>
      </c>
      <c r="BG74" s="191">
        <v>0</v>
      </c>
      <c r="BH74" s="191">
        <v>0</v>
      </c>
      <c r="BI74" s="191">
        <v>0</v>
      </c>
      <c r="BJ74" s="191">
        <v>19.951376999999997</v>
      </c>
      <c r="BK74" s="191">
        <v>17.527673000000004</v>
      </c>
      <c r="BL74" s="191">
        <v>14.842842999999998</v>
      </c>
      <c r="BM74" s="191">
        <v>15.344812999999997</v>
      </c>
      <c r="BN74" s="191">
        <v>15.454585269990007</v>
      </c>
      <c r="BO74" s="191">
        <v>9.8689252387300055</v>
      </c>
      <c r="BP74" s="191">
        <v>8.0439209999999992</v>
      </c>
      <c r="BQ74" s="191">
        <v>0.56211199999999995</v>
      </c>
      <c r="BR74" s="191">
        <v>0</v>
      </c>
      <c r="BS74" s="191">
        <v>0</v>
      </c>
      <c r="BT74" s="191">
        <v>0</v>
      </c>
      <c r="BU74" s="191">
        <v>0</v>
      </c>
      <c r="BV74" s="191">
        <v>0</v>
      </c>
      <c r="BW74" s="191">
        <v>0</v>
      </c>
      <c r="BX74" s="191">
        <v>0</v>
      </c>
      <c r="BY74" s="191">
        <v>0</v>
      </c>
      <c r="BZ74" s="191">
        <v>0</v>
      </c>
      <c r="CA74" s="191">
        <v>0</v>
      </c>
      <c r="CB74" s="191">
        <v>0</v>
      </c>
      <c r="CC74" s="191">
        <v>0</v>
      </c>
      <c r="CD74" s="191">
        <v>0</v>
      </c>
      <c r="CE74" s="191">
        <v>0</v>
      </c>
      <c r="CF74" s="191">
        <v>0</v>
      </c>
      <c r="CG74" s="191">
        <v>0</v>
      </c>
      <c r="CH74" s="192">
        <v>0</v>
      </c>
    </row>
    <row r="75" spans="1:86" x14ac:dyDescent="0.25">
      <c r="A75" s="193"/>
      <c r="B75" s="238" t="s">
        <v>569</v>
      </c>
      <c r="AH75" s="191">
        <v>0</v>
      </c>
      <c r="AI75" s="191">
        <v>0</v>
      </c>
      <c r="AJ75" s="191">
        <v>0</v>
      </c>
      <c r="AK75" s="191">
        <v>0</v>
      </c>
      <c r="AL75" s="191">
        <v>0</v>
      </c>
      <c r="AM75" s="191">
        <v>0</v>
      </c>
      <c r="AN75" s="191">
        <v>0</v>
      </c>
      <c r="AO75" s="191">
        <v>0</v>
      </c>
      <c r="AP75" s="191">
        <v>0</v>
      </c>
      <c r="AQ75" s="191">
        <v>0</v>
      </c>
      <c r="AR75" s="191">
        <v>0</v>
      </c>
      <c r="AS75" s="191">
        <v>0</v>
      </c>
      <c r="AT75" s="191">
        <v>0</v>
      </c>
      <c r="AU75" s="191">
        <v>0</v>
      </c>
      <c r="AV75" s="191">
        <v>0</v>
      </c>
      <c r="AW75" s="191">
        <v>0</v>
      </c>
      <c r="AX75" s="191">
        <v>0</v>
      </c>
      <c r="AY75" s="191">
        <v>0</v>
      </c>
      <c r="AZ75" s="191">
        <v>0</v>
      </c>
      <c r="BA75" s="191">
        <v>0</v>
      </c>
      <c r="BB75" s="191">
        <v>0</v>
      </c>
      <c r="BC75" s="191">
        <v>0</v>
      </c>
      <c r="BD75" s="191">
        <v>0</v>
      </c>
      <c r="BE75" s="191">
        <v>0</v>
      </c>
      <c r="BF75" s="191">
        <v>0</v>
      </c>
      <c r="BG75" s="191">
        <v>0</v>
      </c>
      <c r="BH75" s="191">
        <v>0</v>
      </c>
      <c r="BI75" s="191">
        <v>0</v>
      </c>
      <c r="BJ75" s="191">
        <v>252.52462299999999</v>
      </c>
      <c r="BK75" s="191">
        <v>217.03232700000001</v>
      </c>
      <c r="BL75" s="191">
        <v>202.71215699999999</v>
      </c>
      <c r="BM75" s="191">
        <v>254.65718699999999</v>
      </c>
      <c r="BN75" s="191">
        <v>257.83189955001012</v>
      </c>
      <c r="BO75" s="191">
        <v>116.81307476126997</v>
      </c>
      <c r="BP75" s="191">
        <v>88.835079000000007</v>
      </c>
      <c r="BQ75" s="191">
        <v>8.2208879999999986</v>
      </c>
      <c r="BR75" s="191">
        <v>0</v>
      </c>
      <c r="BS75" s="191">
        <v>0</v>
      </c>
      <c r="BT75" s="191">
        <v>0</v>
      </c>
      <c r="BU75" s="191">
        <v>0</v>
      </c>
      <c r="BV75" s="191">
        <v>0</v>
      </c>
      <c r="BW75" s="191">
        <v>0</v>
      </c>
      <c r="BX75" s="191">
        <v>0</v>
      </c>
      <c r="BY75" s="191">
        <v>0</v>
      </c>
      <c r="BZ75" s="191">
        <v>0</v>
      </c>
      <c r="CA75" s="191">
        <v>0</v>
      </c>
      <c r="CB75" s="191">
        <v>0</v>
      </c>
      <c r="CC75" s="191">
        <v>0</v>
      </c>
      <c r="CD75" s="191">
        <v>0</v>
      </c>
      <c r="CE75" s="191">
        <v>0</v>
      </c>
      <c r="CF75" s="191">
        <v>0</v>
      </c>
      <c r="CG75" s="191">
        <v>0</v>
      </c>
      <c r="CH75" s="192">
        <v>0</v>
      </c>
    </row>
    <row r="76" spans="1:86" x14ac:dyDescent="0.25">
      <c r="A76" s="193"/>
      <c r="B76" s="72" t="s">
        <v>432</v>
      </c>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191">
        <v>0</v>
      </c>
      <c r="BT76" s="191">
        <v>0</v>
      </c>
      <c r="BU76" s="191">
        <v>0</v>
      </c>
      <c r="BV76" s="191">
        <v>6.3246354783961998</v>
      </c>
      <c r="BW76" s="191">
        <v>7.2606378499366624</v>
      </c>
      <c r="BX76" s="191">
        <v>6.3613433055609097</v>
      </c>
      <c r="BY76" s="191">
        <v>3.9796580174514227</v>
      </c>
      <c r="BZ76" s="191">
        <v>3.70924618172883</v>
      </c>
      <c r="CA76" s="191">
        <v>6.6893957648767621</v>
      </c>
      <c r="CB76" s="191">
        <v>10.151757211214923</v>
      </c>
      <c r="CC76" s="191">
        <v>15.26878730560921</v>
      </c>
      <c r="CD76" s="191">
        <v>0.80353692055587267</v>
      </c>
      <c r="CE76" s="191">
        <v>1.0204621986922282</v>
      </c>
      <c r="CF76" s="191">
        <v>1.2308491161741091</v>
      </c>
      <c r="CG76" s="191">
        <v>1.4445674561825412</v>
      </c>
      <c r="CH76" s="192">
        <v>1.6663221676019448</v>
      </c>
    </row>
    <row r="77" spans="1:86" x14ac:dyDescent="0.25">
      <c r="A77" s="193"/>
      <c r="B77" s="72" t="s">
        <v>433</v>
      </c>
      <c r="AH77" s="191">
        <f t="shared" ref="AH77:BY77" si="19">SUM(AH78:AH79)</f>
        <v>0</v>
      </c>
      <c r="AI77" s="191">
        <f t="shared" si="19"/>
        <v>0</v>
      </c>
      <c r="AJ77" s="191">
        <f t="shared" si="19"/>
        <v>0</v>
      </c>
      <c r="AK77" s="191">
        <f t="shared" si="19"/>
        <v>0</v>
      </c>
      <c r="AL77" s="191">
        <f t="shared" si="19"/>
        <v>0</v>
      </c>
      <c r="AM77" s="191">
        <f t="shared" si="19"/>
        <v>0</v>
      </c>
      <c r="AN77" s="191">
        <f t="shared" si="19"/>
        <v>0</v>
      </c>
      <c r="AO77" s="191">
        <f t="shared" si="19"/>
        <v>0</v>
      </c>
      <c r="AP77" s="191">
        <f t="shared" si="19"/>
        <v>0</v>
      </c>
      <c r="AQ77" s="191">
        <f t="shared" si="19"/>
        <v>0</v>
      </c>
      <c r="AR77" s="191">
        <f t="shared" si="19"/>
        <v>0</v>
      </c>
      <c r="AS77" s="191">
        <f t="shared" si="19"/>
        <v>0</v>
      </c>
      <c r="AT77" s="191">
        <f t="shared" si="19"/>
        <v>0</v>
      </c>
      <c r="AU77" s="191">
        <f t="shared" si="19"/>
        <v>0</v>
      </c>
      <c r="AV77" s="191">
        <f t="shared" si="19"/>
        <v>0</v>
      </c>
      <c r="AW77" s="191">
        <f t="shared" si="19"/>
        <v>0</v>
      </c>
      <c r="AX77" s="191">
        <f t="shared" si="19"/>
        <v>0</v>
      </c>
      <c r="AY77" s="191">
        <f t="shared" si="19"/>
        <v>0</v>
      </c>
      <c r="AZ77" s="191">
        <f t="shared" si="19"/>
        <v>0</v>
      </c>
      <c r="BA77" s="191">
        <f t="shared" si="19"/>
        <v>0</v>
      </c>
      <c r="BB77" s="191">
        <f t="shared" si="19"/>
        <v>0</v>
      </c>
      <c r="BC77" s="191">
        <f t="shared" si="19"/>
        <v>0</v>
      </c>
      <c r="BD77" s="191">
        <f t="shared" si="19"/>
        <v>0</v>
      </c>
      <c r="BE77" s="191">
        <f t="shared" si="19"/>
        <v>0</v>
      </c>
      <c r="BF77" s="191">
        <f t="shared" si="19"/>
        <v>0</v>
      </c>
      <c r="BG77" s="191">
        <f t="shared" si="19"/>
        <v>0</v>
      </c>
      <c r="BH77" s="191">
        <f t="shared" si="19"/>
        <v>0</v>
      </c>
      <c r="BI77" s="191">
        <f t="shared" si="19"/>
        <v>0</v>
      </c>
      <c r="BJ77" s="191">
        <f t="shared" si="19"/>
        <v>120.111</v>
      </c>
      <c r="BK77" s="191">
        <f t="shared" si="19"/>
        <v>123.071</v>
      </c>
      <c r="BL77" s="191">
        <f t="shared" si="19"/>
        <v>133.291</v>
      </c>
      <c r="BM77" s="191">
        <f t="shared" si="19"/>
        <v>138.81399999999999</v>
      </c>
      <c r="BN77" s="191">
        <f t="shared" si="19"/>
        <v>130.89869660000002</v>
      </c>
      <c r="BO77" s="191">
        <f t="shared" si="19"/>
        <v>46.04</v>
      </c>
      <c r="BP77" s="191">
        <f t="shared" si="19"/>
        <v>39.037999999999997</v>
      </c>
      <c r="BQ77" s="191">
        <f t="shared" si="19"/>
        <v>37.116999999999997</v>
      </c>
      <c r="BR77" s="191">
        <f t="shared" si="19"/>
        <v>33.851999999999997</v>
      </c>
      <c r="BS77" s="191">
        <f t="shared" si="19"/>
        <v>30.114000000000001</v>
      </c>
      <c r="BT77" s="191">
        <f t="shared" si="19"/>
        <v>27.888000000000002</v>
      </c>
      <c r="BU77" s="191">
        <f t="shared" si="19"/>
        <v>25.614000000000001</v>
      </c>
      <c r="BV77" s="191">
        <f t="shared" si="19"/>
        <v>24.831</v>
      </c>
      <c r="BW77" s="191">
        <f t="shared" si="19"/>
        <v>25.918999999999997</v>
      </c>
      <c r="BX77" s="191">
        <f t="shared" si="19"/>
        <v>27.905347540000008</v>
      </c>
      <c r="BY77" s="191">
        <f t="shared" si="19"/>
        <v>25.654237789999989</v>
      </c>
      <c r="BZ77" s="191">
        <f t="shared" ref="BZ77:CH77" si="20">SUM(BZ78:BZ79)</f>
        <v>25.353212500000001</v>
      </c>
      <c r="CA77" s="191">
        <f t="shared" si="20"/>
        <v>23.674199999999999</v>
      </c>
      <c r="CB77" s="191">
        <f t="shared" si="20"/>
        <v>25.024006800000002</v>
      </c>
      <c r="CC77" s="191">
        <f t="shared" si="20"/>
        <v>23.987663097453812</v>
      </c>
      <c r="CD77" s="191">
        <f t="shared" si="20"/>
        <v>23.900773987361777</v>
      </c>
      <c r="CE77" s="191">
        <f t="shared" si="20"/>
        <v>23.840070636475559</v>
      </c>
      <c r="CF77" s="191">
        <f t="shared" si="20"/>
        <v>23.827295160014543</v>
      </c>
      <c r="CG77" s="191">
        <f t="shared" si="20"/>
        <v>23.835309589347229</v>
      </c>
      <c r="CH77" s="192">
        <f t="shared" si="20"/>
        <v>23.852171631260067</v>
      </c>
    </row>
    <row r="78" spans="1:86" x14ac:dyDescent="0.25">
      <c r="A78" s="193"/>
      <c r="B78" s="238" t="s">
        <v>568</v>
      </c>
      <c r="AH78" s="191">
        <v>0</v>
      </c>
      <c r="AI78" s="191">
        <v>0</v>
      </c>
      <c r="AJ78" s="191">
        <v>0</v>
      </c>
      <c r="AK78" s="191">
        <v>0</v>
      </c>
      <c r="AL78" s="191">
        <v>0</v>
      </c>
      <c r="AM78" s="191">
        <v>0</v>
      </c>
      <c r="AN78" s="191">
        <v>0</v>
      </c>
      <c r="AO78" s="191">
        <v>0</v>
      </c>
      <c r="AP78" s="191">
        <v>0</v>
      </c>
      <c r="AQ78" s="191">
        <v>0</v>
      </c>
      <c r="AR78" s="191">
        <v>0</v>
      </c>
      <c r="AS78" s="191">
        <v>0</v>
      </c>
      <c r="AT78" s="191">
        <v>0</v>
      </c>
      <c r="AU78" s="191">
        <v>0</v>
      </c>
      <c r="AV78" s="191">
        <v>0</v>
      </c>
      <c r="AW78" s="191">
        <v>0</v>
      </c>
      <c r="AX78" s="191">
        <v>0</v>
      </c>
      <c r="AY78" s="191">
        <v>0</v>
      </c>
      <c r="AZ78" s="191">
        <v>0</v>
      </c>
      <c r="BA78" s="191">
        <v>0</v>
      </c>
      <c r="BB78" s="191">
        <v>0</v>
      </c>
      <c r="BC78" s="191">
        <v>0</v>
      </c>
      <c r="BD78" s="191">
        <v>0</v>
      </c>
      <c r="BE78" s="191">
        <v>0</v>
      </c>
      <c r="BF78" s="191">
        <v>0</v>
      </c>
      <c r="BG78" s="191">
        <v>0</v>
      </c>
      <c r="BH78" s="191">
        <v>0</v>
      </c>
      <c r="BI78" s="191">
        <v>0</v>
      </c>
      <c r="BJ78" s="191">
        <v>0.24022200000000002</v>
      </c>
      <c r="BK78" s="191">
        <v>0</v>
      </c>
      <c r="BL78" s="191">
        <v>0</v>
      </c>
      <c r="BM78" s="191">
        <v>0</v>
      </c>
      <c r="BN78" s="191">
        <v>0</v>
      </c>
      <c r="BO78" s="191">
        <v>0</v>
      </c>
      <c r="BP78" s="191">
        <v>0</v>
      </c>
      <c r="BQ78" s="191">
        <v>0</v>
      </c>
      <c r="BR78" s="191">
        <v>0</v>
      </c>
      <c r="BS78" s="191">
        <v>4.9999999999990052E-3</v>
      </c>
      <c r="BT78" s="191">
        <v>7.5000000000002842E-3</v>
      </c>
      <c r="BU78" s="191">
        <v>3.4999999999989484E-3</v>
      </c>
      <c r="BV78" s="191">
        <v>4.0000000000013358E-3</v>
      </c>
      <c r="BW78" s="191">
        <v>4.2251202216974102E-3</v>
      </c>
      <c r="BX78" s="191">
        <v>2.2144025663095599E-3</v>
      </c>
      <c r="BY78" s="191">
        <v>2.0031692312497424E-3</v>
      </c>
      <c r="BZ78" s="191">
        <v>1.9894624816086319E-3</v>
      </c>
      <c r="CA78" s="191">
        <v>2.4797528019273067E-3</v>
      </c>
      <c r="CB78" s="191">
        <v>3.9944541208160834E-3</v>
      </c>
      <c r="CC78" s="191">
        <v>2.5242399670720918E-3</v>
      </c>
      <c r="CD78" s="191">
        <v>2.5150965601671931E-3</v>
      </c>
      <c r="CE78" s="191">
        <v>2.5087087005487021E-3</v>
      </c>
      <c r="CF78" s="191">
        <v>2.5073643274786672E-3</v>
      </c>
      <c r="CG78" s="191">
        <v>2.5082076919511736E-3</v>
      </c>
      <c r="CH78" s="192">
        <v>2.5099820974007541E-3</v>
      </c>
    </row>
    <row r="79" spans="1:86" x14ac:dyDescent="0.25">
      <c r="A79" s="193"/>
      <c r="B79" s="238" t="s">
        <v>569</v>
      </c>
      <c r="AH79" s="191">
        <v>0</v>
      </c>
      <c r="AI79" s="191">
        <v>0</v>
      </c>
      <c r="AJ79" s="191">
        <v>0</v>
      </c>
      <c r="AK79" s="191">
        <v>0</v>
      </c>
      <c r="AL79" s="191">
        <v>0</v>
      </c>
      <c r="AM79" s="191">
        <v>0</v>
      </c>
      <c r="AN79" s="191">
        <v>0</v>
      </c>
      <c r="AO79" s="191">
        <v>0</v>
      </c>
      <c r="AP79" s="191">
        <v>0</v>
      </c>
      <c r="AQ79" s="191">
        <v>0</v>
      </c>
      <c r="AR79" s="191">
        <v>0</v>
      </c>
      <c r="AS79" s="191">
        <v>0</v>
      </c>
      <c r="AT79" s="191">
        <v>0</v>
      </c>
      <c r="AU79" s="191">
        <v>0</v>
      </c>
      <c r="AV79" s="191">
        <v>0</v>
      </c>
      <c r="AW79" s="191">
        <v>0</v>
      </c>
      <c r="AX79" s="191">
        <v>0</v>
      </c>
      <c r="AY79" s="191">
        <v>0</v>
      </c>
      <c r="AZ79" s="191">
        <v>0</v>
      </c>
      <c r="BA79" s="191">
        <v>0</v>
      </c>
      <c r="BB79" s="191">
        <v>0</v>
      </c>
      <c r="BC79" s="191">
        <v>0</v>
      </c>
      <c r="BD79" s="191">
        <v>0</v>
      </c>
      <c r="BE79" s="191">
        <v>0</v>
      </c>
      <c r="BF79" s="191">
        <v>0</v>
      </c>
      <c r="BG79" s="191">
        <v>0</v>
      </c>
      <c r="BH79" s="191">
        <v>0</v>
      </c>
      <c r="BI79" s="191">
        <v>0</v>
      </c>
      <c r="BJ79" s="191">
        <v>119.870778</v>
      </c>
      <c r="BK79" s="191">
        <v>123.071</v>
      </c>
      <c r="BL79" s="191">
        <v>133.291</v>
      </c>
      <c r="BM79" s="191">
        <v>138.81399999999999</v>
      </c>
      <c r="BN79" s="191">
        <v>130.89869660000002</v>
      </c>
      <c r="BO79" s="191">
        <v>46.04</v>
      </c>
      <c r="BP79" s="191">
        <v>39.037999999999997</v>
      </c>
      <c r="BQ79" s="191">
        <v>37.116999999999997</v>
      </c>
      <c r="BR79" s="191">
        <v>33.851999999999997</v>
      </c>
      <c r="BS79" s="191">
        <v>30.109000000000002</v>
      </c>
      <c r="BT79" s="191">
        <v>27.880500000000001</v>
      </c>
      <c r="BU79" s="191">
        <v>25.610500000000002</v>
      </c>
      <c r="BV79" s="191">
        <v>24.826999999999998</v>
      </c>
      <c r="BW79" s="191">
        <v>25.9147748797783</v>
      </c>
      <c r="BX79" s="191">
        <v>27.903133137433699</v>
      </c>
      <c r="BY79" s="191">
        <v>25.652234620768738</v>
      </c>
      <c r="BZ79" s="191">
        <v>25.351223037518391</v>
      </c>
      <c r="CA79" s="191">
        <v>23.671720247198071</v>
      </c>
      <c r="CB79" s="191">
        <v>25.020012345879188</v>
      </c>
      <c r="CC79" s="191">
        <v>23.985138857486739</v>
      </c>
      <c r="CD79" s="191">
        <v>23.89825889080161</v>
      </c>
      <c r="CE79" s="191">
        <v>23.83756192777501</v>
      </c>
      <c r="CF79" s="191">
        <v>23.824787795687065</v>
      </c>
      <c r="CG79" s="191">
        <v>23.83280138165528</v>
      </c>
      <c r="CH79" s="192">
        <v>23.849661649162666</v>
      </c>
    </row>
    <row r="80" spans="1:86" x14ac:dyDescent="0.25">
      <c r="A80" s="193"/>
      <c r="B80" s="72" t="s">
        <v>435</v>
      </c>
      <c r="AH80" s="191">
        <v>0</v>
      </c>
      <c r="AI80" s="191">
        <v>0</v>
      </c>
      <c r="AJ80" s="191">
        <v>0</v>
      </c>
      <c r="AK80" s="191">
        <v>0</v>
      </c>
      <c r="AL80" s="191">
        <v>0</v>
      </c>
      <c r="AM80" s="191">
        <v>0</v>
      </c>
      <c r="AN80" s="191">
        <v>0</v>
      </c>
      <c r="AO80" s="191">
        <v>0</v>
      </c>
      <c r="AP80" s="191">
        <v>0</v>
      </c>
      <c r="AQ80" s="191">
        <v>0</v>
      </c>
      <c r="AR80" s="191">
        <v>0</v>
      </c>
      <c r="AS80" s="191">
        <v>0</v>
      </c>
      <c r="AT80" s="191">
        <v>0</v>
      </c>
      <c r="AU80" s="191">
        <v>0</v>
      </c>
      <c r="AV80" s="191">
        <v>0</v>
      </c>
      <c r="AW80" s="191">
        <v>0</v>
      </c>
      <c r="AX80" s="191">
        <v>0</v>
      </c>
      <c r="AY80" s="191">
        <v>0</v>
      </c>
      <c r="AZ80" s="191">
        <v>0</v>
      </c>
      <c r="BA80" s="191">
        <v>0</v>
      </c>
      <c r="BB80" s="191">
        <v>0</v>
      </c>
      <c r="BC80" s="191">
        <v>0</v>
      </c>
      <c r="BD80" s="191">
        <v>0</v>
      </c>
      <c r="BE80" s="191">
        <v>0</v>
      </c>
      <c r="BF80" s="191">
        <v>0</v>
      </c>
      <c r="BG80" s="191">
        <v>0</v>
      </c>
      <c r="BH80" s="191">
        <v>0</v>
      </c>
      <c r="BI80" s="191">
        <v>0</v>
      </c>
      <c r="BJ80" s="191">
        <v>0</v>
      </c>
      <c r="BK80" s="191">
        <v>0</v>
      </c>
      <c r="BL80" s="191">
        <v>0</v>
      </c>
      <c r="BM80" s="191">
        <v>0</v>
      </c>
      <c r="BN80" s="191">
        <v>0</v>
      </c>
      <c r="BO80" s="191">
        <v>0</v>
      </c>
      <c r="BP80" s="191">
        <v>0</v>
      </c>
      <c r="BQ80" s="191">
        <v>5.8574696600000031</v>
      </c>
      <c r="BR80" s="191">
        <v>56.150329630000009</v>
      </c>
      <c r="BS80" s="191">
        <v>490.88279648000002</v>
      </c>
      <c r="BT80" s="191">
        <v>1585.7627723199994</v>
      </c>
      <c r="BU80" s="191">
        <v>3322.5426384599987</v>
      </c>
      <c r="BV80" s="191">
        <v>8134.8647156900006</v>
      </c>
      <c r="BW80" s="191">
        <v>18376.926201870003</v>
      </c>
      <c r="BX80" s="191">
        <v>38232.03873058001</v>
      </c>
      <c r="BY80" s="191">
        <v>40592.114999999991</v>
      </c>
      <c r="BZ80" s="191">
        <v>41937.592814379997</v>
      </c>
      <c r="CA80" s="191">
        <v>52118.544098990002</v>
      </c>
      <c r="CB80" s="191">
        <v>66743.876048169972</v>
      </c>
      <c r="CC80" s="191">
        <v>79208.239139544137</v>
      </c>
      <c r="CD80" s="191">
        <v>87649.386698919043</v>
      </c>
      <c r="CE80" s="191">
        <v>88372.740151185077</v>
      </c>
      <c r="CF80" s="191">
        <v>89603.468812915293</v>
      </c>
      <c r="CG80" s="191">
        <v>92158.757849028567</v>
      </c>
      <c r="CH80" s="192">
        <v>94920.932955991128</v>
      </c>
    </row>
    <row r="81" spans="1:86" x14ac:dyDescent="0.25">
      <c r="A81" s="193"/>
      <c r="B81" s="72" t="s">
        <v>30</v>
      </c>
      <c r="AH81" s="191">
        <f t="shared" ref="AH81:CG81" si="21">SUM(AH82:AH83)</f>
        <v>721</v>
      </c>
      <c r="AI81" s="191">
        <f t="shared" si="21"/>
        <v>793</v>
      </c>
      <c r="AJ81" s="191">
        <f t="shared" si="21"/>
        <v>1024</v>
      </c>
      <c r="AK81" s="191">
        <f t="shared" si="21"/>
        <v>1655.6</v>
      </c>
      <c r="AL81" s="191">
        <f t="shared" si="21"/>
        <v>2128</v>
      </c>
      <c r="AM81" s="191">
        <f t="shared" si="21"/>
        <v>2516</v>
      </c>
      <c r="AN81" s="191">
        <f t="shared" si="21"/>
        <v>2833</v>
      </c>
      <c r="AO81" s="191">
        <f t="shared" si="21"/>
        <v>3177</v>
      </c>
      <c r="AP81" s="191">
        <f t="shared" si="21"/>
        <v>3415</v>
      </c>
      <c r="AQ81" s="191">
        <f t="shared" si="21"/>
        <v>3536</v>
      </c>
      <c r="AR81" s="191">
        <f t="shared" si="21"/>
        <v>3723.4489999999996</v>
      </c>
      <c r="AS81" s="191">
        <f t="shared" si="21"/>
        <v>4232.5370000000003</v>
      </c>
      <c r="AT81" s="191">
        <f t="shared" si="21"/>
        <v>5095.3410000000003</v>
      </c>
      <c r="AU81" s="191">
        <f t="shared" si="21"/>
        <v>6358.652</v>
      </c>
      <c r="AV81" s="191">
        <f t="shared" si="21"/>
        <v>7812.0959999999995</v>
      </c>
      <c r="AW81" s="191">
        <f t="shared" si="21"/>
        <v>9216.8450000000012</v>
      </c>
      <c r="AX81" s="191">
        <f t="shared" si="21"/>
        <v>10103.235919999999</v>
      </c>
      <c r="AY81" s="191">
        <f t="shared" si="21"/>
        <v>10874.666694000001</v>
      </c>
      <c r="AZ81" s="191">
        <f t="shared" si="21"/>
        <v>11379.761964999996</v>
      </c>
      <c r="BA81" s="191">
        <f t="shared" si="21"/>
        <v>11176.396122999999</v>
      </c>
      <c r="BB81" s="191">
        <f t="shared" si="21"/>
        <v>11064.804220000002</v>
      </c>
      <c r="BC81" s="191">
        <f t="shared" si="21"/>
        <v>11064.103816674598</v>
      </c>
      <c r="BD81" s="191">
        <f t="shared" si="21"/>
        <v>11162.3689748</v>
      </c>
      <c r="BE81" s="191">
        <f t="shared" si="21"/>
        <v>11588.695131</v>
      </c>
      <c r="BF81" s="191">
        <f t="shared" si="21"/>
        <v>12636.220416</v>
      </c>
      <c r="BG81" s="191">
        <f t="shared" si="21"/>
        <v>12347.373120710001</v>
      </c>
      <c r="BH81" s="191">
        <f t="shared" si="21"/>
        <v>13157.570061439999</v>
      </c>
      <c r="BI81" s="191">
        <f t="shared" si="21"/>
        <v>13928.205134999998</v>
      </c>
      <c r="BJ81" s="191">
        <f t="shared" si="21"/>
        <v>14840.547586000004</v>
      </c>
      <c r="BK81" s="191">
        <f t="shared" si="21"/>
        <v>15731.800594999999</v>
      </c>
      <c r="BL81" s="191">
        <f t="shared" si="21"/>
        <v>17103.441162000003</v>
      </c>
      <c r="BM81" s="191">
        <f t="shared" si="21"/>
        <v>19989.231177999995</v>
      </c>
      <c r="BN81" s="191">
        <f t="shared" si="21"/>
        <v>21426.990300999994</v>
      </c>
      <c r="BO81" s="191">
        <f t="shared" si="21"/>
        <v>22820.290123000006</v>
      </c>
      <c r="BP81" s="191">
        <f t="shared" si="21"/>
        <v>23899.631612000005</v>
      </c>
      <c r="BQ81" s="191">
        <f t="shared" si="21"/>
        <v>24169.807672999999</v>
      </c>
      <c r="BR81" s="191">
        <f t="shared" si="21"/>
        <v>24316.565554999997</v>
      </c>
      <c r="BS81" s="191">
        <f t="shared" si="21"/>
        <v>24243.713647000004</v>
      </c>
      <c r="BT81" s="191">
        <f t="shared" si="21"/>
        <v>23440.599919000011</v>
      </c>
      <c r="BU81" s="191">
        <f t="shared" si="21"/>
        <v>22301.220213999997</v>
      </c>
      <c r="BV81" s="191">
        <f t="shared" si="21"/>
        <v>20729.821950999998</v>
      </c>
      <c r="BW81" s="191">
        <f t="shared" si="21"/>
        <v>18379.004464350226</v>
      </c>
      <c r="BX81" s="191">
        <f t="shared" si="21"/>
        <v>17334.295703000003</v>
      </c>
      <c r="BY81" s="191">
        <f t="shared" si="21"/>
        <v>16125.757487195482</v>
      </c>
      <c r="BZ81" s="191">
        <f t="shared" si="21"/>
        <v>15579.152645071412</v>
      </c>
      <c r="CA81" s="191">
        <f t="shared" si="21"/>
        <v>15772.59454746226</v>
      </c>
      <c r="CB81" s="191">
        <f t="shared" si="21"/>
        <v>15454.527395226707</v>
      </c>
      <c r="CC81" s="191">
        <f t="shared" si="21"/>
        <v>12892.851644341354</v>
      </c>
      <c r="CD81" s="191">
        <f t="shared" si="21"/>
        <v>12474.242299297402</v>
      </c>
      <c r="CE81" s="191">
        <f t="shared" si="21"/>
        <v>12834.120466626839</v>
      </c>
      <c r="CF81" s="191">
        <f t="shared" si="21"/>
        <v>13252.887452207546</v>
      </c>
      <c r="CG81" s="191">
        <f t="shared" si="21"/>
        <v>13899.331751912034</v>
      </c>
      <c r="CH81" s="192">
        <f>SUM(CH82:CH83)</f>
        <v>14346.74878253325</v>
      </c>
    </row>
    <row r="82" spans="1:86" x14ac:dyDescent="0.25">
      <c r="A82" s="193"/>
      <c r="B82" s="238" t="s">
        <v>568</v>
      </c>
      <c r="AH82" s="191">
        <v>320.9395900106818</v>
      </c>
      <c r="AI82" s="191">
        <v>352.75813604081998</v>
      </c>
      <c r="AJ82" s="191">
        <v>455.35323341022615</v>
      </c>
      <c r="AK82" s="191">
        <v>736.40552867942881</v>
      </c>
      <c r="AL82" s="191">
        <v>946.35929177961918</v>
      </c>
      <c r="AM82" s="191">
        <v>1119.0866247744702</v>
      </c>
      <c r="AN82" s="191">
        <v>1260.4022225303984</v>
      </c>
      <c r="AO82" s="191">
        <v>1413.4558865030046</v>
      </c>
      <c r="AP82" s="191">
        <v>1518.3915054319073</v>
      </c>
      <c r="AQ82" s="191">
        <v>1572.8116400781266</v>
      </c>
      <c r="AR82" s="191">
        <v>1819.8820000000001</v>
      </c>
      <c r="AS82" s="191">
        <v>2044.9829999999999</v>
      </c>
      <c r="AT82" s="191">
        <v>2323.52</v>
      </c>
      <c r="AU82" s="191">
        <v>2573.1280000000002</v>
      </c>
      <c r="AV82" s="191">
        <v>2807.8249999999998</v>
      </c>
      <c r="AW82" s="191">
        <v>3189.0050000000001</v>
      </c>
      <c r="AX82" s="191">
        <v>3402.2148963971672</v>
      </c>
      <c r="AY82" s="191">
        <v>3614.8473488867526</v>
      </c>
      <c r="AZ82" s="191">
        <v>3751.9206727282358</v>
      </c>
      <c r="BA82" s="191">
        <v>3788.0146137757624</v>
      </c>
      <c r="BB82" s="191">
        <v>3851.7417929521921</v>
      </c>
      <c r="BC82" s="191">
        <v>3997.2728888889624</v>
      </c>
      <c r="BD82" s="191">
        <v>4207.3417317175063</v>
      </c>
      <c r="BE82" s="191">
        <v>4458.6120397296809</v>
      </c>
      <c r="BF82" s="191">
        <v>4782.8062827579006</v>
      </c>
      <c r="BG82" s="191">
        <v>4439.9426964228405</v>
      </c>
      <c r="BH82" s="191">
        <v>4548.4601171225586</v>
      </c>
      <c r="BI82" s="191">
        <v>4563.9384927414358</v>
      </c>
      <c r="BJ82" s="191">
        <v>4861.4789099542368</v>
      </c>
      <c r="BK82" s="191">
        <v>4923.6027084858815</v>
      </c>
      <c r="BL82" s="191">
        <v>5503.9442212258709</v>
      </c>
      <c r="BM82" s="191">
        <v>5762.4397376097304</v>
      </c>
      <c r="BN82" s="191">
        <v>5948.9797621593234</v>
      </c>
      <c r="BO82" s="191">
        <v>6241.622946717006</v>
      </c>
      <c r="BP82" s="191">
        <v>6427.139962759471</v>
      </c>
      <c r="BQ82" s="191">
        <v>6544.0581409153201</v>
      </c>
      <c r="BR82" s="191">
        <v>6578.0549409279665</v>
      </c>
      <c r="BS82" s="191">
        <v>6527.4880116677159</v>
      </c>
      <c r="BT82" s="191">
        <v>6329.2889150000001</v>
      </c>
      <c r="BU82" s="191">
        <v>6088.1434402404884</v>
      </c>
      <c r="BV82" s="191">
        <v>5834.4756976856261</v>
      </c>
      <c r="BW82" s="191">
        <v>5764.5872541995759</v>
      </c>
      <c r="BX82" s="191">
        <v>5769.2912694223442</v>
      </c>
      <c r="BY82" s="191">
        <v>5690.3957853275979</v>
      </c>
      <c r="BZ82" s="191">
        <v>5890.0821823973192</v>
      </c>
      <c r="CA82" s="191">
        <v>6248.0965153669295</v>
      </c>
      <c r="CB82" s="191">
        <v>6851.0434136037384</v>
      </c>
      <c r="CC82" s="191">
        <v>7114.7435434223135</v>
      </c>
      <c r="CD82" s="191">
        <v>7268.9451173429443</v>
      </c>
      <c r="CE82" s="191">
        <v>7340.3695356307089</v>
      </c>
      <c r="CF82" s="191">
        <v>7464.4241001435175</v>
      </c>
      <c r="CG82" s="191">
        <v>7747.8801547372295</v>
      </c>
      <c r="CH82" s="192">
        <v>7941.3097360879674</v>
      </c>
    </row>
    <row r="83" spans="1:86" x14ac:dyDescent="0.25">
      <c r="A83" s="193"/>
      <c r="B83" s="238" t="s">
        <v>569</v>
      </c>
      <c r="AH83" s="191">
        <v>400.0604099893182</v>
      </c>
      <c r="AI83" s="191">
        <v>440.24186395918002</v>
      </c>
      <c r="AJ83" s="191">
        <v>568.64676658977385</v>
      </c>
      <c r="AK83" s="191">
        <v>919.1944713205711</v>
      </c>
      <c r="AL83" s="191">
        <v>1181.6407082203809</v>
      </c>
      <c r="AM83" s="191">
        <v>1396.9133752255298</v>
      </c>
      <c r="AN83" s="191">
        <v>1572.5977774696016</v>
      </c>
      <c r="AO83" s="191">
        <v>1763.5441134969954</v>
      </c>
      <c r="AP83" s="191">
        <v>1896.6084945680927</v>
      </c>
      <c r="AQ83" s="191">
        <v>1963.1883599218734</v>
      </c>
      <c r="AR83" s="191">
        <v>1903.5669999999996</v>
      </c>
      <c r="AS83" s="191">
        <v>2187.5540000000001</v>
      </c>
      <c r="AT83" s="191">
        <v>2771.8210000000004</v>
      </c>
      <c r="AU83" s="191">
        <v>3785.5239999999999</v>
      </c>
      <c r="AV83" s="191">
        <v>5004.2709999999997</v>
      </c>
      <c r="AW83" s="191">
        <v>6027.84</v>
      </c>
      <c r="AX83" s="191">
        <v>6701.0210236028324</v>
      </c>
      <c r="AY83" s="191">
        <v>7259.8193451132483</v>
      </c>
      <c r="AZ83" s="191">
        <v>7627.8412922717598</v>
      </c>
      <c r="BA83" s="191">
        <v>7388.3815092242367</v>
      </c>
      <c r="BB83" s="191">
        <v>7213.0624270478093</v>
      </c>
      <c r="BC83" s="191">
        <v>7066.830927785636</v>
      </c>
      <c r="BD83" s="191">
        <v>6955.0272430824934</v>
      </c>
      <c r="BE83" s="191">
        <v>7130.0830912703186</v>
      </c>
      <c r="BF83" s="191">
        <v>7853.4141332420995</v>
      </c>
      <c r="BG83" s="191">
        <v>7907.4304242871603</v>
      </c>
      <c r="BH83" s="191">
        <v>8609.1099443174407</v>
      </c>
      <c r="BI83" s="191">
        <v>9364.2666422585626</v>
      </c>
      <c r="BJ83" s="191">
        <v>9979.0686760457666</v>
      </c>
      <c r="BK83" s="191">
        <v>10808.197886514117</v>
      </c>
      <c r="BL83" s="191">
        <v>11599.496940774132</v>
      </c>
      <c r="BM83" s="191">
        <v>14226.791440390265</v>
      </c>
      <c r="BN83" s="191">
        <v>15478.01053884067</v>
      </c>
      <c r="BO83" s="191">
        <v>16578.667176283001</v>
      </c>
      <c r="BP83" s="191">
        <v>17472.491649240532</v>
      </c>
      <c r="BQ83" s="191">
        <v>17625.749532084679</v>
      </c>
      <c r="BR83" s="191">
        <v>17738.510614072031</v>
      </c>
      <c r="BS83" s="191">
        <v>17716.225635332288</v>
      </c>
      <c r="BT83" s="191">
        <v>17111.31100400001</v>
      </c>
      <c r="BU83" s="191">
        <v>16213.076773759509</v>
      </c>
      <c r="BV83" s="191">
        <v>14895.346253314372</v>
      </c>
      <c r="BW83" s="191">
        <v>12614.417210150652</v>
      </c>
      <c r="BX83" s="191">
        <v>11565.004433577658</v>
      </c>
      <c r="BY83" s="191">
        <v>10435.361701867883</v>
      </c>
      <c r="BZ83" s="191">
        <v>9689.0704626740935</v>
      </c>
      <c r="CA83" s="191">
        <v>9524.4980320953309</v>
      </c>
      <c r="CB83" s="191">
        <v>8603.4839816229687</v>
      </c>
      <c r="CC83" s="191">
        <v>5778.1081009190402</v>
      </c>
      <c r="CD83" s="191">
        <v>5205.2971819544573</v>
      </c>
      <c r="CE83" s="191">
        <v>5493.7509309961288</v>
      </c>
      <c r="CF83" s="191">
        <v>5788.4633520640291</v>
      </c>
      <c r="CG83" s="191">
        <v>6151.4515971748042</v>
      </c>
      <c r="CH83" s="192">
        <v>6405.4390464452836</v>
      </c>
    </row>
    <row r="84" spans="1:86" x14ac:dyDescent="0.25">
      <c r="A84" s="193"/>
      <c r="B84" s="72" t="s">
        <v>440</v>
      </c>
      <c r="AH84" s="191">
        <v>0</v>
      </c>
      <c r="AI84" s="191">
        <v>0</v>
      </c>
      <c r="AJ84" s="191">
        <v>0</v>
      </c>
      <c r="AK84" s="191">
        <v>0</v>
      </c>
      <c r="AL84" s="191">
        <v>0</v>
      </c>
      <c r="AM84" s="191">
        <v>0</v>
      </c>
      <c r="AN84" s="191">
        <v>0</v>
      </c>
      <c r="AO84" s="191">
        <v>0</v>
      </c>
      <c r="AP84" s="191">
        <v>0</v>
      </c>
      <c r="AQ84" s="191">
        <v>0</v>
      </c>
      <c r="AR84" s="191">
        <v>33.869999999999997</v>
      </c>
      <c r="AS84" s="191">
        <v>25.613</v>
      </c>
      <c r="AT84" s="191">
        <v>10.731</v>
      </c>
      <c r="AU84" s="191">
        <v>4.2610000000000001</v>
      </c>
      <c r="AV84" s="191">
        <v>2.2210000000000001</v>
      </c>
      <c r="AW84" s="191">
        <v>1.3009999999999999</v>
      </c>
      <c r="AX84" s="191">
        <v>0.84199999999999997</v>
      </c>
      <c r="AY84" s="191">
        <v>1.5860000000000001</v>
      </c>
      <c r="AZ84" s="191">
        <v>0</v>
      </c>
      <c r="BA84" s="191">
        <v>0.22500000000000001</v>
      </c>
      <c r="BB84" s="191">
        <v>0.53600000000000003</v>
      </c>
      <c r="BC84" s="191">
        <v>0.21700000000000003</v>
      </c>
      <c r="BD84" s="191">
        <v>4.3999999999999997E-2</v>
      </c>
      <c r="BE84" s="191">
        <v>0.34199999999999997</v>
      </c>
      <c r="BF84" s="191">
        <v>0.34199999999999997</v>
      </c>
      <c r="BG84" s="191">
        <v>0.127</v>
      </c>
      <c r="BH84" s="191">
        <v>8.6999999999999994E-2</v>
      </c>
      <c r="BI84" s="191">
        <v>0</v>
      </c>
      <c r="BJ84" s="191">
        <v>0</v>
      </c>
      <c r="BK84" s="191">
        <v>0</v>
      </c>
      <c r="BL84" s="191">
        <v>0</v>
      </c>
      <c r="BM84" s="191">
        <v>0</v>
      </c>
      <c r="BN84" s="191">
        <v>0</v>
      </c>
      <c r="BO84" s="191">
        <v>0</v>
      </c>
      <c r="BP84" s="191">
        <v>0</v>
      </c>
      <c r="BQ84" s="191">
        <v>0</v>
      </c>
      <c r="BR84" s="191">
        <v>0</v>
      </c>
      <c r="BS84" s="191">
        <v>0</v>
      </c>
      <c r="BT84" s="191">
        <v>0</v>
      </c>
      <c r="BU84" s="191">
        <v>0</v>
      </c>
      <c r="BV84" s="191">
        <v>0</v>
      </c>
      <c r="BW84" s="191">
        <v>0</v>
      </c>
      <c r="BX84" s="191">
        <v>0</v>
      </c>
      <c r="BY84" s="191">
        <v>0</v>
      </c>
      <c r="BZ84" s="191">
        <v>0</v>
      </c>
      <c r="CA84" s="191">
        <v>0</v>
      </c>
      <c r="CB84" s="191">
        <v>0</v>
      </c>
      <c r="CC84" s="191">
        <v>0</v>
      </c>
      <c r="CD84" s="191">
        <v>0</v>
      </c>
      <c r="CE84" s="191">
        <v>0</v>
      </c>
      <c r="CF84" s="191">
        <v>0</v>
      </c>
      <c r="CG84" s="191">
        <v>0</v>
      </c>
      <c r="CH84" s="192">
        <v>0</v>
      </c>
    </row>
    <row r="85" spans="1:86" ht="26.25" customHeight="1" x14ac:dyDescent="0.3">
      <c r="A85" s="193"/>
      <c r="B85" s="123" t="s">
        <v>570</v>
      </c>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c r="BD85" s="191"/>
      <c r="BE85" s="191"/>
      <c r="BF85" s="191"/>
      <c r="BG85" s="191"/>
      <c r="BH85" s="305" t="s">
        <v>538</v>
      </c>
      <c r="BI85" s="191"/>
      <c r="BJ85" s="191"/>
      <c r="BK85" s="191"/>
      <c r="BL85" s="305" t="s">
        <v>538</v>
      </c>
      <c r="BM85" s="191"/>
      <c r="BN85" s="191"/>
      <c r="BO85" s="191"/>
      <c r="BP85" s="191"/>
      <c r="BQ85" s="191"/>
      <c r="BR85" s="191"/>
      <c r="BS85" s="191"/>
      <c r="BT85" s="191"/>
      <c r="BU85" s="191"/>
      <c r="BV85" s="191"/>
      <c r="BW85" s="191"/>
      <c r="BX85" s="191"/>
      <c r="BY85" s="191"/>
      <c r="BZ85" s="191"/>
      <c r="CA85" s="191"/>
      <c r="CB85" s="191"/>
      <c r="CC85" s="191"/>
      <c r="CD85" s="191"/>
      <c r="CE85" s="191"/>
      <c r="CF85" s="191"/>
      <c r="CG85" s="191"/>
      <c r="CH85" s="192"/>
    </row>
    <row r="86" spans="1:86" x14ac:dyDescent="0.25">
      <c r="A86" s="193"/>
      <c r="B86" s="72" t="s">
        <v>571</v>
      </c>
      <c r="AG86" s="191"/>
      <c r="AH86" s="191">
        <f t="shared" ref="AH86:BK86" si="22">AH6+AH56+AH74+AH82</f>
        <v>1071</v>
      </c>
      <c r="AI86" s="191">
        <f t="shared" si="22"/>
        <v>1194</v>
      </c>
      <c r="AJ86" s="191">
        <f t="shared" si="22"/>
        <v>1476</v>
      </c>
      <c r="AK86" s="191">
        <f t="shared" si="22"/>
        <v>2096.33</v>
      </c>
      <c r="AL86" s="191">
        <f t="shared" si="22"/>
        <v>2419</v>
      </c>
      <c r="AM86" s="191">
        <f t="shared" si="22"/>
        <v>2704</v>
      </c>
      <c r="AN86" s="191">
        <f t="shared" si="22"/>
        <v>3117</v>
      </c>
      <c r="AO86" s="191">
        <f t="shared" si="22"/>
        <v>3515</v>
      </c>
      <c r="AP86" s="191">
        <f t="shared" si="22"/>
        <v>3782</v>
      </c>
      <c r="AQ86" s="191">
        <f t="shared" si="22"/>
        <v>3985</v>
      </c>
      <c r="AR86" s="191">
        <f t="shared" si="22"/>
        <v>4434.1280000000006</v>
      </c>
      <c r="AS86" s="191">
        <f t="shared" si="22"/>
        <v>5031.3342119219333</v>
      </c>
      <c r="AT86" s="191">
        <f t="shared" si="22"/>
        <v>5790.8220000000001</v>
      </c>
      <c r="AU86" s="191">
        <f t="shared" si="22"/>
        <v>6001.4549999999999</v>
      </c>
      <c r="AV86" s="191">
        <f t="shared" si="22"/>
        <v>7260.0259999999998</v>
      </c>
      <c r="AW86" s="191">
        <f t="shared" si="22"/>
        <v>8069.4830000000002</v>
      </c>
      <c r="AX86" s="191">
        <f t="shared" si="22"/>
        <v>8344.4640593971671</v>
      </c>
      <c r="AY86" s="191">
        <f t="shared" si="22"/>
        <v>8494.3502538867524</v>
      </c>
      <c r="AZ86" s="191">
        <f t="shared" si="22"/>
        <v>8602.025694728236</v>
      </c>
      <c r="BA86" s="191">
        <f t="shared" si="22"/>
        <v>8640.5586407757619</v>
      </c>
      <c r="BB86" s="191">
        <f t="shared" si="22"/>
        <v>8595.464433952191</v>
      </c>
      <c r="BC86" s="191">
        <f t="shared" si="22"/>
        <v>8942.0083998374503</v>
      </c>
      <c r="BD86" s="191">
        <f t="shared" si="22"/>
        <v>9531.7037557356707</v>
      </c>
      <c r="BE86" s="191">
        <f t="shared" si="22"/>
        <v>10294.057763499603</v>
      </c>
      <c r="BF86" s="191">
        <f t="shared" si="22"/>
        <v>10697.652014520467</v>
      </c>
      <c r="BG86" s="191">
        <f t="shared" si="22"/>
        <v>10903.644924357332</v>
      </c>
      <c r="BH86" s="278">
        <f t="shared" si="22"/>
        <v>12347.603465567412</v>
      </c>
      <c r="BI86" s="191">
        <f t="shared" si="22"/>
        <v>12833.50964645738</v>
      </c>
      <c r="BJ86" s="191">
        <f t="shared" si="22"/>
        <v>13753.967936590456</v>
      </c>
      <c r="BK86" s="191">
        <f t="shared" si="22"/>
        <v>14354.868818296125</v>
      </c>
      <c r="BL86" s="278">
        <f t="shared" ref="BL86:CH86" si="23">BL6+BL56+BL66+BL70+BL74+BL78+BL82</f>
        <v>15342.797605046193</v>
      </c>
      <c r="BM86" s="191">
        <f t="shared" si="23"/>
        <v>16129.498399801305</v>
      </c>
      <c r="BN86" s="191">
        <f t="shared" si="23"/>
        <v>16527.260460379399</v>
      </c>
      <c r="BO86" s="191">
        <f t="shared" si="23"/>
        <v>16385.645643000738</v>
      </c>
      <c r="BP86" s="191">
        <f t="shared" si="23"/>
        <v>15969.424970384414</v>
      </c>
      <c r="BQ86" s="191">
        <f t="shared" si="23"/>
        <v>13608.902623134025</v>
      </c>
      <c r="BR86" s="191">
        <f t="shared" si="23"/>
        <v>13177.017597510661</v>
      </c>
      <c r="BS86" s="191">
        <f t="shared" si="23"/>
        <v>12622.370827631479</v>
      </c>
      <c r="BT86" s="191">
        <f t="shared" si="23"/>
        <v>12009.520813964671</v>
      </c>
      <c r="BU86" s="191">
        <f t="shared" si="23"/>
        <v>11521.359515350461</v>
      </c>
      <c r="BV86" s="191">
        <f t="shared" si="23"/>
        <v>11006.92331978016</v>
      </c>
      <c r="BW86" s="191">
        <f t="shared" si="23"/>
        <v>10835.21815531932</v>
      </c>
      <c r="BX86" s="191">
        <f t="shared" si="23"/>
        <v>10889.703493741155</v>
      </c>
      <c r="BY86" s="191">
        <f t="shared" si="23"/>
        <v>10536.458769432082</v>
      </c>
      <c r="BZ86" s="191">
        <f t="shared" si="23"/>
        <v>10881.270102878938</v>
      </c>
      <c r="CA86" s="191">
        <f t="shared" si="23"/>
        <v>11736.401281893741</v>
      </c>
      <c r="CB86" s="191">
        <f t="shared" si="23"/>
        <v>12877.651596447358</v>
      </c>
      <c r="CC86" s="191">
        <f t="shared" si="23"/>
        <v>13282.402491904231</v>
      </c>
      <c r="CD86" s="191">
        <f t="shared" si="23"/>
        <v>13347.310394207449</v>
      </c>
      <c r="CE86" s="191">
        <f t="shared" si="23"/>
        <v>13275.480290988697</v>
      </c>
      <c r="CF86" s="191">
        <f t="shared" si="23"/>
        <v>13271.915591229303</v>
      </c>
      <c r="CG86" s="191">
        <f t="shared" si="23"/>
        <v>13604.670457652908</v>
      </c>
      <c r="CH86" s="192">
        <f t="shared" si="23"/>
        <v>13788.063290661417</v>
      </c>
    </row>
    <row r="87" spans="1:86" x14ac:dyDescent="0.25">
      <c r="A87" s="193"/>
      <c r="B87" s="72" t="s">
        <v>563</v>
      </c>
      <c r="AG87" s="191"/>
      <c r="AH87" s="191">
        <f t="shared" ref="AH87:CH87" si="24">AH7+AH57+AH50+AH72</f>
        <v>157.50282727266716</v>
      </c>
      <c r="AI87" s="191">
        <f t="shared" si="24"/>
        <v>177.58585204372642</v>
      </c>
      <c r="AJ87" s="191">
        <f t="shared" si="24"/>
        <v>214.38458212107787</v>
      </c>
      <c r="AK87" s="191">
        <f t="shared" si="24"/>
        <v>261.21307723470687</v>
      </c>
      <c r="AL87" s="191">
        <f t="shared" si="24"/>
        <v>335.77637613459711</v>
      </c>
      <c r="AM87" s="191">
        <f t="shared" si="24"/>
        <v>391.29492752312331</v>
      </c>
      <c r="AN87" s="191">
        <f t="shared" si="24"/>
        <v>449.19980924653629</v>
      </c>
      <c r="AO87" s="191">
        <f t="shared" si="24"/>
        <v>536.64116166965778</v>
      </c>
      <c r="AP87" s="191">
        <f t="shared" si="24"/>
        <v>655.03413200590694</v>
      </c>
      <c r="AQ87" s="191">
        <f t="shared" si="24"/>
        <v>707.62295208037483</v>
      </c>
      <c r="AR87" s="191">
        <f t="shared" si="24"/>
        <v>856.33399999999995</v>
      </c>
      <c r="AS87" s="191">
        <f t="shared" si="24"/>
        <v>1027.5594154022263</v>
      </c>
      <c r="AT87" s="191">
        <f t="shared" si="24"/>
        <v>1273.126</v>
      </c>
      <c r="AU87" s="191">
        <f t="shared" si="24"/>
        <v>1557.1790000000001</v>
      </c>
      <c r="AV87" s="191">
        <f t="shared" si="24"/>
        <v>2134.4849999999997</v>
      </c>
      <c r="AW87" s="191">
        <f t="shared" si="24"/>
        <v>2666.9050000000002</v>
      </c>
      <c r="AX87" s="191">
        <f t="shared" si="24"/>
        <v>3108.5786840000001</v>
      </c>
      <c r="AY87" s="191">
        <f t="shared" si="24"/>
        <v>3625.1198460000001</v>
      </c>
      <c r="AZ87" s="191">
        <f t="shared" si="24"/>
        <v>3969.221963</v>
      </c>
      <c r="BA87" s="191">
        <f t="shared" si="24"/>
        <v>4195.2888370000001</v>
      </c>
      <c r="BB87" s="191">
        <f t="shared" si="24"/>
        <v>4417.6304660000005</v>
      </c>
      <c r="BC87" s="191">
        <f t="shared" si="24"/>
        <v>4660.4735951357898</v>
      </c>
      <c r="BD87" s="191">
        <f t="shared" si="24"/>
        <v>5018.6151149999996</v>
      </c>
      <c r="BE87" s="191">
        <f t="shared" si="24"/>
        <v>5446.4153386456164</v>
      </c>
      <c r="BF87" s="191">
        <f t="shared" si="24"/>
        <v>5534.6324088386027</v>
      </c>
      <c r="BG87" s="191">
        <f t="shared" si="24"/>
        <v>5894.8772412899971</v>
      </c>
      <c r="BH87" s="278">
        <f t="shared" si="24"/>
        <v>5676.052010751112</v>
      </c>
      <c r="BI87" s="191">
        <f t="shared" si="24"/>
        <v>5603.2647933884446</v>
      </c>
      <c r="BJ87" s="191">
        <f t="shared" si="24"/>
        <v>5638.8763826956538</v>
      </c>
      <c r="BK87" s="191">
        <f t="shared" si="24"/>
        <v>6181.1904536017355</v>
      </c>
      <c r="BL87" s="278">
        <f t="shared" si="24"/>
        <v>6430.7340000922868</v>
      </c>
      <c r="BM87" s="191">
        <f t="shared" si="24"/>
        <v>7038.7668558596451</v>
      </c>
      <c r="BN87" s="191">
        <f t="shared" si="24"/>
        <v>7345.7103069964805</v>
      </c>
      <c r="BO87" s="191">
        <f t="shared" si="24"/>
        <v>7621.17504280917</v>
      </c>
      <c r="BP87" s="191">
        <f t="shared" si="24"/>
        <v>8379.2852012946314</v>
      </c>
      <c r="BQ87" s="191">
        <f t="shared" si="24"/>
        <v>8175.0577112593128</v>
      </c>
      <c r="BR87" s="191">
        <f t="shared" si="24"/>
        <v>9457.9253078656038</v>
      </c>
      <c r="BS87" s="191">
        <f t="shared" si="24"/>
        <v>10048.077982934486</v>
      </c>
      <c r="BT87" s="191">
        <f t="shared" si="24"/>
        <v>10243.165080259876</v>
      </c>
      <c r="BU87" s="191">
        <f t="shared" si="24"/>
        <v>10670.527998548816</v>
      </c>
      <c r="BV87" s="191">
        <f t="shared" si="24"/>
        <v>10538.156249457021</v>
      </c>
      <c r="BW87" s="191">
        <f t="shared" si="24"/>
        <v>9340.4381911359033</v>
      </c>
      <c r="BX87" s="191">
        <f t="shared" si="24"/>
        <v>8817.8220353815923</v>
      </c>
      <c r="BY87" s="191">
        <f t="shared" si="24"/>
        <v>8182.6123305861684</v>
      </c>
      <c r="BZ87" s="191">
        <f t="shared" si="24"/>
        <v>7561.967695682948</v>
      </c>
      <c r="CA87" s="191">
        <f t="shared" si="24"/>
        <v>7446.2913998596332</v>
      </c>
      <c r="CB87" s="191">
        <f t="shared" si="24"/>
        <v>7169.6626389614767</v>
      </c>
      <c r="CC87" s="191">
        <f t="shared" si="24"/>
        <v>1889.025937486507</v>
      </c>
      <c r="CD87" s="191">
        <f t="shared" si="24"/>
        <v>31.58443896430822</v>
      </c>
      <c r="CE87" s="191">
        <f t="shared" si="24"/>
        <v>29.250369815437889</v>
      </c>
      <c r="CF87" s="191">
        <f t="shared" si="24"/>
        <v>27.091785879937834</v>
      </c>
      <c r="CG87" s="191">
        <f t="shared" si="24"/>
        <v>25.094830612153867</v>
      </c>
      <c r="CH87" s="192">
        <f t="shared" si="24"/>
        <v>23.249151888132456</v>
      </c>
    </row>
    <row r="88" spans="1:86" x14ac:dyDescent="0.25">
      <c r="A88" s="193"/>
      <c r="B88" s="72" t="s">
        <v>564</v>
      </c>
      <c r="AG88" s="191"/>
      <c r="AH88" s="191">
        <f t="shared" ref="AH88:CH88" si="25">AH8+AH58+AH48+AH54</f>
        <v>436.70190973296383</v>
      </c>
      <c r="AI88" s="191">
        <f t="shared" si="25"/>
        <v>472.36132573242634</v>
      </c>
      <c r="AJ88" s="191">
        <f t="shared" si="25"/>
        <v>596.41902505885105</v>
      </c>
      <c r="AK88" s="191">
        <f t="shared" si="25"/>
        <v>802.3397470790951</v>
      </c>
      <c r="AL88" s="191">
        <f t="shared" si="25"/>
        <v>1071.394487536922</v>
      </c>
      <c r="AM88" s="191">
        <f t="shared" si="25"/>
        <v>1287.3871224022548</v>
      </c>
      <c r="AN88" s="191">
        <f t="shared" si="25"/>
        <v>1449.3442864788954</v>
      </c>
      <c r="AO88" s="191">
        <f t="shared" si="25"/>
        <v>1707.6200146123817</v>
      </c>
      <c r="AP88" s="191">
        <f t="shared" si="25"/>
        <v>1926.972661449071</v>
      </c>
      <c r="AQ88" s="191">
        <f t="shared" si="25"/>
        <v>2065.9281924947149</v>
      </c>
      <c r="AR88" s="191">
        <f t="shared" si="25"/>
        <v>2113.3711405014424</v>
      </c>
      <c r="AS88" s="191">
        <f t="shared" si="25"/>
        <v>2346.2905611423366</v>
      </c>
      <c r="AT88" s="191">
        <f t="shared" si="25"/>
        <v>2709.0589272426232</v>
      </c>
      <c r="AU88" s="191">
        <f t="shared" si="25"/>
        <v>3291.8321160338401</v>
      </c>
      <c r="AV88" s="191">
        <f t="shared" si="25"/>
        <v>4071.692854536519</v>
      </c>
      <c r="AW88" s="191">
        <f t="shared" si="25"/>
        <v>4594.6097590274567</v>
      </c>
      <c r="AX88" s="191">
        <f t="shared" si="25"/>
        <v>5052.9080693980095</v>
      </c>
      <c r="AY88" s="191">
        <f t="shared" si="25"/>
        <v>5441.685953753542</v>
      </c>
      <c r="AZ88" s="191">
        <f t="shared" si="25"/>
        <v>5671.1274000856029</v>
      </c>
      <c r="BA88" s="191">
        <f t="shared" si="25"/>
        <v>5633.944174306338</v>
      </c>
      <c r="BB88" s="191">
        <f t="shared" si="25"/>
        <v>5603.5551244290109</v>
      </c>
      <c r="BC88" s="191">
        <f t="shared" si="25"/>
        <v>5392.1045445488699</v>
      </c>
      <c r="BD88" s="191">
        <f t="shared" si="25"/>
        <v>4784.4892184709106</v>
      </c>
      <c r="BE88" s="191">
        <f t="shared" si="25"/>
        <v>4967.6573880147926</v>
      </c>
      <c r="BF88" s="191">
        <f t="shared" si="25"/>
        <v>5082.7749542319334</v>
      </c>
      <c r="BG88" s="191">
        <f t="shared" si="25"/>
        <v>5378.6004582751175</v>
      </c>
      <c r="BH88" s="278">
        <f t="shared" si="25"/>
        <v>5168.1622095625371</v>
      </c>
      <c r="BI88" s="191">
        <f t="shared" si="25"/>
        <v>4575.5975334532723</v>
      </c>
      <c r="BJ88" s="191">
        <f t="shared" si="25"/>
        <v>4227.950359866627</v>
      </c>
      <c r="BK88" s="191">
        <f t="shared" si="25"/>
        <v>4004.6826500672842</v>
      </c>
      <c r="BL88" s="278">
        <f t="shared" si="25"/>
        <v>3700.897013105458</v>
      </c>
      <c r="BM88" s="191">
        <f t="shared" si="25"/>
        <v>3489.0841517758531</v>
      </c>
      <c r="BN88" s="191">
        <f t="shared" si="25"/>
        <v>3200.9761399518779</v>
      </c>
      <c r="BO88" s="191">
        <f t="shared" si="25"/>
        <v>2864.0869829830967</v>
      </c>
      <c r="BP88" s="191">
        <f t="shared" si="25"/>
        <v>2620.3459331360723</v>
      </c>
      <c r="BQ88" s="191">
        <f t="shared" si="25"/>
        <v>1957.9138341833604</v>
      </c>
      <c r="BR88" s="191">
        <f t="shared" si="25"/>
        <v>1714.5475984058339</v>
      </c>
      <c r="BS88" s="191">
        <f t="shared" si="25"/>
        <v>1558.3063089079885</v>
      </c>
      <c r="BT88" s="191">
        <f t="shared" si="25"/>
        <v>1397.3764508791817</v>
      </c>
      <c r="BU88" s="191">
        <f t="shared" si="25"/>
        <v>1344.4390144054084</v>
      </c>
      <c r="BV88" s="191">
        <f t="shared" si="25"/>
        <v>1123.5087164817194</v>
      </c>
      <c r="BW88" s="191">
        <f t="shared" si="25"/>
        <v>718.09541577300547</v>
      </c>
      <c r="BX88" s="191">
        <f t="shared" si="25"/>
        <v>560.54033774399841</v>
      </c>
      <c r="BY88" s="191">
        <f t="shared" si="25"/>
        <v>356.35225359521951</v>
      </c>
      <c r="BZ88" s="191">
        <f t="shared" si="25"/>
        <v>351.08530032529205</v>
      </c>
      <c r="CA88" s="191">
        <f t="shared" si="25"/>
        <v>232.31253695502355</v>
      </c>
      <c r="CB88" s="191">
        <f t="shared" si="25"/>
        <v>66.697446358666312</v>
      </c>
      <c r="CC88" s="191">
        <f t="shared" si="25"/>
        <v>1.0381222000620922</v>
      </c>
      <c r="CD88" s="191">
        <f t="shared" si="25"/>
        <v>2.1892314085678684</v>
      </c>
      <c r="CE88" s="191">
        <f t="shared" si="25"/>
        <v>0.9826460036261897</v>
      </c>
      <c r="CF88" s="191">
        <f t="shared" si="25"/>
        <v>0.40584999159702023</v>
      </c>
      <c r="CG88" s="191">
        <f t="shared" si="25"/>
        <v>5.7014085265550227E-2</v>
      </c>
      <c r="CH88" s="192">
        <f t="shared" si="25"/>
        <v>0.73498446984118748</v>
      </c>
    </row>
    <row r="89" spans="1:86" x14ac:dyDescent="0.25">
      <c r="A89" s="193"/>
      <c r="B89" s="72" t="s">
        <v>565</v>
      </c>
      <c r="AG89" s="191"/>
      <c r="AH89" s="191">
        <f t="shared" ref="AH89:CH89" si="26">AH9+AH59</f>
        <v>588.24279459666923</v>
      </c>
      <c r="AI89" s="191">
        <f t="shared" si="26"/>
        <v>608.16808189345966</v>
      </c>
      <c r="AJ89" s="191">
        <f t="shared" si="26"/>
        <v>909.3056672308619</v>
      </c>
      <c r="AK89" s="191">
        <f t="shared" si="26"/>
        <v>1681.3669172149671</v>
      </c>
      <c r="AL89" s="191">
        <f t="shared" si="26"/>
        <v>2771.2180864589741</v>
      </c>
      <c r="AM89" s="191">
        <f t="shared" si="26"/>
        <v>3484.8304473749072</v>
      </c>
      <c r="AN89" s="191">
        <f t="shared" si="26"/>
        <v>3982.5103382040375</v>
      </c>
      <c r="AO89" s="191">
        <f t="shared" si="26"/>
        <v>4488.8247775176296</v>
      </c>
      <c r="AP89" s="191">
        <f t="shared" si="26"/>
        <v>4641.30618267507</v>
      </c>
      <c r="AQ89" s="191">
        <f t="shared" si="26"/>
        <v>4302.9441799958231</v>
      </c>
      <c r="AR89" s="191">
        <f t="shared" si="26"/>
        <v>3268.366</v>
      </c>
      <c r="AS89" s="191">
        <f t="shared" si="26"/>
        <v>2917.6397552913354</v>
      </c>
      <c r="AT89" s="191">
        <f t="shared" si="26"/>
        <v>3313.3789999999999</v>
      </c>
      <c r="AU89" s="191">
        <f t="shared" si="26"/>
        <v>4527.9539999999997</v>
      </c>
      <c r="AV89" s="191">
        <f t="shared" si="26"/>
        <v>5859.35</v>
      </c>
      <c r="AW89" s="191">
        <f t="shared" si="26"/>
        <v>6117.02</v>
      </c>
      <c r="AX89" s="191">
        <f t="shared" si="26"/>
        <v>5565.2816599999996</v>
      </c>
      <c r="AY89" s="191">
        <f t="shared" si="26"/>
        <v>5189.8957010000004</v>
      </c>
      <c r="AZ89" s="191">
        <f t="shared" si="26"/>
        <v>4554.1502700000001</v>
      </c>
      <c r="BA89" s="191">
        <f t="shared" si="26"/>
        <v>3733.3902000000003</v>
      </c>
      <c r="BB89" s="191">
        <f t="shared" si="26"/>
        <v>3354.2773969999998</v>
      </c>
      <c r="BC89" s="191">
        <f t="shared" si="26"/>
        <v>3045.997906829487</v>
      </c>
      <c r="BD89" s="191">
        <f t="shared" si="26"/>
        <v>2661.3983389999999</v>
      </c>
      <c r="BE89" s="191">
        <f t="shared" si="26"/>
        <v>2328.4178367675649</v>
      </c>
      <c r="BF89" s="191">
        <f t="shared" si="26"/>
        <v>2297.518709594649</v>
      </c>
      <c r="BG89" s="191">
        <f t="shared" si="26"/>
        <v>2223.2956592581722</v>
      </c>
      <c r="BH89" s="278">
        <f t="shared" si="26"/>
        <v>1977.1002171767038</v>
      </c>
      <c r="BI89" s="191">
        <f t="shared" si="26"/>
        <v>2066.0961107590651</v>
      </c>
      <c r="BJ89" s="191">
        <f t="shared" si="26"/>
        <v>2205.3785580777185</v>
      </c>
      <c r="BK89" s="191">
        <f t="shared" si="26"/>
        <v>2060.0513542725066</v>
      </c>
      <c r="BL89" s="278">
        <f t="shared" si="26"/>
        <v>2437.1550696171889</v>
      </c>
      <c r="BM89" s="191">
        <f t="shared" si="26"/>
        <v>4110.807889434509</v>
      </c>
      <c r="BN89" s="191">
        <f t="shared" si="26"/>
        <v>4231.9737242372594</v>
      </c>
      <c r="BO89" s="191">
        <f t="shared" si="26"/>
        <v>4772.3460335730615</v>
      </c>
      <c r="BP89" s="191">
        <f t="shared" si="26"/>
        <v>5128.4388886755296</v>
      </c>
      <c r="BQ89" s="191">
        <f t="shared" si="26"/>
        <v>3811.3202527161902</v>
      </c>
      <c r="BR89" s="191">
        <f t="shared" si="26"/>
        <v>2695.8303489699992</v>
      </c>
      <c r="BS89" s="191">
        <f t="shared" si="26"/>
        <v>2003.6174202700001</v>
      </c>
      <c r="BT89" s="191">
        <f t="shared" si="26"/>
        <v>1611.2098276999998</v>
      </c>
      <c r="BU89" s="191">
        <f t="shared" si="26"/>
        <v>1442.7194395999989</v>
      </c>
      <c r="BV89" s="191">
        <f t="shared" si="26"/>
        <v>1143.9083112699998</v>
      </c>
      <c r="BW89" s="191">
        <f t="shared" si="26"/>
        <v>602.98041054999987</v>
      </c>
      <c r="BX89" s="191">
        <f t="shared" si="26"/>
        <v>435.2048795899999</v>
      </c>
      <c r="BY89" s="191">
        <f t="shared" si="26"/>
        <v>300.02276639000013</v>
      </c>
      <c r="BZ89" s="191">
        <f t="shared" si="26"/>
        <v>225.14763906000002</v>
      </c>
      <c r="CA89" s="191">
        <f t="shared" si="26"/>
        <v>144.71700034999998</v>
      </c>
      <c r="CB89" s="191">
        <f t="shared" si="26"/>
        <v>91.039659989999976</v>
      </c>
      <c r="CC89" s="191">
        <f t="shared" si="26"/>
        <v>0.823018388384816</v>
      </c>
      <c r="CD89" s="191">
        <f t="shared" si="26"/>
        <v>0.81014477429453224</v>
      </c>
      <c r="CE89" s="191">
        <f t="shared" si="26"/>
        <v>0.57285385926443366</v>
      </c>
      <c r="CF89" s="191">
        <f t="shared" si="26"/>
        <v>0.41082884973681133</v>
      </c>
      <c r="CG89" s="191">
        <f t="shared" si="26"/>
        <v>0.30020109210054435</v>
      </c>
      <c r="CH89" s="192">
        <f t="shared" si="26"/>
        <v>0.22466883648828548</v>
      </c>
    </row>
    <row r="90" spans="1:86" x14ac:dyDescent="0.25">
      <c r="A90" s="193"/>
      <c r="B90" s="72" t="s">
        <v>566</v>
      </c>
      <c r="AG90" s="191"/>
      <c r="AH90" s="191">
        <f t="shared" ref="AH90:BK90" si="27">AH10+AH60+AH49+AH53+AH75+AH68+AH84+AH83</f>
        <v>438.55246839769984</v>
      </c>
      <c r="AI90" s="191">
        <f t="shared" si="27"/>
        <v>487.88474033038761</v>
      </c>
      <c r="AJ90" s="191">
        <f t="shared" si="27"/>
        <v>633.89072558920907</v>
      </c>
      <c r="AK90" s="191">
        <f t="shared" si="27"/>
        <v>1016.0002584712307</v>
      </c>
      <c r="AL90" s="191">
        <f t="shared" si="27"/>
        <v>1319.611049869507</v>
      </c>
      <c r="AM90" s="191">
        <f t="shared" si="27"/>
        <v>1581.4875026997145</v>
      </c>
      <c r="AN90" s="191">
        <f t="shared" si="27"/>
        <v>1784.9455660705307</v>
      </c>
      <c r="AO90" s="191">
        <f t="shared" si="27"/>
        <v>1983.9140462003309</v>
      </c>
      <c r="AP90" s="191">
        <f t="shared" si="27"/>
        <v>2170.6870238699521</v>
      </c>
      <c r="AQ90" s="191">
        <f t="shared" si="27"/>
        <v>2311.2126754290871</v>
      </c>
      <c r="AR90" s="191">
        <f t="shared" si="27"/>
        <v>2427.750859498557</v>
      </c>
      <c r="AS90" s="191">
        <f t="shared" si="27"/>
        <v>2745.9420562421678</v>
      </c>
      <c r="AT90" s="191">
        <f t="shared" si="27"/>
        <v>3556.451072757377</v>
      </c>
      <c r="AU90" s="191">
        <f t="shared" si="27"/>
        <v>4706.8277834778901</v>
      </c>
      <c r="AV90" s="191">
        <f t="shared" si="27"/>
        <v>5989.3441454634822</v>
      </c>
      <c r="AW90" s="191">
        <f t="shared" si="27"/>
        <v>7147.4742409725432</v>
      </c>
      <c r="AX90" s="191">
        <f t="shared" si="27"/>
        <v>8050.5837412048222</v>
      </c>
      <c r="AY90" s="191">
        <f t="shared" si="27"/>
        <v>8869.6538713597056</v>
      </c>
      <c r="AZ90" s="191">
        <f t="shared" si="27"/>
        <v>9402.0754291861576</v>
      </c>
      <c r="BA90" s="191">
        <f t="shared" si="27"/>
        <v>9251.3248959179</v>
      </c>
      <c r="BB90" s="191">
        <f t="shared" si="27"/>
        <v>9043.213413618796</v>
      </c>
      <c r="BC90" s="191">
        <f t="shared" si="27"/>
        <v>8500.7546961160915</v>
      </c>
      <c r="BD90" s="191">
        <f t="shared" si="27"/>
        <v>7435.3920256115825</v>
      </c>
      <c r="BE90" s="191">
        <f t="shared" si="27"/>
        <v>7630.5383411025268</v>
      </c>
      <c r="BF90" s="191">
        <f t="shared" si="27"/>
        <v>8382.0506222819276</v>
      </c>
      <c r="BG90" s="191">
        <f t="shared" si="27"/>
        <v>8624.5515733726352</v>
      </c>
      <c r="BH90" s="278">
        <f t="shared" si="27"/>
        <v>9530.5081454226529</v>
      </c>
      <c r="BI90" s="191">
        <f t="shared" si="27"/>
        <v>10273.865445583842</v>
      </c>
      <c r="BJ90" s="191">
        <f t="shared" si="27"/>
        <v>11175.878295625014</v>
      </c>
      <c r="BK90" s="191">
        <f t="shared" si="27"/>
        <v>11921.568635345446</v>
      </c>
      <c r="BL90" s="278">
        <f t="shared" ref="BL90:CH90" si="28">BL10+BL60+BL49+BL53+BL71+BL75+BL67+BL68+BL79+BL76+BL84+BL83</f>
        <v>13055.258912828873</v>
      </c>
      <c r="BM90" s="191">
        <f t="shared" si="28"/>
        <v>15927.665523858679</v>
      </c>
      <c r="BN90" s="191">
        <f t="shared" si="28"/>
        <v>17458.942416216691</v>
      </c>
      <c r="BO90" s="191">
        <f t="shared" si="28"/>
        <v>18296.765737313741</v>
      </c>
      <c r="BP90" s="191">
        <f t="shared" si="28"/>
        <v>19308.462292559354</v>
      </c>
      <c r="BQ90" s="191">
        <f t="shared" si="28"/>
        <v>18611.873933673276</v>
      </c>
      <c r="BR90" s="191">
        <f t="shared" si="28"/>
        <v>18738.480476407902</v>
      </c>
      <c r="BS90" s="191">
        <f t="shared" si="28"/>
        <v>18682.714577056046</v>
      </c>
      <c r="BT90" s="191">
        <f t="shared" si="28"/>
        <v>18084.056683906289</v>
      </c>
      <c r="BU90" s="191">
        <f t="shared" si="28"/>
        <v>17253.424912095314</v>
      </c>
      <c r="BV90" s="191">
        <f t="shared" si="28"/>
        <v>15829.341734649495</v>
      </c>
      <c r="BW90" s="191">
        <f t="shared" si="28"/>
        <v>13460.140109571938</v>
      </c>
      <c r="BX90" s="191">
        <f t="shared" si="28"/>
        <v>12394.088312088816</v>
      </c>
      <c r="BY90" s="191">
        <f t="shared" si="28"/>
        <v>11054.268636179462</v>
      </c>
      <c r="BZ90" s="191">
        <f t="shared" si="28"/>
        <v>10472.330720105963</v>
      </c>
      <c r="CA90" s="191">
        <f t="shared" si="28"/>
        <v>10141.490943228739</v>
      </c>
      <c r="CB90" s="191">
        <f t="shared" si="28"/>
        <v>9023.6809184304184</v>
      </c>
      <c r="CC90" s="191">
        <f t="shared" si="28"/>
        <v>5889.8075902829378</v>
      </c>
      <c r="CD90" s="191">
        <f t="shared" si="28"/>
        <v>5299.0805378149707</v>
      </c>
      <c r="CE90" s="191">
        <f t="shared" si="28"/>
        <v>5586.1331716221403</v>
      </c>
      <c r="CF90" s="191">
        <f t="shared" si="28"/>
        <v>5881.048501145071</v>
      </c>
      <c r="CG90" s="191">
        <f t="shared" si="28"/>
        <v>6244.8587923389196</v>
      </c>
      <c r="CH90" s="192">
        <f t="shared" si="28"/>
        <v>6502.0847539612241</v>
      </c>
    </row>
    <row r="91" spans="1:86" ht="24.75" customHeight="1" x14ac:dyDescent="0.25">
      <c r="A91" s="193"/>
      <c r="B91" s="72" t="s">
        <v>572</v>
      </c>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f t="shared" ref="BL91:CH91" si="29">BL80</f>
        <v>0</v>
      </c>
      <c r="BM91" s="191">
        <f t="shared" si="29"/>
        <v>0</v>
      </c>
      <c r="BN91" s="191">
        <f t="shared" si="29"/>
        <v>0</v>
      </c>
      <c r="BO91" s="191">
        <f t="shared" si="29"/>
        <v>0</v>
      </c>
      <c r="BP91" s="191">
        <f t="shared" si="29"/>
        <v>0</v>
      </c>
      <c r="BQ91" s="191">
        <f t="shared" si="29"/>
        <v>5.8574696600000031</v>
      </c>
      <c r="BR91" s="191">
        <f t="shared" si="29"/>
        <v>56.150329630000009</v>
      </c>
      <c r="BS91" s="191">
        <f t="shared" si="29"/>
        <v>490.88279648000002</v>
      </c>
      <c r="BT91" s="191">
        <f t="shared" si="29"/>
        <v>1585.7627723199994</v>
      </c>
      <c r="BU91" s="191">
        <f t="shared" si="29"/>
        <v>3322.5426384599987</v>
      </c>
      <c r="BV91" s="191">
        <f t="shared" si="29"/>
        <v>8134.8647156900006</v>
      </c>
      <c r="BW91" s="191">
        <f t="shared" si="29"/>
        <v>18376.926201870003</v>
      </c>
      <c r="BX91" s="191">
        <f t="shared" si="29"/>
        <v>38232.03873058001</v>
      </c>
      <c r="BY91" s="191">
        <f t="shared" si="29"/>
        <v>40592.114999999991</v>
      </c>
      <c r="BZ91" s="191">
        <f t="shared" si="29"/>
        <v>41937.592814379997</v>
      </c>
      <c r="CA91" s="191">
        <f t="shared" si="29"/>
        <v>52118.544098990002</v>
      </c>
      <c r="CB91" s="191">
        <f t="shared" si="29"/>
        <v>66743.876048169972</v>
      </c>
      <c r="CC91" s="191">
        <f t="shared" si="29"/>
        <v>79208.239139544137</v>
      </c>
      <c r="CD91" s="191">
        <f t="shared" si="29"/>
        <v>87649.386698919043</v>
      </c>
      <c r="CE91" s="191">
        <f t="shared" si="29"/>
        <v>88372.740151185077</v>
      </c>
      <c r="CF91" s="191">
        <f t="shared" si="29"/>
        <v>89603.468812915293</v>
      </c>
      <c r="CG91" s="191">
        <f t="shared" si="29"/>
        <v>92158.757849028567</v>
      </c>
      <c r="CH91" s="192">
        <f t="shared" si="29"/>
        <v>94920.932955991128</v>
      </c>
    </row>
    <row r="92" spans="1:86" ht="26.25" customHeight="1" x14ac:dyDescent="0.25">
      <c r="A92" s="193"/>
      <c r="B92" s="74" t="s">
        <v>567</v>
      </c>
      <c r="AH92" s="191">
        <f t="shared" ref="AH92:CH92" si="30">AH6+AH61+AH66+AH70+AH74+AH76+AH78+AH82</f>
        <v>1071</v>
      </c>
      <c r="AI92" s="191">
        <f t="shared" si="30"/>
        <v>1194</v>
      </c>
      <c r="AJ92" s="191">
        <f t="shared" si="30"/>
        <v>1476</v>
      </c>
      <c r="AK92" s="191">
        <f t="shared" si="30"/>
        <v>2096.33</v>
      </c>
      <c r="AL92" s="191">
        <f t="shared" si="30"/>
        <v>2419</v>
      </c>
      <c r="AM92" s="191">
        <f t="shared" si="30"/>
        <v>2704</v>
      </c>
      <c r="AN92" s="191">
        <f t="shared" si="30"/>
        <v>3117</v>
      </c>
      <c r="AO92" s="191">
        <f t="shared" si="30"/>
        <v>3515</v>
      </c>
      <c r="AP92" s="191">
        <f t="shared" si="30"/>
        <v>3782</v>
      </c>
      <c r="AQ92" s="191">
        <f t="shared" si="30"/>
        <v>3985</v>
      </c>
      <c r="AR92" s="191">
        <f t="shared" si="30"/>
        <v>4434.1280000000006</v>
      </c>
      <c r="AS92" s="191">
        <f t="shared" si="30"/>
        <v>5031.3342119219333</v>
      </c>
      <c r="AT92" s="191">
        <f t="shared" si="30"/>
        <v>5790.8220000000001</v>
      </c>
      <c r="AU92" s="191">
        <f t="shared" si="30"/>
        <v>6001.4549999999999</v>
      </c>
      <c r="AV92" s="191">
        <f t="shared" si="30"/>
        <v>7260.0259999999998</v>
      </c>
      <c r="AW92" s="191">
        <f t="shared" si="30"/>
        <v>8069.4830000000002</v>
      </c>
      <c r="AX92" s="191">
        <f t="shared" si="30"/>
        <v>8344.4640593971671</v>
      </c>
      <c r="AY92" s="191">
        <f t="shared" si="30"/>
        <v>8494.3502538867524</v>
      </c>
      <c r="AZ92" s="191">
        <f t="shared" si="30"/>
        <v>8602.025694728236</v>
      </c>
      <c r="BA92" s="191">
        <f t="shared" si="30"/>
        <v>8640.5586407757619</v>
      </c>
      <c r="BB92" s="191">
        <f t="shared" si="30"/>
        <v>8595.464433952191</v>
      </c>
      <c r="BC92" s="191">
        <f t="shared" si="30"/>
        <v>8942.0083998374503</v>
      </c>
      <c r="BD92" s="191">
        <f t="shared" si="30"/>
        <v>9531.7037557356707</v>
      </c>
      <c r="BE92" s="191">
        <f t="shared" si="30"/>
        <v>10294.057763499603</v>
      </c>
      <c r="BF92" s="191">
        <f t="shared" si="30"/>
        <v>10697.652014520467</v>
      </c>
      <c r="BG92" s="191">
        <f t="shared" si="30"/>
        <v>10903.644924357332</v>
      </c>
      <c r="BH92" s="191">
        <f t="shared" si="30"/>
        <v>12347.603465567412</v>
      </c>
      <c r="BI92" s="191">
        <f t="shared" si="30"/>
        <v>12833.50964645738</v>
      </c>
      <c r="BJ92" s="191">
        <f t="shared" si="30"/>
        <v>13779.586168351761</v>
      </c>
      <c r="BK92" s="191">
        <f t="shared" si="30"/>
        <v>14380.045118128428</v>
      </c>
      <c r="BL92" s="191">
        <f t="shared" si="30"/>
        <v>15553.985666372697</v>
      </c>
      <c r="BM92" s="191">
        <f t="shared" si="30"/>
        <v>16362.454703807016</v>
      </c>
      <c r="BN92" s="191">
        <f t="shared" si="30"/>
        <v>16766.754930850639</v>
      </c>
      <c r="BO92" s="191">
        <f t="shared" si="30"/>
        <v>16629.992018452118</v>
      </c>
      <c r="BP92" s="191">
        <f t="shared" si="30"/>
        <v>16184.951057678054</v>
      </c>
      <c r="BQ92" s="191">
        <f t="shared" si="30"/>
        <v>13608.902623134025</v>
      </c>
      <c r="BR92" s="191">
        <f t="shared" si="30"/>
        <v>13177.017597510661</v>
      </c>
      <c r="BS92" s="191">
        <f t="shared" si="30"/>
        <v>12622.370827631479</v>
      </c>
      <c r="BT92" s="191">
        <f t="shared" si="30"/>
        <v>12009.520813964671</v>
      </c>
      <c r="BU92" s="191">
        <f t="shared" si="30"/>
        <v>11521.359515350461</v>
      </c>
      <c r="BV92" s="191">
        <f t="shared" si="30"/>
        <v>11013.247955258557</v>
      </c>
      <c r="BW92" s="191">
        <f t="shared" si="30"/>
        <v>10842.478793169257</v>
      </c>
      <c r="BX92" s="191">
        <f t="shared" si="30"/>
        <v>10896.064837046717</v>
      </c>
      <c r="BY92" s="191">
        <f t="shared" si="30"/>
        <v>10540.438427449533</v>
      </c>
      <c r="BZ92" s="191">
        <f t="shared" si="30"/>
        <v>10884.979349060668</v>
      </c>
      <c r="CA92" s="191">
        <f t="shared" si="30"/>
        <v>11743.090677658618</v>
      </c>
      <c r="CB92" s="191">
        <f t="shared" si="30"/>
        <v>12887.803353658575</v>
      </c>
      <c r="CC92" s="191">
        <f t="shared" si="30"/>
        <v>13297.671279209841</v>
      </c>
      <c r="CD92" s="191">
        <f t="shared" si="30"/>
        <v>13348.113931128004</v>
      </c>
      <c r="CE92" s="191">
        <f t="shared" si="30"/>
        <v>13276.500753187389</v>
      </c>
      <c r="CF92" s="191">
        <f t="shared" si="30"/>
        <v>13273.146440345477</v>
      </c>
      <c r="CG92" s="191">
        <f t="shared" si="30"/>
        <v>13606.115025109091</v>
      </c>
      <c r="CH92" s="192">
        <f t="shared" si="30"/>
        <v>13789.729612829018</v>
      </c>
    </row>
    <row r="93" spans="1:86" x14ac:dyDescent="0.25">
      <c r="A93" s="193"/>
      <c r="B93" s="74" t="s">
        <v>544</v>
      </c>
      <c r="AH93" s="191">
        <f t="shared" ref="AH93:BM93" si="31">AH11+AH62+AH67+AH45+AH50+AH53+AH54+AH68+AH71+AH72+AH75+SUM(AH79:AH80)+SUM(AH83:AH84)</f>
        <v>1621</v>
      </c>
      <c r="AI93" s="191">
        <f t="shared" si="31"/>
        <v>1746</v>
      </c>
      <c r="AJ93" s="191">
        <f t="shared" si="31"/>
        <v>2354</v>
      </c>
      <c r="AK93" s="191">
        <f t="shared" si="31"/>
        <v>3760.92</v>
      </c>
      <c r="AL93" s="191">
        <f t="shared" si="31"/>
        <v>5498</v>
      </c>
      <c r="AM93" s="191">
        <f t="shared" si="31"/>
        <v>6745</v>
      </c>
      <c r="AN93" s="191">
        <f t="shared" si="31"/>
        <v>7666</v>
      </c>
      <c r="AO93" s="191">
        <f t="shared" si="31"/>
        <v>8717</v>
      </c>
      <c r="AP93" s="191">
        <f t="shared" si="31"/>
        <v>9394</v>
      </c>
      <c r="AQ93" s="191">
        <f t="shared" si="31"/>
        <v>9387.7079999999987</v>
      </c>
      <c r="AR93" s="191">
        <f t="shared" si="31"/>
        <v>8665.8219999999983</v>
      </c>
      <c r="AS93" s="191">
        <f t="shared" si="31"/>
        <v>9037.4317880780654</v>
      </c>
      <c r="AT93" s="191">
        <f t="shared" si="31"/>
        <v>10852.015000000001</v>
      </c>
      <c r="AU93" s="191">
        <f t="shared" si="31"/>
        <v>14083.792899511731</v>
      </c>
      <c r="AV93" s="191">
        <f t="shared" si="31"/>
        <v>18054.871999999999</v>
      </c>
      <c r="AW93" s="191">
        <f t="shared" si="31"/>
        <v>20526.008999999998</v>
      </c>
      <c r="AX93" s="191">
        <f t="shared" si="31"/>
        <v>21777.352154602831</v>
      </c>
      <c r="AY93" s="191">
        <f t="shared" si="31"/>
        <v>23126.355372113248</v>
      </c>
      <c r="AZ93" s="191">
        <f t="shared" si="31"/>
        <v>23596.575062271761</v>
      </c>
      <c r="BA93" s="191">
        <f t="shared" si="31"/>
        <v>22813.948107224242</v>
      </c>
      <c r="BB93" s="191">
        <f t="shared" si="31"/>
        <v>22418.676401047807</v>
      </c>
      <c r="BC93" s="191">
        <f t="shared" si="31"/>
        <v>21599.330742630238</v>
      </c>
      <c r="BD93" s="191">
        <f t="shared" si="31"/>
        <v>19899.894698082491</v>
      </c>
      <c r="BE93" s="191">
        <f t="shared" si="31"/>
        <v>20373.0289045305</v>
      </c>
      <c r="BF93" s="191">
        <f t="shared" si="31"/>
        <v>21296.976694947112</v>
      </c>
      <c r="BG93" s="191">
        <f t="shared" si="31"/>
        <v>22121.324932195923</v>
      </c>
      <c r="BH93" s="191">
        <f t="shared" si="31"/>
        <v>22351.822582913002</v>
      </c>
      <c r="BI93" s="191">
        <f t="shared" si="31"/>
        <v>22518.823883184625</v>
      </c>
      <c r="BJ93" s="191">
        <f t="shared" si="31"/>
        <v>23392.650364503708</v>
      </c>
      <c r="BK93" s="191">
        <f t="shared" si="31"/>
        <v>24316.036793454667</v>
      </c>
      <c r="BL93" s="191">
        <f t="shared" si="31"/>
        <v>25412.8569343173</v>
      </c>
      <c r="BM93" s="191">
        <f t="shared" si="31"/>
        <v>30333.368116922979</v>
      </c>
      <c r="BN93" s="191">
        <f t="shared" ref="BN93:CH93" si="32">BN11+BN62+BN67+BN45+BN50+BN53+BN54+BN68+BN71+BN72+BN75+SUM(BN79:BN80)+SUM(BN83:BN84)</f>
        <v>31998.108116931071</v>
      </c>
      <c r="BO93" s="191">
        <f t="shared" si="32"/>
        <v>33310.027421227693</v>
      </c>
      <c r="BP93" s="191">
        <f t="shared" si="32"/>
        <v>35221.006228371945</v>
      </c>
      <c r="BQ93" s="191">
        <f t="shared" si="32"/>
        <v>32562.023201492135</v>
      </c>
      <c r="BR93" s="191">
        <f t="shared" si="32"/>
        <v>32662.934061279338</v>
      </c>
      <c r="BS93" s="191">
        <f t="shared" si="32"/>
        <v>32783.599085648522</v>
      </c>
      <c r="BT93" s="191">
        <f t="shared" si="32"/>
        <v>32921.570815065345</v>
      </c>
      <c r="BU93" s="191">
        <f t="shared" si="32"/>
        <v>34033.654003109536</v>
      </c>
      <c r="BV93" s="191">
        <f t="shared" si="32"/>
        <v>36763.455092069838</v>
      </c>
      <c r="BW93" s="191">
        <f t="shared" si="32"/>
        <v>42491.319691050914</v>
      </c>
      <c r="BX93" s="191">
        <f t="shared" si="32"/>
        <v>60433.332952078854</v>
      </c>
      <c r="BY93" s="191">
        <f t="shared" si="32"/>
        <v>60481.391328733393</v>
      </c>
      <c r="BZ93" s="191">
        <f t="shared" si="32"/>
        <v>60544.414923372475</v>
      </c>
      <c r="CA93" s="191">
        <f t="shared" si="32"/>
        <v>70076.666583618513</v>
      </c>
      <c r="CB93" s="191">
        <f t="shared" si="32"/>
        <v>83084.804954699313</v>
      </c>
      <c r="CC93" s="191">
        <f t="shared" si="32"/>
        <v>86973.665020596425</v>
      </c>
      <c r="CD93" s="191">
        <f t="shared" si="32"/>
        <v>92982.247514960633</v>
      </c>
      <c r="CE93" s="191">
        <f t="shared" si="32"/>
        <v>93988.658730286857</v>
      </c>
      <c r="CF93" s="191">
        <f t="shared" si="32"/>
        <v>95511.194929665464</v>
      </c>
      <c r="CG93" s="191">
        <f t="shared" si="32"/>
        <v>98427.62411970082</v>
      </c>
      <c r="CH93" s="192">
        <f t="shared" si="32"/>
        <v>101445.56019297922</v>
      </c>
    </row>
    <row r="94" spans="1:86" s="123" customFormat="1" ht="15.6" x14ac:dyDescent="0.3">
      <c r="A94" s="201"/>
      <c r="B94" s="123" t="s">
        <v>276</v>
      </c>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55">
        <f>AH93+AH92</f>
        <v>2692</v>
      </c>
      <c r="AI94" s="55">
        <f t="shared" ref="AI94:CH94" si="33">AI93+AI92</f>
        <v>2940</v>
      </c>
      <c r="AJ94" s="55">
        <f t="shared" si="33"/>
        <v>3830</v>
      </c>
      <c r="AK94" s="55">
        <f t="shared" si="33"/>
        <v>5857.25</v>
      </c>
      <c r="AL94" s="55">
        <f t="shared" si="33"/>
        <v>7917</v>
      </c>
      <c r="AM94" s="55">
        <f t="shared" si="33"/>
        <v>9449</v>
      </c>
      <c r="AN94" s="55">
        <f t="shared" si="33"/>
        <v>10783</v>
      </c>
      <c r="AO94" s="55">
        <f t="shared" si="33"/>
        <v>12232</v>
      </c>
      <c r="AP94" s="55">
        <f t="shared" si="33"/>
        <v>13176</v>
      </c>
      <c r="AQ94" s="55">
        <f t="shared" si="33"/>
        <v>13372.707999999999</v>
      </c>
      <c r="AR94" s="55">
        <f t="shared" si="33"/>
        <v>13099.949999999999</v>
      </c>
      <c r="AS94" s="55">
        <f t="shared" si="33"/>
        <v>14068.766</v>
      </c>
      <c r="AT94" s="55">
        <f t="shared" si="33"/>
        <v>16642.837</v>
      </c>
      <c r="AU94" s="55">
        <f t="shared" si="33"/>
        <v>20085.247899511731</v>
      </c>
      <c r="AV94" s="55">
        <f t="shared" si="33"/>
        <v>25314.898000000001</v>
      </c>
      <c r="AW94" s="55">
        <f t="shared" si="33"/>
        <v>28595.491999999998</v>
      </c>
      <c r="AX94" s="55">
        <f t="shared" si="33"/>
        <v>30121.816213999999</v>
      </c>
      <c r="AY94" s="55">
        <f t="shared" si="33"/>
        <v>31620.705626000003</v>
      </c>
      <c r="AZ94" s="55">
        <f t="shared" si="33"/>
        <v>32198.600756999997</v>
      </c>
      <c r="BA94" s="55">
        <f t="shared" si="33"/>
        <v>31454.506748000003</v>
      </c>
      <c r="BB94" s="55">
        <f t="shared" si="33"/>
        <v>31014.140834999998</v>
      </c>
      <c r="BC94" s="55">
        <f t="shared" si="33"/>
        <v>30541.339142467688</v>
      </c>
      <c r="BD94" s="55">
        <f t="shared" si="33"/>
        <v>29431.598453818162</v>
      </c>
      <c r="BE94" s="55">
        <f t="shared" si="33"/>
        <v>30667.086668030104</v>
      </c>
      <c r="BF94" s="55">
        <f t="shared" si="33"/>
        <v>31994.628709467579</v>
      </c>
      <c r="BG94" s="55">
        <f t="shared" si="33"/>
        <v>33024.969856553253</v>
      </c>
      <c r="BH94" s="55">
        <f t="shared" si="33"/>
        <v>34699.426048480411</v>
      </c>
      <c r="BI94" s="55">
        <f t="shared" si="33"/>
        <v>35352.333529642005</v>
      </c>
      <c r="BJ94" s="55">
        <f t="shared" si="33"/>
        <v>37172.236532855473</v>
      </c>
      <c r="BK94" s="55">
        <f t="shared" si="33"/>
        <v>38696.081911583096</v>
      </c>
      <c r="BL94" s="55">
        <f t="shared" si="33"/>
        <v>40966.842600689997</v>
      </c>
      <c r="BM94" s="55">
        <f t="shared" si="33"/>
        <v>46695.822820729998</v>
      </c>
      <c r="BN94" s="55">
        <f t="shared" si="33"/>
        <v>48764.863047781706</v>
      </c>
      <c r="BO94" s="55">
        <f t="shared" si="33"/>
        <v>49940.019439679811</v>
      </c>
      <c r="BP94" s="55">
        <f t="shared" si="33"/>
        <v>51405.957286049997</v>
      </c>
      <c r="BQ94" s="55">
        <f t="shared" si="33"/>
        <v>46170.92582462616</v>
      </c>
      <c r="BR94" s="55">
        <f t="shared" si="33"/>
        <v>45839.95165879</v>
      </c>
      <c r="BS94" s="55">
        <f t="shared" si="33"/>
        <v>45405.969913280001</v>
      </c>
      <c r="BT94" s="55">
        <f t="shared" si="33"/>
        <v>44931.091629030016</v>
      </c>
      <c r="BU94" s="55">
        <f t="shared" si="33"/>
        <v>45555.013518459993</v>
      </c>
      <c r="BV94" s="55">
        <f t="shared" si="33"/>
        <v>47776.703047328396</v>
      </c>
      <c r="BW94" s="55">
        <f t="shared" si="33"/>
        <v>53333.798484220169</v>
      </c>
      <c r="BX94" s="55">
        <f t="shared" si="33"/>
        <v>71329.397789125564</v>
      </c>
      <c r="BY94" s="55">
        <f t="shared" si="33"/>
        <v>71021.829756182924</v>
      </c>
      <c r="BZ94" s="55">
        <f t="shared" si="33"/>
        <v>71429.394272433143</v>
      </c>
      <c r="CA94" s="55">
        <f t="shared" si="33"/>
        <v>81819.757261277133</v>
      </c>
      <c r="CB94" s="55">
        <f t="shared" si="33"/>
        <v>95972.608308357885</v>
      </c>
      <c r="CC94" s="55">
        <f t="shared" si="33"/>
        <v>100271.33629980627</v>
      </c>
      <c r="CD94" s="55">
        <f t="shared" si="33"/>
        <v>106330.36144608863</v>
      </c>
      <c r="CE94" s="55">
        <f t="shared" si="33"/>
        <v>107265.15948347424</v>
      </c>
      <c r="CF94" s="55">
        <f t="shared" si="33"/>
        <v>108784.34137001094</v>
      </c>
      <c r="CG94" s="55">
        <f t="shared" si="33"/>
        <v>112033.73914480991</v>
      </c>
      <c r="CH94" s="56">
        <f t="shared" si="33"/>
        <v>115235.28980580824</v>
      </c>
    </row>
    <row r="95" spans="1:86" ht="26.25" customHeight="1" x14ac:dyDescent="0.3">
      <c r="A95" s="193"/>
      <c r="B95" s="123" t="s">
        <v>573</v>
      </c>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191"/>
      <c r="BD95" s="191"/>
      <c r="BE95" s="191"/>
      <c r="BF95" s="191"/>
      <c r="BG95" s="191"/>
      <c r="BH95" s="305" t="s">
        <v>538</v>
      </c>
      <c r="BI95" s="191"/>
      <c r="BJ95" s="191"/>
      <c r="BK95" s="191"/>
      <c r="BL95" s="305" t="s">
        <v>538</v>
      </c>
      <c r="BM95" s="191"/>
      <c r="BN95" s="191"/>
      <c r="BO95" s="191"/>
      <c r="BP95" s="191"/>
      <c r="BQ95" s="191"/>
      <c r="BR95" s="191"/>
      <c r="BS95" s="191"/>
      <c r="BT95" s="191"/>
      <c r="BU95" s="191"/>
      <c r="BV95" s="191"/>
      <c r="BW95" s="191"/>
      <c r="BX95" s="191"/>
      <c r="BY95" s="191"/>
      <c r="BZ95" s="191"/>
      <c r="CA95" s="191"/>
      <c r="CB95" s="191"/>
      <c r="CC95" s="191"/>
      <c r="CD95" s="191"/>
      <c r="CE95" s="191"/>
      <c r="CF95" s="191"/>
      <c r="CG95" s="191"/>
      <c r="CH95" s="192"/>
    </row>
    <row r="96" spans="1:86" x14ac:dyDescent="0.25">
      <c r="A96" s="193"/>
      <c r="B96" s="72" t="s">
        <v>571</v>
      </c>
      <c r="AH96" s="191">
        <f t="shared" ref="AH96:BF96" si="34">AH37+AH74+AH82</f>
        <v>879.13660835202791</v>
      </c>
      <c r="AI96" s="191">
        <f t="shared" si="34"/>
        <v>965.71952684567862</v>
      </c>
      <c r="AJ96" s="191">
        <f t="shared" si="34"/>
        <v>1165.6784581666639</v>
      </c>
      <c r="AK96" s="191">
        <f t="shared" si="34"/>
        <v>1639.2650340306036</v>
      </c>
      <c r="AL96" s="191">
        <f t="shared" si="34"/>
        <v>1851.3099674185678</v>
      </c>
      <c r="AM96" s="191">
        <f t="shared" si="34"/>
        <v>2016.8889613949996</v>
      </c>
      <c r="AN96" s="191">
        <f t="shared" si="34"/>
        <v>2285.0079196275701</v>
      </c>
      <c r="AO96" s="191">
        <f t="shared" si="34"/>
        <v>2502.7997699406551</v>
      </c>
      <c r="AP96" s="191">
        <f t="shared" si="34"/>
        <v>2574.1306790081708</v>
      </c>
      <c r="AQ96" s="191">
        <f t="shared" si="34"/>
        <v>2604.1375405841391</v>
      </c>
      <c r="AR96" s="191">
        <f t="shared" si="34"/>
        <v>2958.032581333252</v>
      </c>
      <c r="AS96" s="191">
        <f t="shared" si="34"/>
        <v>3196.5630327702083</v>
      </c>
      <c r="AT96" s="191">
        <f t="shared" si="34"/>
        <v>3588.5128467443524</v>
      </c>
      <c r="AU96" s="191">
        <f t="shared" si="34"/>
        <v>4013.0219693975573</v>
      </c>
      <c r="AV96" s="191">
        <f t="shared" si="34"/>
        <v>4947.6392028615437</v>
      </c>
      <c r="AW96" s="191">
        <f t="shared" si="34"/>
        <v>5390.1946462719416</v>
      </c>
      <c r="AX96" s="191">
        <f t="shared" si="34"/>
        <v>5624.3306398979967</v>
      </c>
      <c r="AY96" s="191">
        <f t="shared" si="34"/>
        <v>5955.8548748241155</v>
      </c>
      <c r="AZ96" s="191">
        <f t="shared" si="34"/>
        <v>6094.6968416297641</v>
      </c>
      <c r="BA96" s="191">
        <f t="shared" si="34"/>
        <v>6209.4369681790304</v>
      </c>
      <c r="BB96" s="191">
        <f t="shared" si="34"/>
        <v>6235.793846672108</v>
      </c>
      <c r="BC96" s="191">
        <f t="shared" si="34"/>
        <v>6610.5244448185294</v>
      </c>
      <c r="BD96" s="191">
        <f t="shared" si="34"/>
        <v>7161.3827794828449</v>
      </c>
      <c r="BE96" s="191">
        <f t="shared" si="34"/>
        <v>7817.6821619821239</v>
      </c>
      <c r="BF96" s="191">
        <f t="shared" si="34"/>
        <v>8579.982507645871</v>
      </c>
      <c r="BG96" s="191">
        <f>BG37+BG74+BG82</f>
        <v>9007.604491842576</v>
      </c>
      <c r="BH96" s="278">
        <f t="shared" ref="BH96:BJ96" si="35">BH37+BH74+BH82</f>
        <v>10519.076117122559</v>
      </c>
      <c r="BI96" s="191">
        <f t="shared" si="35"/>
        <v>10990.213712341436</v>
      </c>
      <c r="BJ96" s="191">
        <f t="shared" si="35"/>
        <v>11749.973946554235</v>
      </c>
      <c r="BK96" s="191">
        <f>BK37+BK74+BK82</f>
        <v>12308.255202199914</v>
      </c>
      <c r="BL96" s="278">
        <f>BL37+BL66+BL70+BL74+BL78+BL82</f>
        <v>13391.160455534206</v>
      </c>
      <c r="BM96" s="191">
        <f t="shared" ref="BM96:CH96" si="36">BM37+BM66+BM70+BM74+BM78+BM82</f>
        <v>14122.708718439164</v>
      </c>
      <c r="BN96" s="191">
        <f t="shared" si="36"/>
        <v>14493.740373247918</v>
      </c>
      <c r="BO96" s="191">
        <f t="shared" si="36"/>
        <v>14402.862517056448</v>
      </c>
      <c r="BP96" s="191">
        <f t="shared" si="36"/>
        <v>14048.365397126112</v>
      </c>
      <c r="BQ96" s="191">
        <f t="shared" si="36"/>
        <v>13608.902623134025</v>
      </c>
      <c r="BR96" s="191">
        <f t="shared" si="36"/>
        <v>13177.017597510661</v>
      </c>
      <c r="BS96" s="191">
        <f t="shared" si="36"/>
        <v>12622.370827631479</v>
      </c>
      <c r="BT96" s="191">
        <f t="shared" si="36"/>
        <v>12009.520813964671</v>
      </c>
      <c r="BU96" s="191">
        <f t="shared" si="36"/>
        <v>11521.359515350461</v>
      </c>
      <c r="BV96" s="191">
        <f t="shared" si="36"/>
        <v>11006.92331978016</v>
      </c>
      <c r="BW96" s="191">
        <f t="shared" si="36"/>
        <v>10835.21815531932</v>
      </c>
      <c r="BX96" s="191">
        <f t="shared" si="36"/>
        <v>10889.703493741155</v>
      </c>
      <c r="BY96" s="191">
        <f t="shared" si="36"/>
        <v>10536.458769432082</v>
      </c>
      <c r="BZ96" s="191">
        <f t="shared" si="36"/>
        <v>10881.270102878938</v>
      </c>
      <c r="CA96" s="191">
        <f t="shared" si="36"/>
        <v>11736.401281893741</v>
      </c>
      <c r="CB96" s="191">
        <f t="shared" si="36"/>
        <v>12877.651596447358</v>
      </c>
      <c r="CC96" s="191">
        <f t="shared" si="36"/>
        <v>13282.402491904231</v>
      </c>
      <c r="CD96" s="191">
        <f t="shared" si="36"/>
        <v>13347.310394207449</v>
      </c>
      <c r="CE96" s="191">
        <f t="shared" si="36"/>
        <v>13275.480290988697</v>
      </c>
      <c r="CF96" s="191">
        <f t="shared" si="36"/>
        <v>13271.915591229303</v>
      </c>
      <c r="CG96" s="191">
        <f t="shared" si="36"/>
        <v>13604.670457652908</v>
      </c>
      <c r="CH96" s="192">
        <f t="shared" si="36"/>
        <v>13788.063290661417</v>
      </c>
    </row>
    <row r="97" spans="1:86" x14ac:dyDescent="0.25">
      <c r="A97" s="193"/>
      <c r="B97" s="72" t="s">
        <v>563</v>
      </c>
      <c r="AH97" s="191">
        <f t="shared" ref="AH97:BF97" si="37">AH38</f>
        <v>122.48885855444965</v>
      </c>
      <c r="AI97" s="191">
        <f t="shared" si="37"/>
        <v>135.50345032628894</v>
      </c>
      <c r="AJ97" s="191">
        <f t="shared" si="37"/>
        <v>158.77587496458787</v>
      </c>
      <c r="AK97" s="191">
        <f t="shared" si="37"/>
        <v>181.18301720587004</v>
      </c>
      <c r="AL97" s="191">
        <f t="shared" si="37"/>
        <v>237.14552497216258</v>
      </c>
      <c r="AM97" s="191">
        <f t="shared" si="37"/>
        <v>264.28618243071281</v>
      </c>
      <c r="AN97" s="191">
        <f t="shared" si="37"/>
        <v>290.40944935154596</v>
      </c>
      <c r="AO97" s="191">
        <f t="shared" si="37"/>
        <v>333.52657011534467</v>
      </c>
      <c r="AP97" s="191">
        <f t="shared" si="37"/>
        <v>402.43592056818107</v>
      </c>
      <c r="AQ97" s="191">
        <f t="shared" si="37"/>
        <v>408.95742538603349</v>
      </c>
      <c r="AR97" s="191">
        <f t="shared" si="37"/>
        <v>530.26624320652672</v>
      </c>
      <c r="AS97" s="191">
        <f t="shared" si="37"/>
        <v>583.9168228464581</v>
      </c>
      <c r="AT97" s="191">
        <f t="shared" si="37"/>
        <v>724.57480122926722</v>
      </c>
      <c r="AU97" s="191">
        <f t="shared" si="37"/>
        <v>900.23829633808691</v>
      </c>
      <c r="AV97" s="191">
        <f t="shared" si="37"/>
        <v>1253.9036907194984</v>
      </c>
      <c r="AW97" s="191">
        <f t="shared" si="37"/>
        <v>1569.0051014695946</v>
      </c>
      <c r="AX97" s="191">
        <f t="shared" si="37"/>
        <v>1978.0885080707899</v>
      </c>
      <c r="AY97" s="191">
        <f t="shared" si="37"/>
        <v>2391.6807994921851</v>
      </c>
      <c r="AZ97" s="191">
        <f t="shared" si="37"/>
        <v>2635.9840127506436</v>
      </c>
      <c r="BA97" s="191">
        <f t="shared" si="37"/>
        <v>2774.32275000137</v>
      </c>
      <c r="BB97" s="191">
        <f t="shared" si="37"/>
        <v>2920.9294080489485</v>
      </c>
      <c r="BC97" s="191">
        <f t="shared" si="37"/>
        <v>3049.8092235258191</v>
      </c>
      <c r="BD97" s="191">
        <f t="shared" si="37"/>
        <v>3269.2992842081248</v>
      </c>
      <c r="BE97" s="191">
        <f t="shared" si="37"/>
        <v>3517.4435096059333</v>
      </c>
      <c r="BF97" s="191">
        <f t="shared" si="37"/>
        <v>3757.8457181263038</v>
      </c>
      <c r="BG97" s="191">
        <f>BG38</f>
        <v>4017.4012524408013</v>
      </c>
      <c r="BH97" s="278">
        <f t="shared" ref="BH97:BJ97" si="38">BH38</f>
        <v>3953.7842532317363</v>
      </c>
      <c r="BI97" s="191">
        <f t="shared" si="38"/>
        <v>3950.3417630533431</v>
      </c>
      <c r="BJ97" s="191">
        <f t="shared" si="38"/>
        <v>4100.6338335056571</v>
      </c>
      <c r="BK97" s="191">
        <f>BK38</f>
        <v>4642.9075633741932</v>
      </c>
      <c r="BL97" s="278">
        <f>BL38</f>
        <v>4799.5690843548891</v>
      </c>
      <c r="BM97" s="191">
        <f t="shared" ref="BM97:CH97" si="39">BM38</f>
        <v>5413.8919304595684</v>
      </c>
      <c r="BN97" s="191">
        <f t="shared" si="39"/>
        <v>5706.3128426790163</v>
      </c>
      <c r="BO97" s="191">
        <f t="shared" si="39"/>
        <v>6042.9685290972529</v>
      </c>
      <c r="BP97" s="191">
        <f t="shared" si="39"/>
        <v>6888.0399773750541</v>
      </c>
      <c r="BQ97" s="191">
        <f t="shared" si="39"/>
        <v>7868.9157778272302</v>
      </c>
      <c r="BR97" s="191">
        <f t="shared" si="39"/>
        <v>9180.1627341628191</v>
      </c>
      <c r="BS97" s="191">
        <f t="shared" si="39"/>
        <v>10046.023330066584</v>
      </c>
      <c r="BT97" s="191">
        <f t="shared" si="39"/>
        <v>10242.641296117346</v>
      </c>
      <c r="BU97" s="191">
        <f t="shared" si="39"/>
        <v>10670.527998548816</v>
      </c>
      <c r="BV97" s="191">
        <f t="shared" si="39"/>
        <v>10538.156249457021</v>
      </c>
      <c r="BW97" s="191">
        <f t="shared" si="39"/>
        <v>9340.4381911359033</v>
      </c>
      <c r="BX97" s="191">
        <f t="shared" si="39"/>
        <v>8817.8220353815923</v>
      </c>
      <c r="BY97" s="191">
        <f t="shared" si="39"/>
        <v>8182.6123305861684</v>
      </c>
      <c r="BZ97" s="191">
        <f t="shared" si="39"/>
        <v>7561.967695682948</v>
      </c>
      <c r="CA97" s="191">
        <f t="shared" si="39"/>
        <v>7446.2913998596332</v>
      </c>
      <c r="CB97" s="191">
        <f t="shared" si="39"/>
        <v>7169.6626389614767</v>
      </c>
      <c r="CC97" s="191">
        <f t="shared" si="39"/>
        <v>1889.025937486507</v>
      </c>
      <c r="CD97" s="191">
        <f t="shared" si="39"/>
        <v>31.58443896430822</v>
      </c>
      <c r="CE97" s="191">
        <f t="shared" si="39"/>
        <v>29.250369815437889</v>
      </c>
      <c r="CF97" s="191">
        <f t="shared" si="39"/>
        <v>27.091785879937834</v>
      </c>
      <c r="CG97" s="191">
        <f t="shared" si="39"/>
        <v>25.094830612153867</v>
      </c>
      <c r="CH97" s="192">
        <f t="shared" si="39"/>
        <v>23.249151888132456</v>
      </c>
    </row>
    <row r="98" spans="1:86" x14ac:dyDescent="0.25">
      <c r="A98" s="193"/>
      <c r="B98" s="72" t="s">
        <v>564</v>
      </c>
      <c r="AH98" s="191">
        <f t="shared" ref="AH98:BF98" si="40">AH39+AH54</f>
        <v>151.84914468732393</v>
      </c>
      <c r="AI98" s="191">
        <f t="shared" si="40"/>
        <v>161.396546</v>
      </c>
      <c r="AJ98" s="191">
        <f t="shared" si="40"/>
        <v>189.91550753846153</v>
      </c>
      <c r="AK98" s="191">
        <f t="shared" si="40"/>
        <v>266.61219299999999</v>
      </c>
      <c r="AL98" s="191">
        <f t="shared" si="40"/>
        <v>407.03757974999996</v>
      </c>
      <c r="AM98" s="191">
        <f t="shared" si="40"/>
        <v>537.33116100000007</v>
      </c>
      <c r="AN98" s="191">
        <f t="shared" si="40"/>
        <v>613.02091249999989</v>
      </c>
      <c r="AO98" s="191">
        <f t="shared" si="40"/>
        <v>753.53722142857146</v>
      </c>
      <c r="AP98" s="191">
        <f t="shared" si="40"/>
        <v>863.89682319999997</v>
      </c>
      <c r="AQ98" s="191">
        <f t="shared" si="40"/>
        <v>908.76331000000005</v>
      </c>
      <c r="AR98" s="191">
        <f t="shared" si="40"/>
        <v>975.37345499999992</v>
      </c>
      <c r="AS98" s="191">
        <f t="shared" si="40"/>
        <v>1015.1541500000002</v>
      </c>
      <c r="AT98" s="191">
        <f t="shared" si="40"/>
        <v>1254.7130353333334</v>
      </c>
      <c r="AU98" s="191">
        <f t="shared" si="40"/>
        <v>1621.8660026666669</v>
      </c>
      <c r="AV98" s="191">
        <f t="shared" si="40"/>
        <v>1951.8019856666667</v>
      </c>
      <c r="AW98" s="191">
        <f t="shared" si="40"/>
        <v>2094.2903453333338</v>
      </c>
      <c r="AX98" s="191">
        <f t="shared" si="40"/>
        <v>2485.806</v>
      </c>
      <c r="AY98" s="191">
        <f t="shared" si="40"/>
        <v>2644.2919999999999</v>
      </c>
      <c r="AZ98" s="191">
        <f t="shared" si="40"/>
        <v>2657.2889999999998</v>
      </c>
      <c r="BA98" s="191">
        <f t="shared" si="40"/>
        <v>2485.8690000000001</v>
      </c>
      <c r="BB98" s="191">
        <f t="shared" si="40"/>
        <v>2337.3530000000001</v>
      </c>
      <c r="BC98" s="191">
        <f t="shared" si="40"/>
        <v>2195.8409999999999</v>
      </c>
      <c r="BD98" s="191">
        <f t="shared" si="40"/>
        <v>2168.2460000000001</v>
      </c>
      <c r="BE98" s="191">
        <f t="shared" si="40"/>
        <v>2109.9670000000001</v>
      </c>
      <c r="BF98" s="191">
        <f t="shared" si="40"/>
        <v>2011.06</v>
      </c>
      <c r="BG98" s="191">
        <f>BG39+BG54</f>
        <v>2161.7719999999999</v>
      </c>
      <c r="BH98" s="278">
        <f t="shared" ref="BH98:BJ98" si="41">BH39+BH54</f>
        <v>2217.1601861909335</v>
      </c>
      <c r="BI98" s="191">
        <f t="shared" si="41"/>
        <v>2105.6454449380922</v>
      </c>
      <c r="BJ98" s="191">
        <f t="shared" si="41"/>
        <v>2116.3850352606423</v>
      </c>
      <c r="BK98" s="191">
        <f>BK39+BK54</f>
        <v>2145.6769502982315</v>
      </c>
      <c r="BL98" s="278">
        <f>BL39+BL54</f>
        <v>2132.9435171178543</v>
      </c>
      <c r="BM98" s="191">
        <f t="shared" ref="BM98:CH98" si="42">BM39+BM54</f>
        <v>2375.8693564461187</v>
      </c>
      <c r="BN98" s="191">
        <f t="shared" si="42"/>
        <v>2310.6082657425527</v>
      </c>
      <c r="BO98" s="191">
        <f t="shared" si="42"/>
        <v>2162.5176196715151</v>
      </c>
      <c r="BP98" s="191">
        <f t="shared" si="42"/>
        <v>2038.7756129698494</v>
      </c>
      <c r="BQ98" s="191">
        <f t="shared" si="42"/>
        <v>1831.5482061047924</v>
      </c>
      <c r="BR98" s="191">
        <f t="shared" si="42"/>
        <v>1620.889584636564</v>
      </c>
      <c r="BS98" s="191">
        <f t="shared" si="42"/>
        <v>1495.4882819575969</v>
      </c>
      <c r="BT98" s="191">
        <f t="shared" si="42"/>
        <v>1351.1295209249047</v>
      </c>
      <c r="BU98" s="191">
        <f t="shared" si="42"/>
        <v>1311.174943642415</v>
      </c>
      <c r="BV98" s="191">
        <f t="shared" si="42"/>
        <v>1098.2113015943776</v>
      </c>
      <c r="BW98" s="191">
        <f t="shared" si="42"/>
        <v>704.12245497806555</v>
      </c>
      <c r="BX98" s="191">
        <f t="shared" si="42"/>
        <v>552.11867258829966</v>
      </c>
      <c r="BY98" s="191">
        <f t="shared" si="42"/>
        <v>351.16385913492343</v>
      </c>
      <c r="BZ98" s="191">
        <f t="shared" si="42"/>
        <v>347.97194568835681</v>
      </c>
      <c r="CA98" s="191">
        <f t="shared" si="42"/>
        <v>230.52178175295569</v>
      </c>
      <c r="CB98" s="191">
        <f t="shared" si="42"/>
        <v>65.649528008735558</v>
      </c>
      <c r="CC98" s="191">
        <f t="shared" si="42"/>
        <v>1.0381222000620922</v>
      </c>
      <c r="CD98" s="191">
        <f t="shared" si="42"/>
        <v>2.1892314085678684</v>
      </c>
      <c r="CE98" s="191">
        <f t="shared" si="42"/>
        <v>0.9826460036261897</v>
      </c>
      <c r="CF98" s="191">
        <f t="shared" si="42"/>
        <v>0.40584999159702023</v>
      </c>
      <c r="CG98" s="191">
        <f t="shared" si="42"/>
        <v>5.7014085265550227E-2</v>
      </c>
      <c r="CH98" s="192">
        <f t="shared" si="42"/>
        <v>0.73498446984118748</v>
      </c>
    </row>
    <row r="99" spans="1:86" x14ac:dyDescent="0.25">
      <c r="A99" s="193"/>
      <c r="B99" s="72" t="s">
        <v>565</v>
      </c>
      <c r="AH99" s="191">
        <f t="shared" ref="AH99:BF99" si="43">AH40</f>
        <v>421.52873383365204</v>
      </c>
      <c r="AI99" s="191">
        <f t="shared" si="43"/>
        <v>428.076753</v>
      </c>
      <c r="AJ99" s="191">
        <f t="shared" si="43"/>
        <v>660.61226599999998</v>
      </c>
      <c r="AK99" s="191">
        <f t="shared" si="43"/>
        <v>1264.965091</v>
      </c>
      <c r="AL99" s="191">
        <f t="shared" si="43"/>
        <v>2209.4104600000001</v>
      </c>
      <c r="AM99" s="191">
        <f t="shared" si="43"/>
        <v>2825.5711942500002</v>
      </c>
      <c r="AN99" s="191">
        <f t="shared" si="43"/>
        <v>3220.5594852500003</v>
      </c>
      <c r="AO99" s="191">
        <f t="shared" si="43"/>
        <v>3645.8768322857145</v>
      </c>
      <c r="AP99" s="191">
        <f t="shared" si="43"/>
        <v>3761.7295313333334</v>
      </c>
      <c r="AQ99" s="191">
        <f t="shared" si="43"/>
        <v>3448.8278886666667</v>
      </c>
      <c r="AR99" s="191">
        <f t="shared" si="43"/>
        <v>2611.4259440000001</v>
      </c>
      <c r="AS99" s="191">
        <f t="shared" si="43"/>
        <v>2276.3142769999999</v>
      </c>
      <c r="AT99" s="191">
        <f t="shared" si="43"/>
        <v>2563.941902</v>
      </c>
      <c r="AU99" s="191">
        <f t="shared" si="43"/>
        <v>3636.3055476666668</v>
      </c>
      <c r="AV99" s="191">
        <f t="shared" si="43"/>
        <v>4663.306947</v>
      </c>
      <c r="AW99" s="191">
        <f t="shared" si="43"/>
        <v>4967.275426666667</v>
      </c>
      <c r="AX99" s="191">
        <f t="shared" si="43"/>
        <v>4363</v>
      </c>
      <c r="AY99" s="191">
        <f t="shared" si="43"/>
        <v>4163</v>
      </c>
      <c r="AZ99" s="191">
        <f t="shared" si="43"/>
        <v>3702.2150000000001</v>
      </c>
      <c r="BA99" s="191">
        <f t="shared" si="43"/>
        <v>3088.4580000000001</v>
      </c>
      <c r="BB99" s="191">
        <f t="shared" si="43"/>
        <v>2778.4490000000001</v>
      </c>
      <c r="BC99" s="191">
        <f t="shared" si="43"/>
        <v>2511.067</v>
      </c>
      <c r="BD99" s="191">
        <f t="shared" si="43"/>
        <v>2130.2660000000001</v>
      </c>
      <c r="BE99" s="191">
        <f t="shared" si="43"/>
        <v>1851.8090000000002</v>
      </c>
      <c r="BF99" s="191">
        <f t="shared" si="43"/>
        <v>1815.6551379400003</v>
      </c>
      <c r="BG99" s="191">
        <f>BG40</f>
        <v>1796.0921970551724</v>
      </c>
      <c r="BH99" s="278">
        <f t="shared" ref="BH99:BJ99" si="44">BH40</f>
        <v>1616.366</v>
      </c>
      <c r="BI99" s="191">
        <f t="shared" si="44"/>
        <v>1800.8370419799328</v>
      </c>
      <c r="BJ99" s="191">
        <f t="shared" si="44"/>
        <v>1949.6482782981043</v>
      </c>
      <c r="BK99" s="191">
        <f>BK40</f>
        <v>1817.4577446102965</v>
      </c>
      <c r="BL99" s="278">
        <f>BL40</f>
        <v>2129.1275195499998</v>
      </c>
      <c r="BM99" s="191">
        <f t="shared" ref="BM99:CH99" si="45">BM40</f>
        <v>3595.32545321</v>
      </c>
      <c r="BN99" s="191">
        <f t="shared" si="45"/>
        <v>3672.3248568335066</v>
      </c>
      <c r="BO99" s="191">
        <f t="shared" si="45"/>
        <v>4184.1081413699985</v>
      </c>
      <c r="BP99" s="191">
        <f t="shared" si="45"/>
        <v>4507.4715771600004</v>
      </c>
      <c r="BQ99" s="191">
        <f t="shared" si="45"/>
        <v>3811.3202527161902</v>
      </c>
      <c r="BR99" s="191">
        <f t="shared" si="45"/>
        <v>2695.8303489699992</v>
      </c>
      <c r="BS99" s="191">
        <f t="shared" si="45"/>
        <v>2003.6174202700001</v>
      </c>
      <c r="BT99" s="191">
        <f t="shared" si="45"/>
        <v>1611.2098276999998</v>
      </c>
      <c r="BU99" s="191">
        <f t="shared" si="45"/>
        <v>1442.7194395999989</v>
      </c>
      <c r="BV99" s="191">
        <f t="shared" si="45"/>
        <v>1143.9083112699998</v>
      </c>
      <c r="BW99" s="191">
        <f t="shared" si="45"/>
        <v>602.98041054999987</v>
      </c>
      <c r="BX99" s="191">
        <f t="shared" si="45"/>
        <v>435.2048795899999</v>
      </c>
      <c r="BY99" s="191">
        <f t="shared" si="45"/>
        <v>300.02276639000013</v>
      </c>
      <c r="BZ99" s="191">
        <f t="shared" si="45"/>
        <v>225.14763906000002</v>
      </c>
      <c r="CA99" s="191">
        <f t="shared" si="45"/>
        <v>144.71700034999998</v>
      </c>
      <c r="CB99" s="191">
        <f t="shared" si="45"/>
        <v>91.039659989999976</v>
      </c>
      <c r="CC99" s="191">
        <f t="shared" si="45"/>
        <v>0.823018388384816</v>
      </c>
      <c r="CD99" s="191">
        <f t="shared" si="45"/>
        <v>0.81014477429453224</v>
      </c>
      <c r="CE99" s="191">
        <f t="shared" si="45"/>
        <v>0.57285385926443366</v>
      </c>
      <c r="CF99" s="191">
        <f t="shared" si="45"/>
        <v>0.41082884973681133</v>
      </c>
      <c r="CG99" s="191">
        <f t="shared" si="45"/>
        <v>0.30020109210054435</v>
      </c>
      <c r="CH99" s="192">
        <f t="shared" si="45"/>
        <v>0.22466883648828548</v>
      </c>
    </row>
    <row r="100" spans="1:86" x14ac:dyDescent="0.25">
      <c r="A100" s="193"/>
      <c r="B100" s="72" t="s">
        <v>566</v>
      </c>
      <c r="AH100" s="191">
        <f t="shared" ref="AH100:BF100" si="46">AH41+AH75+AH68+AH84+AH83</f>
        <v>419.49039077620347</v>
      </c>
      <c r="AI100" s="191">
        <f t="shared" si="46"/>
        <v>465.22326782803248</v>
      </c>
      <c r="AJ100" s="191">
        <f t="shared" si="46"/>
        <v>600.1322471764405</v>
      </c>
      <c r="AK100" s="191">
        <f t="shared" si="46"/>
        <v>961.26013426352631</v>
      </c>
      <c r="AL100" s="191">
        <f t="shared" si="46"/>
        <v>1240.6298621092699</v>
      </c>
      <c r="AM100" s="191">
        <f t="shared" si="46"/>
        <v>1476.9599354242876</v>
      </c>
      <c r="AN100" s="191">
        <f t="shared" si="46"/>
        <v>1673.2316355208836</v>
      </c>
      <c r="AO100" s="191">
        <f t="shared" si="46"/>
        <v>1867.1398935154284</v>
      </c>
      <c r="AP100" s="191">
        <f t="shared" si="46"/>
        <v>2032.2314848236483</v>
      </c>
      <c r="AQ100" s="191">
        <f t="shared" si="46"/>
        <v>2159.0232023631611</v>
      </c>
      <c r="AR100" s="191">
        <f t="shared" si="46"/>
        <v>2063.8348231268878</v>
      </c>
      <c r="AS100" s="191">
        <f t="shared" si="46"/>
        <v>2339.00743405</v>
      </c>
      <c r="AT100" s="191">
        <f t="shared" si="46"/>
        <v>3003.5178231810146</v>
      </c>
      <c r="AU100" s="191">
        <f t="shared" si="46"/>
        <v>4146.0458122150676</v>
      </c>
      <c r="AV100" s="191">
        <f t="shared" si="46"/>
        <v>5259.5655753249266</v>
      </c>
      <c r="AW100" s="191">
        <f t="shared" si="46"/>
        <v>6277.9339411552291</v>
      </c>
      <c r="AX100" s="191">
        <f t="shared" si="46"/>
        <v>7071.7630236028308</v>
      </c>
      <c r="AY100" s="191">
        <f t="shared" si="46"/>
        <v>7688.7123451132475</v>
      </c>
      <c r="AZ100" s="191">
        <f t="shared" si="46"/>
        <v>8006.2592922717595</v>
      </c>
      <c r="BA100" s="191">
        <f t="shared" si="46"/>
        <v>7723.9495092242378</v>
      </c>
      <c r="BB100" s="191">
        <f t="shared" si="46"/>
        <v>7523.3564270478082</v>
      </c>
      <c r="BC100" s="191">
        <f t="shared" si="46"/>
        <v>7297.236927785636</v>
      </c>
      <c r="BD100" s="191">
        <f t="shared" si="46"/>
        <v>7177.176243082492</v>
      </c>
      <c r="BE100" s="191">
        <f t="shared" si="46"/>
        <v>7380.59621068249</v>
      </c>
      <c r="BF100" s="191">
        <f t="shared" si="46"/>
        <v>8128.0443637946992</v>
      </c>
      <c r="BG100" s="191">
        <f>BG41+BG75+BG68+BG84+BG83</f>
        <v>8313.80213692709</v>
      </c>
      <c r="BH100" s="278">
        <f t="shared" ref="BH100:BJ100" si="47">BH41+BH75+BH68+BH84+BH83</f>
        <v>9205.7875290168431</v>
      </c>
      <c r="BI100" s="191">
        <f t="shared" si="47"/>
        <v>9949.9690031721275</v>
      </c>
      <c r="BJ100" s="191">
        <f t="shared" si="47"/>
        <v>10822.843310029468</v>
      </c>
      <c r="BK100" s="191">
        <f>BK41+BK75+BK68+BK84+BK83</f>
        <v>11547.626891617008</v>
      </c>
      <c r="BL100" s="278">
        <f>BL41+BL71+BL75+BL76+BL67+BL68+BL79+BL84+BL83</f>
        <v>12498.94728228532</v>
      </c>
      <c r="BM100" s="191">
        <f t="shared" ref="BM100:CH100" si="48">BM41+BM71+BM75+BM76+BM67+BM68+BM79+BM84+BM83</f>
        <v>15272.276707429346</v>
      </c>
      <c r="BN100" s="191">
        <f t="shared" si="48"/>
        <v>16674.047670219177</v>
      </c>
      <c r="BO100" s="191">
        <f t="shared" si="48"/>
        <v>17452.148022877496</v>
      </c>
      <c r="BP100" s="191">
        <f t="shared" si="48"/>
        <v>18415.065396761445</v>
      </c>
      <c r="BQ100" s="191">
        <f t="shared" si="48"/>
        <v>18586.626801941457</v>
      </c>
      <c r="BR100" s="191">
        <f t="shared" si="48"/>
        <v>18718.790647097372</v>
      </c>
      <c r="BS100" s="191">
        <f t="shared" si="48"/>
        <v>18667.362453762045</v>
      </c>
      <c r="BT100" s="191">
        <f t="shared" si="48"/>
        <v>18071.65302887994</v>
      </c>
      <c r="BU100" s="191">
        <f t="shared" si="48"/>
        <v>17244.081180839006</v>
      </c>
      <c r="BV100" s="191">
        <f t="shared" si="48"/>
        <v>15821.957763013406</v>
      </c>
      <c r="BW100" s="191">
        <f t="shared" si="48"/>
        <v>13456.455978674067</v>
      </c>
      <c r="BX100" s="191">
        <f t="shared" si="48"/>
        <v>12391.732295079393</v>
      </c>
      <c r="BY100" s="191">
        <f t="shared" si="48"/>
        <v>11052.906986754666</v>
      </c>
      <c r="BZ100" s="191">
        <f t="shared" si="48"/>
        <v>10471.523711151656</v>
      </c>
      <c r="CA100" s="191">
        <f t="shared" si="48"/>
        <v>10141.019490621034</v>
      </c>
      <c r="CB100" s="191">
        <f t="shared" si="48"/>
        <v>9023.4050326822344</v>
      </c>
      <c r="CC100" s="191">
        <f t="shared" si="48"/>
        <v>5889.8075902829378</v>
      </c>
      <c r="CD100" s="191">
        <f t="shared" si="48"/>
        <v>5299.0805378149707</v>
      </c>
      <c r="CE100" s="191">
        <f t="shared" si="48"/>
        <v>5586.1331716221403</v>
      </c>
      <c r="CF100" s="191">
        <f t="shared" si="48"/>
        <v>5881.048501145071</v>
      </c>
      <c r="CG100" s="191">
        <f t="shared" si="48"/>
        <v>6244.8587923389196</v>
      </c>
      <c r="CH100" s="192">
        <f t="shared" si="48"/>
        <v>6502.0847539612241</v>
      </c>
    </row>
    <row r="101" spans="1:86" ht="26.25" customHeight="1" x14ac:dyDescent="0.25">
      <c r="A101" s="193"/>
      <c r="B101" s="72" t="s">
        <v>572</v>
      </c>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191"/>
      <c r="BD101" s="191"/>
      <c r="BE101" s="191"/>
      <c r="BF101" s="191"/>
      <c r="BG101" s="191"/>
      <c r="BH101" s="191"/>
      <c r="BI101" s="191"/>
      <c r="BJ101" s="191"/>
      <c r="BK101" s="191"/>
      <c r="BL101" s="191">
        <f t="shared" ref="BL101:CH101" si="49">BL80</f>
        <v>0</v>
      </c>
      <c r="BM101" s="191">
        <f t="shared" si="49"/>
        <v>0</v>
      </c>
      <c r="BN101" s="191">
        <f t="shared" si="49"/>
        <v>0</v>
      </c>
      <c r="BO101" s="191">
        <f t="shared" si="49"/>
        <v>0</v>
      </c>
      <c r="BP101" s="191">
        <f t="shared" si="49"/>
        <v>0</v>
      </c>
      <c r="BQ101" s="191">
        <f t="shared" si="49"/>
        <v>5.8574696600000031</v>
      </c>
      <c r="BR101" s="191">
        <f t="shared" si="49"/>
        <v>56.150329630000009</v>
      </c>
      <c r="BS101" s="191">
        <f t="shared" si="49"/>
        <v>490.88279648000002</v>
      </c>
      <c r="BT101" s="191">
        <f t="shared" si="49"/>
        <v>1585.7627723199994</v>
      </c>
      <c r="BU101" s="191">
        <f t="shared" si="49"/>
        <v>3322.5426384599987</v>
      </c>
      <c r="BV101" s="191">
        <f t="shared" si="49"/>
        <v>8134.8647156900006</v>
      </c>
      <c r="BW101" s="191">
        <f t="shared" si="49"/>
        <v>18376.926201870003</v>
      </c>
      <c r="BX101" s="191">
        <f t="shared" si="49"/>
        <v>38232.03873058001</v>
      </c>
      <c r="BY101" s="191">
        <f t="shared" si="49"/>
        <v>40592.114999999991</v>
      </c>
      <c r="BZ101" s="191">
        <f t="shared" si="49"/>
        <v>41937.592814379997</v>
      </c>
      <c r="CA101" s="191">
        <f t="shared" si="49"/>
        <v>52118.544098990002</v>
      </c>
      <c r="CB101" s="191">
        <f t="shared" si="49"/>
        <v>66743.876048169972</v>
      </c>
      <c r="CC101" s="191">
        <f t="shared" si="49"/>
        <v>79208.239139544137</v>
      </c>
      <c r="CD101" s="191">
        <f t="shared" si="49"/>
        <v>87649.386698919043</v>
      </c>
      <c r="CE101" s="191">
        <f t="shared" si="49"/>
        <v>88372.740151185077</v>
      </c>
      <c r="CF101" s="191">
        <f t="shared" si="49"/>
        <v>89603.468812915293</v>
      </c>
      <c r="CG101" s="191">
        <f t="shared" si="49"/>
        <v>92158.757849028567</v>
      </c>
      <c r="CH101" s="192">
        <f t="shared" si="49"/>
        <v>94920.932955991128</v>
      </c>
    </row>
    <row r="102" spans="1:86" ht="26.25" customHeight="1" x14ac:dyDescent="0.25">
      <c r="A102" s="193"/>
      <c r="B102" s="74" t="s">
        <v>567</v>
      </c>
      <c r="AH102" s="191">
        <f t="shared" ref="AH102:CG102" si="50">AH37+AH66+AH70+AH74+AH76+AH78+AH92+AH82</f>
        <v>1950.1366083520279</v>
      </c>
      <c r="AI102" s="191">
        <f t="shared" si="50"/>
        <v>2159.7195268456785</v>
      </c>
      <c r="AJ102" s="191">
        <f t="shared" si="50"/>
        <v>2641.6784581666639</v>
      </c>
      <c r="AK102" s="191">
        <f t="shared" si="50"/>
        <v>3735.5950340306031</v>
      </c>
      <c r="AL102" s="191">
        <f t="shared" si="50"/>
        <v>4270.3099674185678</v>
      </c>
      <c r="AM102" s="191">
        <f t="shared" si="50"/>
        <v>4720.8889613949996</v>
      </c>
      <c r="AN102" s="191">
        <f t="shared" si="50"/>
        <v>5402.007919627571</v>
      </c>
      <c r="AO102" s="191">
        <f t="shared" si="50"/>
        <v>6017.7997699406551</v>
      </c>
      <c r="AP102" s="191">
        <f t="shared" si="50"/>
        <v>6356.1306790081708</v>
      </c>
      <c r="AQ102" s="191">
        <f t="shared" si="50"/>
        <v>6589.1375405841382</v>
      </c>
      <c r="AR102" s="191">
        <f t="shared" si="50"/>
        <v>7392.1605813332517</v>
      </c>
      <c r="AS102" s="191">
        <f t="shared" si="50"/>
        <v>8227.8972446921416</v>
      </c>
      <c r="AT102" s="191">
        <f t="shared" si="50"/>
        <v>9379.334846744352</v>
      </c>
      <c r="AU102" s="191">
        <f t="shared" si="50"/>
        <v>10014.476969397558</v>
      </c>
      <c r="AV102" s="191">
        <f t="shared" si="50"/>
        <v>12207.665202861543</v>
      </c>
      <c r="AW102" s="191">
        <f t="shared" si="50"/>
        <v>13459.677646271943</v>
      </c>
      <c r="AX102" s="191">
        <f t="shared" si="50"/>
        <v>13968.794699295164</v>
      </c>
      <c r="AY102" s="191">
        <f t="shared" si="50"/>
        <v>14450.205128710868</v>
      </c>
      <c r="AZ102" s="191">
        <f t="shared" si="50"/>
        <v>14696.722536358</v>
      </c>
      <c r="BA102" s="191">
        <f t="shared" si="50"/>
        <v>14849.995608954792</v>
      </c>
      <c r="BB102" s="191">
        <f t="shared" si="50"/>
        <v>14831.258280624299</v>
      </c>
      <c r="BC102" s="191">
        <f t="shared" si="50"/>
        <v>15552.53284465598</v>
      </c>
      <c r="BD102" s="191">
        <f t="shared" si="50"/>
        <v>16693.086535218514</v>
      </c>
      <c r="BE102" s="191">
        <f t="shared" si="50"/>
        <v>18111.739925481725</v>
      </c>
      <c r="BF102" s="191">
        <f t="shared" si="50"/>
        <v>19277.634522166336</v>
      </c>
      <c r="BG102" s="191">
        <f t="shared" si="50"/>
        <v>19911.249416199906</v>
      </c>
      <c r="BH102" s="191">
        <f t="shared" si="50"/>
        <v>22866.679582689969</v>
      </c>
      <c r="BI102" s="191">
        <f t="shared" si="50"/>
        <v>23823.723358798816</v>
      </c>
      <c r="BJ102" s="191">
        <f t="shared" si="50"/>
        <v>25555.178346667301</v>
      </c>
      <c r="BK102" s="191">
        <f t="shared" si="50"/>
        <v>26713.476620160647</v>
      </c>
      <c r="BL102" s="191">
        <f t="shared" si="50"/>
        <v>28945.146121906902</v>
      </c>
      <c r="BM102" s="191">
        <f t="shared" si="50"/>
        <v>30485.163422246176</v>
      </c>
      <c r="BN102" s="191">
        <f t="shared" si="50"/>
        <v>31260.495304098557</v>
      </c>
      <c r="BO102" s="191">
        <f t="shared" si="50"/>
        <v>31032.854535508566</v>
      </c>
      <c r="BP102" s="191">
        <f t="shared" si="50"/>
        <v>30233.316454804168</v>
      </c>
      <c r="BQ102" s="191">
        <f t="shared" si="50"/>
        <v>27217.80524626805</v>
      </c>
      <c r="BR102" s="191">
        <f t="shared" si="50"/>
        <v>26354.035195021323</v>
      </c>
      <c r="BS102" s="191">
        <f t="shared" si="50"/>
        <v>25244.741655262958</v>
      </c>
      <c r="BT102" s="191">
        <f t="shared" si="50"/>
        <v>24019.041627929342</v>
      </c>
      <c r="BU102" s="191">
        <f t="shared" si="50"/>
        <v>23042.719030700922</v>
      </c>
      <c r="BV102" s="191">
        <f t="shared" si="50"/>
        <v>22026.495910517115</v>
      </c>
      <c r="BW102" s="191">
        <f t="shared" si="50"/>
        <v>21684.957586338514</v>
      </c>
      <c r="BX102" s="191">
        <f t="shared" si="50"/>
        <v>21792.129674093434</v>
      </c>
      <c r="BY102" s="191">
        <f t="shared" si="50"/>
        <v>21080.876854899067</v>
      </c>
      <c r="BZ102" s="191">
        <f t="shared" si="50"/>
        <v>21769.958698121336</v>
      </c>
      <c r="CA102" s="191">
        <f t="shared" si="50"/>
        <v>23486.18135531724</v>
      </c>
      <c r="CB102" s="191">
        <f t="shared" si="50"/>
        <v>25775.606707317151</v>
      </c>
      <c r="CC102" s="191">
        <f t="shared" si="50"/>
        <v>26595.342558419681</v>
      </c>
      <c r="CD102" s="191">
        <f t="shared" si="50"/>
        <v>26696.227862256008</v>
      </c>
      <c r="CE102" s="191">
        <f t="shared" si="50"/>
        <v>26553.001506374778</v>
      </c>
      <c r="CF102" s="191">
        <f t="shared" si="50"/>
        <v>26546.292880690955</v>
      </c>
      <c r="CG102" s="191">
        <f t="shared" si="50"/>
        <v>27212.230050218182</v>
      </c>
      <c r="CH102" s="192">
        <f>CH37+CH66+CH70+CH74+CH76+CH78+CH92+CH82</f>
        <v>27579.459225658036</v>
      </c>
    </row>
    <row r="103" spans="1:86" x14ac:dyDescent="0.25">
      <c r="A103" s="193"/>
      <c r="B103" s="74" t="s">
        <v>544</v>
      </c>
      <c r="AH103" s="191">
        <f t="shared" ref="AH103:CG103" si="51">AH42+AH75+AH67+AH68+AH71+AH84+AH54+AH79+AH80+AH93+AH83</f>
        <v>2736.3571278516288</v>
      </c>
      <c r="AI103" s="191">
        <f t="shared" si="51"/>
        <v>2936.2000171543214</v>
      </c>
      <c r="AJ103" s="191">
        <f t="shared" si="51"/>
        <v>3963.4358956794899</v>
      </c>
      <c r="AK103" s="191">
        <f t="shared" si="51"/>
        <v>6434.940435469397</v>
      </c>
      <c r="AL103" s="191">
        <f t="shared" si="51"/>
        <v>9592.2234268314314</v>
      </c>
      <c r="AM103" s="191">
        <f t="shared" si="51"/>
        <v>11849.148473105</v>
      </c>
      <c r="AN103" s="191">
        <f t="shared" si="51"/>
        <v>13463.22148262243</v>
      </c>
      <c r="AO103" s="191">
        <f t="shared" si="51"/>
        <v>15317.080517345059</v>
      </c>
      <c r="AP103" s="191">
        <f t="shared" si="51"/>
        <v>16454.293759925164</v>
      </c>
      <c r="AQ103" s="191">
        <f t="shared" si="51"/>
        <v>16313.279826415861</v>
      </c>
      <c r="AR103" s="191">
        <f t="shared" si="51"/>
        <v>14846.722465333412</v>
      </c>
      <c r="AS103" s="191">
        <f t="shared" si="51"/>
        <v>15251.824471974523</v>
      </c>
      <c r="AT103" s="191">
        <f t="shared" si="51"/>
        <v>18398.762561743617</v>
      </c>
      <c r="AU103" s="191">
        <f t="shared" si="51"/>
        <v>24388.24855839822</v>
      </c>
      <c r="AV103" s="191">
        <f t="shared" si="51"/>
        <v>31183.450198711093</v>
      </c>
      <c r="AW103" s="191">
        <f t="shared" si="51"/>
        <v>35434.513814624821</v>
      </c>
      <c r="AX103" s="191">
        <f t="shared" si="51"/>
        <v>37676.009686276448</v>
      </c>
      <c r="AY103" s="191">
        <f t="shared" si="51"/>
        <v>40014.040516718676</v>
      </c>
      <c r="AZ103" s="191">
        <f t="shared" si="51"/>
        <v>40598.322367294168</v>
      </c>
      <c r="BA103" s="191">
        <f t="shared" si="51"/>
        <v>38886.54736644985</v>
      </c>
      <c r="BB103" s="191">
        <f t="shared" si="51"/>
        <v>37978.764236144561</v>
      </c>
      <c r="BC103" s="191">
        <f t="shared" si="51"/>
        <v>36653.284893941694</v>
      </c>
      <c r="BD103" s="191">
        <f t="shared" si="51"/>
        <v>34644.882225373105</v>
      </c>
      <c r="BE103" s="191">
        <f t="shared" si="51"/>
        <v>35232.844624818921</v>
      </c>
      <c r="BF103" s="191">
        <f t="shared" si="51"/>
        <v>37009.581914808114</v>
      </c>
      <c r="BG103" s="191">
        <f t="shared" si="51"/>
        <v>38410.392518618988</v>
      </c>
      <c r="BH103" s="191">
        <f t="shared" si="51"/>
        <v>39344.920551352516</v>
      </c>
      <c r="BI103" s="191">
        <f t="shared" si="51"/>
        <v>40325.617136328117</v>
      </c>
      <c r="BJ103" s="191">
        <f t="shared" si="51"/>
        <v>42526.727589836279</v>
      </c>
      <c r="BK103" s="191">
        <f t="shared" si="51"/>
        <v>44618.249643522096</v>
      </c>
      <c r="BL103" s="191">
        <f t="shared" si="51"/>
        <v>46973.444337625362</v>
      </c>
      <c r="BM103" s="191">
        <f t="shared" si="51"/>
        <v>56990.731564468006</v>
      </c>
      <c r="BN103" s="191">
        <f t="shared" si="51"/>
        <v>60361.40175240532</v>
      </c>
      <c r="BO103" s="191">
        <f t="shared" si="51"/>
        <v>63151.769734243957</v>
      </c>
      <c r="BP103" s="191">
        <f t="shared" si="51"/>
        <v>67070.35879263829</v>
      </c>
      <c r="BQ103" s="191">
        <f t="shared" si="51"/>
        <v>64666.291709741803</v>
      </c>
      <c r="BR103" s="191">
        <f t="shared" si="51"/>
        <v>64934.757705776094</v>
      </c>
      <c r="BS103" s="191">
        <f t="shared" si="51"/>
        <v>65486.97336818475</v>
      </c>
      <c r="BT103" s="191">
        <f t="shared" si="51"/>
        <v>65783.967261007536</v>
      </c>
      <c r="BU103" s="191">
        <f t="shared" si="51"/>
        <v>68024.700204199762</v>
      </c>
      <c r="BV103" s="191">
        <f t="shared" si="51"/>
        <v>73494.228797616248</v>
      </c>
      <c r="BW103" s="191">
        <f t="shared" si="51"/>
        <v>84964.982290409011</v>
      </c>
      <c r="BX103" s="191">
        <f t="shared" si="51"/>
        <v>120855.88822199259</v>
      </c>
      <c r="BY103" s="191">
        <f t="shared" si="51"/>
        <v>120956.23261358168</v>
      </c>
      <c r="BZ103" s="191">
        <f t="shared" si="51"/>
        <v>121084.90948315371</v>
      </c>
      <c r="CA103" s="191">
        <f t="shared" si="51"/>
        <v>140151.07095942725</v>
      </c>
      <c r="CB103" s="191">
        <f t="shared" si="51"/>
        <v>166168.28610530053</v>
      </c>
      <c r="CC103" s="191">
        <f t="shared" si="51"/>
        <v>173947.33004119288</v>
      </c>
      <c r="CD103" s="191">
        <f t="shared" si="51"/>
        <v>185964.49502992127</v>
      </c>
      <c r="CE103" s="191">
        <f t="shared" si="51"/>
        <v>187977.31746057371</v>
      </c>
      <c r="CF103" s="191">
        <f t="shared" si="51"/>
        <v>191022.3898593309</v>
      </c>
      <c r="CG103" s="191">
        <f t="shared" si="51"/>
        <v>196855.24823940164</v>
      </c>
      <c r="CH103" s="192">
        <f>CH42+CH75+CH67+CH68+CH71+CH84+CH54+CH79+CH80+CH93+CH83</f>
        <v>202891.12038595843</v>
      </c>
    </row>
    <row r="104" spans="1:86" s="123" customFormat="1" ht="15.6" x14ac:dyDescent="0.3">
      <c r="A104" s="201"/>
      <c r="B104" s="79" t="s">
        <v>276</v>
      </c>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55">
        <f>AH103+AH102</f>
        <v>4686.4937362036562</v>
      </c>
      <c r="AI104" s="55">
        <f t="shared" ref="AI104:CH104" si="52">AI103+AI102</f>
        <v>5095.9195440000003</v>
      </c>
      <c r="AJ104" s="55">
        <f t="shared" si="52"/>
        <v>6605.1143538461538</v>
      </c>
      <c r="AK104" s="55">
        <f t="shared" si="52"/>
        <v>10170.535469500001</v>
      </c>
      <c r="AL104" s="55">
        <f t="shared" si="52"/>
        <v>13862.53339425</v>
      </c>
      <c r="AM104" s="55">
        <f t="shared" si="52"/>
        <v>16570.037434500002</v>
      </c>
      <c r="AN104" s="55">
        <f t="shared" si="52"/>
        <v>18865.229402249999</v>
      </c>
      <c r="AO104" s="55">
        <f t="shared" si="52"/>
        <v>21334.880287285712</v>
      </c>
      <c r="AP104" s="55">
        <f t="shared" si="52"/>
        <v>22810.424438933333</v>
      </c>
      <c r="AQ104" s="55">
        <f t="shared" si="52"/>
        <v>22902.417366999998</v>
      </c>
      <c r="AR104" s="55">
        <f t="shared" si="52"/>
        <v>22238.883046666662</v>
      </c>
      <c r="AS104" s="55">
        <f t="shared" si="52"/>
        <v>23479.721716666667</v>
      </c>
      <c r="AT104" s="55">
        <f t="shared" si="52"/>
        <v>27778.097408487971</v>
      </c>
      <c r="AU104" s="55">
        <f t="shared" si="52"/>
        <v>34402.725527795774</v>
      </c>
      <c r="AV104" s="55">
        <f t="shared" si="52"/>
        <v>43391.115401572635</v>
      </c>
      <c r="AW104" s="55">
        <f t="shared" si="52"/>
        <v>48894.191460896764</v>
      </c>
      <c r="AX104" s="55">
        <f t="shared" si="52"/>
        <v>51644.80438557161</v>
      </c>
      <c r="AY104" s="55">
        <f t="shared" si="52"/>
        <v>54464.245645429546</v>
      </c>
      <c r="AZ104" s="55">
        <f t="shared" si="52"/>
        <v>55295.044903652168</v>
      </c>
      <c r="BA104" s="55">
        <f t="shared" si="52"/>
        <v>53736.542975404642</v>
      </c>
      <c r="BB104" s="55">
        <f t="shared" si="52"/>
        <v>52810.022516768862</v>
      </c>
      <c r="BC104" s="55">
        <f t="shared" si="52"/>
        <v>52205.817738597674</v>
      </c>
      <c r="BD104" s="55">
        <f t="shared" si="52"/>
        <v>51337.968760591619</v>
      </c>
      <c r="BE104" s="55">
        <f t="shared" si="52"/>
        <v>53344.584550300642</v>
      </c>
      <c r="BF104" s="55">
        <f t="shared" si="52"/>
        <v>56287.21643697445</v>
      </c>
      <c r="BG104" s="55">
        <f t="shared" si="52"/>
        <v>58321.641934818894</v>
      </c>
      <c r="BH104" s="55">
        <f t="shared" si="52"/>
        <v>62211.600134042485</v>
      </c>
      <c r="BI104" s="55">
        <f t="shared" si="52"/>
        <v>64149.340495126933</v>
      </c>
      <c r="BJ104" s="55">
        <f t="shared" si="52"/>
        <v>68081.905936503579</v>
      </c>
      <c r="BK104" s="55">
        <f t="shared" si="52"/>
        <v>71331.726263682736</v>
      </c>
      <c r="BL104" s="55">
        <f t="shared" si="52"/>
        <v>75918.590459532265</v>
      </c>
      <c r="BM104" s="55">
        <f t="shared" si="52"/>
        <v>87475.894986714178</v>
      </c>
      <c r="BN104" s="55">
        <f t="shared" si="52"/>
        <v>91621.897056503876</v>
      </c>
      <c r="BO104" s="55">
        <f t="shared" si="52"/>
        <v>94184.62426975253</v>
      </c>
      <c r="BP104" s="55">
        <f t="shared" si="52"/>
        <v>97303.675247442457</v>
      </c>
      <c r="BQ104" s="55">
        <f t="shared" si="52"/>
        <v>91884.09695600986</v>
      </c>
      <c r="BR104" s="55">
        <f t="shared" si="52"/>
        <v>91288.792900797416</v>
      </c>
      <c r="BS104" s="55">
        <f t="shared" si="52"/>
        <v>90731.715023447701</v>
      </c>
      <c r="BT104" s="55">
        <f t="shared" si="52"/>
        <v>89803.008888936878</v>
      </c>
      <c r="BU104" s="55">
        <f t="shared" si="52"/>
        <v>91067.419234900677</v>
      </c>
      <c r="BV104" s="55">
        <f t="shared" si="52"/>
        <v>95520.724708133363</v>
      </c>
      <c r="BW104" s="55">
        <f t="shared" si="52"/>
        <v>106649.93987674752</v>
      </c>
      <c r="BX104" s="55">
        <f t="shared" si="52"/>
        <v>142648.01789608604</v>
      </c>
      <c r="BY104" s="55">
        <f t="shared" si="52"/>
        <v>142037.10946848075</v>
      </c>
      <c r="BZ104" s="55">
        <f t="shared" si="52"/>
        <v>142854.86818127503</v>
      </c>
      <c r="CA104" s="55">
        <f t="shared" si="52"/>
        <v>163637.25231474449</v>
      </c>
      <c r="CB104" s="55">
        <f t="shared" si="52"/>
        <v>191943.89281261768</v>
      </c>
      <c r="CC104" s="55">
        <f t="shared" si="52"/>
        <v>200542.67259961256</v>
      </c>
      <c r="CD104" s="55">
        <f t="shared" si="52"/>
        <v>212660.72289217726</v>
      </c>
      <c r="CE104" s="55">
        <f t="shared" si="52"/>
        <v>214530.31896694849</v>
      </c>
      <c r="CF104" s="55">
        <f t="shared" si="52"/>
        <v>217568.68274002185</v>
      </c>
      <c r="CG104" s="55">
        <f t="shared" si="52"/>
        <v>224067.47828961982</v>
      </c>
      <c r="CH104" s="56">
        <f t="shared" si="52"/>
        <v>230470.57961161647</v>
      </c>
    </row>
    <row r="105" spans="1:86" s="123" customFormat="1" ht="16.2" thickBot="1" x14ac:dyDescent="0.35">
      <c r="A105" s="310"/>
      <c r="B105" s="311"/>
      <c r="C105" s="311"/>
      <c r="D105" s="157"/>
      <c r="E105" s="157"/>
      <c r="F105" s="157"/>
      <c r="G105" s="157"/>
      <c r="H105" s="157"/>
      <c r="I105" s="157"/>
      <c r="J105" s="157"/>
      <c r="K105" s="157"/>
      <c r="L105" s="157"/>
      <c r="M105" s="157"/>
      <c r="N105" s="157"/>
      <c r="O105" s="157"/>
      <c r="P105" s="157"/>
      <c r="Q105" s="157"/>
      <c r="R105" s="157"/>
      <c r="S105" s="157"/>
      <c r="T105" s="157"/>
      <c r="U105" s="157"/>
      <c r="V105" s="157"/>
      <c r="W105" s="157"/>
      <c r="X105" s="157"/>
      <c r="Y105" s="157"/>
      <c r="Z105" s="157"/>
      <c r="AA105" s="157"/>
      <c r="AB105" s="157"/>
      <c r="AC105" s="157"/>
      <c r="AD105" s="157"/>
      <c r="AE105" s="157"/>
      <c r="AF105" s="157"/>
      <c r="AG105" s="157"/>
      <c r="AH105" s="312"/>
      <c r="AI105" s="312"/>
      <c r="AJ105" s="312"/>
      <c r="AK105" s="312"/>
      <c r="AL105" s="312"/>
      <c r="AM105" s="312"/>
      <c r="AN105" s="312"/>
      <c r="AO105" s="312"/>
      <c r="AP105" s="312"/>
      <c r="AQ105" s="312"/>
      <c r="AR105" s="312"/>
      <c r="AS105" s="312"/>
      <c r="AT105" s="312"/>
      <c r="AU105" s="312"/>
      <c r="AV105" s="312"/>
      <c r="AW105" s="312"/>
      <c r="AX105" s="312"/>
      <c r="AY105" s="312"/>
      <c r="AZ105" s="312"/>
      <c r="BA105" s="312"/>
      <c r="BB105" s="312"/>
      <c r="BC105" s="312"/>
      <c r="BD105" s="312"/>
      <c r="BE105" s="312"/>
      <c r="BF105" s="312"/>
      <c r="BG105" s="312"/>
      <c r="BH105" s="312"/>
      <c r="BI105" s="312"/>
      <c r="BJ105" s="312"/>
      <c r="BK105" s="312"/>
      <c r="BL105" s="312"/>
      <c r="BM105" s="312"/>
      <c r="BN105" s="312"/>
      <c r="BO105" s="312"/>
      <c r="BP105" s="312"/>
      <c r="BQ105" s="312"/>
      <c r="BR105" s="312"/>
      <c r="BS105" s="312"/>
      <c r="BT105" s="312"/>
      <c r="BU105" s="312"/>
      <c r="BV105" s="312"/>
      <c r="BW105" s="312"/>
      <c r="BX105" s="312"/>
      <c r="BY105" s="312"/>
      <c r="BZ105" s="312"/>
      <c r="CA105" s="312"/>
      <c r="CB105" s="312"/>
      <c r="CC105" s="312"/>
      <c r="CD105" s="312"/>
      <c r="CE105" s="312"/>
      <c r="CF105" s="312"/>
      <c r="CG105" s="312"/>
      <c r="CH105" s="313"/>
    </row>
  </sheetData>
  <hyperlinks>
    <hyperlink ref="B1" location="Notes!A1" display="Information relating to this table can be found in the 'Notes' tab" xr:uid="{6DAACA2D-95FC-47F6-8ADE-B9103F033475}"/>
    <hyperlink ref="A1" location="Contents!A1" display="Contents page" xr:uid="{340AAA9C-F368-47A8-B0B9-79806E95B9D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116FA-A9FF-4FED-9C5D-7AFC91890FA1}">
  <dimension ref="A1:CH105"/>
  <sheetViews>
    <sheetView zoomScale="85" zoomScaleNormal="85" workbookViewId="0">
      <pane xSplit="2" ySplit="4" topLeftCell="AH5"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194" bestFit="1" customWidth="1"/>
    <col min="2" max="2" width="75.5546875" style="51" customWidth="1"/>
    <col min="3" max="3" width="25.5546875" style="51" hidden="1" customWidth="1" outlineLevel="1"/>
    <col min="4" max="33" width="12.5546875" style="66" hidden="1" customWidth="1" outlineLevel="1"/>
    <col min="34" max="34" width="12.5546875" style="66" customWidth="1" collapsed="1"/>
    <col min="35" max="75" width="12.5546875" style="66" customWidth="1"/>
    <col min="76" max="84" width="12.5546875" style="51" customWidth="1"/>
    <col min="85" max="86" width="10.5546875" style="51" bestFit="1" customWidth="1"/>
    <col min="87" max="16384" width="9" style="51"/>
  </cols>
  <sheetData>
    <row r="1" spans="1:86" s="45" customFormat="1" ht="25.5" customHeight="1" thickBot="1" x14ac:dyDescent="0.3">
      <c r="A1" s="42" t="s">
        <v>47</v>
      </c>
      <c r="B1" s="141" t="s">
        <v>224</v>
      </c>
      <c r="C1" s="142"/>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row>
    <row r="2" spans="1:86" ht="33" customHeight="1" x14ac:dyDescent="0.3">
      <c r="A2" s="17" t="s">
        <v>48</v>
      </c>
      <c r="B2" s="46" t="s">
        <v>574</v>
      </c>
      <c r="C2" s="171"/>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6" s="53" customFormat="1" ht="15.6" x14ac:dyDescent="0.3">
      <c r="A3" s="144">
        <v>2026</v>
      </c>
      <c r="B3" s="52" t="s">
        <v>575</v>
      </c>
      <c r="C3" s="172"/>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6" ht="15.6" x14ac:dyDescent="0.25">
      <c r="A4" s="58"/>
      <c r="B4" s="58" t="s">
        <v>462</v>
      </c>
      <c r="C4" s="173"/>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188"/>
    </row>
    <row r="5" spans="1:86" ht="27" customHeight="1" x14ac:dyDescent="0.3">
      <c r="B5" s="79" t="s">
        <v>537</v>
      </c>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191"/>
      <c r="AU5" s="191"/>
      <c r="AV5" s="191"/>
      <c r="AW5" s="191"/>
      <c r="AX5" s="191"/>
      <c r="AY5" s="191"/>
      <c r="AZ5" s="191"/>
      <c r="BA5" s="191"/>
      <c r="BB5" s="191"/>
      <c r="BC5" s="191"/>
      <c r="BD5" s="191"/>
      <c r="BE5" s="191"/>
      <c r="BF5" s="191"/>
      <c r="BG5" s="191"/>
      <c r="BH5" s="305" t="s">
        <v>538</v>
      </c>
      <c r="BI5" s="191"/>
      <c r="BJ5" s="191"/>
      <c r="BK5" s="191"/>
      <c r="BL5" s="191"/>
      <c r="BM5" s="191"/>
      <c r="BN5" s="191"/>
      <c r="BO5" s="191"/>
      <c r="BP5" s="191"/>
      <c r="BQ5" s="191"/>
      <c r="BR5" s="191"/>
      <c r="BS5" s="191"/>
      <c r="BT5" s="191"/>
      <c r="BU5" s="191"/>
      <c r="BV5" s="191"/>
      <c r="BW5" s="191"/>
      <c r="BX5" s="191"/>
      <c r="BY5" s="191"/>
      <c r="BZ5" s="191"/>
      <c r="CA5" s="191"/>
      <c r="CB5" s="191"/>
      <c r="CC5" s="191"/>
      <c r="CD5" s="191"/>
      <c r="CE5" s="191"/>
      <c r="CF5" s="191"/>
      <c r="CG5" s="191"/>
      <c r="CH5" s="192"/>
    </row>
    <row r="6" spans="1:86" x14ac:dyDescent="0.25">
      <c r="B6" s="72" t="s">
        <v>539</v>
      </c>
      <c r="AH6" s="191">
        <v>3646.6501354450579</v>
      </c>
      <c r="AI6" s="191">
        <v>3470.5144661344279</v>
      </c>
      <c r="AJ6" s="191">
        <v>3404.7050570289221</v>
      </c>
      <c r="AK6" s="191">
        <v>3904.7522089441027</v>
      </c>
      <c r="AL6" s="191">
        <v>3703.1353795858031</v>
      </c>
      <c r="AM6" s="191">
        <v>3700.2383822455618</v>
      </c>
      <c r="AN6" s="191">
        <v>4219.8344567845115</v>
      </c>
      <c r="AO6" s="191">
        <v>4614.45494069697</v>
      </c>
      <c r="AP6" s="191">
        <v>4715.7144002770892</v>
      </c>
      <c r="AQ6" s="191">
        <v>4810.8457477530019</v>
      </c>
      <c r="AR6" s="191">
        <v>5305.3302090773468</v>
      </c>
      <c r="AS6" s="191">
        <v>5427.6067238153773</v>
      </c>
      <c r="AT6" s="191">
        <v>5630.6716457169614</v>
      </c>
      <c r="AU6" s="191">
        <v>6354.5381815455703</v>
      </c>
      <c r="AV6" s="191">
        <v>8360.266804388355</v>
      </c>
      <c r="AW6" s="191">
        <v>8589.0338503211842</v>
      </c>
      <c r="AX6" s="191">
        <v>8513.2196895660891</v>
      </c>
      <c r="AY6" s="191">
        <v>8083.6367114672876</v>
      </c>
      <c r="AZ6" s="191">
        <v>7672.3240567428511</v>
      </c>
      <c r="BA6" s="191">
        <v>7568.259712991864</v>
      </c>
      <c r="BB6" s="191">
        <v>7158.7601547022205</v>
      </c>
      <c r="BC6" s="191">
        <v>7387.8598259146002</v>
      </c>
      <c r="BD6" s="191">
        <v>7930.7078376759873</v>
      </c>
      <c r="BE6" s="191">
        <v>8517.2027938210194</v>
      </c>
      <c r="BF6" s="191">
        <v>8341.8798410059881</v>
      </c>
      <c r="BG6" s="191">
        <v>8808.8760669426083</v>
      </c>
      <c r="BH6" s="278">
        <v>10527.719757563016</v>
      </c>
      <c r="BI6" s="191">
        <v>11028.241823567239</v>
      </c>
      <c r="BJ6" s="191">
        <v>11443.28444129856</v>
      </c>
      <c r="BK6" s="191">
        <v>12038.464789600102</v>
      </c>
      <c r="BL6" s="191">
        <v>12135.521177009443</v>
      </c>
      <c r="BM6" s="191">
        <v>12642.427687373605</v>
      </c>
      <c r="BN6" s="191">
        <v>12604.138708959694</v>
      </c>
      <c r="BO6" s="191">
        <v>12056.207117616041</v>
      </c>
      <c r="BP6" s="191">
        <v>11054.108304362482</v>
      </c>
      <c r="BQ6" s="191">
        <v>10152.151863861713</v>
      </c>
      <c r="BR6" s="191">
        <v>9348.9308812210202</v>
      </c>
      <c r="BS6" s="191">
        <v>8582.261175567879</v>
      </c>
      <c r="BT6" s="191">
        <v>7841.7892709325024</v>
      </c>
      <c r="BU6" s="191">
        <v>7336.5147287712925</v>
      </c>
      <c r="BV6" s="191">
        <v>6868.6364091589403</v>
      </c>
      <c r="BW6" s="191">
        <v>6589.2175805165562</v>
      </c>
      <c r="BX6" s="191">
        <v>6274.4080037078375</v>
      </c>
      <c r="BY6" s="191">
        <v>5967.4652010488844</v>
      </c>
      <c r="BZ6" s="191">
        <v>5691.9422045295614</v>
      </c>
      <c r="CA6" s="191">
        <v>5989.2182676858429</v>
      </c>
      <c r="CB6" s="191">
        <v>6326.6761790722658</v>
      </c>
      <c r="CC6" s="191">
        <v>6267.7146482597409</v>
      </c>
      <c r="CD6" s="191">
        <v>6054.9002856464604</v>
      </c>
      <c r="CE6" s="191">
        <v>5798.7001151184986</v>
      </c>
      <c r="CF6" s="191">
        <v>5569.2608592570232</v>
      </c>
      <c r="CG6" s="191">
        <v>5513.5606041841138</v>
      </c>
      <c r="CH6" s="192">
        <v>5394.9197218797444</v>
      </c>
    </row>
    <row r="7" spans="1:86" x14ac:dyDescent="0.25">
      <c r="B7" s="72" t="s">
        <v>540</v>
      </c>
      <c r="AH7" s="191">
        <v>845.03479074484414</v>
      </c>
      <c r="AI7" s="191">
        <v>812.01139752504241</v>
      </c>
      <c r="AJ7" s="191">
        <v>803.3048968573039</v>
      </c>
      <c r="AK7" s="191">
        <v>836.61491064128677</v>
      </c>
      <c r="AL7" s="191">
        <v>1019.2476762090573</v>
      </c>
      <c r="AM7" s="191">
        <v>1145.7590929795902</v>
      </c>
      <c r="AN7" s="191">
        <v>1252.8188084482192</v>
      </c>
      <c r="AO7" s="191">
        <v>1454.0076837207082</v>
      </c>
      <c r="AP7" s="191">
        <v>1743.3265169748636</v>
      </c>
      <c r="AQ7" s="191">
        <v>1794.1337064364752</v>
      </c>
      <c r="AR7" s="191">
        <v>2209.1508801930722</v>
      </c>
      <c r="AS7" s="191">
        <v>2388.0793933056871</v>
      </c>
      <c r="AT7" s="191">
        <v>2642.88622184015</v>
      </c>
      <c r="AU7" s="191">
        <v>3223.3498607622382</v>
      </c>
      <c r="AV7" s="191">
        <v>4258.6230315272223</v>
      </c>
      <c r="AW7" s="191">
        <v>5141.645549392575</v>
      </c>
      <c r="AX7" s="191">
        <v>5915.7117419559772</v>
      </c>
      <c r="AY7" s="191">
        <v>6698.9396821881683</v>
      </c>
      <c r="AZ7" s="191">
        <v>7052.9070686755385</v>
      </c>
      <c r="BA7" s="191">
        <v>7379.7051375820483</v>
      </c>
      <c r="BB7" s="191">
        <v>7611.7460832534243</v>
      </c>
      <c r="BC7" s="191">
        <v>7915.4245318117019</v>
      </c>
      <c r="BD7" s="191">
        <v>8521.3954788215742</v>
      </c>
      <c r="BE7" s="191">
        <v>9054.5118421160132</v>
      </c>
      <c r="BF7" s="191">
        <v>8879.5255310262219</v>
      </c>
      <c r="BG7" s="191">
        <v>9088.1761040339989</v>
      </c>
      <c r="BH7" s="278">
        <v>8316.6384006708158</v>
      </c>
      <c r="BI7" s="191">
        <v>7777.7695619349961</v>
      </c>
      <c r="BJ7" s="191">
        <v>7620.895871785282</v>
      </c>
      <c r="BK7" s="191">
        <v>8263.3066950516586</v>
      </c>
      <c r="BL7" s="191">
        <v>8131.3292370634554</v>
      </c>
      <c r="BM7" s="191">
        <v>8820.3640167667945</v>
      </c>
      <c r="BN7" s="191">
        <v>9040.6708084574493</v>
      </c>
      <c r="BO7" s="191">
        <v>9279.856199521153</v>
      </c>
      <c r="BP7" s="191">
        <v>10249.699512843803</v>
      </c>
      <c r="BQ7" s="191">
        <v>11374.694144239484</v>
      </c>
      <c r="BR7" s="191">
        <v>13059.777791490058</v>
      </c>
      <c r="BS7" s="191">
        <v>14186.445082284394</v>
      </c>
      <c r="BT7" s="191">
        <v>14177.659351437118</v>
      </c>
      <c r="BU7" s="191">
        <v>14584.504341398409</v>
      </c>
      <c r="BV7" s="191">
        <v>14082.586121734505</v>
      </c>
      <c r="BW7" s="191">
        <v>12161.145262083655</v>
      </c>
      <c r="BX7" s="191">
        <v>10910.530947661338</v>
      </c>
      <c r="BY7" s="191">
        <v>10100.41851456903</v>
      </c>
      <c r="BZ7" s="191">
        <v>8721.2923220432258</v>
      </c>
      <c r="CA7" s="191">
        <v>8157.3695728635639</v>
      </c>
      <c r="CB7" s="191">
        <v>7550.3384346364974</v>
      </c>
      <c r="CC7" s="191">
        <v>1926.9149226880299</v>
      </c>
      <c r="CD7" s="191">
        <v>31.58443896430822</v>
      </c>
      <c r="CE7" s="191">
        <v>28.693154419918276</v>
      </c>
      <c r="CF7" s="191">
        <v>26.089048078759461</v>
      </c>
      <c r="CG7" s="191">
        <v>23.723708299849211</v>
      </c>
      <c r="CH7" s="192">
        <v>21.544543231080848</v>
      </c>
    </row>
    <row r="8" spans="1:86" x14ac:dyDescent="0.25">
      <c r="B8" s="72" t="s">
        <v>541</v>
      </c>
      <c r="AH8" s="191">
        <v>2171.0893854521378</v>
      </c>
      <c r="AI8" s="191">
        <v>1974.4112748040413</v>
      </c>
      <c r="AJ8" s="191">
        <v>2036.2845059871192</v>
      </c>
      <c r="AK8" s="191">
        <v>2385.7046002337543</v>
      </c>
      <c r="AL8" s="191">
        <v>3069.5489862666591</v>
      </c>
      <c r="AM8" s="191">
        <v>3591.2973537327484</v>
      </c>
      <c r="AN8" s="191">
        <v>3854.2810934129352</v>
      </c>
      <c r="AO8" s="191">
        <v>4419.2409461233565</v>
      </c>
      <c r="AP8" s="191">
        <v>4796.5737006933632</v>
      </c>
      <c r="AQ8" s="191">
        <v>4878.0875561714047</v>
      </c>
      <c r="AR8" s="191">
        <v>5042.1293405442921</v>
      </c>
      <c r="AS8" s="191">
        <v>5109.7485909977559</v>
      </c>
      <c r="AT8" s="191">
        <v>5584.92397286093</v>
      </c>
      <c r="AU8" s="191">
        <v>6589.5501084917805</v>
      </c>
      <c r="AV8" s="191">
        <v>7732.3497697239936</v>
      </c>
      <c r="AW8" s="191">
        <v>8144.2095534271702</v>
      </c>
      <c r="AX8" s="191">
        <v>8689.1037950194568</v>
      </c>
      <c r="AY8" s="191">
        <v>8867.4667115246866</v>
      </c>
      <c r="AZ8" s="191">
        <v>8673.84892705948</v>
      </c>
      <c r="BA8" s="191">
        <v>8236.224325879828</v>
      </c>
      <c r="BB8" s="191">
        <v>7795.7098009619922</v>
      </c>
      <c r="BC8" s="191">
        <v>7743.4775165563506</v>
      </c>
      <c r="BD8" s="191">
        <v>8393.5745466392509</v>
      </c>
      <c r="BE8" s="191">
        <v>8581.7558243582262</v>
      </c>
      <c r="BF8" s="191">
        <v>8606.0517717425737</v>
      </c>
      <c r="BG8" s="191">
        <v>8813.9873744217857</v>
      </c>
      <c r="BH8" s="278">
        <v>8105.2481395527529</v>
      </c>
      <c r="BI8" s="191">
        <v>6766.6650172036379</v>
      </c>
      <c r="BJ8" s="191">
        <v>6005.1933918576879</v>
      </c>
      <c r="BK8" s="191">
        <v>5532.5864325603061</v>
      </c>
      <c r="BL8" s="191">
        <v>4822.6951343258197</v>
      </c>
      <c r="BM8" s="191">
        <v>4420.5189580483857</v>
      </c>
      <c r="BN8" s="191">
        <v>3955.0013510451722</v>
      </c>
      <c r="BO8" s="191">
        <v>3450.2786418270598</v>
      </c>
      <c r="BP8" s="191">
        <v>3106.1137025887238</v>
      </c>
      <c r="BQ8" s="191">
        <v>2676.6625213837478</v>
      </c>
      <c r="BR8" s="191">
        <v>2415.1802620452049</v>
      </c>
      <c r="BS8" s="191">
        <v>2200.1050260802513</v>
      </c>
      <c r="BT8" s="191">
        <v>1934.121646097947</v>
      </c>
      <c r="BU8" s="191">
        <v>1837.5826055662615</v>
      </c>
      <c r="BV8" s="191">
        <v>1501.3924527061774</v>
      </c>
      <c r="BW8" s="191">
        <v>934.95213870580335</v>
      </c>
      <c r="BX8" s="191">
        <v>693.57180013712673</v>
      </c>
      <c r="BY8" s="191">
        <v>439.87259257872159</v>
      </c>
      <c r="BZ8" s="191">
        <v>404.91015795494968</v>
      </c>
      <c r="CA8" s="191">
        <v>254.49705344426545</v>
      </c>
      <c r="CB8" s="191">
        <v>70.238771068158513</v>
      </c>
      <c r="CC8" s="191">
        <v>1.0589442522610477</v>
      </c>
      <c r="CD8" s="191">
        <v>2.1892314085678684</v>
      </c>
      <c r="CE8" s="191">
        <v>0.96392673665550854</v>
      </c>
      <c r="CF8" s="191">
        <v>0.39082842269839618</v>
      </c>
      <c r="CG8" s="191">
        <v>5.3898970219291437E-2</v>
      </c>
      <c r="CH8" s="192">
        <v>0.6810960142055521</v>
      </c>
    </row>
    <row r="9" spans="1:86" x14ac:dyDescent="0.25">
      <c r="B9" s="72" t="s">
        <v>542</v>
      </c>
      <c r="AH9" s="191">
        <v>3347.6378248738056</v>
      </c>
      <c r="AI9" s="191">
        <v>2908.7805541479261</v>
      </c>
      <c r="AJ9" s="191">
        <v>3708.279582004066</v>
      </c>
      <c r="AK9" s="191">
        <v>6388.8646943739959</v>
      </c>
      <c r="AL9" s="191">
        <v>10101.964420187838</v>
      </c>
      <c r="AM9" s="191">
        <v>12235.204478145984</v>
      </c>
      <c r="AN9" s="191">
        <v>13238.000440543507</v>
      </c>
      <c r="AO9" s="191">
        <v>14183.306433331169</v>
      </c>
      <c r="AP9" s="191">
        <v>14024.237064198533</v>
      </c>
      <c r="AQ9" s="191">
        <v>12179.936661242511</v>
      </c>
      <c r="AR9" s="191">
        <v>8713.5549613832973</v>
      </c>
      <c r="AS9" s="191">
        <v>6965.6728201632623</v>
      </c>
      <c r="AT9" s="191">
        <v>7182.4457036873482</v>
      </c>
      <c r="AU9" s="191">
        <v>9676.9616977851329</v>
      </c>
      <c r="AV9" s="191">
        <v>12062.734748070001</v>
      </c>
      <c r="AW9" s="191">
        <v>12509.593094514505</v>
      </c>
      <c r="AX9" s="191">
        <v>11117.162421522056</v>
      </c>
      <c r="AY9" s="191">
        <v>10027.61827659638</v>
      </c>
      <c r="AZ9" s="191">
        <v>8430.9389241253557</v>
      </c>
      <c r="BA9" s="191">
        <v>6857.0840079392374</v>
      </c>
      <c r="BB9" s="191">
        <v>6099.3843161802724</v>
      </c>
      <c r="BC9" s="191">
        <v>5463.3565352725627</v>
      </c>
      <c r="BD9" s="191">
        <v>4716.3328823017955</v>
      </c>
      <c r="BE9" s="191">
        <v>4055.0865764306905</v>
      </c>
      <c r="BF9" s="191">
        <v>3916.9407260843227</v>
      </c>
      <c r="BG9" s="191">
        <v>3726.0241644854987</v>
      </c>
      <c r="BH9" s="278">
        <v>3102.0014350836605</v>
      </c>
      <c r="BI9" s="191">
        <v>3131.8463974564579</v>
      </c>
      <c r="BJ9" s="191">
        <v>3268.5632678619158</v>
      </c>
      <c r="BK9" s="191">
        <v>2969.8697385388518</v>
      </c>
      <c r="BL9" s="191">
        <v>3354.1482364283702</v>
      </c>
      <c r="BM9" s="191">
        <v>5591.6206497211269</v>
      </c>
      <c r="BN9" s="191">
        <v>5615.8227464819829</v>
      </c>
      <c r="BO9" s="191">
        <v>6264.7187243043936</v>
      </c>
      <c r="BP9" s="191">
        <v>6633.8580020452819</v>
      </c>
      <c r="BQ9" s="191">
        <v>5494.9901307817099</v>
      </c>
      <c r="BR9" s="191">
        <v>3832.5464165023541</v>
      </c>
      <c r="BS9" s="191">
        <v>2828.8204517166328</v>
      </c>
      <c r="BT9" s="191">
        <v>2230.0903970434442</v>
      </c>
      <c r="BU9" s="191">
        <v>1971.9125363925452</v>
      </c>
      <c r="BV9" s="191">
        <v>1528.6532983089598</v>
      </c>
      <c r="BW9" s="191">
        <v>785.07369920271594</v>
      </c>
      <c r="BX9" s="191">
        <v>538.49083008108551</v>
      </c>
      <c r="BY9" s="191">
        <v>370.34083762106985</v>
      </c>
      <c r="BZ9" s="191">
        <v>259.66500451742536</v>
      </c>
      <c r="CA9" s="191">
        <v>158.53664487981612</v>
      </c>
      <c r="CB9" s="191">
        <v>95.873443216611676</v>
      </c>
      <c r="CC9" s="191">
        <v>0.83952601325077481</v>
      </c>
      <c r="CD9" s="191">
        <v>0.81014477429453224</v>
      </c>
      <c r="CE9" s="191">
        <v>0.56194107451063213</v>
      </c>
      <c r="CF9" s="191">
        <v>0.39562300028593433</v>
      </c>
      <c r="CG9" s="191">
        <v>0.28379881300494725</v>
      </c>
      <c r="CH9" s="192">
        <v>0.20819630254423516</v>
      </c>
    </row>
    <row r="10" spans="1:86" x14ac:dyDescent="0.25">
      <c r="B10" s="72" t="s">
        <v>543</v>
      </c>
      <c r="AH10" s="191">
        <v>136.5056200433979</v>
      </c>
      <c r="AI10" s="191">
        <v>150.16649132312429</v>
      </c>
      <c r="AJ10" s="191">
        <v>158.79282844853682</v>
      </c>
      <c r="AK10" s="191">
        <v>195.46366548619153</v>
      </c>
      <c r="AL10" s="191">
        <v>255.79574885555493</v>
      </c>
      <c r="AM10" s="191">
        <v>334.33625991863454</v>
      </c>
      <c r="AN10" s="191">
        <v>397.49491939433585</v>
      </c>
      <c r="AO10" s="191">
        <v>390.42798914722721</v>
      </c>
      <c r="AP10" s="191">
        <v>481.921430480992</v>
      </c>
      <c r="AQ10" s="191">
        <v>654.07940916082737</v>
      </c>
      <c r="AR10" s="191">
        <v>426.37756625488055</v>
      </c>
      <c r="AS10" s="191">
        <v>428.90117706820541</v>
      </c>
      <c r="AT10" s="191">
        <v>686.55461585436717</v>
      </c>
      <c r="AU10" s="191">
        <v>988.48527763041318</v>
      </c>
      <c r="AV10" s="191">
        <v>753.47353086717931</v>
      </c>
      <c r="AW10" s="191">
        <v>742.73228667122351</v>
      </c>
      <c r="AX10" s="191">
        <v>913.84233366093304</v>
      </c>
      <c r="AY10" s="191">
        <v>1028.1957597304649</v>
      </c>
      <c r="AZ10" s="191">
        <v>906.39006310713478</v>
      </c>
      <c r="BA10" s="191">
        <v>817.03706374680996</v>
      </c>
      <c r="BB10" s="191">
        <v>757.00080784829606</v>
      </c>
      <c r="BC10" s="191">
        <v>561.41091269543392</v>
      </c>
      <c r="BD10" s="191">
        <v>565.95041740672343</v>
      </c>
      <c r="BE10" s="191">
        <v>618.77330093256978</v>
      </c>
      <c r="BF10" s="191">
        <v>659.15493859664502</v>
      </c>
      <c r="BG10" s="191">
        <v>880.55665558893179</v>
      </c>
      <c r="BH10" s="278">
        <v>1261.6465386045766</v>
      </c>
      <c r="BI10" s="191">
        <v>1158.0314957175538</v>
      </c>
      <c r="BJ10" s="191">
        <v>1099.6770629884036</v>
      </c>
      <c r="BK10" s="191">
        <v>956.55001038080513</v>
      </c>
      <c r="BL10" s="191">
        <v>826.52699295045966</v>
      </c>
      <c r="BM10" s="191">
        <v>849.96559055557998</v>
      </c>
      <c r="BN10" s="191">
        <v>971.23014603705758</v>
      </c>
      <c r="BO10" s="191">
        <v>974.03346808064805</v>
      </c>
      <c r="BP10" s="191">
        <v>1043.4873543696099</v>
      </c>
      <c r="BQ10" s="191">
        <v>1059.1788689216935</v>
      </c>
      <c r="BR10" s="191">
        <v>1044.6115968123074</v>
      </c>
      <c r="BS10" s="191">
        <v>1055.5199251273139</v>
      </c>
      <c r="BT10" s="191">
        <v>1017.0032999884528</v>
      </c>
      <c r="BU10" s="191">
        <v>1046.0143085238117</v>
      </c>
      <c r="BV10" s="191">
        <v>952.41235528861228</v>
      </c>
      <c r="BW10" s="191">
        <v>854.15072518901945</v>
      </c>
      <c r="BX10" s="191">
        <v>633.63128561883673</v>
      </c>
      <c r="BY10" s="191">
        <v>506.66747818853986</v>
      </c>
      <c r="BZ10" s="191">
        <v>592.2642866253301</v>
      </c>
      <c r="CA10" s="191">
        <v>453.89898524451274</v>
      </c>
      <c r="CB10" s="191">
        <v>224.14805393115105</v>
      </c>
      <c r="CC10" s="191">
        <v>9.5268498029757911</v>
      </c>
      <c r="CD10" s="191">
        <v>4.9688312320477541</v>
      </c>
      <c r="CE10" s="191">
        <v>2.1877948835171206</v>
      </c>
      <c r="CF10" s="191">
        <v>0.88705125711042387</v>
      </c>
      <c r="CG10" s="191">
        <v>0.12233283587687233</v>
      </c>
      <c r="CH10" s="192">
        <v>1.5458626868603473</v>
      </c>
    </row>
    <row r="11" spans="1:86" ht="26.25" customHeight="1" x14ac:dyDescent="0.25">
      <c r="B11" s="74" t="s">
        <v>544</v>
      </c>
      <c r="AH11" s="191">
        <v>6500.2676211141852</v>
      </c>
      <c r="AI11" s="191">
        <v>5845.3697178001339</v>
      </c>
      <c r="AJ11" s="191">
        <v>6706.6618132970261</v>
      </c>
      <c r="AK11" s="191">
        <v>9806.6478707352289</v>
      </c>
      <c r="AL11" s="191">
        <v>14446.55683151911</v>
      </c>
      <c r="AM11" s="191">
        <v>17306.597184776958</v>
      </c>
      <c r="AN11" s="191">
        <v>18742.595261798997</v>
      </c>
      <c r="AO11" s="191">
        <v>20446.983052322459</v>
      </c>
      <c r="AP11" s="191">
        <v>21046.058712347749</v>
      </c>
      <c r="AQ11" s="191">
        <v>19506.237333011217</v>
      </c>
      <c r="AR11" s="191">
        <v>16391.212748375543</v>
      </c>
      <c r="AS11" s="191">
        <v>14892.401981534911</v>
      </c>
      <c r="AT11" s="191">
        <v>16096.810514242796</v>
      </c>
      <c r="AU11" s="191">
        <v>20478.346944669564</v>
      </c>
      <c r="AV11" s="191">
        <v>24807.181080188395</v>
      </c>
      <c r="AW11" s="191">
        <v>26538.180484005476</v>
      </c>
      <c r="AX11" s="191">
        <v>26635.820292158423</v>
      </c>
      <c r="AY11" s="191">
        <v>26622.220430039699</v>
      </c>
      <c r="AZ11" s="191">
        <v>25064.08498296751</v>
      </c>
      <c r="BA11" s="191">
        <v>23290.050535147926</v>
      </c>
      <c r="BB11" s="191">
        <v>22263.841008243988</v>
      </c>
      <c r="BC11" s="191">
        <v>21683.669496336046</v>
      </c>
      <c r="BD11" s="191">
        <v>22197.253325169342</v>
      </c>
      <c r="BE11" s="191">
        <v>22310.127543837501</v>
      </c>
      <c r="BF11" s="191">
        <v>22061.672967449766</v>
      </c>
      <c r="BG11" s="191">
        <v>22508.744298530215</v>
      </c>
      <c r="BH11" s="278">
        <v>20785.534513911804</v>
      </c>
      <c r="BI11" s="191">
        <v>18834.312472312646</v>
      </c>
      <c r="BJ11" s="191">
        <v>17994.329594493287</v>
      </c>
      <c r="BK11" s="191">
        <v>17722.312876531625</v>
      </c>
      <c r="BL11" s="191">
        <v>17134.699600768105</v>
      </c>
      <c r="BM11" s="191">
        <v>19682.469215091885</v>
      </c>
      <c r="BN11" s="191">
        <v>19582.725052021662</v>
      </c>
      <c r="BO11" s="191">
        <v>19968.887033733256</v>
      </c>
      <c r="BP11" s="191">
        <v>21033.15857184742</v>
      </c>
      <c r="BQ11" s="191">
        <v>20605.525665326633</v>
      </c>
      <c r="BR11" s="191">
        <v>20352.116066849925</v>
      </c>
      <c r="BS11" s="191">
        <v>20270.890485208591</v>
      </c>
      <c r="BT11" s="191">
        <v>19358.874694566959</v>
      </c>
      <c r="BU11" s="191">
        <v>19440.013791881029</v>
      </c>
      <c r="BV11" s="191">
        <v>18065.044228038256</v>
      </c>
      <c r="BW11" s="191">
        <v>14735.321825181196</v>
      </c>
      <c r="BX11" s="191">
        <v>12776.224863498386</v>
      </c>
      <c r="BY11" s="191">
        <v>11417.299422957361</v>
      </c>
      <c r="BZ11" s="191">
        <v>9978.131771140932</v>
      </c>
      <c r="CA11" s="191">
        <v>9024.3022564321582</v>
      </c>
      <c r="CB11" s="191">
        <v>7940.5987028524196</v>
      </c>
      <c r="CC11" s="191">
        <v>1938.3402427565177</v>
      </c>
      <c r="CD11" s="191">
        <v>39.55264637921838</v>
      </c>
      <c r="CE11" s="191">
        <v>32.406817114601537</v>
      </c>
      <c r="CF11" s="191">
        <v>27.762550758854214</v>
      </c>
      <c r="CG11" s="191">
        <v>24.183738918950322</v>
      </c>
      <c r="CH11" s="192">
        <v>23.979698234690982</v>
      </c>
    </row>
    <row r="12" spans="1:86" x14ac:dyDescent="0.25">
      <c r="B12" s="74" t="s">
        <v>545</v>
      </c>
      <c r="AH12" s="191">
        <v>10146.917756559244</v>
      </c>
      <c r="AI12" s="191">
        <v>9315.8841839345623</v>
      </c>
      <c r="AJ12" s="191">
        <v>10111.366870325948</v>
      </c>
      <c r="AK12" s="191">
        <v>13711.400079679332</v>
      </c>
      <c r="AL12" s="191">
        <v>18149.692211104913</v>
      </c>
      <c r="AM12" s="191">
        <v>21006.835567022521</v>
      </c>
      <c r="AN12" s="191">
        <v>22962.429718583509</v>
      </c>
      <c r="AO12" s="191">
        <v>25061.43799301943</v>
      </c>
      <c r="AP12" s="191">
        <v>25761.77311262484</v>
      </c>
      <c r="AQ12" s="191">
        <v>24317.08308076422</v>
      </c>
      <c r="AR12" s="191">
        <v>21696.542957452886</v>
      </c>
      <c r="AS12" s="191">
        <v>20320.008705350287</v>
      </c>
      <c r="AT12" s="191">
        <v>21727.482159959756</v>
      </c>
      <c r="AU12" s="191">
        <v>26832.885126215137</v>
      </c>
      <c r="AV12" s="191">
        <v>33167.447884576752</v>
      </c>
      <c r="AW12" s="191">
        <v>35127.214334326658</v>
      </c>
      <c r="AX12" s="191">
        <v>35149.039981724512</v>
      </c>
      <c r="AY12" s="191">
        <v>34705.857141506989</v>
      </c>
      <c r="AZ12" s="191">
        <v>32736.409039710361</v>
      </c>
      <c r="BA12" s="191">
        <v>30858.310248139791</v>
      </c>
      <c r="BB12" s="191">
        <v>29422.601162946208</v>
      </c>
      <c r="BC12" s="191">
        <v>29071.529322250648</v>
      </c>
      <c r="BD12" s="191">
        <v>30127.961162845328</v>
      </c>
      <c r="BE12" s="191">
        <v>30827.330337658521</v>
      </c>
      <c r="BF12" s="191">
        <v>30403.552808455752</v>
      </c>
      <c r="BG12" s="191">
        <v>31317.62036547282</v>
      </c>
      <c r="BH12" s="278">
        <v>31313.254271474816</v>
      </c>
      <c r="BI12" s="191">
        <v>29862.554295879883</v>
      </c>
      <c r="BJ12" s="191">
        <v>29437.614035791848</v>
      </c>
      <c r="BK12" s="191">
        <v>29760.777666131722</v>
      </c>
      <c r="BL12" s="191">
        <v>29270.220777777551</v>
      </c>
      <c r="BM12" s="191">
        <v>32324.896902465494</v>
      </c>
      <c r="BN12" s="191">
        <v>32186.863760981356</v>
      </c>
      <c r="BO12" s="191">
        <v>32025.094151349294</v>
      </c>
      <c r="BP12" s="191">
        <v>32087.266876209902</v>
      </c>
      <c r="BQ12" s="191">
        <v>30757.67752918835</v>
      </c>
      <c r="BR12" s="191">
        <v>29701.046948070943</v>
      </c>
      <c r="BS12" s="191">
        <v>28853.151660776468</v>
      </c>
      <c r="BT12" s="191">
        <v>27200.663965499461</v>
      </c>
      <c r="BU12" s="191">
        <v>26776.528520652326</v>
      </c>
      <c r="BV12" s="191">
        <v>24933.680637197194</v>
      </c>
      <c r="BW12" s="191">
        <v>21324.539405697753</v>
      </c>
      <c r="BX12" s="191">
        <v>19050.632867206223</v>
      </c>
      <c r="BY12" s="191">
        <v>17384.764624006246</v>
      </c>
      <c r="BZ12" s="191">
        <v>15670.073975670493</v>
      </c>
      <c r="CA12" s="191">
        <v>15013.520524118001</v>
      </c>
      <c r="CB12" s="191">
        <v>14267.274881924684</v>
      </c>
      <c r="CC12" s="191">
        <v>8206.0548910162579</v>
      </c>
      <c r="CD12" s="191">
        <v>6094.4529320256788</v>
      </c>
      <c r="CE12" s="191">
        <v>5831.1069322331005</v>
      </c>
      <c r="CF12" s="191">
        <v>5597.0234100158777</v>
      </c>
      <c r="CG12" s="191">
        <v>5537.7443431030642</v>
      </c>
      <c r="CH12" s="192">
        <v>5418.8994201144351</v>
      </c>
    </row>
    <row r="13" spans="1:86" ht="25.5" customHeight="1" x14ac:dyDescent="0.3">
      <c r="B13" s="79" t="s">
        <v>546</v>
      </c>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278"/>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c r="CE13" s="191"/>
      <c r="CF13" s="191"/>
      <c r="CG13" s="191"/>
      <c r="CH13" s="192"/>
    </row>
    <row r="14" spans="1:86" x14ac:dyDescent="0.25">
      <c r="B14" s="72" t="s">
        <v>539</v>
      </c>
      <c r="AH14" s="191"/>
      <c r="AI14" s="191"/>
      <c r="AJ14" s="191"/>
      <c r="AK14" s="191"/>
      <c r="AL14" s="191"/>
      <c r="AM14" s="191"/>
      <c r="AN14" s="191"/>
      <c r="AO14" s="191"/>
      <c r="AP14" s="191"/>
      <c r="AQ14" s="191"/>
      <c r="AR14" s="191"/>
      <c r="AS14" s="191"/>
      <c r="AT14" s="191"/>
      <c r="AU14" s="191"/>
      <c r="AV14" s="191"/>
      <c r="AW14" s="191"/>
      <c r="AX14" s="191"/>
      <c r="AY14" s="191"/>
      <c r="AZ14" s="191"/>
      <c r="BA14" s="191">
        <v>234.28092519637778</v>
      </c>
      <c r="BB14" s="191">
        <v>261.46282551159152</v>
      </c>
      <c r="BC14" s="191">
        <v>214.34898085455433</v>
      </c>
      <c r="BD14" s="191">
        <v>242.96672377788377</v>
      </c>
      <c r="BE14" s="191">
        <v>228.56978839265989</v>
      </c>
      <c r="BF14" s="191">
        <v>186.94205608173363</v>
      </c>
      <c r="BG14" s="191">
        <v>183.17990025029559</v>
      </c>
      <c r="BH14" s="278">
        <v>199.60048955687878</v>
      </c>
      <c r="BI14" s="191">
        <v>230.30293632753012</v>
      </c>
      <c r="BJ14" s="191">
        <v>237.74423963818882</v>
      </c>
      <c r="BK14" s="191">
        <v>275.17892256536663</v>
      </c>
      <c r="BL14" s="191">
        <v>271.2774697661323</v>
      </c>
      <c r="BM14" s="191">
        <v>262.68128992180431</v>
      </c>
      <c r="BN14" s="191">
        <v>213.17441168170612</v>
      </c>
      <c r="BO14" s="191">
        <v>149.57677464643373</v>
      </c>
      <c r="BP14" s="191">
        <v>136.13660223584071</v>
      </c>
      <c r="BQ14" s="191">
        <v>121.82829971324128</v>
      </c>
      <c r="BR14" s="191">
        <v>105.77128990951513</v>
      </c>
      <c r="BS14" s="191">
        <v>81.322939384765803</v>
      </c>
      <c r="BT14" s="191">
        <v>60.762395280297362</v>
      </c>
      <c r="BU14" s="191">
        <v>50.024971488550264</v>
      </c>
      <c r="BV14" s="191"/>
      <c r="BW14" s="191"/>
      <c r="BX14" s="191"/>
      <c r="BY14" s="191"/>
      <c r="BZ14" s="191"/>
      <c r="CA14" s="191"/>
      <c r="CB14" s="191"/>
      <c r="CC14" s="191"/>
      <c r="CD14" s="191"/>
      <c r="CE14" s="191"/>
      <c r="CF14" s="191"/>
      <c r="CG14" s="191"/>
      <c r="CH14" s="192"/>
    </row>
    <row r="15" spans="1:86" x14ac:dyDescent="0.25">
      <c r="B15" s="72" t="s">
        <v>394</v>
      </c>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c r="BK15" s="191"/>
      <c r="BL15" s="191">
        <v>0.84931486779022758</v>
      </c>
      <c r="BM15" s="191">
        <v>40.154897251363543</v>
      </c>
      <c r="BN15" s="191">
        <v>78.392541582577749</v>
      </c>
      <c r="BO15" s="191">
        <v>87.676482095074448</v>
      </c>
      <c r="BP15" s="191">
        <v>137.47867772529736</v>
      </c>
      <c r="BQ15" s="191">
        <v>137.05021352237995</v>
      </c>
      <c r="BR15" s="191">
        <v>150.50683795047132</v>
      </c>
      <c r="BS15" s="191">
        <v>147.04363337065675</v>
      </c>
      <c r="BT15" s="191">
        <v>138.58343717533086</v>
      </c>
      <c r="BU15" s="191">
        <v>114.98476065156046</v>
      </c>
      <c r="BV15" s="191"/>
      <c r="BW15" s="191"/>
      <c r="BX15" s="191"/>
      <c r="BY15" s="191"/>
      <c r="BZ15" s="191"/>
      <c r="CA15" s="191"/>
      <c r="CB15" s="191"/>
      <c r="CC15" s="191"/>
      <c r="CD15" s="191"/>
      <c r="CE15" s="191"/>
      <c r="CF15" s="191"/>
      <c r="CG15" s="191"/>
      <c r="CH15" s="192"/>
    </row>
    <row r="16" spans="1:86" x14ac:dyDescent="0.25">
      <c r="B16" s="238" t="s">
        <v>547</v>
      </c>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c r="BJ16" s="191"/>
      <c r="BK16" s="191"/>
      <c r="BL16" s="191">
        <v>0.788794099396395</v>
      </c>
      <c r="BM16" s="191">
        <v>28.193062379355165</v>
      </c>
      <c r="BN16" s="191">
        <v>35.924206085804045</v>
      </c>
      <c r="BO16" s="191">
        <v>30.662299902457235</v>
      </c>
      <c r="BP16" s="191">
        <v>36.486109191342699</v>
      </c>
      <c r="BQ16" s="191">
        <v>24.394366565669777</v>
      </c>
      <c r="BR16" s="191">
        <v>20.340161733679334</v>
      </c>
      <c r="BS16" s="191">
        <v>12.326835403549198</v>
      </c>
      <c r="BT16" s="191">
        <v>8.5409597735586775</v>
      </c>
      <c r="BU16" s="191">
        <v>6.4468616746259544</v>
      </c>
      <c r="BV16" s="191"/>
      <c r="BW16" s="191"/>
      <c r="BX16" s="191"/>
      <c r="BY16" s="191"/>
      <c r="BZ16" s="191"/>
      <c r="CA16" s="191"/>
      <c r="CB16" s="191"/>
      <c r="CC16" s="191"/>
      <c r="CD16" s="191"/>
      <c r="CE16" s="191"/>
      <c r="CF16" s="191"/>
      <c r="CG16" s="191"/>
      <c r="CH16" s="192"/>
    </row>
    <row r="17" spans="2:86" x14ac:dyDescent="0.25">
      <c r="B17" s="238" t="s">
        <v>576</v>
      </c>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91"/>
      <c r="BK17" s="191"/>
      <c r="BL17" s="191">
        <v>3.8547254504786639E-2</v>
      </c>
      <c r="BM17" s="191">
        <v>3.5882093886495694</v>
      </c>
      <c r="BN17" s="191">
        <v>29.392398318739346</v>
      </c>
      <c r="BO17" s="191">
        <v>40.352937704811872</v>
      </c>
      <c r="BP17" s="191">
        <v>57.2654998895581</v>
      </c>
      <c r="BQ17" s="191">
        <v>39.420398899376941</v>
      </c>
      <c r="BR17" s="191">
        <v>32.573463524868266</v>
      </c>
      <c r="BS17" s="191">
        <v>25.227835219211141</v>
      </c>
      <c r="BT17" s="191">
        <v>20.888053577816677</v>
      </c>
      <c r="BU17" s="191">
        <v>16.530253277366786</v>
      </c>
      <c r="BV17" s="191"/>
      <c r="BW17" s="191"/>
      <c r="BX17" s="191"/>
      <c r="BY17" s="191"/>
      <c r="BZ17" s="191"/>
      <c r="CA17" s="191"/>
      <c r="CB17" s="191"/>
      <c r="CC17" s="191"/>
      <c r="CD17" s="191"/>
      <c r="CE17" s="191"/>
      <c r="CF17" s="191"/>
      <c r="CG17" s="191"/>
      <c r="CH17" s="192"/>
    </row>
    <row r="18" spans="2:86" x14ac:dyDescent="0.25">
      <c r="B18" s="238" t="s">
        <v>577</v>
      </c>
      <c r="C18" s="308"/>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c r="BK18" s="191"/>
      <c r="BL18" s="191">
        <v>2.197351388904601E-2</v>
      </c>
      <c r="BM18" s="191">
        <v>8.3736254833588184</v>
      </c>
      <c r="BN18" s="191">
        <v>13.075937178034369</v>
      </c>
      <c r="BO18" s="191">
        <v>16.66124448780533</v>
      </c>
      <c r="BP18" s="191">
        <v>43.727068644396553</v>
      </c>
      <c r="BQ18" s="191">
        <v>73.23544805733323</v>
      </c>
      <c r="BR18" s="191">
        <v>97.593212691923725</v>
      </c>
      <c r="BS18" s="191">
        <v>109.48896274789641</v>
      </c>
      <c r="BT18" s="191">
        <v>109.1544238239555</v>
      </c>
      <c r="BU18" s="191">
        <v>92.007645699567718</v>
      </c>
      <c r="BV18" s="191"/>
      <c r="BW18" s="191"/>
      <c r="BX18" s="191"/>
      <c r="BY18" s="191"/>
      <c r="BZ18" s="191"/>
      <c r="CA18" s="191"/>
      <c r="CB18" s="191"/>
      <c r="CC18" s="191"/>
      <c r="CD18" s="191"/>
      <c r="CE18" s="191"/>
      <c r="CF18" s="191"/>
      <c r="CG18" s="191"/>
      <c r="CH18" s="192"/>
    </row>
    <row r="19" spans="2:86" ht="25.5" customHeight="1" x14ac:dyDescent="0.25">
      <c r="B19" s="72" t="s">
        <v>550</v>
      </c>
      <c r="AH19" s="191"/>
      <c r="AI19" s="191"/>
      <c r="AJ19" s="191"/>
      <c r="AK19" s="191"/>
      <c r="AL19" s="191"/>
      <c r="AM19" s="191"/>
      <c r="AN19" s="191"/>
      <c r="AO19" s="191"/>
      <c r="AP19" s="191"/>
      <c r="AQ19" s="191"/>
      <c r="AR19" s="191"/>
      <c r="AS19" s="191"/>
      <c r="AT19" s="191"/>
      <c r="AU19" s="191"/>
      <c r="AV19" s="191"/>
      <c r="AW19" s="191"/>
      <c r="AX19" s="191"/>
      <c r="AY19" s="191"/>
      <c r="AZ19" s="191"/>
      <c r="BA19" s="191">
        <v>327.92181438893459</v>
      </c>
      <c r="BB19" s="191">
        <v>370.0117915241521</v>
      </c>
      <c r="BC19" s="191">
        <v>293.02810559100243</v>
      </c>
      <c r="BD19" s="191">
        <v>328.08776570025589</v>
      </c>
      <c r="BE19" s="191">
        <v>292.78695263713558</v>
      </c>
      <c r="BF19" s="191">
        <v>221.67969287541368</v>
      </c>
      <c r="BG19" s="191">
        <v>203.95336547413172</v>
      </c>
      <c r="BH19" s="191">
        <v>205.94089111259183</v>
      </c>
      <c r="BI19" s="191">
        <v>213.02940623508064</v>
      </c>
      <c r="BJ19" s="191">
        <v>205.28430692998739</v>
      </c>
      <c r="BK19" s="191">
        <v>219.76239761905262</v>
      </c>
      <c r="BL19" s="191">
        <v>204.72311863250985</v>
      </c>
      <c r="BM19" s="191">
        <v>189.62354217712246</v>
      </c>
      <c r="BN19" s="191">
        <v>145.60127440643743</v>
      </c>
      <c r="BO19" s="191">
        <v>88.384616801474621</v>
      </c>
      <c r="BP19" s="191">
        <v>54.418706105572468</v>
      </c>
      <c r="BQ19" s="191">
        <v>22.931376225342945</v>
      </c>
      <c r="BR19" s="191">
        <v>9.3448700212211495</v>
      </c>
      <c r="BS19" s="191">
        <v>3.3546650049814923</v>
      </c>
      <c r="BT19" s="191">
        <v>0.43269089730413823</v>
      </c>
      <c r="BU19" s="191">
        <v>0</v>
      </c>
      <c r="BV19" s="191"/>
      <c r="BW19" s="191"/>
      <c r="BX19" s="191"/>
      <c r="BY19" s="191"/>
      <c r="BZ19" s="191"/>
      <c r="CA19" s="191"/>
      <c r="CB19" s="191"/>
      <c r="CC19" s="191"/>
      <c r="CD19" s="191"/>
      <c r="CE19" s="191"/>
      <c r="CF19" s="191"/>
      <c r="CG19" s="191"/>
      <c r="CH19" s="192"/>
    </row>
    <row r="20" spans="2:86" x14ac:dyDescent="0.25">
      <c r="B20" s="72" t="s">
        <v>541</v>
      </c>
      <c r="AH20" s="191"/>
      <c r="AI20" s="191"/>
      <c r="AJ20" s="191"/>
      <c r="AK20" s="191"/>
      <c r="AL20" s="191"/>
      <c r="AM20" s="191"/>
      <c r="AN20" s="191"/>
      <c r="AO20" s="191"/>
      <c r="AP20" s="191"/>
      <c r="AQ20" s="191"/>
      <c r="AR20" s="191"/>
      <c r="AS20" s="191"/>
      <c r="AT20" s="191"/>
      <c r="AU20" s="191"/>
      <c r="AV20" s="191"/>
      <c r="AW20" s="191"/>
      <c r="AX20" s="191"/>
      <c r="AY20" s="191"/>
      <c r="AZ20" s="191"/>
      <c r="BA20" s="191">
        <v>407.9210108501249</v>
      </c>
      <c r="BB20" s="191">
        <v>392.4671843065467</v>
      </c>
      <c r="BC20" s="191">
        <v>274.84489998156062</v>
      </c>
      <c r="BD20" s="191">
        <v>268.06508888234032</v>
      </c>
      <c r="BE20" s="191">
        <v>217.96160292292581</v>
      </c>
      <c r="BF20" s="191">
        <v>139.2719063060328</v>
      </c>
      <c r="BG20" s="191">
        <v>114.34878012330354</v>
      </c>
      <c r="BH20" s="191">
        <v>108.9266307629933</v>
      </c>
      <c r="BI20" s="191">
        <v>109.33221186506501</v>
      </c>
      <c r="BJ20" s="191">
        <v>105.73277064507748</v>
      </c>
      <c r="BK20" s="191">
        <v>102.84076895279898</v>
      </c>
      <c r="BL20" s="191">
        <v>95.750549433133116</v>
      </c>
      <c r="BM20" s="191">
        <v>105.27780862869611</v>
      </c>
      <c r="BN20" s="191">
        <v>98.533610705845007</v>
      </c>
      <c r="BO20" s="191">
        <v>68.775239451650194</v>
      </c>
      <c r="BP20" s="191">
        <v>49.569805554702896</v>
      </c>
      <c r="BQ20" s="191">
        <v>40.141008280898397</v>
      </c>
      <c r="BR20" s="191">
        <v>38.668627828344427</v>
      </c>
      <c r="BS20" s="191">
        <v>32.204657176305446</v>
      </c>
      <c r="BT20" s="191">
        <v>24.59605742249423</v>
      </c>
      <c r="BU20" s="191">
        <v>18.653917855274031</v>
      </c>
      <c r="BV20" s="191"/>
      <c r="BW20" s="191"/>
      <c r="BX20" s="191"/>
      <c r="BY20" s="191"/>
      <c r="BZ20" s="191"/>
      <c r="CA20" s="191"/>
      <c r="CB20" s="191"/>
      <c r="CC20" s="191"/>
      <c r="CD20" s="191"/>
      <c r="CE20" s="191"/>
      <c r="CF20" s="191"/>
      <c r="CG20" s="191"/>
      <c r="CH20" s="192"/>
    </row>
    <row r="21" spans="2:86" x14ac:dyDescent="0.25">
      <c r="B21" s="72" t="s">
        <v>542</v>
      </c>
      <c r="AH21" s="191"/>
      <c r="AI21" s="191"/>
      <c r="AJ21" s="191"/>
      <c r="AK21" s="191"/>
      <c r="AL21" s="191"/>
      <c r="AM21" s="191"/>
      <c r="AN21" s="191"/>
      <c r="AO21" s="191"/>
      <c r="AP21" s="191"/>
      <c r="AQ21" s="191"/>
      <c r="AR21" s="191"/>
      <c r="AS21" s="191"/>
      <c r="AT21" s="191"/>
      <c r="AU21" s="191"/>
      <c r="AV21" s="191"/>
      <c r="AW21" s="191"/>
      <c r="AX21" s="191"/>
      <c r="AY21" s="191"/>
      <c r="AZ21" s="191"/>
      <c r="BA21" s="191">
        <v>289.75065988241982</v>
      </c>
      <c r="BB21" s="191">
        <v>234.10815477430864</v>
      </c>
      <c r="BC21" s="191">
        <v>146.36391738088903</v>
      </c>
      <c r="BD21" s="191">
        <v>127.44694455875835</v>
      </c>
      <c r="BE21" s="191">
        <v>83.839556058693162</v>
      </c>
      <c r="BF21" s="191">
        <v>54.585799950194669</v>
      </c>
      <c r="BG21" s="191">
        <v>47.510520078241441</v>
      </c>
      <c r="BH21" s="191">
        <v>39.268198879882725</v>
      </c>
      <c r="BI21" s="191">
        <v>36.02024615939591</v>
      </c>
      <c r="BJ21" s="191">
        <v>38.033027528902558</v>
      </c>
      <c r="BK21" s="191">
        <v>36.989014793287637</v>
      </c>
      <c r="BL21" s="191">
        <v>39.198176554709086</v>
      </c>
      <c r="BM21" s="191">
        <v>193.02642354094075</v>
      </c>
      <c r="BN21" s="191">
        <v>185.3421294482014</v>
      </c>
      <c r="BO21" s="191">
        <v>112.90368576500731</v>
      </c>
      <c r="BP21" s="191">
        <v>95.210421498167648</v>
      </c>
      <c r="BQ21" s="191">
        <v>62.575239964094635</v>
      </c>
      <c r="BR21" s="191">
        <v>36.273093075786903</v>
      </c>
      <c r="BS21" s="191">
        <v>21.332951407926156</v>
      </c>
      <c r="BT21" s="191">
        <v>12.52884470847677</v>
      </c>
      <c r="BU21" s="191">
        <v>7.2859958744476714</v>
      </c>
      <c r="BV21" s="191"/>
      <c r="BW21" s="191"/>
      <c r="BX21" s="191"/>
      <c r="BY21" s="191"/>
      <c r="BZ21" s="191"/>
      <c r="CA21" s="191"/>
      <c r="CB21" s="191"/>
      <c r="CC21" s="191"/>
      <c r="CD21" s="191"/>
      <c r="CE21" s="191"/>
      <c r="CF21" s="191"/>
      <c r="CG21" s="191"/>
      <c r="CH21" s="192"/>
    </row>
    <row r="22" spans="2:86" x14ac:dyDescent="0.25">
      <c r="B22" s="72" t="s">
        <v>543</v>
      </c>
      <c r="AH22" s="191"/>
      <c r="AI22" s="191"/>
      <c r="AJ22" s="191"/>
      <c r="AK22" s="191"/>
      <c r="AL22" s="191"/>
      <c r="AM22" s="191"/>
      <c r="AN22" s="191"/>
      <c r="AO22" s="191"/>
      <c r="AP22" s="191"/>
      <c r="AQ22" s="191"/>
      <c r="AR22" s="191"/>
      <c r="AS22" s="191"/>
      <c r="AT22" s="191"/>
      <c r="AU22" s="191"/>
      <c r="AV22" s="191"/>
      <c r="AW22" s="191"/>
      <c r="AX22" s="191"/>
      <c r="AY22" s="191"/>
      <c r="AZ22" s="191"/>
      <c r="BA22" s="191">
        <v>77.807471971419091</v>
      </c>
      <c r="BB22" s="191">
        <v>68.366618614597655</v>
      </c>
      <c r="BC22" s="191">
        <v>43.811814412036135</v>
      </c>
      <c r="BD22" s="191">
        <v>42.565725318079018</v>
      </c>
      <c r="BE22" s="191">
        <v>37.0776556861831</v>
      </c>
      <c r="BF22" s="191">
        <v>24.333033270473582</v>
      </c>
      <c r="BG22" s="191">
        <v>18.836888989135858</v>
      </c>
      <c r="BH22" s="191">
        <v>31.642822645551057</v>
      </c>
      <c r="BI22" s="191">
        <v>33.529799468149683</v>
      </c>
      <c r="BJ22" s="191">
        <v>33.987203354039352</v>
      </c>
      <c r="BK22" s="191">
        <v>38.980957231572567</v>
      </c>
      <c r="BL22" s="191">
        <v>37.835487754780495</v>
      </c>
      <c r="BM22" s="191">
        <v>38.325962270829024</v>
      </c>
      <c r="BN22" s="191">
        <v>28.126848324429826</v>
      </c>
      <c r="BO22" s="191">
        <v>22.378851366947732</v>
      </c>
      <c r="BP22" s="191">
        <v>26.418219528621929</v>
      </c>
      <c r="BQ22" s="191">
        <v>29.144951309588752</v>
      </c>
      <c r="BR22" s="191">
        <v>23.701506770469887</v>
      </c>
      <c r="BS22" s="191">
        <v>23.365858681655496</v>
      </c>
      <c r="BT22" s="191">
        <v>18.900876331726916</v>
      </c>
      <c r="BU22" s="191">
        <v>15.305965395816989</v>
      </c>
      <c r="BV22" s="191"/>
      <c r="BW22" s="191"/>
      <c r="BX22" s="191"/>
      <c r="BY22" s="191"/>
      <c r="BZ22" s="191"/>
      <c r="CA22" s="191"/>
      <c r="CB22" s="191"/>
      <c r="CC22" s="191"/>
      <c r="CD22" s="191"/>
      <c r="CE22" s="191"/>
      <c r="CF22" s="191"/>
      <c r="CG22" s="191"/>
      <c r="CH22" s="192"/>
    </row>
    <row r="23" spans="2:86" ht="26.25" customHeight="1" x14ac:dyDescent="0.25">
      <c r="B23" s="74" t="s">
        <v>544</v>
      </c>
      <c r="AH23" s="191"/>
      <c r="AI23" s="191"/>
      <c r="AJ23" s="191"/>
      <c r="AK23" s="191"/>
      <c r="AL23" s="191"/>
      <c r="AM23" s="191"/>
      <c r="AN23" s="191"/>
      <c r="AO23" s="191"/>
      <c r="AP23" s="191"/>
      <c r="AQ23" s="191"/>
      <c r="AR23" s="191"/>
      <c r="AS23" s="191"/>
      <c r="AT23" s="191"/>
      <c r="AU23" s="191"/>
      <c r="AV23" s="191"/>
      <c r="AW23" s="191"/>
      <c r="AX23" s="191"/>
      <c r="AY23" s="191"/>
      <c r="AZ23" s="191"/>
      <c r="BA23" s="191">
        <v>1103.4009570928984</v>
      </c>
      <c r="BB23" s="191">
        <v>1064.953749219605</v>
      </c>
      <c r="BC23" s="191">
        <v>758.04873736548814</v>
      </c>
      <c r="BD23" s="191">
        <v>766.16552445943375</v>
      </c>
      <c r="BE23" s="191">
        <v>631.66576730493773</v>
      </c>
      <c r="BF23" s="191">
        <v>439.87043240211472</v>
      </c>
      <c r="BG23" s="191">
        <v>384.64955466481257</v>
      </c>
      <c r="BH23" s="191">
        <v>385.77854340101891</v>
      </c>
      <c r="BI23" s="191">
        <v>391.91166372769123</v>
      </c>
      <c r="BJ23" s="191">
        <v>383.03730845800681</v>
      </c>
      <c r="BK23" s="191">
        <v>398.57313859671177</v>
      </c>
      <c r="BL23" s="191">
        <v>378.35664724292275</v>
      </c>
      <c r="BM23" s="191">
        <v>566.40863386895194</v>
      </c>
      <c r="BN23" s="191">
        <v>535.9964044674914</v>
      </c>
      <c r="BO23" s="191">
        <v>380.11887548015432</v>
      </c>
      <c r="BP23" s="191">
        <v>363.09583041236226</v>
      </c>
      <c r="BQ23" s="191">
        <v>291.84278930230465</v>
      </c>
      <c r="BR23" s="191">
        <v>258.4949356462937</v>
      </c>
      <c r="BS23" s="191">
        <v>227.30176564152532</v>
      </c>
      <c r="BT23" s="191">
        <v>195.04190653533291</v>
      </c>
      <c r="BU23" s="191">
        <v>156.23063977709916</v>
      </c>
      <c r="BV23" s="191"/>
      <c r="BW23" s="191"/>
      <c r="BX23" s="191"/>
      <c r="BY23" s="191"/>
      <c r="BZ23" s="191"/>
      <c r="CA23" s="191"/>
      <c r="CB23" s="191"/>
      <c r="CC23" s="191"/>
      <c r="CD23" s="191"/>
      <c r="CE23" s="191"/>
      <c r="CF23" s="191"/>
      <c r="CG23" s="191"/>
      <c r="CH23" s="192"/>
    </row>
    <row r="24" spans="2:86" x14ac:dyDescent="0.25">
      <c r="B24" s="74" t="s">
        <v>545</v>
      </c>
      <c r="AH24" s="191"/>
      <c r="AI24" s="191"/>
      <c r="AJ24" s="191"/>
      <c r="AK24" s="191"/>
      <c r="AL24" s="191"/>
      <c r="AM24" s="191"/>
      <c r="AN24" s="191"/>
      <c r="AO24" s="191"/>
      <c r="AP24" s="191"/>
      <c r="AQ24" s="191"/>
      <c r="AR24" s="191"/>
      <c r="AS24" s="191"/>
      <c r="AT24" s="191"/>
      <c r="AU24" s="191"/>
      <c r="AV24" s="191"/>
      <c r="AW24" s="191"/>
      <c r="AX24" s="191"/>
      <c r="AY24" s="191"/>
      <c r="AZ24" s="191"/>
      <c r="BA24" s="191">
        <v>1337.681882289276</v>
      </c>
      <c r="BB24" s="191">
        <v>1326.4165747311965</v>
      </c>
      <c r="BC24" s="191">
        <v>972.39771822004252</v>
      </c>
      <c r="BD24" s="191">
        <v>1009.1322482373174</v>
      </c>
      <c r="BE24" s="191">
        <v>860.23555569759765</v>
      </c>
      <c r="BF24" s="191">
        <v>626.81248848384837</v>
      </c>
      <c r="BG24" s="191">
        <v>567.82945491510816</v>
      </c>
      <c r="BH24" s="191">
        <v>585.37903295789772</v>
      </c>
      <c r="BI24" s="191">
        <v>622.21460005522135</v>
      </c>
      <c r="BJ24" s="191">
        <v>620.78154809619559</v>
      </c>
      <c r="BK24" s="191">
        <v>673.75206116207846</v>
      </c>
      <c r="BL24" s="191">
        <v>649.6341170090551</v>
      </c>
      <c r="BM24" s="191">
        <v>829.08992379075619</v>
      </c>
      <c r="BN24" s="191">
        <v>749.17081614919755</v>
      </c>
      <c r="BO24" s="191">
        <v>529.69565012658802</v>
      </c>
      <c r="BP24" s="191">
        <v>499.23243264820297</v>
      </c>
      <c r="BQ24" s="191">
        <v>413.67108901554587</v>
      </c>
      <c r="BR24" s="191">
        <v>364.26622555580883</v>
      </c>
      <c r="BS24" s="191">
        <v>308.62470502629111</v>
      </c>
      <c r="BT24" s="191">
        <v>255.80430181563028</v>
      </c>
      <c r="BU24" s="191">
        <v>206.25561126564943</v>
      </c>
      <c r="BV24" s="191"/>
      <c r="BW24" s="191"/>
      <c r="BX24" s="191"/>
      <c r="BY24" s="191"/>
      <c r="BZ24" s="191"/>
      <c r="CA24" s="191"/>
      <c r="CB24" s="191"/>
      <c r="CC24" s="191"/>
      <c r="CD24" s="191"/>
      <c r="CE24" s="191"/>
      <c r="CF24" s="191"/>
      <c r="CG24" s="191"/>
      <c r="CH24" s="192"/>
    </row>
    <row r="25" spans="2:86" ht="26.25" customHeight="1" x14ac:dyDescent="0.3">
      <c r="B25" s="79" t="s">
        <v>551</v>
      </c>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2"/>
    </row>
    <row r="26" spans="2:86" x14ac:dyDescent="0.25">
      <c r="B26" s="72" t="s">
        <v>539</v>
      </c>
      <c r="AH26" s="191">
        <v>18.220130918324532</v>
      </c>
      <c r="AI26" s="191">
        <v>17.340086265004718</v>
      </c>
      <c r="AJ26" s="191">
        <v>20.63016667914783</v>
      </c>
      <c r="AK26" s="191">
        <v>12.897939965554786</v>
      </c>
      <c r="AL26" s="191">
        <v>20.298348954257079</v>
      </c>
      <c r="AM26" s="191">
        <v>18.1096794551291</v>
      </c>
      <c r="AN26" s="191">
        <v>21.213519505422259</v>
      </c>
      <c r="AO26" s="191">
        <v>20.229523317175094</v>
      </c>
      <c r="AP26" s="191">
        <v>20.111702542937564</v>
      </c>
      <c r="AQ26" s="191">
        <v>34.18568344033676</v>
      </c>
      <c r="AR26" s="191">
        <v>58.306188813066264</v>
      </c>
      <c r="AS26" s="191">
        <v>61.485310036230857</v>
      </c>
      <c r="AT26" s="191">
        <v>66.986348536709613</v>
      </c>
      <c r="AU26" s="191">
        <v>76.432871399753495</v>
      </c>
      <c r="AV26" s="191">
        <v>86.998108478263262</v>
      </c>
      <c r="AW26" s="191">
        <v>94.514383369149186</v>
      </c>
      <c r="AX26" s="191">
        <v>93.227155602746407</v>
      </c>
      <c r="AY26" s="191">
        <v>97.429861094667842</v>
      </c>
      <c r="AZ26" s="191">
        <v>101.97051611352282</v>
      </c>
      <c r="BA26" s="191">
        <v>103.56861529318738</v>
      </c>
      <c r="BB26" s="191">
        <v>105.10460405082834</v>
      </c>
      <c r="BC26" s="191">
        <v>107.53722649538111</v>
      </c>
      <c r="BD26" s="191">
        <v>122.28589848267086</v>
      </c>
      <c r="BE26" s="191">
        <v>132.78178657794624</v>
      </c>
      <c r="BF26" s="191">
        <v>146.78843556978043</v>
      </c>
      <c r="BG26" s="191">
        <v>80.368166706202757</v>
      </c>
      <c r="BH26" s="191">
        <v>0</v>
      </c>
      <c r="BI26" s="191">
        <v>0</v>
      </c>
      <c r="BJ26" s="191">
        <v>0</v>
      </c>
      <c r="BK26" s="191">
        <v>0</v>
      </c>
      <c r="BL26" s="191">
        <v>0</v>
      </c>
      <c r="BM26" s="191">
        <v>0</v>
      </c>
      <c r="BN26" s="191">
        <v>0</v>
      </c>
      <c r="BO26" s="191">
        <v>0</v>
      </c>
      <c r="BP26" s="191">
        <v>0</v>
      </c>
      <c r="BQ26" s="191">
        <v>0</v>
      </c>
      <c r="BR26" s="191">
        <v>0</v>
      </c>
      <c r="BS26" s="191">
        <v>0</v>
      </c>
      <c r="BT26" s="191">
        <v>0</v>
      </c>
      <c r="BU26" s="191">
        <v>0</v>
      </c>
      <c r="BV26" s="191">
        <v>0</v>
      </c>
      <c r="BW26" s="191">
        <v>0</v>
      </c>
      <c r="BX26" s="191">
        <v>0</v>
      </c>
      <c r="BY26" s="191">
        <v>0</v>
      </c>
      <c r="BZ26" s="191">
        <v>0</v>
      </c>
      <c r="CA26" s="191">
        <v>0</v>
      </c>
      <c r="CB26" s="191">
        <v>0</v>
      </c>
      <c r="CC26" s="191">
        <v>0</v>
      </c>
      <c r="CD26" s="191">
        <v>0</v>
      </c>
      <c r="CE26" s="191">
        <v>0</v>
      </c>
      <c r="CF26" s="191">
        <v>0</v>
      </c>
      <c r="CG26" s="191">
        <v>0</v>
      </c>
      <c r="CH26" s="192">
        <v>0</v>
      </c>
    </row>
    <row r="27" spans="2:86" x14ac:dyDescent="0.25">
      <c r="B27" s="72" t="s">
        <v>540</v>
      </c>
      <c r="AH27" s="191">
        <v>48.824429536119744</v>
      </c>
      <c r="AI27" s="191">
        <v>46.81525944575057</v>
      </c>
      <c r="AJ27" s="191">
        <v>44.282941780337346</v>
      </c>
      <c r="AK27" s="191">
        <v>50.851598381618835</v>
      </c>
      <c r="AL27" s="191">
        <v>54.094135982604683</v>
      </c>
      <c r="AM27" s="191">
        <v>71.715883573223181</v>
      </c>
      <c r="AN27" s="191">
        <v>74.55739288060289</v>
      </c>
      <c r="AO27" s="191">
        <v>87.91077160969084</v>
      </c>
      <c r="AP27" s="191">
        <v>105.46248650537905</v>
      </c>
      <c r="AQ27" s="191">
        <v>117.77063817635627</v>
      </c>
      <c r="AR27" s="191">
        <v>169.36276409660175</v>
      </c>
      <c r="AS27" s="191">
        <v>233.87707355073013</v>
      </c>
      <c r="AT27" s="191">
        <v>257.70362506677236</v>
      </c>
      <c r="AU27" s="191">
        <v>406.18397687256743</v>
      </c>
      <c r="AV27" s="191">
        <v>572.66577978523821</v>
      </c>
      <c r="AW27" s="191">
        <v>711.43165551847994</v>
      </c>
      <c r="AX27" s="191">
        <v>645.86144972157581</v>
      </c>
      <c r="AY27" s="191">
        <v>726.76842352802157</v>
      </c>
      <c r="AZ27" s="191">
        <v>771.92831043771764</v>
      </c>
      <c r="BA27" s="191">
        <v>823.9112821503129</v>
      </c>
      <c r="BB27" s="191">
        <v>852.19510839676218</v>
      </c>
      <c r="BC27" s="191">
        <v>986.11222460273189</v>
      </c>
      <c r="BD27" s="191">
        <v>1250.022869596243</v>
      </c>
      <c r="BE27" s="191">
        <v>1447.7118296725096</v>
      </c>
      <c r="BF27" s="191">
        <v>1614.8532467413977</v>
      </c>
      <c r="BG27" s="191">
        <v>1675.3167435828491</v>
      </c>
      <c r="BH27" s="191">
        <v>1345.107724457627</v>
      </c>
      <c r="BI27" s="191">
        <v>998.51987841445032</v>
      </c>
      <c r="BJ27" s="191">
        <v>789.06634984110542</v>
      </c>
      <c r="BK27" s="191">
        <v>676.42842391209831</v>
      </c>
      <c r="BL27" s="191">
        <v>570.26676800685334</v>
      </c>
      <c r="BM27" s="191">
        <v>400.42253784218428</v>
      </c>
      <c r="BN27" s="191">
        <v>314.41626677980713</v>
      </c>
      <c r="BO27" s="191">
        <v>231.93085545437842</v>
      </c>
      <c r="BP27" s="191">
        <v>112.2469876062131</v>
      </c>
      <c r="BQ27" s="191">
        <v>29.645270873934123</v>
      </c>
      <c r="BR27" s="191">
        <v>8.7340553117957871</v>
      </c>
      <c r="BS27" s="191">
        <v>2.900875184603263</v>
      </c>
      <c r="BT27" s="191">
        <v>0.72497446719609748</v>
      </c>
      <c r="BU27" s="191">
        <v>0</v>
      </c>
      <c r="BV27" s="191">
        <v>0</v>
      </c>
      <c r="BW27" s="191">
        <v>0</v>
      </c>
      <c r="BX27" s="191">
        <v>0</v>
      </c>
      <c r="BY27" s="191">
        <v>0</v>
      </c>
      <c r="BZ27" s="191">
        <v>0</v>
      </c>
      <c r="CA27" s="191">
        <v>0</v>
      </c>
      <c r="CB27" s="191">
        <v>0</v>
      </c>
      <c r="CC27" s="191">
        <v>0</v>
      </c>
      <c r="CD27" s="191">
        <v>0</v>
      </c>
      <c r="CE27" s="191">
        <v>0</v>
      </c>
      <c r="CF27" s="191">
        <v>0</v>
      </c>
      <c r="CG27" s="191">
        <v>0</v>
      </c>
      <c r="CH27" s="192">
        <v>0</v>
      </c>
    </row>
    <row r="28" spans="2:86" x14ac:dyDescent="0.25">
      <c r="B28" s="72" t="s">
        <v>541</v>
      </c>
      <c r="AH28" s="191">
        <v>1184.029306947243</v>
      </c>
      <c r="AI28" s="191">
        <v>1076.7685701932553</v>
      </c>
      <c r="AJ28" s="191">
        <v>1149.3074292732451</v>
      </c>
      <c r="AK28" s="191">
        <v>1259.1806809278326</v>
      </c>
      <c r="AL28" s="191">
        <v>1467.7261781973684</v>
      </c>
      <c r="AM28" s="191">
        <v>1572.7659974801904</v>
      </c>
      <c r="AN28" s="191">
        <v>1678.6320023305273</v>
      </c>
      <c r="AO28" s="191">
        <v>1883.0166175893387</v>
      </c>
      <c r="AP28" s="191">
        <v>2002.4099904616276</v>
      </c>
      <c r="AQ28" s="191">
        <v>2100.5017203216948</v>
      </c>
      <c r="AR28" s="191">
        <v>2251.0061195207068</v>
      </c>
      <c r="AS28" s="191">
        <v>2422.0892709935979</v>
      </c>
      <c r="AT28" s="191">
        <v>2520.1473447105359</v>
      </c>
      <c r="AU28" s="191">
        <v>2852.7083973619679</v>
      </c>
      <c r="AV28" s="191">
        <v>3355.3150729674726</v>
      </c>
      <c r="AW28" s="191">
        <v>3577.585875217258</v>
      </c>
      <c r="AX28" s="191">
        <v>3357.2286164753605</v>
      </c>
      <c r="AY28" s="191">
        <v>3369.6539833767297</v>
      </c>
      <c r="AZ28" s="191">
        <v>3329.7906517205151</v>
      </c>
      <c r="BA28" s="191">
        <v>3249.8203490774504</v>
      </c>
      <c r="BB28" s="191">
        <v>3172.1813334644244</v>
      </c>
      <c r="BC28" s="191">
        <v>3452.9285855867283</v>
      </c>
      <c r="BD28" s="191">
        <v>4194.3741690544857</v>
      </c>
      <c r="BE28" s="191">
        <v>4575.7333483729044</v>
      </c>
      <c r="BF28" s="191">
        <v>4864.7447081713199</v>
      </c>
      <c r="BG28" s="191">
        <v>4888.5998354068424</v>
      </c>
      <c r="BH28" s="191">
        <v>4195.8288940604307</v>
      </c>
      <c r="BI28" s="191">
        <v>3153.1305251475183</v>
      </c>
      <c r="BJ28" s="191">
        <v>2479.2063491829649</v>
      </c>
      <c r="BK28" s="191">
        <v>2026.3805456457626</v>
      </c>
      <c r="BL28" s="191">
        <v>1605.6565853658037</v>
      </c>
      <c r="BM28" s="191">
        <v>891.817212244286</v>
      </c>
      <c r="BN28" s="191">
        <v>589.64726176878105</v>
      </c>
      <c r="BO28" s="191">
        <v>386.03985242361983</v>
      </c>
      <c r="BP28" s="191">
        <v>267.48439371937974</v>
      </c>
      <c r="BQ28" s="191">
        <v>182.18827942021042</v>
      </c>
      <c r="BR28" s="191">
        <v>133.14958234863988</v>
      </c>
      <c r="BS28" s="191">
        <v>88.690045103424936</v>
      </c>
      <c r="BT28" s="191">
        <v>64.010802696628843</v>
      </c>
      <c r="BU28" s="191">
        <v>45.465415068630335</v>
      </c>
      <c r="BV28" s="191">
        <v>33.806010783584341</v>
      </c>
      <c r="BW28" s="191">
        <v>18.192637485672307</v>
      </c>
      <c r="BX28" s="191">
        <v>10.420355269521657</v>
      </c>
      <c r="BY28" s="191">
        <v>6.4044284820600934</v>
      </c>
      <c r="BZ28" s="191">
        <v>3.5906627723895097</v>
      </c>
      <c r="CA28" s="191">
        <v>1.9617620656197774</v>
      </c>
      <c r="CB28" s="191">
        <v>1.1035579485772102</v>
      </c>
      <c r="CC28" s="191">
        <v>0</v>
      </c>
      <c r="CD28" s="191">
        <v>0</v>
      </c>
      <c r="CE28" s="191">
        <v>0</v>
      </c>
      <c r="CF28" s="191">
        <v>0</v>
      </c>
      <c r="CG28" s="191">
        <v>0</v>
      </c>
      <c r="CH28" s="192">
        <v>0</v>
      </c>
    </row>
    <row r="29" spans="2:86" x14ac:dyDescent="0.25">
      <c r="B29" s="72" t="s">
        <v>542</v>
      </c>
      <c r="AH29" s="191">
        <v>607.58824496565774</v>
      </c>
      <c r="AI29" s="191">
        <v>527.93670174030672</v>
      </c>
      <c r="AJ29" s="191">
        <v>622.97104594709003</v>
      </c>
      <c r="AK29" s="191">
        <v>1043.9724894683791</v>
      </c>
      <c r="AL29" s="191">
        <v>1407.2289871878986</v>
      </c>
      <c r="AM29" s="191">
        <v>1620.6999251193042</v>
      </c>
      <c r="AN29" s="191">
        <v>1808.0358602389301</v>
      </c>
      <c r="AO29" s="191">
        <v>1912.1653961951849</v>
      </c>
      <c r="AP29" s="191">
        <v>1857.4043338444944</v>
      </c>
      <c r="AQ29" s="191">
        <v>1638.7810177075705</v>
      </c>
      <c r="AR29" s="191">
        <v>1240.7130925405188</v>
      </c>
      <c r="AS29" s="191">
        <v>939.04397582708316</v>
      </c>
      <c r="AT29" s="191">
        <v>919.73144480703411</v>
      </c>
      <c r="AU29" s="191">
        <v>1298.7737201151508</v>
      </c>
      <c r="AV29" s="191">
        <v>1604.9852127487272</v>
      </c>
      <c r="AW29" s="191">
        <v>1678.3930987012006</v>
      </c>
      <c r="AX29" s="191">
        <v>1758.8410545336842</v>
      </c>
      <c r="AY29" s="191">
        <v>1372.222281267595</v>
      </c>
      <c r="AZ29" s="191">
        <v>985.43611737981576</v>
      </c>
      <c r="BA29" s="191">
        <v>661.94691367275777</v>
      </c>
      <c r="BB29" s="191">
        <v>603.32186990444245</v>
      </c>
      <c r="BC29" s="191">
        <v>556.87385622471868</v>
      </c>
      <c r="BD29" s="191">
        <v>590.68764114558633</v>
      </c>
      <c r="BE29" s="191">
        <v>539.20766684020714</v>
      </c>
      <c r="BF29" s="191">
        <v>539.15816734198665</v>
      </c>
      <c r="BG29" s="191">
        <v>464.64510635987591</v>
      </c>
      <c r="BH29" s="191">
        <v>251.93566738848406</v>
      </c>
      <c r="BI29" s="191">
        <v>41.398866790569542</v>
      </c>
      <c r="BJ29" s="191">
        <v>20.366719257242966</v>
      </c>
      <c r="BK29" s="191">
        <v>0</v>
      </c>
      <c r="BL29" s="191">
        <v>0</v>
      </c>
      <c r="BM29" s="191">
        <v>0</v>
      </c>
      <c r="BN29" s="191">
        <v>0</v>
      </c>
      <c r="BO29" s="191">
        <v>0</v>
      </c>
      <c r="BP29" s="191">
        <v>0</v>
      </c>
      <c r="BQ29" s="191">
        <v>0</v>
      </c>
      <c r="BR29" s="191">
        <v>0</v>
      </c>
      <c r="BS29" s="191">
        <v>0</v>
      </c>
      <c r="BT29" s="191">
        <v>0</v>
      </c>
      <c r="BU29" s="191">
        <v>0</v>
      </c>
      <c r="BV29" s="191">
        <v>0</v>
      </c>
      <c r="BW29" s="191">
        <v>0</v>
      </c>
      <c r="BX29" s="191">
        <v>0</v>
      </c>
      <c r="BY29" s="191">
        <v>0</v>
      </c>
      <c r="BZ29" s="191">
        <v>0</v>
      </c>
      <c r="CA29" s="191">
        <v>0</v>
      </c>
      <c r="CB29" s="191">
        <v>0</v>
      </c>
      <c r="CC29" s="191">
        <v>0</v>
      </c>
      <c r="CD29" s="191">
        <v>0</v>
      </c>
      <c r="CE29" s="191">
        <v>0</v>
      </c>
      <c r="CF29" s="191">
        <v>0</v>
      </c>
      <c r="CG29" s="191">
        <v>0</v>
      </c>
      <c r="CH29" s="192">
        <v>0</v>
      </c>
    </row>
    <row r="30" spans="2:86" x14ac:dyDescent="0.25">
      <c r="B30" s="72" t="s">
        <v>543</v>
      </c>
      <c r="AH30" s="191">
        <v>10.205545055537009</v>
      </c>
      <c r="AI30" s="191">
        <v>11.226870311587387</v>
      </c>
      <c r="AJ30" s="191">
        <v>11.743754406822221</v>
      </c>
      <c r="AK30" s="191">
        <v>17.722449101914094</v>
      </c>
      <c r="AL30" s="191">
        <v>23.654598188417953</v>
      </c>
      <c r="AM30" s="191">
        <v>33.634377264651377</v>
      </c>
      <c r="AN30" s="191">
        <v>40.339139979734114</v>
      </c>
      <c r="AO30" s="191">
        <v>41.749609175370601</v>
      </c>
      <c r="AP30" s="191">
        <v>43.266225983898231</v>
      </c>
      <c r="AQ30" s="191">
        <v>55.520820202410093</v>
      </c>
      <c r="AR30" s="191">
        <v>64.67826286724663</v>
      </c>
      <c r="AS30" s="191">
        <v>95.733829618706167</v>
      </c>
      <c r="AT30" s="191">
        <v>146.82093059359894</v>
      </c>
      <c r="AU30" s="191">
        <v>167.64665043350166</v>
      </c>
      <c r="AV30" s="191">
        <v>185.94064168883577</v>
      </c>
      <c r="AW30" s="191">
        <v>200.23647725177042</v>
      </c>
      <c r="AX30" s="191">
        <v>120.43342381702111</v>
      </c>
      <c r="AY30" s="191">
        <v>139.77123497044749</v>
      </c>
      <c r="AZ30" s="191">
        <v>145.35584950175704</v>
      </c>
      <c r="BA30" s="191">
        <v>144.37262777176687</v>
      </c>
      <c r="BB30" s="191">
        <v>144.26711677334688</v>
      </c>
      <c r="BC30" s="191">
        <v>111.63464571118193</v>
      </c>
      <c r="BD30" s="191">
        <v>135.80393040134695</v>
      </c>
      <c r="BE30" s="191">
        <v>156.80690564905885</v>
      </c>
      <c r="BF30" s="191">
        <v>173.26329998043079</v>
      </c>
      <c r="BG30" s="191">
        <v>170.10232988485456</v>
      </c>
      <c r="BH30" s="191">
        <v>239.01395363254846</v>
      </c>
      <c r="BI30" s="191">
        <v>183.26179586680308</v>
      </c>
      <c r="BJ30" s="191">
        <v>147.11406522461289</v>
      </c>
      <c r="BK30" s="191">
        <v>136.4230656787953</v>
      </c>
      <c r="BL30" s="191">
        <v>117.31660960499512</v>
      </c>
      <c r="BM30" s="191">
        <v>71.669362237300334</v>
      </c>
      <c r="BN30" s="191">
        <v>64.273917720424777</v>
      </c>
      <c r="BO30" s="191">
        <v>57.382226359452673</v>
      </c>
      <c r="BP30" s="191">
        <v>50.423833419924762</v>
      </c>
      <c r="BQ30" s="191">
        <v>36.400179071285471</v>
      </c>
      <c r="BR30" s="191">
        <v>27.99218607893668</v>
      </c>
      <c r="BS30" s="191">
        <v>21.674996390025676</v>
      </c>
      <c r="BT30" s="191">
        <v>17.168013431240542</v>
      </c>
      <c r="BU30" s="191">
        <v>12.771035237521811</v>
      </c>
      <c r="BV30" s="191">
        <v>9.8675151538965622</v>
      </c>
      <c r="BW30" s="191">
        <v>4.7966969104341137</v>
      </c>
      <c r="BX30" s="191">
        <v>2.915163902308731</v>
      </c>
      <c r="BY30" s="191">
        <v>1.6807870769047053</v>
      </c>
      <c r="BZ30" s="191">
        <v>0.93073142867794145</v>
      </c>
      <c r="CA30" s="191">
        <v>0.51647363104809818</v>
      </c>
      <c r="CB30" s="191">
        <v>0.29053400040824823</v>
      </c>
      <c r="CC30" s="191">
        <v>0</v>
      </c>
      <c r="CD30" s="191">
        <v>0</v>
      </c>
      <c r="CE30" s="191">
        <v>0</v>
      </c>
      <c r="CF30" s="191">
        <v>0</v>
      </c>
      <c r="CG30" s="191">
        <v>0</v>
      </c>
      <c r="CH30" s="192">
        <v>0</v>
      </c>
    </row>
    <row r="31" spans="2:86" ht="26.25" customHeight="1" x14ac:dyDescent="0.25">
      <c r="B31" s="74" t="s">
        <v>544</v>
      </c>
      <c r="AH31" s="191">
        <v>1850.6475265045574</v>
      </c>
      <c r="AI31" s="191">
        <v>1662.7474016908998</v>
      </c>
      <c r="AJ31" s="191">
        <v>1828.305171407495</v>
      </c>
      <c r="AK31" s="191">
        <v>2371.7272178797443</v>
      </c>
      <c r="AL31" s="191">
        <v>2952.7038995562898</v>
      </c>
      <c r="AM31" s="191">
        <v>3298.8161834373691</v>
      </c>
      <c r="AN31" s="191">
        <v>3601.5643954297939</v>
      </c>
      <c r="AO31" s="191">
        <v>3924.8423945695845</v>
      </c>
      <c r="AP31" s="191">
        <v>4008.5430367953995</v>
      </c>
      <c r="AQ31" s="191">
        <v>3912.5741964080312</v>
      </c>
      <c r="AR31" s="191">
        <v>3725.760239025074</v>
      </c>
      <c r="AS31" s="191">
        <v>3690.7441499901165</v>
      </c>
      <c r="AT31" s="191">
        <v>3844.4033451779414</v>
      </c>
      <c r="AU31" s="191">
        <v>4725.3127447831876</v>
      </c>
      <c r="AV31" s="191">
        <v>5718.9067071902737</v>
      </c>
      <c r="AW31" s="191">
        <v>6167.6471066887098</v>
      </c>
      <c r="AX31" s="191">
        <v>5882.3645445476413</v>
      </c>
      <c r="AY31" s="191">
        <v>5608.4159231427939</v>
      </c>
      <c r="AZ31" s="191">
        <v>5232.5109290398059</v>
      </c>
      <c r="BA31" s="191">
        <v>4880.0511726722889</v>
      </c>
      <c r="BB31" s="191">
        <v>4771.9654285389761</v>
      </c>
      <c r="BC31" s="191">
        <v>5107.5493121253603</v>
      </c>
      <c r="BD31" s="191">
        <v>6170.8886101976614</v>
      </c>
      <c r="BE31" s="191">
        <v>6719.459750534681</v>
      </c>
      <c r="BF31" s="191">
        <v>7192.0194222351356</v>
      </c>
      <c r="BG31" s="191">
        <v>7198.6640152344225</v>
      </c>
      <c r="BH31" s="191">
        <v>6031.8862395390906</v>
      </c>
      <c r="BI31" s="191">
        <v>4376.3110662193412</v>
      </c>
      <c r="BJ31" s="191">
        <v>3435.7534835059259</v>
      </c>
      <c r="BK31" s="191">
        <v>2839.232035236656</v>
      </c>
      <c r="BL31" s="191">
        <v>2293.2399629776523</v>
      </c>
      <c r="BM31" s="191">
        <v>1363.9091123237706</v>
      </c>
      <c r="BN31" s="191">
        <v>968.33744626901284</v>
      </c>
      <c r="BO31" s="191">
        <v>675.35293423745088</v>
      </c>
      <c r="BP31" s="191">
        <v>430.15521474551758</v>
      </c>
      <c r="BQ31" s="191">
        <v>248.23372936543001</v>
      </c>
      <c r="BR31" s="191">
        <v>169.87582373937235</v>
      </c>
      <c r="BS31" s="191">
        <v>113.26591667805387</v>
      </c>
      <c r="BT31" s="191">
        <v>81.903790595065473</v>
      </c>
      <c r="BU31" s="191">
        <v>58.236450306152143</v>
      </c>
      <c r="BV31" s="191">
        <v>43.673525937480903</v>
      </c>
      <c r="BW31" s="191">
        <v>22.989334396106422</v>
      </c>
      <c r="BX31" s="191">
        <v>13.335519171830388</v>
      </c>
      <c r="BY31" s="191">
        <v>8.0852155589647978</v>
      </c>
      <c r="BZ31" s="191">
        <v>4.5213942010674506</v>
      </c>
      <c r="CA31" s="191">
        <v>2.4782356966678756</v>
      </c>
      <c r="CB31" s="191">
        <v>1.3940919489854584</v>
      </c>
      <c r="CC31" s="191">
        <v>0</v>
      </c>
      <c r="CD31" s="191">
        <v>0</v>
      </c>
      <c r="CE31" s="191">
        <v>0</v>
      </c>
      <c r="CF31" s="191">
        <v>0</v>
      </c>
      <c r="CG31" s="191">
        <v>0</v>
      </c>
      <c r="CH31" s="192">
        <v>0</v>
      </c>
    </row>
    <row r="32" spans="2:86" x14ac:dyDescent="0.25">
      <c r="B32" s="74" t="s">
        <v>545</v>
      </c>
      <c r="AH32" s="191">
        <v>1868.8676574228818</v>
      </c>
      <c r="AI32" s="191">
        <v>1680.0874879559044</v>
      </c>
      <c r="AJ32" s="191">
        <v>1848.9353380866428</v>
      </c>
      <c r="AK32" s="191">
        <v>2384.6251578452993</v>
      </c>
      <c r="AL32" s="191">
        <v>2973.0022485105469</v>
      </c>
      <c r="AM32" s="191">
        <v>3316.9258628924986</v>
      </c>
      <c r="AN32" s="191">
        <v>3622.7779149352164</v>
      </c>
      <c r="AO32" s="191">
        <v>3945.0719178867598</v>
      </c>
      <c r="AP32" s="191">
        <v>4028.6547393383371</v>
      </c>
      <c r="AQ32" s="191">
        <v>3946.7598798483677</v>
      </c>
      <c r="AR32" s="191">
        <v>3784.0664278381405</v>
      </c>
      <c r="AS32" s="191">
        <v>3752.2294600263476</v>
      </c>
      <c r="AT32" s="191">
        <v>3911.389693714651</v>
      </c>
      <c r="AU32" s="191">
        <v>4801.7456161829414</v>
      </c>
      <c r="AV32" s="191">
        <v>5805.9048156685367</v>
      </c>
      <c r="AW32" s="191">
        <v>6262.1614900578588</v>
      </c>
      <c r="AX32" s="191">
        <v>5975.5917001503876</v>
      </c>
      <c r="AY32" s="191">
        <v>5705.845784237461</v>
      </c>
      <c r="AZ32" s="191">
        <v>5334.4814451533284</v>
      </c>
      <c r="BA32" s="191">
        <v>4983.6197879654765</v>
      </c>
      <c r="BB32" s="191">
        <v>4877.0700325898042</v>
      </c>
      <c r="BC32" s="191">
        <v>5215.0865386207415</v>
      </c>
      <c r="BD32" s="191">
        <v>6293.1745086803321</v>
      </c>
      <c r="BE32" s="191">
        <v>6852.2415371126272</v>
      </c>
      <c r="BF32" s="191">
        <v>7338.8078578049162</v>
      </c>
      <c r="BG32" s="191">
        <v>7279.0321819406254</v>
      </c>
      <c r="BH32" s="191">
        <v>6031.8862395390906</v>
      </c>
      <c r="BI32" s="191">
        <v>4376.3110662193412</v>
      </c>
      <c r="BJ32" s="191">
        <v>3435.7534835059259</v>
      </c>
      <c r="BK32" s="191">
        <v>2839.232035236656</v>
      </c>
      <c r="BL32" s="191">
        <v>2293.2399629776523</v>
      </c>
      <c r="BM32" s="191">
        <v>1363.9091123237706</v>
      </c>
      <c r="BN32" s="191">
        <v>968.33744626901284</v>
      </c>
      <c r="BO32" s="191">
        <v>675.35293423745088</v>
      </c>
      <c r="BP32" s="191">
        <v>430.15521474551758</v>
      </c>
      <c r="BQ32" s="191">
        <v>248.23372936543001</v>
      </c>
      <c r="BR32" s="191">
        <v>169.87582373937235</v>
      </c>
      <c r="BS32" s="191">
        <v>113.26591667805387</v>
      </c>
      <c r="BT32" s="191">
        <v>81.903790595065473</v>
      </c>
      <c r="BU32" s="191">
        <v>58.236450306152143</v>
      </c>
      <c r="BV32" s="191">
        <v>43.673525937480903</v>
      </c>
      <c r="BW32" s="191">
        <v>22.989334396106422</v>
      </c>
      <c r="BX32" s="191">
        <v>13.335519171830388</v>
      </c>
      <c r="BY32" s="191">
        <v>8.0852155589647978</v>
      </c>
      <c r="BZ32" s="191">
        <v>4.5213942010674506</v>
      </c>
      <c r="CA32" s="191">
        <v>2.4782356966678756</v>
      </c>
      <c r="CB32" s="191">
        <v>1.3940919489854584</v>
      </c>
      <c r="CC32" s="191">
        <v>0</v>
      </c>
      <c r="CD32" s="191">
        <v>0</v>
      </c>
      <c r="CE32" s="191">
        <v>0</v>
      </c>
      <c r="CF32" s="191">
        <v>0</v>
      </c>
      <c r="CG32" s="191">
        <v>0</v>
      </c>
      <c r="CH32" s="192">
        <v>0</v>
      </c>
    </row>
    <row r="33" spans="2:86" ht="26.25" customHeight="1" x14ac:dyDescent="0.3">
      <c r="B33" s="79" t="s">
        <v>552</v>
      </c>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c r="BF33" s="191"/>
      <c r="BG33" s="191"/>
      <c r="BH33" s="191"/>
      <c r="BI33" s="191"/>
      <c r="BJ33" s="191"/>
      <c r="BK33" s="191"/>
      <c r="BL33" s="191"/>
      <c r="BM33" s="191"/>
      <c r="BN33" s="191"/>
      <c r="BO33" s="191"/>
      <c r="BP33" s="191"/>
      <c r="BQ33" s="191"/>
      <c r="BR33" s="191"/>
      <c r="BS33" s="191"/>
      <c r="BT33" s="191"/>
      <c r="BU33" s="191"/>
      <c r="BV33" s="191"/>
      <c r="BW33" s="191"/>
      <c r="BX33" s="191"/>
      <c r="BY33" s="191"/>
      <c r="BZ33" s="191"/>
      <c r="CA33" s="191"/>
      <c r="CB33" s="191"/>
      <c r="CC33" s="191"/>
      <c r="CD33" s="191"/>
      <c r="CE33" s="191"/>
      <c r="CF33" s="191"/>
      <c r="CG33" s="191"/>
      <c r="CH33" s="192"/>
    </row>
    <row r="34" spans="2:86" x14ac:dyDescent="0.25">
      <c r="B34" s="72" t="s">
        <v>539</v>
      </c>
      <c r="AH34" s="191">
        <v>0</v>
      </c>
      <c r="AI34" s="191">
        <v>44.053588250608655</v>
      </c>
      <c r="AJ34" s="191">
        <v>66.588079837497972</v>
      </c>
      <c r="AK34" s="191">
        <v>76.97687306435877</v>
      </c>
      <c r="AL34" s="191">
        <v>121.56724982531151</v>
      </c>
      <c r="AM34" s="191">
        <v>309.45594580258182</v>
      </c>
      <c r="AN34" s="191">
        <v>562.23201782714602</v>
      </c>
      <c r="AO34" s="191">
        <v>927.75695272123062</v>
      </c>
      <c r="AP34" s="191">
        <v>1280.9494578368824</v>
      </c>
      <c r="AQ34" s="191">
        <v>1624.4683089143909</v>
      </c>
      <c r="AR34" s="191">
        <v>1990.0986853619361</v>
      </c>
      <c r="AS34" s="191">
        <v>2317.2693672150413</v>
      </c>
      <c r="AT34" s="191">
        <v>2473.7990823219184</v>
      </c>
      <c r="AU34" s="191">
        <v>2960.5341694953504</v>
      </c>
      <c r="AV34" s="191">
        <v>3474.6051637904307</v>
      </c>
      <c r="AW34" s="191">
        <v>3694.8006594358581</v>
      </c>
      <c r="AX34" s="191">
        <v>3653.7140003110248</v>
      </c>
      <c r="AY34" s="191">
        <v>3118.9603538478068</v>
      </c>
      <c r="AZ34" s="191">
        <v>2858.8101696654894</v>
      </c>
      <c r="BA34" s="191">
        <v>2607.5606304396879</v>
      </c>
      <c r="BB34" s="191">
        <v>2337.7514752421266</v>
      </c>
      <c r="BC34" s="191">
        <v>2174.1770863113461</v>
      </c>
      <c r="BD34" s="191">
        <v>2087.3873872203858</v>
      </c>
      <c r="BE34" s="191">
        <v>2006.8281784670546</v>
      </c>
      <c r="BF34" s="191">
        <v>1130.9549640579339</v>
      </c>
      <c r="BG34" s="191">
        <v>434.45899305505355</v>
      </c>
      <c r="BH34" s="191">
        <v>0</v>
      </c>
      <c r="BI34" s="191">
        <v>0</v>
      </c>
      <c r="BJ34" s="191">
        <v>0</v>
      </c>
      <c r="BK34" s="191">
        <v>0</v>
      </c>
      <c r="BL34" s="191">
        <v>0</v>
      </c>
      <c r="BM34" s="191">
        <v>0</v>
      </c>
      <c r="BN34" s="191">
        <v>0</v>
      </c>
      <c r="BO34" s="191">
        <v>0</v>
      </c>
      <c r="BP34" s="191">
        <v>0</v>
      </c>
      <c r="BQ34" s="191">
        <v>0</v>
      </c>
      <c r="BR34" s="191">
        <v>0</v>
      </c>
      <c r="BS34" s="191">
        <v>0</v>
      </c>
      <c r="BT34" s="191">
        <v>0</v>
      </c>
      <c r="BU34" s="191">
        <v>0</v>
      </c>
      <c r="BV34" s="191">
        <v>0</v>
      </c>
      <c r="BW34" s="191">
        <v>0</v>
      </c>
      <c r="BX34" s="191">
        <v>0</v>
      </c>
      <c r="BY34" s="191">
        <v>0</v>
      </c>
      <c r="BZ34" s="191">
        <v>0</v>
      </c>
      <c r="CA34" s="191">
        <v>0</v>
      </c>
      <c r="CB34" s="191">
        <v>0</v>
      </c>
      <c r="CC34" s="191">
        <v>0</v>
      </c>
      <c r="CD34" s="191">
        <v>0</v>
      </c>
      <c r="CE34" s="191">
        <v>0</v>
      </c>
      <c r="CF34" s="191">
        <v>0</v>
      </c>
      <c r="CG34" s="191">
        <v>0</v>
      </c>
      <c r="CH34" s="192">
        <v>0</v>
      </c>
    </row>
    <row r="35" spans="2:86" x14ac:dyDescent="0.25">
      <c r="B35" s="72" t="s">
        <v>540</v>
      </c>
      <c r="AH35" s="191">
        <v>0</v>
      </c>
      <c r="AI35" s="191">
        <v>11.56363075795589</v>
      </c>
      <c r="AJ35" s="191">
        <v>17.478711694080346</v>
      </c>
      <c r="AK35" s="191">
        <v>20.205667060639193</v>
      </c>
      <c r="AL35" s="191">
        <v>31.910199488021451</v>
      </c>
      <c r="AM35" s="191">
        <v>81.229121967507965</v>
      </c>
      <c r="AN35" s="191">
        <v>147.58033823416795</v>
      </c>
      <c r="AO35" s="191">
        <v>243.52701472045098</v>
      </c>
      <c r="AP35" s="191">
        <v>336.23655048859399</v>
      </c>
      <c r="AQ35" s="191">
        <v>426.406847846895</v>
      </c>
      <c r="AR35" s="191">
        <v>522.38120169702449</v>
      </c>
      <c r="AS35" s="191">
        <v>608.26026649092819</v>
      </c>
      <c r="AT35" s="191">
        <v>615.32777449983439</v>
      </c>
      <c r="AU35" s="191">
        <v>742.98219042704977</v>
      </c>
      <c r="AV35" s="191">
        <v>874.00194020167726</v>
      </c>
      <c r="AW35" s="191">
        <v>1008.9806042450081</v>
      </c>
      <c r="AX35" s="191">
        <v>1026.9926367512426</v>
      </c>
      <c r="AY35" s="191">
        <v>999.56870904943275</v>
      </c>
      <c r="AZ35" s="191">
        <v>979.76681742096173</v>
      </c>
      <c r="BA35" s="191">
        <v>990.780576960448</v>
      </c>
      <c r="BB35" s="191">
        <v>981.64739346988313</v>
      </c>
      <c r="BC35" s="191">
        <v>970.15784035094339</v>
      </c>
      <c r="BD35" s="191">
        <v>939.78348664221164</v>
      </c>
      <c r="BE35" s="191">
        <v>928.51653337010612</v>
      </c>
      <c r="BF35" s="191">
        <v>273.70496901977538</v>
      </c>
      <c r="BG35" s="191">
        <v>117.98422303881225</v>
      </c>
      <c r="BH35" s="191">
        <v>0</v>
      </c>
      <c r="BI35" s="191">
        <v>0</v>
      </c>
      <c r="BJ35" s="191">
        <v>0</v>
      </c>
      <c r="BK35" s="191">
        <v>0</v>
      </c>
      <c r="BL35" s="191">
        <v>0</v>
      </c>
      <c r="BM35" s="191">
        <v>0</v>
      </c>
      <c r="BN35" s="191">
        <v>0</v>
      </c>
      <c r="BO35" s="191">
        <v>0</v>
      </c>
      <c r="BP35" s="191">
        <v>0</v>
      </c>
      <c r="BQ35" s="191">
        <v>0</v>
      </c>
      <c r="BR35" s="191">
        <v>0</v>
      </c>
      <c r="BS35" s="191">
        <v>0</v>
      </c>
      <c r="BT35" s="191">
        <v>0</v>
      </c>
      <c r="BU35" s="191">
        <v>0</v>
      </c>
      <c r="BV35" s="191">
        <v>0</v>
      </c>
      <c r="BW35" s="191">
        <v>0</v>
      </c>
      <c r="BX35" s="191">
        <v>0</v>
      </c>
      <c r="BY35" s="191">
        <v>0</v>
      </c>
      <c r="BZ35" s="191">
        <v>0</v>
      </c>
      <c r="CA35" s="191">
        <v>0</v>
      </c>
      <c r="CB35" s="191">
        <v>0</v>
      </c>
      <c r="CC35" s="191">
        <v>0</v>
      </c>
      <c r="CD35" s="191">
        <v>0</v>
      </c>
      <c r="CE35" s="191">
        <v>0</v>
      </c>
      <c r="CF35" s="191">
        <v>0</v>
      </c>
      <c r="CG35" s="191">
        <v>0</v>
      </c>
      <c r="CH35" s="192">
        <v>0</v>
      </c>
    </row>
    <row r="36" spans="2:86" ht="39" customHeight="1" x14ac:dyDescent="0.3">
      <c r="B36" s="64" t="s">
        <v>553</v>
      </c>
      <c r="C36" s="10"/>
      <c r="AH36" s="191"/>
      <c r="AI36" s="191"/>
      <c r="AJ36" s="191"/>
      <c r="AK36" s="191"/>
      <c r="AL36" s="191"/>
      <c r="AM36" s="191"/>
      <c r="AN36" s="191"/>
      <c r="AO36" s="191"/>
      <c r="AP36" s="191"/>
      <c r="AQ36" s="191"/>
      <c r="AR36" s="191"/>
      <c r="AS36" s="191"/>
      <c r="AT36" s="191"/>
      <c r="AU36" s="191"/>
      <c r="AV36" s="191"/>
      <c r="AW36" s="191"/>
      <c r="AX36" s="191"/>
      <c r="AY36" s="191"/>
      <c r="AZ36" s="191"/>
      <c r="BA36" s="191"/>
      <c r="BB36" s="191"/>
      <c r="BC36" s="191"/>
      <c r="BD36" s="191"/>
      <c r="BE36" s="191"/>
      <c r="BF36" s="191"/>
      <c r="BG36" s="191"/>
      <c r="BH36" s="191"/>
      <c r="BI36" s="191"/>
      <c r="BJ36" s="191"/>
      <c r="BK36" s="191"/>
      <c r="BL36" s="191"/>
      <c r="BM36" s="191"/>
      <c r="BN36" s="191"/>
      <c r="BO36" s="191"/>
      <c r="BP36" s="191"/>
      <c r="BQ36" s="191"/>
      <c r="BR36" s="191"/>
      <c r="BS36" s="191"/>
      <c r="BT36" s="191"/>
      <c r="BU36" s="191"/>
      <c r="BV36" s="191"/>
      <c r="BW36" s="191"/>
      <c r="BX36" s="191"/>
      <c r="BY36" s="191"/>
      <c r="BZ36" s="191"/>
      <c r="CA36" s="191"/>
      <c r="CB36" s="191"/>
      <c r="CC36" s="191"/>
      <c r="CD36" s="191"/>
      <c r="CE36" s="191"/>
      <c r="CF36" s="191"/>
      <c r="CG36" s="191"/>
      <c r="CH36" s="192"/>
    </row>
    <row r="37" spans="2:86" x14ac:dyDescent="0.25">
      <c r="B37" s="72" t="s">
        <v>539</v>
      </c>
      <c r="AH37" s="191">
        <v>3628.4300045267337</v>
      </c>
      <c r="AI37" s="191">
        <v>3409.1207916188146</v>
      </c>
      <c r="AJ37" s="191">
        <v>3317.4868105122764</v>
      </c>
      <c r="AK37" s="191">
        <v>3814.877395914189</v>
      </c>
      <c r="AL37" s="191">
        <v>3561.2697808062344</v>
      </c>
      <c r="AM37" s="191">
        <v>3372.6727569878508</v>
      </c>
      <c r="AN37" s="191">
        <v>3636.3889194519434</v>
      </c>
      <c r="AO37" s="191">
        <v>3666.4684646585638</v>
      </c>
      <c r="AP37" s="191">
        <v>3414.653239897269</v>
      </c>
      <c r="AQ37" s="191">
        <v>3152.1917553982744</v>
      </c>
      <c r="AR37" s="191">
        <v>3256.9253349023452</v>
      </c>
      <c r="AS37" s="191">
        <v>3048.8520465641054</v>
      </c>
      <c r="AT37" s="191">
        <v>3089.8862148583335</v>
      </c>
      <c r="AU37" s="191">
        <v>3317.5711406504665</v>
      </c>
      <c r="AV37" s="191">
        <v>4798.6635321196609</v>
      </c>
      <c r="AW37" s="191">
        <v>4799.7188075161766</v>
      </c>
      <c r="AX37" s="191">
        <v>4766.2785336523184</v>
      </c>
      <c r="AY37" s="191">
        <v>4867.2464965248128</v>
      </c>
      <c r="AZ37" s="191">
        <v>4711.5433709638392</v>
      </c>
      <c r="BA37" s="191">
        <v>4857.1304672589886</v>
      </c>
      <c r="BB37" s="191">
        <v>4715.9040754092648</v>
      </c>
      <c r="BC37" s="191">
        <v>5106.1455131078737</v>
      </c>
      <c r="BD37" s="191">
        <v>5721.0345519729308</v>
      </c>
      <c r="BE37" s="191">
        <v>6377.592828776018</v>
      </c>
      <c r="BF37" s="191">
        <v>7064.136441378273</v>
      </c>
      <c r="BG37" s="191">
        <v>8294.0489071813518</v>
      </c>
      <c r="BH37" s="191">
        <v>10527.719757563016</v>
      </c>
      <c r="BI37" s="191">
        <v>11028.241823567239</v>
      </c>
      <c r="BJ37" s="191">
        <v>11443.28444129856</v>
      </c>
      <c r="BK37" s="191">
        <v>12038.464789600102</v>
      </c>
      <c r="BL37" s="191">
        <v>12135.521177009443</v>
      </c>
      <c r="BM37" s="191">
        <v>12642.427687373605</v>
      </c>
      <c r="BN37" s="191">
        <v>12604.138708959694</v>
      </c>
      <c r="BO37" s="191">
        <v>12056.207117616041</v>
      </c>
      <c r="BP37" s="191">
        <v>11054.108304362482</v>
      </c>
      <c r="BQ37" s="191">
        <v>10152.151863861713</v>
      </c>
      <c r="BR37" s="191">
        <v>9348.9308812210202</v>
      </c>
      <c r="BS37" s="191">
        <v>8582.261175567879</v>
      </c>
      <c r="BT37" s="191">
        <v>7841.7892709325024</v>
      </c>
      <c r="BU37" s="191">
        <v>7336.5147287712925</v>
      </c>
      <c r="BV37" s="191">
        <v>6868.6364091589403</v>
      </c>
      <c r="BW37" s="191">
        <v>6589.2175805165562</v>
      </c>
      <c r="BX37" s="191">
        <v>6274.4080037078375</v>
      </c>
      <c r="BY37" s="191">
        <v>5967.4652010488844</v>
      </c>
      <c r="BZ37" s="191">
        <v>5691.9422045295614</v>
      </c>
      <c r="CA37" s="191">
        <v>5989.2182676858429</v>
      </c>
      <c r="CB37" s="191">
        <v>6326.6761790722658</v>
      </c>
      <c r="CC37" s="191">
        <v>6267.7146482597409</v>
      </c>
      <c r="CD37" s="191">
        <v>6054.9002856464604</v>
      </c>
      <c r="CE37" s="191">
        <v>5798.7001151184986</v>
      </c>
      <c r="CF37" s="191">
        <v>5569.2608592570232</v>
      </c>
      <c r="CG37" s="191">
        <v>5513.5606041841138</v>
      </c>
      <c r="CH37" s="192">
        <v>5394.9197218797444</v>
      </c>
    </row>
    <row r="38" spans="2:86" x14ac:dyDescent="0.25">
      <c r="B38" s="72" t="s">
        <v>540</v>
      </c>
      <c r="AH38" s="191">
        <v>796.21036120872441</v>
      </c>
      <c r="AI38" s="191">
        <v>753.63250732133588</v>
      </c>
      <c r="AJ38" s="191">
        <v>741.54324338288632</v>
      </c>
      <c r="AK38" s="191">
        <v>765.5576451990288</v>
      </c>
      <c r="AL38" s="191">
        <v>933.24334073843124</v>
      </c>
      <c r="AM38" s="191">
        <v>992.81408743885913</v>
      </c>
      <c r="AN38" s="191">
        <v>1030.6810773334485</v>
      </c>
      <c r="AO38" s="191">
        <v>1122.5698973905664</v>
      </c>
      <c r="AP38" s="191">
        <v>1301.6274799808905</v>
      </c>
      <c r="AQ38" s="191">
        <v>1249.9562204132242</v>
      </c>
      <c r="AR38" s="191">
        <v>1517.4069143994459</v>
      </c>
      <c r="AS38" s="191">
        <v>1545.9420532640288</v>
      </c>
      <c r="AT38" s="191">
        <v>1769.8548222735435</v>
      </c>
      <c r="AU38" s="191">
        <v>2074.1836934626212</v>
      </c>
      <c r="AV38" s="191">
        <v>2811.9553115403069</v>
      </c>
      <c r="AW38" s="191">
        <v>3421.2332896290868</v>
      </c>
      <c r="AX38" s="191">
        <v>4242.8576554831589</v>
      </c>
      <c r="AY38" s="191">
        <v>4972.602549610715</v>
      </c>
      <c r="AZ38" s="191">
        <v>5301.2119408168592</v>
      </c>
      <c r="BA38" s="191">
        <v>5565.0132784712878</v>
      </c>
      <c r="BB38" s="191">
        <v>5777.9035813867795</v>
      </c>
      <c r="BC38" s="191">
        <v>5959.1544668580273</v>
      </c>
      <c r="BD38" s="191">
        <v>6331.5891225831183</v>
      </c>
      <c r="BE38" s="191">
        <v>6678.2834790733978</v>
      </c>
      <c r="BF38" s="191">
        <v>6990.9673152650503</v>
      </c>
      <c r="BG38" s="191">
        <v>7294.8751374123376</v>
      </c>
      <c r="BH38" s="191">
        <v>6971.5306762131886</v>
      </c>
      <c r="BI38" s="191">
        <v>6779.2496835205457</v>
      </c>
      <c r="BJ38" s="191">
        <v>6831.8295219441761</v>
      </c>
      <c r="BK38" s="191">
        <v>7586.8782711395615</v>
      </c>
      <c r="BL38" s="191">
        <v>7561.0624690566019</v>
      </c>
      <c r="BM38" s="191">
        <v>8419.9414789246093</v>
      </c>
      <c r="BN38" s="191">
        <v>8726.2545416776429</v>
      </c>
      <c r="BO38" s="191">
        <v>9047.9253440667744</v>
      </c>
      <c r="BP38" s="191">
        <v>10137.45252523759</v>
      </c>
      <c r="BQ38" s="191">
        <v>11345.048873365549</v>
      </c>
      <c r="BR38" s="191">
        <v>13051.043736178261</v>
      </c>
      <c r="BS38" s="191">
        <v>14183.544207099791</v>
      </c>
      <c r="BT38" s="191">
        <v>14176.934376969921</v>
      </c>
      <c r="BU38" s="191">
        <v>14584.504341398409</v>
      </c>
      <c r="BV38" s="191">
        <v>14082.586121734505</v>
      </c>
      <c r="BW38" s="191">
        <v>12161.145262083655</v>
      </c>
      <c r="BX38" s="191">
        <v>10910.530947661338</v>
      </c>
      <c r="BY38" s="191">
        <v>10100.41851456903</v>
      </c>
      <c r="BZ38" s="191">
        <v>8721.2923220432258</v>
      </c>
      <c r="CA38" s="191">
        <v>8157.3695728635639</v>
      </c>
      <c r="CB38" s="191">
        <v>7550.3384346364974</v>
      </c>
      <c r="CC38" s="191">
        <v>1926.9149226880299</v>
      </c>
      <c r="CD38" s="191">
        <v>31.58443896430822</v>
      </c>
      <c r="CE38" s="191">
        <v>28.693154419918276</v>
      </c>
      <c r="CF38" s="191">
        <v>26.089048078759461</v>
      </c>
      <c r="CG38" s="191">
        <v>23.723708299849211</v>
      </c>
      <c r="CH38" s="192">
        <v>21.544543231080848</v>
      </c>
    </row>
    <row r="39" spans="2:86" x14ac:dyDescent="0.25">
      <c r="B39" s="72" t="s">
        <v>541</v>
      </c>
      <c r="AH39" s="191">
        <v>987.06007850489482</v>
      </c>
      <c r="AI39" s="191">
        <v>897.64270461078627</v>
      </c>
      <c r="AJ39" s="191">
        <v>886.97707671387423</v>
      </c>
      <c r="AK39" s="191">
        <v>1126.5239193059217</v>
      </c>
      <c r="AL39" s="191">
        <v>1601.8228080692909</v>
      </c>
      <c r="AM39" s="191">
        <v>2018.5313562525582</v>
      </c>
      <c r="AN39" s="191">
        <v>2175.6490910824077</v>
      </c>
      <c r="AO39" s="191">
        <v>2536.2243285340178</v>
      </c>
      <c r="AP39" s="191">
        <v>2794.1637102317354</v>
      </c>
      <c r="AQ39" s="191">
        <v>2777.5858358497098</v>
      </c>
      <c r="AR39" s="191">
        <v>2791.1232210235853</v>
      </c>
      <c r="AS39" s="191">
        <v>2687.6593200041584</v>
      </c>
      <c r="AT39" s="191">
        <v>3064.7766281503937</v>
      </c>
      <c r="AU39" s="191">
        <v>3736.8417111298131</v>
      </c>
      <c r="AV39" s="191">
        <v>4377.034696756521</v>
      </c>
      <c r="AW39" s="191">
        <v>4566.6236782099131</v>
      </c>
      <c r="AX39" s="191">
        <v>5331.8751785440973</v>
      </c>
      <c r="AY39" s="191">
        <v>5497.8127281479565</v>
      </c>
      <c r="AZ39" s="191">
        <v>5344.0582753389654</v>
      </c>
      <c r="BA39" s="191">
        <v>4986.4039768023786</v>
      </c>
      <c r="BB39" s="191">
        <v>4623.5284674975683</v>
      </c>
      <c r="BC39" s="191">
        <v>4290.5489309696222</v>
      </c>
      <c r="BD39" s="191">
        <v>4199.2003775847643</v>
      </c>
      <c r="BE39" s="191">
        <v>4006.0224759853218</v>
      </c>
      <c r="BF39" s="191">
        <v>3741.3070635712538</v>
      </c>
      <c r="BG39" s="191">
        <v>3925.3875390149424</v>
      </c>
      <c r="BH39" s="191">
        <v>3909.4192454923218</v>
      </c>
      <c r="BI39" s="191">
        <v>3613.5344920561201</v>
      </c>
      <c r="BJ39" s="191">
        <v>3525.9870426747225</v>
      </c>
      <c r="BK39" s="191">
        <v>3506.205886914543</v>
      </c>
      <c r="BL39" s="191">
        <v>3217.0385489600162</v>
      </c>
      <c r="BM39" s="191">
        <v>3528.7017458040991</v>
      </c>
      <c r="BN39" s="191">
        <v>3365.3540892763917</v>
      </c>
      <c r="BO39" s="191">
        <v>3064.23878940344</v>
      </c>
      <c r="BP39" s="191">
        <v>2838.6293088693442</v>
      </c>
      <c r="BQ39" s="191">
        <v>2494.4742419635372</v>
      </c>
      <c r="BR39" s="191">
        <v>2282.0306796965647</v>
      </c>
      <c r="BS39" s="191">
        <v>2111.4149809768264</v>
      </c>
      <c r="BT39" s="191">
        <v>1870.1108434013181</v>
      </c>
      <c r="BU39" s="191">
        <v>1792.1171904976313</v>
      </c>
      <c r="BV39" s="191">
        <v>1467.5864419225932</v>
      </c>
      <c r="BW39" s="191">
        <v>916.75950122013103</v>
      </c>
      <c r="BX39" s="191">
        <v>683.15144486760516</v>
      </c>
      <c r="BY39" s="191">
        <v>433.4681640966615</v>
      </c>
      <c r="BZ39" s="191">
        <v>401.31949518256016</v>
      </c>
      <c r="CA39" s="191">
        <v>252.53529137864567</v>
      </c>
      <c r="CB39" s="191">
        <v>69.135213119581294</v>
      </c>
      <c r="CC39" s="191">
        <v>1.0589442522610477</v>
      </c>
      <c r="CD39" s="191">
        <v>2.1892314085678684</v>
      </c>
      <c r="CE39" s="191">
        <v>0.96392673665550854</v>
      </c>
      <c r="CF39" s="191">
        <v>0.39082842269839618</v>
      </c>
      <c r="CG39" s="191">
        <v>5.3898970219291437E-2</v>
      </c>
      <c r="CH39" s="192">
        <v>0.6810960142055521</v>
      </c>
    </row>
    <row r="40" spans="2:86" x14ac:dyDescent="0.25">
      <c r="B40" s="72" t="s">
        <v>542</v>
      </c>
      <c r="AH40" s="191">
        <v>2740.0495799081482</v>
      </c>
      <c r="AI40" s="191">
        <v>2380.8438524076191</v>
      </c>
      <c r="AJ40" s="191">
        <v>3085.3085360569758</v>
      </c>
      <c r="AK40" s="191">
        <v>5344.8922049056173</v>
      </c>
      <c r="AL40" s="191">
        <v>8694.7354329999398</v>
      </c>
      <c r="AM40" s="191">
        <v>10614.504553026682</v>
      </c>
      <c r="AN40" s="191">
        <v>11429.964580304577</v>
      </c>
      <c r="AO40" s="191">
        <v>12271.141037135983</v>
      </c>
      <c r="AP40" s="191">
        <v>12166.832730354037</v>
      </c>
      <c r="AQ40" s="191">
        <v>10541.155643534941</v>
      </c>
      <c r="AR40" s="191">
        <v>7472.8418688427782</v>
      </c>
      <c r="AS40" s="191">
        <v>6026.6288443361791</v>
      </c>
      <c r="AT40" s="191">
        <v>6262.7142588803144</v>
      </c>
      <c r="AU40" s="191">
        <v>8378.1879776699825</v>
      </c>
      <c r="AV40" s="191">
        <v>10457.749535321273</v>
      </c>
      <c r="AW40" s="191">
        <v>10831.199995813306</v>
      </c>
      <c r="AX40" s="191">
        <v>9358.3213669883717</v>
      </c>
      <c r="AY40" s="191">
        <v>8655.3959953287849</v>
      </c>
      <c r="AZ40" s="191">
        <v>7445.5028067455405</v>
      </c>
      <c r="BA40" s="191">
        <v>6195.1370942664798</v>
      </c>
      <c r="BB40" s="191">
        <v>5496.0624462758306</v>
      </c>
      <c r="BC40" s="191">
        <v>4906.4826790478437</v>
      </c>
      <c r="BD40" s="191">
        <v>4125.6452411562086</v>
      </c>
      <c r="BE40" s="191">
        <v>3515.8789095904835</v>
      </c>
      <c r="BF40" s="191">
        <v>3377.7825587423358</v>
      </c>
      <c r="BG40" s="191">
        <v>3261.379058125623</v>
      </c>
      <c r="BH40" s="191">
        <v>2850.065767695176</v>
      </c>
      <c r="BI40" s="191">
        <v>3090.4475306658883</v>
      </c>
      <c r="BJ40" s="191">
        <v>3248.1965486046729</v>
      </c>
      <c r="BK40" s="191">
        <v>2969.8697385388518</v>
      </c>
      <c r="BL40" s="191">
        <v>3354.1482364283702</v>
      </c>
      <c r="BM40" s="191">
        <v>5591.6206497211269</v>
      </c>
      <c r="BN40" s="191">
        <v>5615.8227464819829</v>
      </c>
      <c r="BO40" s="191">
        <v>6264.7187243043936</v>
      </c>
      <c r="BP40" s="191">
        <v>6633.8580020452819</v>
      </c>
      <c r="BQ40" s="191">
        <v>5494.9901307817099</v>
      </c>
      <c r="BR40" s="191">
        <v>3832.5464165023541</v>
      </c>
      <c r="BS40" s="191">
        <v>2828.8204517166328</v>
      </c>
      <c r="BT40" s="191">
        <v>2230.0903970434442</v>
      </c>
      <c r="BU40" s="191">
        <v>1971.9125363925452</v>
      </c>
      <c r="BV40" s="191">
        <v>1528.6532983089598</v>
      </c>
      <c r="BW40" s="191">
        <v>785.07369920271594</v>
      </c>
      <c r="BX40" s="191">
        <v>538.49083008108551</v>
      </c>
      <c r="BY40" s="191">
        <v>370.34083762106985</v>
      </c>
      <c r="BZ40" s="191">
        <v>259.66500451742536</v>
      </c>
      <c r="CA40" s="191">
        <v>158.53664487981612</v>
      </c>
      <c r="CB40" s="191">
        <v>95.873443216611676</v>
      </c>
      <c r="CC40" s="191">
        <v>0.83952601325077481</v>
      </c>
      <c r="CD40" s="191">
        <v>0.81014477429453224</v>
      </c>
      <c r="CE40" s="191">
        <v>0.56194107451063213</v>
      </c>
      <c r="CF40" s="191">
        <v>0.39562300028593433</v>
      </c>
      <c r="CG40" s="191">
        <v>0.28379881300494725</v>
      </c>
      <c r="CH40" s="192">
        <v>0.20819630254423516</v>
      </c>
    </row>
    <row r="41" spans="2:86" x14ac:dyDescent="0.25">
      <c r="B41" s="72" t="s">
        <v>543</v>
      </c>
      <c r="AH41" s="191">
        <v>126.30007498786088</v>
      </c>
      <c r="AI41" s="191">
        <v>138.9396210115369</v>
      </c>
      <c r="AJ41" s="191">
        <v>147.04907404171462</v>
      </c>
      <c r="AK41" s="191">
        <v>177.74121638427746</v>
      </c>
      <c r="AL41" s="191">
        <v>232.14115066713697</v>
      </c>
      <c r="AM41" s="191">
        <v>300.70188265398315</v>
      </c>
      <c r="AN41" s="191">
        <v>357.15577941460174</v>
      </c>
      <c r="AO41" s="191">
        <v>348.6783799718566</v>
      </c>
      <c r="AP41" s="191">
        <v>438.65520449709373</v>
      </c>
      <c r="AQ41" s="191">
        <v>598.55858895841732</v>
      </c>
      <c r="AR41" s="191">
        <v>361.6993033876339</v>
      </c>
      <c r="AS41" s="191">
        <v>333.16734744949923</v>
      </c>
      <c r="AT41" s="191">
        <v>539.7336852607682</v>
      </c>
      <c r="AU41" s="191">
        <v>820.83862719691149</v>
      </c>
      <c r="AV41" s="191">
        <v>567.53288917834357</v>
      </c>
      <c r="AW41" s="191">
        <v>542.49580941945305</v>
      </c>
      <c r="AX41" s="191">
        <v>793.40890984391194</v>
      </c>
      <c r="AY41" s="191">
        <v>888.42452476001745</v>
      </c>
      <c r="AZ41" s="191">
        <v>761.03421360537777</v>
      </c>
      <c r="BA41" s="191">
        <v>672.66443597504315</v>
      </c>
      <c r="BB41" s="191">
        <v>612.73369107494909</v>
      </c>
      <c r="BC41" s="191">
        <v>449.776266984252</v>
      </c>
      <c r="BD41" s="191">
        <v>430.14648700537651</v>
      </c>
      <c r="BE41" s="191">
        <v>461.96639528351096</v>
      </c>
      <c r="BF41" s="191">
        <v>485.89163861621421</v>
      </c>
      <c r="BG41" s="191">
        <v>710.45432570407729</v>
      </c>
      <c r="BH41" s="191">
        <v>1022.6325849720281</v>
      </c>
      <c r="BI41" s="191">
        <v>974.76969985075073</v>
      </c>
      <c r="BJ41" s="191">
        <v>952.5629977637908</v>
      </c>
      <c r="BK41" s="191">
        <v>820.12694470200984</v>
      </c>
      <c r="BL41" s="191">
        <v>709.21038334546449</v>
      </c>
      <c r="BM41" s="191">
        <v>778.29622831827965</v>
      </c>
      <c r="BN41" s="191">
        <v>906.95622831663275</v>
      </c>
      <c r="BO41" s="191">
        <v>916.65124172119533</v>
      </c>
      <c r="BP41" s="191">
        <v>993.06352094968531</v>
      </c>
      <c r="BQ41" s="191">
        <v>1022.7786898504081</v>
      </c>
      <c r="BR41" s="191">
        <v>1016.6194107333708</v>
      </c>
      <c r="BS41" s="191">
        <v>1033.8449287372882</v>
      </c>
      <c r="BT41" s="191">
        <v>999.83528655721227</v>
      </c>
      <c r="BU41" s="191">
        <v>1033.2432732862899</v>
      </c>
      <c r="BV41" s="191">
        <v>942.54484013471574</v>
      </c>
      <c r="BW41" s="191">
        <v>849.35402827858536</v>
      </c>
      <c r="BX41" s="191">
        <v>630.71612171652805</v>
      </c>
      <c r="BY41" s="191">
        <v>504.9866911116352</v>
      </c>
      <c r="BZ41" s="191">
        <v>591.33355519665213</v>
      </c>
      <c r="CA41" s="191">
        <v>453.38251161346466</v>
      </c>
      <c r="CB41" s="191">
        <v>223.85751993074282</v>
      </c>
      <c r="CC41" s="191">
        <v>9.5268498029757911</v>
      </c>
      <c r="CD41" s="191">
        <v>4.9688312320477541</v>
      </c>
      <c r="CE41" s="191">
        <v>2.1877948835171206</v>
      </c>
      <c r="CF41" s="191">
        <v>0.88705125711042387</v>
      </c>
      <c r="CG41" s="191">
        <v>0.12233283587687233</v>
      </c>
      <c r="CH41" s="192">
        <v>1.5458626868603473</v>
      </c>
    </row>
    <row r="42" spans="2:86" ht="26.25" customHeight="1" x14ac:dyDescent="0.25">
      <c r="B42" s="74" t="s">
        <v>544</v>
      </c>
      <c r="AH42" s="191">
        <v>4649.6200946096278</v>
      </c>
      <c r="AI42" s="191">
        <v>4171.0586853512777</v>
      </c>
      <c r="AJ42" s="191">
        <v>4860.877930195451</v>
      </c>
      <c r="AK42" s="191">
        <v>7414.7149857948452</v>
      </c>
      <c r="AL42" s="191">
        <v>11461.942732474799</v>
      </c>
      <c r="AM42" s="191">
        <v>13926.55187937208</v>
      </c>
      <c r="AN42" s="191">
        <v>14993.450528135034</v>
      </c>
      <c r="AO42" s="191">
        <v>16278.613643032424</v>
      </c>
      <c r="AP42" s="191">
        <v>16701.279125063757</v>
      </c>
      <c r="AQ42" s="191">
        <v>15167.256288756293</v>
      </c>
      <c r="AR42" s="191">
        <v>12143.071307653445</v>
      </c>
      <c r="AS42" s="191">
        <v>10593.397565053867</v>
      </c>
      <c r="AT42" s="191">
        <v>11637.07939456502</v>
      </c>
      <c r="AU42" s="191">
        <v>15010.052009459328</v>
      </c>
      <c r="AV42" s="191">
        <v>18214.272432796442</v>
      </c>
      <c r="AW42" s="191">
        <v>19361.552773071755</v>
      </c>
      <c r="AX42" s="191">
        <v>19726.463110859539</v>
      </c>
      <c r="AY42" s="191">
        <v>20014.235797847472</v>
      </c>
      <c r="AZ42" s="191">
        <v>18851.807236506742</v>
      </c>
      <c r="BA42" s="191">
        <v>17419.21878551519</v>
      </c>
      <c r="BB42" s="191">
        <v>16510.228186235126</v>
      </c>
      <c r="BC42" s="191">
        <v>15605.962343859746</v>
      </c>
      <c r="BD42" s="191">
        <v>15086.581228329467</v>
      </c>
      <c r="BE42" s="191">
        <v>14662.151259932714</v>
      </c>
      <c r="BF42" s="191">
        <v>14595.948576194854</v>
      </c>
      <c r="BG42" s="191">
        <v>15192.096060256981</v>
      </c>
      <c r="BH42" s="191">
        <v>14753.648274372714</v>
      </c>
      <c r="BI42" s="191">
        <v>14458.001406093304</v>
      </c>
      <c r="BJ42" s="191">
        <v>14558.576110987362</v>
      </c>
      <c r="BK42" s="191">
        <v>14883.080841294966</v>
      </c>
      <c r="BL42" s="191">
        <v>14841.459637790453</v>
      </c>
      <c r="BM42" s="191">
        <v>18318.560102768111</v>
      </c>
      <c r="BN42" s="191">
        <v>18614.38760575265</v>
      </c>
      <c r="BO42" s="191">
        <v>19293.534099495802</v>
      </c>
      <c r="BP42" s="191">
        <v>20603.003357101901</v>
      </c>
      <c r="BQ42" s="191">
        <v>20357.291935961206</v>
      </c>
      <c r="BR42" s="191">
        <v>20182.240243110551</v>
      </c>
      <c r="BS42" s="191">
        <v>20157.624568530537</v>
      </c>
      <c r="BT42" s="191">
        <v>19276.970903971898</v>
      </c>
      <c r="BU42" s="191">
        <v>19381.777341574874</v>
      </c>
      <c r="BV42" s="191">
        <v>18021.370702100776</v>
      </c>
      <c r="BW42" s="191">
        <v>14712.332490785087</v>
      </c>
      <c r="BX42" s="191">
        <v>12762.889344326557</v>
      </c>
      <c r="BY42" s="191">
        <v>11409.214207398394</v>
      </c>
      <c r="BZ42" s="191">
        <v>9973.6103769398633</v>
      </c>
      <c r="CA42" s="191">
        <v>9021.8240207354902</v>
      </c>
      <c r="CB42" s="191">
        <v>7939.2046109034336</v>
      </c>
      <c r="CC42" s="191">
        <v>1938.3402427565177</v>
      </c>
      <c r="CD42" s="191">
        <v>39.55264637921838</v>
      </c>
      <c r="CE42" s="191">
        <v>32.406817114601537</v>
      </c>
      <c r="CF42" s="191">
        <v>27.762550758854214</v>
      </c>
      <c r="CG42" s="191">
        <v>24.183738918950322</v>
      </c>
      <c r="CH42" s="192">
        <v>23.979698234690982</v>
      </c>
    </row>
    <row r="43" spans="2:86" x14ac:dyDescent="0.25">
      <c r="B43" s="74" t="s">
        <v>545</v>
      </c>
      <c r="AH43" s="191">
        <v>8278.0500991363624</v>
      </c>
      <c r="AI43" s="191">
        <v>7580.1794769700919</v>
      </c>
      <c r="AJ43" s="191">
        <v>8178.3647407077269</v>
      </c>
      <c r="AK43" s="191">
        <v>11229.592381709035</v>
      </c>
      <c r="AL43" s="191">
        <v>15023.212513281034</v>
      </c>
      <c r="AM43" s="191">
        <v>17299.224636359933</v>
      </c>
      <c r="AN43" s="191">
        <v>18629.839447586979</v>
      </c>
      <c r="AO43" s="191">
        <v>19945.082107690985</v>
      </c>
      <c r="AP43" s="191">
        <v>20115.932364961023</v>
      </c>
      <c r="AQ43" s="191">
        <v>18319.448044154567</v>
      </c>
      <c r="AR43" s="191">
        <v>15399.99664255579</v>
      </c>
      <c r="AS43" s="191">
        <v>13642.249611617974</v>
      </c>
      <c r="AT43" s="191">
        <v>14726.965609423354</v>
      </c>
      <c r="AU43" s="191">
        <v>18327.623150109794</v>
      </c>
      <c r="AV43" s="191">
        <v>23012.935964916102</v>
      </c>
      <c r="AW43" s="191">
        <v>24161.271580587931</v>
      </c>
      <c r="AX43" s="191">
        <v>24492.741644511858</v>
      </c>
      <c r="AY43" s="191">
        <v>24881.482294372287</v>
      </c>
      <c r="AZ43" s="191">
        <v>23563.35060747058</v>
      </c>
      <c r="BA43" s="191">
        <v>22276.349252774176</v>
      </c>
      <c r="BB43" s="191">
        <v>21226.13226164439</v>
      </c>
      <c r="BC43" s="191">
        <v>20712.107856967621</v>
      </c>
      <c r="BD43" s="191">
        <v>20807.615780302396</v>
      </c>
      <c r="BE43" s="191">
        <v>21039.744088708732</v>
      </c>
      <c r="BF43" s="191">
        <v>21660.085017573125</v>
      </c>
      <c r="BG43" s="191">
        <v>23486.144967438333</v>
      </c>
      <c r="BH43" s="191">
        <v>25281.36803193573</v>
      </c>
      <c r="BI43" s="191">
        <v>25486.243229660544</v>
      </c>
      <c r="BJ43" s="191">
        <v>26001.860552285922</v>
      </c>
      <c r="BK43" s="191">
        <v>26921.545630895067</v>
      </c>
      <c r="BL43" s="191">
        <v>26976.980814799896</v>
      </c>
      <c r="BM43" s="191">
        <v>30960.987790141717</v>
      </c>
      <c r="BN43" s="191">
        <v>31218.526314712344</v>
      </c>
      <c r="BO43" s="191">
        <v>31349.741217111841</v>
      </c>
      <c r="BP43" s="191">
        <v>31657.111661464383</v>
      </c>
      <c r="BQ43" s="191">
        <v>30509.443799822919</v>
      </c>
      <c r="BR43" s="191">
        <v>29531.171124331566</v>
      </c>
      <c r="BS43" s="191">
        <v>28739.885744098414</v>
      </c>
      <c r="BT43" s="191">
        <v>27118.760174904401</v>
      </c>
      <c r="BU43" s="191">
        <v>26718.292070346168</v>
      </c>
      <c r="BV43" s="191">
        <v>24890.007111259714</v>
      </c>
      <c r="BW43" s="191">
        <v>21301.550071301644</v>
      </c>
      <c r="BX43" s="191">
        <v>19037.297348034394</v>
      </c>
      <c r="BY43" s="191">
        <v>17376.679408447279</v>
      </c>
      <c r="BZ43" s="191">
        <v>15665.552581469423</v>
      </c>
      <c r="CA43" s="191">
        <v>15011.042288421333</v>
      </c>
      <c r="CB43" s="191">
        <v>14265.880789975699</v>
      </c>
      <c r="CC43" s="191">
        <v>8206.0548910162579</v>
      </c>
      <c r="CD43" s="191">
        <v>6094.4529320256788</v>
      </c>
      <c r="CE43" s="191">
        <v>5831.1069322331005</v>
      </c>
      <c r="CF43" s="191">
        <v>5597.0234100158777</v>
      </c>
      <c r="CG43" s="191">
        <v>5537.7443431030642</v>
      </c>
      <c r="CH43" s="192">
        <v>5418.8994201144351</v>
      </c>
    </row>
    <row r="44" spans="2:86" ht="26.25" customHeight="1" x14ac:dyDescent="0.3">
      <c r="B44" s="79" t="s">
        <v>554</v>
      </c>
      <c r="AH44" s="191">
        <v>0</v>
      </c>
      <c r="AI44" s="191">
        <v>0</v>
      </c>
      <c r="AJ44" s="191">
        <v>0</v>
      </c>
      <c r="AK44" s="191">
        <v>0</v>
      </c>
      <c r="AL44" s="191">
        <v>0</v>
      </c>
      <c r="AM44" s="191">
        <v>0</v>
      </c>
      <c r="AN44" s="191">
        <v>0</v>
      </c>
      <c r="AO44" s="191">
        <v>0</v>
      </c>
      <c r="AP44" s="191">
        <v>0</v>
      </c>
      <c r="AQ44" s="191">
        <v>0</v>
      </c>
      <c r="AR44" s="191">
        <v>0</v>
      </c>
      <c r="AS44" s="191">
        <v>0</v>
      </c>
      <c r="AT44" s="191">
        <v>0</v>
      </c>
      <c r="AU44" s="191">
        <v>0</v>
      </c>
      <c r="AV44" s="191">
        <v>0</v>
      </c>
      <c r="AW44" s="191">
        <v>0</v>
      </c>
      <c r="AX44" s="191">
        <v>0</v>
      </c>
      <c r="AY44" s="191">
        <v>0</v>
      </c>
      <c r="AZ44" s="191">
        <v>0</v>
      </c>
      <c r="BA44" s="191">
        <v>0</v>
      </c>
      <c r="BB44" s="191">
        <v>0</v>
      </c>
      <c r="BC44" s="191">
        <v>0</v>
      </c>
      <c r="BD44" s="191">
        <v>0</v>
      </c>
      <c r="BE44" s="191">
        <v>0</v>
      </c>
      <c r="BF44" s="191">
        <v>0</v>
      </c>
      <c r="BG44" s="191">
        <v>0</v>
      </c>
      <c r="BH44" s="191">
        <v>0</v>
      </c>
      <c r="BI44" s="191">
        <v>0</v>
      </c>
      <c r="BJ44" s="191">
        <v>0</v>
      </c>
      <c r="BK44" s="191">
        <v>0</v>
      </c>
      <c r="BL44" s="191">
        <v>0</v>
      </c>
      <c r="BM44" s="191">
        <v>0</v>
      </c>
      <c r="BN44" s="191">
        <v>0</v>
      </c>
      <c r="BO44" s="191">
        <v>0</v>
      </c>
      <c r="BP44" s="191">
        <v>0</v>
      </c>
      <c r="BQ44" s="191">
        <v>0</v>
      </c>
      <c r="BR44" s="191">
        <v>0</v>
      </c>
      <c r="BS44" s="191">
        <v>0</v>
      </c>
      <c r="BT44" s="191">
        <v>0</v>
      </c>
      <c r="BU44" s="191">
        <v>0</v>
      </c>
      <c r="BV44" s="191">
        <v>0</v>
      </c>
      <c r="BW44" s="191">
        <v>0</v>
      </c>
      <c r="BX44" s="191">
        <v>0</v>
      </c>
      <c r="BY44" s="191">
        <v>0</v>
      </c>
      <c r="BZ44" s="191">
        <v>0</v>
      </c>
      <c r="CA44" s="191">
        <v>0</v>
      </c>
      <c r="CB44" s="191">
        <v>0</v>
      </c>
      <c r="CC44" s="191">
        <v>0</v>
      </c>
      <c r="CD44" s="191">
        <v>0</v>
      </c>
      <c r="CE44" s="191">
        <v>0</v>
      </c>
      <c r="CF44" s="191">
        <v>0</v>
      </c>
      <c r="CG44" s="191">
        <v>0</v>
      </c>
      <c r="CH44" s="192">
        <v>0</v>
      </c>
    </row>
    <row r="45" spans="2:86" x14ac:dyDescent="0.25">
      <c r="B45" s="72" t="s">
        <v>555</v>
      </c>
      <c r="AH45" s="191">
        <v>156.00642290674045</v>
      </c>
      <c r="AI45" s="191">
        <v>150.16649132312429</v>
      </c>
      <c r="AJ45" s="191">
        <v>196.15584690701607</v>
      </c>
      <c r="AK45" s="191">
        <v>278.87163688042892</v>
      </c>
      <c r="AL45" s="191">
        <v>369.92000603726405</v>
      </c>
      <c r="AM45" s="191">
        <v>462.0602243819331</v>
      </c>
      <c r="AN45" s="191">
        <v>447.18178431862782</v>
      </c>
      <c r="AO45" s="191">
        <v>437.54860852706497</v>
      </c>
      <c r="AP45" s="191">
        <v>520.73389468080347</v>
      </c>
      <c r="AQ45" s="191">
        <v>549.26776851156058</v>
      </c>
      <c r="AR45" s="191">
        <v>1128.1692859607745</v>
      </c>
      <c r="AS45" s="191">
        <v>1125.640549062985</v>
      </c>
      <c r="AT45" s="191">
        <v>1207.5123775641075</v>
      </c>
      <c r="AU45" s="191">
        <v>1442.8925901022501</v>
      </c>
      <c r="AV45" s="191">
        <v>2082.6191565538015</v>
      </c>
      <c r="AW45" s="191">
        <v>2633.5669861821957</v>
      </c>
      <c r="AX45" s="191">
        <v>3090.4059937182546</v>
      </c>
      <c r="AY45" s="191">
        <v>3616.7683458616693</v>
      </c>
      <c r="AZ45" s="191">
        <v>4190.4765899223967</v>
      </c>
      <c r="BA45" s="191">
        <v>4666.3887502368907</v>
      </c>
      <c r="BB45" s="191">
        <v>4804.7742696348278</v>
      </c>
      <c r="BC45" s="191">
        <v>3704.1275433279557</v>
      </c>
      <c r="BD45" s="191">
        <v>3.3117241519965659</v>
      </c>
      <c r="BE45" s="191">
        <v>0</v>
      </c>
      <c r="BF45" s="191">
        <v>0</v>
      </c>
      <c r="BG45" s="191">
        <v>0.15472335641381568</v>
      </c>
      <c r="BH45" s="191">
        <v>0</v>
      </c>
      <c r="BI45" s="191">
        <v>0</v>
      </c>
      <c r="BJ45" s="191">
        <v>0</v>
      </c>
      <c r="BK45" s="191">
        <v>0</v>
      </c>
      <c r="BL45" s="191">
        <v>0</v>
      </c>
      <c r="BM45" s="191">
        <v>0</v>
      </c>
      <c r="BN45" s="191">
        <v>0</v>
      </c>
      <c r="BO45" s="191">
        <v>0</v>
      </c>
      <c r="BP45" s="191">
        <v>0</v>
      </c>
      <c r="BQ45" s="191">
        <v>0</v>
      </c>
      <c r="BR45" s="191">
        <v>0</v>
      </c>
      <c r="BS45" s="191">
        <v>0</v>
      </c>
      <c r="BT45" s="191">
        <v>0</v>
      </c>
      <c r="BU45" s="191">
        <v>0</v>
      </c>
      <c r="BV45" s="191">
        <v>0</v>
      </c>
      <c r="BW45" s="191">
        <v>0</v>
      </c>
      <c r="BX45" s="191">
        <v>0</v>
      </c>
      <c r="BY45" s="191">
        <v>0</v>
      </c>
      <c r="BZ45" s="191">
        <v>0</v>
      </c>
      <c r="CA45" s="191">
        <v>0</v>
      </c>
      <c r="CB45" s="191">
        <v>0</v>
      </c>
      <c r="CC45" s="191">
        <v>0</v>
      </c>
      <c r="CD45" s="191">
        <v>0</v>
      </c>
      <c r="CE45" s="191">
        <v>0</v>
      </c>
      <c r="CF45" s="191">
        <v>0</v>
      </c>
      <c r="CG45" s="191">
        <v>0</v>
      </c>
      <c r="CH45" s="192">
        <v>0</v>
      </c>
    </row>
    <row r="46" spans="2:86" x14ac:dyDescent="0.25">
      <c r="B46" s="238" t="s">
        <v>556</v>
      </c>
      <c r="AH46" s="191">
        <v>94.331669014443406</v>
      </c>
      <c r="AI46" s="191">
        <v>89.729075498974623</v>
      </c>
      <c r="AJ46" s="191">
        <v>115.4397174950535</v>
      </c>
      <c r="AK46" s="191">
        <v>161.64649073971057</v>
      </c>
      <c r="AL46" s="191">
        <v>211.2797900978666</v>
      </c>
      <c r="AM46" s="191">
        <v>260.83413297198643</v>
      </c>
      <c r="AN46" s="191">
        <v>251.25231478206416</v>
      </c>
      <c r="AO46" s="191">
        <v>245.43978725452214</v>
      </c>
      <c r="AP46" s="191">
        <v>292.10016402713342</v>
      </c>
      <c r="AQ46" s="191">
        <v>309.1313919770007</v>
      </c>
      <c r="AR46" s="191">
        <v>614.38001274417229</v>
      </c>
      <c r="AS46" s="191">
        <v>651.89470901522782</v>
      </c>
      <c r="AT46" s="191">
        <v>710.27560595790726</v>
      </c>
      <c r="AU46" s="191">
        <v>863.736885225793</v>
      </c>
      <c r="AV46" s="191">
        <v>1156.9659041161135</v>
      </c>
      <c r="AW46" s="191">
        <v>1394.368752064046</v>
      </c>
      <c r="AX46" s="191">
        <v>1600.5012537304597</v>
      </c>
      <c r="AY46" s="191">
        <v>1805.2378885235646</v>
      </c>
      <c r="AZ46" s="191">
        <v>2039.974757286187</v>
      </c>
      <c r="BA46" s="191">
        <v>2245.051332941086</v>
      </c>
      <c r="BB46" s="191">
        <v>2297.2090114118123</v>
      </c>
      <c r="BC46" s="191">
        <v>1862.0926676360828</v>
      </c>
      <c r="BD46" s="191">
        <v>1.6648285428977574</v>
      </c>
      <c r="BE46" s="191">
        <v>0</v>
      </c>
      <c r="BF46" s="191">
        <v>0</v>
      </c>
      <c r="BG46" s="191">
        <v>7.7780590468372504E-2</v>
      </c>
      <c r="BH46" s="191">
        <v>0</v>
      </c>
      <c r="BI46" s="191">
        <v>0</v>
      </c>
      <c r="BJ46" s="191">
        <v>0</v>
      </c>
      <c r="BK46" s="191">
        <v>0</v>
      </c>
      <c r="BL46" s="191">
        <v>0</v>
      </c>
      <c r="BM46" s="191">
        <v>0</v>
      </c>
      <c r="BN46" s="191">
        <v>0</v>
      </c>
      <c r="BO46" s="191">
        <v>0</v>
      </c>
      <c r="BP46" s="191">
        <v>0</v>
      </c>
      <c r="BQ46" s="191">
        <v>0</v>
      </c>
      <c r="BR46" s="191">
        <v>0</v>
      </c>
      <c r="BS46" s="191">
        <v>0</v>
      </c>
      <c r="BT46" s="191">
        <v>0</v>
      </c>
      <c r="BU46" s="191">
        <v>0</v>
      </c>
      <c r="BV46" s="191">
        <v>0</v>
      </c>
      <c r="BW46" s="191">
        <v>0</v>
      </c>
      <c r="BX46" s="191">
        <v>0</v>
      </c>
      <c r="BY46" s="191">
        <v>0</v>
      </c>
      <c r="BZ46" s="191">
        <v>0</v>
      </c>
      <c r="CA46" s="191">
        <v>0</v>
      </c>
      <c r="CB46" s="191">
        <v>0</v>
      </c>
      <c r="CC46" s="191">
        <v>0</v>
      </c>
      <c r="CD46" s="191">
        <v>0</v>
      </c>
      <c r="CE46" s="191">
        <v>0</v>
      </c>
      <c r="CF46" s="191">
        <v>0</v>
      </c>
      <c r="CG46" s="191">
        <v>0</v>
      </c>
      <c r="CH46" s="192">
        <v>0</v>
      </c>
    </row>
    <row r="47" spans="2:86" x14ac:dyDescent="0.25">
      <c r="B47" s="238" t="s">
        <v>557</v>
      </c>
      <c r="AH47" s="191">
        <v>61.674753892297048</v>
      </c>
      <c r="AI47" s="191">
        <v>60.437415824149653</v>
      </c>
      <c r="AJ47" s="191">
        <v>80.716129411962584</v>
      </c>
      <c r="AK47" s="191">
        <v>117.22514614071837</v>
      </c>
      <c r="AL47" s="191">
        <v>158.64021593939748</v>
      </c>
      <c r="AM47" s="191">
        <v>201.22609140994669</v>
      </c>
      <c r="AN47" s="191">
        <v>195.92946953656366</v>
      </c>
      <c r="AO47" s="191">
        <v>192.10882127254285</v>
      </c>
      <c r="AP47" s="191">
        <v>228.63373065367003</v>
      </c>
      <c r="AQ47" s="191">
        <v>240.13637653455996</v>
      </c>
      <c r="AR47" s="191">
        <v>513.78927321660194</v>
      </c>
      <c r="AS47" s="191">
        <v>473.74584004775727</v>
      </c>
      <c r="AT47" s="191">
        <v>497.23677160620031</v>
      </c>
      <c r="AU47" s="191">
        <v>579.15570487645709</v>
      </c>
      <c r="AV47" s="191">
        <v>925.6532524376878</v>
      </c>
      <c r="AW47" s="191">
        <v>1239.1982341181497</v>
      </c>
      <c r="AX47" s="191">
        <v>1489.9047399877948</v>
      </c>
      <c r="AY47" s="191">
        <v>1811.5304573381045</v>
      </c>
      <c r="AZ47" s="191">
        <v>2150.5018326362097</v>
      </c>
      <c r="BA47" s="191">
        <v>2421.3374172958047</v>
      </c>
      <c r="BB47" s="191">
        <v>2507.5652582230164</v>
      </c>
      <c r="BC47" s="191">
        <v>1842.0348756918731</v>
      </c>
      <c r="BD47" s="191">
        <v>1.6468956090988087</v>
      </c>
      <c r="BE47" s="191">
        <v>0</v>
      </c>
      <c r="BF47" s="191">
        <v>0</v>
      </c>
      <c r="BG47" s="191">
        <v>7.6942765945443164E-2</v>
      </c>
      <c r="BH47" s="191">
        <v>0</v>
      </c>
      <c r="BI47" s="191">
        <v>0</v>
      </c>
      <c r="BJ47" s="191">
        <v>0</v>
      </c>
      <c r="BK47" s="191">
        <v>0</v>
      </c>
      <c r="BL47" s="191">
        <v>0</v>
      </c>
      <c r="BM47" s="191">
        <v>0</v>
      </c>
      <c r="BN47" s="191">
        <v>0</v>
      </c>
      <c r="BO47" s="191">
        <v>0</v>
      </c>
      <c r="BP47" s="191">
        <v>0</v>
      </c>
      <c r="BQ47" s="191">
        <v>0</v>
      </c>
      <c r="BR47" s="191">
        <v>0</v>
      </c>
      <c r="BS47" s="191">
        <v>0</v>
      </c>
      <c r="BT47" s="191">
        <v>0</v>
      </c>
      <c r="BU47" s="191">
        <v>0</v>
      </c>
      <c r="BV47" s="191">
        <v>0</v>
      </c>
      <c r="BW47" s="191">
        <v>0</v>
      </c>
      <c r="BX47" s="191">
        <v>0</v>
      </c>
      <c r="BY47" s="191">
        <v>0</v>
      </c>
      <c r="BZ47" s="191">
        <v>0</v>
      </c>
      <c r="CA47" s="191">
        <v>0</v>
      </c>
      <c r="CB47" s="191">
        <v>0</v>
      </c>
      <c r="CC47" s="191">
        <v>0</v>
      </c>
      <c r="CD47" s="191">
        <v>0</v>
      </c>
      <c r="CE47" s="191">
        <v>0</v>
      </c>
      <c r="CF47" s="191">
        <v>0</v>
      </c>
      <c r="CG47" s="191">
        <v>0</v>
      </c>
      <c r="CH47" s="192">
        <v>0</v>
      </c>
    </row>
    <row r="48" spans="2:86" x14ac:dyDescent="0.25">
      <c r="B48" s="238" t="s">
        <v>558</v>
      </c>
      <c r="AH48" s="191">
        <v>89.419481653346665</v>
      </c>
      <c r="AI48" s="191">
        <v>81.876491697608245</v>
      </c>
      <c r="AJ48" s="191">
        <v>102.90398000439494</v>
      </c>
      <c r="AK48" s="191">
        <v>136.0648426097917</v>
      </c>
      <c r="AL48" s="191">
        <v>162.93002747298851</v>
      </c>
      <c r="AM48" s="191">
        <v>189.0680244372283</v>
      </c>
      <c r="AN48" s="191">
        <v>181.34900070797141</v>
      </c>
      <c r="AO48" s="191">
        <v>179.84567052498127</v>
      </c>
      <c r="AP48" s="191">
        <v>215.63117184282356</v>
      </c>
      <c r="AQ48" s="191">
        <v>237.33618815241311</v>
      </c>
      <c r="AR48" s="191">
        <v>386.26127635780654</v>
      </c>
      <c r="AS48" s="191">
        <v>458.40336575970656</v>
      </c>
      <c r="AT48" s="191">
        <v>487.90172106467855</v>
      </c>
      <c r="AU48" s="191">
        <v>566.60019898275129</v>
      </c>
      <c r="AV48" s="191">
        <v>907.45415948203924</v>
      </c>
      <c r="AW48" s="191">
        <v>1205.2530875022471</v>
      </c>
      <c r="AX48" s="191">
        <v>1407.5178784558645</v>
      </c>
      <c r="AY48" s="191">
        <v>1648.671896817199</v>
      </c>
      <c r="AZ48" s="191">
        <v>1909.3988656453876</v>
      </c>
      <c r="BA48" s="191">
        <v>2215.0057120548013</v>
      </c>
      <c r="BB48" s="191">
        <v>2413.8569114720513</v>
      </c>
      <c r="BC48" s="191">
        <v>1896.7287717380423</v>
      </c>
      <c r="BD48" s="191">
        <v>1.6957954092229031</v>
      </c>
      <c r="BE48" s="191">
        <v>0</v>
      </c>
      <c r="BF48" s="191">
        <v>0</v>
      </c>
      <c r="BG48" s="191">
        <v>7.922735876051902E-2</v>
      </c>
      <c r="BH48" s="191">
        <v>0</v>
      </c>
      <c r="BI48" s="191">
        <v>0</v>
      </c>
      <c r="BJ48" s="191">
        <v>0</v>
      </c>
      <c r="BK48" s="191">
        <v>0</v>
      </c>
      <c r="BL48" s="191">
        <v>0</v>
      </c>
      <c r="BM48" s="191">
        <v>0</v>
      </c>
      <c r="BN48" s="191">
        <v>0</v>
      </c>
      <c r="BO48" s="191">
        <v>0</v>
      </c>
      <c r="BP48" s="191">
        <v>0</v>
      </c>
      <c r="BQ48" s="191">
        <v>0</v>
      </c>
      <c r="BR48" s="191">
        <v>0</v>
      </c>
      <c r="BS48" s="191">
        <v>0</v>
      </c>
      <c r="BT48" s="191">
        <v>0</v>
      </c>
      <c r="BU48" s="191">
        <v>0</v>
      </c>
      <c r="BV48" s="191">
        <v>0</v>
      </c>
      <c r="BW48" s="191">
        <v>0</v>
      </c>
      <c r="BX48" s="191">
        <v>0</v>
      </c>
      <c r="BY48" s="191">
        <v>0</v>
      </c>
      <c r="BZ48" s="191">
        <v>0</v>
      </c>
      <c r="CA48" s="191">
        <v>0</v>
      </c>
      <c r="CB48" s="191">
        <v>0</v>
      </c>
      <c r="CC48" s="191">
        <v>0</v>
      </c>
      <c r="CD48" s="191">
        <v>0</v>
      </c>
      <c r="CE48" s="191">
        <v>0</v>
      </c>
      <c r="CF48" s="191">
        <v>0</v>
      </c>
      <c r="CG48" s="191">
        <v>0</v>
      </c>
      <c r="CH48" s="192">
        <v>0</v>
      </c>
    </row>
    <row r="49" spans="1:86" x14ac:dyDescent="0.25">
      <c r="B49" s="238" t="s">
        <v>559</v>
      </c>
      <c r="AH49" s="191">
        <v>66.586941253393775</v>
      </c>
      <c r="AI49" s="191">
        <v>68.289999625516032</v>
      </c>
      <c r="AJ49" s="191">
        <v>93.251866902621146</v>
      </c>
      <c r="AK49" s="191">
        <v>142.80679427063723</v>
      </c>
      <c r="AL49" s="191">
        <v>206.98997856427553</v>
      </c>
      <c r="AM49" s="191">
        <v>272.99219994470485</v>
      </c>
      <c r="AN49" s="191">
        <v>265.83278361065641</v>
      </c>
      <c r="AO49" s="191">
        <v>257.70293800208373</v>
      </c>
      <c r="AP49" s="191">
        <v>305.10272283797985</v>
      </c>
      <c r="AQ49" s="191">
        <v>311.93158035914752</v>
      </c>
      <c r="AR49" s="191">
        <v>741.9080096029677</v>
      </c>
      <c r="AS49" s="191">
        <v>667.23718330327858</v>
      </c>
      <c r="AT49" s="191">
        <v>719.61065649942907</v>
      </c>
      <c r="AU49" s="191">
        <v>876.29239111949892</v>
      </c>
      <c r="AV49" s="191">
        <v>1175.1649970717626</v>
      </c>
      <c r="AW49" s="191">
        <v>1428.3138986799488</v>
      </c>
      <c r="AX49" s="191">
        <v>1682.8881152623901</v>
      </c>
      <c r="AY49" s="191">
        <v>1968.0964490444699</v>
      </c>
      <c r="AZ49" s="191">
        <v>2281.0777242770096</v>
      </c>
      <c r="BA49" s="191">
        <v>2451.3830381820894</v>
      </c>
      <c r="BB49" s="191">
        <v>2390.9173581627765</v>
      </c>
      <c r="BC49" s="191">
        <v>1807.3987715899132</v>
      </c>
      <c r="BD49" s="191">
        <v>1.6159287427736631</v>
      </c>
      <c r="BE49" s="191">
        <v>0</v>
      </c>
      <c r="BF49" s="191">
        <v>0</v>
      </c>
      <c r="BG49" s="191">
        <v>7.5495997653296648E-2</v>
      </c>
      <c r="BH49" s="191">
        <v>0</v>
      </c>
      <c r="BI49" s="191">
        <v>0</v>
      </c>
      <c r="BJ49" s="191">
        <v>0</v>
      </c>
      <c r="BK49" s="191">
        <v>0</v>
      </c>
      <c r="BL49" s="191">
        <v>0</v>
      </c>
      <c r="BM49" s="191">
        <v>0</v>
      </c>
      <c r="BN49" s="191">
        <v>0</v>
      </c>
      <c r="BO49" s="191">
        <v>0</v>
      </c>
      <c r="BP49" s="191">
        <v>0</v>
      </c>
      <c r="BQ49" s="191">
        <v>0</v>
      </c>
      <c r="BR49" s="191">
        <v>0</v>
      </c>
      <c r="BS49" s="191">
        <v>0</v>
      </c>
      <c r="BT49" s="191">
        <v>0</v>
      </c>
      <c r="BU49" s="191">
        <v>0</v>
      </c>
      <c r="BV49" s="191">
        <v>0</v>
      </c>
      <c r="BW49" s="191">
        <v>0</v>
      </c>
      <c r="BX49" s="191">
        <v>0</v>
      </c>
      <c r="BY49" s="191">
        <v>0</v>
      </c>
      <c r="BZ49" s="191">
        <v>0</v>
      </c>
      <c r="CA49" s="191">
        <v>0</v>
      </c>
      <c r="CB49" s="191">
        <v>0</v>
      </c>
      <c r="CC49" s="191">
        <v>0</v>
      </c>
      <c r="CD49" s="191">
        <v>0</v>
      </c>
      <c r="CE49" s="191">
        <v>0</v>
      </c>
      <c r="CF49" s="191">
        <v>0</v>
      </c>
      <c r="CG49" s="191">
        <v>0</v>
      </c>
      <c r="CH49" s="192">
        <v>0</v>
      </c>
    </row>
    <row r="50" spans="1:86" ht="26.25" customHeight="1" x14ac:dyDescent="0.25">
      <c r="B50" s="72" t="s">
        <v>391</v>
      </c>
      <c r="AH50" s="191">
        <v>0</v>
      </c>
      <c r="AI50" s="191">
        <v>0</v>
      </c>
      <c r="AJ50" s="191">
        <v>0</v>
      </c>
      <c r="AK50" s="191">
        <v>0</v>
      </c>
      <c r="AL50" s="191">
        <v>0</v>
      </c>
      <c r="AM50" s="191">
        <v>0</v>
      </c>
      <c r="AN50" s="191">
        <v>0</v>
      </c>
      <c r="AO50" s="191">
        <v>0</v>
      </c>
      <c r="AP50" s="191">
        <v>0</v>
      </c>
      <c r="AQ50" s="191">
        <v>0</v>
      </c>
      <c r="AR50" s="191">
        <v>0</v>
      </c>
      <c r="AS50" s="191">
        <v>0</v>
      </c>
      <c r="AT50" s="191">
        <v>0</v>
      </c>
      <c r="AU50" s="191">
        <v>0</v>
      </c>
      <c r="AV50" s="191">
        <v>6.4518475311763126</v>
      </c>
      <c r="AW50" s="191">
        <v>15.708403111884694</v>
      </c>
      <c r="AX50" s="191">
        <v>24.385687742674946</v>
      </c>
      <c r="AY50" s="191">
        <v>39.842266024137764</v>
      </c>
      <c r="AZ50" s="191">
        <v>68.431499522618353</v>
      </c>
      <c r="BA50" s="191">
        <v>84.299942406094914</v>
      </c>
      <c r="BB50" s="191">
        <v>96.594798528438474</v>
      </c>
      <c r="BC50" s="191">
        <v>76.766526538093842</v>
      </c>
      <c r="BD50" s="191">
        <v>-0.11813752822911727</v>
      </c>
      <c r="BE50" s="191">
        <v>-0.16411005996802874</v>
      </c>
      <c r="BF50" s="191">
        <v>-0.27416841983954321</v>
      </c>
      <c r="BG50" s="191">
        <v>0.15472335641381568</v>
      </c>
      <c r="BH50" s="191">
        <v>-5.1134401034889441E-2</v>
      </c>
      <c r="BI50" s="191">
        <v>0</v>
      </c>
      <c r="BJ50" s="191">
        <v>0</v>
      </c>
      <c r="BK50" s="191">
        <v>0</v>
      </c>
      <c r="BL50" s="191">
        <v>0</v>
      </c>
      <c r="BM50" s="191">
        <v>0</v>
      </c>
      <c r="BN50" s="191">
        <v>0</v>
      </c>
      <c r="BO50" s="191">
        <v>0</v>
      </c>
      <c r="BP50" s="191">
        <v>0</v>
      </c>
      <c r="BQ50" s="191">
        <v>0</v>
      </c>
      <c r="BR50" s="191">
        <v>0</v>
      </c>
      <c r="BS50" s="191">
        <v>0</v>
      </c>
      <c r="BT50" s="191">
        <v>0</v>
      </c>
      <c r="BU50" s="191">
        <v>0</v>
      </c>
      <c r="BV50" s="191">
        <v>0</v>
      </c>
      <c r="BW50" s="191">
        <v>0</v>
      </c>
      <c r="BX50" s="191">
        <v>0</v>
      </c>
      <c r="BY50" s="191">
        <v>0</v>
      </c>
      <c r="BZ50" s="191">
        <v>0</v>
      </c>
      <c r="CA50" s="191">
        <v>0</v>
      </c>
      <c r="CB50" s="191">
        <v>0</v>
      </c>
      <c r="CC50" s="191">
        <v>0</v>
      </c>
      <c r="CD50" s="191">
        <v>0</v>
      </c>
      <c r="CE50" s="191">
        <v>0</v>
      </c>
      <c r="CF50" s="191">
        <v>0</v>
      </c>
      <c r="CG50" s="191">
        <v>0</v>
      </c>
      <c r="CH50" s="192">
        <v>0</v>
      </c>
    </row>
    <row r="51" spans="1:86" x14ac:dyDescent="0.25">
      <c r="B51" s="238" t="s">
        <v>556</v>
      </c>
      <c r="AH51" s="191">
        <v>0</v>
      </c>
      <c r="AI51" s="191">
        <v>0</v>
      </c>
      <c r="AJ51" s="191">
        <v>0</v>
      </c>
      <c r="AK51" s="191">
        <v>0</v>
      </c>
      <c r="AL51" s="191">
        <v>0</v>
      </c>
      <c r="AM51" s="191">
        <v>0</v>
      </c>
      <c r="AN51" s="191">
        <v>0</v>
      </c>
      <c r="AO51" s="191">
        <v>0</v>
      </c>
      <c r="AP51" s="191">
        <v>0</v>
      </c>
      <c r="AQ51" s="191">
        <v>0</v>
      </c>
      <c r="AR51" s="191">
        <v>0</v>
      </c>
      <c r="AS51" s="191">
        <v>0</v>
      </c>
      <c r="AT51" s="191">
        <v>0</v>
      </c>
      <c r="AU51" s="191">
        <v>0</v>
      </c>
      <c r="AV51" s="191">
        <v>1.4656273380848215</v>
      </c>
      <c r="AW51" s="191">
        <v>3.5362972899383536</v>
      </c>
      <c r="AX51" s="191">
        <v>5.5237900163456661</v>
      </c>
      <c r="AY51" s="191">
        <v>8.4610202062351032</v>
      </c>
      <c r="AZ51" s="191">
        <v>14.852526239670222</v>
      </c>
      <c r="BA51" s="191">
        <v>18.64826402844437</v>
      </c>
      <c r="BB51" s="191">
        <v>21.370777750959395</v>
      </c>
      <c r="BC51" s="191">
        <v>18.280940711595019</v>
      </c>
      <c r="BD51" s="191">
        <v>0</v>
      </c>
      <c r="BE51" s="191">
        <v>0</v>
      </c>
      <c r="BF51" s="191">
        <v>0</v>
      </c>
      <c r="BG51" s="191">
        <v>0</v>
      </c>
      <c r="BH51" s="191">
        <v>0</v>
      </c>
      <c r="BI51" s="191">
        <v>0</v>
      </c>
      <c r="BJ51" s="191">
        <v>0</v>
      </c>
      <c r="BK51" s="191">
        <v>0</v>
      </c>
      <c r="BL51" s="191">
        <v>0</v>
      </c>
      <c r="BM51" s="191">
        <v>0</v>
      </c>
      <c r="BN51" s="191">
        <v>0</v>
      </c>
      <c r="BO51" s="191">
        <v>0</v>
      </c>
      <c r="BP51" s="191">
        <v>0</v>
      </c>
      <c r="BQ51" s="191">
        <v>0</v>
      </c>
      <c r="BR51" s="191">
        <v>0</v>
      </c>
      <c r="BS51" s="191">
        <v>0</v>
      </c>
      <c r="BT51" s="191">
        <v>0</v>
      </c>
      <c r="BU51" s="191">
        <v>0</v>
      </c>
      <c r="BV51" s="191">
        <v>0</v>
      </c>
      <c r="BW51" s="191">
        <v>0</v>
      </c>
      <c r="BX51" s="191">
        <v>0</v>
      </c>
      <c r="BY51" s="191">
        <v>0</v>
      </c>
      <c r="BZ51" s="191">
        <v>0</v>
      </c>
      <c r="CA51" s="191">
        <v>0</v>
      </c>
      <c r="CB51" s="191">
        <v>0</v>
      </c>
      <c r="CC51" s="191">
        <v>0</v>
      </c>
      <c r="CD51" s="191">
        <v>0</v>
      </c>
      <c r="CE51" s="191">
        <v>0</v>
      </c>
      <c r="CF51" s="191">
        <v>0</v>
      </c>
      <c r="CG51" s="191">
        <v>0</v>
      </c>
      <c r="CH51" s="192">
        <v>0</v>
      </c>
    </row>
    <row r="52" spans="1:86" x14ac:dyDescent="0.25">
      <c r="B52" s="238" t="s">
        <v>557</v>
      </c>
      <c r="AH52" s="191">
        <v>0</v>
      </c>
      <c r="AI52" s="191">
        <v>0</v>
      </c>
      <c r="AJ52" s="191">
        <v>0</v>
      </c>
      <c r="AK52" s="191">
        <v>0</v>
      </c>
      <c r="AL52" s="191">
        <v>0</v>
      </c>
      <c r="AM52" s="191">
        <v>0</v>
      </c>
      <c r="AN52" s="191">
        <v>0</v>
      </c>
      <c r="AO52" s="191">
        <v>0</v>
      </c>
      <c r="AP52" s="191">
        <v>0</v>
      </c>
      <c r="AQ52" s="191">
        <v>0</v>
      </c>
      <c r="AR52" s="191">
        <v>0</v>
      </c>
      <c r="AS52" s="191">
        <v>0</v>
      </c>
      <c r="AT52" s="191">
        <v>0</v>
      </c>
      <c r="AU52" s="191">
        <v>0</v>
      </c>
      <c r="AV52" s="191">
        <v>4.9862201930914916</v>
      </c>
      <c r="AW52" s="191">
        <v>12.172105821946342</v>
      </c>
      <c r="AX52" s="191">
        <v>18.861897726329282</v>
      </c>
      <c r="AY52" s="191">
        <v>31.381245817902663</v>
      </c>
      <c r="AZ52" s="191">
        <v>53.578973282948134</v>
      </c>
      <c r="BA52" s="191">
        <v>65.651678377650555</v>
      </c>
      <c r="BB52" s="191">
        <v>75.224020777479083</v>
      </c>
      <c r="BC52" s="191">
        <v>58.485585826498813</v>
      </c>
      <c r="BD52" s="191">
        <v>-0.11813752822911727</v>
      </c>
      <c r="BE52" s="191">
        <v>-0.16411005996802874</v>
      </c>
      <c r="BF52" s="191">
        <v>-0.27416841983954321</v>
      </c>
      <c r="BG52" s="191">
        <v>0.15472335641381568</v>
      </c>
      <c r="BH52" s="191">
        <v>-5.1134401034889441E-2</v>
      </c>
      <c r="BI52" s="191">
        <v>0</v>
      </c>
      <c r="BJ52" s="191">
        <v>0</v>
      </c>
      <c r="BK52" s="191">
        <v>0</v>
      </c>
      <c r="BL52" s="191">
        <v>0</v>
      </c>
      <c r="BM52" s="191">
        <v>0</v>
      </c>
      <c r="BN52" s="191">
        <v>0</v>
      </c>
      <c r="BO52" s="191">
        <v>0</v>
      </c>
      <c r="BP52" s="191">
        <v>0</v>
      </c>
      <c r="BQ52" s="191">
        <v>0</v>
      </c>
      <c r="BR52" s="191">
        <v>0</v>
      </c>
      <c r="BS52" s="191">
        <v>0</v>
      </c>
      <c r="BT52" s="191">
        <v>0</v>
      </c>
      <c r="BU52" s="191">
        <v>0</v>
      </c>
      <c r="BV52" s="191">
        <v>0</v>
      </c>
      <c r="BW52" s="191">
        <v>0</v>
      </c>
      <c r="BX52" s="191">
        <v>0</v>
      </c>
      <c r="BY52" s="191">
        <v>0</v>
      </c>
      <c r="BZ52" s="191">
        <v>0</v>
      </c>
      <c r="CA52" s="191">
        <v>0</v>
      </c>
      <c r="CB52" s="191">
        <v>0</v>
      </c>
      <c r="CC52" s="191">
        <v>0</v>
      </c>
      <c r="CD52" s="191">
        <v>0</v>
      </c>
      <c r="CE52" s="191">
        <v>0</v>
      </c>
      <c r="CF52" s="191">
        <v>0</v>
      </c>
      <c r="CG52" s="191">
        <v>0</v>
      </c>
      <c r="CH52" s="192">
        <v>0</v>
      </c>
    </row>
    <row r="53" spans="1:86" x14ac:dyDescent="0.25">
      <c r="B53" s="72" t="s">
        <v>495</v>
      </c>
      <c r="AH53" s="191">
        <v>0</v>
      </c>
      <c r="AI53" s="191">
        <v>0</v>
      </c>
      <c r="AJ53" s="191">
        <v>0</v>
      </c>
      <c r="AK53" s="191">
        <v>0</v>
      </c>
      <c r="AL53" s="191">
        <v>0</v>
      </c>
      <c r="AM53" s="191">
        <v>0</v>
      </c>
      <c r="AN53" s="191">
        <v>0</v>
      </c>
      <c r="AO53" s="191">
        <v>0</v>
      </c>
      <c r="AP53" s="191">
        <v>0</v>
      </c>
      <c r="AQ53" s="191">
        <v>0</v>
      </c>
      <c r="AR53" s="191">
        <v>0</v>
      </c>
      <c r="AS53" s="191">
        <v>0</v>
      </c>
      <c r="AT53" s="191">
        <v>0</v>
      </c>
      <c r="AU53" s="191">
        <v>0</v>
      </c>
      <c r="AV53" s="191">
        <v>0</v>
      </c>
      <c r="AW53" s="191">
        <v>0</v>
      </c>
      <c r="AX53" s="191">
        <v>0</v>
      </c>
      <c r="AY53" s="191">
        <v>0</v>
      </c>
      <c r="AZ53" s="191">
        <v>6.4214235159056159</v>
      </c>
      <c r="BA53" s="191">
        <v>47.305133530741351</v>
      </c>
      <c r="BB53" s="191">
        <v>64.074760688343275</v>
      </c>
      <c r="BC53" s="191">
        <v>53.635745099538688</v>
      </c>
      <c r="BD53" s="191">
        <v>8.0740222161834403</v>
      </c>
      <c r="BE53" s="191">
        <v>1.1391711271271983E-2</v>
      </c>
      <c r="BF53" s="191">
        <v>7.9995725504740739E-2</v>
      </c>
      <c r="BG53" s="191">
        <v>0</v>
      </c>
      <c r="BH53" s="191">
        <v>0</v>
      </c>
      <c r="BI53" s="191">
        <v>0</v>
      </c>
      <c r="BJ53" s="191">
        <v>0</v>
      </c>
      <c r="BK53" s="191">
        <v>0</v>
      </c>
      <c r="BL53" s="191">
        <v>0</v>
      </c>
      <c r="BM53" s="191">
        <v>0</v>
      </c>
      <c r="BN53" s="191">
        <v>0</v>
      </c>
      <c r="BO53" s="191">
        <v>0</v>
      </c>
      <c r="BP53" s="191">
        <v>0</v>
      </c>
      <c r="BQ53" s="191">
        <v>0</v>
      </c>
      <c r="BR53" s="191">
        <v>0</v>
      </c>
      <c r="BS53" s="191">
        <v>0</v>
      </c>
      <c r="BT53" s="191">
        <v>0</v>
      </c>
      <c r="BU53" s="191">
        <v>0</v>
      </c>
      <c r="BV53" s="191">
        <v>0</v>
      </c>
      <c r="BW53" s="191">
        <v>0</v>
      </c>
      <c r="BX53" s="191">
        <v>0</v>
      </c>
      <c r="BY53" s="191">
        <v>0</v>
      </c>
      <c r="BZ53" s="191">
        <v>0</v>
      </c>
      <c r="CA53" s="191">
        <v>0</v>
      </c>
      <c r="CB53" s="191">
        <v>0</v>
      </c>
      <c r="CC53" s="191">
        <v>0</v>
      </c>
      <c r="CD53" s="191">
        <v>0</v>
      </c>
      <c r="CE53" s="191">
        <v>0</v>
      </c>
      <c r="CF53" s="191">
        <v>0</v>
      </c>
      <c r="CG53" s="191">
        <v>0</v>
      </c>
      <c r="CH53" s="192">
        <v>0</v>
      </c>
    </row>
    <row r="54" spans="1:86" x14ac:dyDescent="0.25">
      <c r="B54" s="72" t="s">
        <v>560</v>
      </c>
      <c r="AH54" s="191">
        <v>0</v>
      </c>
      <c r="AI54" s="191">
        <v>0</v>
      </c>
      <c r="AJ54" s="191">
        <v>0</v>
      </c>
      <c r="AK54" s="191">
        <v>0</v>
      </c>
      <c r="AL54" s="191">
        <v>0</v>
      </c>
      <c r="AM54" s="191">
        <v>0</v>
      </c>
      <c r="AN54" s="191">
        <v>0</v>
      </c>
      <c r="AO54" s="191">
        <v>0</v>
      </c>
      <c r="AP54" s="191">
        <v>0</v>
      </c>
      <c r="AQ54" s="191">
        <v>0</v>
      </c>
      <c r="AR54" s="191">
        <v>0</v>
      </c>
      <c r="AS54" s="191">
        <v>0</v>
      </c>
      <c r="AT54" s="191">
        <v>0</v>
      </c>
      <c r="AU54" s="191">
        <v>0</v>
      </c>
      <c r="AV54" s="191">
        <v>0</v>
      </c>
      <c r="AW54" s="191">
        <v>0</v>
      </c>
      <c r="AX54" s="191">
        <v>0</v>
      </c>
      <c r="AY54" s="191">
        <v>0</v>
      </c>
      <c r="AZ54" s="191">
        <v>0</v>
      </c>
      <c r="BA54" s="191">
        <v>0</v>
      </c>
      <c r="BB54" s="191">
        <v>0</v>
      </c>
      <c r="BC54" s="191">
        <v>0</v>
      </c>
      <c r="BD54" s="191">
        <v>0</v>
      </c>
      <c r="BE54" s="191">
        <v>0</v>
      </c>
      <c r="BF54" s="191">
        <v>0</v>
      </c>
      <c r="BG54" s="191">
        <v>0</v>
      </c>
      <c r="BH54" s="191">
        <v>0</v>
      </c>
      <c r="BI54" s="191">
        <v>0</v>
      </c>
      <c r="BJ54" s="191">
        <v>0</v>
      </c>
      <c r="BK54" s="191">
        <v>0</v>
      </c>
      <c r="BL54" s="191">
        <v>143.12126798427377</v>
      </c>
      <c r="BM54" s="191">
        <v>166.36295068467211</v>
      </c>
      <c r="BN54" s="191">
        <v>168.09323982372251</v>
      </c>
      <c r="BO54" s="191">
        <v>173.6231792306788</v>
      </c>
      <c r="BP54" s="191">
        <v>161.93268757399309</v>
      </c>
      <c r="BQ54" s="191">
        <v>146.16958990136263</v>
      </c>
      <c r="BR54" s="191">
        <v>22.318542990364765</v>
      </c>
      <c r="BS54" s="191">
        <v>0</v>
      </c>
      <c r="BT54" s="191">
        <v>0</v>
      </c>
      <c r="BU54" s="191">
        <v>0</v>
      </c>
      <c r="BV54" s="191">
        <v>0</v>
      </c>
      <c r="BW54" s="191">
        <v>0</v>
      </c>
      <c r="BX54" s="191">
        <v>0</v>
      </c>
      <c r="BY54" s="191">
        <v>0</v>
      </c>
      <c r="BZ54" s="191">
        <v>0</v>
      </c>
      <c r="CA54" s="191">
        <v>0</v>
      </c>
      <c r="CB54" s="191">
        <v>0</v>
      </c>
      <c r="CC54" s="191">
        <v>0</v>
      </c>
      <c r="CD54" s="191">
        <v>0</v>
      </c>
      <c r="CE54" s="191">
        <v>0</v>
      </c>
      <c r="CF54" s="191">
        <v>0</v>
      </c>
      <c r="CG54" s="191">
        <v>0</v>
      </c>
      <c r="CH54" s="192">
        <v>0</v>
      </c>
    </row>
    <row r="55" spans="1:86" ht="26.25" customHeight="1" x14ac:dyDescent="0.3">
      <c r="B55" s="79" t="s">
        <v>561</v>
      </c>
      <c r="AH55" s="191"/>
      <c r="AI55" s="191"/>
      <c r="AJ55" s="191"/>
      <c r="AK55" s="191"/>
      <c r="AL55" s="191"/>
      <c r="AM55" s="191"/>
      <c r="AN55" s="191"/>
      <c r="AO55" s="191"/>
      <c r="AP55" s="191"/>
      <c r="AQ55" s="191"/>
      <c r="AR55" s="191"/>
      <c r="AS55" s="191"/>
      <c r="AT55" s="191"/>
      <c r="AU55" s="191"/>
      <c r="AV55" s="191"/>
      <c r="AW55" s="191"/>
      <c r="AX55" s="191"/>
      <c r="AY55" s="191"/>
      <c r="AZ55" s="191"/>
      <c r="BA55" s="191"/>
      <c r="BB55" s="191"/>
      <c r="BC55" s="191"/>
      <c r="BD55" s="191"/>
      <c r="BE55" s="191"/>
      <c r="BF55" s="191"/>
      <c r="BG55" s="191"/>
      <c r="BH55" s="191"/>
      <c r="BI55" s="191"/>
      <c r="BJ55" s="191"/>
      <c r="BK55" s="191"/>
      <c r="BL55" s="305" t="str">
        <f>'Table 3a'!BL55</f>
        <v>Definition change -&gt;</v>
      </c>
      <c r="BM55" s="191"/>
      <c r="BN55" s="191"/>
      <c r="BO55" s="191"/>
      <c r="BP55" s="191"/>
      <c r="BQ55" s="191"/>
      <c r="BR55" s="191"/>
      <c r="BS55" s="191"/>
      <c r="BT55" s="191"/>
      <c r="BU55" s="191"/>
      <c r="BV55" s="191"/>
      <c r="BW55" s="191"/>
      <c r="BX55" s="191"/>
      <c r="BY55" s="191"/>
      <c r="BZ55" s="191"/>
      <c r="CA55" s="191"/>
      <c r="CB55" s="191"/>
      <c r="CC55" s="191"/>
      <c r="CD55" s="191"/>
      <c r="CE55" s="191"/>
      <c r="CF55" s="191"/>
      <c r="CG55" s="191"/>
      <c r="CH55" s="192"/>
    </row>
    <row r="56" spans="1:86" x14ac:dyDescent="0.25">
      <c r="B56" s="72" t="s">
        <v>562</v>
      </c>
      <c r="AH56" s="191">
        <v>1228.943261488138</v>
      </c>
      <c r="AI56" s="191">
        <v>1208.23883256465</v>
      </c>
      <c r="AJ56" s="191">
        <v>1362.1004404311889</v>
      </c>
      <c r="AK56" s="191">
        <v>1841.3745084940733</v>
      </c>
      <c r="AL56" s="191">
        <v>2092.1758935589214</v>
      </c>
      <c r="AM56" s="191">
        <v>2253.6269005400904</v>
      </c>
      <c r="AN56" s="191">
        <v>2369.3457566349739</v>
      </c>
      <c r="AO56" s="191">
        <v>2458.8350794480657</v>
      </c>
      <c r="AP56" s="191">
        <v>2605.6375712073404</v>
      </c>
      <c r="AQ56" s="191">
        <v>2561.8773234728128</v>
      </c>
      <c r="AR56" s="191">
        <v>2175.5815162351128</v>
      </c>
      <c r="AS56" s="191">
        <v>2478.8719794709141</v>
      </c>
      <c r="AT56" s="191">
        <v>2838.6004771442022</v>
      </c>
      <c r="AU56" s="191">
        <v>1544.4592152360035</v>
      </c>
      <c r="AV56" s="191">
        <v>1624.0648015034471</v>
      </c>
      <c r="AW56" s="191">
        <v>2052.9033793685421</v>
      </c>
      <c r="AX56" s="191">
        <v>2087.5494928962744</v>
      </c>
      <c r="AY56" s="191">
        <v>2061.458148761436</v>
      </c>
      <c r="AZ56" s="191">
        <v>2081.6936203265896</v>
      </c>
      <c r="BA56" s="191">
        <v>2165.4570813530613</v>
      </c>
      <c r="BB56" s="191">
        <v>2224.8189078425657</v>
      </c>
      <c r="BC56" s="191">
        <v>2273.8732687983452</v>
      </c>
      <c r="BD56" s="191">
        <v>2380.8818166598489</v>
      </c>
      <c r="BE56" s="191">
        <v>2562.0826769065989</v>
      </c>
      <c r="BF56" s="191">
        <v>2661.8963348304246</v>
      </c>
      <c r="BG56" s="191">
        <v>2928.0398434481131</v>
      </c>
      <c r="BH56" s="191">
        <v>3224.1603702980069</v>
      </c>
      <c r="BI56" s="191">
        <v>3163.3119683122172</v>
      </c>
      <c r="BJ56" s="191">
        <v>3338.7388044895688</v>
      </c>
      <c r="BK56" s="191">
        <v>3344.3285616684334</v>
      </c>
      <c r="BL56" s="278">
        <v>3074.5365146411114</v>
      </c>
      <c r="BM56" s="191">
        <v>3121.0544825457328</v>
      </c>
      <c r="BN56" s="191">
        <v>3109.7162712854038</v>
      </c>
      <c r="BO56" s="191">
        <v>2968.7517998210296</v>
      </c>
      <c r="BP56" s="191">
        <v>2827.3137621191267</v>
      </c>
      <c r="BQ56" s="191">
        <v>0</v>
      </c>
      <c r="BR56" s="191">
        <v>0</v>
      </c>
      <c r="BS56" s="191">
        <v>0</v>
      </c>
      <c r="BT56" s="191">
        <v>0</v>
      </c>
      <c r="BU56" s="191">
        <v>0</v>
      </c>
      <c r="BV56" s="191">
        <v>0</v>
      </c>
      <c r="BW56" s="191">
        <v>0</v>
      </c>
      <c r="BX56" s="191">
        <v>0</v>
      </c>
      <c r="BY56" s="191">
        <v>0</v>
      </c>
      <c r="BZ56" s="191">
        <v>0</v>
      </c>
      <c r="CA56" s="191">
        <v>0</v>
      </c>
      <c r="CB56" s="191">
        <v>0</v>
      </c>
      <c r="CC56" s="191">
        <v>0</v>
      </c>
      <c r="CD56" s="191">
        <v>0</v>
      </c>
      <c r="CE56" s="191">
        <v>0</v>
      </c>
      <c r="CF56" s="191">
        <v>0</v>
      </c>
      <c r="CG56" s="191">
        <v>0</v>
      </c>
      <c r="CH56" s="192">
        <v>0</v>
      </c>
    </row>
    <row r="57" spans="1:86" x14ac:dyDescent="0.25">
      <c r="B57" s="72" t="s">
        <v>563</v>
      </c>
      <c r="AH57" s="191">
        <v>178.77573760961445</v>
      </c>
      <c r="AI57" s="191">
        <v>175.67172506880488</v>
      </c>
      <c r="AJ57" s="191">
        <v>197.95199051809533</v>
      </c>
      <c r="AK57" s="191">
        <v>267.09597455593467</v>
      </c>
      <c r="AL57" s="191">
        <v>302.13954811946195</v>
      </c>
      <c r="AM57" s="191">
        <v>324.17441930371541</v>
      </c>
      <c r="AN57" s="191">
        <v>341.41906626966454</v>
      </c>
      <c r="AO57" s="191">
        <v>352.19688217857237</v>
      </c>
      <c r="AP57" s="191">
        <v>375.2975495362881</v>
      </c>
      <c r="AQ57" s="191">
        <v>368.67751975685212</v>
      </c>
      <c r="AR57" s="191">
        <v>237.68116963465854</v>
      </c>
      <c r="AS57" s="191">
        <v>304.01260819068955</v>
      </c>
      <c r="AT57" s="191">
        <v>407.22487989423615</v>
      </c>
      <c r="AU57" s="191">
        <v>258.69513868228972</v>
      </c>
      <c r="AV57" s="191">
        <v>327.74353880390152</v>
      </c>
      <c r="AW57" s="191">
        <v>411.8048148946707</v>
      </c>
      <c r="AX57" s="191">
        <v>510.27128604466651</v>
      </c>
      <c r="AY57" s="191">
        <v>580.97780245681497</v>
      </c>
      <c r="AZ57" s="191">
        <v>641.09248605095229</v>
      </c>
      <c r="BA57" s="191">
        <v>735.70753189162974</v>
      </c>
      <c r="BB57" s="191">
        <v>808.53926406627102</v>
      </c>
      <c r="BC57" s="191">
        <v>869.31056157873547</v>
      </c>
      <c r="BD57" s="191">
        <v>941.84682482295136</v>
      </c>
      <c r="BE57" s="191">
        <v>1003.9226082644045</v>
      </c>
      <c r="BF57" s="191">
        <v>1104.0131611122531</v>
      </c>
      <c r="BG57" s="191">
        <v>1272.3646880099384</v>
      </c>
      <c r="BH57" s="191">
        <v>1322.4889137273431</v>
      </c>
      <c r="BI57" s="191">
        <v>1441.4721280728493</v>
      </c>
      <c r="BJ57" s="191">
        <v>1341.6797215680233</v>
      </c>
      <c r="BK57" s="191">
        <v>1353.1711881462995</v>
      </c>
      <c r="BL57" s="278">
        <v>1487.4782567309826</v>
      </c>
      <c r="BM57" s="191">
        <v>1596.1651079444362</v>
      </c>
      <c r="BN57" s="191">
        <v>1657.6174956540151</v>
      </c>
      <c r="BO57" s="191">
        <v>1642.9870844988343</v>
      </c>
      <c r="BP57" s="191">
        <v>1635.0541217938439</v>
      </c>
      <c r="BQ57" s="191">
        <v>0</v>
      </c>
      <c r="BR57" s="191">
        <v>0</v>
      </c>
      <c r="BS57" s="191">
        <v>0</v>
      </c>
      <c r="BT57" s="191">
        <v>0</v>
      </c>
      <c r="BU57" s="191">
        <v>0</v>
      </c>
      <c r="BV57" s="191">
        <v>0</v>
      </c>
      <c r="BW57" s="191">
        <v>0</v>
      </c>
      <c r="BX57" s="191">
        <v>0</v>
      </c>
      <c r="BY57" s="191">
        <v>0</v>
      </c>
      <c r="BZ57" s="191">
        <v>0</v>
      </c>
      <c r="CA57" s="191">
        <v>0</v>
      </c>
      <c r="CB57" s="191">
        <v>0</v>
      </c>
      <c r="CC57" s="191">
        <v>0</v>
      </c>
      <c r="CD57" s="191">
        <v>0</v>
      </c>
      <c r="CE57" s="191">
        <v>0</v>
      </c>
      <c r="CF57" s="191">
        <v>0</v>
      </c>
      <c r="CG57" s="191">
        <v>0</v>
      </c>
      <c r="CH57" s="192">
        <v>0</v>
      </c>
    </row>
    <row r="58" spans="1:86" x14ac:dyDescent="0.25">
      <c r="B58" s="72" t="s">
        <v>564</v>
      </c>
      <c r="AH58" s="191">
        <v>578.17041681042986</v>
      </c>
      <c r="AI58" s="191">
        <v>570.85456394197558</v>
      </c>
      <c r="AJ58" s="191">
        <v>646.31339429124262</v>
      </c>
      <c r="AK58" s="191">
        <v>868.3790208257966</v>
      </c>
      <c r="AL58" s="191">
        <v>983.80029794066752</v>
      </c>
      <c r="AM58" s="191">
        <v>1055.8165945421952</v>
      </c>
      <c r="AN58" s="191">
        <v>1108.1823195270374</v>
      </c>
      <c r="AO58" s="191">
        <v>1148.3500086333092</v>
      </c>
      <c r="AP58" s="191">
        <v>1220.341580506099</v>
      </c>
      <c r="AQ58" s="191">
        <v>1198.9738795810392</v>
      </c>
      <c r="AR58" s="191">
        <v>619.22041316707111</v>
      </c>
      <c r="AS58" s="191">
        <v>643.74176804481169</v>
      </c>
      <c r="AT58" s="191">
        <v>544.3530957166322</v>
      </c>
      <c r="AU58" s="191">
        <v>428.35762166795729</v>
      </c>
      <c r="AV58" s="191">
        <v>491.21501109625376</v>
      </c>
      <c r="AW58" s="191">
        <v>669.13567064785786</v>
      </c>
      <c r="AX58" s="191">
        <v>741.50290852682144</v>
      </c>
      <c r="AY58" s="191">
        <v>797.80489681192364</v>
      </c>
      <c r="AZ58" s="191">
        <v>821.92315894134765</v>
      </c>
      <c r="BA58" s="191">
        <v>849.8971074795935</v>
      </c>
      <c r="BB58" s="191">
        <v>874.85084751065051</v>
      </c>
      <c r="BC58" s="191">
        <v>895.66055693283272</v>
      </c>
      <c r="BD58" s="191">
        <v>870.7580203943852</v>
      </c>
      <c r="BE58" s="191">
        <v>849.93061878604772</v>
      </c>
      <c r="BF58" s="191">
        <v>849.76846177158666</v>
      </c>
      <c r="BG58" s="191">
        <v>952.50046276335888</v>
      </c>
      <c r="BH58" s="191">
        <v>1007.5407927621125</v>
      </c>
      <c r="BI58" s="191">
        <v>1085.5968859803622</v>
      </c>
      <c r="BJ58" s="191">
        <v>1038.7508515515487</v>
      </c>
      <c r="BK58" s="191">
        <v>1011.3818385901241</v>
      </c>
      <c r="BL58" s="278">
        <v>864.43898433500135</v>
      </c>
      <c r="BM58" s="191">
        <v>839.50723060504413</v>
      </c>
      <c r="BN58" s="191">
        <v>771.92840368935583</v>
      </c>
      <c r="BO58" s="191">
        <v>664.39540838617427</v>
      </c>
      <c r="BP58" s="191">
        <v>588.440010049698</v>
      </c>
      <c r="BQ58" s="191">
        <v>0</v>
      </c>
      <c r="BR58" s="191">
        <v>0</v>
      </c>
      <c r="BS58" s="191">
        <v>0</v>
      </c>
      <c r="BT58" s="191">
        <v>0</v>
      </c>
      <c r="BU58" s="191">
        <v>0</v>
      </c>
      <c r="BV58" s="191">
        <v>0</v>
      </c>
      <c r="BW58" s="191">
        <v>0</v>
      </c>
      <c r="BX58" s="191">
        <v>0</v>
      </c>
      <c r="BY58" s="191">
        <v>0</v>
      </c>
      <c r="BZ58" s="191">
        <v>0</v>
      </c>
      <c r="CA58" s="191">
        <v>0</v>
      </c>
      <c r="CB58" s="191">
        <v>0</v>
      </c>
      <c r="CC58" s="191">
        <v>0</v>
      </c>
      <c r="CD58" s="191">
        <v>0</v>
      </c>
      <c r="CE58" s="191">
        <v>0</v>
      </c>
      <c r="CF58" s="191">
        <v>0</v>
      </c>
      <c r="CG58" s="191">
        <v>0</v>
      </c>
      <c r="CH58" s="192">
        <v>0</v>
      </c>
    </row>
    <row r="59" spans="1:86" x14ac:dyDescent="0.25">
      <c r="B59" s="72" t="s">
        <v>565</v>
      </c>
      <c r="AH59" s="191">
        <v>476.09776619664581</v>
      </c>
      <c r="AI59" s="191">
        <v>473.68118632079097</v>
      </c>
      <c r="AJ59" s="191">
        <v>538.52097163924509</v>
      </c>
      <c r="AK59" s="191">
        <v>715.46173593416302</v>
      </c>
      <c r="AL59" s="191">
        <v>803.66335931725757</v>
      </c>
      <c r="AM59" s="191">
        <v>855.86494012264927</v>
      </c>
      <c r="AN59" s="191">
        <v>896.17479045223524</v>
      </c>
      <c r="AO59" s="191">
        <v>924.99383839691586</v>
      </c>
      <c r="AP59" s="191">
        <v>987.47377375477026</v>
      </c>
      <c r="AQ59" s="191">
        <v>971.77916541024149</v>
      </c>
      <c r="AR59" s="191">
        <v>639.1828957321319</v>
      </c>
      <c r="AS59" s="191">
        <v>758.88968172219859</v>
      </c>
      <c r="AT59" s="191">
        <v>910.85231222635093</v>
      </c>
      <c r="AU59" s="191">
        <v>755.61864205605366</v>
      </c>
      <c r="AV59" s="191">
        <v>1077.214098575093</v>
      </c>
      <c r="AW59" s="191">
        <v>828.63788875325122</v>
      </c>
      <c r="AX59" s="191">
        <v>819.96668049181369</v>
      </c>
      <c r="AY59" s="191">
        <v>762.82190274771733</v>
      </c>
      <c r="AZ59" s="191">
        <v>727.88589226860279</v>
      </c>
      <c r="BA59" s="191">
        <v>631.72241759445978</v>
      </c>
      <c r="BB59" s="191">
        <v>535.72686852872982</v>
      </c>
      <c r="BC59" s="191">
        <v>488.350834652201</v>
      </c>
      <c r="BD59" s="191">
        <v>437.94615708407878</v>
      </c>
      <c r="BE59" s="191">
        <v>365.69070945860921</v>
      </c>
      <c r="BF59" s="191">
        <v>357.284297979391</v>
      </c>
      <c r="BG59" s="191">
        <v>311.07922865588716</v>
      </c>
      <c r="BH59" s="191">
        <v>384.13081978808395</v>
      </c>
      <c r="BI59" s="191">
        <v>413.81679958305494</v>
      </c>
      <c r="BJ59" s="191">
        <v>405.69075039002905</v>
      </c>
      <c r="BK59" s="191">
        <v>396.41715040433564</v>
      </c>
      <c r="BL59" s="278">
        <v>485.25513589133413</v>
      </c>
      <c r="BM59" s="191">
        <v>801.70273108045103</v>
      </c>
      <c r="BN59" s="191">
        <v>855.83083254754786</v>
      </c>
      <c r="BO59" s="191">
        <v>880.74801441992713</v>
      </c>
      <c r="BP59" s="191">
        <v>913.90680961350211</v>
      </c>
      <c r="BQ59" s="191">
        <v>0</v>
      </c>
      <c r="BR59" s="191">
        <v>0</v>
      </c>
      <c r="BS59" s="191">
        <v>0</v>
      </c>
      <c r="BT59" s="191">
        <v>0</v>
      </c>
      <c r="BU59" s="191">
        <v>0</v>
      </c>
      <c r="BV59" s="191">
        <v>0</v>
      </c>
      <c r="BW59" s="191">
        <v>0</v>
      </c>
      <c r="BX59" s="191">
        <v>0</v>
      </c>
      <c r="BY59" s="191">
        <v>0</v>
      </c>
      <c r="BZ59" s="191">
        <v>0</v>
      </c>
      <c r="CA59" s="191">
        <v>0</v>
      </c>
      <c r="CB59" s="191">
        <v>0</v>
      </c>
      <c r="CC59" s="191">
        <v>0</v>
      </c>
      <c r="CD59" s="191">
        <v>0</v>
      </c>
      <c r="CE59" s="191">
        <v>0</v>
      </c>
      <c r="CF59" s="191">
        <v>0</v>
      </c>
      <c r="CG59" s="191">
        <v>0</v>
      </c>
      <c r="CH59" s="192">
        <v>0</v>
      </c>
    </row>
    <row r="60" spans="1:86" x14ac:dyDescent="0.25">
      <c r="B60" s="72" t="s">
        <v>566</v>
      </c>
      <c r="AH60" s="191">
        <v>47.116119645247586</v>
      </c>
      <c r="AI60" s="191">
        <v>46.519937984901382</v>
      </c>
      <c r="AJ60" s="191">
        <v>52.669210198862118</v>
      </c>
      <c r="AK60" s="191">
        <v>70.765726943214162</v>
      </c>
      <c r="AL60" s="191">
        <v>80.171608918553275</v>
      </c>
      <c r="AM60" s="191">
        <v>86.040343029516507</v>
      </c>
      <c r="AN60" s="191">
        <v>90.307717651184376</v>
      </c>
      <c r="AO60" s="191">
        <v>93.581052970284247</v>
      </c>
      <c r="AP60" s="191">
        <v>99.44777221980948</v>
      </c>
      <c r="AQ60" s="191">
        <v>97.706480856472524</v>
      </c>
      <c r="AR60" s="191">
        <v>234.79382088062437</v>
      </c>
      <c r="AS60" s="191">
        <v>314.40391576953539</v>
      </c>
      <c r="AT60" s="191">
        <v>484.16958824160486</v>
      </c>
      <c r="AU60" s="191">
        <v>248.12421004670929</v>
      </c>
      <c r="AV60" s="191">
        <v>275.46720310725584</v>
      </c>
      <c r="AW60" s="191">
        <v>267.49203822145233</v>
      </c>
      <c r="AX60" s="191">
        <v>296.17853792851906</v>
      </c>
      <c r="AY60" s="191">
        <v>347.45697536318931</v>
      </c>
      <c r="AZ60" s="191">
        <v>374.26262420944397</v>
      </c>
      <c r="BA60" s="191">
        <v>420.70108912632622</v>
      </c>
      <c r="BB60" s="191">
        <v>407.17669593402348</v>
      </c>
      <c r="BC60" s="191">
        <v>378.93638386304406</v>
      </c>
      <c r="BD60" s="191">
        <v>354.58766450418733</v>
      </c>
      <c r="BE60" s="191">
        <v>317.72646668494639</v>
      </c>
      <c r="BF60" s="191">
        <v>299.20123755988936</v>
      </c>
      <c r="BG60" s="191">
        <v>394.08702979110456</v>
      </c>
      <c r="BH60" s="191">
        <v>333.55136442231981</v>
      </c>
      <c r="BI60" s="191">
        <v>372.58247949429051</v>
      </c>
      <c r="BJ60" s="191">
        <v>441.05716263868413</v>
      </c>
      <c r="BK60" s="191">
        <v>474.6273270848979</v>
      </c>
      <c r="BL60" s="278">
        <v>759.07602416577288</v>
      </c>
      <c r="BM60" s="191">
        <v>947.62240626466564</v>
      </c>
      <c r="BN60" s="191">
        <v>1136.009265278733</v>
      </c>
      <c r="BO60" s="191">
        <v>1207.2343255386061</v>
      </c>
      <c r="BP60" s="191">
        <v>1264.4304135203415</v>
      </c>
      <c r="BQ60" s="191">
        <v>0</v>
      </c>
      <c r="BR60" s="191">
        <v>0</v>
      </c>
      <c r="BS60" s="191">
        <v>0</v>
      </c>
      <c r="BT60" s="191">
        <v>0</v>
      </c>
      <c r="BU60" s="191">
        <v>0</v>
      </c>
      <c r="BV60" s="191">
        <v>0</v>
      </c>
      <c r="BW60" s="191">
        <v>0</v>
      </c>
      <c r="BX60" s="191">
        <v>0</v>
      </c>
      <c r="BY60" s="191">
        <v>0</v>
      </c>
      <c r="BZ60" s="191">
        <v>0</v>
      </c>
      <c r="CA60" s="191">
        <v>0</v>
      </c>
      <c r="CB60" s="191">
        <v>0</v>
      </c>
      <c r="CC60" s="191">
        <v>0</v>
      </c>
      <c r="CD60" s="191">
        <v>0</v>
      </c>
      <c r="CE60" s="191">
        <v>0</v>
      </c>
      <c r="CF60" s="191">
        <v>0</v>
      </c>
      <c r="CG60" s="191">
        <v>0</v>
      </c>
      <c r="CH60" s="192">
        <v>0</v>
      </c>
    </row>
    <row r="61" spans="1:86" ht="26.25" customHeight="1" x14ac:dyDescent="0.25">
      <c r="B61" s="74" t="s">
        <v>567</v>
      </c>
      <c r="AH61" s="191">
        <v>1228.943261488138</v>
      </c>
      <c r="AI61" s="191">
        <v>1208.23883256465</v>
      </c>
      <c r="AJ61" s="191">
        <v>1362.1004404311889</v>
      </c>
      <c r="AK61" s="191">
        <v>1841.3745084940733</v>
      </c>
      <c r="AL61" s="191">
        <v>2092.1758935589214</v>
      </c>
      <c r="AM61" s="191">
        <v>2253.6269005400904</v>
      </c>
      <c r="AN61" s="191">
        <v>2369.3457566349739</v>
      </c>
      <c r="AO61" s="191">
        <v>2458.8350794480657</v>
      </c>
      <c r="AP61" s="191">
        <v>2605.6375712073404</v>
      </c>
      <c r="AQ61" s="191">
        <v>2561.8773234728128</v>
      </c>
      <c r="AR61" s="191">
        <v>2175.5815162351128</v>
      </c>
      <c r="AS61" s="191">
        <v>2478.8719794709141</v>
      </c>
      <c r="AT61" s="191">
        <v>2838.6004771442022</v>
      </c>
      <c r="AU61" s="191">
        <v>1544.4592152360035</v>
      </c>
      <c r="AV61" s="191">
        <v>1624.0648015034471</v>
      </c>
      <c r="AW61" s="191">
        <v>2052.9033793685421</v>
      </c>
      <c r="AX61" s="191">
        <v>2087.5494928962744</v>
      </c>
      <c r="AY61" s="191">
        <v>2061.458148761436</v>
      </c>
      <c r="AZ61" s="191">
        <v>2081.6936203265896</v>
      </c>
      <c r="BA61" s="191">
        <v>2165.4570813530613</v>
      </c>
      <c r="BB61" s="191">
        <v>2224.8189078425657</v>
      </c>
      <c r="BC61" s="191">
        <v>2273.8732687983452</v>
      </c>
      <c r="BD61" s="191">
        <v>2380.8818166598489</v>
      </c>
      <c r="BE61" s="191">
        <v>2562.0826769065989</v>
      </c>
      <c r="BF61" s="191">
        <v>2661.8963348304246</v>
      </c>
      <c r="BG61" s="191">
        <v>2928.0398434481131</v>
      </c>
      <c r="BH61" s="191">
        <v>3224.1603702980069</v>
      </c>
      <c r="BI61" s="191">
        <v>3163.3119683122172</v>
      </c>
      <c r="BJ61" s="191">
        <v>3338.7388044895688</v>
      </c>
      <c r="BK61" s="191">
        <v>3344.3285616684334</v>
      </c>
      <c r="BL61" s="191">
        <v>3407.2343248703119</v>
      </c>
      <c r="BM61" s="191">
        <v>3483.359174266488</v>
      </c>
      <c r="BN61" s="191">
        <v>3475.957970307843</v>
      </c>
      <c r="BO61" s="191">
        <v>3334.6030784653121</v>
      </c>
      <c r="BP61" s="191">
        <v>3144.5136455498437</v>
      </c>
      <c r="BQ61" s="191">
        <v>0</v>
      </c>
      <c r="BR61" s="191">
        <v>0</v>
      </c>
      <c r="BS61" s="191">
        <v>0</v>
      </c>
      <c r="BT61" s="191">
        <v>0</v>
      </c>
      <c r="BU61" s="191">
        <v>0</v>
      </c>
      <c r="BV61" s="191">
        <v>0</v>
      </c>
      <c r="BW61" s="191">
        <v>0</v>
      </c>
      <c r="BX61" s="191">
        <v>0</v>
      </c>
      <c r="BY61" s="191">
        <v>0</v>
      </c>
      <c r="BZ61" s="191">
        <v>0</v>
      </c>
      <c r="CA61" s="191">
        <v>0</v>
      </c>
      <c r="CB61" s="191">
        <v>0</v>
      </c>
      <c r="CC61" s="191">
        <v>0</v>
      </c>
      <c r="CD61" s="191">
        <v>0</v>
      </c>
      <c r="CE61" s="191">
        <v>0</v>
      </c>
      <c r="CF61" s="191">
        <v>0</v>
      </c>
      <c r="CG61" s="191">
        <v>0</v>
      </c>
      <c r="CH61" s="192">
        <v>0</v>
      </c>
    </row>
    <row r="62" spans="1:86" x14ac:dyDescent="0.25">
      <c r="B62" s="74" t="s">
        <v>544</v>
      </c>
      <c r="AH62" s="191">
        <v>1280.1600402619376</v>
      </c>
      <c r="AI62" s="191">
        <v>1266.7274133164728</v>
      </c>
      <c r="AJ62" s="191">
        <v>1435.4555666474453</v>
      </c>
      <c r="AK62" s="191">
        <v>1921.7024582591084</v>
      </c>
      <c r="AL62" s="191">
        <v>2169.7748142959399</v>
      </c>
      <c r="AM62" s="191">
        <v>2321.8962969980767</v>
      </c>
      <c r="AN62" s="191">
        <v>2436.0838939001214</v>
      </c>
      <c r="AO62" s="191">
        <v>2519.1217821790815</v>
      </c>
      <c r="AP62" s="191">
        <v>2682.5606760169671</v>
      </c>
      <c r="AQ62" s="191">
        <v>2637.1370456046052</v>
      </c>
      <c r="AR62" s="191">
        <v>1730.8782994144856</v>
      </c>
      <c r="AS62" s="191">
        <v>2021.0479737272351</v>
      </c>
      <c r="AT62" s="191">
        <v>2346.5998760788243</v>
      </c>
      <c r="AU62" s="191">
        <v>1690.7956124530101</v>
      </c>
      <c r="AV62" s="191">
        <v>2171.639851582504</v>
      </c>
      <c r="AW62" s="191">
        <v>2177.0704125172319</v>
      </c>
      <c r="AX62" s="191">
        <v>2367.9194129918205</v>
      </c>
      <c r="AY62" s="191">
        <v>2489.0615773796453</v>
      </c>
      <c r="AZ62" s="191">
        <v>2565.1641614703467</v>
      </c>
      <c r="BA62" s="191">
        <v>2638.0281460920096</v>
      </c>
      <c r="BB62" s="191">
        <v>2626.2936760396742</v>
      </c>
      <c r="BC62" s="191">
        <v>2632.2583370268135</v>
      </c>
      <c r="BD62" s="191">
        <v>2605.138666805603</v>
      </c>
      <c r="BE62" s="191">
        <v>2537.2704031940079</v>
      </c>
      <c r="BF62" s="191">
        <v>2610.2671584231202</v>
      </c>
      <c r="BG62" s="191">
        <v>2930.0314092202889</v>
      </c>
      <c r="BH62" s="191">
        <v>3047.7118906998594</v>
      </c>
      <c r="BI62" s="191">
        <v>3313.468293130557</v>
      </c>
      <c r="BJ62" s="191">
        <v>3227.1784861482852</v>
      </c>
      <c r="BK62" s="191">
        <v>3235.5975042256568</v>
      </c>
      <c r="BL62" s="191">
        <v>3263.5505908938899</v>
      </c>
      <c r="BM62" s="191">
        <v>3822.6927841738425</v>
      </c>
      <c r="BN62" s="191">
        <v>4055.1442981472123</v>
      </c>
      <c r="BO62" s="191">
        <v>4029.5135541992613</v>
      </c>
      <c r="BP62" s="191">
        <v>4084.6314715466683</v>
      </c>
      <c r="BQ62" s="191">
        <v>0</v>
      </c>
      <c r="BR62" s="191">
        <v>0</v>
      </c>
      <c r="BS62" s="191">
        <v>0</v>
      </c>
      <c r="BT62" s="191">
        <v>0</v>
      </c>
      <c r="BU62" s="191">
        <v>0</v>
      </c>
      <c r="BV62" s="191">
        <v>0</v>
      </c>
      <c r="BW62" s="191">
        <v>0</v>
      </c>
      <c r="BX62" s="191">
        <v>0</v>
      </c>
      <c r="BY62" s="191">
        <v>0</v>
      </c>
      <c r="BZ62" s="191">
        <v>0</v>
      </c>
      <c r="CA62" s="191">
        <v>0</v>
      </c>
      <c r="CB62" s="191">
        <v>0</v>
      </c>
      <c r="CC62" s="191">
        <v>0</v>
      </c>
      <c r="CD62" s="191">
        <v>0</v>
      </c>
      <c r="CE62" s="191">
        <v>0</v>
      </c>
      <c r="CF62" s="191">
        <v>0</v>
      </c>
      <c r="CG62" s="191">
        <v>0</v>
      </c>
      <c r="CH62" s="192">
        <v>0</v>
      </c>
    </row>
    <row r="63" spans="1:86" s="123" customFormat="1" ht="15.6" x14ac:dyDescent="0.3">
      <c r="A63" s="202"/>
      <c r="B63" s="79" t="s">
        <v>276</v>
      </c>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55">
        <f>AH62+AH56</f>
        <v>2509.1033017500758</v>
      </c>
      <c r="AI63" s="55">
        <f t="shared" ref="AI63:BK63" si="0">AI62+AI56</f>
        <v>2474.9662458811226</v>
      </c>
      <c r="AJ63" s="55">
        <f t="shared" si="0"/>
        <v>2797.5560070786341</v>
      </c>
      <c r="AK63" s="55">
        <f t="shared" si="0"/>
        <v>3763.0769667531818</v>
      </c>
      <c r="AL63" s="55">
        <f t="shared" si="0"/>
        <v>4261.9507078548613</v>
      </c>
      <c r="AM63" s="55">
        <f t="shared" si="0"/>
        <v>4575.5231975381666</v>
      </c>
      <c r="AN63" s="55">
        <f t="shared" si="0"/>
        <v>4805.4296505350958</v>
      </c>
      <c r="AO63" s="55">
        <f t="shared" si="0"/>
        <v>4977.9568616271472</v>
      </c>
      <c r="AP63" s="55">
        <f t="shared" si="0"/>
        <v>5288.1982472243071</v>
      </c>
      <c r="AQ63" s="55">
        <f t="shared" si="0"/>
        <v>5199.0143690774185</v>
      </c>
      <c r="AR63" s="55">
        <f t="shared" si="0"/>
        <v>3906.4598156495986</v>
      </c>
      <c r="AS63" s="55">
        <f t="shared" si="0"/>
        <v>4499.9199531981494</v>
      </c>
      <c r="AT63" s="55">
        <f t="shared" si="0"/>
        <v>5185.2003532230265</v>
      </c>
      <c r="AU63" s="55">
        <f t="shared" si="0"/>
        <v>3235.2548276890138</v>
      </c>
      <c r="AV63" s="55">
        <f t="shared" si="0"/>
        <v>3795.7046530859511</v>
      </c>
      <c r="AW63" s="55">
        <f t="shared" si="0"/>
        <v>4229.9737918857736</v>
      </c>
      <c r="AX63" s="55">
        <f t="shared" si="0"/>
        <v>4455.4689058880949</v>
      </c>
      <c r="AY63" s="55">
        <f t="shared" si="0"/>
        <v>4550.5197261410813</v>
      </c>
      <c r="AZ63" s="55">
        <f t="shared" si="0"/>
        <v>4646.8577817969363</v>
      </c>
      <c r="BA63" s="55">
        <f t="shared" si="0"/>
        <v>4803.4852274450714</v>
      </c>
      <c r="BB63" s="55">
        <f t="shared" si="0"/>
        <v>4851.11258388224</v>
      </c>
      <c r="BC63" s="55">
        <f t="shared" si="0"/>
        <v>4906.1316058251587</v>
      </c>
      <c r="BD63" s="55">
        <f t="shared" si="0"/>
        <v>4986.0204834654523</v>
      </c>
      <c r="BE63" s="55">
        <f t="shared" si="0"/>
        <v>5099.3530801006073</v>
      </c>
      <c r="BF63" s="55">
        <f t="shared" si="0"/>
        <v>5272.1634932535453</v>
      </c>
      <c r="BG63" s="55">
        <f t="shared" si="0"/>
        <v>5858.0712526684019</v>
      </c>
      <c r="BH63" s="55">
        <f t="shared" si="0"/>
        <v>6271.8722609978668</v>
      </c>
      <c r="BI63" s="55">
        <f t="shared" si="0"/>
        <v>6476.7802614427746</v>
      </c>
      <c r="BJ63" s="55">
        <f t="shared" si="0"/>
        <v>6565.9172906378535</v>
      </c>
      <c r="BK63" s="55">
        <f t="shared" si="0"/>
        <v>6579.9260658940902</v>
      </c>
      <c r="BL63" s="55">
        <f t="shared" ref="BL63:CH63" si="1">BL62+BL61</f>
        <v>6670.7849157642013</v>
      </c>
      <c r="BM63" s="55">
        <f t="shared" si="1"/>
        <v>7306.0519584403301</v>
      </c>
      <c r="BN63" s="55">
        <f t="shared" si="1"/>
        <v>7531.1022684550553</v>
      </c>
      <c r="BO63" s="55">
        <f t="shared" si="1"/>
        <v>7364.1166326645734</v>
      </c>
      <c r="BP63" s="55">
        <f t="shared" si="1"/>
        <v>7229.145117096512</v>
      </c>
      <c r="BQ63" s="55">
        <f t="shared" si="1"/>
        <v>0</v>
      </c>
      <c r="BR63" s="55">
        <f t="shared" si="1"/>
        <v>0</v>
      </c>
      <c r="BS63" s="55">
        <f t="shared" si="1"/>
        <v>0</v>
      </c>
      <c r="BT63" s="55">
        <f t="shared" si="1"/>
        <v>0</v>
      </c>
      <c r="BU63" s="55">
        <f t="shared" si="1"/>
        <v>0</v>
      </c>
      <c r="BV63" s="55">
        <f t="shared" si="1"/>
        <v>0</v>
      </c>
      <c r="BW63" s="55">
        <f t="shared" si="1"/>
        <v>0</v>
      </c>
      <c r="BX63" s="55">
        <f t="shared" si="1"/>
        <v>0</v>
      </c>
      <c r="BY63" s="55">
        <f t="shared" si="1"/>
        <v>0</v>
      </c>
      <c r="BZ63" s="55">
        <f t="shared" si="1"/>
        <v>0</v>
      </c>
      <c r="CA63" s="55">
        <f t="shared" si="1"/>
        <v>0</v>
      </c>
      <c r="CB63" s="55">
        <f t="shared" si="1"/>
        <v>0</v>
      </c>
      <c r="CC63" s="55">
        <f t="shared" si="1"/>
        <v>0</v>
      </c>
      <c r="CD63" s="55">
        <f t="shared" si="1"/>
        <v>0</v>
      </c>
      <c r="CE63" s="55">
        <f t="shared" si="1"/>
        <v>0</v>
      </c>
      <c r="CF63" s="55">
        <f t="shared" si="1"/>
        <v>0</v>
      </c>
      <c r="CG63" s="55">
        <f t="shared" si="1"/>
        <v>0</v>
      </c>
      <c r="CH63" s="56">
        <f t="shared" si="1"/>
        <v>0</v>
      </c>
    </row>
    <row r="64" spans="1:86" ht="26.25" customHeight="1" x14ac:dyDescent="0.3">
      <c r="B64" s="79" t="s">
        <v>506</v>
      </c>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s="191"/>
      <c r="BX64" s="191"/>
      <c r="BY64" s="191"/>
      <c r="BZ64" s="191"/>
      <c r="CA64" s="191"/>
      <c r="CB64" s="191"/>
      <c r="CC64" s="191"/>
      <c r="CD64" s="191"/>
      <c r="CE64" s="191"/>
      <c r="CF64" s="191"/>
      <c r="CG64" s="191"/>
      <c r="CH64" s="192"/>
    </row>
    <row r="65" spans="2:86" ht="26.25" customHeight="1" x14ac:dyDescent="0.25">
      <c r="B65" s="72" t="s">
        <v>386</v>
      </c>
      <c r="AH65" s="191">
        <v>0</v>
      </c>
      <c r="AI65" s="191">
        <v>0</v>
      </c>
      <c r="AJ65" s="191">
        <v>0</v>
      </c>
      <c r="AK65" s="191">
        <v>0</v>
      </c>
      <c r="AL65" s="191">
        <v>0</v>
      </c>
      <c r="AM65" s="191">
        <v>0</v>
      </c>
      <c r="AN65" s="191">
        <v>0</v>
      </c>
      <c r="AO65" s="191">
        <v>0</v>
      </c>
      <c r="AP65" s="191">
        <v>0</v>
      </c>
      <c r="AQ65" s="191">
        <v>0</v>
      </c>
      <c r="AR65" s="191">
        <v>0</v>
      </c>
      <c r="AS65" s="191">
        <v>0</v>
      </c>
      <c r="AT65" s="191">
        <v>0</v>
      </c>
      <c r="AU65" s="191">
        <v>0</v>
      </c>
      <c r="AV65" s="191">
        <v>0</v>
      </c>
      <c r="AW65" s="191">
        <v>0</v>
      </c>
      <c r="AX65" s="191">
        <v>0</v>
      </c>
      <c r="AY65" s="191">
        <v>0</v>
      </c>
      <c r="AZ65" s="191">
        <v>0</v>
      </c>
      <c r="BA65" s="191">
        <v>0</v>
      </c>
      <c r="BB65" s="191">
        <v>0</v>
      </c>
      <c r="BC65" s="191">
        <v>0</v>
      </c>
      <c r="BD65" s="191">
        <v>0</v>
      </c>
      <c r="BE65" s="191">
        <v>0</v>
      </c>
      <c r="BF65" s="191">
        <v>0</v>
      </c>
      <c r="BG65" s="191">
        <v>0</v>
      </c>
      <c r="BH65" s="191">
        <v>0</v>
      </c>
      <c r="BI65" s="191">
        <v>0</v>
      </c>
      <c r="BJ65" s="191">
        <v>5.724521425345598</v>
      </c>
      <c r="BK65" s="191">
        <v>6.5199756593575584</v>
      </c>
      <c r="BL65" s="191">
        <v>332.54962951691022</v>
      </c>
      <c r="BM65" s="191">
        <v>463.869651944152</v>
      </c>
      <c r="BN65" s="191">
        <v>665.84129899111019</v>
      </c>
      <c r="BO65" s="191">
        <v>192.74292492728139</v>
      </c>
      <c r="BP65" s="191">
        <v>208.60101179569031</v>
      </c>
      <c r="BQ65" s="191">
        <v>12.120834505197857</v>
      </c>
      <c r="BR65" s="191">
        <v>15.689408003244747</v>
      </c>
      <c r="BS65" s="191">
        <v>5.3435199662230035</v>
      </c>
      <c r="BT65" s="191">
        <v>4.3985322430788605</v>
      </c>
      <c r="BU65" s="191">
        <v>156.1770002617769</v>
      </c>
      <c r="BV65" s="191">
        <v>36.021449104063898</v>
      </c>
      <c r="BW65" s="191">
        <v>0.29574769056765232</v>
      </c>
      <c r="BX65" s="191">
        <v>122.18496559616412</v>
      </c>
      <c r="BY65" s="191">
        <v>0.51423886571450683</v>
      </c>
      <c r="BZ65" s="191">
        <v>161.15900208078247</v>
      </c>
      <c r="CA65" s="191">
        <v>32.815714005294595</v>
      </c>
      <c r="CB65" s="191">
        <v>37.978339119121081</v>
      </c>
      <c r="CC65" s="191">
        <v>40.252443216761726</v>
      </c>
      <c r="CD65" s="191">
        <v>39.400958233482079</v>
      </c>
      <c r="CE65" s="191">
        <v>38.650375568563632</v>
      </c>
      <c r="CF65" s="191">
        <v>37.942625792850322</v>
      </c>
      <c r="CG65" s="191">
        <v>37.248182875279561</v>
      </c>
      <c r="CH65" s="192">
        <v>36.512112445726451</v>
      </c>
    </row>
    <row r="66" spans="2:86" ht="26.25" customHeight="1" x14ac:dyDescent="0.25">
      <c r="B66" s="238" t="s">
        <v>568</v>
      </c>
      <c r="AH66" s="191">
        <v>0</v>
      </c>
      <c r="AI66" s="191">
        <v>0</v>
      </c>
      <c r="AJ66" s="191">
        <v>0</v>
      </c>
      <c r="AK66" s="191">
        <v>0</v>
      </c>
      <c r="AL66" s="191">
        <v>0</v>
      </c>
      <c r="AM66" s="191">
        <v>0</v>
      </c>
      <c r="AN66" s="191">
        <v>0</v>
      </c>
      <c r="AO66" s="191">
        <v>0</v>
      </c>
      <c r="AP66" s="191">
        <v>0</v>
      </c>
      <c r="AQ66" s="191">
        <v>0</v>
      </c>
      <c r="AR66" s="191">
        <v>0</v>
      </c>
      <c r="AS66" s="191">
        <v>0</v>
      </c>
      <c r="AT66" s="191">
        <v>0</v>
      </c>
      <c r="AU66" s="191">
        <v>0</v>
      </c>
      <c r="AV66" s="191">
        <v>0</v>
      </c>
      <c r="AW66" s="191">
        <v>0</v>
      </c>
      <c r="AX66" s="191">
        <v>0</v>
      </c>
      <c r="AY66" s="191">
        <v>0</v>
      </c>
      <c r="AZ66" s="191">
        <v>0</v>
      </c>
      <c r="BA66" s="191">
        <v>0</v>
      </c>
      <c r="BB66" s="191">
        <v>0</v>
      </c>
      <c r="BC66" s="191">
        <v>0</v>
      </c>
      <c r="BD66" s="191">
        <v>0</v>
      </c>
      <c r="BE66" s="191">
        <v>0</v>
      </c>
      <c r="BF66" s="191">
        <v>0</v>
      </c>
      <c r="BG66" s="191">
        <v>0</v>
      </c>
      <c r="BH66" s="191">
        <v>0</v>
      </c>
      <c r="BI66" s="191">
        <v>0</v>
      </c>
      <c r="BJ66" s="191">
        <v>3.9743035812652798</v>
      </c>
      <c r="BK66" s="191">
        <v>4.5427069774750617</v>
      </c>
      <c r="BL66" s="191">
        <v>229.11524973972487</v>
      </c>
      <c r="BM66" s="191">
        <v>301.59848645196041</v>
      </c>
      <c r="BN66" s="191">
        <v>408.01440278371018</v>
      </c>
      <c r="BO66" s="191">
        <v>116.62760491325828</v>
      </c>
      <c r="BP66" s="191">
        <v>123.2752770972692</v>
      </c>
      <c r="BQ66" s="191">
        <v>6.9992881526634054</v>
      </c>
      <c r="BR66" s="191">
        <v>8.7349227215411407</v>
      </c>
      <c r="BS66" s="191">
        <v>2.6455399267898736</v>
      </c>
      <c r="BT66" s="191">
        <v>2.1574754965066449</v>
      </c>
      <c r="BU66" s="191">
        <v>73.936524840974613</v>
      </c>
      <c r="BV66" s="191">
        <v>26.847703913316902</v>
      </c>
      <c r="BW66" s="191">
        <v>0.12674901024327867</v>
      </c>
      <c r="BX66" s="191">
        <v>42.921834469386795</v>
      </c>
      <c r="BY66" s="191">
        <v>0.1889597875537585</v>
      </c>
      <c r="BZ66" s="191">
        <v>52.318797885227781</v>
      </c>
      <c r="CA66" s="191">
        <v>10.035614430415677</v>
      </c>
      <c r="CB66" s="191">
        <v>10.413883331081889</v>
      </c>
      <c r="CC66" s="191">
        <v>13.069204172488593</v>
      </c>
      <c r="CD66" s="191">
        <v>12.792743162746563</v>
      </c>
      <c r="CE66" s="191">
        <v>12.549043220277854</v>
      </c>
      <c r="CF66" s="191">
        <v>12.319250303807667</v>
      </c>
      <c r="CG66" s="191">
        <v>12.093777871563066</v>
      </c>
      <c r="CH66" s="192">
        <v>11.854789776421674</v>
      </c>
    </row>
    <row r="67" spans="2:86" ht="26.25" customHeight="1" x14ac:dyDescent="0.25">
      <c r="B67" s="238" t="s">
        <v>569</v>
      </c>
      <c r="AH67" s="191">
        <v>0</v>
      </c>
      <c r="AI67" s="191">
        <v>0</v>
      </c>
      <c r="AJ67" s="191">
        <v>0</v>
      </c>
      <c r="AK67" s="191">
        <v>0</v>
      </c>
      <c r="AL67" s="191">
        <v>0</v>
      </c>
      <c r="AM67" s="191">
        <v>0</v>
      </c>
      <c r="AN67" s="191">
        <v>0</v>
      </c>
      <c r="AO67" s="191">
        <v>0</v>
      </c>
      <c r="AP67" s="191">
        <v>0</v>
      </c>
      <c r="AQ67" s="191">
        <v>0</v>
      </c>
      <c r="AR67" s="191">
        <v>0</v>
      </c>
      <c r="AS67" s="191">
        <v>0</v>
      </c>
      <c r="AT67" s="191">
        <v>0</v>
      </c>
      <c r="AU67" s="191">
        <v>0</v>
      </c>
      <c r="AV67" s="191">
        <v>0</v>
      </c>
      <c r="AW67" s="191">
        <v>0</v>
      </c>
      <c r="AX67" s="191">
        <v>0</v>
      </c>
      <c r="AY67" s="191">
        <v>0</v>
      </c>
      <c r="AZ67" s="191">
        <v>0</v>
      </c>
      <c r="BA67" s="191">
        <v>0</v>
      </c>
      <c r="BB67" s="191">
        <v>0</v>
      </c>
      <c r="BC67" s="191">
        <v>0</v>
      </c>
      <c r="BD67" s="191">
        <v>0</v>
      </c>
      <c r="BE67" s="191">
        <v>0</v>
      </c>
      <c r="BF67" s="191">
        <v>0</v>
      </c>
      <c r="BG67" s="191">
        <v>0</v>
      </c>
      <c r="BH67" s="191">
        <v>0</v>
      </c>
      <c r="BI67" s="191">
        <v>0</v>
      </c>
      <c r="BJ67" s="191">
        <v>1.7502178440803182</v>
      </c>
      <c r="BK67" s="191">
        <v>1.9772686818824972</v>
      </c>
      <c r="BL67" s="191">
        <v>103.43437977718531</v>
      </c>
      <c r="BM67" s="191">
        <v>162.27116549219159</v>
      </c>
      <c r="BN67" s="191">
        <v>257.82689620739995</v>
      </c>
      <c r="BO67" s="191">
        <v>76.115320014023098</v>
      </c>
      <c r="BP67" s="191">
        <v>85.325734698421115</v>
      </c>
      <c r="BQ67" s="191">
        <v>5.1215463525344527</v>
      </c>
      <c r="BR67" s="191">
        <v>6.9544852817036062</v>
      </c>
      <c r="BS67" s="191">
        <v>2.6979800394331295</v>
      </c>
      <c r="BT67" s="191">
        <v>2.2410567465722151</v>
      </c>
      <c r="BU67" s="191">
        <v>82.240475420802255</v>
      </c>
      <c r="BV67" s="191">
        <v>9.1737451907469953</v>
      </c>
      <c r="BW67" s="191">
        <v>0.16899868032437365</v>
      </c>
      <c r="BX67" s="191">
        <v>79.263131126777324</v>
      </c>
      <c r="BY67" s="191">
        <v>0.32527907816074836</v>
      </c>
      <c r="BZ67" s="191">
        <v>108.84020419555469</v>
      </c>
      <c r="CA67" s="191">
        <v>22.780099574878914</v>
      </c>
      <c r="CB67" s="191">
        <v>27.564455788039197</v>
      </c>
      <c r="CC67" s="191">
        <v>27.18323904427313</v>
      </c>
      <c r="CD67" s="191">
        <v>26.608215070735518</v>
      </c>
      <c r="CE67" s="191">
        <v>26.10133234828578</v>
      </c>
      <c r="CF67" s="191">
        <v>25.623375489042658</v>
      </c>
      <c r="CG67" s="191">
        <v>25.154405003716494</v>
      </c>
      <c r="CH67" s="192">
        <v>24.657322669304776</v>
      </c>
    </row>
    <row r="68" spans="2:86" x14ac:dyDescent="0.25">
      <c r="B68" s="72" t="s">
        <v>392</v>
      </c>
      <c r="AH68" s="191">
        <v>0</v>
      </c>
      <c r="AI68" s="191">
        <v>0</v>
      </c>
      <c r="AJ68" s="191">
        <v>0</v>
      </c>
      <c r="AK68" s="191">
        <v>0</v>
      </c>
      <c r="AL68" s="191">
        <v>0</v>
      </c>
      <c r="AM68" s="191">
        <v>0</v>
      </c>
      <c r="AN68" s="191">
        <v>0</v>
      </c>
      <c r="AO68" s="191">
        <v>0</v>
      </c>
      <c r="AP68" s="191">
        <v>0</v>
      </c>
      <c r="AQ68" s="191">
        <v>0</v>
      </c>
      <c r="AR68" s="191">
        <v>0</v>
      </c>
      <c r="AS68" s="191">
        <v>0</v>
      </c>
      <c r="AT68" s="191">
        <v>0</v>
      </c>
      <c r="AU68" s="191">
        <v>0</v>
      </c>
      <c r="AV68" s="191">
        <v>0</v>
      </c>
      <c r="AW68" s="191">
        <v>0</v>
      </c>
      <c r="AX68" s="191">
        <v>0</v>
      </c>
      <c r="AY68" s="191">
        <v>0</v>
      </c>
      <c r="AZ68" s="191">
        <v>0</v>
      </c>
      <c r="BA68" s="191">
        <v>0</v>
      </c>
      <c r="BB68" s="191">
        <v>0</v>
      </c>
      <c r="BC68" s="191">
        <v>0</v>
      </c>
      <c r="BD68" s="191">
        <v>0</v>
      </c>
      <c r="BE68" s="191">
        <v>13.013131508883028</v>
      </c>
      <c r="BF68" s="191">
        <v>24.38477999929324</v>
      </c>
      <c r="BG68" s="191">
        <v>27.212705225866152</v>
      </c>
      <c r="BH68" s="191">
        <v>29.308870602400219</v>
      </c>
      <c r="BI68" s="191">
        <v>30.364231090834277</v>
      </c>
      <c r="BJ68" s="191">
        <v>32.484544614560306</v>
      </c>
      <c r="BK68" s="191">
        <v>33.510555488488784</v>
      </c>
      <c r="BL68" s="191">
        <v>33.366939627425936</v>
      </c>
      <c r="BM68" s="191">
        <v>33.902343950391668</v>
      </c>
      <c r="BN68" s="191">
        <v>32.668388491641977</v>
      </c>
      <c r="BO68" s="191">
        <v>33.4485279266707</v>
      </c>
      <c r="BP68" s="191">
        <v>83.260516019702266</v>
      </c>
      <c r="BQ68" s="191">
        <v>254.3167760553398</v>
      </c>
      <c r="BR68" s="191">
        <v>282.93122870142452</v>
      </c>
      <c r="BS68" s="191">
        <v>227.7517660767565</v>
      </c>
      <c r="BT68" s="191">
        <v>253.36972377991228</v>
      </c>
      <c r="BU68" s="191">
        <v>223.80494036577042</v>
      </c>
      <c r="BV68" s="191">
        <v>202.36528817636162</v>
      </c>
      <c r="BW68" s="191">
        <v>171.91041258139956</v>
      </c>
      <c r="BX68" s="191">
        <v>212.10995748080893</v>
      </c>
      <c r="BY68" s="191">
        <v>174.70790221492877</v>
      </c>
      <c r="BZ68" s="191">
        <v>128.26121644167614</v>
      </c>
      <c r="CA68" s="191">
        <v>122.99766444019286</v>
      </c>
      <c r="CB68" s="191">
        <v>111.59846950099481</v>
      </c>
      <c r="CC68" s="191">
        <v>0</v>
      </c>
      <c r="CD68" s="191">
        <v>0</v>
      </c>
      <c r="CE68" s="191">
        <v>0</v>
      </c>
      <c r="CF68" s="191">
        <v>0</v>
      </c>
      <c r="CG68" s="191">
        <v>0</v>
      </c>
      <c r="CH68" s="192">
        <v>0</v>
      </c>
    </row>
    <row r="69" spans="2:86" x14ac:dyDescent="0.25">
      <c r="B69" s="72" t="s">
        <v>398</v>
      </c>
      <c r="AH69" s="191">
        <v>0</v>
      </c>
      <c r="AI69" s="191">
        <v>0</v>
      </c>
      <c r="AJ69" s="191">
        <v>0</v>
      </c>
      <c r="AK69" s="191">
        <v>0</v>
      </c>
      <c r="AL69" s="191">
        <v>0</v>
      </c>
      <c r="AM69" s="191">
        <v>0</v>
      </c>
      <c r="AN69" s="191">
        <v>0</v>
      </c>
      <c r="AO69" s="191">
        <v>0</v>
      </c>
      <c r="AP69" s="191">
        <v>0</v>
      </c>
      <c r="AQ69" s="191">
        <v>0</v>
      </c>
      <c r="AR69" s="191">
        <v>0</v>
      </c>
      <c r="AS69" s="191">
        <v>0</v>
      </c>
      <c r="AT69" s="191">
        <v>0</v>
      </c>
      <c r="AU69" s="191">
        <v>0</v>
      </c>
      <c r="AV69" s="191">
        <v>0</v>
      </c>
      <c r="AW69" s="191">
        <v>0</v>
      </c>
      <c r="AX69" s="191">
        <v>0</v>
      </c>
      <c r="AY69" s="191">
        <v>0</v>
      </c>
      <c r="AZ69" s="191">
        <v>0</v>
      </c>
      <c r="BA69" s="191">
        <v>0</v>
      </c>
      <c r="BB69" s="191">
        <v>0</v>
      </c>
      <c r="BC69" s="191">
        <v>0</v>
      </c>
      <c r="BD69" s="191">
        <v>0</v>
      </c>
      <c r="BE69" s="191">
        <v>0</v>
      </c>
      <c r="BF69" s="191">
        <v>0</v>
      </c>
      <c r="BG69" s="191">
        <v>0</v>
      </c>
      <c r="BH69" s="191">
        <v>0</v>
      </c>
      <c r="BI69" s="191">
        <v>0</v>
      </c>
      <c r="BJ69" s="191">
        <v>77.700881907819564</v>
      </c>
      <c r="BK69" s="191">
        <v>76.244497315780535</v>
      </c>
      <c r="BL69" s="191">
        <v>78.829577872401259</v>
      </c>
      <c r="BM69" s="191">
        <v>73.969122735174267</v>
      </c>
      <c r="BN69" s="191">
        <v>68.206636368920059</v>
      </c>
      <c r="BO69" s="191">
        <v>69.710349238042085</v>
      </c>
      <c r="BP69" s="191">
        <v>64.677395911959522</v>
      </c>
      <c r="BQ69" s="191">
        <v>63.579954900050019</v>
      </c>
      <c r="BR69" s="191">
        <v>62.787486812550213</v>
      </c>
      <c r="BS69" s="191">
        <v>56.251190120969426</v>
      </c>
      <c r="BT69" s="191">
        <v>53.286821318819321</v>
      </c>
      <c r="BU69" s="191">
        <v>50.563491673427002</v>
      </c>
      <c r="BV69" s="191">
        <v>59.229372511882914</v>
      </c>
      <c r="BW69" s="191">
        <v>44.251992969661082</v>
      </c>
      <c r="BX69" s="191">
        <v>76.739965212092571</v>
      </c>
      <c r="BY69" s="191">
        <v>59.89234643940641</v>
      </c>
      <c r="BZ69" s="191">
        <v>52.583607105467962</v>
      </c>
      <c r="CA69" s="191">
        <v>56.124855405006329</v>
      </c>
      <c r="CB69" s="191">
        <v>51.656062076316864</v>
      </c>
      <c r="CC69" s="191">
        <v>47.768387885635029</v>
      </c>
      <c r="CD69" s="191">
        <v>48.174246705108402</v>
      </c>
      <c r="CE69" s="191">
        <v>48.744880690147923</v>
      </c>
      <c r="CF69" s="191">
        <v>49.478170390755039</v>
      </c>
      <c r="CG69" s="191">
        <v>50.262987148322722</v>
      </c>
      <c r="CH69" s="192">
        <v>51.008930211634848</v>
      </c>
    </row>
    <row r="70" spans="2:86" x14ac:dyDescent="0.25">
      <c r="B70" s="238" t="s">
        <v>568</v>
      </c>
      <c r="AH70" s="191">
        <v>0</v>
      </c>
      <c r="AI70" s="191">
        <v>0</v>
      </c>
      <c r="AJ70" s="191">
        <v>0</v>
      </c>
      <c r="AK70" s="191">
        <v>0</v>
      </c>
      <c r="AL70" s="191">
        <v>0</v>
      </c>
      <c r="AM70" s="191">
        <v>0</v>
      </c>
      <c r="AN70" s="191">
        <v>0</v>
      </c>
      <c r="AO70" s="191">
        <v>0</v>
      </c>
      <c r="AP70" s="191">
        <v>0</v>
      </c>
      <c r="AQ70" s="191">
        <v>0</v>
      </c>
      <c r="AR70" s="191">
        <v>0</v>
      </c>
      <c r="AS70" s="191">
        <v>0</v>
      </c>
      <c r="AT70" s="191">
        <v>0</v>
      </c>
      <c r="AU70" s="191">
        <v>0</v>
      </c>
      <c r="AV70" s="191">
        <v>0</v>
      </c>
      <c r="AW70" s="191">
        <v>0</v>
      </c>
      <c r="AX70" s="191">
        <v>0</v>
      </c>
      <c r="AY70" s="191">
        <v>0</v>
      </c>
      <c r="AZ70" s="191">
        <v>0</v>
      </c>
      <c r="BA70" s="191">
        <v>0</v>
      </c>
      <c r="BB70" s="191">
        <v>0</v>
      </c>
      <c r="BC70" s="191">
        <v>0</v>
      </c>
      <c r="BD70" s="191">
        <v>0</v>
      </c>
      <c r="BE70" s="191">
        <v>0</v>
      </c>
      <c r="BF70" s="191">
        <v>0</v>
      </c>
      <c r="BG70" s="191">
        <v>0</v>
      </c>
      <c r="BH70" s="191">
        <v>0</v>
      </c>
      <c r="BI70" s="191">
        <v>0</v>
      </c>
      <c r="BJ70" s="191">
        <v>38.30653478055504</v>
      </c>
      <c r="BK70" s="191">
        <v>36.597358711574657</v>
      </c>
      <c r="BL70" s="191">
        <v>37.207560755773386</v>
      </c>
      <c r="BM70" s="191">
        <v>34.395642071856031</v>
      </c>
      <c r="BN70" s="191">
        <v>31.102226184227543</v>
      </c>
      <c r="BO70" s="191">
        <v>31.927339951023278</v>
      </c>
      <c r="BP70" s="191">
        <v>27.293861074846919</v>
      </c>
      <c r="BQ70" s="191">
        <v>25.813461689420311</v>
      </c>
      <c r="BR70" s="191">
        <v>23.796457501956528</v>
      </c>
      <c r="BS70" s="191">
        <v>20.186673136840593</v>
      </c>
      <c r="BT70" s="191">
        <v>18.104283427046703</v>
      </c>
      <c r="BU70" s="191">
        <v>15.677275379784527</v>
      </c>
      <c r="BV70" s="191">
        <v>16.672154464182636</v>
      </c>
      <c r="BW70" s="191">
        <v>12.554458813393955</v>
      </c>
      <c r="BX70" s="191">
        <v>18.292683318639114</v>
      </c>
      <c r="BY70" s="191">
        <v>14.206164087766961</v>
      </c>
      <c r="BZ70" s="191">
        <v>12.12322056172264</v>
      </c>
      <c r="CA70" s="191">
        <v>13.149833598084626</v>
      </c>
      <c r="CB70" s="191">
        <v>9.4988254288454534</v>
      </c>
      <c r="CC70" s="191">
        <v>10.579842498190569</v>
      </c>
      <c r="CD70" s="191">
        <v>10.669732958735526</v>
      </c>
      <c r="CE70" s="191">
        <v>10.796118167721165</v>
      </c>
      <c r="CF70" s="191">
        <v>10.958528704927126</v>
      </c>
      <c r="CG70" s="191">
        <v>11.132351562522528</v>
      </c>
      <c r="CH70" s="192">
        <v>11.297564592975943</v>
      </c>
    </row>
    <row r="71" spans="2:86" x14ac:dyDescent="0.25">
      <c r="B71" s="238" t="s">
        <v>569</v>
      </c>
      <c r="AH71" s="191">
        <v>0</v>
      </c>
      <c r="AI71" s="191">
        <v>0</v>
      </c>
      <c r="AJ71" s="191">
        <v>0</v>
      </c>
      <c r="AK71" s="191">
        <v>0</v>
      </c>
      <c r="AL71" s="191">
        <v>0</v>
      </c>
      <c r="AM71" s="191">
        <v>0</v>
      </c>
      <c r="AN71" s="191">
        <v>0</v>
      </c>
      <c r="AO71" s="191">
        <v>0</v>
      </c>
      <c r="AP71" s="191">
        <v>0</v>
      </c>
      <c r="AQ71" s="191">
        <v>0</v>
      </c>
      <c r="AR71" s="191">
        <v>0</v>
      </c>
      <c r="AS71" s="191">
        <v>0</v>
      </c>
      <c r="AT71" s="191">
        <v>0</v>
      </c>
      <c r="AU71" s="191">
        <v>0</v>
      </c>
      <c r="AV71" s="191">
        <v>0</v>
      </c>
      <c r="AW71" s="191">
        <v>0</v>
      </c>
      <c r="AX71" s="191">
        <v>0</v>
      </c>
      <c r="AY71" s="191">
        <v>0</v>
      </c>
      <c r="AZ71" s="191">
        <v>0</v>
      </c>
      <c r="BA71" s="191">
        <v>0</v>
      </c>
      <c r="BB71" s="191">
        <v>0</v>
      </c>
      <c r="BC71" s="191">
        <v>0</v>
      </c>
      <c r="BD71" s="191">
        <v>0</v>
      </c>
      <c r="BE71" s="191">
        <v>0</v>
      </c>
      <c r="BF71" s="191">
        <v>0</v>
      </c>
      <c r="BG71" s="191">
        <v>0</v>
      </c>
      <c r="BH71" s="191">
        <v>0</v>
      </c>
      <c r="BI71" s="191">
        <v>0</v>
      </c>
      <c r="BJ71" s="191">
        <v>39.394347127264517</v>
      </c>
      <c r="BK71" s="191">
        <v>39.647138604205878</v>
      </c>
      <c r="BL71" s="191">
        <v>41.622017116627866</v>
      </c>
      <c r="BM71" s="191">
        <v>39.573480663318229</v>
      </c>
      <c r="BN71" s="191">
        <v>37.104410184692512</v>
      </c>
      <c r="BO71" s="191">
        <v>37.783009287018807</v>
      </c>
      <c r="BP71" s="191">
        <v>37.383534837112606</v>
      </c>
      <c r="BQ71" s="191">
        <v>37.766493210629712</v>
      </c>
      <c r="BR71" s="191">
        <v>38.991029310593682</v>
      </c>
      <c r="BS71" s="191">
        <v>36.064516984128829</v>
      </c>
      <c r="BT71" s="191">
        <v>35.182537891772618</v>
      </c>
      <c r="BU71" s="191">
        <v>34.886216293642477</v>
      </c>
      <c r="BV71" s="191">
        <v>42.557218047700275</v>
      </c>
      <c r="BW71" s="191">
        <v>31.697534156267132</v>
      </c>
      <c r="BX71" s="191">
        <v>58.447281893453457</v>
      </c>
      <c r="BY71" s="191">
        <v>45.686182351639452</v>
      </c>
      <c r="BZ71" s="191">
        <v>40.460386543745322</v>
      </c>
      <c r="CA71" s="191">
        <v>42.975021806921703</v>
      </c>
      <c r="CB71" s="191">
        <v>42.157236647471407</v>
      </c>
      <c r="CC71" s="191">
        <v>37.188545387444456</v>
      </c>
      <c r="CD71" s="191">
        <v>37.504513746372872</v>
      </c>
      <c r="CE71" s="191">
        <v>37.948762522426762</v>
      </c>
      <c r="CF71" s="191">
        <v>38.519641685827914</v>
      </c>
      <c r="CG71" s="191">
        <v>39.130635585800192</v>
      </c>
      <c r="CH71" s="192">
        <v>39.711365618658903</v>
      </c>
    </row>
    <row r="72" spans="2:86" x14ac:dyDescent="0.25">
      <c r="B72" s="72" t="s">
        <v>406</v>
      </c>
      <c r="AH72" s="191">
        <v>0</v>
      </c>
      <c r="AI72" s="191">
        <v>0</v>
      </c>
      <c r="AJ72" s="191">
        <v>0</v>
      </c>
      <c r="AK72" s="191">
        <v>0</v>
      </c>
      <c r="AL72" s="191">
        <v>0</v>
      </c>
      <c r="AM72" s="191">
        <v>0</v>
      </c>
      <c r="AN72" s="191">
        <v>0</v>
      </c>
      <c r="AO72" s="191">
        <v>0</v>
      </c>
      <c r="AP72" s="191">
        <v>0</v>
      </c>
      <c r="AQ72" s="191">
        <v>0</v>
      </c>
      <c r="AR72" s="191">
        <v>3.6485328656038432</v>
      </c>
      <c r="AS72" s="191">
        <v>28.410731673573533</v>
      </c>
      <c r="AT72" s="191">
        <v>59.641247697460749</v>
      </c>
      <c r="AU72" s="191">
        <v>105.75536712579466</v>
      </c>
      <c r="AV72" s="191">
        <v>193.89405262184053</v>
      </c>
      <c r="AW72" s="191">
        <v>246.05761254268691</v>
      </c>
      <c r="AX72" s="191">
        <v>217.30910214386728</v>
      </c>
      <c r="AY72" s="191">
        <v>217.31634773474673</v>
      </c>
      <c r="AZ72" s="191">
        <v>220.04788501091286</v>
      </c>
      <c r="BA72" s="191">
        <v>215.61616878060124</v>
      </c>
      <c r="BB72" s="191">
        <v>221.65452068941769</v>
      </c>
      <c r="BC72" s="191">
        <v>244.79979325303111</v>
      </c>
      <c r="BD72" s="191">
        <v>256.3313227261155</v>
      </c>
      <c r="BE72" s="191">
        <v>282.39482655919682</v>
      </c>
      <c r="BF72" s="191">
        <v>313.17582388822234</v>
      </c>
      <c r="BG72" s="191">
        <v>343.33694823713336</v>
      </c>
      <c r="BH72" s="191">
        <v>369.25208940418526</v>
      </c>
      <c r="BI72" s="191">
        <v>396.61773575989139</v>
      </c>
      <c r="BJ72" s="191">
        <v>432.03112015558611</v>
      </c>
      <c r="BK72" s="191">
        <v>484.07632816460261</v>
      </c>
      <c r="BL72" s="191">
        <v>511.93146255907158</v>
      </c>
      <c r="BM72" s="191">
        <v>530.4948963429689</v>
      </c>
      <c r="BN72" s="191">
        <v>534.979078085232</v>
      </c>
      <c r="BO72" s="191">
        <v>488.07545391086256</v>
      </c>
      <c r="BP72" s="191">
        <v>447.43465151709569</v>
      </c>
      <c r="BQ72" s="191">
        <v>411.73640037996972</v>
      </c>
      <c r="BR72" s="191">
        <v>386.1490859399542</v>
      </c>
      <c r="BS72" s="191">
        <v>0</v>
      </c>
      <c r="BT72" s="191">
        <v>0</v>
      </c>
      <c r="BU72" s="191">
        <v>0</v>
      </c>
      <c r="BV72" s="191">
        <v>0</v>
      </c>
      <c r="BW72" s="191">
        <v>0</v>
      </c>
      <c r="BX72" s="191">
        <v>0</v>
      </c>
      <c r="BY72" s="191">
        <v>0</v>
      </c>
      <c r="BZ72" s="191">
        <v>0</v>
      </c>
      <c r="CA72" s="191">
        <v>0</v>
      </c>
      <c r="CB72" s="191">
        <v>0</v>
      </c>
      <c r="CC72" s="191">
        <v>0</v>
      </c>
      <c r="CD72" s="191">
        <v>0</v>
      </c>
      <c r="CE72" s="191">
        <v>0</v>
      </c>
      <c r="CF72" s="191">
        <v>0</v>
      </c>
      <c r="CG72" s="191">
        <v>0</v>
      </c>
      <c r="CH72" s="192">
        <v>0</v>
      </c>
    </row>
    <row r="73" spans="2:86" x14ac:dyDescent="0.25">
      <c r="B73" s="72" t="s">
        <v>36</v>
      </c>
      <c r="AH73" s="191">
        <v>0</v>
      </c>
      <c r="AI73" s="191">
        <v>0</v>
      </c>
      <c r="AJ73" s="191">
        <v>0</v>
      </c>
      <c r="AK73" s="191">
        <v>0</v>
      </c>
      <c r="AL73" s="191">
        <v>0</v>
      </c>
      <c r="AM73" s="191">
        <v>0</v>
      </c>
      <c r="AN73" s="191">
        <v>0</v>
      </c>
      <c r="AO73" s="191">
        <v>0</v>
      </c>
      <c r="AP73" s="191">
        <v>0</v>
      </c>
      <c r="AQ73" s="191">
        <v>0</v>
      </c>
      <c r="AR73" s="191">
        <v>337.66813971863024</v>
      </c>
      <c r="AS73" s="191">
        <v>246.22104609471052</v>
      </c>
      <c r="AT73" s="191">
        <v>240.35298248884538</v>
      </c>
      <c r="AU73" s="191">
        <v>291.8479486512017</v>
      </c>
      <c r="AV73" s="191">
        <v>285.76504247575087</v>
      </c>
      <c r="AW73" s="191">
        <v>304.62396445580617</v>
      </c>
      <c r="AX73" s="191">
        <v>288.40059959687267</v>
      </c>
      <c r="AY73" s="191">
        <v>286.05636752757891</v>
      </c>
      <c r="AZ73" s="191">
        <v>270.50221422075941</v>
      </c>
      <c r="BA73" s="191">
        <v>257.83032877527756</v>
      </c>
      <c r="BB73" s="191">
        <v>281.94121127655762</v>
      </c>
      <c r="BC73" s="191">
        <v>252.92233578049135</v>
      </c>
      <c r="BD73" s="191">
        <v>244.44978607553131</v>
      </c>
      <c r="BE73" s="191">
        <v>258.21212214883161</v>
      </c>
      <c r="BF73" s="191">
        <v>252.13722496239575</v>
      </c>
      <c r="BG73" s="191">
        <v>281.21231905685062</v>
      </c>
      <c r="BH73" s="191">
        <v>283.55259652491867</v>
      </c>
      <c r="BI73" s="191">
        <v>327.30131611221464</v>
      </c>
      <c r="BJ73" s="191">
        <v>453.95654828069479</v>
      </c>
      <c r="BK73" s="191">
        <v>383.28959665636813</v>
      </c>
      <c r="BL73" s="191">
        <v>342.72804840285085</v>
      </c>
      <c r="BM73" s="191">
        <v>419.9199149879633</v>
      </c>
      <c r="BN73" s="191">
        <v>417.9174004452297</v>
      </c>
      <c r="BO73" s="191">
        <v>189.67652618377892</v>
      </c>
      <c r="BP73" s="191">
        <v>142.58138257303798</v>
      </c>
      <c r="BQ73" s="191">
        <v>12.662934395046131</v>
      </c>
      <c r="BR73" s="191">
        <v>0</v>
      </c>
      <c r="BS73" s="191">
        <v>0</v>
      </c>
      <c r="BT73" s="191">
        <v>0</v>
      </c>
      <c r="BU73" s="191">
        <v>0</v>
      </c>
      <c r="BV73" s="191">
        <v>0</v>
      </c>
      <c r="BW73" s="191">
        <v>0</v>
      </c>
      <c r="BX73" s="191">
        <v>0</v>
      </c>
      <c r="BY73" s="191">
        <v>0</v>
      </c>
      <c r="BZ73" s="191">
        <v>0</v>
      </c>
      <c r="CA73" s="191">
        <v>0</v>
      </c>
      <c r="CB73" s="191">
        <v>0</v>
      </c>
      <c r="CC73" s="191">
        <v>0</v>
      </c>
      <c r="CD73" s="191">
        <v>0</v>
      </c>
      <c r="CE73" s="191">
        <v>0</v>
      </c>
      <c r="CF73" s="191">
        <v>0</v>
      </c>
      <c r="CG73" s="191">
        <v>0</v>
      </c>
      <c r="CH73" s="192">
        <v>0</v>
      </c>
    </row>
    <row r="74" spans="2:86" x14ac:dyDescent="0.25">
      <c r="B74" s="238" t="s">
        <v>568</v>
      </c>
      <c r="AH74" s="191">
        <v>0</v>
      </c>
      <c r="AI74" s="191">
        <v>0</v>
      </c>
      <c r="AJ74" s="191">
        <v>0</v>
      </c>
      <c r="AK74" s="191">
        <v>0</v>
      </c>
      <c r="AL74" s="191">
        <v>0</v>
      </c>
      <c r="AM74" s="191">
        <v>0</v>
      </c>
      <c r="AN74" s="191">
        <v>0</v>
      </c>
      <c r="AO74" s="191">
        <v>0</v>
      </c>
      <c r="AP74" s="191">
        <v>0</v>
      </c>
      <c r="AQ74" s="191">
        <v>0</v>
      </c>
      <c r="AR74" s="191">
        <v>0</v>
      </c>
      <c r="AS74" s="191">
        <v>0</v>
      </c>
      <c r="AT74" s="191">
        <v>0</v>
      </c>
      <c r="AU74" s="191">
        <v>0</v>
      </c>
      <c r="AV74" s="191">
        <v>0</v>
      </c>
      <c r="AW74" s="191">
        <v>0</v>
      </c>
      <c r="AX74" s="191">
        <v>0</v>
      </c>
      <c r="AY74" s="191">
        <v>0</v>
      </c>
      <c r="AZ74" s="191">
        <v>0</v>
      </c>
      <c r="BA74" s="191">
        <v>0</v>
      </c>
      <c r="BB74" s="191">
        <v>0</v>
      </c>
      <c r="BC74" s="191">
        <v>0</v>
      </c>
      <c r="BD74" s="191">
        <v>0</v>
      </c>
      <c r="BE74" s="191">
        <v>0</v>
      </c>
      <c r="BF74" s="191">
        <v>0</v>
      </c>
      <c r="BG74" s="191">
        <v>0</v>
      </c>
      <c r="BH74" s="191">
        <v>0</v>
      </c>
      <c r="BI74" s="191">
        <v>0</v>
      </c>
      <c r="BJ74" s="191">
        <v>33.239838504553951</v>
      </c>
      <c r="BK74" s="191">
        <v>28.64160434215005</v>
      </c>
      <c r="BL74" s="191">
        <v>23.38286232970934</v>
      </c>
      <c r="BM74" s="191">
        <v>23.864980890757078</v>
      </c>
      <c r="BN74" s="191">
        <v>23.633587680881501</v>
      </c>
      <c r="BO74" s="191">
        <v>14.776396460821022</v>
      </c>
      <c r="BP74" s="191">
        <v>11.838617011821903</v>
      </c>
      <c r="BQ74" s="191">
        <v>0.81042780128295233</v>
      </c>
      <c r="BR74" s="191">
        <v>0</v>
      </c>
      <c r="BS74" s="191">
        <v>0</v>
      </c>
      <c r="BT74" s="191">
        <v>0</v>
      </c>
      <c r="BU74" s="191">
        <v>0</v>
      </c>
      <c r="BV74" s="191">
        <v>0</v>
      </c>
      <c r="BW74" s="191">
        <v>0</v>
      </c>
      <c r="BX74" s="191">
        <v>0</v>
      </c>
      <c r="BY74" s="191">
        <v>0</v>
      </c>
      <c r="BZ74" s="191">
        <v>0</v>
      </c>
      <c r="CA74" s="191">
        <v>0</v>
      </c>
      <c r="CB74" s="191">
        <v>0</v>
      </c>
      <c r="CC74" s="191">
        <v>0</v>
      </c>
      <c r="CD74" s="191">
        <v>0</v>
      </c>
      <c r="CE74" s="191">
        <v>0</v>
      </c>
      <c r="CF74" s="191">
        <v>0</v>
      </c>
      <c r="CG74" s="191">
        <v>0</v>
      </c>
      <c r="CH74" s="192">
        <v>0</v>
      </c>
    </row>
    <row r="75" spans="2:86" x14ac:dyDescent="0.25">
      <c r="B75" s="238" t="s">
        <v>569</v>
      </c>
      <c r="AH75" s="191">
        <v>0</v>
      </c>
      <c r="AI75" s="191">
        <v>0</v>
      </c>
      <c r="AJ75" s="191">
        <v>0</v>
      </c>
      <c r="AK75" s="191">
        <v>0</v>
      </c>
      <c r="AL75" s="191">
        <v>0</v>
      </c>
      <c r="AM75" s="191">
        <v>0</v>
      </c>
      <c r="AN75" s="191">
        <v>0</v>
      </c>
      <c r="AO75" s="191">
        <v>0</v>
      </c>
      <c r="AP75" s="191">
        <v>0</v>
      </c>
      <c r="AQ75" s="191">
        <v>0</v>
      </c>
      <c r="AR75" s="191">
        <v>0</v>
      </c>
      <c r="AS75" s="191">
        <v>0</v>
      </c>
      <c r="AT75" s="191">
        <v>0</v>
      </c>
      <c r="AU75" s="191">
        <v>0</v>
      </c>
      <c r="AV75" s="191">
        <v>0</v>
      </c>
      <c r="AW75" s="191">
        <v>0</v>
      </c>
      <c r="AX75" s="191">
        <v>0</v>
      </c>
      <c r="AY75" s="191">
        <v>0</v>
      </c>
      <c r="AZ75" s="191">
        <v>0</v>
      </c>
      <c r="BA75" s="191">
        <v>0</v>
      </c>
      <c r="BB75" s="191">
        <v>0</v>
      </c>
      <c r="BC75" s="191">
        <v>0</v>
      </c>
      <c r="BD75" s="191">
        <v>0</v>
      </c>
      <c r="BE75" s="191">
        <v>0</v>
      </c>
      <c r="BF75" s="191">
        <v>0</v>
      </c>
      <c r="BG75" s="191">
        <v>0</v>
      </c>
      <c r="BH75" s="191">
        <v>0</v>
      </c>
      <c r="BI75" s="191">
        <v>0</v>
      </c>
      <c r="BJ75" s="191">
        <v>420.71670977614082</v>
      </c>
      <c r="BK75" s="191">
        <v>354.64799231421813</v>
      </c>
      <c r="BL75" s="191">
        <v>319.34518607314152</v>
      </c>
      <c r="BM75" s="191">
        <v>396.05493409720617</v>
      </c>
      <c r="BN75" s="191">
        <v>394.28381276434834</v>
      </c>
      <c r="BO75" s="191">
        <v>174.90012972295787</v>
      </c>
      <c r="BP75" s="191">
        <v>130.74276556121609</v>
      </c>
      <c r="BQ75" s="191">
        <v>11.852506593763177</v>
      </c>
      <c r="BR75" s="191">
        <v>0</v>
      </c>
      <c r="BS75" s="191">
        <v>0</v>
      </c>
      <c r="BT75" s="191">
        <v>0</v>
      </c>
      <c r="BU75" s="191">
        <v>0</v>
      </c>
      <c r="BV75" s="191">
        <v>0</v>
      </c>
      <c r="BW75" s="191">
        <v>0</v>
      </c>
      <c r="BX75" s="191">
        <v>0</v>
      </c>
      <c r="BY75" s="191">
        <v>0</v>
      </c>
      <c r="BZ75" s="191">
        <v>0</v>
      </c>
      <c r="CA75" s="191">
        <v>0</v>
      </c>
      <c r="CB75" s="191">
        <v>0</v>
      </c>
      <c r="CC75" s="191">
        <v>0</v>
      </c>
      <c r="CD75" s="191">
        <v>0</v>
      </c>
      <c r="CE75" s="191">
        <v>0</v>
      </c>
      <c r="CF75" s="191">
        <v>0</v>
      </c>
      <c r="CG75" s="191">
        <v>0</v>
      </c>
      <c r="CH75" s="192">
        <v>0</v>
      </c>
    </row>
    <row r="76" spans="2:86" x14ac:dyDescent="0.25">
      <c r="B76" s="72" t="s">
        <v>432</v>
      </c>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191">
        <v>0</v>
      </c>
      <c r="BT76" s="191">
        <v>0</v>
      </c>
      <c r="BU76" s="191">
        <v>0</v>
      </c>
      <c r="BV76" s="191">
        <v>8.4518792191642813</v>
      </c>
      <c r="BW76" s="191">
        <v>9.4532686563096355</v>
      </c>
      <c r="BX76" s="191">
        <v>7.8710630273019619</v>
      </c>
      <c r="BY76" s="191">
        <v>4.9123934872080071</v>
      </c>
      <c r="BZ76" s="191">
        <v>4.2779103993987908</v>
      </c>
      <c r="CA76" s="191">
        <v>7.3281947405760564</v>
      </c>
      <c r="CB76" s="191">
        <v>10.690768382100176</v>
      </c>
      <c r="CC76" s="191">
        <v>15.575039774030682</v>
      </c>
      <c r="CD76" s="191">
        <v>0.80353692055587267</v>
      </c>
      <c r="CE76" s="191">
        <v>1.0010225385701534</v>
      </c>
      <c r="CF76" s="191">
        <v>1.1852921734976671</v>
      </c>
      <c r="CG76" s="191">
        <v>1.3656397000477065</v>
      </c>
      <c r="CH76" s="192">
        <v>1.5441487994722809</v>
      </c>
    </row>
    <row r="77" spans="2:86" x14ac:dyDescent="0.25">
      <c r="B77" s="72" t="s">
        <v>433</v>
      </c>
      <c r="AH77" s="191">
        <v>0</v>
      </c>
      <c r="AI77" s="191">
        <v>0</v>
      </c>
      <c r="AJ77" s="191">
        <v>0</v>
      </c>
      <c r="AK77" s="191">
        <v>0</v>
      </c>
      <c r="AL77" s="191">
        <v>0</v>
      </c>
      <c r="AM77" s="191">
        <v>0</v>
      </c>
      <c r="AN77" s="191">
        <v>0</v>
      </c>
      <c r="AO77" s="191">
        <v>0</v>
      </c>
      <c r="AP77" s="191">
        <v>0</v>
      </c>
      <c r="AQ77" s="191">
        <v>0</v>
      </c>
      <c r="AR77" s="191">
        <v>0</v>
      </c>
      <c r="AS77" s="191">
        <v>0</v>
      </c>
      <c r="AT77" s="191">
        <v>0</v>
      </c>
      <c r="AU77" s="191">
        <v>0</v>
      </c>
      <c r="AV77" s="191">
        <v>0</v>
      </c>
      <c r="AW77" s="191">
        <v>0</v>
      </c>
      <c r="AX77" s="191">
        <v>0</v>
      </c>
      <c r="AY77" s="191">
        <v>0</v>
      </c>
      <c r="AZ77" s="191">
        <v>0</v>
      </c>
      <c r="BA77" s="191">
        <v>0</v>
      </c>
      <c r="BB77" s="191">
        <v>0</v>
      </c>
      <c r="BC77" s="191">
        <v>0</v>
      </c>
      <c r="BD77" s="191">
        <v>0</v>
      </c>
      <c r="BE77" s="191">
        <v>0</v>
      </c>
      <c r="BF77" s="191">
        <v>0</v>
      </c>
      <c r="BG77" s="191">
        <v>0</v>
      </c>
      <c r="BH77" s="191">
        <v>0</v>
      </c>
      <c r="BI77" s="191">
        <v>0</v>
      </c>
      <c r="BJ77" s="191">
        <v>200.11000958081641</v>
      </c>
      <c r="BK77" s="191">
        <v>201.10775046937195</v>
      </c>
      <c r="BL77" s="191">
        <v>209.98167957373718</v>
      </c>
      <c r="BM77" s="191">
        <v>215.89011592187885</v>
      </c>
      <c r="BN77" s="191">
        <v>200.17397874897526</v>
      </c>
      <c r="BO77" s="191">
        <v>68.934081128346421</v>
      </c>
      <c r="BP77" s="191">
        <v>57.454061384678369</v>
      </c>
      <c r="BQ77" s="191">
        <v>53.513621307176052</v>
      </c>
      <c r="BR77" s="191">
        <v>48.125936908829381</v>
      </c>
      <c r="BS77" s="191">
        <v>42.516649247097874</v>
      </c>
      <c r="BT77" s="191">
        <v>38.600038259155646</v>
      </c>
      <c r="BU77" s="191">
        <v>35.009279226987061</v>
      </c>
      <c r="BV77" s="191">
        <v>33.182720744609099</v>
      </c>
      <c r="BW77" s="191">
        <v>33.746245903867361</v>
      </c>
      <c r="BX77" s="191">
        <v>34.528045215559814</v>
      </c>
      <c r="BY77" s="191">
        <v>31.666969896973008</v>
      </c>
      <c r="BZ77" s="191">
        <v>29.240111359059551</v>
      </c>
      <c r="CA77" s="191">
        <v>25.934950483609462</v>
      </c>
      <c r="CB77" s="191">
        <v>26.352665368647379</v>
      </c>
      <c r="CC77" s="191">
        <v>24.46879371301744</v>
      </c>
      <c r="CD77" s="191">
        <v>23.900773987361777</v>
      </c>
      <c r="CE77" s="191">
        <v>23.38592067280884</v>
      </c>
      <c r="CF77" s="191">
        <v>22.945384692293253</v>
      </c>
      <c r="CG77" s="191">
        <v>22.533004532830326</v>
      </c>
      <c r="CH77" s="192">
        <v>22.103350063584692</v>
      </c>
    </row>
    <row r="78" spans="2:86" x14ac:dyDescent="0.25">
      <c r="B78" s="238" t="s">
        <v>568</v>
      </c>
      <c r="AH78" s="191">
        <v>0</v>
      </c>
      <c r="AI78" s="191">
        <v>0</v>
      </c>
      <c r="AJ78" s="191">
        <v>0</v>
      </c>
      <c r="AK78" s="191">
        <v>0</v>
      </c>
      <c r="AL78" s="191">
        <v>0</v>
      </c>
      <c r="AM78" s="191">
        <v>0</v>
      </c>
      <c r="AN78" s="191">
        <v>0</v>
      </c>
      <c r="AO78" s="191">
        <v>0</v>
      </c>
      <c r="AP78" s="191">
        <v>0</v>
      </c>
      <c r="AQ78" s="191">
        <v>0</v>
      </c>
      <c r="AR78" s="191">
        <v>0</v>
      </c>
      <c r="AS78" s="191">
        <v>0</v>
      </c>
      <c r="AT78" s="191">
        <v>0</v>
      </c>
      <c r="AU78" s="191">
        <v>0</v>
      </c>
      <c r="AV78" s="191">
        <v>0</v>
      </c>
      <c r="AW78" s="191">
        <v>0</v>
      </c>
      <c r="AX78" s="191">
        <v>0</v>
      </c>
      <c r="AY78" s="191">
        <v>0</v>
      </c>
      <c r="AZ78" s="191">
        <v>0</v>
      </c>
      <c r="BA78" s="191">
        <v>0</v>
      </c>
      <c r="BB78" s="191">
        <v>0</v>
      </c>
      <c r="BC78" s="191">
        <v>0</v>
      </c>
      <c r="BD78" s="191">
        <v>0</v>
      </c>
      <c r="BE78" s="191">
        <v>0</v>
      </c>
      <c r="BF78" s="191">
        <v>0</v>
      </c>
      <c r="BG78" s="191">
        <v>0</v>
      </c>
      <c r="BH78" s="191">
        <v>0</v>
      </c>
      <c r="BI78" s="191">
        <v>0</v>
      </c>
      <c r="BJ78" s="191">
        <v>0.40022001916163286</v>
      </c>
      <c r="BK78" s="191">
        <v>0</v>
      </c>
      <c r="BL78" s="191">
        <v>0</v>
      </c>
      <c r="BM78" s="191">
        <v>0</v>
      </c>
      <c r="BN78" s="191">
        <v>0</v>
      </c>
      <c r="BO78" s="191">
        <v>0</v>
      </c>
      <c r="BP78" s="191">
        <v>0</v>
      </c>
      <c r="BQ78" s="191">
        <v>0</v>
      </c>
      <c r="BR78" s="191">
        <v>0</v>
      </c>
      <c r="BS78" s="191">
        <v>7.0592829327039601E-3</v>
      </c>
      <c r="BT78" s="191">
        <v>1.038081923923115E-2</v>
      </c>
      <c r="BU78" s="191">
        <v>4.7838087489036419E-3</v>
      </c>
      <c r="BV78" s="191">
        <v>5.3453700204776581E-3</v>
      </c>
      <c r="BW78" s="191">
        <v>5.5010589133378373E-3</v>
      </c>
      <c r="BX78" s="191">
        <v>2.7399405015612341E-3</v>
      </c>
      <c r="BY78" s="191">
        <v>2.472663591247089E-3</v>
      </c>
      <c r="BZ78" s="191">
        <v>2.2944668060076155E-3</v>
      </c>
      <c r="CA78" s="191">
        <v>2.7165549893798531E-3</v>
      </c>
      <c r="CB78" s="191">
        <v>4.2065410874281258E-3</v>
      </c>
      <c r="CC78" s="191">
        <v>2.5748697063782363E-3</v>
      </c>
      <c r="CD78" s="191">
        <v>2.5150965601671931E-3</v>
      </c>
      <c r="CE78" s="191">
        <v>2.4609181556892673E-3</v>
      </c>
      <c r="CF78" s="191">
        <v>2.4145602205943406E-3</v>
      </c>
      <c r="CG78" s="191">
        <v>2.3711651438869988E-3</v>
      </c>
      <c r="CH78" s="192">
        <v>2.3259522784696875E-3</v>
      </c>
    </row>
    <row r="79" spans="2:86" x14ac:dyDescent="0.25">
      <c r="B79" s="238" t="s">
        <v>569</v>
      </c>
      <c r="AH79" s="191">
        <v>0</v>
      </c>
      <c r="AI79" s="191">
        <v>0</v>
      </c>
      <c r="AJ79" s="191">
        <v>0</v>
      </c>
      <c r="AK79" s="191">
        <v>0</v>
      </c>
      <c r="AL79" s="191">
        <v>0</v>
      </c>
      <c r="AM79" s="191">
        <v>0</v>
      </c>
      <c r="AN79" s="191">
        <v>0</v>
      </c>
      <c r="AO79" s="191">
        <v>0</v>
      </c>
      <c r="AP79" s="191">
        <v>0</v>
      </c>
      <c r="AQ79" s="191">
        <v>0</v>
      </c>
      <c r="AR79" s="191">
        <v>0</v>
      </c>
      <c r="AS79" s="191">
        <v>0</v>
      </c>
      <c r="AT79" s="191">
        <v>0</v>
      </c>
      <c r="AU79" s="191">
        <v>0</v>
      </c>
      <c r="AV79" s="191">
        <v>0</v>
      </c>
      <c r="AW79" s="191">
        <v>0</v>
      </c>
      <c r="AX79" s="191">
        <v>0</v>
      </c>
      <c r="AY79" s="191">
        <v>0</v>
      </c>
      <c r="AZ79" s="191">
        <v>0</v>
      </c>
      <c r="BA79" s="191">
        <v>0</v>
      </c>
      <c r="BB79" s="191">
        <v>0</v>
      </c>
      <c r="BC79" s="191">
        <v>0</v>
      </c>
      <c r="BD79" s="191">
        <v>0</v>
      </c>
      <c r="BE79" s="191">
        <v>0</v>
      </c>
      <c r="BF79" s="191">
        <v>0</v>
      </c>
      <c r="BG79" s="191">
        <v>0</v>
      </c>
      <c r="BH79" s="191">
        <v>0</v>
      </c>
      <c r="BI79" s="191">
        <v>0</v>
      </c>
      <c r="BJ79" s="191">
        <v>199.70978956165476</v>
      </c>
      <c r="BK79" s="191">
        <v>201.10775046937195</v>
      </c>
      <c r="BL79" s="191">
        <v>209.98167957373718</v>
      </c>
      <c r="BM79" s="191">
        <v>215.89011592187885</v>
      </c>
      <c r="BN79" s="191">
        <v>200.17397874897526</v>
      </c>
      <c r="BO79" s="191">
        <v>68.934081128346421</v>
      </c>
      <c r="BP79" s="191">
        <v>57.454061384678369</v>
      </c>
      <c r="BQ79" s="191">
        <v>53.513621307176052</v>
      </c>
      <c r="BR79" s="191">
        <v>48.125936908829381</v>
      </c>
      <c r="BS79" s="191">
        <v>42.509589964165166</v>
      </c>
      <c r="BT79" s="191">
        <v>38.589657439916415</v>
      </c>
      <c r="BU79" s="191">
        <v>35.004495418238157</v>
      </c>
      <c r="BV79" s="191">
        <v>33.177375374588621</v>
      </c>
      <c r="BW79" s="191">
        <v>33.740744844954023</v>
      </c>
      <c r="BX79" s="191">
        <v>34.525305275058251</v>
      </c>
      <c r="BY79" s="191">
        <v>31.664497233381759</v>
      </c>
      <c r="BZ79" s="191">
        <v>29.237816892253541</v>
      </c>
      <c r="CA79" s="191">
        <v>25.932233928620079</v>
      </c>
      <c r="CB79" s="191">
        <v>26.348458827559952</v>
      </c>
      <c r="CC79" s="191">
        <v>24.466218843311061</v>
      </c>
      <c r="CD79" s="191">
        <v>23.89825889080161</v>
      </c>
      <c r="CE79" s="191">
        <v>23.383459754653149</v>
      </c>
      <c r="CF79" s="191">
        <v>22.942970132072659</v>
      </c>
      <c r="CG79" s="191">
        <v>22.530633367686441</v>
      </c>
      <c r="CH79" s="192">
        <v>22.101024111306224</v>
      </c>
    </row>
    <row r="80" spans="2:86" ht="25.5" customHeight="1" x14ac:dyDescent="0.25">
      <c r="B80" s="72" t="s">
        <v>435</v>
      </c>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1">
        <v>8.4450363230733476</v>
      </c>
      <c r="BR80" s="191">
        <v>79.826516045827532</v>
      </c>
      <c r="BS80" s="191">
        <v>693.05610942998908</v>
      </c>
      <c r="BT80" s="191">
        <v>2194.8688927673802</v>
      </c>
      <c r="BU80" s="191">
        <v>4541.2595835643169</v>
      </c>
      <c r="BV80" s="191">
        <v>10870.965492969079</v>
      </c>
      <c r="BW80" s="191">
        <v>23926.55081467373</v>
      </c>
      <c r="BX80" s="191">
        <v>47305.540992825074</v>
      </c>
      <c r="BY80" s="191">
        <v>50105.923796361087</v>
      </c>
      <c r="BZ80" s="191">
        <v>48367.041613498353</v>
      </c>
      <c r="CA80" s="191">
        <v>57095.566502146721</v>
      </c>
      <c r="CB80" s="191">
        <v>70287.665958590689</v>
      </c>
      <c r="CC80" s="191">
        <v>80796.951999988014</v>
      </c>
      <c r="CD80" s="191">
        <v>87649.386698919043</v>
      </c>
      <c r="CE80" s="191">
        <v>86689.251987883123</v>
      </c>
      <c r="CF80" s="191">
        <v>86287.010248921069</v>
      </c>
      <c r="CG80" s="191">
        <v>87123.42084620033</v>
      </c>
      <c r="CH80" s="192">
        <v>87961.40837501963</v>
      </c>
    </row>
    <row r="81" spans="1:86" x14ac:dyDescent="0.25">
      <c r="B81" s="72" t="s">
        <v>30</v>
      </c>
      <c r="AH81" s="191">
        <v>4686.6929548233275</v>
      </c>
      <c r="AI81" s="191">
        <v>4410.4454673791688</v>
      </c>
      <c r="AJ81" s="191">
        <v>4782.4663626853444</v>
      </c>
      <c r="AK81" s="191">
        <v>6995.4527578672441</v>
      </c>
      <c r="AL81" s="191">
        <v>8374.3592856095529</v>
      </c>
      <c r="AM81" s="191">
        <v>9451.5733702840953</v>
      </c>
      <c r="AN81" s="191">
        <v>10054.492023608513</v>
      </c>
      <c r="AO81" s="191">
        <v>10693.014840696042</v>
      </c>
      <c r="AP81" s="191">
        <v>11045.380436863004</v>
      </c>
      <c r="AQ81" s="191">
        <v>10807.592480339654</v>
      </c>
      <c r="AR81" s="191">
        <v>10655.000823450795</v>
      </c>
      <c r="AS81" s="191">
        <v>11205.803094350193</v>
      </c>
      <c r="AT81" s="191">
        <v>12445.939086866829</v>
      </c>
      <c r="AU81" s="191">
        <v>14650.579012748769</v>
      </c>
      <c r="AV81" s="191">
        <v>17519.100552976139</v>
      </c>
      <c r="AW81" s="191">
        <v>20097.43429757897</v>
      </c>
      <c r="AX81" s="191">
        <v>21670.714780165119</v>
      </c>
      <c r="AY81" s="191">
        <v>22609.787786159723</v>
      </c>
      <c r="AZ81" s="191">
        <v>22885.772341828775</v>
      </c>
      <c r="BA81" s="191">
        <v>22418.730059406138</v>
      </c>
      <c r="BB81" s="191">
        <v>21887.338925039236</v>
      </c>
      <c r="BC81" s="191">
        <v>21618.632133551619</v>
      </c>
      <c r="BD81" s="191">
        <v>21617.94557154521</v>
      </c>
      <c r="BE81" s="191">
        <v>22002.511490524575</v>
      </c>
      <c r="BF81" s="191">
        <v>23507.991158505509</v>
      </c>
      <c r="BG81" s="191">
        <v>22420.599668976691</v>
      </c>
      <c r="BH81" s="191">
        <v>23200.153936769926</v>
      </c>
      <c r="BI81" s="191">
        <v>23902.433236681693</v>
      </c>
      <c r="BJ81" s="191">
        <v>24724.980389964472</v>
      </c>
      <c r="BK81" s="191">
        <v>25707.006756207204</v>
      </c>
      <c r="BL81" s="191">
        <v>26944.124522190934</v>
      </c>
      <c r="BM81" s="191">
        <v>31088.200298295949</v>
      </c>
      <c r="BN81" s="191">
        <v>32766.757901903133</v>
      </c>
      <c r="BO81" s="191">
        <v>34168.021952894982</v>
      </c>
      <c r="BP81" s="191">
        <v>35174.212349686153</v>
      </c>
      <c r="BQ81" s="191">
        <v>34846.941694646659</v>
      </c>
      <c r="BR81" s="191">
        <v>34569.818614538097</v>
      </c>
      <c r="BS81" s="191">
        <v>34228.646794732653</v>
      </c>
      <c r="BT81" s="191">
        <v>32444.350749102163</v>
      </c>
      <c r="BU81" s="191">
        <v>30481.363534569144</v>
      </c>
      <c r="BV81" s="191">
        <v>27702.142196669512</v>
      </c>
      <c r="BW81" s="191">
        <v>23929.256689001846</v>
      </c>
      <c r="BX81" s="191">
        <v>21448.195366681612</v>
      </c>
      <c r="BY81" s="191">
        <v>19905.244548405921</v>
      </c>
      <c r="BZ81" s="191">
        <v>17967.591216366574</v>
      </c>
      <c r="CA81" s="191">
        <v>17278.786974279272</v>
      </c>
      <c r="CB81" s="191">
        <v>16275.091040856136</v>
      </c>
      <c r="CC81" s="191">
        <v>13151.448975094716</v>
      </c>
      <c r="CD81" s="191">
        <v>12474.242299297402</v>
      </c>
      <c r="CE81" s="191">
        <v>12589.632292389006</v>
      </c>
      <c r="CF81" s="191">
        <v>12762.36345050517</v>
      </c>
      <c r="CG81" s="191">
        <v>13139.905072142328</v>
      </c>
      <c r="CH81" s="192">
        <v>13294.856984805601</v>
      </c>
    </row>
    <row r="82" spans="1:86" x14ac:dyDescent="0.25">
      <c r="B82" s="238" t="s">
        <v>568</v>
      </c>
      <c r="AH82" s="191">
        <v>2086.1932252800966</v>
      </c>
      <c r="AI82" s="191">
        <v>1961.9426509235291</v>
      </c>
      <c r="AJ82" s="191">
        <v>2126.6714081293117</v>
      </c>
      <c r="AK82" s="191">
        <v>3111.5547756156056</v>
      </c>
      <c r="AL82" s="191">
        <v>3724.2259034950816</v>
      </c>
      <c r="AM82" s="191">
        <v>4203.9464792366825</v>
      </c>
      <c r="AN82" s="191">
        <v>4473.2453557960935</v>
      </c>
      <c r="AO82" s="191">
        <v>4757.3512027213756</v>
      </c>
      <c r="AP82" s="191">
        <v>4911.0429954894744</v>
      </c>
      <c r="AQ82" s="191">
        <v>4807.2135900166968</v>
      </c>
      <c r="AR82" s="191">
        <v>5207.7641478594933</v>
      </c>
      <c r="AS82" s="191">
        <v>5414.1704678053702</v>
      </c>
      <c r="AT82" s="191">
        <v>5675.4569295983947</v>
      </c>
      <c r="AU82" s="191">
        <v>5928.5859760710628</v>
      </c>
      <c r="AV82" s="191">
        <v>6296.7183852016442</v>
      </c>
      <c r="AW82" s="191">
        <v>6953.6613084141936</v>
      </c>
      <c r="AX82" s="191">
        <v>7297.5063855236622</v>
      </c>
      <c r="AY82" s="191">
        <v>7515.7182962477236</v>
      </c>
      <c r="AZ82" s="191">
        <v>7545.4655927558761</v>
      </c>
      <c r="BA82" s="191">
        <v>7598.3775228368777</v>
      </c>
      <c r="BB82" s="191">
        <v>7619.1477406983813</v>
      </c>
      <c r="BC82" s="191">
        <v>7810.4448000635712</v>
      </c>
      <c r="BD82" s="191">
        <v>8148.2779114806563</v>
      </c>
      <c r="BE82" s="191">
        <v>8465.2035045362609</v>
      </c>
      <c r="BF82" s="191">
        <v>8897.768803205825</v>
      </c>
      <c r="BG82" s="191">
        <v>8062.1340892927756</v>
      </c>
      <c r="BH82" s="191">
        <v>8020.0959903498315</v>
      </c>
      <c r="BI82" s="191">
        <v>7832.2536221802893</v>
      </c>
      <c r="BJ82" s="191">
        <v>8099.4296213325943</v>
      </c>
      <c r="BK82" s="191">
        <v>8045.5563447806753</v>
      </c>
      <c r="BL82" s="191">
        <v>8670.7088389551682</v>
      </c>
      <c r="BM82" s="191">
        <v>8962.0195581526787</v>
      </c>
      <c r="BN82" s="191">
        <v>9097.3476392015054</v>
      </c>
      <c r="BO82" s="191">
        <v>9345.3636529439354</v>
      </c>
      <c r="BP82" s="191">
        <v>9459.1242878298617</v>
      </c>
      <c r="BQ82" s="191">
        <v>9434.928716358676</v>
      </c>
      <c r="BR82" s="191">
        <v>9351.7386585700315</v>
      </c>
      <c r="BS82" s="191">
        <v>9215.876942840956</v>
      </c>
      <c r="BT82" s="191">
        <v>8760.4272185975951</v>
      </c>
      <c r="BU82" s="191">
        <v>8321.2896725747196</v>
      </c>
      <c r="BV82" s="191">
        <v>7796.8578699009495</v>
      </c>
      <c r="BW82" s="191">
        <v>7505.4276405153923</v>
      </c>
      <c r="BX82" s="191">
        <v>7138.5009459856783</v>
      </c>
      <c r="BY82" s="191">
        <v>7024.0867614500739</v>
      </c>
      <c r="BZ82" s="191">
        <v>6793.0901824496641</v>
      </c>
      <c r="CA82" s="191">
        <v>6844.753940697221</v>
      </c>
      <c r="CB82" s="191">
        <v>7214.8020078373283</v>
      </c>
      <c r="CC82" s="191">
        <v>7257.4469375260715</v>
      </c>
      <c r="CD82" s="191">
        <v>7268.9451173429443</v>
      </c>
      <c r="CE82" s="191">
        <v>7200.5365372835267</v>
      </c>
      <c r="CF82" s="191">
        <v>7188.1462555447424</v>
      </c>
      <c r="CG82" s="191">
        <v>7324.5542707172099</v>
      </c>
      <c r="CH82" s="192">
        <v>7359.0594505894387</v>
      </c>
    </row>
    <row r="83" spans="1:86" x14ac:dyDescent="0.25">
      <c r="B83" s="238" t="s">
        <v>569</v>
      </c>
      <c r="AH83" s="191">
        <v>2600.4997295432313</v>
      </c>
      <c r="AI83" s="191">
        <v>2448.5028164556393</v>
      </c>
      <c r="AJ83" s="191">
        <v>2655.7949545560332</v>
      </c>
      <c r="AK83" s="191">
        <v>3883.8979822516385</v>
      </c>
      <c r="AL83" s="191">
        <v>4650.1333821144717</v>
      </c>
      <c r="AM83" s="191">
        <v>5247.6268910474128</v>
      </c>
      <c r="AN83" s="191">
        <v>5581.2466678124201</v>
      </c>
      <c r="AO83" s="191">
        <v>5935.6636379746669</v>
      </c>
      <c r="AP83" s="191">
        <v>6134.3374413735301</v>
      </c>
      <c r="AQ83" s="191">
        <v>6000.378890322957</v>
      </c>
      <c r="AR83" s="191">
        <v>5447.2366755913017</v>
      </c>
      <c r="AS83" s="191">
        <v>5791.6326265448215</v>
      </c>
      <c r="AT83" s="191">
        <v>6770.482157268435</v>
      </c>
      <c r="AU83" s="191">
        <v>8721.9930366777062</v>
      </c>
      <c r="AV83" s="191">
        <v>11222.382167774495</v>
      </c>
      <c r="AW83" s="191">
        <v>13143.772989164776</v>
      </c>
      <c r="AX83" s="191">
        <v>14373.208394641457</v>
      </c>
      <c r="AY83" s="191">
        <v>15094.069489911999</v>
      </c>
      <c r="AZ83" s="191">
        <v>15340.306749072897</v>
      </c>
      <c r="BA83" s="191">
        <v>14820.35253656926</v>
      </c>
      <c r="BB83" s="191">
        <v>14268.191184340852</v>
      </c>
      <c r="BC83" s="191">
        <v>13808.187333488046</v>
      </c>
      <c r="BD83" s="191">
        <v>13469.667660064553</v>
      </c>
      <c r="BE83" s="191">
        <v>13537.307985988311</v>
      </c>
      <c r="BF83" s="191">
        <v>14610.222355299684</v>
      </c>
      <c r="BG83" s="191">
        <v>14358.465579683916</v>
      </c>
      <c r="BH83" s="191">
        <v>15180.057946420093</v>
      </c>
      <c r="BI83" s="191">
        <v>16070.179614501403</v>
      </c>
      <c r="BJ83" s="191">
        <v>16625.550768631874</v>
      </c>
      <c r="BK83" s="191">
        <v>17661.450411426529</v>
      </c>
      <c r="BL83" s="191">
        <v>18273.415683235766</v>
      </c>
      <c r="BM83" s="191">
        <v>22126.180740143271</v>
      </c>
      <c r="BN83" s="191">
        <v>23669.410262701629</v>
      </c>
      <c r="BO83" s="191">
        <v>24822.65829995105</v>
      </c>
      <c r="BP83" s="191">
        <v>25715.088061856288</v>
      </c>
      <c r="BQ83" s="191">
        <v>25412.012978287981</v>
      </c>
      <c r="BR83" s="191">
        <v>25218.079955968064</v>
      </c>
      <c r="BS83" s="191">
        <v>25012.769851891695</v>
      </c>
      <c r="BT83" s="191">
        <v>23683.923530504569</v>
      </c>
      <c r="BU83" s="191">
        <v>22160.073861994424</v>
      </c>
      <c r="BV83" s="191">
        <v>19905.284326768564</v>
      </c>
      <c r="BW83" s="191">
        <v>16423.829048486456</v>
      </c>
      <c r="BX83" s="191">
        <v>14309.694420695934</v>
      </c>
      <c r="BY83" s="191">
        <v>12881.157786955846</v>
      </c>
      <c r="BZ83" s="191">
        <v>11174.501033916909</v>
      </c>
      <c r="CA83" s="191">
        <v>10434.033033582051</v>
      </c>
      <c r="CB83" s="191">
        <v>9060.2890330188075</v>
      </c>
      <c r="CC83" s="191">
        <v>5894.0020375686445</v>
      </c>
      <c r="CD83" s="191">
        <v>5205.2971819544573</v>
      </c>
      <c r="CE83" s="191">
        <v>5389.0957551054771</v>
      </c>
      <c r="CF83" s="191">
        <v>5574.2171949604281</v>
      </c>
      <c r="CG83" s="191">
        <v>5815.3508014251183</v>
      </c>
      <c r="CH83" s="192">
        <v>5935.7975342161635</v>
      </c>
    </row>
    <row r="84" spans="1:86" x14ac:dyDescent="0.25">
      <c r="B84" s="72" t="s">
        <v>440</v>
      </c>
      <c r="AH84" s="191">
        <v>0</v>
      </c>
      <c r="AI84" s="191">
        <v>0</v>
      </c>
      <c r="AJ84" s="191">
        <v>0</v>
      </c>
      <c r="AK84" s="191">
        <v>0</v>
      </c>
      <c r="AL84" s="191">
        <v>0</v>
      </c>
      <c r="AM84" s="191">
        <v>0</v>
      </c>
      <c r="AN84" s="191">
        <v>0</v>
      </c>
      <c r="AO84" s="191">
        <v>0</v>
      </c>
      <c r="AP84" s="191">
        <v>0</v>
      </c>
      <c r="AQ84" s="191">
        <v>0</v>
      </c>
      <c r="AR84" s="191">
        <v>96.922202476864442</v>
      </c>
      <c r="AS84" s="191">
        <v>67.811394124987316</v>
      </c>
      <c r="AT84" s="191">
        <v>26.211665193981705</v>
      </c>
      <c r="AU84" s="191">
        <v>9.8175080462529642</v>
      </c>
      <c r="AV84" s="191">
        <v>4.9807276213912379</v>
      </c>
      <c r="AW84" s="191">
        <v>2.8368451483289823</v>
      </c>
      <c r="AX84" s="191">
        <v>1.8060294730699538</v>
      </c>
      <c r="AY84" s="191">
        <v>3.2974917243794026</v>
      </c>
      <c r="AZ84" s="191">
        <v>0</v>
      </c>
      <c r="BA84" s="191">
        <v>0.45132744114051671</v>
      </c>
      <c r="BB84" s="191">
        <v>1.0602640074386267</v>
      </c>
      <c r="BC84" s="191">
        <v>0.42400570807285598</v>
      </c>
      <c r="BD84" s="191">
        <v>8.5213954788215737E-2</v>
      </c>
      <c r="BE84" s="191">
        <v>0.6493275424625029</v>
      </c>
      <c r="BF84" s="191">
        <v>0.63624507261910068</v>
      </c>
      <c r="BG84" s="191">
        <v>0.2306090639784851</v>
      </c>
      <c r="BH84" s="191">
        <v>0.15340320310466832</v>
      </c>
      <c r="BI84" s="191">
        <v>0</v>
      </c>
      <c r="BJ84" s="191">
        <v>0</v>
      </c>
      <c r="BK84" s="191">
        <v>0</v>
      </c>
      <c r="BL84" s="191">
        <v>0</v>
      </c>
      <c r="BM84" s="191">
        <v>0</v>
      </c>
      <c r="BN84" s="191">
        <v>0</v>
      </c>
      <c r="BO84" s="191">
        <v>0</v>
      </c>
      <c r="BP84" s="191">
        <v>0</v>
      </c>
      <c r="BQ84" s="191">
        <v>0</v>
      </c>
      <c r="BR84" s="191">
        <v>0</v>
      </c>
      <c r="BS84" s="191">
        <v>0</v>
      </c>
      <c r="BT84" s="191">
        <v>0</v>
      </c>
      <c r="BU84" s="191">
        <v>0</v>
      </c>
      <c r="BV84" s="191">
        <v>0</v>
      </c>
      <c r="BW84" s="191">
        <v>0</v>
      </c>
      <c r="BX84" s="191">
        <v>0</v>
      </c>
      <c r="BY84" s="191">
        <v>0</v>
      </c>
      <c r="BZ84" s="191">
        <v>0</v>
      </c>
      <c r="CA84" s="191">
        <v>0</v>
      </c>
      <c r="CB84" s="191">
        <v>0</v>
      </c>
      <c r="CC84" s="191">
        <v>0</v>
      </c>
      <c r="CD84" s="191">
        <v>0</v>
      </c>
      <c r="CE84" s="191">
        <v>0</v>
      </c>
      <c r="CF84" s="191">
        <v>0</v>
      </c>
      <c r="CG84" s="191">
        <v>0</v>
      </c>
      <c r="CH84" s="192">
        <v>0</v>
      </c>
    </row>
    <row r="85" spans="1:86" ht="26.25" customHeight="1" x14ac:dyDescent="0.3">
      <c r="B85" s="123" t="s">
        <v>570</v>
      </c>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c r="BD85" s="191"/>
      <c r="BE85" s="191"/>
      <c r="BF85" s="191"/>
      <c r="BG85" s="191"/>
      <c r="BH85" s="305" t="str">
        <f>'Table 3a'!BH85</f>
        <v>Definition change -&gt;</v>
      </c>
      <c r="BI85" s="191"/>
      <c r="BJ85" s="191"/>
      <c r="BK85" s="191"/>
      <c r="BL85" s="305" t="str">
        <f>'Table 3a'!BL85</f>
        <v>Definition change -&gt;</v>
      </c>
      <c r="BM85" s="191"/>
      <c r="BN85" s="191"/>
      <c r="BO85" s="191"/>
      <c r="BP85" s="191"/>
      <c r="BQ85" s="191"/>
      <c r="BR85" s="191"/>
      <c r="BS85" s="191"/>
      <c r="BT85" s="191"/>
      <c r="BU85" s="191"/>
      <c r="BV85" s="191"/>
      <c r="BW85" s="191"/>
      <c r="BX85" s="191"/>
      <c r="BY85" s="191"/>
      <c r="BZ85" s="191"/>
      <c r="CA85" s="191"/>
      <c r="CB85" s="191"/>
      <c r="CC85" s="191"/>
      <c r="CD85" s="191"/>
      <c r="CE85" s="191"/>
      <c r="CF85" s="191"/>
      <c r="CG85" s="191"/>
      <c r="CH85" s="192"/>
    </row>
    <row r="86" spans="1:86" x14ac:dyDescent="0.25">
      <c r="B86" s="72" t="s">
        <v>571</v>
      </c>
      <c r="AH86" s="191">
        <v>6961.7866222132925</v>
      </c>
      <c r="AI86" s="191">
        <v>6640.6959496226073</v>
      </c>
      <c r="AJ86" s="191">
        <v>6893.4769055894221</v>
      </c>
      <c r="AK86" s="191">
        <v>8857.6814930537803</v>
      </c>
      <c r="AL86" s="191">
        <v>9519.5371766398057</v>
      </c>
      <c r="AM86" s="191">
        <v>10157.811762022335</v>
      </c>
      <c r="AN86" s="191">
        <v>11062.425569215578</v>
      </c>
      <c r="AO86" s="191">
        <v>11830.64122286641</v>
      </c>
      <c r="AP86" s="191">
        <v>12232.394966973903</v>
      </c>
      <c r="AQ86" s="191">
        <v>12179.936661242511</v>
      </c>
      <c r="AR86" s="191">
        <v>12688.675873171955</v>
      </c>
      <c r="AS86" s="191">
        <v>13320.64917109166</v>
      </c>
      <c r="AT86" s="191">
        <v>14144.729052459559</v>
      </c>
      <c r="AU86" s="191">
        <v>13827.583372852636</v>
      </c>
      <c r="AV86" s="191">
        <v>16281.049991093447</v>
      </c>
      <c r="AW86" s="191">
        <v>17595.598538103921</v>
      </c>
      <c r="AX86" s="191">
        <v>17898.275567986027</v>
      </c>
      <c r="AY86" s="191">
        <v>17660.813156476448</v>
      </c>
      <c r="AZ86" s="191">
        <v>17299.483269825316</v>
      </c>
      <c r="BA86" s="191">
        <v>17332.094317181803</v>
      </c>
      <c r="BB86" s="191">
        <v>17002.726803243168</v>
      </c>
      <c r="BC86" s="191">
        <v>17472.177894776512</v>
      </c>
      <c r="BD86" s="191">
        <v>18459.86756581649</v>
      </c>
      <c r="BE86" s="191">
        <v>19544.488975263877</v>
      </c>
      <c r="BF86" s="191">
        <v>19901.544979042235</v>
      </c>
      <c r="BG86" s="191">
        <v>19799.049999683499</v>
      </c>
      <c r="BH86" s="278">
        <v>21771.976118210852</v>
      </c>
      <c r="BI86" s="191">
        <v>22023.807414059745</v>
      </c>
      <c r="BJ86" s="191">
        <v>22914.692705625279</v>
      </c>
      <c r="BK86" s="191">
        <v>23456.991300391361</v>
      </c>
      <c r="BL86" s="278">
        <v>24170.472203430931</v>
      </c>
      <c r="BM86" s="191">
        <v>25085.360837486587</v>
      </c>
      <c r="BN86" s="191">
        <v>25273.952836095421</v>
      </c>
      <c r="BO86" s="191">
        <v>24533.653911706104</v>
      </c>
      <c r="BP86" s="191">
        <v>23502.954109495407</v>
      </c>
      <c r="BQ86" s="191">
        <v>19620.703757863757</v>
      </c>
      <c r="BR86" s="191">
        <v>18733.200920014551</v>
      </c>
      <c r="BS86" s="191">
        <v>17820.977390755397</v>
      </c>
      <c r="BT86" s="191">
        <v>16622.488629272892</v>
      </c>
      <c r="BU86" s="191">
        <v>15747.422985375521</v>
      </c>
      <c r="BV86" s="191">
        <v>14709.019482807409</v>
      </c>
      <c r="BW86" s="191">
        <v>14107.331929914499</v>
      </c>
      <c r="BX86" s="191">
        <v>13474.126207422041</v>
      </c>
      <c r="BY86" s="191">
        <v>13005.94955903787</v>
      </c>
      <c r="BZ86" s="191">
        <v>12549.476699892981</v>
      </c>
      <c r="CA86" s="191">
        <v>12857.160372966553</v>
      </c>
      <c r="CB86" s="191">
        <v>13561.395102210607</v>
      </c>
      <c r="CC86" s="191">
        <v>13548.813207326197</v>
      </c>
      <c r="CD86" s="191">
        <v>13347.310394207449</v>
      </c>
      <c r="CE86" s="191">
        <v>13022.584274708181</v>
      </c>
      <c r="CF86" s="191">
        <v>12780.687308370721</v>
      </c>
      <c r="CG86" s="191">
        <v>12861.343375500554</v>
      </c>
      <c r="CH86" s="192">
        <v>12777.133852790861</v>
      </c>
    </row>
    <row r="87" spans="1:86" x14ac:dyDescent="0.25">
      <c r="B87" s="72" t="s">
        <v>563</v>
      </c>
      <c r="AH87" s="191">
        <v>1023.8105283544586</v>
      </c>
      <c r="AI87" s="191">
        <v>987.6831225938472</v>
      </c>
      <c r="AJ87" s="191">
        <v>1001.2568873753992</v>
      </c>
      <c r="AK87" s="191">
        <v>1103.7108851972214</v>
      </c>
      <c r="AL87" s="191">
        <v>1321.3872243285193</v>
      </c>
      <c r="AM87" s="191">
        <v>1469.9335122833058</v>
      </c>
      <c r="AN87" s="191">
        <v>1594.2378747178839</v>
      </c>
      <c r="AO87" s="191">
        <v>1806.2045658992806</v>
      </c>
      <c r="AP87" s="191">
        <v>2118.6240665111518</v>
      </c>
      <c r="AQ87" s="191">
        <v>2162.8112261933275</v>
      </c>
      <c r="AR87" s="191">
        <v>2450.4805826933343</v>
      </c>
      <c r="AS87" s="191">
        <v>2720.5027331699503</v>
      </c>
      <c r="AT87" s="191">
        <v>3109.7523494318471</v>
      </c>
      <c r="AU87" s="191">
        <v>3587.8003665703227</v>
      </c>
      <c r="AV87" s="191">
        <v>4786.7124704841399</v>
      </c>
      <c r="AW87" s="191">
        <v>5815.2163799418176</v>
      </c>
      <c r="AX87" s="191">
        <v>6667.6778178871864</v>
      </c>
      <c r="AY87" s="191">
        <v>7537.0760984038679</v>
      </c>
      <c r="AZ87" s="191">
        <v>7982.4789392600214</v>
      </c>
      <c r="BA87" s="191">
        <v>8415.3287806603748</v>
      </c>
      <c r="BB87" s="191">
        <v>8738.5346665375528</v>
      </c>
      <c r="BC87" s="191">
        <v>9106.3014131815617</v>
      </c>
      <c r="BD87" s="191">
        <v>9719.4554888424118</v>
      </c>
      <c r="BE87" s="191">
        <v>10340.665166879646</v>
      </c>
      <c r="BF87" s="191">
        <v>10296.440347606858</v>
      </c>
      <c r="BG87" s="191">
        <v>10704.032463637486</v>
      </c>
      <c r="BH87" s="278">
        <v>10008.328269401309</v>
      </c>
      <c r="BI87" s="191">
        <v>9615.8594257677378</v>
      </c>
      <c r="BJ87" s="191">
        <v>9394.6067135088924</v>
      </c>
      <c r="BK87" s="191">
        <v>10100.554211362562</v>
      </c>
      <c r="BL87" s="278">
        <v>10130.738956353511</v>
      </c>
      <c r="BM87" s="191">
        <v>10947.0240210542</v>
      </c>
      <c r="BN87" s="191">
        <v>11233.267382196696</v>
      </c>
      <c r="BO87" s="191">
        <v>11410.918737930851</v>
      </c>
      <c r="BP87" s="191">
        <v>12332.188286154742</v>
      </c>
      <c r="BQ87" s="191">
        <v>11786.430544619454</v>
      </c>
      <c r="BR87" s="191">
        <v>13445.926877430013</v>
      </c>
      <c r="BS87" s="191">
        <v>14186.445082284394</v>
      </c>
      <c r="BT87" s="191">
        <v>14177.659351437118</v>
      </c>
      <c r="BU87" s="191">
        <v>14584.504341398409</v>
      </c>
      <c r="BV87" s="191">
        <v>14082.586121734505</v>
      </c>
      <c r="BW87" s="191">
        <v>12161.145262083655</v>
      </c>
      <c r="BX87" s="191">
        <v>10910.530947661338</v>
      </c>
      <c r="BY87" s="191">
        <v>10100.41851456903</v>
      </c>
      <c r="BZ87" s="191">
        <v>8721.2923220432258</v>
      </c>
      <c r="CA87" s="191">
        <v>8157.3695728635639</v>
      </c>
      <c r="CB87" s="191">
        <v>7550.3384346364974</v>
      </c>
      <c r="CC87" s="191">
        <v>1926.9149226880299</v>
      </c>
      <c r="CD87" s="191">
        <v>31.58443896430822</v>
      </c>
      <c r="CE87" s="191">
        <v>28.693154419918276</v>
      </c>
      <c r="CF87" s="191">
        <v>26.089048078759461</v>
      </c>
      <c r="CG87" s="191">
        <v>23.723708299849211</v>
      </c>
      <c r="CH87" s="192">
        <v>21.544543231080848</v>
      </c>
    </row>
    <row r="88" spans="1:86" x14ac:dyDescent="0.25">
      <c r="B88" s="72" t="s">
        <v>564</v>
      </c>
      <c r="AH88" s="191">
        <v>2838.6792839159143</v>
      </c>
      <c r="AI88" s="191">
        <v>2627.1423304436253</v>
      </c>
      <c r="AJ88" s="191">
        <v>2785.5018802827567</v>
      </c>
      <c r="AK88" s="191">
        <v>3390.1484636693422</v>
      </c>
      <c r="AL88" s="191">
        <v>4216.279311680315</v>
      </c>
      <c r="AM88" s="191">
        <v>4836.181972712171</v>
      </c>
      <c r="AN88" s="191">
        <v>5143.8124136479437</v>
      </c>
      <c r="AO88" s="191">
        <v>5747.4366252816462</v>
      </c>
      <c r="AP88" s="191">
        <v>6232.546453042286</v>
      </c>
      <c r="AQ88" s="191">
        <v>6314.3976239048561</v>
      </c>
      <c r="AR88" s="191">
        <v>6047.6110300691689</v>
      </c>
      <c r="AS88" s="191">
        <v>6211.8937248022739</v>
      </c>
      <c r="AT88" s="191">
        <v>6617.1787896422402</v>
      </c>
      <c r="AU88" s="191">
        <v>7584.507929142489</v>
      </c>
      <c r="AV88" s="191">
        <v>9131.018940302285</v>
      </c>
      <c r="AW88" s="191">
        <v>10018.598311577274</v>
      </c>
      <c r="AX88" s="191">
        <v>10838.124582002143</v>
      </c>
      <c r="AY88" s="191">
        <v>11313.943505153809</v>
      </c>
      <c r="AZ88" s="191">
        <v>11405.170951646216</v>
      </c>
      <c r="BA88" s="191">
        <v>11301.127145414224</v>
      </c>
      <c r="BB88" s="191">
        <v>11084.417559944693</v>
      </c>
      <c r="BC88" s="191">
        <v>10535.866845227225</v>
      </c>
      <c r="BD88" s="191">
        <v>9266.0283624428594</v>
      </c>
      <c r="BE88" s="191">
        <v>9431.6864431442737</v>
      </c>
      <c r="BF88" s="191">
        <v>9455.8202335141614</v>
      </c>
      <c r="BG88" s="191">
        <v>9766.5670645439041</v>
      </c>
      <c r="BH88" s="278">
        <v>9112.7889323148647</v>
      </c>
      <c r="BI88" s="191">
        <v>7852.2619031840013</v>
      </c>
      <c r="BJ88" s="191">
        <v>7043.9442434092371</v>
      </c>
      <c r="BK88" s="191">
        <v>6543.9682711504302</v>
      </c>
      <c r="BL88" s="278">
        <v>5830.2553866450944</v>
      </c>
      <c r="BM88" s="191">
        <v>5426.3891393381018</v>
      </c>
      <c r="BN88" s="191">
        <v>4895.0229945582505</v>
      </c>
      <c r="BO88" s="191">
        <v>4288.2972294439132</v>
      </c>
      <c r="BP88" s="191">
        <v>3856.4864002124145</v>
      </c>
      <c r="BQ88" s="191">
        <v>2822.8321112851104</v>
      </c>
      <c r="BR88" s="191">
        <v>2437.4988050355696</v>
      </c>
      <c r="BS88" s="191">
        <v>2200.1050260802513</v>
      </c>
      <c r="BT88" s="191">
        <v>1934.121646097947</v>
      </c>
      <c r="BU88" s="191">
        <v>1837.5826055662615</v>
      </c>
      <c r="BV88" s="191">
        <v>1501.3924527061774</v>
      </c>
      <c r="BW88" s="191">
        <v>934.95213870580335</v>
      </c>
      <c r="BX88" s="191">
        <v>693.57180013712673</v>
      </c>
      <c r="BY88" s="191">
        <v>439.87259257872159</v>
      </c>
      <c r="BZ88" s="191">
        <v>404.91015795494968</v>
      </c>
      <c r="CA88" s="191">
        <v>254.49705344426545</v>
      </c>
      <c r="CB88" s="191">
        <v>70.238771068158513</v>
      </c>
      <c r="CC88" s="191">
        <v>1.0589442522610477</v>
      </c>
      <c r="CD88" s="191">
        <v>2.1892314085678684</v>
      </c>
      <c r="CE88" s="191">
        <v>0.96392673665550854</v>
      </c>
      <c r="CF88" s="191">
        <v>0.39082842269839618</v>
      </c>
      <c r="CG88" s="191">
        <v>5.3898970219291437E-2</v>
      </c>
      <c r="CH88" s="192">
        <v>0.6810960142055521</v>
      </c>
    </row>
    <row r="89" spans="1:86" x14ac:dyDescent="0.25">
      <c r="B89" s="72" t="s">
        <v>565</v>
      </c>
      <c r="AH89" s="191">
        <v>3823.7355910704514</v>
      </c>
      <c r="AI89" s="191">
        <v>3382.4617404687165</v>
      </c>
      <c r="AJ89" s="191">
        <v>4246.8005536433111</v>
      </c>
      <c r="AK89" s="191">
        <v>7104.3264303081596</v>
      </c>
      <c r="AL89" s="191">
        <v>10905.627779505096</v>
      </c>
      <c r="AM89" s="191">
        <v>13091.069418268633</v>
      </c>
      <c r="AN89" s="191">
        <v>14134.175230995743</v>
      </c>
      <c r="AO89" s="191">
        <v>15108.300271728083</v>
      </c>
      <c r="AP89" s="191">
        <v>15011.710837953302</v>
      </c>
      <c r="AQ89" s="191">
        <v>13151.715826652753</v>
      </c>
      <c r="AR89" s="191">
        <v>9352.7378571154295</v>
      </c>
      <c r="AS89" s="191">
        <v>7724.5625018854607</v>
      </c>
      <c r="AT89" s="191">
        <v>8093.2980159136987</v>
      </c>
      <c r="AU89" s="191">
        <v>10432.580339841186</v>
      </c>
      <c r="AV89" s="191">
        <v>13139.948846645093</v>
      </c>
      <c r="AW89" s="191">
        <v>13338.230983267757</v>
      </c>
      <c r="AX89" s="191">
        <v>11937.129102013869</v>
      </c>
      <c r="AY89" s="191">
        <v>10790.440179344099</v>
      </c>
      <c r="AZ89" s="191">
        <v>9158.8248163939588</v>
      </c>
      <c r="BA89" s="191">
        <v>7488.8064255336976</v>
      </c>
      <c r="BB89" s="191">
        <v>6635.1111847090024</v>
      </c>
      <c r="BC89" s="191">
        <v>5951.707369924764</v>
      </c>
      <c r="BD89" s="191">
        <v>5154.2790393858741</v>
      </c>
      <c r="BE89" s="191">
        <v>4420.7772858892995</v>
      </c>
      <c r="BF89" s="191">
        <v>4274.225024063714</v>
      </c>
      <c r="BG89" s="191">
        <v>4037.1033931413863</v>
      </c>
      <c r="BH89" s="278">
        <v>3486.1322548717444</v>
      </c>
      <c r="BI89" s="191">
        <v>3545.6631970395129</v>
      </c>
      <c r="BJ89" s="191">
        <v>3674.2540182519447</v>
      </c>
      <c r="BK89" s="191">
        <v>3366.2868889431875</v>
      </c>
      <c r="BL89" s="278">
        <v>3839.4033723197044</v>
      </c>
      <c r="BM89" s="191">
        <v>6393.3233808015784</v>
      </c>
      <c r="BN89" s="191">
        <v>6471.6535790295302</v>
      </c>
      <c r="BO89" s="191">
        <v>7145.4667387243207</v>
      </c>
      <c r="BP89" s="191">
        <v>7547.7648116587843</v>
      </c>
      <c r="BQ89" s="191">
        <v>5494.9901307817099</v>
      </c>
      <c r="BR89" s="191">
        <v>3832.5464165023541</v>
      </c>
      <c r="BS89" s="191">
        <v>2828.8204517166328</v>
      </c>
      <c r="BT89" s="191">
        <v>2230.0903970434442</v>
      </c>
      <c r="BU89" s="191">
        <v>1971.9125363925452</v>
      </c>
      <c r="BV89" s="191">
        <v>1528.6532983089598</v>
      </c>
      <c r="BW89" s="191">
        <v>785.07369920271594</v>
      </c>
      <c r="BX89" s="191">
        <v>538.49083008108551</v>
      </c>
      <c r="BY89" s="191">
        <v>370.34083762106985</v>
      </c>
      <c r="BZ89" s="191">
        <v>259.66500451742536</v>
      </c>
      <c r="CA89" s="191">
        <v>158.53664487981612</v>
      </c>
      <c r="CB89" s="191">
        <v>95.873443216611676</v>
      </c>
      <c r="CC89" s="191">
        <v>0.83952601325077481</v>
      </c>
      <c r="CD89" s="191">
        <v>0.81014477429453224</v>
      </c>
      <c r="CE89" s="191">
        <v>0.56194107451063213</v>
      </c>
      <c r="CF89" s="191">
        <v>0.39562300028593433</v>
      </c>
      <c r="CG89" s="191">
        <v>0.28379881300494725</v>
      </c>
      <c r="CH89" s="192">
        <v>0.20819630254423516</v>
      </c>
    </row>
    <row r="90" spans="1:86" x14ac:dyDescent="0.25">
      <c r="B90" s="72" t="s">
        <v>566</v>
      </c>
      <c r="AH90" s="191">
        <v>2850.7084104852702</v>
      </c>
      <c r="AI90" s="191">
        <v>2713.4792453891814</v>
      </c>
      <c r="AJ90" s="191">
        <v>2960.5088601060534</v>
      </c>
      <c r="AK90" s="191">
        <v>4292.9341689516814</v>
      </c>
      <c r="AL90" s="191">
        <v>5193.0907184528551</v>
      </c>
      <c r="AM90" s="191">
        <v>5940.9956939402691</v>
      </c>
      <c r="AN90" s="191">
        <v>6334.8820884685965</v>
      </c>
      <c r="AO90" s="191">
        <v>6677.3756180942619</v>
      </c>
      <c r="AP90" s="191">
        <v>7020.8093669123118</v>
      </c>
      <c r="AQ90" s="191">
        <v>7064.0963606994037</v>
      </c>
      <c r="AR90" s="191">
        <v>6947.2382748066384</v>
      </c>
      <c r="AS90" s="191">
        <v>7269.9862968108282</v>
      </c>
      <c r="AT90" s="191">
        <v>8687.028683057817</v>
      </c>
      <c r="AU90" s="191">
        <v>10844.712423520579</v>
      </c>
      <c r="AV90" s="191">
        <v>13431.468626442083</v>
      </c>
      <c r="AW90" s="191">
        <v>15585.14805788573</v>
      </c>
      <c r="AX90" s="191">
        <v>17267.92341096637</v>
      </c>
      <c r="AY90" s="191">
        <v>18441.116165774503</v>
      </c>
      <c r="AZ90" s="191">
        <v>18908.458584182394</v>
      </c>
      <c r="BA90" s="191">
        <v>18557.230188596368</v>
      </c>
      <c r="BB90" s="191">
        <v>17888.421070981731</v>
      </c>
      <c r="BC90" s="191">
        <v>16609.993152444051</v>
      </c>
      <c r="BD90" s="191">
        <v>14399.98090688921</v>
      </c>
      <c r="BE90" s="191">
        <v>14487.481604368444</v>
      </c>
      <c r="BF90" s="191">
        <v>15593.679552253638</v>
      </c>
      <c r="BG90" s="191">
        <v>15660.628075351451</v>
      </c>
      <c r="BH90" s="278">
        <v>16804.718123252496</v>
      </c>
      <c r="BI90" s="191">
        <v>17631.157820804081</v>
      </c>
      <c r="BJ90" s="191">
        <v>18619.486248649664</v>
      </c>
      <c r="BK90" s="191">
        <v>19480.78629669494</v>
      </c>
      <c r="BL90" s="278">
        <v>20566.768902520118</v>
      </c>
      <c r="BM90" s="191">
        <v>24771.460777088505</v>
      </c>
      <c r="BN90" s="191">
        <v>26698.707160414473</v>
      </c>
      <c r="BO90" s="191">
        <v>27395.107161649321</v>
      </c>
      <c r="BP90" s="191">
        <v>28417.172442247371</v>
      </c>
      <c r="BQ90" s="191">
        <v>26833.762790729121</v>
      </c>
      <c r="BR90" s="191">
        <v>26639.694232982922</v>
      </c>
      <c r="BS90" s="191">
        <v>26377.313630083492</v>
      </c>
      <c r="BT90" s="191">
        <v>25030.309806351193</v>
      </c>
      <c r="BU90" s="191">
        <v>23582.024298016691</v>
      </c>
      <c r="BV90" s="191">
        <v>21153.422188065739</v>
      </c>
      <c r="BW90" s="191">
        <v>17524.950732594731</v>
      </c>
      <c r="BX90" s="191">
        <v>15335.54244511817</v>
      </c>
      <c r="BY90" s="191">
        <v>13645.121519509703</v>
      </c>
      <c r="BZ90" s="191">
        <v>12077.842855014867</v>
      </c>
      <c r="CA90" s="191">
        <v>11109.945233317754</v>
      </c>
      <c r="CB90" s="191">
        <v>9502.796476096124</v>
      </c>
      <c r="CC90" s="191">
        <v>6007.9419304206795</v>
      </c>
      <c r="CD90" s="191">
        <v>5299.0805378149707</v>
      </c>
      <c r="CE90" s="191">
        <v>5479.7181271529298</v>
      </c>
      <c r="CF90" s="191">
        <v>5663.3755256979794</v>
      </c>
      <c r="CG90" s="191">
        <v>5903.6544479182458</v>
      </c>
      <c r="CH90" s="192">
        <v>6025.3572581017661</v>
      </c>
    </row>
    <row r="91" spans="1:86" ht="24.75" customHeight="1" x14ac:dyDescent="0.25">
      <c r="B91" s="72" t="s">
        <v>572</v>
      </c>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91"/>
      <c r="BN91" s="191"/>
      <c r="BO91" s="191"/>
      <c r="BP91" s="191"/>
      <c r="BQ91" s="191">
        <v>8.4450363230733476</v>
      </c>
      <c r="BR91" s="191">
        <v>79.826516045827532</v>
      </c>
      <c r="BS91" s="191">
        <v>693.05610942998908</v>
      </c>
      <c r="BT91" s="191">
        <v>2194.8688927673802</v>
      </c>
      <c r="BU91" s="191">
        <v>4541.2595835643169</v>
      </c>
      <c r="BV91" s="191">
        <v>10870.965492969079</v>
      </c>
      <c r="BW91" s="191">
        <v>23926.55081467373</v>
      </c>
      <c r="BX91" s="191">
        <v>47305.540992825074</v>
      </c>
      <c r="BY91" s="191">
        <v>50105.923796361087</v>
      </c>
      <c r="BZ91" s="191">
        <v>48367.041613498353</v>
      </c>
      <c r="CA91" s="191">
        <v>57095.566502146721</v>
      </c>
      <c r="CB91" s="191">
        <v>70287.665958590689</v>
      </c>
      <c r="CC91" s="191">
        <v>80796.951999988014</v>
      </c>
      <c r="CD91" s="191">
        <v>87649.386698919043</v>
      </c>
      <c r="CE91" s="191">
        <v>86689.251987883123</v>
      </c>
      <c r="CF91" s="191">
        <v>86287.010248921069</v>
      </c>
      <c r="CG91" s="191">
        <v>87123.42084620033</v>
      </c>
      <c r="CH91" s="192">
        <v>87961.40837501963</v>
      </c>
    </row>
    <row r="92" spans="1:86" ht="26.25" customHeight="1" x14ac:dyDescent="0.25">
      <c r="B92" s="74" t="s">
        <v>567</v>
      </c>
      <c r="AH92" s="191">
        <v>6961.7866222132925</v>
      </c>
      <c r="AI92" s="191">
        <v>6640.6959496226073</v>
      </c>
      <c r="AJ92" s="191">
        <v>6893.4769055894221</v>
      </c>
      <c r="AK92" s="191">
        <v>8857.6814930537803</v>
      </c>
      <c r="AL92" s="191">
        <v>9519.5371766398057</v>
      </c>
      <c r="AM92" s="191">
        <v>10157.811762022335</v>
      </c>
      <c r="AN92" s="191">
        <v>11062.425569215578</v>
      </c>
      <c r="AO92" s="191">
        <v>11830.64122286641</v>
      </c>
      <c r="AP92" s="191">
        <v>12232.394966973903</v>
      </c>
      <c r="AQ92" s="191">
        <v>12179.936661242511</v>
      </c>
      <c r="AR92" s="191">
        <v>12688.675873171955</v>
      </c>
      <c r="AS92" s="191">
        <v>13320.64917109166</v>
      </c>
      <c r="AT92" s="191">
        <v>14144.729052459559</v>
      </c>
      <c r="AU92" s="191">
        <v>13827.583372852636</v>
      </c>
      <c r="AV92" s="191">
        <v>16281.049991093447</v>
      </c>
      <c r="AW92" s="191">
        <v>17595.598538103921</v>
      </c>
      <c r="AX92" s="191">
        <v>17898.275567986027</v>
      </c>
      <c r="AY92" s="191">
        <v>17660.813156476448</v>
      </c>
      <c r="AZ92" s="191">
        <v>17299.483269825316</v>
      </c>
      <c r="BA92" s="191">
        <v>17332.094317181803</v>
      </c>
      <c r="BB92" s="191">
        <v>17002.726803243168</v>
      </c>
      <c r="BC92" s="191">
        <v>17472.177894776512</v>
      </c>
      <c r="BD92" s="191">
        <v>18459.86756581649</v>
      </c>
      <c r="BE92" s="191">
        <v>19544.488975263877</v>
      </c>
      <c r="BF92" s="191">
        <v>19901.544979042235</v>
      </c>
      <c r="BG92" s="191">
        <v>19799.049999683499</v>
      </c>
      <c r="BH92" s="191">
        <v>21771.976118210852</v>
      </c>
      <c r="BI92" s="191">
        <v>22023.807414059745</v>
      </c>
      <c r="BJ92" s="191">
        <v>22957.373764006261</v>
      </c>
      <c r="BK92" s="191">
        <v>23498.131366080408</v>
      </c>
      <c r="BL92" s="191">
        <v>24503.170013660132</v>
      </c>
      <c r="BM92" s="191">
        <v>25447.665529207348</v>
      </c>
      <c r="BN92" s="191">
        <v>25640.194535117862</v>
      </c>
      <c r="BO92" s="191">
        <v>24899.505190350388</v>
      </c>
      <c r="BP92" s="191">
        <v>23820.153992926127</v>
      </c>
      <c r="BQ92" s="191">
        <v>19620.703757863757</v>
      </c>
      <c r="BR92" s="191">
        <v>18733.200920014551</v>
      </c>
      <c r="BS92" s="191">
        <v>17820.977390755397</v>
      </c>
      <c r="BT92" s="191">
        <v>16622.488629272892</v>
      </c>
      <c r="BU92" s="191">
        <v>15747.422985375521</v>
      </c>
      <c r="BV92" s="191">
        <v>14717.471362026574</v>
      </c>
      <c r="BW92" s="191">
        <v>14116.785198570809</v>
      </c>
      <c r="BX92" s="191">
        <v>13481.997270449345</v>
      </c>
      <c r="BY92" s="191">
        <v>13010.861952525078</v>
      </c>
      <c r="BZ92" s="191">
        <v>12553.754610292382</v>
      </c>
      <c r="CA92" s="191">
        <v>12864.488567707131</v>
      </c>
      <c r="CB92" s="191">
        <v>13572.085870592709</v>
      </c>
      <c r="CC92" s="191">
        <v>13564.388247100227</v>
      </c>
      <c r="CD92" s="191">
        <v>13348.113931128004</v>
      </c>
      <c r="CE92" s="191">
        <v>13023.585297246751</v>
      </c>
      <c r="CF92" s="191">
        <v>12781.87260054422</v>
      </c>
      <c r="CG92" s="191">
        <v>12862.709015200602</v>
      </c>
      <c r="CH92" s="192">
        <v>12778.678001590331</v>
      </c>
    </row>
    <row r="93" spans="1:86" x14ac:dyDescent="0.25">
      <c r="B93" s="74" t="s">
        <v>544</v>
      </c>
      <c r="AH93" s="191">
        <v>10536.933813826094</v>
      </c>
      <c r="AI93" s="191">
        <v>9710.7664388953708</v>
      </c>
      <c r="AJ93" s="191">
        <v>10994.06818140752</v>
      </c>
      <c r="AK93" s="191">
        <v>15891.119948126407</v>
      </c>
      <c r="AL93" s="191">
        <v>21636.385033966784</v>
      </c>
      <c r="AM93" s="191">
        <v>25338.18059720438</v>
      </c>
      <c r="AN93" s="191">
        <v>27207.107607830167</v>
      </c>
      <c r="AO93" s="191">
        <v>29339.317081003272</v>
      </c>
      <c r="AP93" s="191">
        <v>30383.690724419052</v>
      </c>
      <c r="AQ93" s="191">
        <v>28693.021037450337</v>
      </c>
      <c r="AR93" s="191">
        <v>24798.067744684569</v>
      </c>
      <c r="AS93" s="191">
        <v>23926.94525666851</v>
      </c>
      <c r="AT93" s="191">
        <v>26507.257838045607</v>
      </c>
      <c r="AU93" s="191">
        <v>32449.601059074579</v>
      </c>
      <c r="AV93" s="191">
        <v>40489.148883873597</v>
      </c>
      <c r="AW93" s="191">
        <v>44757.193732672575</v>
      </c>
      <c r="AX93" s="191">
        <v>46710.854912869567</v>
      </c>
      <c r="AY93" s="191">
        <v>48082.575948676276</v>
      </c>
      <c r="AZ93" s="191">
        <v>47454.933291482586</v>
      </c>
      <c r="BA93" s="191">
        <v>45762.492540204672</v>
      </c>
      <c r="BB93" s="191">
        <v>44346.484482172978</v>
      </c>
      <c r="BC93" s="191">
        <v>42203.8687807776</v>
      </c>
      <c r="BD93" s="191">
        <v>38539.743797560353</v>
      </c>
      <c r="BE93" s="191">
        <v>38680.610500281662</v>
      </c>
      <c r="BF93" s="191">
        <v>39620.165157438372</v>
      </c>
      <c r="BG93" s="191">
        <v>40168.330996674231</v>
      </c>
      <c r="BH93" s="191">
        <v>39411.967579840406</v>
      </c>
      <c r="BI93" s="191">
        <v>38644.942346795331</v>
      </c>
      <c r="BJ93" s="191">
        <v>38973.145578352734</v>
      </c>
      <c r="BK93" s="191">
        <v>39734.327825906577</v>
      </c>
      <c r="BL93" s="191">
        <v>40034.468807609221</v>
      </c>
      <c r="BM93" s="191">
        <v>47175.892626561632</v>
      </c>
      <c r="BN93" s="191">
        <v>48932.409417176517</v>
      </c>
      <c r="BO93" s="191">
        <v>49873.938589104124</v>
      </c>
      <c r="BP93" s="191">
        <v>51836.412056842593</v>
      </c>
      <c r="BQ93" s="191">
        <v>46946.460613738462</v>
      </c>
      <c r="BR93" s="191">
        <v>46435.492847996684</v>
      </c>
      <c r="BS93" s="191">
        <v>46285.740299594763</v>
      </c>
      <c r="BT93" s="191">
        <v>45567.050093697078</v>
      </c>
      <c r="BU93" s="191">
        <v>46517.283364938223</v>
      </c>
      <c r="BV93" s="191">
        <v>49128.567674565296</v>
      </c>
      <c r="BW93" s="191">
        <v>55323.219378604328</v>
      </c>
      <c r="BX93" s="191">
        <v>74775.80595279549</v>
      </c>
      <c r="BY93" s="191">
        <v>74656.764867152408</v>
      </c>
      <c r="BZ93" s="191">
        <v>69826.47404262943</v>
      </c>
      <c r="CA93" s="191">
        <v>76768.586811911533</v>
      </c>
      <c r="CB93" s="191">
        <v>87496.222315225983</v>
      </c>
      <c r="CC93" s="191">
        <v>88718.132283588217</v>
      </c>
      <c r="CD93" s="191">
        <v>92982.247514960633</v>
      </c>
      <c r="CE93" s="191">
        <v>92198.18811472856</v>
      </c>
      <c r="CF93" s="191">
        <v>91976.075981947302</v>
      </c>
      <c r="CG93" s="191">
        <v>93049.771060501604</v>
      </c>
      <c r="CH93" s="192">
        <v>94007.655319869751</v>
      </c>
    </row>
    <row r="94" spans="1:86" s="123" customFormat="1" ht="15.6" x14ac:dyDescent="0.3">
      <c r="A94" s="202"/>
      <c r="B94" s="123" t="s">
        <v>276</v>
      </c>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55">
        <f>AH93+AH92</f>
        <v>17498.720436039388</v>
      </c>
      <c r="AI94" s="55">
        <f t="shared" ref="AI94:CH94" si="2">AI93+AI92</f>
        <v>16351.462388517979</v>
      </c>
      <c r="AJ94" s="55">
        <f t="shared" si="2"/>
        <v>17887.545086996943</v>
      </c>
      <c r="AK94" s="55">
        <f t="shared" si="2"/>
        <v>24748.801441180185</v>
      </c>
      <c r="AL94" s="55">
        <f t="shared" si="2"/>
        <v>31155.92221060659</v>
      </c>
      <c r="AM94" s="55">
        <f t="shared" si="2"/>
        <v>35495.992359226715</v>
      </c>
      <c r="AN94" s="55">
        <f t="shared" si="2"/>
        <v>38269.533177045741</v>
      </c>
      <c r="AO94" s="55">
        <f t="shared" si="2"/>
        <v>41169.95830386968</v>
      </c>
      <c r="AP94" s="55">
        <f t="shared" si="2"/>
        <v>42616.085691392953</v>
      </c>
      <c r="AQ94" s="55">
        <f t="shared" si="2"/>
        <v>40872.957698692844</v>
      </c>
      <c r="AR94" s="55">
        <f t="shared" si="2"/>
        <v>37486.743617856526</v>
      </c>
      <c r="AS94" s="55">
        <f t="shared" si="2"/>
        <v>37247.594427760167</v>
      </c>
      <c r="AT94" s="55">
        <f t="shared" si="2"/>
        <v>40651.98689050517</v>
      </c>
      <c r="AU94" s="55">
        <f t="shared" si="2"/>
        <v>46277.184431927213</v>
      </c>
      <c r="AV94" s="55">
        <f t="shared" si="2"/>
        <v>56770.198874967042</v>
      </c>
      <c r="AW94" s="55">
        <f t="shared" si="2"/>
        <v>62352.792270776496</v>
      </c>
      <c r="AX94" s="55">
        <f t="shared" si="2"/>
        <v>64609.130480855594</v>
      </c>
      <c r="AY94" s="55">
        <f t="shared" si="2"/>
        <v>65743.389105152717</v>
      </c>
      <c r="AZ94" s="55">
        <f t="shared" si="2"/>
        <v>64754.416561307902</v>
      </c>
      <c r="BA94" s="55">
        <f t="shared" si="2"/>
        <v>63094.586857386472</v>
      </c>
      <c r="BB94" s="55">
        <f t="shared" si="2"/>
        <v>61349.211285416146</v>
      </c>
      <c r="BC94" s="55">
        <f t="shared" si="2"/>
        <v>59676.046675554113</v>
      </c>
      <c r="BD94" s="55">
        <f t="shared" si="2"/>
        <v>56999.61136337684</v>
      </c>
      <c r="BE94" s="55">
        <f t="shared" si="2"/>
        <v>58225.099475545539</v>
      </c>
      <c r="BF94" s="55">
        <f t="shared" si="2"/>
        <v>59521.710136480608</v>
      </c>
      <c r="BG94" s="55">
        <f t="shared" si="2"/>
        <v>59967.38099635773</v>
      </c>
      <c r="BH94" s="55">
        <f t="shared" si="2"/>
        <v>61183.943698051255</v>
      </c>
      <c r="BI94" s="55">
        <f t="shared" si="2"/>
        <v>60668.749760855077</v>
      </c>
      <c r="BJ94" s="55">
        <f t="shared" si="2"/>
        <v>61930.519342358995</v>
      </c>
      <c r="BK94" s="55">
        <f t="shared" si="2"/>
        <v>63232.459191986985</v>
      </c>
      <c r="BL94" s="55">
        <f t="shared" si="2"/>
        <v>64537.638821269356</v>
      </c>
      <c r="BM94" s="55">
        <f t="shared" si="2"/>
        <v>72623.558155768987</v>
      </c>
      <c r="BN94" s="55">
        <f t="shared" si="2"/>
        <v>74572.603952294376</v>
      </c>
      <c r="BO94" s="55">
        <f t="shared" si="2"/>
        <v>74773.443779454508</v>
      </c>
      <c r="BP94" s="55">
        <f t="shared" si="2"/>
        <v>75656.56604976872</v>
      </c>
      <c r="BQ94" s="55">
        <f t="shared" si="2"/>
        <v>66567.164371602223</v>
      </c>
      <c r="BR94" s="55">
        <f t="shared" si="2"/>
        <v>65168.693768011231</v>
      </c>
      <c r="BS94" s="55">
        <f t="shared" si="2"/>
        <v>64106.71769035016</v>
      </c>
      <c r="BT94" s="55">
        <f t="shared" si="2"/>
        <v>62189.53872296997</v>
      </c>
      <c r="BU94" s="55">
        <f t="shared" si="2"/>
        <v>62264.706350313747</v>
      </c>
      <c r="BV94" s="55">
        <f t="shared" si="2"/>
        <v>63846.039036591872</v>
      </c>
      <c r="BW94" s="55">
        <f t="shared" si="2"/>
        <v>69440.004577175132</v>
      </c>
      <c r="BX94" s="55">
        <f t="shared" si="2"/>
        <v>88257.803223244831</v>
      </c>
      <c r="BY94" s="55">
        <f t="shared" si="2"/>
        <v>87667.626819677491</v>
      </c>
      <c r="BZ94" s="55">
        <f t="shared" si="2"/>
        <v>82380.228652921811</v>
      </c>
      <c r="CA94" s="55">
        <f t="shared" si="2"/>
        <v>89633.075379618662</v>
      </c>
      <c r="CB94" s="55">
        <f t="shared" si="2"/>
        <v>101068.30818581869</v>
      </c>
      <c r="CC94" s="55">
        <f t="shared" si="2"/>
        <v>102282.52053068845</v>
      </c>
      <c r="CD94" s="55">
        <f t="shared" si="2"/>
        <v>106330.36144608863</v>
      </c>
      <c r="CE94" s="55">
        <f t="shared" si="2"/>
        <v>105221.77341197531</v>
      </c>
      <c r="CF94" s="55">
        <f t="shared" si="2"/>
        <v>104757.94858249152</v>
      </c>
      <c r="CG94" s="55">
        <f t="shared" si="2"/>
        <v>105912.4800757022</v>
      </c>
      <c r="CH94" s="56">
        <f t="shared" si="2"/>
        <v>106786.33332146009</v>
      </c>
    </row>
    <row r="95" spans="1:86" ht="26.25" customHeight="1" x14ac:dyDescent="0.3">
      <c r="B95" s="123" t="s">
        <v>573</v>
      </c>
      <c r="AH95" s="191"/>
      <c r="AI95" s="191"/>
      <c r="AJ95" s="191"/>
      <c r="AK95" s="191"/>
      <c r="AL95" s="191"/>
      <c r="AM95" s="191"/>
      <c r="AN95" s="191"/>
      <c r="AO95" s="191"/>
      <c r="AP95" s="191"/>
      <c r="AQ95" s="191"/>
      <c r="AR95" s="191"/>
      <c r="AS95" s="191"/>
      <c r="AT95" s="191"/>
      <c r="AU95" s="191"/>
      <c r="AV95" s="191"/>
      <c r="AW95" s="191"/>
      <c r="AX95" s="191"/>
      <c r="AY95" s="191"/>
      <c r="AZ95" s="191"/>
      <c r="BA95" s="191"/>
      <c r="BB95" s="191"/>
      <c r="BC95" s="191"/>
      <c r="BD95" s="191"/>
      <c r="BE95" s="191"/>
      <c r="BF95" s="191"/>
      <c r="BG95" s="191"/>
      <c r="BH95" s="305" t="str">
        <f>'Table 3a'!BH95</f>
        <v>Definition change -&gt;</v>
      </c>
      <c r="BI95" s="191"/>
      <c r="BJ95" s="191"/>
      <c r="BK95" s="191"/>
      <c r="BL95" s="305" t="str">
        <f>'Table 3a'!BL95</f>
        <v>Definition change -&gt;</v>
      </c>
      <c r="BM95" s="191"/>
      <c r="BN95" s="191"/>
      <c r="BO95" s="191"/>
      <c r="BP95" s="191"/>
      <c r="BQ95" s="191"/>
      <c r="BR95" s="191"/>
      <c r="BS95" s="191"/>
      <c r="BT95" s="191"/>
      <c r="BU95" s="191"/>
      <c r="BV95" s="191"/>
      <c r="BW95" s="191"/>
      <c r="BX95" s="191"/>
      <c r="BY95" s="191"/>
      <c r="BZ95" s="191"/>
      <c r="CA95" s="191"/>
      <c r="CB95" s="191"/>
      <c r="CC95" s="191"/>
      <c r="CD95" s="191"/>
      <c r="CE95" s="191"/>
      <c r="CF95" s="191"/>
      <c r="CG95" s="191"/>
      <c r="CH95" s="192"/>
    </row>
    <row r="96" spans="1:86" x14ac:dyDescent="0.25">
      <c r="B96" s="72" t="s">
        <v>571</v>
      </c>
      <c r="AH96" s="191">
        <v>5714.6232298068298</v>
      </c>
      <c r="AI96" s="191">
        <v>5371.0634425423441</v>
      </c>
      <c r="AJ96" s="191">
        <v>5444.1582186415872</v>
      </c>
      <c r="AK96" s="191">
        <v>6926.4321715297947</v>
      </c>
      <c r="AL96" s="191">
        <v>7285.495684301316</v>
      </c>
      <c r="AM96" s="191">
        <v>7576.6192362245329</v>
      </c>
      <c r="AN96" s="191">
        <v>8109.6342752480359</v>
      </c>
      <c r="AO96" s="191">
        <v>8423.8196673799375</v>
      </c>
      <c r="AP96" s="191">
        <v>8325.6962353867439</v>
      </c>
      <c r="AQ96" s="191">
        <v>7959.4053454149716</v>
      </c>
      <c r="AR96" s="191">
        <v>8464.689482761838</v>
      </c>
      <c r="AS96" s="191">
        <v>8463.0225143694752</v>
      </c>
      <c r="AT96" s="191">
        <v>8765.3431444567268</v>
      </c>
      <c r="AU96" s="191">
        <v>9246.1571167215297</v>
      </c>
      <c r="AV96" s="191">
        <v>11095.381917321305</v>
      </c>
      <c r="AW96" s="191">
        <v>11753.380115930371</v>
      </c>
      <c r="AX96" s="191">
        <v>12063.78491917598</v>
      </c>
      <c r="AY96" s="191">
        <v>12382.964792772538</v>
      </c>
      <c r="AZ96" s="191">
        <v>12257.008963719716</v>
      </c>
      <c r="BA96" s="191">
        <v>12455.507990095864</v>
      </c>
      <c r="BB96" s="191">
        <v>12335.051816107647</v>
      </c>
      <c r="BC96" s="191">
        <v>12916.590313171444</v>
      </c>
      <c r="BD96" s="191">
        <v>13869.312463453589</v>
      </c>
      <c r="BE96" s="191">
        <v>14842.796333312279</v>
      </c>
      <c r="BF96" s="191">
        <v>15961.905244584099</v>
      </c>
      <c r="BG96" s="191">
        <v>16356.18299647413</v>
      </c>
      <c r="BH96" s="278">
        <v>18547.815747912846</v>
      </c>
      <c r="BI96" s="191">
        <v>18860.495445747529</v>
      </c>
      <c r="BJ96" s="191">
        <v>19575.953901135708</v>
      </c>
      <c r="BK96" s="191">
        <v>20112.662738722927</v>
      </c>
      <c r="BL96" s="278">
        <v>21095.935688789821</v>
      </c>
      <c r="BM96" s="191">
        <v>21964.306354940858</v>
      </c>
      <c r="BN96" s="191">
        <v>22164.236564810017</v>
      </c>
      <c r="BO96" s="191">
        <v>21564.90211188508</v>
      </c>
      <c r="BP96" s="191">
        <v>20675.64034737628</v>
      </c>
      <c r="BQ96" s="191">
        <v>19620.703757863757</v>
      </c>
      <c r="BR96" s="191">
        <v>18733.200920014551</v>
      </c>
      <c r="BS96" s="191">
        <v>17820.977390755397</v>
      </c>
      <c r="BT96" s="191">
        <v>16622.488629272892</v>
      </c>
      <c r="BU96" s="191">
        <v>15747.422985375521</v>
      </c>
      <c r="BV96" s="191">
        <v>14709.019482807409</v>
      </c>
      <c r="BW96" s="191">
        <v>14107.331929914499</v>
      </c>
      <c r="BX96" s="191">
        <v>13474.126207422041</v>
      </c>
      <c r="BY96" s="191">
        <v>13005.94955903787</v>
      </c>
      <c r="BZ96" s="191">
        <v>12549.476699892981</v>
      </c>
      <c r="CA96" s="191">
        <v>12857.160372966553</v>
      </c>
      <c r="CB96" s="191">
        <v>13561.395102210607</v>
      </c>
      <c r="CC96" s="191">
        <v>13548.813207326197</v>
      </c>
      <c r="CD96" s="191">
        <v>13347.310394207449</v>
      </c>
      <c r="CE96" s="191">
        <v>13022.584274708181</v>
      </c>
      <c r="CF96" s="191">
        <v>12780.687308370721</v>
      </c>
      <c r="CG96" s="191">
        <v>12861.343375500554</v>
      </c>
      <c r="CH96" s="192">
        <v>12777.133852790861</v>
      </c>
    </row>
    <row r="97" spans="1:86" x14ac:dyDescent="0.25">
      <c r="B97" s="72" t="s">
        <v>563</v>
      </c>
      <c r="AH97" s="191">
        <v>796.21036120872441</v>
      </c>
      <c r="AI97" s="191">
        <v>753.63250732133588</v>
      </c>
      <c r="AJ97" s="191">
        <v>741.54324338288632</v>
      </c>
      <c r="AK97" s="191">
        <v>765.5576451990288</v>
      </c>
      <c r="AL97" s="191">
        <v>933.24334073843124</v>
      </c>
      <c r="AM97" s="191">
        <v>992.81408743885913</v>
      </c>
      <c r="AN97" s="191">
        <v>1030.6810773334485</v>
      </c>
      <c r="AO97" s="191">
        <v>1122.5698973905664</v>
      </c>
      <c r="AP97" s="191">
        <v>1301.6274799808905</v>
      </c>
      <c r="AQ97" s="191">
        <v>1249.9562204132242</v>
      </c>
      <c r="AR97" s="191">
        <v>1517.4069143994459</v>
      </c>
      <c r="AS97" s="191">
        <v>1545.9420532640288</v>
      </c>
      <c r="AT97" s="191">
        <v>1769.8548222735435</v>
      </c>
      <c r="AU97" s="191">
        <v>2074.1836934626212</v>
      </c>
      <c r="AV97" s="191">
        <v>2811.9553115403069</v>
      </c>
      <c r="AW97" s="191">
        <v>3421.2332896290868</v>
      </c>
      <c r="AX97" s="191">
        <v>4242.8576554831589</v>
      </c>
      <c r="AY97" s="191">
        <v>4972.602549610715</v>
      </c>
      <c r="AZ97" s="191">
        <v>5301.2119408168592</v>
      </c>
      <c r="BA97" s="191">
        <v>5565.0132784712878</v>
      </c>
      <c r="BB97" s="191">
        <v>5777.9035813867795</v>
      </c>
      <c r="BC97" s="191">
        <v>5959.1544668580273</v>
      </c>
      <c r="BD97" s="191">
        <v>6331.5891225831183</v>
      </c>
      <c r="BE97" s="191">
        <v>6678.2834790733978</v>
      </c>
      <c r="BF97" s="191">
        <v>6990.9673152650503</v>
      </c>
      <c r="BG97" s="191">
        <v>7294.8751374123376</v>
      </c>
      <c r="BH97" s="278">
        <v>6971.5306762131886</v>
      </c>
      <c r="BI97" s="191">
        <v>6779.2496835205457</v>
      </c>
      <c r="BJ97" s="191">
        <v>6831.8295219441761</v>
      </c>
      <c r="BK97" s="191">
        <v>7586.8782711395615</v>
      </c>
      <c r="BL97" s="278">
        <v>7561.0624690566019</v>
      </c>
      <c r="BM97" s="191">
        <v>8419.9414789246093</v>
      </c>
      <c r="BN97" s="191">
        <v>8726.2545416776429</v>
      </c>
      <c r="BO97" s="191">
        <v>9047.9253440667744</v>
      </c>
      <c r="BP97" s="191">
        <v>10137.45252523759</v>
      </c>
      <c r="BQ97" s="191">
        <v>11345.048873365549</v>
      </c>
      <c r="BR97" s="191">
        <v>13051.043736178261</v>
      </c>
      <c r="BS97" s="191">
        <v>14183.544207099791</v>
      </c>
      <c r="BT97" s="191">
        <v>14176.934376969921</v>
      </c>
      <c r="BU97" s="191">
        <v>14584.504341398409</v>
      </c>
      <c r="BV97" s="191">
        <v>14082.586121734505</v>
      </c>
      <c r="BW97" s="191">
        <v>12161.145262083655</v>
      </c>
      <c r="BX97" s="191">
        <v>10910.530947661338</v>
      </c>
      <c r="BY97" s="191">
        <v>10100.41851456903</v>
      </c>
      <c r="BZ97" s="191">
        <v>8721.2923220432258</v>
      </c>
      <c r="CA97" s="191">
        <v>8157.3695728635639</v>
      </c>
      <c r="CB97" s="191">
        <v>7550.3384346364974</v>
      </c>
      <c r="CC97" s="191">
        <v>1926.9149226880299</v>
      </c>
      <c r="CD97" s="191">
        <v>31.58443896430822</v>
      </c>
      <c r="CE97" s="191">
        <v>28.693154419918276</v>
      </c>
      <c r="CF97" s="191">
        <v>26.089048078759461</v>
      </c>
      <c r="CG97" s="191">
        <v>23.723708299849211</v>
      </c>
      <c r="CH97" s="192">
        <v>21.544543231080848</v>
      </c>
    </row>
    <row r="98" spans="1:86" x14ac:dyDescent="0.25">
      <c r="B98" s="72" t="s">
        <v>564</v>
      </c>
      <c r="AH98" s="191">
        <v>987.06007850489482</v>
      </c>
      <c r="AI98" s="191">
        <v>897.64270461078627</v>
      </c>
      <c r="AJ98" s="191">
        <v>886.97707671387423</v>
      </c>
      <c r="AK98" s="191">
        <v>1126.5239193059217</v>
      </c>
      <c r="AL98" s="191">
        <v>1601.8228080692909</v>
      </c>
      <c r="AM98" s="191">
        <v>2018.5313562525582</v>
      </c>
      <c r="AN98" s="191">
        <v>2175.6490910824077</v>
      </c>
      <c r="AO98" s="191">
        <v>2536.2243285340178</v>
      </c>
      <c r="AP98" s="191">
        <v>2794.1637102317354</v>
      </c>
      <c r="AQ98" s="191">
        <v>2777.5858358497098</v>
      </c>
      <c r="AR98" s="191">
        <v>2791.1232210235853</v>
      </c>
      <c r="AS98" s="191">
        <v>2687.6593200041584</v>
      </c>
      <c r="AT98" s="191">
        <v>3064.7766281503937</v>
      </c>
      <c r="AU98" s="191">
        <v>3736.8417111298131</v>
      </c>
      <c r="AV98" s="191">
        <v>4377.034696756521</v>
      </c>
      <c r="AW98" s="191">
        <v>4566.6236782099131</v>
      </c>
      <c r="AX98" s="191">
        <v>5331.8751785440973</v>
      </c>
      <c r="AY98" s="191">
        <v>5497.8127281479565</v>
      </c>
      <c r="AZ98" s="191">
        <v>5344.0582753389654</v>
      </c>
      <c r="BA98" s="191">
        <v>4986.4039768023786</v>
      </c>
      <c r="BB98" s="191">
        <v>4623.5284674975683</v>
      </c>
      <c r="BC98" s="191">
        <v>4290.5489309696222</v>
      </c>
      <c r="BD98" s="191">
        <v>4199.2003775847643</v>
      </c>
      <c r="BE98" s="191">
        <v>4006.0224759853218</v>
      </c>
      <c r="BF98" s="191">
        <v>3741.3070635712538</v>
      </c>
      <c r="BG98" s="191">
        <v>3925.3875390149424</v>
      </c>
      <c r="BH98" s="278">
        <v>3909.4192454923218</v>
      </c>
      <c r="BI98" s="191">
        <v>3613.5344920561201</v>
      </c>
      <c r="BJ98" s="191">
        <v>3525.9870426747225</v>
      </c>
      <c r="BK98" s="191">
        <v>3506.205886914543</v>
      </c>
      <c r="BL98" s="278">
        <v>3360.1598169442896</v>
      </c>
      <c r="BM98" s="191">
        <v>3695.064696488771</v>
      </c>
      <c r="BN98" s="191">
        <v>3533.4473291001145</v>
      </c>
      <c r="BO98" s="191">
        <v>3237.861968634119</v>
      </c>
      <c r="BP98" s="191">
        <v>3000.5619964433376</v>
      </c>
      <c r="BQ98" s="191">
        <v>2640.6438318649002</v>
      </c>
      <c r="BR98" s="191">
        <v>2304.3492226869298</v>
      </c>
      <c r="BS98" s="191">
        <v>2111.4149809768264</v>
      </c>
      <c r="BT98" s="191">
        <v>1870.1108434013181</v>
      </c>
      <c r="BU98" s="191">
        <v>1792.1171904976313</v>
      </c>
      <c r="BV98" s="191">
        <v>1467.5864419225932</v>
      </c>
      <c r="BW98" s="191">
        <v>916.75950122013103</v>
      </c>
      <c r="BX98" s="191">
        <v>683.15144486760516</v>
      </c>
      <c r="BY98" s="191">
        <v>433.4681640966615</v>
      </c>
      <c r="BZ98" s="191">
        <v>401.31949518256016</v>
      </c>
      <c r="CA98" s="191">
        <v>252.53529137864567</v>
      </c>
      <c r="CB98" s="191">
        <v>69.135213119581294</v>
      </c>
      <c r="CC98" s="191">
        <v>1.0589442522610477</v>
      </c>
      <c r="CD98" s="191">
        <v>2.1892314085678684</v>
      </c>
      <c r="CE98" s="191">
        <v>0.96392673665550854</v>
      </c>
      <c r="CF98" s="191">
        <v>0.39082842269839618</v>
      </c>
      <c r="CG98" s="191">
        <v>5.3898970219291437E-2</v>
      </c>
      <c r="CH98" s="192">
        <v>0.6810960142055521</v>
      </c>
    </row>
    <row r="99" spans="1:86" x14ac:dyDescent="0.25">
      <c r="B99" s="72" t="s">
        <v>565</v>
      </c>
      <c r="AH99" s="191">
        <v>2740.0495799081482</v>
      </c>
      <c r="AI99" s="191">
        <v>2380.8438524076191</v>
      </c>
      <c r="AJ99" s="191">
        <v>3085.3085360569758</v>
      </c>
      <c r="AK99" s="191">
        <v>5344.8922049056173</v>
      </c>
      <c r="AL99" s="191">
        <v>8694.7354329999398</v>
      </c>
      <c r="AM99" s="191">
        <v>10614.504553026682</v>
      </c>
      <c r="AN99" s="191">
        <v>11429.964580304577</v>
      </c>
      <c r="AO99" s="191">
        <v>12271.141037135983</v>
      </c>
      <c r="AP99" s="191">
        <v>12166.832730354037</v>
      </c>
      <c r="AQ99" s="191">
        <v>10541.155643534941</v>
      </c>
      <c r="AR99" s="191">
        <v>7472.8418688427782</v>
      </c>
      <c r="AS99" s="191">
        <v>6026.6288443361791</v>
      </c>
      <c r="AT99" s="191">
        <v>6262.7142588803144</v>
      </c>
      <c r="AU99" s="191">
        <v>8378.1879776699825</v>
      </c>
      <c r="AV99" s="191">
        <v>10457.749535321273</v>
      </c>
      <c r="AW99" s="191">
        <v>10831.199995813306</v>
      </c>
      <c r="AX99" s="191">
        <v>9358.3213669883717</v>
      </c>
      <c r="AY99" s="191">
        <v>8655.3959953287849</v>
      </c>
      <c r="AZ99" s="191">
        <v>7445.5028067455405</v>
      </c>
      <c r="BA99" s="191">
        <v>6195.1370942664798</v>
      </c>
      <c r="BB99" s="191">
        <v>5496.0624462758306</v>
      </c>
      <c r="BC99" s="191">
        <v>4906.4826790478437</v>
      </c>
      <c r="BD99" s="191">
        <v>4125.6452411562086</v>
      </c>
      <c r="BE99" s="191">
        <v>3515.8789095904835</v>
      </c>
      <c r="BF99" s="191">
        <v>3377.7825587423358</v>
      </c>
      <c r="BG99" s="191">
        <v>3261.379058125623</v>
      </c>
      <c r="BH99" s="278">
        <v>2850.065767695176</v>
      </c>
      <c r="BI99" s="191">
        <v>3090.4475306658883</v>
      </c>
      <c r="BJ99" s="191">
        <v>3248.1965486046729</v>
      </c>
      <c r="BK99" s="191">
        <v>2969.8697385388518</v>
      </c>
      <c r="BL99" s="278">
        <v>3354.1482364283702</v>
      </c>
      <c r="BM99" s="191">
        <v>5591.6206497211269</v>
      </c>
      <c r="BN99" s="191">
        <v>5615.8227464819829</v>
      </c>
      <c r="BO99" s="191">
        <v>6264.7187243043936</v>
      </c>
      <c r="BP99" s="191">
        <v>6633.8580020452819</v>
      </c>
      <c r="BQ99" s="191">
        <v>5494.9901307817099</v>
      </c>
      <c r="BR99" s="191">
        <v>3832.5464165023541</v>
      </c>
      <c r="BS99" s="191">
        <v>2828.8204517166328</v>
      </c>
      <c r="BT99" s="191">
        <v>2230.0903970434442</v>
      </c>
      <c r="BU99" s="191">
        <v>1971.9125363925452</v>
      </c>
      <c r="BV99" s="191">
        <v>1528.6532983089598</v>
      </c>
      <c r="BW99" s="191">
        <v>785.07369920271594</v>
      </c>
      <c r="BX99" s="191">
        <v>538.49083008108551</v>
      </c>
      <c r="BY99" s="191">
        <v>370.34083762106985</v>
      </c>
      <c r="BZ99" s="191">
        <v>259.66500451742536</v>
      </c>
      <c r="CA99" s="191">
        <v>158.53664487981612</v>
      </c>
      <c r="CB99" s="191">
        <v>95.873443216611676</v>
      </c>
      <c r="CC99" s="191">
        <v>0.83952601325077481</v>
      </c>
      <c r="CD99" s="191">
        <v>0.81014477429453224</v>
      </c>
      <c r="CE99" s="191">
        <v>0.56194107451063213</v>
      </c>
      <c r="CF99" s="191">
        <v>0.39562300028593433</v>
      </c>
      <c r="CG99" s="191">
        <v>0.28379881300494725</v>
      </c>
      <c r="CH99" s="192">
        <v>0.20819630254423516</v>
      </c>
    </row>
    <row r="100" spans="1:86" x14ac:dyDescent="0.25">
      <c r="B100" s="72" t="s">
        <v>566</v>
      </c>
      <c r="AH100" s="191">
        <v>2726.7998045310924</v>
      </c>
      <c r="AI100" s="191">
        <v>2587.4424374671762</v>
      </c>
      <c r="AJ100" s="191">
        <v>2802.8440285977476</v>
      </c>
      <c r="AK100" s="191">
        <v>4061.6391986359163</v>
      </c>
      <c r="AL100" s="191">
        <v>4882.2745327816083</v>
      </c>
      <c r="AM100" s="191">
        <v>5548.3287737013961</v>
      </c>
      <c r="AN100" s="191">
        <v>5938.4024472270212</v>
      </c>
      <c r="AO100" s="191">
        <v>6284.3420179465229</v>
      </c>
      <c r="AP100" s="191">
        <v>6572.9926458706241</v>
      </c>
      <c r="AQ100" s="191">
        <v>6598.9374792813733</v>
      </c>
      <c r="AR100" s="191">
        <v>5905.8581814558001</v>
      </c>
      <c r="AS100" s="191">
        <v>6192.6113681193083</v>
      </c>
      <c r="AT100" s="191">
        <v>7336.427507723185</v>
      </c>
      <c r="AU100" s="191">
        <v>9552.6491719208716</v>
      </c>
      <c r="AV100" s="191">
        <v>11794.895784574228</v>
      </c>
      <c r="AW100" s="191">
        <v>13689.105643732559</v>
      </c>
      <c r="AX100" s="191">
        <v>15168.423333958437</v>
      </c>
      <c r="AY100" s="191">
        <v>15985.791506396396</v>
      </c>
      <c r="AZ100" s="191">
        <v>16101.340962678274</v>
      </c>
      <c r="BA100" s="191">
        <v>15493.468299985443</v>
      </c>
      <c r="BB100" s="191">
        <v>14881.985139423241</v>
      </c>
      <c r="BC100" s="191">
        <v>14258.387606180371</v>
      </c>
      <c r="BD100" s="191">
        <v>13899.899361024716</v>
      </c>
      <c r="BE100" s="191">
        <v>14012.936840323167</v>
      </c>
      <c r="BF100" s="191">
        <v>15121.13501898781</v>
      </c>
      <c r="BG100" s="191">
        <v>15096.363219677838</v>
      </c>
      <c r="BH100" s="278">
        <v>16232.152805197626</v>
      </c>
      <c r="BI100" s="191">
        <v>17075.31354544299</v>
      </c>
      <c r="BJ100" s="191">
        <v>18031.315020786369</v>
      </c>
      <c r="BK100" s="191">
        <v>18869.735903931247</v>
      </c>
      <c r="BL100" s="278">
        <v>19690.376268749347</v>
      </c>
      <c r="BM100" s="191">
        <v>23752.169008586538</v>
      </c>
      <c r="BN100" s="191">
        <v>25498.423977415321</v>
      </c>
      <c r="BO100" s="191">
        <v>26130.490609751261</v>
      </c>
      <c r="BP100" s="191">
        <v>27102.318195307103</v>
      </c>
      <c r="BQ100" s="191">
        <v>26797.362611657834</v>
      </c>
      <c r="BR100" s="191">
        <v>26611.702046903985</v>
      </c>
      <c r="BS100" s="191">
        <v>26355.63863369347</v>
      </c>
      <c r="BT100" s="191">
        <v>25013.141792919956</v>
      </c>
      <c r="BU100" s="191">
        <v>23569.253262779162</v>
      </c>
      <c r="BV100" s="191">
        <v>21143.554672911843</v>
      </c>
      <c r="BW100" s="191">
        <v>17520.154035684292</v>
      </c>
      <c r="BX100" s="191">
        <v>15332.627281215862</v>
      </c>
      <c r="BY100" s="191">
        <v>13643.4407324328</v>
      </c>
      <c r="BZ100" s="191">
        <v>12076.912123586189</v>
      </c>
      <c r="CA100" s="191">
        <v>11109.428759686705</v>
      </c>
      <c r="CB100" s="191">
        <v>9502.505942095715</v>
      </c>
      <c r="CC100" s="191">
        <v>6007.9419304206795</v>
      </c>
      <c r="CD100" s="191">
        <v>5299.0805378149707</v>
      </c>
      <c r="CE100" s="191">
        <v>5479.7181271529298</v>
      </c>
      <c r="CF100" s="191">
        <v>5663.3755256979794</v>
      </c>
      <c r="CG100" s="191">
        <v>5903.6544479182458</v>
      </c>
      <c r="CH100" s="192">
        <v>6025.3572581017661</v>
      </c>
    </row>
    <row r="101" spans="1:86" ht="26.25" customHeight="1" x14ac:dyDescent="0.25">
      <c r="B101" s="72" t="s">
        <v>572</v>
      </c>
      <c r="AH101" s="191"/>
      <c r="AI101" s="191"/>
      <c r="AJ101" s="191"/>
      <c r="AK101" s="191"/>
      <c r="AL101" s="191"/>
      <c r="AM101" s="191"/>
      <c r="AN101" s="191"/>
      <c r="AO101" s="191"/>
      <c r="AP101" s="191"/>
      <c r="AQ101" s="191"/>
      <c r="AR101" s="191"/>
      <c r="AS101" s="191"/>
      <c r="AT101" s="191"/>
      <c r="AU101" s="191"/>
      <c r="AV101" s="191"/>
      <c r="AW101" s="191"/>
      <c r="AX101" s="191"/>
      <c r="AY101" s="191"/>
      <c r="AZ101" s="191"/>
      <c r="BA101" s="191"/>
      <c r="BB101" s="191"/>
      <c r="BC101" s="191"/>
      <c r="BD101" s="191"/>
      <c r="BE101" s="191"/>
      <c r="BF101" s="191"/>
      <c r="BG101" s="191"/>
      <c r="BH101" s="191"/>
      <c r="BI101" s="191"/>
      <c r="BJ101" s="191"/>
      <c r="BK101" s="191"/>
      <c r="BL101" s="191"/>
      <c r="BM101" s="191"/>
      <c r="BN101" s="191"/>
      <c r="BO101" s="191"/>
      <c r="BP101" s="191"/>
      <c r="BQ101" s="191">
        <v>8.4450363230733476</v>
      </c>
      <c r="BR101" s="191">
        <v>79.826516045827532</v>
      </c>
      <c r="BS101" s="191">
        <v>693.05610942998908</v>
      </c>
      <c r="BT101" s="191">
        <v>2194.8688927673802</v>
      </c>
      <c r="BU101" s="191">
        <v>4541.2595835643169</v>
      </c>
      <c r="BV101" s="191">
        <v>10870.965492969079</v>
      </c>
      <c r="BW101" s="191">
        <v>23926.55081467373</v>
      </c>
      <c r="BX101" s="191">
        <v>47305.540992825074</v>
      </c>
      <c r="BY101" s="191">
        <v>50105.923796361087</v>
      </c>
      <c r="BZ101" s="191">
        <v>48367.041613498353</v>
      </c>
      <c r="CA101" s="191">
        <v>57095.566502146721</v>
      </c>
      <c r="CB101" s="191">
        <v>70287.665958590689</v>
      </c>
      <c r="CC101" s="191">
        <v>80796.951999988014</v>
      </c>
      <c r="CD101" s="191">
        <v>87649.386698919043</v>
      </c>
      <c r="CE101" s="191">
        <v>86689.251987883123</v>
      </c>
      <c r="CF101" s="191">
        <v>86287.010248921069</v>
      </c>
      <c r="CG101" s="191">
        <v>87123.42084620033</v>
      </c>
      <c r="CH101" s="192">
        <v>87961.40837501963</v>
      </c>
    </row>
    <row r="102" spans="1:86" ht="26.25" customHeight="1" x14ac:dyDescent="0.25">
      <c r="B102" s="74" t="s">
        <v>567</v>
      </c>
      <c r="AH102" s="191">
        <v>12676.409852020122</v>
      </c>
      <c r="AI102" s="191">
        <v>12011.75939216495</v>
      </c>
      <c r="AJ102" s="191">
        <v>12337.63512423101</v>
      </c>
      <c r="AK102" s="191">
        <v>15784.113664583574</v>
      </c>
      <c r="AL102" s="191">
        <v>16805.032860941123</v>
      </c>
      <c r="AM102" s="191">
        <v>17734.430998246866</v>
      </c>
      <c r="AN102" s="191">
        <v>19172.05984446362</v>
      </c>
      <c r="AO102" s="191">
        <v>20254.460890246348</v>
      </c>
      <c r="AP102" s="191">
        <v>20558.091202360647</v>
      </c>
      <c r="AQ102" s="191">
        <v>20139.34200665748</v>
      </c>
      <c r="AR102" s="191">
        <v>21153.365355933791</v>
      </c>
      <c r="AS102" s="191">
        <v>21783.671685461137</v>
      </c>
      <c r="AT102" s="191">
        <v>22910.072196916284</v>
      </c>
      <c r="AU102" s="191">
        <v>23073.740489574167</v>
      </c>
      <c r="AV102" s="191">
        <v>27376.43190841475</v>
      </c>
      <c r="AW102" s="191">
        <v>29348.978654034294</v>
      </c>
      <c r="AX102" s="191">
        <v>29962.060487162005</v>
      </c>
      <c r="AY102" s="191">
        <v>30043.777949248983</v>
      </c>
      <c r="AZ102" s="191">
        <v>29556.492233545032</v>
      </c>
      <c r="BA102" s="191">
        <v>29787.602307277666</v>
      </c>
      <c r="BB102" s="191">
        <v>29337.778619350811</v>
      </c>
      <c r="BC102" s="191">
        <v>30388.76820794796</v>
      </c>
      <c r="BD102" s="191">
        <v>32329.180029270075</v>
      </c>
      <c r="BE102" s="191">
        <v>34387.285308576153</v>
      </c>
      <c r="BF102" s="191">
        <v>35863.450223626329</v>
      </c>
      <c r="BG102" s="191">
        <v>36155.232996157625</v>
      </c>
      <c r="BH102" s="191">
        <v>40319.791866123698</v>
      </c>
      <c r="BI102" s="191">
        <v>40884.302859807278</v>
      </c>
      <c r="BJ102" s="191">
        <v>42576.008723522951</v>
      </c>
      <c r="BK102" s="191">
        <v>43651.934170492386</v>
      </c>
      <c r="BL102" s="191">
        <v>45599.105702449953</v>
      </c>
      <c r="BM102" s="191">
        <v>47411.971884148203</v>
      </c>
      <c r="BN102" s="191">
        <v>47804.431099927882</v>
      </c>
      <c r="BO102" s="191">
        <v>46464.407302235464</v>
      </c>
      <c r="BP102" s="191">
        <v>44495.794340302411</v>
      </c>
      <c r="BQ102" s="191">
        <v>39241.407515727515</v>
      </c>
      <c r="BR102" s="191">
        <v>37466.401840029102</v>
      </c>
      <c r="BS102" s="191">
        <v>35641.954781510794</v>
      </c>
      <c r="BT102" s="191">
        <v>33244.977258545783</v>
      </c>
      <c r="BU102" s="191">
        <v>31494.845970751041</v>
      </c>
      <c r="BV102" s="191">
        <v>29434.942724053148</v>
      </c>
      <c r="BW102" s="191">
        <v>28233.570397141619</v>
      </c>
      <c r="BX102" s="191">
        <v>26963.99454089869</v>
      </c>
      <c r="BY102" s="191">
        <v>26021.723905050156</v>
      </c>
      <c r="BZ102" s="191">
        <v>25107.509220584765</v>
      </c>
      <c r="CA102" s="191">
        <v>25728.977135414265</v>
      </c>
      <c r="CB102" s="191">
        <v>27144.171741185419</v>
      </c>
      <c r="CC102" s="191">
        <v>27128.776494200454</v>
      </c>
      <c r="CD102" s="191">
        <v>26696.227862256008</v>
      </c>
      <c r="CE102" s="191">
        <v>26047.170594493502</v>
      </c>
      <c r="CF102" s="191">
        <v>25563.745201088441</v>
      </c>
      <c r="CG102" s="191">
        <v>25725.418030401204</v>
      </c>
      <c r="CH102" s="192">
        <v>25557.356003180663</v>
      </c>
    </row>
    <row r="103" spans="1:86" x14ac:dyDescent="0.25">
      <c r="B103" s="74" t="s">
        <v>544</v>
      </c>
      <c r="AH103" s="191">
        <v>17787.053637978952</v>
      </c>
      <c r="AI103" s="191">
        <v>16330.327940702287</v>
      </c>
      <c r="AJ103" s="191">
        <v>18510.741066159004</v>
      </c>
      <c r="AK103" s="191">
        <v>27189.732916172892</v>
      </c>
      <c r="AL103" s="191">
        <v>37748.461148556053</v>
      </c>
      <c r="AM103" s="191">
        <v>44512.359367623874</v>
      </c>
      <c r="AN103" s="191">
        <v>47781.804803777624</v>
      </c>
      <c r="AO103" s="191">
        <v>51553.594362010364</v>
      </c>
      <c r="AP103" s="191">
        <v>53219.307290856341</v>
      </c>
      <c r="AQ103" s="191">
        <v>49860.656216529584</v>
      </c>
      <c r="AR103" s="191">
        <v>42485.297930406174</v>
      </c>
      <c r="AS103" s="191">
        <v>40379.786842392183</v>
      </c>
      <c r="AT103" s="191">
        <v>44941.031055073043</v>
      </c>
      <c r="AU103" s="191">
        <v>56191.463613257867</v>
      </c>
      <c r="AV103" s="191">
        <v>69930.784212065933</v>
      </c>
      <c r="AW103" s="191">
        <v>77265.356340057435</v>
      </c>
      <c r="AX103" s="191">
        <v>80812.332447843626</v>
      </c>
      <c r="AY103" s="191">
        <v>83194.178728160128</v>
      </c>
      <c r="AZ103" s="191">
        <v>81647.047277062229</v>
      </c>
      <c r="BA103" s="191">
        <v>78002.515189730257</v>
      </c>
      <c r="BB103" s="191">
        <v>75125.964116756397</v>
      </c>
      <c r="BC103" s="191">
        <v>71618.44246383346</v>
      </c>
      <c r="BD103" s="191">
        <v>67096.077899909156</v>
      </c>
      <c r="BE103" s="191">
        <v>66893.732205254026</v>
      </c>
      <c r="BF103" s="191">
        <v>68851.357114004815</v>
      </c>
      <c r="BG103" s="191">
        <v>69746.335950904977</v>
      </c>
      <c r="BH103" s="191">
        <v>69375.13607443872</v>
      </c>
      <c r="BI103" s="191">
        <v>69203.487598480875</v>
      </c>
      <c r="BJ103" s="191">
        <v>70851.328066895672</v>
      </c>
      <c r="BK103" s="191">
        <v>72909.74978418625</v>
      </c>
      <c r="BL103" s="191">
        <v>74000.215598787821</v>
      </c>
      <c r="BM103" s="191">
        <v>88634.688460282661</v>
      </c>
      <c r="BN103" s="191">
        <v>92306.358011851567</v>
      </c>
      <c r="BO103" s="191">
        <v>94554.93523586067</v>
      </c>
      <c r="BP103" s="191">
        <v>98710.602775875901</v>
      </c>
      <c r="BQ103" s="191">
        <v>93232.951097731522</v>
      </c>
      <c r="BR103" s="191">
        <v>92314.960786314041</v>
      </c>
      <c r="BS103" s="191">
        <v>92458.214682511476</v>
      </c>
      <c r="BT103" s="191">
        <v>91052.196396799103</v>
      </c>
      <c r="BU103" s="191">
        <v>92976.330279570277</v>
      </c>
      <c r="BV103" s="191">
        <v>98213.461823193109</v>
      </c>
      <c r="BW103" s="191">
        <v>110623.44942281254</v>
      </c>
      <c r="BX103" s="191">
        <v>149538.27638641914</v>
      </c>
      <c r="BY103" s="191">
        <v>149305.44451874585</v>
      </c>
      <c r="BZ103" s="191">
        <v>139648.4266910578</v>
      </c>
      <c r="CA103" s="191">
        <v>153534.69538812639</v>
      </c>
      <c r="CB103" s="191">
        <v>174991.05053850298</v>
      </c>
      <c r="CC103" s="191">
        <v>177436.26456717646</v>
      </c>
      <c r="CD103" s="191">
        <v>185964.49502992127</v>
      </c>
      <c r="CE103" s="191">
        <v>184396.37622945712</v>
      </c>
      <c r="CF103" s="191">
        <v>183952.15196389458</v>
      </c>
      <c r="CG103" s="191">
        <v>186099.54212100321</v>
      </c>
      <c r="CH103" s="192">
        <v>188015.3106397395</v>
      </c>
    </row>
    <row r="104" spans="1:86" s="123" customFormat="1" ht="15.6" x14ac:dyDescent="0.3">
      <c r="A104" s="202"/>
      <c r="B104" s="123" t="s">
        <v>276</v>
      </c>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55">
        <f>AH103+AH102</f>
        <v>30463.463489999074</v>
      </c>
      <c r="AI104" s="55">
        <f t="shared" ref="AI104:CH104" si="3">AI103+AI102</f>
        <v>28342.087332867239</v>
      </c>
      <c r="AJ104" s="55">
        <f t="shared" si="3"/>
        <v>30848.376190390016</v>
      </c>
      <c r="AK104" s="55">
        <f t="shared" si="3"/>
        <v>42973.846580756464</v>
      </c>
      <c r="AL104" s="55">
        <f t="shared" si="3"/>
        <v>54553.494009497175</v>
      </c>
      <c r="AM104" s="55">
        <f t="shared" si="3"/>
        <v>62246.790365870736</v>
      </c>
      <c r="AN104" s="55">
        <f t="shared" si="3"/>
        <v>66953.864648241244</v>
      </c>
      <c r="AO104" s="55">
        <f t="shared" si="3"/>
        <v>71808.055252256716</v>
      </c>
      <c r="AP104" s="55">
        <f t="shared" si="3"/>
        <v>73777.398493216984</v>
      </c>
      <c r="AQ104" s="55">
        <f t="shared" si="3"/>
        <v>69999.998223187067</v>
      </c>
      <c r="AR104" s="55">
        <f t="shared" si="3"/>
        <v>63638.663286339965</v>
      </c>
      <c r="AS104" s="55">
        <f t="shared" si="3"/>
        <v>62163.45852785332</v>
      </c>
      <c r="AT104" s="55">
        <f t="shared" si="3"/>
        <v>67851.10325198932</v>
      </c>
      <c r="AU104" s="55">
        <f t="shared" si="3"/>
        <v>79265.204102832038</v>
      </c>
      <c r="AV104" s="55">
        <f t="shared" si="3"/>
        <v>97307.216120480676</v>
      </c>
      <c r="AW104" s="55">
        <f t="shared" si="3"/>
        <v>106614.33499409173</v>
      </c>
      <c r="AX104" s="55">
        <f t="shared" si="3"/>
        <v>110774.39293500563</v>
      </c>
      <c r="AY104" s="55">
        <f t="shared" si="3"/>
        <v>113237.95667740911</v>
      </c>
      <c r="AZ104" s="55">
        <f t="shared" si="3"/>
        <v>111203.53951060725</v>
      </c>
      <c r="BA104" s="55">
        <f t="shared" si="3"/>
        <v>107790.11749700792</v>
      </c>
      <c r="BB104" s="55">
        <f t="shared" si="3"/>
        <v>104463.7427361072</v>
      </c>
      <c r="BC104" s="55">
        <f t="shared" si="3"/>
        <v>102007.21067178142</v>
      </c>
      <c r="BD104" s="55">
        <f t="shared" si="3"/>
        <v>99425.257929179235</v>
      </c>
      <c r="BE104" s="55">
        <f t="shared" si="3"/>
        <v>101281.01751383019</v>
      </c>
      <c r="BF104" s="55">
        <f t="shared" si="3"/>
        <v>104714.80733763115</v>
      </c>
      <c r="BG104" s="55">
        <f t="shared" si="3"/>
        <v>105901.56894706259</v>
      </c>
      <c r="BH104" s="55">
        <f t="shared" si="3"/>
        <v>109694.92794056243</v>
      </c>
      <c r="BI104" s="55">
        <f t="shared" si="3"/>
        <v>110087.79045828816</v>
      </c>
      <c r="BJ104" s="55">
        <f t="shared" si="3"/>
        <v>113427.33679041863</v>
      </c>
      <c r="BK104" s="55">
        <f t="shared" si="3"/>
        <v>116561.68395467864</v>
      </c>
      <c r="BL104" s="55">
        <f t="shared" si="3"/>
        <v>119599.32130123777</v>
      </c>
      <c r="BM104" s="55">
        <f t="shared" si="3"/>
        <v>136046.66034443086</v>
      </c>
      <c r="BN104" s="55">
        <f t="shared" si="3"/>
        <v>140110.78911177945</v>
      </c>
      <c r="BO104" s="55">
        <f t="shared" si="3"/>
        <v>141019.34253809613</v>
      </c>
      <c r="BP104" s="55">
        <f t="shared" si="3"/>
        <v>143206.3971161783</v>
      </c>
      <c r="BQ104" s="55">
        <f t="shared" si="3"/>
        <v>132474.35861345904</v>
      </c>
      <c r="BR104" s="55">
        <f t="shared" si="3"/>
        <v>129781.36262634315</v>
      </c>
      <c r="BS104" s="55">
        <f t="shared" si="3"/>
        <v>128100.16946402227</v>
      </c>
      <c r="BT104" s="55">
        <f t="shared" si="3"/>
        <v>124297.17365534489</v>
      </c>
      <c r="BU104" s="55">
        <f t="shared" si="3"/>
        <v>124471.17625032132</v>
      </c>
      <c r="BV104" s="55">
        <f t="shared" si="3"/>
        <v>127648.40454724626</v>
      </c>
      <c r="BW104" s="55">
        <f t="shared" si="3"/>
        <v>138857.01981995415</v>
      </c>
      <c r="BX104" s="55">
        <f t="shared" si="3"/>
        <v>176502.27092731782</v>
      </c>
      <c r="BY104" s="55">
        <f t="shared" si="3"/>
        <v>175327.16842379601</v>
      </c>
      <c r="BZ104" s="55">
        <f t="shared" si="3"/>
        <v>164755.93591164256</v>
      </c>
      <c r="CA104" s="55">
        <f t="shared" si="3"/>
        <v>179263.67252354065</v>
      </c>
      <c r="CB104" s="55">
        <f t="shared" si="3"/>
        <v>202135.2222796884</v>
      </c>
      <c r="CC104" s="55">
        <f t="shared" si="3"/>
        <v>204565.04106137692</v>
      </c>
      <c r="CD104" s="55">
        <f t="shared" si="3"/>
        <v>212660.72289217726</v>
      </c>
      <c r="CE104" s="55">
        <f t="shared" si="3"/>
        <v>210443.54682395063</v>
      </c>
      <c r="CF104" s="55">
        <f t="shared" si="3"/>
        <v>209515.89716498301</v>
      </c>
      <c r="CG104" s="55">
        <f t="shared" si="3"/>
        <v>211824.9601514044</v>
      </c>
      <c r="CH104" s="56">
        <f t="shared" si="3"/>
        <v>213572.66664292017</v>
      </c>
    </row>
    <row r="105" spans="1:86" ht="15.6" thickBot="1" x14ac:dyDescent="0.3">
      <c r="A105" s="208"/>
      <c r="B105" s="137"/>
      <c r="C105" s="13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314"/>
      <c r="AI105" s="314"/>
      <c r="AJ105" s="314"/>
      <c r="AK105" s="314"/>
      <c r="AL105" s="314"/>
      <c r="AM105" s="314"/>
      <c r="AN105" s="314"/>
      <c r="AO105" s="314"/>
      <c r="AP105" s="314"/>
      <c r="AQ105" s="314"/>
      <c r="AR105" s="314"/>
      <c r="AS105" s="314"/>
      <c r="AT105" s="314"/>
      <c r="AU105" s="314"/>
      <c r="AV105" s="314"/>
      <c r="AW105" s="314"/>
      <c r="AX105" s="314"/>
      <c r="AY105" s="314"/>
      <c r="AZ105" s="314"/>
      <c r="BA105" s="314"/>
      <c r="BB105" s="314"/>
      <c r="BC105" s="314"/>
      <c r="BD105" s="314"/>
      <c r="BE105" s="314"/>
      <c r="BF105" s="314"/>
      <c r="BG105" s="314"/>
      <c r="BH105" s="314"/>
      <c r="BI105" s="314"/>
      <c r="BJ105" s="314"/>
      <c r="BK105" s="314"/>
      <c r="BL105" s="314"/>
      <c r="BM105" s="314"/>
      <c r="BN105" s="314"/>
      <c r="BO105" s="314"/>
      <c r="BP105" s="314"/>
      <c r="BQ105" s="314"/>
      <c r="BR105" s="314"/>
      <c r="BS105" s="314"/>
      <c r="BT105" s="156"/>
      <c r="BU105" s="156"/>
      <c r="BV105" s="156"/>
      <c r="BW105" s="156"/>
      <c r="BX105" s="156"/>
      <c r="BY105" s="156"/>
      <c r="BZ105" s="156"/>
      <c r="CA105" s="156"/>
      <c r="CB105" s="156"/>
      <c r="CC105" s="156"/>
      <c r="CD105" s="156"/>
      <c r="CE105" s="156"/>
      <c r="CF105" s="156"/>
      <c r="CG105" s="156"/>
      <c r="CH105" s="210"/>
    </row>
  </sheetData>
  <hyperlinks>
    <hyperlink ref="B1" location="Notes!A1" display="Information relating to this table can be found in the 'Notes' tab" xr:uid="{4ECBB51F-1E94-4A9E-BFC1-D07148D9763C}"/>
    <hyperlink ref="A1" location="Contents!A1" display="Contents page" xr:uid="{47E3DD4D-CD4D-4357-AA85-C45335604C84}"/>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FCA2D-EB5A-4C92-9189-8B54494A8C32}">
  <dimension ref="A1:FW43"/>
  <sheetViews>
    <sheetView zoomScale="85" zoomScaleNormal="85" workbookViewId="0">
      <pane xSplit="2" ySplit="4" topLeftCell="C5"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255" bestFit="1" customWidth="1"/>
    <col min="2" max="2" width="77.109375" style="245" bestFit="1" customWidth="1"/>
    <col min="3" max="3" width="25.5546875" style="245" hidden="1" customWidth="1" outlineLevel="1"/>
    <col min="4" max="33" width="12.5546875" style="259" hidden="1" customWidth="1" outlineLevel="1"/>
    <col min="34" max="34" width="12.5546875" style="259" customWidth="1" collapsed="1"/>
    <col min="35" max="75" width="12.5546875" style="259" customWidth="1"/>
    <col min="76" max="84" width="12.5546875" style="245" customWidth="1"/>
    <col min="85" max="86" width="10.5546875" style="245" bestFit="1" customWidth="1"/>
    <col min="87" max="16384" width="9" style="245"/>
  </cols>
  <sheetData>
    <row r="1" spans="1:179" s="242" customFormat="1" ht="25.5" customHeight="1" thickBot="1" x14ac:dyDescent="0.3">
      <c r="A1" s="42" t="s">
        <v>47</v>
      </c>
      <c r="B1" s="141" t="s">
        <v>224</v>
      </c>
      <c r="C1" s="42"/>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row>
    <row r="2" spans="1:179" ht="33" customHeight="1" x14ac:dyDescent="0.3">
      <c r="A2" s="17" t="s">
        <v>48</v>
      </c>
      <c r="B2" s="243" t="s">
        <v>578</v>
      </c>
      <c r="C2" s="244"/>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179" s="248" customFormat="1" ht="15.6" x14ac:dyDescent="0.3">
      <c r="A3" s="144">
        <v>2026</v>
      </c>
      <c r="B3" s="246" t="s">
        <v>536</v>
      </c>
      <c r="C3" s="247"/>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179" ht="15.6" x14ac:dyDescent="0.25">
      <c r="A4" s="58"/>
      <c r="B4" s="249" t="s">
        <v>469</v>
      </c>
      <c r="C4" s="250"/>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2"/>
    </row>
    <row r="5" spans="1:179" ht="27" customHeight="1" x14ac:dyDescent="0.3">
      <c r="B5" s="267" t="s">
        <v>537</v>
      </c>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305" t="s">
        <v>538</v>
      </c>
      <c r="BI5" s="253"/>
      <c r="BJ5" s="253"/>
      <c r="BK5" s="253"/>
      <c r="BL5" s="253"/>
      <c r="BM5" s="253"/>
      <c r="BN5" s="253"/>
      <c r="BO5" s="253"/>
      <c r="BP5" s="253"/>
      <c r="BQ5" s="253"/>
      <c r="BR5" s="253"/>
      <c r="BS5" s="253"/>
      <c r="BT5" s="253"/>
      <c r="BU5" s="253"/>
      <c r="BX5" s="259"/>
      <c r="BY5" s="259"/>
      <c r="BZ5" s="259"/>
      <c r="CA5" s="259"/>
      <c r="CB5" s="259"/>
      <c r="CC5" s="259"/>
      <c r="CD5" s="259"/>
      <c r="CE5" s="259"/>
      <c r="CF5" s="259"/>
      <c r="CG5" s="259"/>
      <c r="CH5" s="315"/>
    </row>
    <row r="6" spans="1:179" x14ac:dyDescent="0.25">
      <c r="B6" s="245" t="s">
        <v>579</v>
      </c>
      <c r="AH6" s="253">
        <v>0</v>
      </c>
      <c r="AI6" s="253">
        <v>1723</v>
      </c>
      <c r="AJ6" s="253">
        <v>1694</v>
      </c>
      <c r="AK6" s="253">
        <v>1738</v>
      </c>
      <c r="AL6" s="253">
        <v>1781</v>
      </c>
      <c r="AM6" s="253">
        <v>1651</v>
      </c>
      <c r="AN6" s="253">
        <v>1683</v>
      </c>
      <c r="AO6" s="253">
        <v>1717</v>
      </c>
      <c r="AP6" s="253">
        <v>1722</v>
      </c>
      <c r="AQ6" s="253">
        <v>1727</v>
      </c>
      <c r="AR6" s="253">
        <v>1719</v>
      </c>
      <c r="AS6" s="253">
        <v>1607</v>
      </c>
      <c r="AT6" s="253">
        <v>1675</v>
      </c>
      <c r="AU6" s="253">
        <v>1575</v>
      </c>
      <c r="AV6" s="253">
        <v>1643</v>
      </c>
      <c r="AW6" s="253">
        <v>1736</v>
      </c>
      <c r="AX6" s="253">
        <v>1765</v>
      </c>
      <c r="AY6" s="253">
        <v>1781</v>
      </c>
      <c r="AZ6" s="253">
        <v>1764</v>
      </c>
      <c r="BA6" s="253">
        <v>1705</v>
      </c>
      <c r="BB6" s="253">
        <v>1643</v>
      </c>
      <c r="BC6" s="253">
        <v>1620</v>
      </c>
      <c r="BD6" s="253">
        <v>1671</v>
      </c>
      <c r="BE6" s="253">
        <v>1750</v>
      </c>
      <c r="BF6" s="253">
        <v>1776</v>
      </c>
      <c r="BG6" s="253">
        <v>1979</v>
      </c>
      <c r="BH6" s="316">
        <v>2594</v>
      </c>
      <c r="BI6" s="253">
        <v>2700</v>
      </c>
      <c r="BJ6" s="253">
        <v>2729</v>
      </c>
      <c r="BK6" s="253">
        <v>2732</v>
      </c>
      <c r="BL6" s="253">
        <v>2724</v>
      </c>
      <c r="BM6" s="253">
        <v>2736</v>
      </c>
      <c r="BN6" s="253">
        <v>2718</v>
      </c>
      <c r="BO6" s="253">
        <v>2649</v>
      </c>
      <c r="BP6" s="253">
        <v>2505</v>
      </c>
      <c r="BQ6" s="253">
        <v>2380</v>
      </c>
      <c r="BR6" s="253">
        <v>2228</v>
      </c>
      <c r="BS6" s="253">
        <v>2098</v>
      </c>
      <c r="BT6" s="253">
        <v>1903</v>
      </c>
      <c r="BU6" s="253">
        <v>1792</v>
      </c>
      <c r="BV6" s="253">
        <v>1654</v>
      </c>
      <c r="BW6" s="253">
        <v>1563</v>
      </c>
      <c r="BX6" s="253">
        <v>1480</v>
      </c>
      <c r="BY6" s="253">
        <v>1410</v>
      </c>
      <c r="BZ6" s="253">
        <v>1374</v>
      </c>
      <c r="CA6" s="253">
        <v>1370</v>
      </c>
      <c r="CB6" s="253">
        <v>1376</v>
      </c>
      <c r="CC6" s="253">
        <v>1382</v>
      </c>
      <c r="CD6" s="253">
        <v>1312</v>
      </c>
      <c r="CE6" s="253">
        <v>1253</v>
      </c>
      <c r="CF6" s="253">
        <v>1188</v>
      </c>
      <c r="CG6" s="253">
        <v>1142</v>
      </c>
      <c r="CH6" s="254">
        <v>1133</v>
      </c>
    </row>
    <row r="7" spans="1:179" x14ac:dyDescent="0.25">
      <c r="B7" s="245" t="s">
        <v>580</v>
      </c>
      <c r="AH7" s="253">
        <v>0</v>
      </c>
      <c r="AI7" s="253">
        <v>207</v>
      </c>
      <c r="AJ7" s="253">
        <v>205</v>
      </c>
      <c r="AK7" s="253">
        <v>221</v>
      </c>
      <c r="AL7" s="253">
        <v>240</v>
      </c>
      <c r="AM7" s="253">
        <v>241</v>
      </c>
      <c r="AN7" s="253">
        <v>273</v>
      </c>
      <c r="AO7" s="253">
        <v>301</v>
      </c>
      <c r="AP7" s="253">
        <v>327</v>
      </c>
      <c r="AQ7" s="253">
        <v>352</v>
      </c>
      <c r="AR7" s="253">
        <v>247</v>
      </c>
      <c r="AS7" s="253">
        <v>290</v>
      </c>
      <c r="AT7" s="253">
        <v>330</v>
      </c>
      <c r="AU7" s="253">
        <v>375</v>
      </c>
      <c r="AV7" s="253">
        <v>425</v>
      </c>
      <c r="AW7" s="253">
        <v>527</v>
      </c>
      <c r="AX7" s="253">
        <v>618</v>
      </c>
      <c r="AY7" s="253">
        <v>739</v>
      </c>
      <c r="AZ7" s="253">
        <v>786</v>
      </c>
      <c r="BA7" s="253">
        <v>849</v>
      </c>
      <c r="BB7" s="253">
        <v>898</v>
      </c>
      <c r="BC7" s="253">
        <v>932</v>
      </c>
      <c r="BD7" s="253">
        <v>994</v>
      </c>
      <c r="BE7" s="253">
        <v>1048</v>
      </c>
      <c r="BF7" s="253">
        <v>1091</v>
      </c>
      <c r="BG7" s="253">
        <v>1121</v>
      </c>
      <c r="BH7" s="316">
        <v>1213</v>
      </c>
      <c r="BI7" s="253">
        <v>1198</v>
      </c>
      <c r="BJ7" s="253">
        <v>1196</v>
      </c>
      <c r="BK7" s="253">
        <v>1196</v>
      </c>
      <c r="BL7" s="253">
        <v>1313</v>
      </c>
      <c r="BM7" s="253">
        <v>1446</v>
      </c>
      <c r="BN7" s="253">
        <v>1548</v>
      </c>
      <c r="BO7" s="253">
        <v>1658</v>
      </c>
      <c r="BP7" s="253">
        <v>1895</v>
      </c>
      <c r="BQ7" s="253">
        <v>2164</v>
      </c>
      <c r="BR7" s="253">
        <v>2373</v>
      </c>
      <c r="BS7" s="253">
        <v>2429</v>
      </c>
      <c r="BT7" s="253">
        <v>2408</v>
      </c>
      <c r="BU7" s="253">
        <v>2332</v>
      </c>
      <c r="BV7" s="253">
        <v>2168</v>
      </c>
      <c r="BW7" s="253">
        <v>1961</v>
      </c>
      <c r="BX7" s="253">
        <v>1875</v>
      </c>
      <c r="BY7" s="253">
        <v>1769</v>
      </c>
      <c r="BZ7" s="253">
        <v>1663</v>
      </c>
      <c r="CA7" s="253">
        <v>1573</v>
      </c>
      <c r="CB7" s="253">
        <v>1438</v>
      </c>
      <c r="CC7" s="253">
        <v>961</v>
      </c>
      <c r="CD7" s="253">
        <v>816</v>
      </c>
      <c r="CE7" s="253">
        <v>809</v>
      </c>
      <c r="CF7" s="253">
        <v>788</v>
      </c>
      <c r="CG7" s="253">
        <v>761</v>
      </c>
      <c r="CH7" s="254">
        <v>750</v>
      </c>
    </row>
    <row r="8" spans="1:179" x14ac:dyDescent="0.25">
      <c r="B8" s="245" t="s">
        <v>581</v>
      </c>
      <c r="AH8" s="253">
        <v>0</v>
      </c>
      <c r="AI8" s="253">
        <v>306</v>
      </c>
      <c r="AJ8" s="253">
        <v>316</v>
      </c>
      <c r="AK8" s="253">
        <v>369</v>
      </c>
      <c r="AL8" s="253">
        <v>415</v>
      </c>
      <c r="AM8" s="253">
        <v>449</v>
      </c>
      <c r="AN8" s="253">
        <v>492</v>
      </c>
      <c r="AO8" s="253">
        <v>575</v>
      </c>
      <c r="AP8" s="253">
        <v>602</v>
      </c>
      <c r="AQ8" s="253">
        <v>629</v>
      </c>
      <c r="AR8" s="253">
        <v>694</v>
      </c>
      <c r="AS8" s="253">
        <v>756</v>
      </c>
      <c r="AT8" s="253">
        <v>793</v>
      </c>
      <c r="AU8" s="253">
        <v>871</v>
      </c>
      <c r="AV8" s="253">
        <v>957</v>
      </c>
      <c r="AW8" s="253">
        <v>1013</v>
      </c>
      <c r="AX8" s="253">
        <v>1039</v>
      </c>
      <c r="AY8" s="253">
        <v>1056</v>
      </c>
      <c r="AZ8" s="253">
        <v>1059</v>
      </c>
      <c r="BA8" s="253">
        <v>995</v>
      </c>
      <c r="BB8" s="253">
        <v>949</v>
      </c>
      <c r="BC8" s="253">
        <v>931</v>
      </c>
      <c r="BD8" s="253">
        <v>913</v>
      </c>
      <c r="BE8" s="253">
        <v>886</v>
      </c>
      <c r="BF8" s="253">
        <v>857</v>
      </c>
      <c r="BG8" s="253">
        <v>841</v>
      </c>
      <c r="BH8" s="316">
        <v>808</v>
      </c>
      <c r="BI8" s="253">
        <v>784</v>
      </c>
      <c r="BJ8" s="253">
        <v>776</v>
      </c>
      <c r="BK8" s="253">
        <v>753</v>
      </c>
      <c r="BL8" s="253">
        <v>737</v>
      </c>
      <c r="BM8" s="253">
        <v>706</v>
      </c>
      <c r="BN8" s="253">
        <v>653</v>
      </c>
      <c r="BO8" s="253">
        <v>589</v>
      </c>
      <c r="BP8" s="253">
        <v>534</v>
      </c>
      <c r="BQ8" s="253">
        <v>491</v>
      </c>
      <c r="BR8" s="253">
        <v>462</v>
      </c>
      <c r="BS8" s="253">
        <v>431</v>
      </c>
      <c r="BT8" s="253">
        <v>395</v>
      </c>
      <c r="BU8" s="253">
        <v>379</v>
      </c>
      <c r="BV8" s="253">
        <v>314</v>
      </c>
      <c r="BW8" s="253">
        <v>225</v>
      </c>
      <c r="BX8" s="253">
        <v>154</v>
      </c>
      <c r="BY8" s="253">
        <v>108</v>
      </c>
      <c r="BZ8" s="253">
        <v>77</v>
      </c>
      <c r="CA8" s="253">
        <v>57</v>
      </c>
      <c r="CB8" s="253">
        <v>13</v>
      </c>
      <c r="CC8" s="253">
        <v>0</v>
      </c>
      <c r="CD8" s="253">
        <v>0</v>
      </c>
      <c r="CE8" s="253">
        <v>0</v>
      </c>
      <c r="CF8" s="253">
        <v>0</v>
      </c>
      <c r="CG8" s="253">
        <v>0</v>
      </c>
      <c r="CH8" s="254">
        <v>0</v>
      </c>
    </row>
    <row r="9" spans="1:179" s="317" customFormat="1" x14ac:dyDescent="0.25">
      <c r="A9" s="255"/>
      <c r="B9" s="245" t="s">
        <v>582</v>
      </c>
      <c r="C9" s="245"/>
      <c r="D9" s="259"/>
      <c r="E9" s="259"/>
      <c r="F9" s="259"/>
      <c r="G9" s="259"/>
      <c r="H9" s="259"/>
      <c r="I9" s="259"/>
      <c r="J9" s="259"/>
      <c r="K9" s="259"/>
      <c r="L9" s="259"/>
      <c r="M9" s="259"/>
      <c r="N9" s="259"/>
      <c r="O9" s="259"/>
      <c r="P9" s="259"/>
      <c r="Q9" s="259"/>
      <c r="R9" s="259"/>
      <c r="S9" s="259"/>
      <c r="T9" s="259"/>
      <c r="U9" s="259"/>
      <c r="V9" s="259"/>
      <c r="W9" s="259"/>
      <c r="X9" s="259"/>
      <c r="Y9" s="259"/>
      <c r="Z9" s="259"/>
      <c r="AA9" s="259"/>
      <c r="AB9" s="259"/>
      <c r="AC9" s="259"/>
      <c r="AD9" s="259"/>
      <c r="AE9" s="259"/>
      <c r="AF9" s="259"/>
      <c r="AG9" s="259"/>
      <c r="AH9" s="253">
        <v>0</v>
      </c>
      <c r="AI9" s="253">
        <v>551</v>
      </c>
      <c r="AJ9" s="253">
        <v>746</v>
      </c>
      <c r="AK9" s="253">
        <v>1179</v>
      </c>
      <c r="AL9" s="253">
        <v>1611</v>
      </c>
      <c r="AM9" s="253">
        <v>1813</v>
      </c>
      <c r="AN9" s="253">
        <v>1885</v>
      </c>
      <c r="AO9" s="253">
        <v>1892</v>
      </c>
      <c r="AP9" s="253">
        <v>1832</v>
      </c>
      <c r="AQ9" s="253">
        <v>1578</v>
      </c>
      <c r="AR9" s="253">
        <v>1249</v>
      </c>
      <c r="AS9" s="253">
        <v>1031</v>
      </c>
      <c r="AT9" s="253">
        <v>1007</v>
      </c>
      <c r="AU9" s="253">
        <v>1441</v>
      </c>
      <c r="AV9" s="253">
        <v>1753</v>
      </c>
      <c r="AW9" s="253">
        <v>1790</v>
      </c>
      <c r="AX9" s="253">
        <v>1800</v>
      </c>
      <c r="AY9" s="253">
        <v>1659</v>
      </c>
      <c r="AZ9" s="253">
        <v>1437</v>
      </c>
      <c r="BA9" s="253">
        <v>987</v>
      </c>
      <c r="BB9" s="253">
        <v>869</v>
      </c>
      <c r="BC9" s="253">
        <v>913</v>
      </c>
      <c r="BD9" s="253">
        <v>785</v>
      </c>
      <c r="BE9" s="253">
        <v>686</v>
      </c>
      <c r="BF9" s="253">
        <v>665</v>
      </c>
      <c r="BG9" s="253">
        <v>649</v>
      </c>
      <c r="BH9" s="316">
        <v>602</v>
      </c>
      <c r="BI9" s="253">
        <v>647</v>
      </c>
      <c r="BJ9" s="253">
        <v>706</v>
      </c>
      <c r="BK9" s="253">
        <v>622</v>
      </c>
      <c r="BL9" s="253">
        <v>716</v>
      </c>
      <c r="BM9" s="253">
        <v>1103</v>
      </c>
      <c r="BN9" s="253">
        <v>1091</v>
      </c>
      <c r="BO9" s="253">
        <v>1227</v>
      </c>
      <c r="BP9" s="253">
        <v>1260</v>
      </c>
      <c r="BQ9" s="253">
        <v>1059</v>
      </c>
      <c r="BR9" s="253">
        <v>721</v>
      </c>
      <c r="BS9" s="253">
        <v>531</v>
      </c>
      <c r="BT9" s="253">
        <v>432</v>
      </c>
      <c r="BU9" s="253">
        <v>339</v>
      </c>
      <c r="BV9" s="253">
        <v>277</v>
      </c>
      <c r="BW9" s="253">
        <v>138</v>
      </c>
      <c r="BX9" s="253">
        <v>97</v>
      </c>
      <c r="BY9" s="253">
        <v>66</v>
      </c>
      <c r="BZ9" s="253">
        <v>42</v>
      </c>
      <c r="CA9" s="253">
        <v>28</v>
      </c>
      <c r="CB9" s="253">
        <v>14</v>
      </c>
      <c r="CC9" s="253">
        <v>0</v>
      </c>
      <c r="CD9" s="253">
        <v>0</v>
      </c>
      <c r="CE9" s="253">
        <v>0</v>
      </c>
      <c r="CF9" s="253">
        <v>0</v>
      </c>
      <c r="CG9" s="253">
        <v>0</v>
      </c>
      <c r="CH9" s="254">
        <v>0</v>
      </c>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c r="DN9" s="245"/>
      <c r="DO9" s="245"/>
      <c r="DP9" s="245"/>
      <c r="DQ9" s="245"/>
      <c r="DR9" s="245"/>
      <c r="DS9" s="245"/>
      <c r="DT9" s="245"/>
      <c r="DU9" s="245"/>
      <c r="DV9" s="245"/>
      <c r="DW9" s="245"/>
      <c r="DX9" s="245"/>
      <c r="DY9" s="245"/>
      <c r="DZ9" s="245"/>
      <c r="EA9" s="245"/>
      <c r="EB9" s="245"/>
      <c r="EC9" s="245"/>
      <c r="ED9" s="245"/>
      <c r="EE9" s="245"/>
      <c r="EF9" s="245"/>
      <c r="EG9" s="245"/>
      <c r="EH9" s="245"/>
      <c r="EI9" s="245"/>
      <c r="EJ9" s="245"/>
      <c r="EK9" s="245"/>
      <c r="EL9" s="245"/>
      <c r="EM9" s="245"/>
      <c r="EN9" s="245"/>
      <c r="EO9" s="245"/>
      <c r="EP9" s="245"/>
      <c r="EQ9" s="245"/>
      <c r="ER9" s="245"/>
      <c r="ES9" s="245"/>
      <c r="ET9" s="245"/>
      <c r="EU9" s="245"/>
      <c r="EV9" s="245"/>
      <c r="EW9" s="245"/>
      <c r="EX9" s="245"/>
      <c r="EY9" s="245"/>
      <c r="EZ9" s="245"/>
      <c r="FA9" s="245"/>
      <c r="FB9" s="245"/>
      <c r="FC9" s="245"/>
      <c r="FD9" s="245"/>
      <c r="FE9" s="245"/>
      <c r="FF9" s="245"/>
      <c r="FG9" s="245"/>
      <c r="FH9" s="245"/>
      <c r="FI9" s="245"/>
      <c r="FJ9" s="245"/>
      <c r="FK9" s="245"/>
      <c r="FL9" s="245"/>
      <c r="FM9" s="245"/>
      <c r="FN9" s="245"/>
      <c r="FO9" s="245"/>
      <c r="FP9" s="245"/>
      <c r="FQ9" s="245"/>
      <c r="FR9" s="245"/>
      <c r="FS9" s="245"/>
      <c r="FT9" s="245"/>
      <c r="FU9" s="245"/>
      <c r="FV9" s="245"/>
      <c r="FW9" s="245"/>
    </row>
    <row r="10" spans="1:179" x14ac:dyDescent="0.25">
      <c r="B10" s="245" t="s">
        <v>583</v>
      </c>
      <c r="AH10" s="253">
        <v>0</v>
      </c>
      <c r="AI10" s="253">
        <v>51</v>
      </c>
      <c r="AJ10" s="253">
        <v>49</v>
      </c>
      <c r="AK10" s="253">
        <v>77</v>
      </c>
      <c r="AL10" s="253">
        <v>110</v>
      </c>
      <c r="AM10" s="253">
        <v>182</v>
      </c>
      <c r="AN10" s="253">
        <v>208</v>
      </c>
      <c r="AO10" s="253">
        <v>224</v>
      </c>
      <c r="AP10" s="253">
        <v>228</v>
      </c>
      <c r="AQ10" s="253">
        <v>231</v>
      </c>
      <c r="AR10" s="253">
        <v>180</v>
      </c>
      <c r="AS10" s="253">
        <v>293</v>
      </c>
      <c r="AT10" s="253">
        <v>319</v>
      </c>
      <c r="AU10" s="253">
        <v>331</v>
      </c>
      <c r="AV10" s="253">
        <v>401</v>
      </c>
      <c r="AW10" s="253">
        <v>446</v>
      </c>
      <c r="AX10" s="253">
        <v>425</v>
      </c>
      <c r="AY10" s="253">
        <v>422</v>
      </c>
      <c r="AZ10" s="253">
        <v>444</v>
      </c>
      <c r="BA10" s="253">
        <v>394</v>
      </c>
      <c r="BB10" s="253">
        <v>345</v>
      </c>
      <c r="BC10" s="253">
        <v>339</v>
      </c>
      <c r="BD10" s="253">
        <v>323</v>
      </c>
      <c r="BE10" s="253">
        <v>301</v>
      </c>
      <c r="BF10" s="253">
        <v>265</v>
      </c>
      <c r="BG10" s="253">
        <v>256</v>
      </c>
      <c r="BH10" s="316">
        <v>166</v>
      </c>
      <c r="BI10" s="253">
        <v>160</v>
      </c>
      <c r="BJ10" s="253">
        <v>162</v>
      </c>
      <c r="BK10" s="253">
        <v>169</v>
      </c>
      <c r="BL10" s="253">
        <v>174</v>
      </c>
      <c r="BM10" s="253">
        <v>174</v>
      </c>
      <c r="BN10" s="253">
        <v>180</v>
      </c>
      <c r="BO10" s="253">
        <v>182</v>
      </c>
      <c r="BP10" s="253">
        <v>189</v>
      </c>
      <c r="BQ10" s="253">
        <v>196</v>
      </c>
      <c r="BR10" s="253">
        <v>199</v>
      </c>
      <c r="BS10" s="253">
        <v>202</v>
      </c>
      <c r="BT10" s="253">
        <v>202</v>
      </c>
      <c r="BU10" s="253">
        <v>204</v>
      </c>
      <c r="BV10" s="253">
        <v>179</v>
      </c>
      <c r="BW10" s="253">
        <v>134</v>
      </c>
      <c r="BX10" s="253">
        <v>118</v>
      </c>
      <c r="BY10" s="253">
        <v>101</v>
      </c>
      <c r="BZ10" s="253">
        <v>88</v>
      </c>
      <c r="CA10" s="253">
        <v>78</v>
      </c>
      <c r="CB10" s="253">
        <v>30</v>
      </c>
      <c r="CC10" s="253">
        <v>0</v>
      </c>
      <c r="CD10" s="253">
        <v>0</v>
      </c>
      <c r="CE10" s="253">
        <v>0</v>
      </c>
      <c r="CF10" s="253">
        <v>0</v>
      </c>
      <c r="CG10" s="253">
        <v>0</v>
      </c>
      <c r="CH10" s="254">
        <v>0</v>
      </c>
    </row>
    <row r="11" spans="1:179" ht="26.25" customHeight="1" x14ac:dyDescent="0.25">
      <c r="B11" s="291" t="s">
        <v>544</v>
      </c>
      <c r="AH11" s="253">
        <f>SUM(AH7:AH10)</f>
        <v>0</v>
      </c>
      <c r="AI11" s="253">
        <f t="shared" ref="AI11:CH11" si="0">SUM(AI7:AI10)</f>
        <v>1115</v>
      </c>
      <c r="AJ11" s="253">
        <f t="shared" si="0"/>
        <v>1316</v>
      </c>
      <c r="AK11" s="253">
        <f t="shared" si="0"/>
        <v>1846</v>
      </c>
      <c r="AL11" s="253">
        <f t="shared" si="0"/>
        <v>2376</v>
      </c>
      <c r="AM11" s="253">
        <f t="shared" si="0"/>
        <v>2685</v>
      </c>
      <c r="AN11" s="253">
        <f t="shared" si="0"/>
        <v>2858</v>
      </c>
      <c r="AO11" s="253">
        <f t="shared" si="0"/>
        <v>2992</v>
      </c>
      <c r="AP11" s="253">
        <f t="shared" si="0"/>
        <v>2989</v>
      </c>
      <c r="AQ11" s="253">
        <f t="shared" si="0"/>
        <v>2790</v>
      </c>
      <c r="AR11" s="253">
        <f t="shared" si="0"/>
        <v>2370</v>
      </c>
      <c r="AS11" s="253">
        <f t="shared" si="0"/>
        <v>2370</v>
      </c>
      <c r="AT11" s="253">
        <f t="shared" si="0"/>
        <v>2449</v>
      </c>
      <c r="AU11" s="253">
        <f t="shared" si="0"/>
        <v>3018</v>
      </c>
      <c r="AV11" s="253">
        <f t="shared" si="0"/>
        <v>3536</v>
      </c>
      <c r="AW11" s="253">
        <f t="shared" si="0"/>
        <v>3776</v>
      </c>
      <c r="AX11" s="253">
        <f t="shared" si="0"/>
        <v>3882</v>
      </c>
      <c r="AY11" s="253">
        <f t="shared" si="0"/>
        <v>3876</v>
      </c>
      <c r="AZ11" s="253">
        <f t="shared" si="0"/>
        <v>3726</v>
      </c>
      <c r="BA11" s="253">
        <f t="shared" si="0"/>
        <v>3225</v>
      </c>
      <c r="BB11" s="253">
        <f t="shared" si="0"/>
        <v>3061</v>
      </c>
      <c r="BC11" s="253">
        <f t="shared" si="0"/>
        <v>3115</v>
      </c>
      <c r="BD11" s="253">
        <f t="shared" si="0"/>
        <v>3015</v>
      </c>
      <c r="BE11" s="253">
        <f t="shared" si="0"/>
        <v>2921</v>
      </c>
      <c r="BF11" s="253">
        <f t="shared" si="0"/>
        <v>2878</v>
      </c>
      <c r="BG11" s="253">
        <f t="shared" si="0"/>
        <v>2867</v>
      </c>
      <c r="BH11" s="316">
        <f t="shared" si="0"/>
        <v>2789</v>
      </c>
      <c r="BI11" s="253">
        <f t="shared" si="0"/>
        <v>2789</v>
      </c>
      <c r="BJ11" s="253">
        <f t="shared" si="0"/>
        <v>2840</v>
      </c>
      <c r="BK11" s="253">
        <f t="shared" si="0"/>
        <v>2740</v>
      </c>
      <c r="BL11" s="253">
        <f t="shared" si="0"/>
        <v>2940</v>
      </c>
      <c r="BM11" s="253">
        <f t="shared" si="0"/>
        <v>3429</v>
      </c>
      <c r="BN11" s="253">
        <f t="shared" si="0"/>
        <v>3472</v>
      </c>
      <c r="BO11" s="253">
        <f t="shared" si="0"/>
        <v>3656</v>
      </c>
      <c r="BP11" s="253">
        <f t="shared" si="0"/>
        <v>3878</v>
      </c>
      <c r="BQ11" s="253">
        <f t="shared" si="0"/>
        <v>3910</v>
      </c>
      <c r="BR11" s="253">
        <f t="shared" si="0"/>
        <v>3755</v>
      </c>
      <c r="BS11" s="253">
        <f t="shared" si="0"/>
        <v>3593</v>
      </c>
      <c r="BT11" s="253">
        <f t="shared" si="0"/>
        <v>3437</v>
      </c>
      <c r="BU11" s="253">
        <f t="shared" si="0"/>
        <v>3254</v>
      </c>
      <c r="BV11" s="253">
        <f t="shared" si="0"/>
        <v>2938</v>
      </c>
      <c r="BW11" s="253">
        <f t="shared" si="0"/>
        <v>2458</v>
      </c>
      <c r="BX11" s="253">
        <f t="shared" si="0"/>
        <v>2244</v>
      </c>
      <c r="BY11" s="253">
        <f t="shared" si="0"/>
        <v>2044</v>
      </c>
      <c r="BZ11" s="253">
        <f t="shared" si="0"/>
        <v>1870</v>
      </c>
      <c r="CA11" s="253">
        <f t="shared" si="0"/>
        <v>1736</v>
      </c>
      <c r="CB11" s="253">
        <f t="shared" si="0"/>
        <v>1495</v>
      </c>
      <c r="CC11" s="253">
        <f t="shared" si="0"/>
        <v>961</v>
      </c>
      <c r="CD11" s="253">
        <f t="shared" si="0"/>
        <v>816</v>
      </c>
      <c r="CE11" s="253">
        <f t="shared" si="0"/>
        <v>809</v>
      </c>
      <c r="CF11" s="253">
        <f t="shared" si="0"/>
        <v>788</v>
      </c>
      <c r="CG11" s="253">
        <f t="shared" si="0"/>
        <v>761</v>
      </c>
      <c r="CH11" s="254">
        <f t="shared" si="0"/>
        <v>750</v>
      </c>
    </row>
    <row r="12" spans="1:179" x14ac:dyDescent="0.25">
      <c r="B12" s="245" t="s">
        <v>545</v>
      </c>
      <c r="AH12" s="253">
        <f>AH11+AH6</f>
        <v>0</v>
      </c>
      <c r="AI12" s="253">
        <f t="shared" ref="AI12:CH12" si="1">AI11+AI6</f>
        <v>2838</v>
      </c>
      <c r="AJ12" s="253">
        <f t="shared" si="1"/>
        <v>3010</v>
      </c>
      <c r="AK12" s="253">
        <f t="shared" si="1"/>
        <v>3584</v>
      </c>
      <c r="AL12" s="253">
        <f t="shared" si="1"/>
        <v>4157</v>
      </c>
      <c r="AM12" s="253">
        <f t="shared" si="1"/>
        <v>4336</v>
      </c>
      <c r="AN12" s="253">
        <f t="shared" si="1"/>
        <v>4541</v>
      </c>
      <c r="AO12" s="253">
        <f t="shared" si="1"/>
        <v>4709</v>
      </c>
      <c r="AP12" s="253">
        <f t="shared" si="1"/>
        <v>4711</v>
      </c>
      <c r="AQ12" s="253">
        <f t="shared" si="1"/>
        <v>4517</v>
      </c>
      <c r="AR12" s="253">
        <f t="shared" si="1"/>
        <v>4089</v>
      </c>
      <c r="AS12" s="253">
        <f t="shared" si="1"/>
        <v>3977</v>
      </c>
      <c r="AT12" s="253">
        <f t="shared" si="1"/>
        <v>4124</v>
      </c>
      <c r="AU12" s="253">
        <f t="shared" si="1"/>
        <v>4593</v>
      </c>
      <c r="AV12" s="253">
        <f t="shared" si="1"/>
        <v>5179</v>
      </c>
      <c r="AW12" s="253">
        <f t="shared" si="1"/>
        <v>5512</v>
      </c>
      <c r="AX12" s="253">
        <f t="shared" si="1"/>
        <v>5647</v>
      </c>
      <c r="AY12" s="253">
        <f t="shared" si="1"/>
        <v>5657</v>
      </c>
      <c r="AZ12" s="253">
        <f t="shared" si="1"/>
        <v>5490</v>
      </c>
      <c r="BA12" s="253">
        <f t="shared" si="1"/>
        <v>4930</v>
      </c>
      <c r="BB12" s="253">
        <f t="shared" si="1"/>
        <v>4704</v>
      </c>
      <c r="BC12" s="253">
        <f t="shared" si="1"/>
        <v>4735</v>
      </c>
      <c r="BD12" s="253">
        <f t="shared" si="1"/>
        <v>4686</v>
      </c>
      <c r="BE12" s="253">
        <f t="shared" si="1"/>
        <v>4671</v>
      </c>
      <c r="BF12" s="253">
        <f t="shared" si="1"/>
        <v>4654</v>
      </c>
      <c r="BG12" s="253">
        <f t="shared" si="1"/>
        <v>4846</v>
      </c>
      <c r="BH12" s="316">
        <f t="shared" si="1"/>
        <v>5383</v>
      </c>
      <c r="BI12" s="253">
        <f t="shared" si="1"/>
        <v>5489</v>
      </c>
      <c r="BJ12" s="253">
        <f t="shared" si="1"/>
        <v>5569</v>
      </c>
      <c r="BK12" s="253">
        <f t="shared" si="1"/>
        <v>5472</v>
      </c>
      <c r="BL12" s="253">
        <f t="shared" si="1"/>
        <v>5664</v>
      </c>
      <c r="BM12" s="253">
        <f t="shared" si="1"/>
        <v>6165</v>
      </c>
      <c r="BN12" s="253">
        <f t="shared" si="1"/>
        <v>6190</v>
      </c>
      <c r="BO12" s="253">
        <f t="shared" si="1"/>
        <v>6305</v>
      </c>
      <c r="BP12" s="253">
        <f t="shared" si="1"/>
        <v>6383</v>
      </c>
      <c r="BQ12" s="253">
        <f t="shared" si="1"/>
        <v>6290</v>
      </c>
      <c r="BR12" s="253">
        <f t="shared" si="1"/>
        <v>5983</v>
      </c>
      <c r="BS12" s="253">
        <f t="shared" si="1"/>
        <v>5691</v>
      </c>
      <c r="BT12" s="253">
        <f t="shared" si="1"/>
        <v>5340</v>
      </c>
      <c r="BU12" s="253">
        <f t="shared" si="1"/>
        <v>5046</v>
      </c>
      <c r="BV12" s="253">
        <f t="shared" si="1"/>
        <v>4592</v>
      </c>
      <c r="BW12" s="253">
        <f t="shared" si="1"/>
        <v>4021</v>
      </c>
      <c r="BX12" s="253">
        <f t="shared" si="1"/>
        <v>3724</v>
      </c>
      <c r="BY12" s="253">
        <f t="shared" si="1"/>
        <v>3454</v>
      </c>
      <c r="BZ12" s="253">
        <f t="shared" si="1"/>
        <v>3244</v>
      </c>
      <c r="CA12" s="253">
        <f t="shared" si="1"/>
        <v>3106</v>
      </c>
      <c r="CB12" s="253">
        <f t="shared" si="1"/>
        <v>2871</v>
      </c>
      <c r="CC12" s="253">
        <f t="shared" si="1"/>
        <v>2343</v>
      </c>
      <c r="CD12" s="253">
        <f t="shared" si="1"/>
        <v>2128</v>
      </c>
      <c r="CE12" s="253">
        <f t="shared" si="1"/>
        <v>2062</v>
      </c>
      <c r="CF12" s="253">
        <f t="shared" si="1"/>
        <v>1976</v>
      </c>
      <c r="CG12" s="253">
        <f t="shared" si="1"/>
        <v>1903</v>
      </c>
      <c r="CH12" s="254">
        <f t="shared" si="1"/>
        <v>1883</v>
      </c>
    </row>
    <row r="13" spans="1:179" ht="26.25" customHeight="1" x14ac:dyDescent="0.3">
      <c r="B13" s="267" t="s">
        <v>546</v>
      </c>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316"/>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4"/>
    </row>
    <row r="14" spans="1:179" x14ac:dyDescent="0.25">
      <c r="B14" s="245" t="s">
        <v>579</v>
      </c>
      <c r="AH14" s="253"/>
      <c r="AI14" s="253"/>
      <c r="AJ14" s="253"/>
      <c r="AK14" s="253"/>
      <c r="AL14" s="253"/>
      <c r="AM14" s="253"/>
      <c r="AN14" s="253"/>
      <c r="AO14" s="253"/>
      <c r="AP14" s="253"/>
      <c r="AQ14" s="253"/>
      <c r="AR14" s="253"/>
      <c r="AS14" s="253"/>
      <c r="AT14" s="253"/>
      <c r="AU14" s="253"/>
      <c r="AV14" s="253"/>
      <c r="AW14" s="253"/>
      <c r="AX14" s="253"/>
      <c r="AY14" s="253"/>
      <c r="AZ14" s="253"/>
      <c r="BA14" s="253">
        <v>0</v>
      </c>
      <c r="BB14" s="253">
        <v>0</v>
      </c>
      <c r="BC14" s="253">
        <v>0</v>
      </c>
      <c r="BD14" s="253">
        <v>0</v>
      </c>
      <c r="BE14" s="253">
        <v>0</v>
      </c>
      <c r="BF14" s="253">
        <v>0</v>
      </c>
      <c r="BG14" s="253">
        <v>0</v>
      </c>
      <c r="BH14" s="316">
        <v>116</v>
      </c>
      <c r="BI14" s="253">
        <v>122</v>
      </c>
      <c r="BJ14" s="253">
        <v>121</v>
      </c>
      <c r="BK14" s="253">
        <v>120</v>
      </c>
      <c r="BL14" s="253">
        <v>118</v>
      </c>
      <c r="BM14" s="253">
        <v>121</v>
      </c>
      <c r="BN14" s="253">
        <v>119</v>
      </c>
      <c r="BO14" s="253">
        <v>111</v>
      </c>
      <c r="BP14" s="253">
        <v>99</v>
      </c>
      <c r="BQ14" s="253">
        <v>88</v>
      </c>
      <c r="BR14" s="253">
        <v>79</v>
      </c>
      <c r="BS14" s="253">
        <v>71</v>
      </c>
      <c r="BT14" s="253">
        <v>49</v>
      </c>
      <c r="BU14" s="253">
        <v>45</v>
      </c>
      <c r="BV14" s="253"/>
      <c r="BW14" s="253"/>
      <c r="BX14" s="253"/>
      <c r="BY14" s="253"/>
      <c r="BZ14" s="253"/>
      <c r="CA14" s="253"/>
      <c r="CB14" s="253"/>
      <c r="CC14" s="253"/>
      <c r="CD14" s="253"/>
      <c r="CE14" s="253"/>
      <c r="CF14" s="253"/>
      <c r="CG14" s="253"/>
      <c r="CH14" s="254"/>
    </row>
    <row r="15" spans="1:179" x14ac:dyDescent="0.25">
      <c r="B15" s="245" t="s">
        <v>580</v>
      </c>
      <c r="AH15" s="253"/>
      <c r="AI15" s="253"/>
      <c r="AJ15" s="253"/>
      <c r="AK15" s="253"/>
      <c r="AL15" s="253"/>
      <c r="AM15" s="253"/>
      <c r="AN15" s="253"/>
      <c r="AO15" s="253"/>
      <c r="AP15" s="253"/>
      <c r="AQ15" s="253"/>
      <c r="AR15" s="253"/>
      <c r="AS15" s="253"/>
      <c r="AT15" s="253"/>
      <c r="AU15" s="253"/>
      <c r="AV15" s="253"/>
      <c r="AW15" s="253"/>
      <c r="AX15" s="253"/>
      <c r="AY15" s="253"/>
      <c r="AZ15" s="253"/>
      <c r="BA15" s="253">
        <v>0</v>
      </c>
      <c r="BB15" s="253">
        <v>0</v>
      </c>
      <c r="BC15" s="253">
        <v>0</v>
      </c>
      <c r="BD15" s="253">
        <v>0</v>
      </c>
      <c r="BE15" s="253">
        <v>0</v>
      </c>
      <c r="BF15" s="253">
        <v>0</v>
      </c>
      <c r="BG15" s="253">
        <v>0</v>
      </c>
      <c r="BH15" s="316">
        <v>70</v>
      </c>
      <c r="BI15" s="253">
        <v>66</v>
      </c>
      <c r="BJ15" s="253">
        <v>61</v>
      </c>
      <c r="BK15" s="253">
        <v>57</v>
      </c>
      <c r="BL15" s="253">
        <v>53</v>
      </c>
      <c r="BM15" s="253">
        <v>58</v>
      </c>
      <c r="BN15" s="253">
        <v>65</v>
      </c>
      <c r="BO15" s="253">
        <v>61</v>
      </c>
      <c r="BP15" s="253">
        <v>60</v>
      </c>
      <c r="BQ15" s="253">
        <v>57</v>
      </c>
      <c r="BR15" s="253">
        <v>55</v>
      </c>
      <c r="BS15" s="253">
        <v>52</v>
      </c>
      <c r="BT15" s="253">
        <v>51</v>
      </c>
      <c r="BU15" s="253">
        <v>50</v>
      </c>
      <c r="BV15" s="253"/>
      <c r="BW15" s="253"/>
      <c r="BX15" s="253"/>
      <c r="BY15" s="253"/>
      <c r="BZ15" s="253"/>
      <c r="CA15" s="253"/>
      <c r="CB15" s="253"/>
      <c r="CC15" s="253"/>
      <c r="CD15" s="253"/>
      <c r="CE15" s="253"/>
      <c r="CF15" s="253"/>
      <c r="CG15" s="253"/>
      <c r="CH15" s="254"/>
    </row>
    <row r="16" spans="1:179" x14ac:dyDescent="0.25">
      <c r="B16" s="245" t="s">
        <v>581</v>
      </c>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316">
        <v>28</v>
      </c>
      <c r="BI16" s="253">
        <v>25</v>
      </c>
      <c r="BJ16" s="253">
        <v>23</v>
      </c>
      <c r="BK16" s="253">
        <v>19</v>
      </c>
      <c r="BL16" s="253">
        <v>17</v>
      </c>
      <c r="BM16" s="253">
        <v>17</v>
      </c>
      <c r="BN16" s="253">
        <v>16</v>
      </c>
      <c r="BO16" s="253">
        <v>15</v>
      </c>
      <c r="BP16" s="253">
        <v>11</v>
      </c>
      <c r="BQ16" s="253">
        <v>8</v>
      </c>
      <c r="BR16" s="253">
        <v>8</v>
      </c>
      <c r="BS16" s="253">
        <v>7</v>
      </c>
      <c r="BT16" s="253">
        <v>6</v>
      </c>
      <c r="BU16" s="253">
        <v>6</v>
      </c>
      <c r="BV16" s="245"/>
      <c r="BW16" s="245"/>
      <c r="CH16" s="318"/>
    </row>
    <row r="17" spans="2:86" x14ac:dyDescent="0.25">
      <c r="B17" s="245" t="s">
        <v>582</v>
      </c>
      <c r="AH17" s="253"/>
      <c r="AI17" s="253"/>
      <c r="AJ17" s="253"/>
      <c r="AK17" s="253"/>
      <c r="AL17" s="253"/>
      <c r="AM17" s="253"/>
      <c r="AN17" s="253"/>
      <c r="AO17" s="253"/>
      <c r="AP17" s="253"/>
      <c r="AQ17" s="253"/>
      <c r="AR17" s="253"/>
      <c r="AS17" s="253"/>
      <c r="AT17" s="253"/>
      <c r="AU17" s="253"/>
      <c r="AV17" s="253"/>
      <c r="AW17" s="253"/>
      <c r="AX17" s="253"/>
      <c r="AY17" s="253"/>
      <c r="AZ17" s="253"/>
      <c r="BA17" s="253">
        <v>0</v>
      </c>
      <c r="BB17" s="253">
        <v>0</v>
      </c>
      <c r="BC17" s="253">
        <v>0</v>
      </c>
      <c r="BD17" s="253">
        <v>0</v>
      </c>
      <c r="BE17" s="253">
        <v>0</v>
      </c>
      <c r="BF17" s="253">
        <v>0</v>
      </c>
      <c r="BG17" s="253">
        <v>0</v>
      </c>
      <c r="BH17" s="316">
        <v>12</v>
      </c>
      <c r="BI17" s="253">
        <v>10</v>
      </c>
      <c r="BJ17" s="253">
        <v>10</v>
      </c>
      <c r="BK17" s="253">
        <v>8</v>
      </c>
      <c r="BL17" s="253">
        <v>9</v>
      </c>
      <c r="BM17" s="253">
        <v>29</v>
      </c>
      <c r="BN17" s="253">
        <v>33</v>
      </c>
      <c r="BO17" s="253">
        <v>28</v>
      </c>
      <c r="BP17" s="253">
        <v>24</v>
      </c>
      <c r="BQ17" s="253">
        <v>16</v>
      </c>
      <c r="BR17" s="253">
        <v>9</v>
      </c>
      <c r="BS17" s="253">
        <v>6</v>
      </c>
      <c r="BT17" s="253">
        <v>3</v>
      </c>
      <c r="BU17" s="253">
        <v>2</v>
      </c>
      <c r="BV17" s="253"/>
      <c r="BW17" s="253"/>
      <c r="BX17" s="253"/>
      <c r="BY17" s="253"/>
      <c r="BZ17" s="253"/>
      <c r="CA17" s="253"/>
      <c r="CB17" s="253"/>
      <c r="CC17" s="253"/>
      <c r="CD17" s="253"/>
      <c r="CE17" s="253"/>
      <c r="CF17" s="253"/>
      <c r="CG17" s="253"/>
      <c r="CH17" s="254"/>
    </row>
    <row r="18" spans="2:86" x14ac:dyDescent="0.25">
      <c r="B18" s="245" t="s">
        <v>583</v>
      </c>
      <c r="AH18" s="253"/>
      <c r="AI18" s="253"/>
      <c r="AJ18" s="253"/>
      <c r="AK18" s="253"/>
      <c r="AL18" s="253"/>
      <c r="AM18" s="253"/>
      <c r="AN18" s="253"/>
      <c r="AO18" s="253"/>
      <c r="AP18" s="253"/>
      <c r="AQ18" s="253"/>
      <c r="AR18" s="253"/>
      <c r="AS18" s="253"/>
      <c r="AT18" s="253"/>
      <c r="AU18" s="253"/>
      <c r="AV18" s="253"/>
      <c r="AW18" s="253"/>
      <c r="AX18" s="253"/>
      <c r="AY18" s="253"/>
      <c r="AZ18" s="253"/>
      <c r="BA18" s="253">
        <v>0</v>
      </c>
      <c r="BB18" s="253">
        <v>0</v>
      </c>
      <c r="BC18" s="253">
        <v>0</v>
      </c>
      <c r="BD18" s="253">
        <v>0</v>
      </c>
      <c r="BE18" s="253">
        <v>0</v>
      </c>
      <c r="BF18" s="253">
        <v>0</v>
      </c>
      <c r="BG18" s="253">
        <v>0</v>
      </c>
      <c r="BH18" s="316">
        <v>11</v>
      </c>
      <c r="BI18" s="253">
        <v>10</v>
      </c>
      <c r="BJ18" s="253">
        <v>10</v>
      </c>
      <c r="BK18" s="253">
        <v>10</v>
      </c>
      <c r="BL18" s="253">
        <v>10</v>
      </c>
      <c r="BM18" s="253">
        <v>10</v>
      </c>
      <c r="BN18" s="253">
        <v>8</v>
      </c>
      <c r="BO18" s="253">
        <v>8</v>
      </c>
      <c r="BP18" s="253">
        <v>9</v>
      </c>
      <c r="BQ18" s="253">
        <v>9</v>
      </c>
      <c r="BR18" s="253">
        <v>8</v>
      </c>
      <c r="BS18" s="253">
        <v>8</v>
      </c>
      <c r="BT18" s="253">
        <v>8</v>
      </c>
      <c r="BU18" s="253">
        <v>8</v>
      </c>
      <c r="BV18" s="253"/>
      <c r="BW18" s="253"/>
      <c r="BX18" s="253"/>
      <c r="BY18" s="253"/>
      <c r="BZ18" s="253"/>
      <c r="CA18" s="253"/>
      <c r="CB18" s="253"/>
      <c r="CC18" s="253"/>
      <c r="CD18" s="253"/>
      <c r="CE18" s="253"/>
      <c r="CF18" s="253"/>
      <c r="CG18" s="253"/>
      <c r="CH18" s="254"/>
    </row>
    <row r="19" spans="2:86" ht="26.25" customHeight="1" x14ac:dyDescent="0.25">
      <c r="B19" s="291" t="s">
        <v>544</v>
      </c>
      <c r="AH19" s="253"/>
      <c r="AI19" s="253"/>
      <c r="AJ19" s="253"/>
      <c r="AK19" s="253"/>
      <c r="AL19" s="253"/>
      <c r="AM19" s="253"/>
      <c r="AN19" s="253"/>
      <c r="AO19" s="253"/>
      <c r="AP19" s="253"/>
      <c r="AQ19" s="253"/>
      <c r="AR19" s="253"/>
      <c r="AS19" s="253"/>
      <c r="AT19" s="253"/>
      <c r="AU19" s="253"/>
      <c r="AV19" s="253"/>
      <c r="AW19" s="253"/>
      <c r="AX19" s="253"/>
      <c r="AY19" s="253"/>
      <c r="AZ19" s="253"/>
      <c r="BA19" s="253">
        <f t="shared" ref="BA19:BU19" si="2">SUM(BA15:BA18)</f>
        <v>0</v>
      </c>
      <c r="BB19" s="253">
        <f t="shared" si="2"/>
        <v>0</v>
      </c>
      <c r="BC19" s="253">
        <f t="shared" si="2"/>
        <v>0</v>
      </c>
      <c r="BD19" s="253">
        <f t="shared" si="2"/>
        <v>0</v>
      </c>
      <c r="BE19" s="253">
        <f t="shared" si="2"/>
        <v>0</v>
      </c>
      <c r="BF19" s="253">
        <f t="shared" si="2"/>
        <v>0</v>
      </c>
      <c r="BG19" s="253">
        <f t="shared" si="2"/>
        <v>0</v>
      </c>
      <c r="BH19" s="316">
        <f t="shared" si="2"/>
        <v>121</v>
      </c>
      <c r="BI19" s="253">
        <f t="shared" si="2"/>
        <v>111</v>
      </c>
      <c r="BJ19" s="253">
        <f t="shared" si="2"/>
        <v>104</v>
      </c>
      <c r="BK19" s="253">
        <f t="shared" si="2"/>
        <v>94</v>
      </c>
      <c r="BL19" s="253">
        <f t="shared" si="2"/>
        <v>89</v>
      </c>
      <c r="BM19" s="253">
        <f t="shared" si="2"/>
        <v>114</v>
      </c>
      <c r="BN19" s="253">
        <f t="shared" si="2"/>
        <v>122</v>
      </c>
      <c r="BO19" s="253">
        <f t="shared" si="2"/>
        <v>112</v>
      </c>
      <c r="BP19" s="253">
        <f t="shared" si="2"/>
        <v>104</v>
      </c>
      <c r="BQ19" s="253">
        <f t="shared" si="2"/>
        <v>90</v>
      </c>
      <c r="BR19" s="253">
        <f t="shared" si="2"/>
        <v>80</v>
      </c>
      <c r="BS19" s="253">
        <f t="shared" si="2"/>
        <v>73</v>
      </c>
      <c r="BT19" s="253">
        <f t="shared" si="2"/>
        <v>68</v>
      </c>
      <c r="BU19" s="253">
        <f t="shared" si="2"/>
        <v>66</v>
      </c>
      <c r="BV19" s="253"/>
      <c r="BW19" s="253"/>
      <c r="BX19" s="253"/>
      <c r="BY19" s="253"/>
      <c r="BZ19" s="253"/>
      <c r="CA19" s="253"/>
      <c r="CB19" s="253"/>
      <c r="CC19" s="253"/>
      <c r="CD19" s="253"/>
      <c r="CE19" s="253"/>
      <c r="CF19" s="253"/>
      <c r="CG19" s="253"/>
      <c r="CH19" s="254"/>
    </row>
    <row r="20" spans="2:86" x14ac:dyDescent="0.25">
      <c r="B20" s="245" t="s">
        <v>545</v>
      </c>
      <c r="AH20" s="253"/>
      <c r="AI20" s="253"/>
      <c r="AJ20" s="253"/>
      <c r="AK20" s="253"/>
      <c r="AL20" s="253"/>
      <c r="AM20" s="253"/>
      <c r="AN20" s="253"/>
      <c r="AO20" s="253"/>
      <c r="AP20" s="253"/>
      <c r="AQ20" s="253"/>
      <c r="AR20" s="253"/>
      <c r="AS20" s="253"/>
      <c r="AT20" s="253"/>
      <c r="AU20" s="253"/>
      <c r="AV20" s="253"/>
      <c r="AW20" s="253"/>
      <c r="AX20" s="253"/>
      <c r="AY20" s="253"/>
      <c r="AZ20" s="253"/>
      <c r="BA20" s="253">
        <f t="shared" ref="BA20:BU20" si="3">BA19+BA14</f>
        <v>0</v>
      </c>
      <c r="BB20" s="253">
        <f t="shared" si="3"/>
        <v>0</v>
      </c>
      <c r="BC20" s="253">
        <f t="shared" si="3"/>
        <v>0</v>
      </c>
      <c r="BD20" s="253">
        <f t="shared" si="3"/>
        <v>0</v>
      </c>
      <c r="BE20" s="253">
        <f t="shared" si="3"/>
        <v>0</v>
      </c>
      <c r="BF20" s="253">
        <f t="shared" si="3"/>
        <v>0</v>
      </c>
      <c r="BG20" s="253">
        <f t="shared" si="3"/>
        <v>0</v>
      </c>
      <c r="BH20" s="316">
        <f t="shared" si="3"/>
        <v>237</v>
      </c>
      <c r="BI20" s="253">
        <f t="shared" si="3"/>
        <v>233</v>
      </c>
      <c r="BJ20" s="253">
        <f t="shared" si="3"/>
        <v>225</v>
      </c>
      <c r="BK20" s="253">
        <f t="shared" si="3"/>
        <v>214</v>
      </c>
      <c r="BL20" s="253">
        <f t="shared" si="3"/>
        <v>207</v>
      </c>
      <c r="BM20" s="253">
        <f t="shared" si="3"/>
        <v>235</v>
      </c>
      <c r="BN20" s="253">
        <f t="shared" si="3"/>
        <v>241</v>
      </c>
      <c r="BO20" s="253">
        <f t="shared" si="3"/>
        <v>223</v>
      </c>
      <c r="BP20" s="253">
        <f t="shared" si="3"/>
        <v>203</v>
      </c>
      <c r="BQ20" s="253">
        <f t="shared" si="3"/>
        <v>178</v>
      </c>
      <c r="BR20" s="253">
        <f t="shared" si="3"/>
        <v>159</v>
      </c>
      <c r="BS20" s="253">
        <f t="shared" si="3"/>
        <v>144</v>
      </c>
      <c r="BT20" s="253">
        <f t="shared" si="3"/>
        <v>117</v>
      </c>
      <c r="BU20" s="253">
        <f t="shared" si="3"/>
        <v>111</v>
      </c>
      <c r="BV20" s="253"/>
      <c r="BW20" s="253"/>
      <c r="BX20" s="253"/>
      <c r="BY20" s="253"/>
      <c r="BZ20" s="253"/>
      <c r="CA20" s="253"/>
      <c r="CB20" s="253"/>
      <c r="CC20" s="253"/>
      <c r="CD20" s="253"/>
      <c r="CE20" s="253"/>
      <c r="CF20" s="253"/>
      <c r="CG20" s="253"/>
      <c r="CH20" s="254"/>
    </row>
    <row r="21" spans="2:86" ht="26.25" customHeight="1" x14ac:dyDescent="0.3">
      <c r="B21" s="267" t="s">
        <v>554</v>
      </c>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3"/>
      <c r="BW21" s="253"/>
      <c r="BX21" s="253"/>
      <c r="BY21" s="253"/>
      <c r="BZ21" s="253"/>
      <c r="CA21" s="253"/>
      <c r="CB21" s="253"/>
      <c r="CC21" s="253"/>
      <c r="CD21" s="253"/>
      <c r="CE21" s="253"/>
      <c r="CF21" s="253"/>
      <c r="CG21" s="253"/>
      <c r="CH21" s="254"/>
    </row>
    <row r="22" spans="2:86" x14ac:dyDescent="0.25">
      <c r="B22" s="245" t="s">
        <v>584</v>
      </c>
      <c r="AH22" s="253">
        <v>0</v>
      </c>
      <c r="AI22" s="253">
        <v>0</v>
      </c>
      <c r="AJ22" s="253">
        <v>96</v>
      </c>
      <c r="AK22" s="253">
        <v>124</v>
      </c>
      <c r="AL22" s="253">
        <v>165</v>
      </c>
      <c r="AM22" s="253">
        <v>195</v>
      </c>
      <c r="AN22" s="253">
        <v>201</v>
      </c>
      <c r="AO22" s="253">
        <v>200</v>
      </c>
      <c r="AP22" s="253">
        <v>210</v>
      </c>
      <c r="AQ22" s="253">
        <v>217</v>
      </c>
      <c r="AR22" s="253">
        <v>277</v>
      </c>
      <c r="AS22" s="253">
        <v>308</v>
      </c>
      <c r="AT22" s="253">
        <v>327</v>
      </c>
      <c r="AU22" s="253">
        <v>365</v>
      </c>
      <c r="AV22" s="253">
        <v>431</v>
      </c>
      <c r="AW22" s="253">
        <v>512</v>
      </c>
      <c r="AX22" s="253">
        <v>575</v>
      </c>
      <c r="AY22" s="253">
        <v>638</v>
      </c>
      <c r="AZ22" s="253">
        <v>714</v>
      </c>
      <c r="BA22" s="253">
        <v>758</v>
      </c>
      <c r="BB22" s="253">
        <v>782</v>
      </c>
      <c r="BC22" s="253">
        <v>537</v>
      </c>
      <c r="BD22" s="253">
        <v>0</v>
      </c>
      <c r="BE22" s="253">
        <v>0</v>
      </c>
      <c r="BF22" s="253">
        <v>0</v>
      </c>
      <c r="BG22" s="253">
        <v>0</v>
      </c>
      <c r="BH22" s="253">
        <v>0</v>
      </c>
      <c r="BI22" s="253">
        <v>0</v>
      </c>
      <c r="BJ22" s="253">
        <v>0</v>
      </c>
      <c r="BK22" s="253">
        <v>0</v>
      </c>
      <c r="BL22" s="253">
        <v>0</v>
      </c>
      <c r="BM22" s="253">
        <v>0</v>
      </c>
      <c r="BN22" s="253">
        <v>0</v>
      </c>
      <c r="BO22" s="253">
        <v>0</v>
      </c>
      <c r="BP22" s="253">
        <v>0</v>
      </c>
      <c r="BQ22" s="253">
        <v>0</v>
      </c>
      <c r="BR22" s="253">
        <v>0</v>
      </c>
      <c r="BS22" s="253">
        <v>0</v>
      </c>
      <c r="BT22" s="253">
        <v>0</v>
      </c>
      <c r="BU22" s="253">
        <v>0</v>
      </c>
      <c r="BV22" s="253">
        <v>0</v>
      </c>
      <c r="BW22" s="253">
        <v>0</v>
      </c>
      <c r="BX22" s="253">
        <v>0</v>
      </c>
      <c r="BY22" s="253">
        <v>0</v>
      </c>
      <c r="BZ22" s="253">
        <v>0</v>
      </c>
      <c r="CA22" s="253">
        <v>0</v>
      </c>
      <c r="CB22" s="253">
        <v>0</v>
      </c>
      <c r="CC22" s="253">
        <v>0</v>
      </c>
      <c r="CD22" s="253">
        <v>0</v>
      </c>
      <c r="CE22" s="253">
        <v>0</v>
      </c>
      <c r="CF22" s="253">
        <v>0</v>
      </c>
      <c r="CG22" s="253">
        <v>0</v>
      </c>
      <c r="CH22" s="254">
        <v>0</v>
      </c>
    </row>
    <row r="23" spans="2:86" x14ac:dyDescent="0.25">
      <c r="B23" s="245" t="s">
        <v>585</v>
      </c>
      <c r="AH23" s="253">
        <v>0</v>
      </c>
      <c r="AI23" s="253">
        <v>0</v>
      </c>
      <c r="AJ23" s="253">
        <v>51</v>
      </c>
      <c r="AK23" s="253">
        <v>60</v>
      </c>
      <c r="AL23" s="253">
        <v>72</v>
      </c>
      <c r="AM23" s="253">
        <v>80</v>
      </c>
      <c r="AN23" s="253">
        <v>82</v>
      </c>
      <c r="AO23" s="253">
        <v>82</v>
      </c>
      <c r="AP23" s="253">
        <v>87</v>
      </c>
      <c r="AQ23" s="253">
        <v>94</v>
      </c>
      <c r="AR23" s="253">
        <v>89</v>
      </c>
      <c r="AS23" s="253">
        <v>117</v>
      </c>
      <c r="AT23" s="253">
        <v>126</v>
      </c>
      <c r="AU23" s="253">
        <v>142</v>
      </c>
      <c r="AV23" s="253">
        <v>178</v>
      </c>
      <c r="AW23" s="253">
        <v>218</v>
      </c>
      <c r="AX23" s="253">
        <v>249</v>
      </c>
      <c r="AY23" s="253">
        <v>283</v>
      </c>
      <c r="AZ23" s="253">
        <v>320</v>
      </c>
      <c r="BA23" s="253">
        <v>357</v>
      </c>
      <c r="BB23" s="253">
        <v>392</v>
      </c>
      <c r="BC23" s="253">
        <v>277</v>
      </c>
      <c r="BD23" s="253">
        <v>0</v>
      </c>
      <c r="BE23" s="253">
        <v>0</v>
      </c>
      <c r="BF23" s="253">
        <v>0</v>
      </c>
      <c r="BG23" s="253">
        <v>0</v>
      </c>
      <c r="BH23" s="253">
        <v>0</v>
      </c>
      <c r="BI23" s="253">
        <v>0</v>
      </c>
      <c r="BJ23" s="253">
        <v>0</v>
      </c>
      <c r="BK23" s="253">
        <v>0</v>
      </c>
      <c r="BL23" s="253">
        <v>0</v>
      </c>
      <c r="BM23" s="253">
        <v>0</v>
      </c>
      <c r="BN23" s="253">
        <v>0</v>
      </c>
      <c r="BO23" s="253">
        <v>0</v>
      </c>
      <c r="BP23" s="253">
        <v>0</v>
      </c>
      <c r="BQ23" s="253">
        <v>0</v>
      </c>
      <c r="BR23" s="253">
        <v>0</v>
      </c>
      <c r="BS23" s="253">
        <v>0</v>
      </c>
      <c r="BT23" s="253">
        <v>0</v>
      </c>
      <c r="BU23" s="253">
        <v>0</v>
      </c>
      <c r="BV23" s="253">
        <v>0</v>
      </c>
      <c r="BW23" s="253">
        <v>0</v>
      </c>
      <c r="BX23" s="253">
        <v>0</v>
      </c>
      <c r="BY23" s="253">
        <v>0</v>
      </c>
      <c r="BZ23" s="253">
        <v>0</v>
      </c>
      <c r="CA23" s="253">
        <v>0</v>
      </c>
      <c r="CB23" s="253">
        <v>0</v>
      </c>
      <c r="CC23" s="253">
        <v>0</v>
      </c>
      <c r="CD23" s="253">
        <v>0</v>
      </c>
      <c r="CE23" s="253">
        <v>0</v>
      </c>
      <c r="CF23" s="253">
        <v>0</v>
      </c>
      <c r="CG23" s="253">
        <v>0</v>
      </c>
      <c r="CH23" s="254">
        <v>0</v>
      </c>
    </row>
    <row r="24" spans="2:86" x14ac:dyDescent="0.25">
      <c r="B24" s="245" t="s">
        <v>586</v>
      </c>
      <c r="AH24" s="253">
        <v>0</v>
      </c>
      <c r="AI24" s="253">
        <v>0</v>
      </c>
      <c r="AJ24" s="253">
        <v>45</v>
      </c>
      <c r="AK24" s="253">
        <v>64</v>
      </c>
      <c r="AL24" s="253">
        <v>93</v>
      </c>
      <c r="AM24" s="253">
        <v>115</v>
      </c>
      <c r="AN24" s="253">
        <v>120</v>
      </c>
      <c r="AO24" s="253">
        <v>118</v>
      </c>
      <c r="AP24" s="253">
        <v>123</v>
      </c>
      <c r="AQ24" s="253">
        <v>123</v>
      </c>
      <c r="AR24" s="253">
        <v>188</v>
      </c>
      <c r="AS24" s="253">
        <v>190</v>
      </c>
      <c r="AT24" s="253">
        <v>201</v>
      </c>
      <c r="AU24" s="253">
        <v>223</v>
      </c>
      <c r="AV24" s="253">
        <v>253</v>
      </c>
      <c r="AW24" s="253">
        <v>294</v>
      </c>
      <c r="AX24" s="253">
        <v>326</v>
      </c>
      <c r="AY24" s="253">
        <v>355</v>
      </c>
      <c r="AZ24" s="253">
        <v>394</v>
      </c>
      <c r="BA24" s="253">
        <v>401</v>
      </c>
      <c r="BB24" s="253">
        <v>390</v>
      </c>
      <c r="BC24" s="253">
        <v>260</v>
      </c>
      <c r="BD24" s="253">
        <v>0</v>
      </c>
      <c r="BE24" s="253">
        <v>0</v>
      </c>
      <c r="BF24" s="253">
        <v>0</v>
      </c>
      <c r="BG24" s="253">
        <v>0</v>
      </c>
      <c r="BH24" s="253">
        <v>0</v>
      </c>
      <c r="BI24" s="253">
        <v>0</v>
      </c>
      <c r="BJ24" s="253">
        <v>0</v>
      </c>
      <c r="BK24" s="253">
        <v>0</v>
      </c>
      <c r="BL24" s="253">
        <v>0</v>
      </c>
      <c r="BM24" s="253">
        <v>0</v>
      </c>
      <c r="BN24" s="253">
        <v>0</v>
      </c>
      <c r="BO24" s="253">
        <v>0</v>
      </c>
      <c r="BP24" s="253">
        <v>0</v>
      </c>
      <c r="BQ24" s="253">
        <v>0</v>
      </c>
      <c r="BR24" s="253">
        <v>0</v>
      </c>
      <c r="BS24" s="253">
        <v>0</v>
      </c>
      <c r="BT24" s="253">
        <v>0</v>
      </c>
      <c r="BU24" s="253">
        <v>0</v>
      </c>
      <c r="BV24" s="253">
        <v>0</v>
      </c>
      <c r="BW24" s="253">
        <v>0</v>
      </c>
      <c r="BX24" s="253">
        <v>0</v>
      </c>
      <c r="BY24" s="253">
        <v>0</v>
      </c>
      <c r="BZ24" s="253">
        <v>0</v>
      </c>
      <c r="CA24" s="253">
        <v>0</v>
      </c>
      <c r="CB24" s="253">
        <v>0</v>
      </c>
      <c r="CC24" s="253">
        <v>0</v>
      </c>
      <c r="CD24" s="253">
        <v>0</v>
      </c>
      <c r="CE24" s="253">
        <v>0</v>
      </c>
      <c r="CF24" s="253">
        <v>0</v>
      </c>
      <c r="CG24" s="253">
        <v>0</v>
      </c>
      <c r="CH24" s="254">
        <v>0</v>
      </c>
    </row>
    <row r="25" spans="2:86" x14ac:dyDescent="0.25">
      <c r="B25" s="245" t="s">
        <v>587</v>
      </c>
      <c r="AH25" s="253">
        <v>0</v>
      </c>
      <c r="AI25" s="253">
        <v>0</v>
      </c>
      <c r="AJ25" s="253">
        <v>0</v>
      </c>
      <c r="AK25" s="253">
        <v>0</v>
      </c>
      <c r="AL25" s="253">
        <v>0</v>
      </c>
      <c r="AM25" s="253">
        <v>0</v>
      </c>
      <c r="AN25" s="253">
        <v>0</v>
      </c>
      <c r="AO25" s="253">
        <v>0</v>
      </c>
      <c r="AP25" s="253">
        <v>0</v>
      </c>
      <c r="AQ25" s="253">
        <v>0</v>
      </c>
      <c r="AR25" s="253">
        <v>0</v>
      </c>
      <c r="AS25" s="253">
        <v>0</v>
      </c>
      <c r="AT25" s="253">
        <v>0</v>
      </c>
      <c r="AU25" s="253">
        <v>0</v>
      </c>
      <c r="AV25" s="253">
        <v>1</v>
      </c>
      <c r="AW25" s="253">
        <v>3</v>
      </c>
      <c r="AX25" s="253">
        <v>5</v>
      </c>
      <c r="AY25" s="253">
        <v>7</v>
      </c>
      <c r="AZ25" s="253">
        <v>11</v>
      </c>
      <c r="BA25" s="253">
        <v>14</v>
      </c>
      <c r="BB25" s="253">
        <v>16</v>
      </c>
      <c r="BC25" s="253">
        <v>13</v>
      </c>
      <c r="BD25" s="253">
        <v>0</v>
      </c>
      <c r="BE25" s="253">
        <v>0</v>
      </c>
      <c r="BF25" s="253">
        <v>0</v>
      </c>
      <c r="BG25" s="253">
        <v>0</v>
      </c>
      <c r="BH25" s="253">
        <v>0</v>
      </c>
      <c r="BI25" s="253">
        <v>0</v>
      </c>
      <c r="BJ25" s="253">
        <v>0</v>
      </c>
      <c r="BK25" s="253">
        <v>0</v>
      </c>
      <c r="BL25" s="253">
        <v>0</v>
      </c>
      <c r="BM25" s="253">
        <v>0</v>
      </c>
      <c r="BN25" s="253">
        <v>0</v>
      </c>
      <c r="BO25" s="253">
        <v>0</v>
      </c>
      <c r="BP25" s="253">
        <v>0</v>
      </c>
      <c r="BQ25" s="253">
        <v>0</v>
      </c>
      <c r="BR25" s="253">
        <v>0</v>
      </c>
      <c r="BS25" s="253">
        <v>0</v>
      </c>
      <c r="BT25" s="253">
        <v>0</v>
      </c>
      <c r="BU25" s="253">
        <v>0</v>
      </c>
      <c r="BV25" s="253">
        <v>0</v>
      </c>
      <c r="BW25" s="253">
        <v>0</v>
      </c>
      <c r="BX25" s="253">
        <v>0</v>
      </c>
      <c r="BY25" s="253">
        <v>0</v>
      </c>
      <c r="BZ25" s="253">
        <v>0</v>
      </c>
      <c r="CA25" s="253">
        <v>0</v>
      </c>
      <c r="CB25" s="253">
        <v>0</v>
      </c>
      <c r="CC25" s="253">
        <v>0</v>
      </c>
      <c r="CD25" s="253">
        <v>0</v>
      </c>
      <c r="CE25" s="253">
        <v>0</v>
      </c>
      <c r="CF25" s="253">
        <v>0</v>
      </c>
      <c r="CG25" s="253">
        <v>0</v>
      </c>
      <c r="CH25" s="254">
        <v>0</v>
      </c>
    </row>
    <row r="26" spans="2:86" x14ac:dyDescent="0.25">
      <c r="B26" s="245" t="s">
        <v>588</v>
      </c>
      <c r="AH26" s="253">
        <v>0</v>
      </c>
      <c r="AI26" s="253">
        <v>0</v>
      </c>
      <c r="AJ26" s="253">
        <v>0</v>
      </c>
      <c r="AK26" s="253">
        <v>0</v>
      </c>
      <c r="AL26" s="253">
        <v>0</v>
      </c>
      <c r="AM26" s="253">
        <v>0</v>
      </c>
      <c r="AN26" s="253">
        <v>0</v>
      </c>
      <c r="AO26" s="253">
        <v>0</v>
      </c>
      <c r="AP26" s="253">
        <v>0</v>
      </c>
      <c r="AQ26" s="253">
        <v>0</v>
      </c>
      <c r="AR26" s="253">
        <v>0</v>
      </c>
      <c r="AS26" s="253">
        <v>0</v>
      </c>
      <c r="AT26" s="253">
        <v>0</v>
      </c>
      <c r="AU26" s="253">
        <v>0</v>
      </c>
      <c r="AV26" s="253">
        <v>0</v>
      </c>
      <c r="AW26" s="253">
        <v>0</v>
      </c>
      <c r="AX26" s="253">
        <v>0</v>
      </c>
      <c r="AY26" s="253">
        <v>0</v>
      </c>
      <c r="AZ26" s="253">
        <v>0</v>
      </c>
      <c r="BA26" s="253">
        <v>0</v>
      </c>
      <c r="BB26" s="253">
        <v>0</v>
      </c>
      <c r="BC26" s="253">
        <v>0</v>
      </c>
      <c r="BD26" s="253">
        <v>0</v>
      </c>
      <c r="BE26" s="253">
        <v>0</v>
      </c>
      <c r="BF26" s="253">
        <v>0</v>
      </c>
      <c r="BG26" s="253">
        <v>0</v>
      </c>
      <c r="BH26" s="253">
        <v>0</v>
      </c>
      <c r="BI26" s="253">
        <v>0</v>
      </c>
      <c r="BJ26" s="253">
        <v>0</v>
      </c>
      <c r="BK26" s="253">
        <v>0</v>
      </c>
      <c r="BL26" s="253">
        <v>65</v>
      </c>
      <c r="BM26" s="253">
        <v>54</v>
      </c>
      <c r="BN26" s="253">
        <v>65</v>
      </c>
      <c r="BO26" s="253">
        <v>59</v>
      </c>
      <c r="BP26" s="253">
        <v>61</v>
      </c>
      <c r="BQ26" s="253">
        <v>31</v>
      </c>
      <c r="BR26" s="253">
        <v>0</v>
      </c>
      <c r="BS26" s="253">
        <v>0</v>
      </c>
      <c r="BT26" s="253">
        <v>0</v>
      </c>
      <c r="BU26" s="253">
        <v>0</v>
      </c>
      <c r="BV26" s="253">
        <v>0</v>
      </c>
      <c r="BW26" s="253">
        <v>0</v>
      </c>
      <c r="BX26" s="253">
        <v>0</v>
      </c>
      <c r="BY26" s="253">
        <v>0</v>
      </c>
      <c r="BZ26" s="253">
        <v>0</v>
      </c>
      <c r="CA26" s="253">
        <v>0</v>
      </c>
      <c r="CB26" s="253">
        <v>0</v>
      </c>
      <c r="CC26" s="253">
        <v>0</v>
      </c>
      <c r="CD26" s="253">
        <v>0</v>
      </c>
      <c r="CE26" s="253">
        <v>0</v>
      </c>
      <c r="CF26" s="253">
        <v>0</v>
      </c>
      <c r="CG26" s="253">
        <v>0</v>
      </c>
      <c r="CH26" s="254">
        <v>0</v>
      </c>
    </row>
    <row r="27" spans="2:86" ht="26.25" customHeight="1" x14ac:dyDescent="0.3">
      <c r="B27" s="267" t="s">
        <v>561</v>
      </c>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305" t="s">
        <v>538</v>
      </c>
      <c r="BM27" s="253"/>
      <c r="BN27" s="253"/>
      <c r="BO27" s="253"/>
      <c r="BP27" s="253"/>
      <c r="BQ27" s="253"/>
      <c r="BR27" s="253"/>
      <c r="BS27" s="253"/>
      <c r="BT27" s="253"/>
      <c r="BU27" s="253"/>
      <c r="BV27" s="253"/>
      <c r="BW27" s="253"/>
      <c r="BX27" s="253"/>
      <c r="BY27" s="253"/>
      <c r="BZ27" s="253"/>
      <c r="CA27" s="253"/>
      <c r="CB27" s="253"/>
      <c r="CC27" s="253"/>
      <c r="CD27" s="253"/>
      <c r="CE27" s="253"/>
      <c r="CF27" s="253"/>
      <c r="CG27" s="253"/>
      <c r="CH27" s="254"/>
    </row>
    <row r="28" spans="2:86" x14ac:dyDescent="0.25">
      <c r="B28" s="256" t="s">
        <v>562</v>
      </c>
      <c r="AH28" s="253">
        <v>0</v>
      </c>
      <c r="AI28" s="253">
        <v>0</v>
      </c>
      <c r="AJ28" s="253">
        <v>0</v>
      </c>
      <c r="AK28" s="253">
        <v>0</v>
      </c>
      <c r="AL28" s="253">
        <v>0</v>
      </c>
      <c r="AM28" s="253">
        <v>0</v>
      </c>
      <c r="AN28" s="253">
        <v>0</v>
      </c>
      <c r="AO28" s="253">
        <v>0</v>
      </c>
      <c r="AP28" s="253">
        <v>0</v>
      </c>
      <c r="AQ28" s="253">
        <v>0</v>
      </c>
      <c r="AR28" s="253">
        <v>3013</v>
      </c>
      <c r="AS28" s="253">
        <v>2979</v>
      </c>
      <c r="AT28" s="253">
        <v>3735</v>
      </c>
      <c r="AU28" s="253">
        <v>3159</v>
      </c>
      <c r="AV28" s="253">
        <v>2996</v>
      </c>
      <c r="AW28" s="253">
        <v>2838</v>
      </c>
      <c r="AX28" s="253">
        <v>2801</v>
      </c>
      <c r="AY28" s="253">
        <v>2769</v>
      </c>
      <c r="AZ28" s="253">
        <v>2692</v>
      </c>
      <c r="BA28" s="253">
        <v>2623</v>
      </c>
      <c r="BB28" s="253">
        <v>2567</v>
      </c>
      <c r="BC28" s="253">
        <v>2471</v>
      </c>
      <c r="BD28" s="253">
        <v>2387</v>
      </c>
      <c r="BE28" s="253">
        <v>2371</v>
      </c>
      <c r="BF28" s="253">
        <v>2357</v>
      </c>
      <c r="BG28" s="253">
        <v>2335</v>
      </c>
      <c r="BH28" s="253">
        <v>2442</v>
      </c>
      <c r="BI28" s="253">
        <v>2426</v>
      </c>
      <c r="BJ28" s="253">
        <v>2510</v>
      </c>
      <c r="BK28" s="253">
        <v>2535</v>
      </c>
      <c r="BL28" s="316">
        <v>2361</v>
      </c>
      <c r="BM28" s="253">
        <v>2384</v>
      </c>
      <c r="BN28" s="253">
        <v>2390</v>
      </c>
      <c r="BO28" s="253">
        <v>2360</v>
      </c>
      <c r="BP28" s="253">
        <v>2313</v>
      </c>
      <c r="BQ28" s="253">
        <v>0</v>
      </c>
      <c r="BR28" s="253">
        <v>0</v>
      </c>
      <c r="BS28" s="253">
        <v>0</v>
      </c>
      <c r="BT28" s="253">
        <v>0</v>
      </c>
      <c r="BU28" s="253">
        <v>0</v>
      </c>
      <c r="BV28" s="253">
        <v>0</v>
      </c>
      <c r="BW28" s="253">
        <v>0</v>
      </c>
      <c r="BX28" s="253">
        <v>0</v>
      </c>
      <c r="BY28" s="253">
        <v>0</v>
      </c>
      <c r="BZ28" s="253">
        <v>0</v>
      </c>
      <c r="CA28" s="253">
        <v>0</v>
      </c>
      <c r="CB28" s="253">
        <v>0</v>
      </c>
      <c r="CC28" s="253">
        <v>0</v>
      </c>
      <c r="CD28" s="253">
        <v>0</v>
      </c>
      <c r="CE28" s="253">
        <v>0</v>
      </c>
      <c r="CF28" s="253">
        <v>0</v>
      </c>
      <c r="CG28" s="253">
        <v>0</v>
      </c>
      <c r="CH28" s="254">
        <v>0</v>
      </c>
    </row>
    <row r="29" spans="2:86" x14ac:dyDescent="0.25">
      <c r="B29" s="256" t="s">
        <v>563</v>
      </c>
      <c r="AH29" s="253">
        <v>0</v>
      </c>
      <c r="AI29" s="253">
        <v>0</v>
      </c>
      <c r="AJ29" s="253">
        <v>0</v>
      </c>
      <c r="AK29" s="253">
        <v>0</v>
      </c>
      <c r="AL29" s="253">
        <v>0</v>
      </c>
      <c r="AM29" s="253">
        <v>0</v>
      </c>
      <c r="AN29" s="253">
        <v>0</v>
      </c>
      <c r="AO29" s="253">
        <v>0</v>
      </c>
      <c r="AP29" s="253">
        <v>0</v>
      </c>
      <c r="AQ29" s="253">
        <v>0</v>
      </c>
      <c r="AR29" s="253">
        <v>301</v>
      </c>
      <c r="AS29" s="253">
        <v>324</v>
      </c>
      <c r="AT29" s="253">
        <v>477</v>
      </c>
      <c r="AU29" s="253">
        <v>486</v>
      </c>
      <c r="AV29" s="253">
        <v>546</v>
      </c>
      <c r="AW29" s="253">
        <v>517</v>
      </c>
      <c r="AX29" s="253">
        <v>618</v>
      </c>
      <c r="AY29" s="253">
        <v>682</v>
      </c>
      <c r="AZ29" s="253">
        <v>718</v>
      </c>
      <c r="BA29" s="253">
        <v>766</v>
      </c>
      <c r="BB29" s="253">
        <v>810</v>
      </c>
      <c r="BC29" s="253">
        <v>828</v>
      </c>
      <c r="BD29" s="253">
        <v>843</v>
      </c>
      <c r="BE29" s="253">
        <v>870</v>
      </c>
      <c r="BF29" s="253">
        <v>898</v>
      </c>
      <c r="BG29" s="253">
        <v>952</v>
      </c>
      <c r="BH29" s="253">
        <v>1023</v>
      </c>
      <c r="BI29" s="253">
        <v>1085</v>
      </c>
      <c r="BJ29" s="253">
        <v>1065</v>
      </c>
      <c r="BK29" s="253">
        <v>1039</v>
      </c>
      <c r="BL29" s="316">
        <v>1147</v>
      </c>
      <c r="BM29" s="253">
        <v>1215</v>
      </c>
      <c r="BN29" s="253">
        <v>1266</v>
      </c>
      <c r="BO29" s="253">
        <v>1286</v>
      </c>
      <c r="BP29" s="253">
        <v>1294</v>
      </c>
      <c r="BQ29" s="253">
        <v>0</v>
      </c>
      <c r="BR29" s="253">
        <v>0</v>
      </c>
      <c r="BS29" s="253">
        <v>0</v>
      </c>
      <c r="BT29" s="253">
        <v>0</v>
      </c>
      <c r="BU29" s="253">
        <v>0</v>
      </c>
      <c r="BV29" s="253">
        <v>0</v>
      </c>
      <c r="BW29" s="253">
        <v>0</v>
      </c>
      <c r="BX29" s="253">
        <v>0</v>
      </c>
      <c r="BY29" s="253">
        <v>0</v>
      </c>
      <c r="BZ29" s="253">
        <v>0</v>
      </c>
      <c r="CA29" s="253">
        <v>0</v>
      </c>
      <c r="CB29" s="253">
        <v>0</v>
      </c>
      <c r="CC29" s="253">
        <v>0</v>
      </c>
      <c r="CD29" s="253">
        <v>0</v>
      </c>
      <c r="CE29" s="253">
        <v>0</v>
      </c>
      <c r="CF29" s="253">
        <v>0</v>
      </c>
      <c r="CG29" s="253">
        <v>0</v>
      </c>
      <c r="CH29" s="254">
        <v>0</v>
      </c>
    </row>
    <row r="30" spans="2:86" x14ac:dyDescent="0.25">
      <c r="B30" s="256" t="s">
        <v>564</v>
      </c>
      <c r="AH30" s="253">
        <v>0</v>
      </c>
      <c r="AI30" s="253">
        <v>0</v>
      </c>
      <c r="AJ30" s="253">
        <v>0</v>
      </c>
      <c r="AK30" s="253">
        <v>0</v>
      </c>
      <c r="AL30" s="253">
        <v>0</v>
      </c>
      <c r="AM30" s="253">
        <v>0</v>
      </c>
      <c r="AN30" s="253">
        <v>0</v>
      </c>
      <c r="AO30" s="253">
        <v>0</v>
      </c>
      <c r="AP30" s="253">
        <v>0</v>
      </c>
      <c r="AQ30" s="253">
        <v>0</v>
      </c>
      <c r="AR30" s="253">
        <v>653</v>
      </c>
      <c r="AS30" s="253">
        <v>651</v>
      </c>
      <c r="AT30" s="253">
        <v>753</v>
      </c>
      <c r="AU30" s="253">
        <v>828</v>
      </c>
      <c r="AV30" s="253">
        <v>911</v>
      </c>
      <c r="AW30" s="253">
        <v>820</v>
      </c>
      <c r="AX30" s="253">
        <v>894</v>
      </c>
      <c r="AY30" s="253">
        <v>950</v>
      </c>
      <c r="AZ30" s="253">
        <v>942</v>
      </c>
      <c r="BA30" s="253">
        <v>928</v>
      </c>
      <c r="BB30" s="253">
        <v>915</v>
      </c>
      <c r="BC30" s="253">
        <v>877</v>
      </c>
      <c r="BD30" s="253">
        <v>797</v>
      </c>
      <c r="BE30" s="253">
        <v>766</v>
      </c>
      <c r="BF30" s="253">
        <v>742</v>
      </c>
      <c r="BG30" s="253">
        <v>769</v>
      </c>
      <c r="BH30" s="253">
        <v>811</v>
      </c>
      <c r="BI30" s="253">
        <v>848</v>
      </c>
      <c r="BJ30" s="253">
        <v>835</v>
      </c>
      <c r="BK30" s="253">
        <v>811</v>
      </c>
      <c r="BL30" s="316">
        <v>647</v>
      </c>
      <c r="BM30" s="253">
        <v>625</v>
      </c>
      <c r="BN30" s="253">
        <v>581</v>
      </c>
      <c r="BO30" s="253">
        <v>517</v>
      </c>
      <c r="BP30" s="253">
        <v>468</v>
      </c>
      <c r="BQ30" s="253">
        <v>0</v>
      </c>
      <c r="BR30" s="253">
        <v>0</v>
      </c>
      <c r="BS30" s="253">
        <v>0</v>
      </c>
      <c r="BT30" s="253">
        <v>0</v>
      </c>
      <c r="BU30" s="253">
        <v>0</v>
      </c>
      <c r="BV30" s="253">
        <v>0</v>
      </c>
      <c r="BW30" s="253">
        <v>0</v>
      </c>
      <c r="BX30" s="253">
        <v>0</v>
      </c>
      <c r="BY30" s="253">
        <v>0</v>
      </c>
      <c r="BZ30" s="253">
        <v>0</v>
      </c>
      <c r="CA30" s="253">
        <v>0</v>
      </c>
      <c r="CB30" s="253">
        <v>0</v>
      </c>
      <c r="CC30" s="253">
        <v>0</v>
      </c>
      <c r="CD30" s="253">
        <v>0</v>
      </c>
      <c r="CE30" s="253">
        <v>0</v>
      </c>
      <c r="CF30" s="253">
        <v>0</v>
      </c>
      <c r="CG30" s="253">
        <v>0</v>
      </c>
      <c r="CH30" s="254">
        <v>0</v>
      </c>
    </row>
    <row r="31" spans="2:86" x14ac:dyDescent="0.25">
      <c r="B31" s="256" t="s">
        <v>565</v>
      </c>
      <c r="AH31" s="253">
        <v>0</v>
      </c>
      <c r="AI31" s="253">
        <v>0</v>
      </c>
      <c r="AJ31" s="253">
        <v>0</v>
      </c>
      <c r="AK31" s="253">
        <v>0</v>
      </c>
      <c r="AL31" s="253">
        <v>0</v>
      </c>
      <c r="AM31" s="253">
        <v>0</v>
      </c>
      <c r="AN31" s="253">
        <v>0</v>
      </c>
      <c r="AO31" s="253">
        <v>0</v>
      </c>
      <c r="AP31" s="253">
        <v>0</v>
      </c>
      <c r="AQ31" s="253">
        <v>0</v>
      </c>
      <c r="AR31" s="253">
        <v>797</v>
      </c>
      <c r="AS31" s="253">
        <v>822</v>
      </c>
      <c r="AT31" s="253">
        <v>1005</v>
      </c>
      <c r="AU31" s="253">
        <v>1344</v>
      </c>
      <c r="AV31" s="253">
        <v>1720</v>
      </c>
      <c r="AW31" s="253">
        <v>885</v>
      </c>
      <c r="AX31" s="253">
        <v>874</v>
      </c>
      <c r="AY31" s="253">
        <v>815</v>
      </c>
      <c r="AZ31" s="253">
        <v>758</v>
      </c>
      <c r="BA31" s="253">
        <v>625</v>
      </c>
      <c r="BB31" s="253">
        <v>513</v>
      </c>
      <c r="BC31" s="253">
        <v>431</v>
      </c>
      <c r="BD31" s="253">
        <v>361</v>
      </c>
      <c r="BE31" s="253">
        <v>312</v>
      </c>
      <c r="BF31" s="253">
        <v>290</v>
      </c>
      <c r="BG31" s="253">
        <v>297</v>
      </c>
      <c r="BH31" s="253">
        <v>288</v>
      </c>
      <c r="BI31" s="253">
        <v>304</v>
      </c>
      <c r="BJ31" s="253">
        <v>306</v>
      </c>
      <c r="BK31" s="253">
        <v>299</v>
      </c>
      <c r="BL31" s="316">
        <v>368</v>
      </c>
      <c r="BM31" s="253">
        <v>597</v>
      </c>
      <c r="BN31" s="253">
        <v>647</v>
      </c>
      <c r="BO31" s="253">
        <v>691</v>
      </c>
      <c r="BP31" s="253">
        <v>733</v>
      </c>
      <c r="BQ31" s="253">
        <v>0</v>
      </c>
      <c r="BR31" s="253">
        <v>0</v>
      </c>
      <c r="BS31" s="253">
        <v>0</v>
      </c>
      <c r="BT31" s="253">
        <v>0</v>
      </c>
      <c r="BU31" s="253">
        <v>0</v>
      </c>
      <c r="BV31" s="253">
        <v>0</v>
      </c>
      <c r="BW31" s="253">
        <v>0</v>
      </c>
      <c r="BX31" s="253">
        <v>0</v>
      </c>
      <c r="BY31" s="253">
        <v>0</v>
      </c>
      <c r="BZ31" s="253">
        <v>0</v>
      </c>
      <c r="CA31" s="253">
        <v>0</v>
      </c>
      <c r="CB31" s="253">
        <v>0</v>
      </c>
      <c r="CC31" s="253">
        <v>0</v>
      </c>
      <c r="CD31" s="253">
        <v>0</v>
      </c>
      <c r="CE31" s="253">
        <v>0</v>
      </c>
      <c r="CF31" s="253">
        <v>0</v>
      </c>
      <c r="CG31" s="253">
        <v>0</v>
      </c>
      <c r="CH31" s="254">
        <v>0</v>
      </c>
    </row>
    <row r="32" spans="2:86" x14ac:dyDescent="0.25">
      <c r="B32" s="256" t="s">
        <v>566</v>
      </c>
      <c r="AH32" s="253">
        <v>0</v>
      </c>
      <c r="AI32" s="253">
        <v>0</v>
      </c>
      <c r="AJ32" s="253">
        <v>0</v>
      </c>
      <c r="AK32" s="253">
        <v>0</v>
      </c>
      <c r="AL32" s="253">
        <v>0</v>
      </c>
      <c r="AM32" s="253">
        <v>0</v>
      </c>
      <c r="AN32" s="253">
        <v>0</v>
      </c>
      <c r="AO32" s="253">
        <v>0</v>
      </c>
      <c r="AP32" s="253">
        <v>0</v>
      </c>
      <c r="AQ32" s="253">
        <v>0</v>
      </c>
      <c r="AR32" s="253">
        <v>380</v>
      </c>
      <c r="AS32" s="253">
        <v>424</v>
      </c>
      <c r="AT32" s="253">
        <v>755</v>
      </c>
      <c r="AU32" s="253">
        <v>550</v>
      </c>
      <c r="AV32" s="253">
        <v>530</v>
      </c>
      <c r="AW32" s="253">
        <v>407</v>
      </c>
      <c r="AX32" s="253">
        <v>427</v>
      </c>
      <c r="AY32" s="253">
        <v>474</v>
      </c>
      <c r="AZ32" s="253">
        <v>508</v>
      </c>
      <c r="BA32" s="253">
        <v>537</v>
      </c>
      <c r="BB32" s="253">
        <v>502</v>
      </c>
      <c r="BC32" s="253">
        <v>444</v>
      </c>
      <c r="BD32" s="253">
        <v>373</v>
      </c>
      <c r="BE32" s="253">
        <v>345</v>
      </c>
      <c r="BF32" s="253">
        <v>338</v>
      </c>
      <c r="BG32" s="253">
        <v>340</v>
      </c>
      <c r="BH32" s="253">
        <v>351</v>
      </c>
      <c r="BI32" s="253">
        <v>366</v>
      </c>
      <c r="BJ32" s="253">
        <v>364</v>
      </c>
      <c r="BK32" s="253">
        <v>385</v>
      </c>
      <c r="BL32" s="316">
        <v>635</v>
      </c>
      <c r="BM32" s="253">
        <v>751</v>
      </c>
      <c r="BN32" s="253">
        <v>921</v>
      </c>
      <c r="BO32" s="253">
        <v>1019</v>
      </c>
      <c r="BP32" s="253">
        <v>1102</v>
      </c>
      <c r="BQ32" s="253">
        <v>0</v>
      </c>
      <c r="BR32" s="253">
        <v>0</v>
      </c>
      <c r="BS32" s="253">
        <v>0</v>
      </c>
      <c r="BT32" s="253">
        <v>0</v>
      </c>
      <c r="BU32" s="253">
        <v>0</v>
      </c>
      <c r="BV32" s="253">
        <v>0</v>
      </c>
      <c r="BW32" s="253">
        <v>0</v>
      </c>
      <c r="BX32" s="253">
        <v>0</v>
      </c>
      <c r="BY32" s="253">
        <v>0</v>
      </c>
      <c r="BZ32" s="253">
        <v>0</v>
      </c>
      <c r="CA32" s="253">
        <v>0</v>
      </c>
      <c r="CB32" s="253">
        <v>0</v>
      </c>
      <c r="CC32" s="253">
        <v>0</v>
      </c>
      <c r="CD32" s="253">
        <v>0</v>
      </c>
      <c r="CE32" s="253">
        <v>0</v>
      </c>
      <c r="CF32" s="253">
        <v>0</v>
      </c>
      <c r="CG32" s="253">
        <v>0</v>
      </c>
      <c r="CH32" s="254">
        <v>0</v>
      </c>
    </row>
    <row r="33" spans="1:86" ht="26.25" customHeight="1" x14ac:dyDescent="0.25">
      <c r="B33" s="256" t="s">
        <v>567</v>
      </c>
      <c r="AH33" s="253">
        <f t="shared" ref="AH33:BK33" si="4">AH28</f>
        <v>0</v>
      </c>
      <c r="AI33" s="253">
        <f t="shared" si="4"/>
        <v>0</v>
      </c>
      <c r="AJ33" s="253">
        <f t="shared" si="4"/>
        <v>0</v>
      </c>
      <c r="AK33" s="253">
        <f t="shared" si="4"/>
        <v>0</v>
      </c>
      <c r="AL33" s="253">
        <f t="shared" si="4"/>
        <v>0</v>
      </c>
      <c r="AM33" s="253">
        <f t="shared" si="4"/>
        <v>0</v>
      </c>
      <c r="AN33" s="253">
        <f t="shared" si="4"/>
        <v>0</v>
      </c>
      <c r="AO33" s="253">
        <f t="shared" si="4"/>
        <v>0</v>
      </c>
      <c r="AP33" s="253">
        <f t="shared" si="4"/>
        <v>0</v>
      </c>
      <c r="AQ33" s="253">
        <f t="shared" si="4"/>
        <v>0</v>
      </c>
      <c r="AR33" s="253">
        <f t="shared" si="4"/>
        <v>3013</v>
      </c>
      <c r="AS33" s="253">
        <f t="shared" si="4"/>
        <v>2979</v>
      </c>
      <c r="AT33" s="253">
        <f t="shared" si="4"/>
        <v>3735</v>
      </c>
      <c r="AU33" s="253">
        <f t="shared" si="4"/>
        <v>3159</v>
      </c>
      <c r="AV33" s="253">
        <f t="shared" si="4"/>
        <v>2996</v>
      </c>
      <c r="AW33" s="253">
        <f t="shared" si="4"/>
        <v>2838</v>
      </c>
      <c r="AX33" s="253">
        <f t="shared" si="4"/>
        <v>2801</v>
      </c>
      <c r="AY33" s="253">
        <f t="shared" si="4"/>
        <v>2769</v>
      </c>
      <c r="AZ33" s="253">
        <f t="shared" si="4"/>
        <v>2692</v>
      </c>
      <c r="BA33" s="253">
        <f t="shared" si="4"/>
        <v>2623</v>
      </c>
      <c r="BB33" s="253">
        <f t="shared" si="4"/>
        <v>2567</v>
      </c>
      <c r="BC33" s="253">
        <f t="shared" si="4"/>
        <v>2471</v>
      </c>
      <c r="BD33" s="253">
        <f t="shared" si="4"/>
        <v>2387</v>
      </c>
      <c r="BE33" s="253">
        <f t="shared" si="4"/>
        <v>2371</v>
      </c>
      <c r="BF33" s="253">
        <f t="shared" si="4"/>
        <v>2357</v>
      </c>
      <c r="BG33" s="253">
        <f t="shared" si="4"/>
        <v>2335</v>
      </c>
      <c r="BH33" s="253">
        <f t="shared" si="4"/>
        <v>2442</v>
      </c>
      <c r="BI33" s="253">
        <f t="shared" si="4"/>
        <v>2426</v>
      </c>
      <c r="BJ33" s="253">
        <f t="shared" si="4"/>
        <v>2510</v>
      </c>
      <c r="BK33" s="253">
        <f t="shared" si="4"/>
        <v>2535</v>
      </c>
      <c r="BL33" s="253">
        <v>2592</v>
      </c>
      <c r="BM33" s="253">
        <v>2631</v>
      </c>
      <c r="BN33" s="253">
        <v>2633</v>
      </c>
      <c r="BO33" s="253">
        <v>2620</v>
      </c>
      <c r="BP33" s="253">
        <v>2544</v>
      </c>
      <c r="BQ33" s="253">
        <v>0</v>
      </c>
      <c r="BR33" s="253">
        <v>0</v>
      </c>
      <c r="BS33" s="253">
        <v>0</v>
      </c>
      <c r="BT33" s="253">
        <v>0</v>
      </c>
      <c r="BU33" s="253">
        <v>0</v>
      </c>
      <c r="BV33" s="253">
        <v>0</v>
      </c>
      <c r="BW33" s="253">
        <v>0</v>
      </c>
      <c r="BX33" s="253">
        <v>0</v>
      </c>
      <c r="BY33" s="253">
        <v>0</v>
      </c>
      <c r="BZ33" s="253">
        <v>0</v>
      </c>
      <c r="CA33" s="253">
        <v>0</v>
      </c>
      <c r="CB33" s="253">
        <v>0</v>
      </c>
      <c r="CC33" s="253">
        <v>0</v>
      </c>
      <c r="CD33" s="253">
        <v>0</v>
      </c>
      <c r="CE33" s="253">
        <v>0</v>
      </c>
      <c r="CF33" s="253">
        <v>0</v>
      </c>
      <c r="CG33" s="253">
        <v>0</v>
      </c>
      <c r="CH33" s="254">
        <v>0</v>
      </c>
    </row>
    <row r="34" spans="1:86" x14ac:dyDescent="0.25">
      <c r="B34" s="256" t="s">
        <v>544</v>
      </c>
      <c r="AH34" s="253">
        <f>SUM(AH29:AH32)</f>
        <v>0</v>
      </c>
      <c r="AI34" s="253">
        <f t="shared" ref="AI34:BK34" si="5">SUM(AI29:AI32)</f>
        <v>0</v>
      </c>
      <c r="AJ34" s="253">
        <f t="shared" si="5"/>
        <v>0</v>
      </c>
      <c r="AK34" s="253">
        <f t="shared" si="5"/>
        <v>0</v>
      </c>
      <c r="AL34" s="253">
        <f t="shared" si="5"/>
        <v>0</v>
      </c>
      <c r="AM34" s="253">
        <f t="shared" si="5"/>
        <v>0</v>
      </c>
      <c r="AN34" s="253">
        <f t="shared" si="5"/>
        <v>0</v>
      </c>
      <c r="AO34" s="253">
        <f t="shared" si="5"/>
        <v>0</v>
      </c>
      <c r="AP34" s="253">
        <f t="shared" si="5"/>
        <v>0</v>
      </c>
      <c r="AQ34" s="253">
        <f t="shared" si="5"/>
        <v>0</v>
      </c>
      <c r="AR34" s="253">
        <f t="shared" si="5"/>
        <v>2131</v>
      </c>
      <c r="AS34" s="253">
        <f t="shared" si="5"/>
        <v>2221</v>
      </c>
      <c r="AT34" s="253">
        <f t="shared" si="5"/>
        <v>2990</v>
      </c>
      <c r="AU34" s="253">
        <f t="shared" si="5"/>
        <v>3208</v>
      </c>
      <c r="AV34" s="253">
        <f t="shared" si="5"/>
        <v>3707</v>
      </c>
      <c r="AW34" s="253">
        <f t="shared" si="5"/>
        <v>2629</v>
      </c>
      <c r="AX34" s="253">
        <f t="shared" si="5"/>
        <v>2813</v>
      </c>
      <c r="AY34" s="253">
        <f t="shared" si="5"/>
        <v>2921</v>
      </c>
      <c r="AZ34" s="253">
        <f t="shared" si="5"/>
        <v>2926</v>
      </c>
      <c r="BA34" s="253">
        <f t="shared" si="5"/>
        <v>2856</v>
      </c>
      <c r="BB34" s="253">
        <f t="shared" si="5"/>
        <v>2740</v>
      </c>
      <c r="BC34" s="253">
        <f t="shared" si="5"/>
        <v>2580</v>
      </c>
      <c r="BD34" s="253">
        <f t="shared" si="5"/>
        <v>2374</v>
      </c>
      <c r="BE34" s="253">
        <f t="shared" si="5"/>
        <v>2293</v>
      </c>
      <c r="BF34" s="253">
        <f t="shared" si="5"/>
        <v>2268</v>
      </c>
      <c r="BG34" s="253">
        <f t="shared" si="5"/>
        <v>2358</v>
      </c>
      <c r="BH34" s="253">
        <f t="shared" si="5"/>
        <v>2473</v>
      </c>
      <c r="BI34" s="253">
        <f t="shared" si="5"/>
        <v>2603</v>
      </c>
      <c r="BJ34" s="253">
        <f t="shared" si="5"/>
        <v>2570</v>
      </c>
      <c r="BK34" s="253">
        <f t="shared" si="5"/>
        <v>2534</v>
      </c>
      <c r="BL34" s="253">
        <v>2566</v>
      </c>
      <c r="BM34" s="253">
        <v>2940</v>
      </c>
      <c r="BN34" s="253">
        <v>3172</v>
      </c>
      <c r="BO34" s="253">
        <v>3254</v>
      </c>
      <c r="BP34" s="253">
        <v>3368</v>
      </c>
      <c r="BQ34" s="253">
        <v>0</v>
      </c>
      <c r="BR34" s="253">
        <v>0</v>
      </c>
      <c r="BS34" s="253">
        <v>0</v>
      </c>
      <c r="BT34" s="253">
        <v>0</v>
      </c>
      <c r="BU34" s="253">
        <v>0</v>
      </c>
      <c r="BV34" s="253">
        <v>0</v>
      </c>
      <c r="BW34" s="253">
        <v>0</v>
      </c>
      <c r="BX34" s="253">
        <v>0</v>
      </c>
      <c r="BY34" s="253">
        <v>0</v>
      </c>
      <c r="BZ34" s="253">
        <v>0</v>
      </c>
      <c r="CA34" s="253">
        <v>0</v>
      </c>
      <c r="CB34" s="253">
        <v>0</v>
      </c>
      <c r="CC34" s="253">
        <v>0</v>
      </c>
      <c r="CD34" s="253">
        <v>0</v>
      </c>
      <c r="CE34" s="253">
        <v>0</v>
      </c>
      <c r="CF34" s="253">
        <v>0</v>
      </c>
      <c r="CG34" s="253">
        <v>0</v>
      </c>
      <c r="CH34" s="254">
        <v>0</v>
      </c>
    </row>
    <row r="35" spans="1:86" x14ac:dyDescent="0.25">
      <c r="B35" s="256" t="s">
        <v>276</v>
      </c>
      <c r="AH35" s="253">
        <f>AH34+AH33</f>
        <v>0</v>
      </c>
      <c r="AI35" s="253">
        <f t="shared" ref="AI35:BK35" si="6">AI34+AI33</f>
        <v>0</v>
      </c>
      <c r="AJ35" s="253">
        <f t="shared" si="6"/>
        <v>0</v>
      </c>
      <c r="AK35" s="253">
        <f t="shared" si="6"/>
        <v>0</v>
      </c>
      <c r="AL35" s="253">
        <f t="shared" si="6"/>
        <v>0</v>
      </c>
      <c r="AM35" s="253">
        <f t="shared" si="6"/>
        <v>0</v>
      </c>
      <c r="AN35" s="253">
        <f t="shared" si="6"/>
        <v>0</v>
      </c>
      <c r="AO35" s="253">
        <f t="shared" si="6"/>
        <v>0</v>
      </c>
      <c r="AP35" s="253">
        <f t="shared" si="6"/>
        <v>0</v>
      </c>
      <c r="AQ35" s="253">
        <f t="shared" si="6"/>
        <v>0</v>
      </c>
      <c r="AR35" s="253">
        <f t="shared" si="6"/>
        <v>5144</v>
      </c>
      <c r="AS35" s="253">
        <f t="shared" si="6"/>
        <v>5200</v>
      </c>
      <c r="AT35" s="253">
        <f t="shared" si="6"/>
        <v>6725</v>
      </c>
      <c r="AU35" s="253">
        <f t="shared" si="6"/>
        <v>6367</v>
      </c>
      <c r="AV35" s="253">
        <f t="shared" si="6"/>
        <v>6703</v>
      </c>
      <c r="AW35" s="253">
        <f t="shared" si="6"/>
        <v>5467</v>
      </c>
      <c r="AX35" s="253">
        <f t="shared" si="6"/>
        <v>5614</v>
      </c>
      <c r="AY35" s="253">
        <f t="shared" si="6"/>
        <v>5690</v>
      </c>
      <c r="AZ35" s="253">
        <f t="shared" si="6"/>
        <v>5618</v>
      </c>
      <c r="BA35" s="253">
        <f t="shared" si="6"/>
        <v>5479</v>
      </c>
      <c r="BB35" s="253">
        <f t="shared" si="6"/>
        <v>5307</v>
      </c>
      <c r="BC35" s="253">
        <f t="shared" si="6"/>
        <v>5051</v>
      </c>
      <c r="BD35" s="253">
        <f t="shared" si="6"/>
        <v>4761</v>
      </c>
      <c r="BE35" s="253">
        <f t="shared" si="6"/>
        <v>4664</v>
      </c>
      <c r="BF35" s="253">
        <f t="shared" si="6"/>
        <v>4625</v>
      </c>
      <c r="BG35" s="253">
        <f t="shared" si="6"/>
        <v>4693</v>
      </c>
      <c r="BH35" s="253">
        <f t="shared" si="6"/>
        <v>4915</v>
      </c>
      <c r="BI35" s="253">
        <f t="shared" si="6"/>
        <v>5029</v>
      </c>
      <c r="BJ35" s="253">
        <f t="shared" si="6"/>
        <v>5080</v>
      </c>
      <c r="BK35" s="253">
        <f t="shared" si="6"/>
        <v>5069</v>
      </c>
      <c r="BL35" s="253">
        <v>5158</v>
      </c>
      <c r="BM35" s="253">
        <v>5571</v>
      </c>
      <c r="BN35" s="253">
        <v>5805</v>
      </c>
      <c r="BO35" s="253">
        <v>5874</v>
      </c>
      <c r="BP35" s="253">
        <v>5911</v>
      </c>
      <c r="BQ35" s="253">
        <v>0</v>
      </c>
      <c r="BR35" s="253">
        <v>0</v>
      </c>
      <c r="BS35" s="253">
        <v>0</v>
      </c>
      <c r="BT35" s="253">
        <v>0</v>
      </c>
      <c r="BU35" s="253">
        <v>0</v>
      </c>
      <c r="BV35" s="253">
        <v>0</v>
      </c>
      <c r="BW35" s="253">
        <v>0</v>
      </c>
      <c r="BX35" s="253">
        <v>0</v>
      </c>
      <c r="BY35" s="253">
        <v>0</v>
      </c>
      <c r="BZ35" s="253">
        <v>0</v>
      </c>
      <c r="CA35" s="253">
        <v>0</v>
      </c>
      <c r="CB35" s="253">
        <v>0</v>
      </c>
      <c r="CC35" s="253">
        <v>0</v>
      </c>
      <c r="CD35" s="253">
        <v>0</v>
      </c>
      <c r="CE35" s="253">
        <v>0</v>
      </c>
      <c r="CF35" s="253">
        <v>0</v>
      </c>
      <c r="CG35" s="253">
        <v>0</v>
      </c>
      <c r="CH35" s="254">
        <v>0</v>
      </c>
    </row>
    <row r="36" spans="1:86" ht="25.5" customHeight="1" x14ac:dyDescent="0.3">
      <c r="B36" s="267" t="s">
        <v>30</v>
      </c>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319"/>
      <c r="BL36" s="283" t="s">
        <v>538</v>
      </c>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4"/>
    </row>
    <row r="37" spans="1:86" x14ac:dyDescent="0.25">
      <c r="B37" s="256" t="s">
        <v>567</v>
      </c>
      <c r="AH37" s="253">
        <v>0</v>
      </c>
      <c r="AI37" s="253">
        <v>0</v>
      </c>
      <c r="AJ37" s="253">
        <v>0</v>
      </c>
      <c r="AK37" s="253">
        <v>0</v>
      </c>
      <c r="AL37" s="253">
        <v>0</v>
      </c>
      <c r="AM37" s="253">
        <v>0</v>
      </c>
      <c r="AN37" s="253">
        <v>0</v>
      </c>
      <c r="AO37" s="253">
        <v>0</v>
      </c>
      <c r="AP37" s="253">
        <v>0</v>
      </c>
      <c r="AQ37" s="253">
        <v>0</v>
      </c>
      <c r="AR37" s="253">
        <v>2178</v>
      </c>
      <c r="AS37" s="253">
        <v>2116</v>
      </c>
      <c r="AT37" s="253">
        <v>2076</v>
      </c>
      <c r="AU37" s="253">
        <v>1981</v>
      </c>
      <c r="AV37" s="253">
        <v>1929</v>
      </c>
      <c r="AW37" s="253">
        <v>1955</v>
      </c>
      <c r="AX37" s="253">
        <v>1937</v>
      </c>
      <c r="AY37" s="253">
        <v>1917</v>
      </c>
      <c r="AZ37" s="253">
        <v>1886</v>
      </c>
      <c r="BA37" s="253">
        <v>1844</v>
      </c>
      <c r="BB37" s="253">
        <v>1798</v>
      </c>
      <c r="BC37" s="253">
        <v>1726</v>
      </c>
      <c r="BD37" s="253">
        <v>1664</v>
      </c>
      <c r="BE37" s="253">
        <v>1637</v>
      </c>
      <c r="BF37" s="253">
        <v>1612</v>
      </c>
      <c r="BG37" s="253">
        <v>1546</v>
      </c>
      <c r="BH37" s="253">
        <v>1554</v>
      </c>
      <c r="BI37" s="253">
        <v>1491</v>
      </c>
      <c r="BJ37" s="253">
        <v>1503</v>
      </c>
      <c r="BK37" s="253">
        <v>1509</v>
      </c>
      <c r="BL37" s="316">
        <v>1541</v>
      </c>
      <c r="BM37" s="253">
        <v>1566</v>
      </c>
      <c r="BN37" s="253">
        <v>1574</v>
      </c>
      <c r="BO37" s="253">
        <v>1576</v>
      </c>
      <c r="BP37" s="253">
        <v>1551</v>
      </c>
      <c r="BQ37" s="253">
        <v>1505</v>
      </c>
      <c r="BR37" s="253">
        <v>1464</v>
      </c>
      <c r="BS37" s="253">
        <v>1417</v>
      </c>
      <c r="BT37" s="253">
        <v>1364</v>
      </c>
      <c r="BU37" s="253">
        <v>1308</v>
      </c>
      <c r="BV37" s="253">
        <v>1248</v>
      </c>
      <c r="BW37" s="253">
        <v>1207</v>
      </c>
      <c r="BX37" s="253">
        <v>1165</v>
      </c>
      <c r="BY37" s="253">
        <v>1134</v>
      </c>
      <c r="BZ37" s="253">
        <v>1121</v>
      </c>
      <c r="CA37" s="253">
        <v>1108</v>
      </c>
      <c r="CB37" s="253">
        <v>1104</v>
      </c>
      <c r="CC37" s="253">
        <v>1109</v>
      </c>
      <c r="CD37" s="253">
        <v>1082</v>
      </c>
      <c r="CE37" s="253">
        <v>1057</v>
      </c>
      <c r="CF37" s="253">
        <v>1040</v>
      </c>
      <c r="CG37" s="253">
        <v>1036</v>
      </c>
      <c r="CH37" s="254">
        <v>1042</v>
      </c>
    </row>
    <row r="38" spans="1:86" x14ac:dyDescent="0.25">
      <c r="B38" s="256" t="s">
        <v>544</v>
      </c>
      <c r="AH38" s="253">
        <v>0</v>
      </c>
      <c r="AI38" s="253">
        <v>0</v>
      </c>
      <c r="AJ38" s="253">
        <v>0</v>
      </c>
      <c r="AK38" s="253">
        <v>0</v>
      </c>
      <c r="AL38" s="253">
        <v>0</v>
      </c>
      <c r="AM38" s="253">
        <v>0</v>
      </c>
      <c r="AN38" s="253">
        <v>0</v>
      </c>
      <c r="AO38" s="253">
        <v>0</v>
      </c>
      <c r="AP38" s="253">
        <v>0</v>
      </c>
      <c r="AQ38" s="253">
        <v>0</v>
      </c>
      <c r="AR38" s="253">
        <v>1818</v>
      </c>
      <c r="AS38" s="253">
        <v>1771</v>
      </c>
      <c r="AT38" s="253">
        <v>1875</v>
      </c>
      <c r="AU38" s="253">
        <v>2138</v>
      </c>
      <c r="AV38" s="253">
        <v>2450</v>
      </c>
      <c r="AW38" s="253">
        <v>2646</v>
      </c>
      <c r="AX38" s="253">
        <v>2755</v>
      </c>
      <c r="AY38" s="253">
        <v>2840</v>
      </c>
      <c r="AZ38" s="253">
        <v>2854</v>
      </c>
      <c r="BA38" s="253">
        <v>2744</v>
      </c>
      <c r="BB38" s="253">
        <v>2625</v>
      </c>
      <c r="BC38" s="253">
        <v>2461</v>
      </c>
      <c r="BD38" s="253">
        <v>2282</v>
      </c>
      <c r="BE38" s="253">
        <v>2209</v>
      </c>
      <c r="BF38" s="253">
        <v>2194</v>
      </c>
      <c r="BG38" s="253">
        <v>2267</v>
      </c>
      <c r="BH38" s="253">
        <v>2387</v>
      </c>
      <c r="BI38" s="253">
        <v>2495</v>
      </c>
      <c r="BJ38" s="253">
        <v>2518</v>
      </c>
      <c r="BK38" s="319">
        <v>2527</v>
      </c>
      <c r="BL38" s="253">
        <v>2625</v>
      </c>
      <c r="BM38" s="253">
        <v>2981</v>
      </c>
      <c r="BN38" s="253">
        <v>3224</v>
      </c>
      <c r="BO38" s="253">
        <v>3356</v>
      </c>
      <c r="BP38" s="253">
        <v>3502</v>
      </c>
      <c r="BQ38" s="253">
        <v>3520</v>
      </c>
      <c r="BR38" s="253">
        <v>3457</v>
      </c>
      <c r="BS38" s="253">
        <v>3360</v>
      </c>
      <c r="BT38" s="253">
        <v>3230</v>
      </c>
      <c r="BU38" s="253">
        <v>3063</v>
      </c>
      <c r="BV38" s="253">
        <v>2736</v>
      </c>
      <c r="BW38" s="253">
        <v>2187</v>
      </c>
      <c r="BX38" s="253">
        <v>1843</v>
      </c>
      <c r="BY38" s="253">
        <v>1599</v>
      </c>
      <c r="BZ38" s="253">
        <v>1388</v>
      </c>
      <c r="CA38" s="253">
        <v>1243</v>
      </c>
      <c r="CB38" s="253">
        <v>968</v>
      </c>
      <c r="CC38" s="253">
        <v>460</v>
      </c>
      <c r="CD38" s="253">
        <v>328</v>
      </c>
      <c r="CE38" s="253">
        <v>339</v>
      </c>
      <c r="CF38" s="253">
        <v>349</v>
      </c>
      <c r="CG38" s="253">
        <v>361</v>
      </c>
      <c r="CH38" s="254">
        <v>372</v>
      </c>
    </row>
    <row r="39" spans="1:86" x14ac:dyDescent="0.25">
      <c r="B39" s="256" t="s">
        <v>276</v>
      </c>
      <c r="AH39" s="253">
        <f t="shared" ref="AH39:CH39" si="7">AH38+AH37</f>
        <v>0</v>
      </c>
      <c r="AI39" s="253">
        <f t="shared" si="7"/>
        <v>0</v>
      </c>
      <c r="AJ39" s="253">
        <f t="shared" si="7"/>
        <v>0</v>
      </c>
      <c r="AK39" s="253">
        <f t="shared" si="7"/>
        <v>0</v>
      </c>
      <c r="AL39" s="253">
        <f t="shared" si="7"/>
        <v>0</v>
      </c>
      <c r="AM39" s="253">
        <f t="shared" si="7"/>
        <v>0</v>
      </c>
      <c r="AN39" s="253">
        <f t="shared" si="7"/>
        <v>0</v>
      </c>
      <c r="AO39" s="253">
        <f t="shared" si="7"/>
        <v>0</v>
      </c>
      <c r="AP39" s="253">
        <f t="shared" si="7"/>
        <v>0</v>
      </c>
      <c r="AQ39" s="253">
        <f t="shared" si="7"/>
        <v>0</v>
      </c>
      <c r="AR39" s="253">
        <f t="shared" si="7"/>
        <v>3996</v>
      </c>
      <c r="AS39" s="253">
        <f t="shared" si="7"/>
        <v>3887</v>
      </c>
      <c r="AT39" s="253">
        <f t="shared" si="7"/>
        <v>3951</v>
      </c>
      <c r="AU39" s="253">
        <f t="shared" si="7"/>
        <v>4119</v>
      </c>
      <c r="AV39" s="253">
        <f t="shared" si="7"/>
        <v>4379</v>
      </c>
      <c r="AW39" s="253">
        <f t="shared" si="7"/>
        <v>4601</v>
      </c>
      <c r="AX39" s="253">
        <f t="shared" si="7"/>
        <v>4692</v>
      </c>
      <c r="AY39" s="253">
        <f t="shared" si="7"/>
        <v>4757</v>
      </c>
      <c r="AZ39" s="253">
        <f t="shared" si="7"/>
        <v>4740</v>
      </c>
      <c r="BA39" s="253">
        <f t="shared" si="7"/>
        <v>4588</v>
      </c>
      <c r="BB39" s="253">
        <f t="shared" si="7"/>
        <v>4423</v>
      </c>
      <c r="BC39" s="253">
        <f t="shared" si="7"/>
        <v>4187</v>
      </c>
      <c r="BD39" s="253">
        <f t="shared" si="7"/>
        <v>3946</v>
      </c>
      <c r="BE39" s="253">
        <f t="shared" si="7"/>
        <v>3846</v>
      </c>
      <c r="BF39" s="253">
        <f t="shared" si="7"/>
        <v>3806</v>
      </c>
      <c r="BG39" s="253">
        <f t="shared" si="7"/>
        <v>3813</v>
      </c>
      <c r="BH39" s="253">
        <f t="shared" si="7"/>
        <v>3941</v>
      </c>
      <c r="BI39" s="253">
        <f t="shared" si="7"/>
        <v>3986</v>
      </c>
      <c r="BJ39" s="253">
        <f t="shared" si="7"/>
        <v>4021</v>
      </c>
      <c r="BK39" s="319">
        <f t="shared" si="7"/>
        <v>4036</v>
      </c>
      <c r="BL39" s="253">
        <f t="shared" si="7"/>
        <v>4166</v>
      </c>
      <c r="BM39" s="253">
        <f t="shared" si="7"/>
        <v>4547</v>
      </c>
      <c r="BN39" s="253">
        <f t="shared" si="7"/>
        <v>4798</v>
      </c>
      <c r="BO39" s="253">
        <f t="shared" si="7"/>
        <v>4932</v>
      </c>
      <c r="BP39" s="253">
        <f t="shared" si="7"/>
        <v>5053</v>
      </c>
      <c r="BQ39" s="253">
        <f t="shared" si="7"/>
        <v>5025</v>
      </c>
      <c r="BR39" s="253">
        <f t="shared" si="7"/>
        <v>4921</v>
      </c>
      <c r="BS39" s="253">
        <f t="shared" si="7"/>
        <v>4777</v>
      </c>
      <c r="BT39" s="253">
        <f t="shared" si="7"/>
        <v>4594</v>
      </c>
      <c r="BU39" s="253">
        <f t="shared" si="7"/>
        <v>4371</v>
      </c>
      <c r="BV39" s="253">
        <f t="shared" si="7"/>
        <v>3984</v>
      </c>
      <c r="BW39" s="253">
        <f t="shared" si="7"/>
        <v>3394</v>
      </c>
      <c r="BX39" s="253">
        <f t="shared" si="7"/>
        <v>3008</v>
      </c>
      <c r="BY39" s="253">
        <f t="shared" si="7"/>
        <v>2733</v>
      </c>
      <c r="BZ39" s="253">
        <f t="shared" si="7"/>
        <v>2509</v>
      </c>
      <c r="CA39" s="253">
        <f t="shared" si="7"/>
        <v>2351</v>
      </c>
      <c r="CB39" s="253">
        <f t="shared" si="7"/>
        <v>2072</v>
      </c>
      <c r="CC39" s="253">
        <f t="shared" si="7"/>
        <v>1569</v>
      </c>
      <c r="CD39" s="253">
        <f t="shared" si="7"/>
        <v>1410</v>
      </c>
      <c r="CE39" s="253">
        <f t="shared" si="7"/>
        <v>1396</v>
      </c>
      <c r="CF39" s="253">
        <f t="shared" si="7"/>
        <v>1389</v>
      </c>
      <c r="CG39" s="253">
        <f t="shared" si="7"/>
        <v>1397</v>
      </c>
      <c r="CH39" s="254">
        <f t="shared" si="7"/>
        <v>1414</v>
      </c>
    </row>
    <row r="40" spans="1:86" ht="27" customHeight="1" x14ac:dyDescent="0.3">
      <c r="B40" s="79" t="s">
        <v>506</v>
      </c>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3"/>
      <c r="BR40" s="253"/>
      <c r="BS40" s="253"/>
      <c r="BT40" s="253"/>
      <c r="BU40" s="253"/>
      <c r="BV40" s="253"/>
      <c r="BW40" s="253"/>
      <c r="BX40" s="253"/>
      <c r="BY40" s="253"/>
      <c r="BZ40" s="253"/>
      <c r="CA40" s="253"/>
      <c r="CB40" s="253"/>
      <c r="CC40" s="253"/>
      <c r="CD40" s="253"/>
      <c r="CE40" s="253"/>
      <c r="CF40" s="253"/>
      <c r="CG40" s="253"/>
      <c r="CH40" s="254"/>
    </row>
    <row r="41" spans="1:86" x14ac:dyDescent="0.25">
      <c r="B41" s="256" t="s">
        <v>531</v>
      </c>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v>2</v>
      </c>
      <c r="BR41" s="253">
        <v>13</v>
      </c>
      <c r="BS41" s="253">
        <v>130</v>
      </c>
      <c r="BT41" s="253">
        <v>373</v>
      </c>
      <c r="BU41" s="253">
        <v>627</v>
      </c>
      <c r="BV41" s="253">
        <v>1282</v>
      </c>
      <c r="BW41" s="253">
        <v>2130</v>
      </c>
      <c r="BX41" s="253">
        <v>3873</v>
      </c>
      <c r="BY41" s="253">
        <v>4049</v>
      </c>
      <c r="BZ41" s="253">
        <v>4229</v>
      </c>
      <c r="CA41" s="253">
        <v>4706</v>
      </c>
      <c r="CB41" s="253">
        <v>5473</v>
      </c>
      <c r="CC41" s="253">
        <v>6404</v>
      </c>
      <c r="CD41" s="253">
        <v>6807</v>
      </c>
      <c r="CE41" s="253">
        <v>6788</v>
      </c>
      <c r="CF41" s="253">
        <v>6764</v>
      </c>
      <c r="CG41" s="253">
        <v>6787</v>
      </c>
      <c r="CH41" s="254">
        <v>6853</v>
      </c>
    </row>
    <row r="42" spans="1:86" ht="47.4" thickBot="1" x14ac:dyDescent="0.35">
      <c r="A42" s="298"/>
      <c r="B42" s="263" t="s">
        <v>480</v>
      </c>
      <c r="C42" s="299"/>
      <c r="D42" s="320"/>
      <c r="E42" s="320"/>
      <c r="F42" s="320"/>
      <c r="G42" s="320"/>
      <c r="H42" s="320"/>
      <c r="I42" s="320"/>
      <c r="J42" s="320"/>
      <c r="K42" s="320"/>
      <c r="L42" s="320"/>
      <c r="M42" s="320"/>
      <c r="N42" s="320"/>
      <c r="O42" s="320"/>
      <c r="P42" s="320"/>
      <c r="Q42" s="320"/>
      <c r="R42" s="320"/>
      <c r="S42" s="320"/>
      <c r="T42" s="320"/>
      <c r="U42" s="320"/>
      <c r="V42" s="320"/>
      <c r="W42" s="320"/>
      <c r="X42" s="320"/>
      <c r="Y42" s="320"/>
      <c r="Z42" s="320"/>
      <c r="AA42" s="320"/>
      <c r="AB42" s="320"/>
      <c r="AC42" s="320"/>
      <c r="AD42" s="320"/>
      <c r="AE42" s="320"/>
      <c r="AF42" s="320"/>
      <c r="AG42" s="32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300"/>
      <c r="BW42" s="300"/>
      <c r="BX42" s="300"/>
      <c r="BY42" s="300"/>
      <c r="BZ42" s="300"/>
      <c r="CA42" s="300"/>
      <c r="CB42" s="300"/>
      <c r="CC42" s="300"/>
      <c r="CD42" s="300"/>
      <c r="CE42" s="300"/>
      <c r="CF42" s="300"/>
      <c r="CG42" s="300"/>
      <c r="CH42" s="301"/>
    </row>
    <row r="43" spans="1:86" x14ac:dyDescent="0.25">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row>
  </sheetData>
  <hyperlinks>
    <hyperlink ref="B1" location="Notes!A1" display="Information relating to this table can be found in the 'Notes' tab" xr:uid="{13A765C1-FBE2-462D-B01B-FD12CBF8BE9C}"/>
    <hyperlink ref="A1" location="Contents!A1" display="Contents page" xr:uid="{C3C20EB7-DB48-4377-83E6-367B8E64FFE9}"/>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5DD27-B6AE-4AD9-94CC-41A718B4A128}">
  <dimension ref="A1:EB183"/>
  <sheetViews>
    <sheetView zoomScale="80" zoomScaleNormal="80" workbookViewId="0">
      <pane xSplit="2" ySplit="3" topLeftCell="BY4" activePane="bottomRight" state="frozen"/>
      <selection pane="topRight" activeCell="B8" sqref="B8"/>
      <selection pane="bottomLeft" activeCell="B8" sqref="B8"/>
      <selection pane="bottomRight" activeCell="B8" sqref="B8"/>
    </sheetView>
  </sheetViews>
  <sheetFormatPr defaultColWidth="10.6640625" defaultRowHeight="15" outlineLevelCol="1" x14ac:dyDescent="0.25"/>
  <cols>
    <col min="1" max="1" width="21" style="255" bestFit="1" customWidth="1"/>
    <col min="2" max="2" width="123.44140625" style="245" bestFit="1" customWidth="1"/>
    <col min="3" max="3" width="7.6640625" style="245" hidden="1" customWidth="1" outlineLevel="1"/>
    <col min="4" max="33" width="9.88671875" style="259" hidden="1" customWidth="1" outlineLevel="1"/>
    <col min="34" max="34" width="9.88671875" style="259" bestFit="1" customWidth="1" collapsed="1"/>
    <col min="35" max="75" width="9.88671875" style="259" bestFit="1" customWidth="1"/>
    <col min="76" max="76" width="9.88671875" style="245" bestFit="1" customWidth="1"/>
    <col min="77" max="77" width="9.88671875" style="245" customWidth="1"/>
    <col min="78" max="79" width="9.88671875" style="245" bestFit="1" customWidth="1"/>
    <col min="80" max="86" width="11" style="245" bestFit="1" customWidth="1"/>
    <col min="87" max="87" width="11.44140625" style="245" customWidth="1"/>
    <col min="88" max="88" width="9" style="245" customWidth="1"/>
    <col min="89" max="89" width="14" style="245" customWidth="1"/>
    <col min="90" max="16384" width="10.6640625" style="245"/>
  </cols>
  <sheetData>
    <row r="1" spans="1:89" s="242" customFormat="1" ht="25.5" customHeight="1" thickBot="1" x14ac:dyDescent="0.3">
      <c r="A1" s="42" t="s">
        <v>47</v>
      </c>
      <c r="B1" s="141" t="s">
        <v>224</v>
      </c>
      <c r="C1" s="42"/>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1"/>
      <c r="AN1" s="321"/>
      <c r="AO1" s="321"/>
      <c r="AP1" s="321"/>
      <c r="AQ1" s="321"/>
      <c r="AR1" s="321"/>
      <c r="AS1" s="321"/>
      <c r="AT1" s="321"/>
      <c r="AU1" s="321"/>
      <c r="AV1" s="321"/>
      <c r="AW1" s="321"/>
      <c r="AX1" s="321"/>
      <c r="AY1" s="321"/>
      <c r="AZ1" s="321"/>
      <c r="BA1" s="321"/>
      <c r="BB1" s="321"/>
      <c r="BC1" s="321"/>
      <c r="BD1" s="321"/>
      <c r="BE1" s="321"/>
      <c r="BF1" s="321"/>
      <c r="BG1" s="321"/>
      <c r="BH1" s="321"/>
      <c r="BI1" s="321"/>
      <c r="BJ1" s="321"/>
      <c r="BK1" s="321"/>
      <c r="BL1" s="321"/>
      <c r="BM1" s="321"/>
      <c r="BN1" s="321"/>
      <c r="BO1" s="321"/>
      <c r="BP1" s="321"/>
      <c r="BQ1" s="321"/>
      <c r="BR1" s="321"/>
      <c r="BS1" s="321"/>
      <c r="BT1" s="321"/>
      <c r="BU1" s="321"/>
      <c r="BV1" s="321"/>
      <c r="BW1" s="321"/>
      <c r="BX1" s="321"/>
      <c r="CA1" s="321"/>
      <c r="CB1" s="321"/>
      <c r="CC1" s="322"/>
      <c r="CD1" s="321"/>
      <c r="CE1" s="321"/>
      <c r="CF1" s="321"/>
      <c r="CG1" s="321"/>
      <c r="CH1" s="321"/>
    </row>
    <row r="2" spans="1:89" ht="32.25" customHeight="1" x14ac:dyDescent="0.3">
      <c r="A2" s="17" t="s">
        <v>48</v>
      </c>
      <c r="B2" s="243" t="s">
        <v>18</v>
      </c>
      <c r="C2" s="244"/>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9" s="248" customFormat="1" ht="15.6" x14ac:dyDescent="0.3">
      <c r="A3" s="144">
        <v>2026</v>
      </c>
      <c r="B3" s="58" t="s">
        <v>374</v>
      </c>
      <c r="C3" s="250"/>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9" s="267" customFormat="1" ht="27" customHeight="1" x14ac:dyDescent="0.3">
      <c r="A4" s="325"/>
      <c r="B4" s="267" t="s">
        <v>589</v>
      </c>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f t="shared" ref="AH4:BM4" si="0">SUM(AH5+AH10)</f>
        <v>1950</v>
      </c>
      <c r="AI4" s="326">
        <f t="shared" si="0"/>
        <v>2161</v>
      </c>
      <c r="AJ4" s="326">
        <f t="shared" si="0"/>
        <v>2469</v>
      </c>
      <c r="AK4" s="326">
        <f t="shared" si="0"/>
        <v>2881</v>
      </c>
      <c r="AL4" s="326">
        <f t="shared" si="0"/>
        <v>3199</v>
      </c>
      <c r="AM4" s="326">
        <f t="shared" si="0"/>
        <v>3423</v>
      </c>
      <c r="AN4" s="326">
        <f t="shared" si="0"/>
        <v>3942</v>
      </c>
      <c r="AO4" s="326">
        <f t="shared" si="0"/>
        <v>4431</v>
      </c>
      <c r="AP4" s="326">
        <f t="shared" si="0"/>
        <v>4969.8379999999997</v>
      </c>
      <c r="AQ4" s="326">
        <f t="shared" si="0"/>
        <v>5537.1830000000009</v>
      </c>
      <c r="AR4" s="326">
        <f t="shared" si="0"/>
        <v>6318.3490000000002</v>
      </c>
      <c r="AS4" s="326">
        <f t="shared" si="0"/>
        <v>7216.348</v>
      </c>
      <c r="AT4" s="326">
        <f t="shared" si="0"/>
        <v>8423.3080000000009</v>
      </c>
      <c r="AU4" s="326">
        <f t="shared" si="0"/>
        <v>10522.237999999999</v>
      </c>
      <c r="AV4" s="326">
        <f t="shared" si="0"/>
        <v>12707.696</v>
      </c>
      <c r="AW4" s="326">
        <f t="shared" si="0"/>
        <v>15061.774999999998</v>
      </c>
      <c r="AX4" s="326">
        <f t="shared" si="0"/>
        <v>16667.763999999999</v>
      </c>
      <c r="AY4" s="326">
        <f t="shared" si="0"/>
        <v>17944.302</v>
      </c>
      <c r="AZ4" s="326">
        <f t="shared" si="0"/>
        <v>18965.116999999998</v>
      </c>
      <c r="BA4" s="326">
        <f t="shared" si="0"/>
        <v>19564.755000000001</v>
      </c>
      <c r="BB4" s="326">
        <f t="shared" si="0"/>
        <v>20078.919999999998</v>
      </c>
      <c r="BC4" s="326">
        <f t="shared" si="0"/>
        <v>20330.076000000001</v>
      </c>
      <c r="BD4" s="326">
        <f t="shared" si="0"/>
        <v>21179.151000000005</v>
      </c>
      <c r="BE4" s="326">
        <f t="shared" si="0"/>
        <v>22262.22286298317</v>
      </c>
      <c r="BF4" s="326">
        <f t="shared" si="0"/>
        <v>22791.246626094631</v>
      </c>
      <c r="BG4" s="326">
        <f t="shared" si="0"/>
        <v>23704.301180228125</v>
      </c>
      <c r="BH4" s="326">
        <f t="shared" si="0"/>
        <v>24049.819067599383</v>
      </c>
      <c r="BI4" s="326">
        <f t="shared" si="0"/>
        <v>24624.775001425078</v>
      </c>
      <c r="BJ4" s="326">
        <f t="shared" si="0"/>
        <v>25348.773944050023</v>
      </c>
      <c r="BK4" s="326">
        <f t="shared" si="0"/>
        <v>26923.65537668921</v>
      </c>
      <c r="BL4" s="326">
        <f t="shared" si="0"/>
        <v>27889.221167382166</v>
      </c>
      <c r="BM4" s="326">
        <f t="shared" si="0"/>
        <v>29832.057241355316</v>
      </c>
      <c r="BN4" s="326">
        <f t="shared" ref="BN4:CG4" si="1">SUM(BN5+BN10)</f>
        <v>30415.423914012783</v>
      </c>
      <c r="BO4" s="326">
        <f t="shared" si="1"/>
        <v>31317.515600214712</v>
      </c>
      <c r="BP4" s="326">
        <f t="shared" si="1"/>
        <v>32337.551259764656</v>
      </c>
      <c r="BQ4" s="326">
        <f t="shared" si="1"/>
        <v>32758.008389440191</v>
      </c>
      <c r="BR4" s="326">
        <f t="shared" si="1"/>
        <v>35060.130288499451</v>
      </c>
      <c r="BS4" s="326">
        <f t="shared" si="1"/>
        <v>36779.428479874776</v>
      </c>
      <c r="BT4" s="326">
        <f t="shared" si="1"/>
        <v>37553.000329962138</v>
      </c>
      <c r="BU4" s="326">
        <f t="shared" si="1"/>
        <v>39470.407287269169</v>
      </c>
      <c r="BV4" s="326">
        <f t="shared" si="1"/>
        <v>40750.508392276584</v>
      </c>
      <c r="BW4" s="326">
        <f t="shared" si="1"/>
        <v>42802.126336694986</v>
      </c>
      <c r="BX4" s="326">
        <f t="shared" si="1"/>
        <v>44018.96476442225</v>
      </c>
      <c r="BY4" s="326">
        <f t="shared" si="1"/>
        <v>46906.919360350432</v>
      </c>
      <c r="BZ4" s="326">
        <f t="shared" si="1"/>
        <v>50707.095814514221</v>
      </c>
      <c r="CA4" s="326">
        <f t="shared" si="1"/>
        <v>60586.523886965027</v>
      </c>
      <c r="CB4" s="326">
        <f t="shared" si="1"/>
        <v>71069.067184308573</v>
      </c>
      <c r="CC4" s="326">
        <f t="shared" si="1"/>
        <v>76893.884340450677</v>
      </c>
      <c r="CD4" s="326">
        <f t="shared" si="1"/>
        <v>83637.994305414584</v>
      </c>
      <c r="CE4" s="326">
        <f t="shared" si="1"/>
        <v>88107.983637253434</v>
      </c>
      <c r="CF4" s="326">
        <f t="shared" si="1"/>
        <v>92109.295376713679</v>
      </c>
      <c r="CG4" s="327">
        <f t="shared" si="1"/>
        <v>96594.086255176109</v>
      </c>
      <c r="CH4" s="328">
        <f>SUM(CH5+CH10)</f>
        <v>101707.32101750086</v>
      </c>
    </row>
    <row r="5" spans="1:89" ht="26.1" customHeight="1" x14ac:dyDescent="0.3">
      <c r="A5" s="329"/>
      <c r="B5" s="256" t="s">
        <v>590</v>
      </c>
      <c r="AH5" s="253">
        <f t="shared" ref="AH5:BM5" si="2">SUM(AH6:AH9)</f>
        <v>215</v>
      </c>
      <c r="AI5" s="253">
        <f t="shared" si="2"/>
        <v>280</v>
      </c>
      <c r="AJ5" s="253">
        <f t="shared" si="2"/>
        <v>385</v>
      </c>
      <c r="AK5" s="253">
        <f t="shared" si="2"/>
        <v>503</v>
      </c>
      <c r="AL5" s="253">
        <f t="shared" si="2"/>
        <v>639</v>
      </c>
      <c r="AM5" s="253">
        <f t="shared" si="2"/>
        <v>799</v>
      </c>
      <c r="AN5" s="253">
        <f t="shared" si="2"/>
        <v>932</v>
      </c>
      <c r="AO5" s="253">
        <f t="shared" si="2"/>
        <v>1108</v>
      </c>
      <c r="AP5" s="253">
        <f t="shared" si="2"/>
        <v>1293</v>
      </c>
      <c r="AQ5" s="253">
        <f t="shared" si="2"/>
        <v>1493.607</v>
      </c>
      <c r="AR5" s="253">
        <f t="shared" si="2"/>
        <v>1678.807</v>
      </c>
      <c r="AS5" s="253">
        <f t="shared" si="2"/>
        <v>1928.0260000000001</v>
      </c>
      <c r="AT5" s="253">
        <f t="shared" si="2"/>
        <v>2265.2669999999998</v>
      </c>
      <c r="AU5" s="253">
        <f t="shared" si="2"/>
        <v>2768.0990000000002</v>
      </c>
      <c r="AV5" s="253">
        <f t="shared" si="2"/>
        <v>3594.9789999999998</v>
      </c>
      <c r="AW5" s="253">
        <f t="shared" si="2"/>
        <v>4567.7079999999996</v>
      </c>
      <c r="AX5" s="253">
        <f t="shared" si="2"/>
        <v>5087.24</v>
      </c>
      <c r="AY5" s="253">
        <f t="shared" si="2"/>
        <v>5995.95</v>
      </c>
      <c r="AZ5" s="253">
        <f t="shared" si="2"/>
        <v>6890.7119999999995</v>
      </c>
      <c r="BA5" s="253">
        <f t="shared" si="2"/>
        <v>7474.6569999999992</v>
      </c>
      <c r="BB5" s="253">
        <f t="shared" si="2"/>
        <v>7996.1079999999984</v>
      </c>
      <c r="BC5" s="253">
        <f t="shared" si="2"/>
        <v>8482.7970000000005</v>
      </c>
      <c r="BD5" s="253">
        <f t="shared" si="2"/>
        <v>8998.760000000002</v>
      </c>
      <c r="BE5" s="253">
        <f t="shared" si="2"/>
        <v>9704.5185240909632</v>
      </c>
      <c r="BF5" s="253">
        <f t="shared" si="2"/>
        <v>10302.647677202764</v>
      </c>
      <c r="BG5" s="253">
        <f t="shared" si="2"/>
        <v>11039.131507160631</v>
      </c>
      <c r="BH5" s="253">
        <f t="shared" si="2"/>
        <v>11752.749</v>
      </c>
      <c r="BI5" s="253">
        <f t="shared" si="2"/>
        <v>12542.44267353</v>
      </c>
      <c r="BJ5" s="253">
        <f t="shared" si="2"/>
        <v>13304.85224679</v>
      </c>
      <c r="BK5" s="253">
        <f t="shared" si="2"/>
        <v>14311.464927031753</v>
      </c>
      <c r="BL5" s="253">
        <f t="shared" si="2"/>
        <v>15260.007289010002</v>
      </c>
      <c r="BM5" s="253">
        <f t="shared" si="2"/>
        <v>16564.846266159999</v>
      </c>
      <c r="BN5" s="253">
        <f t="shared" ref="BN5:CG5" si="3">SUM(BN6:BN9)</f>
        <v>17104.362356233181</v>
      </c>
      <c r="BO5" s="253">
        <f t="shared" si="3"/>
        <v>17905.161131910005</v>
      </c>
      <c r="BP5" s="253">
        <f t="shared" si="3"/>
        <v>18905.77449598</v>
      </c>
      <c r="BQ5" s="253">
        <f t="shared" si="3"/>
        <v>19283.124832550882</v>
      </c>
      <c r="BR5" s="253">
        <f t="shared" si="3"/>
        <v>20784.625401199999</v>
      </c>
      <c r="BS5" s="253">
        <f t="shared" si="3"/>
        <v>21727.252642039995</v>
      </c>
      <c r="BT5" s="253">
        <f t="shared" si="3"/>
        <v>22156.758997491197</v>
      </c>
      <c r="BU5" s="253">
        <f t="shared" si="3"/>
        <v>23546.373789020014</v>
      </c>
      <c r="BV5" s="253">
        <f t="shared" si="3"/>
        <v>24427.179315509999</v>
      </c>
      <c r="BW5" s="253">
        <f t="shared" si="3"/>
        <v>25644.454042460009</v>
      </c>
      <c r="BX5" s="253">
        <f t="shared" si="3"/>
        <v>24841.087548750002</v>
      </c>
      <c r="BY5" s="253">
        <f t="shared" si="3"/>
        <v>26199.146318899995</v>
      </c>
      <c r="BZ5" s="253">
        <f t="shared" si="3"/>
        <v>29263.050189531234</v>
      </c>
      <c r="CA5" s="253">
        <f t="shared" si="3"/>
        <v>35227.015012727454</v>
      </c>
      <c r="CB5" s="253">
        <f t="shared" si="3"/>
        <v>41365.32223717538</v>
      </c>
      <c r="CC5" s="253">
        <f t="shared" si="3"/>
        <v>45328.876345602417</v>
      </c>
      <c r="CD5" s="253">
        <f t="shared" si="3"/>
        <v>50212.484199096521</v>
      </c>
      <c r="CE5" s="253">
        <f t="shared" si="3"/>
        <v>53807.785250257795</v>
      </c>
      <c r="CF5" s="253">
        <f t="shared" si="3"/>
        <v>57296.985730456508</v>
      </c>
      <c r="CG5" s="253">
        <f t="shared" si="3"/>
        <v>61144.452689426915</v>
      </c>
      <c r="CH5" s="254">
        <f>SUM(CH6:CH9)</f>
        <v>65450.328586101547</v>
      </c>
      <c r="CI5" s="267"/>
      <c r="CJ5" s="259"/>
      <c r="CK5" s="259"/>
    </row>
    <row r="6" spans="1:89" ht="15.6" x14ac:dyDescent="0.3">
      <c r="A6" s="329"/>
      <c r="B6" s="296" t="s">
        <v>379</v>
      </c>
      <c r="AH6" s="253">
        <v>168</v>
      </c>
      <c r="AI6" s="253">
        <v>201</v>
      </c>
      <c r="AJ6" s="253">
        <v>260</v>
      </c>
      <c r="AK6" s="253">
        <v>330</v>
      </c>
      <c r="AL6" s="253">
        <v>403</v>
      </c>
      <c r="AM6" s="253">
        <v>495</v>
      </c>
      <c r="AN6" s="253">
        <v>576</v>
      </c>
      <c r="AO6" s="253">
        <v>686</v>
      </c>
      <c r="AP6" s="253">
        <v>779</v>
      </c>
      <c r="AQ6" s="253">
        <v>897.38499999999999</v>
      </c>
      <c r="AR6" s="253">
        <v>1003.467</v>
      </c>
      <c r="AS6" s="253">
        <v>1158.527</v>
      </c>
      <c r="AT6" s="253">
        <v>1382.009</v>
      </c>
      <c r="AU6" s="253">
        <v>1706.221</v>
      </c>
      <c r="AV6" s="253">
        <v>1553.4739999999999</v>
      </c>
      <c r="AW6" s="253">
        <v>1795.461</v>
      </c>
      <c r="AX6" s="253">
        <v>1962.682</v>
      </c>
      <c r="AY6" s="253">
        <v>2194.1619999999998</v>
      </c>
      <c r="AZ6" s="253">
        <v>2392.893</v>
      </c>
      <c r="BA6" s="253">
        <v>2521.25</v>
      </c>
      <c r="BB6" s="253">
        <v>2679.9749999999999</v>
      </c>
      <c r="BC6" s="253">
        <v>2822.8040000000001</v>
      </c>
      <c r="BD6" s="253">
        <v>2955.1210000000001</v>
      </c>
      <c r="BE6" s="253">
        <v>3124.4597597447382</v>
      </c>
      <c r="BF6" s="253">
        <v>3250.6787885787207</v>
      </c>
      <c r="BG6" s="253">
        <v>3457.0445494205601</v>
      </c>
      <c r="BH6" s="253">
        <v>3673.5859999999998</v>
      </c>
      <c r="BI6" s="253">
        <v>3924.14037813</v>
      </c>
      <c r="BJ6" s="253">
        <v>4149.40578293</v>
      </c>
      <c r="BK6" s="253">
        <v>4444.4350972342991</v>
      </c>
      <c r="BL6" s="253">
        <v>4734.8039219600005</v>
      </c>
      <c r="BM6" s="253">
        <v>5106.2537628999999</v>
      </c>
      <c r="BN6" s="253">
        <v>5227.7472379531791</v>
      </c>
      <c r="BO6" s="253">
        <v>5339.4256940699997</v>
      </c>
      <c r="BP6" s="253">
        <v>5475.6249157700013</v>
      </c>
      <c r="BQ6" s="253">
        <v>5360.0751764300812</v>
      </c>
      <c r="BR6" s="253">
        <v>5421.7736767999995</v>
      </c>
      <c r="BS6" s="253">
        <v>5489.5433917499959</v>
      </c>
      <c r="BT6" s="253">
        <v>5482.7675999399999</v>
      </c>
      <c r="BU6" s="253">
        <v>5529.3185711499982</v>
      </c>
      <c r="BV6" s="253">
        <v>5675.5506973500005</v>
      </c>
      <c r="BW6" s="253">
        <v>5908.4831024900022</v>
      </c>
      <c r="BX6" s="253">
        <v>5345.8708522599982</v>
      </c>
      <c r="BY6" s="253">
        <v>5307.254480399999</v>
      </c>
      <c r="BZ6" s="253">
        <v>5668.0533127399995</v>
      </c>
      <c r="CA6" s="253">
        <v>6695.9440340099991</v>
      </c>
      <c r="CB6" s="253">
        <v>7766.5592604199992</v>
      </c>
      <c r="CC6" s="253">
        <v>8497.1870750746148</v>
      </c>
      <c r="CD6" s="253">
        <v>9228.3382021848938</v>
      </c>
      <c r="CE6" s="253">
        <v>9684.5795144122003</v>
      </c>
      <c r="CF6" s="253">
        <v>10098.371055564661</v>
      </c>
      <c r="CG6" s="253">
        <v>10573.403637018146</v>
      </c>
      <c r="CH6" s="254">
        <v>11068.179663000052</v>
      </c>
      <c r="CI6" s="267"/>
    </row>
    <row r="7" spans="1:89" ht="15.6" x14ac:dyDescent="0.3">
      <c r="A7" s="329"/>
      <c r="B7" s="296" t="s">
        <v>390</v>
      </c>
      <c r="AH7" s="253">
        <v>0</v>
      </c>
      <c r="AI7" s="253">
        <v>0</v>
      </c>
      <c r="AJ7" s="253">
        <v>0</v>
      </c>
      <c r="AK7" s="253">
        <v>0</v>
      </c>
      <c r="AL7" s="253">
        <v>0</v>
      </c>
      <c r="AM7" s="253">
        <v>0</v>
      </c>
      <c r="AN7" s="253">
        <v>0</v>
      </c>
      <c r="AO7" s="253">
        <v>0</v>
      </c>
      <c r="AP7" s="253">
        <v>0</v>
      </c>
      <c r="AQ7" s="253">
        <v>0</v>
      </c>
      <c r="AR7" s="253">
        <v>0</v>
      </c>
      <c r="AS7" s="253">
        <v>0</v>
      </c>
      <c r="AT7" s="253">
        <v>0</v>
      </c>
      <c r="AU7" s="253">
        <v>0</v>
      </c>
      <c r="AV7" s="253">
        <v>1973.203</v>
      </c>
      <c r="AW7" s="253">
        <v>2772.2469999999998</v>
      </c>
      <c r="AX7" s="253">
        <v>3124.558</v>
      </c>
      <c r="AY7" s="253">
        <v>3801.788</v>
      </c>
      <c r="AZ7" s="253">
        <v>4497.8189999999995</v>
      </c>
      <c r="BA7" s="253">
        <v>4953.4069999999992</v>
      </c>
      <c r="BB7" s="253">
        <v>5316.1329999999989</v>
      </c>
      <c r="BC7" s="253">
        <v>5659.9930000000004</v>
      </c>
      <c r="BD7" s="253">
        <v>6043.639000000001</v>
      </c>
      <c r="BE7" s="253">
        <v>6580.0587643462241</v>
      </c>
      <c r="BF7" s="253">
        <v>7051.9688886240428</v>
      </c>
      <c r="BG7" s="253">
        <v>7582.0869577400717</v>
      </c>
      <c r="BH7" s="253">
        <v>8079.1630000000005</v>
      </c>
      <c r="BI7" s="253">
        <v>8618.3022954000007</v>
      </c>
      <c r="BJ7" s="253">
        <v>9155.4464638600002</v>
      </c>
      <c r="BK7" s="253">
        <v>9867.029829797455</v>
      </c>
      <c r="BL7" s="253">
        <v>10525.20336705</v>
      </c>
      <c r="BM7" s="253">
        <v>11458.592503259999</v>
      </c>
      <c r="BN7" s="253">
        <v>11876.615118280002</v>
      </c>
      <c r="BO7" s="253">
        <v>12565.735437840005</v>
      </c>
      <c r="BP7" s="253">
        <v>13430.149580209998</v>
      </c>
      <c r="BQ7" s="253">
        <v>13762.514588680802</v>
      </c>
      <c r="BR7" s="253">
        <v>13798.261242919998</v>
      </c>
      <c r="BS7" s="253">
        <v>13233.124968690001</v>
      </c>
      <c r="BT7" s="253">
        <v>11513.612393931196</v>
      </c>
      <c r="BU7" s="253">
        <v>9379.593293240021</v>
      </c>
      <c r="BV7" s="253">
        <v>8126.2184717899954</v>
      </c>
      <c r="BW7" s="253">
        <v>7233.1409551300003</v>
      </c>
      <c r="BX7" s="253">
        <v>5812.8455862999999</v>
      </c>
      <c r="BY7" s="253">
        <v>5695.7842011700013</v>
      </c>
      <c r="BZ7" s="253">
        <v>5974.8204106012308</v>
      </c>
      <c r="CA7" s="253">
        <v>6862.2812016099997</v>
      </c>
      <c r="CB7" s="253">
        <v>7722.5930905599998</v>
      </c>
      <c r="CC7" s="253">
        <v>8289.4718951684754</v>
      </c>
      <c r="CD7" s="253">
        <v>8883.9644839667835</v>
      </c>
      <c r="CE7" s="253">
        <v>9297.5239278350309</v>
      </c>
      <c r="CF7" s="253">
        <v>9469.9527644112895</v>
      </c>
      <c r="CG7" s="253">
        <v>9354.3793447845874</v>
      </c>
      <c r="CH7" s="254">
        <v>9638.1444473504998</v>
      </c>
      <c r="CI7" s="267"/>
    </row>
    <row r="8" spans="1:89" ht="15.6" x14ac:dyDescent="0.3">
      <c r="A8" s="329"/>
      <c r="B8" s="296" t="s">
        <v>415</v>
      </c>
      <c r="AH8" s="253">
        <v>47</v>
      </c>
      <c r="AI8" s="253">
        <v>79</v>
      </c>
      <c r="AJ8" s="253">
        <v>125</v>
      </c>
      <c r="AK8" s="253">
        <v>173</v>
      </c>
      <c r="AL8" s="253">
        <v>236</v>
      </c>
      <c r="AM8" s="253">
        <v>304</v>
      </c>
      <c r="AN8" s="253">
        <v>356</v>
      </c>
      <c r="AO8" s="253">
        <v>422</v>
      </c>
      <c r="AP8" s="253">
        <v>514</v>
      </c>
      <c r="AQ8" s="253">
        <v>596.22199999999998</v>
      </c>
      <c r="AR8" s="253">
        <v>675.34</v>
      </c>
      <c r="AS8" s="253">
        <v>769.49900000000002</v>
      </c>
      <c r="AT8" s="253">
        <v>883.25800000000004</v>
      </c>
      <c r="AU8" s="253">
        <v>1061.8779999999999</v>
      </c>
      <c r="AV8" s="253">
        <v>68.302000000000007</v>
      </c>
      <c r="AW8" s="253">
        <v>0</v>
      </c>
      <c r="AX8" s="253">
        <v>0</v>
      </c>
      <c r="AY8" s="253">
        <v>0</v>
      </c>
      <c r="AZ8" s="253">
        <v>0</v>
      </c>
      <c r="BA8" s="253">
        <v>0</v>
      </c>
      <c r="BB8" s="253">
        <v>0</v>
      </c>
      <c r="BC8" s="253">
        <v>0</v>
      </c>
      <c r="BD8" s="253">
        <v>0</v>
      </c>
      <c r="BE8" s="253">
        <v>0</v>
      </c>
      <c r="BF8" s="253">
        <v>0</v>
      </c>
      <c r="BG8" s="253">
        <v>0</v>
      </c>
      <c r="BH8" s="253">
        <v>0</v>
      </c>
      <c r="BI8" s="253">
        <v>0</v>
      </c>
      <c r="BJ8" s="253">
        <v>0</v>
      </c>
      <c r="BK8" s="253">
        <v>0</v>
      </c>
      <c r="BL8" s="253">
        <v>0</v>
      </c>
      <c r="BM8" s="253">
        <v>0</v>
      </c>
      <c r="BN8" s="253">
        <v>0</v>
      </c>
      <c r="BO8" s="253">
        <v>0</v>
      </c>
      <c r="BP8" s="253">
        <v>0</v>
      </c>
      <c r="BQ8" s="253">
        <v>0</v>
      </c>
      <c r="BR8" s="253">
        <v>0</v>
      </c>
      <c r="BS8" s="253">
        <v>0</v>
      </c>
      <c r="BT8" s="253">
        <v>0</v>
      </c>
      <c r="BU8" s="253">
        <v>0</v>
      </c>
      <c r="BV8" s="253">
        <v>0</v>
      </c>
      <c r="BW8" s="253">
        <v>0</v>
      </c>
      <c r="BX8" s="253">
        <v>0</v>
      </c>
      <c r="BY8" s="253">
        <v>0</v>
      </c>
      <c r="BZ8" s="253">
        <v>0</v>
      </c>
      <c r="CA8" s="253">
        <v>0</v>
      </c>
      <c r="CB8" s="253">
        <v>0</v>
      </c>
      <c r="CC8" s="253">
        <v>0</v>
      </c>
      <c r="CD8" s="253">
        <v>0</v>
      </c>
      <c r="CE8" s="253">
        <v>0</v>
      </c>
      <c r="CF8" s="253">
        <v>0</v>
      </c>
      <c r="CG8" s="253">
        <v>0</v>
      </c>
      <c r="CH8" s="254">
        <v>0</v>
      </c>
      <c r="CI8" s="267"/>
    </row>
    <row r="9" spans="1:89" ht="15.6" x14ac:dyDescent="0.3">
      <c r="A9" s="329"/>
      <c r="B9" s="296" t="s">
        <v>591</v>
      </c>
      <c r="AH9" s="253">
        <v>0</v>
      </c>
      <c r="AI9" s="253">
        <v>0</v>
      </c>
      <c r="AJ9" s="253">
        <v>0</v>
      </c>
      <c r="AK9" s="253">
        <v>0</v>
      </c>
      <c r="AL9" s="253">
        <v>0</v>
      </c>
      <c r="AM9" s="253">
        <v>0</v>
      </c>
      <c r="AN9" s="253">
        <v>0</v>
      </c>
      <c r="AO9" s="253">
        <v>0</v>
      </c>
      <c r="AP9" s="253">
        <v>0</v>
      </c>
      <c r="AQ9" s="253">
        <v>0</v>
      </c>
      <c r="AR9" s="253">
        <v>0</v>
      </c>
      <c r="AS9" s="253">
        <v>0</v>
      </c>
      <c r="AT9" s="253">
        <v>0</v>
      </c>
      <c r="AU9" s="253">
        <v>0</v>
      </c>
      <c r="AV9" s="253">
        <v>0</v>
      </c>
      <c r="AW9" s="253">
        <v>0</v>
      </c>
      <c r="AX9" s="253">
        <v>0</v>
      </c>
      <c r="AY9" s="253">
        <v>0</v>
      </c>
      <c r="AZ9" s="253">
        <v>0</v>
      </c>
      <c r="BA9" s="253">
        <v>0</v>
      </c>
      <c r="BB9" s="253">
        <v>0</v>
      </c>
      <c r="BC9" s="253">
        <v>0</v>
      </c>
      <c r="BD9" s="253">
        <v>0</v>
      </c>
      <c r="BE9" s="253">
        <v>0</v>
      </c>
      <c r="BF9" s="253">
        <v>0</v>
      </c>
      <c r="BG9" s="253">
        <v>0</v>
      </c>
      <c r="BH9" s="253">
        <v>0</v>
      </c>
      <c r="BI9" s="253">
        <v>0</v>
      </c>
      <c r="BJ9" s="253">
        <v>0</v>
      </c>
      <c r="BK9" s="253">
        <v>0</v>
      </c>
      <c r="BL9" s="253">
        <v>0</v>
      </c>
      <c r="BM9" s="253">
        <v>0</v>
      </c>
      <c r="BN9" s="253">
        <v>0</v>
      </c>
      <c r="BO9" s="253">
        <v>0</v>
      </c>
      <c r="BP9" s="253">
        <v>0</v>
      </c>
      <c r="BQ9" s="253">
        <v>160.53506744000006</v>
      </c>
      <c r="BR9" s="253">
        <v>1564.5904814800003</v>
      </c>
      <c r="BS9" s="253">
        <v>3004.5842815999995</v>
      </c>
      <c r="BT9" s="253">
        <v>5160.3790036200016</v>
      </c>
      <c r="BU9" s="253">
        <v>8637.4619246299953</v>
      </c>
      <c r="BV9" s="253">
        <v>10625.410146370003</v>
      </c>
      <c r="BW9" s="253">
        <v>12502.829984840006</v>
      </c>
      <c r="BX9" s="253">
        <v>13682.371110190006</v>
      </c>
      <c r="BY9" s="253">
        <v>15196.107637329995</v>
      </c>
      <c r="BZ9" s="253">
        <v>17620.176466190005</v>
      </c>
      <c r="CA9" s="253">
        <v>21668.789777107457</v>
      </c>
      <c r="CB9" s="253">
        <v>25876.169886195385</v>
      </c>
      <c r="CC9" s="253">
        <v>28542.217375359327</v>
      </c>
      <c r="CD9" s="253">
        <v>32100.181512944848</v>
      </c>
      <c r="CE9" s="253">
        <v>34825.681808010566</v>
      </c>
      <c r="CF9" s="253">
        <v>37728.661910480558</v>
      </c>
      <c r="CG9" s="253">
        <v>41216.669707624184</v>
      </c>
      <c r="CH9" s="254">
        <v>44744.004475750997</v>
      </c>
      <c r="CI9" s="267"/>
    </row>
    <row r="10" spans="1:89" ht="26.1" customHeight="1" x14ac:dyDescent="0.3">
      <c r="A10" s="329"/>
      <c r="B10" s="256" t="s">
        <v>592</v>
      </c>
      <c r="AH10" s="253">
        <f>SUM(AH11:AH18)</f>
        <v>1735</v>
      </c>
      <c r="AI10" s="253">
        <f t="shared" ref="AI10:CH10" si="4">SUM(AI11:AI18)</f>
        <v>1881</v>
      </c>
      <c r="AJ10" s="253">
        <f t="shared" si="4"/>
        <v>2084</v>
      </c>
      <c r="AK10" s="253">
        <f t="shared" si="4"/>
        <v>2378</v>
      </c>
      <c r="AL10" s="253">
        <f t="shared" si="4"/>
        <v>2560</v>
      </c>
      <c r="AM10" s="253">
        <f t="shared" si="4"/>
        <v>2624</v>
      </c>
      <c r="AN10" s="253">
        <f t="shared" si="4"/>
        <v>3010</v>
      </c>
      <c r="AO10" s="253">
        <f t="shared" si="4"/>
        <v>3323</v>
      </c>
      <c r="AP10" s="253">
        <f t="shared" si="4"/>
        <v>3676.8379999999997</v>
      </c>
      <c r="AQ10" s="253">
        <f t="shared" si="4"/>
        <v>4043.5760000000005</v>
      </c>
      <c r="AR10" s="253">
        <f t="shared" si="4"/>
        <v>4639.5420000000004</v>
      </c>
      <c r="AS10" s="253">
        <f t="shared" si="4"/>
        <v>5288.3220000000001</v>
      </c>
      <c r="AT10" s="253">
        <f t="shared" si="4"/>
        <v>6158.0410000000011</v>
      </c>
      <c r="AU10" s="253">
        <f t="shared" si="4"/>
        <v>7754.1389999999992</v>
      </c>
      <c r="AV10" s="253">
        <f t="shared" si="4"/>
        <v>9112.7170000000006</v>
      </c>
      <c r="AW10" s="253">
        <f t="shared" si="4"/>
        <v>10494.066999999999</v>
      </c>
      <c r="AX10" s="253">
        <f t="shared" si="4"/>
        <v>11580.523999999999</v>
      </c>
      <c r="AY10" s="253">
        <f t="shared" si="4"/>
        <v>11948.351999999999</v>
      </c>
      <c r="AZ10" s="253">
        <f t="shared" si="4"/>
        <v>12074.404999999999</v>
      </c>
      <c r="BA10" s="253">
        <f t="shared" si="4"/>
        <v>12090.098000000002</v>
      </c>
      <c r="BB10" s="253">
        <f t="shared" si="4"/>
        <v>12082.812</v>
      </c>
      <c r="BC10" s="253">
        <f t="shared" si="4"/>
        <v>11847.279</v>
      </c>
      <c r="BD10" s="253">
        <f t="shared" si="4"/>
        <v>12180.391000000001</v>
      </c>
      <c r="BE10" s="253">
        <f t="shared" si="4"/>
        <v>12557.704338892207</v>
      </c>
      <c r="BF10" s="253">
        <f t="shared" si="4"/>
        <v>12488.598948891868</v>
      </c>
      <c r="BG10" s="253">
        <f t="shared" si="4"/>
        <v>12665.169673067492</v>
      </c>
      <c r="BH10" s="253">
        <f t="shared" si="4"/>
        <v>12297.070067599381</v>
      </c>
      <c r="BI10" s="253">
        <f t="shared" si="4"/>
        <v>12082.332327895077</v>
      </c>
      <c r="BJ10" s="253">
        <f t="shared" si="4"/>
        <v>12043.921697260022</v>
      </c>
      <c r="BK10" s="253">
        <f t="shared" si="4"/>
        <v>12612.190449657459</v>
      </c>
      <c r="BL10" s="253">
        <f t="shared" si="4"/>
        <v>12629.213878372164</v>
      </c>
      <c r="BM10" s="253">
        <f t="shared" si="4"/>
        <v>13267.210975195318</v>
      </c>
      <c r="BN10" s="253">
        <f t="shared" si="4"/>
        <v>13311.061557779602</v>
      </c>
      <c r="BO10" s="253">
        <f t="shared" si="4"/>
        <v>13412.354468304708</v>
      </c>
      <c r="BP10" s="253">
        <f t="shared" si="4"/>
        <v>13431.776763784655</v>
      </c>
      <c r="BQ10" s="253">
        <f t="shared" si="4"/>
        <v>13474.88355688931</v>
      </c>
      <c r="BR10" s="253">
        <f t="shared" si="4"/>
        <v>14275.504887299452</v>
      </c>
      <c r="BS10" s="253">
        <f t="shared" si="4"/>
        <v>15052.175837834779</v>
      </c>
      <c r="BT10" s="253">
        <f t="shared" si="4"/>
        <v>15396.241332470943</v>
      </c>
      <c r="BU10" s="253">
        <f t="shared" si="4"/>
        <v>15924.033498249157</v>
      </c>
      <c r="BV10" s="253">
        <f t="shared" si="4"/>
        <v>16323.329076766588</v>
      </c>
      <c r="BW10" s="253">
        <f t="shared" si="4"/>
        <v>17157.672294234973</v>
      </c>
      <c r="BX10" s="253">
        <f t="shared" si="4"/>
        <v>19177.877215672248</v>
      </c>
      <c r="BY10" s="253">
        <f t="shared" si="4"/>
        <v>20707.773041450437</v>
      </c>
      <c r="BZ10" s="253">
        <f t="shared" si="4"/>
        <v>21444.045624982984</v>
      </c>
      <c r="CA10" s="253">
        <f t="shared" si="4"/>
        <v>25359.508874237574</v>
      </c>
      <c r="CB10" s="253">
        <f t="shared" si="4"/>
        <v>29703.744947133189</v>
      </c>
      <c r="CC10" s="253">
        <f t="shared" si="4"/>
        <v>31565.007994848263</v>
      </c>
      <c r="CD10" s="253">
        <f t="shared" si="4"/>
        <v>33425.51010631807</v>
      </c>
      <c r="CE10" s="253">
        <f t="shared" si="4"/>
        <v>34300.198386995631</v>
      </c>
      <c r="CF10" s="253">
        <f t="shared" si="4"/>
        <v>34812.30964625717</v>
      </c>
      <c r="CG10" s="253">
        <f t="shared" si="4"/>
        <v>35449.633565749202</v>
      </c>
      <c r="CH10" s="254">
        <f t="shared" si="4"/>
        <v>36256.992431399311</v>
      </c>
      <c r="CI10" s="330"/>
    </row>
    <row r="11" spans="1:89" ht="15.6" x14ac:dyDescent="0.3">
      <c r="A11" s="329"/>
      <c r="B11" s="296" t="s">
        <v>394</v>
      </c>
      <c r="AH11" s="253">
        <v>0</v>
      </c>
      <c r="AI11" s="253">
        <v>0</v>
      </c>
      <c r="AJ11" s="253">
        <v>0</v>
      </c>
      <c r="AK11" s="253">
        <v>0</v>
      </c>
      <c r="AL11" s="253">
        <v>0</v>
      </c>
      <c r="AM11" s="253">
        <v>0</v>
      </c>
      <c r="AN11" s="253">
        <v>0</v>
      </c>
      <c r="AO11" s="253">
        <v>0</v>
      </c>
      <c r="AP11" s="253">
        <v>0</v>
      </c>
      <c r="AQ11" s="253">
        <v>0</v>
      </c>
      <c r="AR11" s="253">
        <v>0</v>
      </c>
      <c r="AS11" s="253">
        <v>0</v>
      </c>
      <c r="AT11" s="253">
        <v>0</v>
      </c>
      <c r="AU11" s="253">
        <v>0</v>
      </c>
      <c r="AV11" s="253">
        <v>0</v>
      </c>
      <c r="AW11" s="253">
        <v>0</v>
      </c>
      <c r="AX11" s="253">
        <v>0</v>
      </c>
      <c r="AY11" s="253">
        <v>0</v>
      </c>
      <c r="AZ11" s="253">
        <v>0</v>
      </c>
      <c r="BA11" s="253">
        <v>0</v>
      </c>
      <c r="BB11" s="253">
        <v>0</v>
      </c>
      <c r="BC11" s="253">
        <v>0</v>
      </c>
      <c r="BD11" s="253">
        <v>0</v>
      </c>
      <c r="BE11" s="253">
        <v>0</v>
      </c>
      <c r="BF11" s="253">
        <v>0</v>
      </c>
      <c r="BG11" s="253">
        <v>0</v>
      </c>
      <c r="BH11" s="253">
        <v>0</v>
      </c>
      <c r="BI11" s="253">
        <v>0</v>
      </c>
      <c r="BJ11" s="253">
        <v>0</v>
      </c>
      <c r="BK11" s="253">
        <v>0</v>
      </c>
      <c r="BL11" s="253">
        <v>127.18792895000001</v>
      </c>
      <c r="BM11" s="253">
        <v>1267.3993002300003</v>
      </c>
      <c r="BN11" s="253">
        <v>2231.7483618999995</v>
      </c>
      <c r="BO11" s="253">
        <v>3554.1022156099993</v>
      </c>
      <c r="BP11" s="253">
        <v>6779.6544881600003</v>
      </c>
      <c r="BQ11" s="253">
        <v>10436.707839979998</v>
      </c>
      <c r="BR11" s="253">
        <v>12827.382151169997</v>
      </c>
      <c r="BS11" s="253">
        <v>14271.548569180002</v>
      </c>
      <c r="BT11" s="253">
        <v>14830.444816650004</v>
      </c>
      <c r="BU11" s="253">
        <v>15352.892355200001</v>
      </c>
      <c r="BV11" s="253">
        <v>15097.869323739997</v>
      </c>
      <c r="BW11" s="253">
        <v>13850.988828139998</v>
      </c>
      <c r="BX11" s="253">
        <v>13384.170061050001</v>
      </c>
      <c r="BY11" s="253">
        <v>12688.526055580001</v>
      </c>
      <c r="BZ11" s="253">
        <v>12088.05388639</v>
      </c>
      <c r="CA11" s="253">
        <v>12357.095583569999</v>
      </c>
      <c r="CB11" s="253">
        <v>12337.380917299999</v>
      </c>
      <c r="CC11" s="253">
        <v>7031.6284558548232</v>
      </c>
      <c r="CD11" s="253">
        <v>5305.4411705184839</v>
      </c>
      <c r="CE11" s="253">
        <v>5365.996394698177</v>
      </c>
      <c r="CF11" s="253">
        <v>5287.9446140552127</v>
      </c>
      <c r="CG11" s="253">
        <v>5181.2324670845919</v>
      </c>
      <c r="CH11" s="254">
        <v>5211.6082422275185</v>
      </c>
      <c r="CI11" s="267"/>
    </row>
    <row r="12" spans="1:89" ht="15.6" x14ac:dyDescent="0.3">
      <c r="A12" s="329"/>
      <c r="B12" s="296" t="s">
        <v>405</v>
      </c>
      <c r="AH12" s="253">
        <v>0</v>
      </c>
      <c r="AI12" s="253">
        <v>0</v>
      </c>
      <c r="AJ12" s="253">
        <v>0</v>
      </c>
      <c r="AK12" s="253">
        <v>0</v>
      </c>
      <c r="AL12" s="253">
        <v>0</v>
      </c>
      <c r="AM12" s="253">
        <v>0</v>
      </c>
      <c r="AN12" s="253">
        <v>0</v>
      </c>
      <c r="AO12" s="253">
        <v>0</v>
      </c>
      <c r="AP12" s="253">
        <v>0</v>
      </c>
      <c r="AQ12" s="253">
        <v>0</v>
      </c>
      <c r="AR12" s="253">
        <v>0</v>
      </c>
      <c r="AS12" s="253">
        <v>0</v>
      </c>
      <c r="AT12" s="253">
        <v>0</v>
      </c>
      <c r="AU12" s="253">
        <v>0</v>
      </c>
      <c r="AV12" s="253">
        <v>0</v>
      </c>
      <c r="AW12" s="253">
        <v>0</v>
      </c>
      <c r="AX12" s="253">
        <v>0</v>
      </c>
      <c r="AY12" s="253">
        <v>7622.94</v>
      </c>
      <c r="AZ12" s="253">
        <v>7661.6239999999998</v>
      </c>
      <c r="BA12" s="253">
        <v>7412.2720000000008</v>
      </c>
      <c r="BB12" s="253">
        <v>7250.59</v>
      </c>
      <c r="BC12" s="253">
        <v>6790.04</v>
      </c>
      <c r="BD12" s="253">
        <v>6766.183</v>
      </c>
      <c r="BE12" s="253">
        <v>6749.0433528570848</v>
      </c>
      <c r="BF12" s="253">
        <v>6757.9545089520052</v>
      </c>
      <c r="BG12" s="253">
        <v>6724.1235550023994</v>
      </c>
      <c r="BH12" s="253">
        <v>6662.027000000001</v>
      </c>
      <c r="BI12" s="253">
        <v>6649.9306075200002</v>
      </c>
      <c r="BJ12" s="253">
        <v>6566.1693209299992</v>
      </c>
      <c r="BK12" s="253">
        <v>6657.0001817393668</v>
      </c>
      <c r="BL12" s="253">
        <v>6515.8436022599981</v>
      </c>
      <c r="BM12" s="253">
        <v>6108.3423565899993</v>
      </c>
      <c r="BN12" s="253">
        <v>5556.0370140352561</v>
      </c>
      <c r="BO12" s="253">
        <v>4935.2797263499997</v>
      </c>
      <c r="BP12" s="253">
        <v>3275.8454461099996</v>
      </c>
      <c r="BQ12" s="253">
        <v>1186.7982191800004</v>
      </c>
      <c r="BR12" s="253">
        <v>244.52811802000028</v>
      </c>
      <c r="BS12" s="253">
        <v>61.927221750000008</v>
      </c>
      <c r="BT12" s="253">
        <v>14.895368320000006</v>
      </c>
      <c r="BU12" s="253">
        <v>8.9284635499999982</v>
      </c>
      <c r="BV12" s="253">
        <v>0</v>
      </c>
      <c r="BW12" s="253">
        <v>4.8241001800000003</v>
      </c>
      <c r="BX12" s="253">
        <v>4.6269737999999991</v>
      </c>
      <c r="BY12" s="253">
        <v>0</v>
      </c>
      <c r="BZ12" s="253">
        <v>11.75940172</v>
      </c>
      <c r="CA12" s="253">
        <v>-0.90839022999999974</v>
      </c>
      <c r="CB12" s="253">
        <v>0.89388662999999979</v>
      </c>
      <c r="CC12" s="253">
        <v>2.5654142480957529</v>
      </c>
      <c r="CD12" s="253">
        <v>1.2498942610542521</v>
      </c>
      <c r="CE12" s="253">
        <v>1.2975455840115813</v>
      </c>
      <c r="CF12" s="253">
        <v>1.3322913757232366</v>
      </c>
      <c r="CG12" s="253">
        <v>0.65670441664109791</v>
      </c>
      <c r="CH12" s="254">
        <v>2.1352575337217314</v>
      </c>
      <c r="CI12" s="267"/>
      <c r="CJ12" s="259"/>
    </row>
    <row r="13" spans="1:89" ht="15.6" x14ac:dyDescent="0.3">
      <c r="A13" s="329"/>
      <c r="B13" s="296" t="s">
        <v>593</v>
      </c>
      <c r="AH13" s="253">
        <f>'Incapacity benefits'!AH46</f>
        <v>130</v>
      </c>
      <c r="AI13" s="253">
        <f>'Incapacity benefits'!AI46</f>
        <v>146</v>
      </c>
      <c r="AJ13" s="253">
        <f>'Incapacity benefits'!AJ46</f>
        <v>172</v>
      </c>
      <c r="AK13" s="253">
        <f>'Incapacity benefits'!AK46</f>
        <v>198</v>
      </c>
      <c r="AL13" s="253">
        <f>'Incapacity benefits'!AL46</f>
        <v>259</v>
      </c>
      <c r="AM13" s="253">
        <f>'Incapacity benefits'!AM46</f>
        <v>305</v>
      </c>
      <c r="AN13" s="253">
        <f>'Incapacity benefits'!AN46</f>
        <v>353</v>
      </c>
      <c r="AO13" s="253">
        <f>'Incapacity benefits'!AO46</f>
        <v>432</v>
      </c>
      <c r="AP13" s="253">
        <f>'Incapacity benefits'!AP46</f>
        <v>539</v>
      </c>
      <c r="AQ13" s="253">
        <f>'Incapacity benefits'!AQ46</f>
        <v>587</v>
      </c>
      <c r="AR13" s="253">
        <f>'Incapacity benefits'!AR46</f>
        <v>772</v>
      </c>
      <c r="AS13" s="253">
        <f>'Incapacity benefits'!AS46</f>
        <v>902</v>
      </c>
      <c r="AT13" s="253">
        <f>'Incapacity benefits'!AT46</f>
        <v>1081.992</v>
      </c>
      <c r="AU13" s="253">
        <f>'Incapacity benefits'!AU46</f>
        <v>1399</v>
      </c>
      <c r="AV13" s="253">
        <f>'Incapacity benefits'!AV46</f>
        <v>1899</v>
      </c>
      <c r="AW13" s="253">
        <f>'Incapacity benefits'!AW46</f>
        <v>2358</v>
      </c>
      <c r="AX13" s="253">
        <f>'Incapacity benefits'!AX46</f>
        <v>2758</v>
      </c>
      <c r="AY13" s="253">
        <f>'Incapacity benefits'!AY46</f>
        <v>3222</v>
      </c>
      <c r="AZ13" s="253">
        <f>'Incapacity benefits'!AZ46</f>
        <v>3507</v>
      </c>
      <c r="BA13" s="253">
        <f>'Incapacity benefits'!BA46</f>
        <v>3679</v>
      </c>
      <c r="BB13" s="253">
        <f>'Incapacity benefits'!BB46</f>
        <v>3848</v>
      </c>
      <c r="BC13" s="253">
        <f>'Incapacity benefits'!BC46</f>
        <v>4051</v>
      </c>
      <c r="BD13" s="253">
        <f>'Incapacity benefits'!BD46</f>
        <v>4400</v>
      </c>
      <c r="BE13" s="253">
        <f>'Incapacity benefits'!BE46</f>
        <v>4769</v>
      </c>
      <c r="BF13" s="253">
        <f>'Incapacity benefits'!BF46</f>
        <v>4773</v>
      </c>
      <c r="BG13" s="253">
        <f>'Incapacity benefits'!BG46</f>
        <v>5005</v>
      </c>
      <c r="BH13" s="253">
        <f>'Incapacity benefits'!BH46</f>
        <v>4716.6390675993789</v>
      </c>
      <c r="BI13" s="253">
        <f>'Incapacity benefits'!BI46</f>
        <v>4532.1900443650775</v>
      </c>
      <c r="BJ13" s="253">
        <f>'Incapacity benefits'!BJ46</f>
        <v>4574.2510630700235</v>
      </c>
      <c r="BK13" s="253">
        <f>'Incapacity benefits'!BK46</f>
        <v>5056.8584049752199</v>
      </c>
      <c r="BL13" s="253">
        <f>'Incapacity benefits'!BL46</f>
        <v>5098.7516794821649</v>
      </c>
      <c r="BM13" s="253">
        <f>'Incapacity benefits'!BM46</f>
        <v>4984.9200626353177</v>
      </c>
      <c r="BN13" s="253">
        <f>'Incapacity benefits'!BN46</f>
        <v>4635.0118573493246</v>
      </c>
      <c r="BO13" s="253">
        <f>'Incapacity benefits'!BO46</f>
        <v>4042.2862376047092</v>
      </c>
      <c r="BP13" s="253">
        <f>'Incapacity benefits'!BP46</f>
        <v>2489.4119175746559</v>
      </c>
      <c r="BQ13" s="253">
        <f>'Incapacity benefits'!BQ46</f>
        <v>991.64976374931302</v>
      </c>
      <c r="BR13" s="253">
        <f>'Incapacity benefits'!BR46</f>
        <v>459.84335153560301</v>
      </c>
      <c r="BS13" s="253">
        <f>'Incapacity benefits'!BS46</f>
        <v>233.19424866448765</v>
      </c>
      <c r="BT13" s="253">
        <f>'Incapacity benefits'!BT46</f>
        <v>99.729245369872473</v>
      </c>
      <c r="BU13" s="253">
        <f>'Incapacity benefits'!BU46</f>
        <v>28.960770188816397</v>
      </c>
      <c r="BV13" s="253">
        <f>'Incapacity benefits'!BV46</f>
        <v>3.1480217970206676</v>
      </c>
      <c r="BW13" s="253">
        <f>'Incapacity benefits'!BW46</f>
        <v>1.4391787459022238</v>
      </c>
      <c r="BX13" s="253">
        <f>'Incapacity benefits'!BX46</f>
        <v>1.123413101591578</v>
      </c>
      <c r="BY13" s="253">
        <f>'Incapacity benefits'!BY46</f>
        <v>0.84632984616620466</v>
      </c>
      <c r="BZ13" s="253">
        <f>'Incapacity benefits'!BZ46</f>
        <v>0.93882609294886721</v>
      </c>
      <c r="CA13" s="253">
        <f>'Incapacity benefits'!CA46</f>
        <v>0.6406830496333823</v>
      </c>
      <c r="CB13" s="253">
        <f>'Incapacity benefits'!CB46</f>
        <v>0.30078120147754767</v>
      </c>
      <c r="CC13" s="253">
        <f>'Incapacity benefits'!CC46</f>
        <v>1.95428101152642E-3</v>
      </c>
      <c r="CD13" s="253">
        <f>'Incapacity benefits'!CD46</f>
        <v>4.6090873089939446E-3</v>
      </c>
      <c r="CE13" s="253">
        <f>'Incapacity benefits'!CE46</f>
        <v>2.0688088097136769E-3</v>
      </c>
      <c r="CF13" s="253">
        <f>'Incapacity benefits'!CF46</f>
        <v>8.5445423371155406E-4</v>
      </c>
      <c r="CG13" s="253">
        <f>'Incapacity benefits'!CG46</f>
        <v>1.2003431697668315E-4</v>
      </c>
      <c r="CH13" s="254">
        <f>'Incapacity benefits'!CH46</f>
        <v>1.5473958481477901E-3</v>
      </c>
      <c r="CI13" s="267"/>
    </row>
    <row r="14" spans="1:89" ht="15.6" x14ac:dyDescent="0.3">
      <c r="A14" s="329"/>
      <c r="B14" s="296" t="s">
        <v>408</v>
      </c>
      <c r="AH14" s="253">
        <v>840</v>
      </c>
      <c r="AI14" s="253">
        <v>995</v>
      </c>
      <c r="AJ14" s="253">
        <v>1150</v>
      </c>
      <c r="AK14" s="253">
        <v>1370</v>
      </c>
      <c r="AL14" s="253">
        <v>1593</v>
      </c>
      <c r="AM14" s="253">
        <v>1872</v>
      </c>
      <c r="AN14" s="253">
        <v>2142</v>
      </c>
      <c r="AO14" s="253">
        <v>2349</v>
      </c>
      <c r="AP14" s="253">
        <v>2673.8379999999997</v>
      </c>
      <c r="AQ14" s="253">
        <v>2968.4050000000002</v>
      </c>
      <c r="AR14" s="253">
        <v>3359.3579999999997</v>
      </c>
      <c r="AS14" s="253">
        <v>3836.6360000000004</v>
      </c>
      <c r="AT14" s="253">
        <v>4431.0190000000002</v>
      </c>
      <c r="AU14" s="253">
        <v>5485.4179999999997</v>
      </c>
      <c r="AV14" s="253">
        <v>6209.6019999999999</v>
      </c>
      <c r="AW14" s="253">
        <v>7067.8279999999995</v>
      </c>
      <c r="AX14" s="253">
        <v>7705.134</v>
      </c>
      <c r="AY14" s="253">
        <v>271</v>
      </c>
      <c r="AZ14" s="253">
        <v>0</v>
      </c>
      <c r="BA14" s="253">
        <v>0</v>
      </c>
      <c r="BB14" s="253">
        <v>0</v>
      </c>
      <c r="BC14" s="253">
        <v>0</v>
      </c>
      <c r="BD14" s="253">
        <v>0</v>
      </c>
      <c r="BE14" s="253">
        <v>0</v>
      </c>
      <c r="BF14" s="253">
        <v>0</v>
      </c>
      <c r="BG14" s="253">
        <v>0</v>
      </c>
      <c r="BH14" s="253">
        <v>0</v>
      </c>
      <c r="BI14" s="253">
        <v>0</v>
      </c>
      <c r="BJ14" s="253">
        <v>0</v>
      </c>
      <c r="BK14" s="253">
        <v>0</v>
      </c>
      <c r="BL14" s="253">
        <v>0</v>
      </c>
      <c r="BM14" s="253">
        <v>0</v>
      </c>
      <c r="BN14" s="253">
        <v>0</v>
      </c>
      <c r="BO14" s="253">
        <v>0</v>
      </c>
      <c r="BP14" s="253">
        <v>0</v>
      </c>
      <c r="BQ14" s="253">
        <v>0</v>
      </c>
      <c r="BR14" s="253">
        <v>0</v>
      </c>
      <c r="BS14" s="253">
        <v>0</v>
      </c>
      <c r="BT14" s="253">
        <v>0</v>
      </c>
      <c r="BU14" s="253">
        <v>0</v>
      </c>
      <c r="BV14" s="253">
        <v>0</v>
      </c>
      <c r="BW14" s="253">
        <v>0</v>
      </c>
      <c r="BX14" s="253">
        <v>0</v>
      </c>
      <c r="BY14" s="253">
        <v>0</v>
      </c>
      <c r="BZ14" s="253">
        <v>0</v>
      </c>
      <c r="CA14" s="253">
        <v>0</v>
      </c>
      <c r="CB14" s="253">
        <v>0</v>
      </c>
      <c r="CC14" s="253">
        <v>0</v>
      </c>
      <c r="CD14" s="253">
        <v>0</v>
      </c>
      <c r="CE14" s="253">
        <v>0</v>
      </c>
      <c r="CF14" s="253">
        <v>0</v>
      </c>
      <c r="CG14" s="253">
        <v>0</v>
      </c>
      <c r="CH14" s="254">
        <v>0</v>
      </c>
      <c r="CI14" s="267"/>
    </row>
    <row r="15" spans="1:89" ht="15.6" x14ac:dyDescent="0.3">
      <c r="A15" s="329"/>
      <c r="B15" s="296" t="s">
        <v>426</v>
      </c>
      <c r="AH15" s="253">
        <v>69</v>
      </c>
      <c r="AI15" s="253">
        <v>85</v>
      </c>
      <c r="AJ15" s="253">
        <v>108</v>
      </c>
      <c r="AK15" s="253">
        <v>130</v>
      </c>
      <c r="AL15" s="253">
        <v>154</v>
      </c>
      <c r="AM15" s="253">
        <v>182</v>
      </c>
      <c r="AN15" s="253">
        <v>236</v>
      </c>
      <c r="AO15" s="253">
        <v>266</v>
      </c>
      <c r="AP15" s="253">
        <v>285</v>
      </c>
      <c r="AQ15" s="253">
        <v>295.17</v>
      </c>
      <c r="AR15" s="253">
        <v>316.22399999999999</v>
      </c>
      <c r="AS15" s="253">
        <v>345.99400000000003</v>
      </c>
      <c r="AT15" s="253">
        <v>428.738</v>
      </c>
      <c r="AU15" s="253">
        <v>596.20899999999983</v>
      </c>
      <c r="AV15" s="253">
        <v>640.11500000000001</v>
      </c>
      <c r="AW15" s="253">
        <v>703.23900000000003</v>
      </c>
      <c r="AX15" s="253">
        <v>775.55</v>
      </c>
      <c r="AY15" s="253">
        <v>820.41200000000003</v>
      </c>
      <c r="AZ15" s="253">
        <v>905.78099999999995</v>
      </c>
      <c r="BA15" s="253">
        <v>998.82600000000002</v>
      </c>
      <c r="BB15" s="253">
        <v>984.22199999999998</v>
      </c>
      <c r="BC15" s="253">
        <v>1006.239</v>
      </c>
      <c r="BD15" s="253">
        <v>1014.208</v>
      </c>
      <c r="BE15" s="253">
        <v>1039.6609860351221</v>
      </c>
      <c r="BF15" s="253">
        <v>957.64443993986208</v>
      </c>
      <c r="BG15" s="253">
        <v>936.04611806509195</v>
      </c>
      <c r="BH15" s="253">
        <v>918.404</v>
      </c>
      <c r="BI15" s="253">
        <v>900.21167600999991</v>
      </c>
      <c r="BJ15" s="253">
        <v>903.50131326000019</v>
      </c>
      <c r="BK15" s="253">
        <v>898.33186294287157</v>
      </c>
      <c r="BL15" s="253">
        <v>887.43066768000006</v>
      </c>
      <c r="BM15" s="253">
        <v>906.54925574000004</v>
      </c>
      <c r="BN15" s="253">
        <v>888.26432449502204</v>
      </c>
      <c r="BO15" s="253">
        <v>880.68628874000012</v>
      </c>
      <c r="BP15" s="253">
        <v>886.86491193999996</v>
      </c>
      <c r="BQ15" s="253">
        <v>859.72773397999993</v>
      </c>
      <c r="BR15" s="253">
        <v>735.16706013999999</v>
      </c>
      <c r="BS15" s="253">
        <v>469.59270565999998</v>
      </c>
      <c r="BT15" s="253">
        <v>234.28937809000001</v>
      </c>
      <c r="BU15" s="253">
        <v>119.58597664999999</v>
      </c>
      <c r="BV15" s="253">
        <v>97.159200739999974</v>
      </c>
      <c r="BW15" s="253">
        <v>89.01216091000002</v>
      </c>
      <c r="BX15" s="253">
        <v>72.050411350000033</v>
      </c>
      <c r="BY15" s="253">
        <v>62.393181790000007</v>
      </c>
      <c r="BZ15" s="253">
        <v>58.390374389999984</v>
      </c>
      <c r="CA15" s="253">
        <v>56.45326820999999</v>
      </c>
      <c r="CB15" s="253">
        <v>53.808942069999986</v>
      </c>
      <c r="CC15" s="253">
        <v>46.760517723057497</v>
      </c>
      <c r="CD15" s="253">
        <v>41.995706529337944</v>
      </c>
      <c r="CE15" s="253">
        <v>36.118712529341956</v>
      </c>
      <c r="CF15" s="253">
        <v>29.728902060040024</v>
      </c>
      <c r="CG15" s="253">
        <v>23.163923871166567</v>
      </c>
      <c r="CH15" s="254">
        <v>16.362108925986739</v>
      </c>
      <c r="CI15" s="267"/>
    </row>
    <row r="16" spans="1:89" ht="15.6" x14ac:dyDescent="0.3">
      <c r="A16" s="329"/>
      <c r="B16" s="296" t="s">
        <v>594</v>
      </c>
      <c r="AH16" s="253">
        <v>696</v>
      </c>
      <c r="AI16" s="253">
        <v>655</v>
      </c>
      <c r="AJ16" s="253">
        <v>654</v>
      </c>
      <c r="AK16" s="253">
        <v>680</v>
      </c>
      <c r="AL16" s="253">
        <v>554</v>
      </c>
      <c r="AM16" s="253">
        <v>265</v>
      </c>
      <c r="AN16" s="253">
        <v>279</v>
      </c>
      <c r="AO16" s="253">
        <v>276</v>
      </c>
      <c r="AP16" s="253">
        <v>179</v>
      </c>
      <c r="AQ16" s="253">
        <v>193.001</v>
      </c>
      <c r="AR16" s="253">
        <v>191.96</v>
      </c>
      <c r="AS16" s="253">
        <v>203.69200000000001</v>
      </c>
      <c r="AT16" s="253">
        <v>216.292</v>
      </c>
      <c r="AU16" s="253">
        <v>273.512</v>
      </c>
      <c r="AV16" s="253">
        <v>364</v>
      </c>
      <c r="AW16" s="253">
        <v>365</v>
      </c>
      <c r="AX16" s="253">
        <v>341.84</v>
      </c>
      <c r="AY16" s="253">
        <v>12</v>
      </c>
      <c r="AZ16" s="253">
        <v>0</v>
      </c>
      <c r="BA16" s="253">
        <v>0</v>
      </c>
      <c r="BB16" s="253">
        <v>0</v>
      </c>
      <c r="BC16" s="253">
        <v>0</v>
      </c>
      <c r="BD16" s="253">
        <v>0</v>
      </c>
      <c r="BE16" s="253">
        <v>0</v>
      </c>
      <c r="BF16" s="253">
        <v>0</v>
      </c>
      <c r="BG16" s="253">
        <v>0</v>
      </c>
      <c r="BH16" s="253">
        <v>0</v>
      </c>
      <c r="BI16" s="253">
        <v>0</v>
      </c>
      <c r="BJ16" s="253">
        <v>0</v>
      </c>
      <c r="BK16" s="253">
        <v>0</v>
      </c>
      <c r="BL16" s="253">
        <v>0</v>
      </c>
      <c r="BM16" s="253">
        <v>0</v>
      </c>
      <c r="BN16" s="253">
        <v>0</v>
      </c>
      <c r="BO16" s="253">
        <v>0</v>
      </c>
      <c r="BP16" s="253">
        <v>0</v>
      </c>
      <c r="BQ16" s="253">
        <v>0</v>
      </c>
      <c r="BR16" s="253">
        <v>0</v>
      </c>
      <c r="BS16" s="253">
        <v>0</v>
      </c>
      <c r="BT16" s="253">
        <v>0</v>
      </c>
      <c r="BU16" s="253">
        <v>0</v>
      </c>
      <c r="BV16" s="253">
        <v>0</v>
      </c>
      <c r="BW16" s="253">
        <v>0</v>
      </c>
      <c r="BX16" s="253">
        <v>0</v>
      </c>
      <c r="BY16" s="253">
        <v>0</v>
      </c>
      <c r="BZ16" s="253">
        <v>0</v>
      </c>
      <c r="CA16" s="253">
        <v>0</v>
      </c>
      <c r="CB16" s="253">
        <v>0</v>
      </c>
      <c r="CC16" s="253">
        <v>0</v>
      </c>
      <c r="CD16" s="253">
        <v>0</v>
      </c>
      <c r="CE16" s="253">
        <v>0</v>
      </c>
      <c r="CF16" s="253">
        <v>0</v>
      </c>
      <c r="CG16" s="253">
        <v>0</v>
      </c>
      <c r="CH16" s="254">
        <v>0</v>
      </c>
      <c r="CI16" s="267"/>
    </row>
    <row r="17" spans="1:87" ht="15.6" x14ac:dyDescent="0.3">
      <c r="A17" s="329"/>
      <c r="B17" s="296" t="s">
        <v>595</v>
      </c>
      <c r="AH17" s="253">
        <v>0</v>
      </c>
      <c r="AI17" s="253">
        <v>0</v>
      </c>
      <c r="AJ17" s="253">
        <v>0</v>
      </c>
      <c r="AK17" s="253">
        <v>0</v>
      </c>
      <c r="AL17" s="253">
        <v>0</v>
      </c>
      <c r="AM17" s="253">
        <v>0</v>
      </c>
      <c r="AN17" s="253">
        <v>0</v>
      </c>
      <c r="AO17" s="253">
        <v>0</v>
      </c>
      <c r="AP17" s="253">
        <v>0</v>
      </c>
      <c r="AQ17" s="253">
        <v>0</v>
      </c>
      <c r="AR17" s="253">
        <v>0</v>
      </c>
      <c r="AS17" s="253">
        <v>0</v>
      </c>
      <c r="AT17" s="253">
        <v>0</v>
      </c>
      <c r="AU17" s="253">
        <v>0</v>
      </c>
      <c r="AV17" s="253">
        <v>0</v>
      </c>
      <c r="AW17" s="253">
        <v>0</v>
      </c>
      <c r="AX17" s="253">
        <v>0</v>
      </c>
      <c r="AY17" s="253">
        <v>0</v>
      </c>
      <c r="AZ17" s="253">
        <v>0</v>
      </c>
      <c r="BA17" s="253">
        <v>0</v>
      </c>
      <c r="BB17" s="253">
        <v>0</v>
      </c>
      <c r="BC17" s="253">
        <v>0</v>
      </c>
      <c r="BD17" s="253">
        <v>0</v>
      </c>
      <c r="BE17" s="253">
        <v>0</v>
      </c>
      <c r="BF17" s="253">
        <v>0</v>
      </c>
      <c r="BG17" s="253">
        <v>0</v>
      </c>
      <c r="BH17" s="253">
        <v>0</v>
      </c>
      <c r="BI17" s="253">
        <v>0</v>
      </c>
      <c r="BJ17" s="253">
        <v>0</v>
      </c>
      <c r="BK17" s="253">
        <v>0</v>
      </c>
      <c r="BL17" s="253">
        <v>0</v>
      </c>
      <c r="BM17" s="253">
        <v>0</v>
      </c>
      <c r="BN17" s="253">
        <v>0</v>
      </c>
      <c r="BO17" s="253">
        <v>0</v>
      </c>
      <c r="BP17" s="253">
        <v>0</v>
      </c>
      <c r="BQ17" s="253">
        <v>0</v>
      </c>
      <c r="BR17" s="253">
        <v>0</v>
      </c>
      <c r="BS17" s="253">
        <v>0</v>
      </c>
      <c r="BT17" s="253">
        <v>0</v>
      </c>
      <c r="BU17" s="253">
        <v>0</v>
      </c>
      <c r="BV17" s="253">
        <v>0</v>
      </c>
      <c r="BW17" s="253">
        <v>1189.1411657419751</v>
      </c>
      <c r="BX17" s="253">
        <v>2052.2193980698949</v>
      </c>
      <c r="BY17" s="253">
        <v>3095.1906255990998</v>
      </c>
      <c r="BZ17" s="253">
        <v>3770.7302113443884</v>
      </c>
      <c r="CA17" s="253">
        <v>5348.6341556722373</v>
      </c>
      <c r="CB17" s="253">
        <v>7273.3778612415954</v>
      </c>
      <c r="CC17" s="253">
        <v>10776.162652063822</v>
      </c>
      <c r="CD17" s="253">
        <v>12080.205740209272</v>
      </c>
      <c r="CE17" s="253">
        <v>12047.1855387133</v>
      </c>
      <c r="CF17" s="253">
        <v>11894.985393657236</v>
      </c>
      <c r="CG17" s="253">
        <v>11830.757421473059</v>
      </c>
      <c r="CH17" s="254">
        <v>11916.971563396382</v>
      </c>
      <c r="CI17" s="267"/>
    </row>
    <row r="18" spans="1:87" ht="15.6" x14ac:dyDescent="0.3">
      <c r="A18" s="329"/>
      <c r="B18" s="296" t="s">
        <v>596</v>
      </c>
      <c r="AH18" s="253">
        <v>0</v>
      </c>
      <c r="AI18" s="253">
        <v>0</v>
      </c>
      <c r="AJ18" s="253">
        <v>0</v>
      </c>
      <c r="AK18" s="253">
        <v>0</v>
      </c>
      <c r="AL18" s="253">
        <v>0</v>
      </c>
      <c r="AM18" s="253">
        <v>0</v>
      </c>
      <c r="AN18" s="253">
        <v>0</v>
      </c>
      <c r="AO18" s="253">
        <v>0</v>
      </c>
      <c r="AP18" s="253">
        <v>0</v>
      </c>
      <c r="AQ18" s="253">
        <v>0</v>
      </c>
      <c r="AR18" s="253">
        <v>0</v>
      </c>
      <c r="AS18" s="253">
        <v>0</v>
      </c>
      <c r="AT18" s="253">
        <v>0</v>
      </c>
      <c r="AU18" s="253">
        <v>0</v>
      </c>
      <c r="AV18" s="253">
        <v>0</v>
      </c>
      <c r="AW18" s="253">
        <v>0</v>
      </c>
      <c r="AX18" s="253">
        <v>0</v>
      </c>
      <c r="AY18" s="253">
        <v>0</v>
      </c>
      <c r="AZ18" s="253">
        <v>0</v>
      </c>
      <c r="BA18" s="253">
        <v>0</v>
      </c>
      <c r="BB18" s="253">
        <v>0</v>
      </c>
      <c r="BC18" s="253">
        <v>0</v>
      </c>
      <c r="BD18" s="253">
        <v>0</v>
      </c>
      <c r="BE18" s="253">
        <v>0</v>
      </c>
      <c r="BF18" s="253">
        <v>0</v>
      </c>
      <c r="BG18" s="253">
        <v>0</v>
      </c>
      <c r="BH18" s="253">
        <v>0</v>
      </c>
      <c r="BI18" s="253">
        <v>0</v>
      </c>
      <c r="BJ18" s="253">
        <v>0</v>
      </c>
      <c r="BK18" s="253">
        <v>0</v>
      </c>
      <c r="BL18" s="253">
        <v>0</v>
      </c>
      <c r="BM18" s="253">
        <v>0</v>
      </c>
      <c r="BN18" s="253">
        <v>0</v>
      </c>
      <c r="BO18" s="253">
        <v>0</v>
      </c>
      <c r="BP18" s="253">
        <v>0</v>
      </c>
      <c r="BQ18" s="253">
        <v>0</v>
      </c>
      <c r="BR18" s="253">
        <v>8.5842064338530673</v>
      </c>
      <c r="BS18" s="253">
        <v>15.913092580289941</v>
      </c>
      <c r="BT18" s="253">
        <v>216.88252404106768</v>
      </c>
      <c r="BU18" s="253">
        <v>413.66593266033817</v>
      </c>
      <c r="BV18" s="253">
        <v>1125.1525304895706</v>
      </c>
      <c r="BW18" s="253">
        <v>2022.2668605170954</v>
      </c>
      <c r="BX18" s="253">
        <v>3663.6869583007592</v>
      </c>
      <c r="BY18" s="253">
        <v>4860.8168486351697</v>
      </c>
      <c r="BZ18" s="253">
        <v>5514.1729250456492</v>
      </c>
      <c r="CA18" s="253">
        <v>7597.5935739657089</v>
      </c>
      <c r="CB18" s="253">
        <v>10037.982558690117</v>
      </c>
      <c r="CC18" s="253">
        <v>13707.889000677453</v>
      </c>
      <c r="CD18" s="253">
        <v>15996.612985712609</v>
      </c>
      <c r="CE18" s="253">
        <v>16849.598126661993</v>
      </c>
      <c r="CF18" s="253">
        <v>17598.317590654729</v>
      </c>
      <c r="CG18" s="253">
        <v>18413.822928869427</v>
      </c>
      <c r="CH18" s="254">
        <v>19109.913711919849</v>
      </c>
      <c r="CI18" s="267"/>
    </row>
    <row r="19" spans="1:87" ht="25.5" customHeight="1" x14ac:dyDescent="0.3">
      <c r="A19" s="329"/>
      <c r="B19" s="331" t="s">
        <v>597</v>
      </c>
      <c r="AH19" s="326">
        <f>SUM(AH20:AH21)</f>
        <v>1954</v>
      </c>
      <c r="AI19" s="326">
        <f t="shared" ref="AI19:CG19" si="5">SUM(AI20:AI21)</f>
        <v>2165</v>
      </c>
      <c r="AJ19" s="326">
        <f t="shared" si="5"/>
        <v>2474</v>
      </c>
      <c r="AK19" s="326">
        <f t="shared" si="5"/>
        <v>2887</v>
      </c>
      <c r="AL19" s="326">
        <f t="shared" si="5"/>
        <v>3207</v>
      </c>
      <c r="AM19" s="326">
        <f t="shared" si="5"/>
        <v>3433</v>
      </c>
      <c r="AN19" s="326">
        <f t="shared" si="5"/>
        <v>3953</v>
      </c>
      <c r="AO19" s="326">
        <f t="shared" si="5"/>
        <v>4444</v>
      </c>
      <c r="AP19" s="326">
        <f t="shared" si="5"/>
        <v>5073.8379999999997</v>
      </c>
      <c r="AQ19" s="326">
        <f t="shared" si="5"/>
        <v>5720.9060000000009</v>
      </c>
      <c r="AR19" s="326">
        <f t="shared" si="5"/>
        <v>6491.7669999999998</v>
      </c>
      <c r="AS19" s="326">
        <f t="shared" si="5"/>
        <v>7399.98</v>
      </c>
      <c r="AT19" s="326">
        <f t="shared" si="5"/>
        <v>8631.3280000000013</v>
      </c>
      <c r="AU19" s="326">
        <f t="shared" si="5"/>
        <v>10806.885</v>
      </c>
      <c r="AV19" s="326">
        <f t="shared" si="5"/>
        <v>13052.993</v>
      </c>
      <c r="AW19" s="326">
        <f t="shared" si="5"/>
        <v>15503.524999999998</v>
      </c>
      <c r="AX19" s="326">
        <f t="shared" si="5"/>
        <v>17194.085999999999</v>
      </c>
      <c r="AY19" s="326">
        <f t="shared" si="5"/>
        <v>18561.651999999998</v>
      </c>
      <c r="AZ19" s="326">
        <f t="shared" si="5"/>
        <v>19701.518</v>
      </c>
      <c r="BA19" s="326">
        <f t="shared" si="5"/>
        <v>20310.662</v>
      </c>
      <c r="BB19" s="326">
        <f t="shared" si="5"/>
        <v>20861.291999999998</v>
      </c>
      <c r="BC19" s="326">
        <f t="shared" si="5"/>
        <v>21164.603999999999</v>
      </c>
      <c r="BD19" s="326">
        <f t="shared" si="5"/>
        <v>22299.012602417974</v>
      </c>
      <c r="BE19" s="326">
        <f t="shared" si="5"/>
        <v>23528.41879431736</v>
      </c>
      <c r="BF19" s="326">
        <f t="shared" si="5"/>
        <v>24160.670779261804</v>
      </c>
      <c r="BG19" s="326">
        <f t="shared" si="5"/>
        <v>25135.548791931447</v>
      </c>
      <c r="BH19" s="326">
        <f t="shared" si="5"/>
        <v>25474.129834333125</v>
      </c>
      <c r="BI19" s="326">
        <f t="shared" si="5"/>
        <v>26070.219315269431</v>
      </c>
      <c r="BJ19" s="326">
        <f t="shared" si="5"/>
        <v>26820.522987177319</v>
      </c>
      <c r="BK19" s="326">
        <f t="shared" si="5"/>
        <v>28487.26264415482</v>
      </c>
      <c r="BL19" s="326">
        <f t="shared" si="5"/>
        <v>29529.167546324603</v>
      </c>
      <c r="BM19" s="326">
        <f t="shared" si="5"/>
        <v>31631.240427613491</v>
      </c>
      <c r="BN19" s="326">
        <f t="shared" si="5"/>
        <v>32375.751086484066</v>
      </c>
      <c r="BO19" s="326">
        <f t="shared" si="5"/>
        <v>33481.178317253027</v>
      </c>
      <c r="BP19" s="326">
        <f t="shared" si="5"/>
        <v>34772.992345077218</v>
      </c>
      <c r="BQ19" s="326">
        <f t="shared" si="5"/>
        <v>35404.106749297178</v>
      </c>
      <c r="BR19" s="326">
        <f t="shared" si="5"/>
        <v>37965.043648484439</v>
      </c>
      <c r="BS19" s="326">
        <f t="shared" si="5"/>
        <v>39948.56976973245</v>
      </c>
      <c r="BT19" s="326">
        <f t="shared" si="5"/>
        <v>40867.810226218302</v>
      </c>
      <c r="BU19" s="326">
        <f t="shared" si="5"/>
        <v>43053.662957741282</v>
      </c>
      <c r="BV19" s="326">
        <f t="shared" si="5"/>
        <v>44547.722109381313</v>
      </c>
      <c r="BW19" s="326">
        <f t="shared" si="5"/>
        <v>46598.429141687659</v>
      </c>
      <c r="BX19" s="326">
        <f t="shared" si="5"/>
        <v>47923.895181027787</v>
      </c>
      <c r="BY19" s="326">
        <f t="shared" si="5"/>
        <v>50895.034104467923</v>
      </c>
      <c r="BZ19" s="326">
        <f t="shared" si="5"/>
        <v>55136.236262761275</v>
      </c>
      <c r="CA19" s="326">
        <f t="shared" si="5"/>
        <v>65699.190788982</v>
      </c>
      <c r="CB19" s="326">
        <f t="shared" si="5"/>
        <v>77002.802785701351</v>
      </c>
      <c r="CC19" s="326">
        <f t="shared" si="5"/>
        <v>83214.567588522594</v>
      </c>
      <c r="CD19" s="326">
        <f t="shared" si="5"/>
        <v>90362.290713598108</v>
      </c>
      <c r="CE19" s="326">
        <f t="shared" si="5"/>
        <v>95245.630531082963</v>
      </c>
      <c r="CF19" s="326">
        <f t="shared" si="5"/>
        <v>99621.504024478752</v>
      </c>
      <c r="CG19" s="326">
        <f t="shared" si="5"/>
        <v>104480.73378024694</v>
      </c>
      <c r="CH19" s="332">
        <f>SUM(CH20:CH21)</f>
        <v>109945.41006026122</v>
      </c>
      <c r="CI19" s="267"/>
    </row>
    <row r="20" spans="1:87" ht="25.5" customHeight="1" x14ac:dyDescent="0.3">
      <c r="A20" s="329"/>
      <c r="B20" s="72" t="s">
        <v>598</v>
      </c>
      <c r="AH20" s="253">
        <f t="shared" ref="AH20:CH20" si="6">AH4</f>
        <v>1950</v>
      </c>
      <c r="AI20" s="253">
        <f t="shared" si="6"/>
        <v>2161</v>
      </c>
      <c r="AJ20" s="253">
        <f t="shared" si="6"/>
        <v>2469</v>
      </c>
      <c r="AK20" s="253">
        <f t="shared" si="6"/>
        <v>2881</v>
      </c>
      <c r="AL20" s="253">
        <f t="shared" si="6"/>
        <v>3199</v>
      </c>
      <c r="AM20" s="253">
        <f t="shared" si="6"/>
        <v>3423</v>
      </c>
      <c r="AN20" s="253">
        <f t="shared" si="6"/>
        <v>3942</v>
      </c>
      <c r="AO20" s="253">
        <f t="shared" si="6"/>
        <v>4431</v>
      </c>
      <c r="AP20" s="253">
        <f t="shared" si="6"/>
        <v>4969.8379999999997</v>
      </c>
      <c r="AQ20" s="253">
        <f t="shared" si="6"/>
        <v>5537.1830000000009</v>
      </c>
      <c r="AR20" s="253">
        <f t="shared" si="6"/>
        <v>6318.3490000000002</v>
      </c>
      <c r="AS20" s="253">
        <f t="shared" si="6"/>
        <v>7216.348</v>
      </c>
      <c r="AT20" s="253">
        <f t="shared" si="6"/>
        <v>8423.3080000000009</v>
      </c>
      <c r="AU20" s="253">
        <f t="shared" si="6"/>
        <v>10522.237999999999</v>
      </c>
      <c r="AV20" s="253">
        <f t="shared" si="6"/>
        <v>12707.696</v>
      </c>
      <c r="AW20" s="253">
        <f t="shared" si="6"/>
        <v>15061.774999999998</v>
      </c>
      <c r="AX20" s="253">
        <f t="shared" si="6"/>
        <v>16667.763999999999</v>
      </c>
      <c r="AY20" s="253">
        <f t="shared" si="6"/>
        <v>17944.302</v>
      </c>
      <c r="AZ20" s="253">
        <f t="shared" si="6"/>
        <v>18965.116999999998</v>
      </c>
      <c r="BA20" s="253">
        <f t="shared" si="6"/>
        <v>19564.755000000001</v>
      </c>
      <c r="BB20" s="253">
        <f t="shared" si="6"/>
        <v>20078.919999999998</v>
      </c>
      <c r="BC20" s="253">
        <f t="shared" si="6"/>
        <v>20330.076000000001</v>
      </c>
      <c r="BD20" s="253">
        <f t="shared" si="6"/>
        <v>21179.151000000005</v>
      </c>
      <c r="BE20" s="253">
        <f t="shared" si="6"/>
        <v>22262.22286298317</v>
      </c>
      <c r="BF20" s="253">
        <f t="shared" si="6"/>
        <v>22791.246626094631</v>
      </c>
      <c r="BG20" s="253">
        <f t="shared" si="6"/>
        <v>23704.301180228125</v>
      </c>
      <c r="BH20" s="253">
        <f t="shared" si="6"/>
        <v>24049.819067599383</v>
      </c>
      <c r="BI20" s="253">
        <f t="shared" si="6"/>
        <v>24624.775001425078</v>
      </c>
      <c r="BJ20" s="253">
        <f t="shared" si="6"/>
        <v>25348.773944050023</v>
      </c>
      <c r="BK20" s="253">
        <f t="shared" si="6"/>
        <v>26923.65537668921</v>
      </c>
      <c r="BL20" s="253">
        <f t="shared" si="6"/>
        <v>27889.221167382166</v>
      </c>
      <c r="BM20" s="253">
        <f t="shared" si="6"/>
        <v>29832.057241355316</v>
      </c>
      <c r="BN20" s="253">
        <f t="shared" si="6"/>
        <v>30415.423914012783</v>
      </c>
      <c r="BO20" s="253">
        <f t="shared" si="6"/>
        <v>31317.515600214712</v>
      </c>
      <c r="BP20" s="253">
        <f t="shared" si="6"/>
        <v>32337.551259764656</v>
      </c>
      <c r="BQ20" s="253">
        <f t="shared" si="6"/>
        <v>32758.008389440191</v>
      </c>
      <c r="BR20" s="253">
        <f t="shared" si="6"/>
        <v>35060.130288499451</v>
      </c>
      <c r="BS20" s="253">
        <f t="shared" si="6"/>
        <v>36779.428479874776</v>
      </c>
      <c r="BT20" s="253">
        <f t="shared" si="6"/>
        <v>37553.000329962138</v>
      </c>
      <c r="BU20" s="253">
        <f t="shared" si="6"/>
        <v>39470.407287269169</v>
      </c>
      <c r="BV20" s="253">
        <f t="shared" si="6"/>
        <v>40750.508392276584</v>
      </c>
      <c r="BW20" s="253">
        <f t="shared" si="6"/>
        <v>42802.126336694986</v>
      </c>
      <c r="BX20" s="253">
        <f t="shared" si="6"/>
        <v>44018.96476442225</v>
      </c>
      <c r="BY20" s="253">
        <f t="shared" si="6"/>
        <v>46906.919360350432</v>
      </c>
      <c r="BZ20" s="253">
        <f t="shared" si="6"/>
        <v>50707.095814514221</v>
      </c>
      <c r="CA20" s="253">
        <f t="shared" si="6"/>
        <v>60586.523886965027</v>
      </c>
      <c r="CB20" s="253">
        <f t="shared" si="6"/>
        <v>71069.067184308573</v>
      </c>
      <c r="CC20" s="253">
        <f t="shared" si="6"/>
        <v>76893.884340450677</v>
      </c>
      <c r="CD20" s="253">
        <f t="shared" si="6"/>
        <v>83637.994305414584</v>
      </c>
      <c r="CE20" s="253">
        <f t="shared" si="6"/>
        <v>88107.983637253434</v>
      </c>
      <c r="CF20" s="253">
        <f t="shared" si="6"/>
        <v>92109.295376713679</v>
      </c>
      <c r="CG20" s="253">
        <f t="shared" si="6"/>
        <v>96594.086255176109</v>
      </c>
      <c r="CH20" s="254">
        <f t="shared" si="6"/>
        <v>101707.32101750086</v>
      </c>
      <c r="CI20" s="267"/>
    </row>
    <row r="21" spans="1:87" ht="25.5" customHeight="1" x14ac:dyDescent="0.3">
      <c r="A21" s="329"/>
      <c r="B21" s="72" t="s">
        <v>599</v>
      </c>
      <c r="AH21" s="253">
        <f>SUM(AH22:AH24)</f>
        <v>4</v>
      </c>
      <c r="AI21" s="253">
        <f t="shared" ref="AI21:CH21" si="7">SUM(AI22:AI24)</f>
        <v>4</v>
      </c>
      <c r="AJ21" s="253">
        <f t="shared" si="7"/>
        <v>5</v>
      </c>
      <c r="AK21" s="253">
        <f t="shared" si="7"/>
        <v>6</v>
      </c>
      <c r="AL21" s="253">
        <f t="shared" si="7"/>
        <v>8</v>
      </c>
      <c r="AM21" s="253">
        <f t="shared" si="7"/>
        <v>10</v>
      </c>
      <c r="AN21" s="253">
        <f t="shared" si="7"/>
        <v>11</v>
      </c>
      <c r="AO21" s="253">
        <f t="shared" si="7"/>
        <v>13</v>
      </c>
      <c r="AP21" s="253">
        <f t="shared" si="7"/>
        <v>104</v>
      </c>
      <c r="AQ21" s="253">
        <f t="shared" si="7"/>
        <v>183.72300000000001</v>
      </c>
      <c r="AR21" s="253">
        <f t="shared" si="7"/>
        <v>173.41800000000001</v>
      </c>
      <c r="AS21" s="253">
        <f t="shared" si="7"/>
        <v>183.63200000000001</v>
      </c>
      <c r="AT21" s="253">
        <f t="shared" si="7"/>
        <v>208.02</v>
      </c>
      <c r="AU21" s="253">
        <f t="shared" si="7"/>
        <v>284.64699999999999</v>
      </c>
      <c r="AV21" s="253">
        <f t="shared" si="7"/>
        <v>345.29700000000008</v>
      </c>
      <c r="AW21" s="253">
        <f t="shared" si="7"/>
        <v>441.75</v>
      </c>
      <c r="AX21" s="253">
        <f t="shared" si="7"/>
        <v>526.322</v>
      </c>
      <c r="AY21" s="253">
        <f t="shared" si="7"/>
        <v>617.35</v>
      </c>
      <c r="AZ21" s="253">
        <f t="shared" si="7"/>
        <v>736.40099999999995</v>
      </c>
      <c r="BA21" s="253">
        <f t="shared" si="7"/>
        <v>745.90700000000004</v>
      </c>
      <c r="BB21" s="253">
        <f t="shared" si="7"/>
        <v>782.37199999999996</v>
      </c>
      <c r="BC21" s="253">
        <f t="shared" si="7"/>
        <v>834.52800000000002</v>
      </c>
      <c r="BD21" s="253">
        <f t="shared" si="7"/>
        <v>1119.8616024179687</v>
      </c>
      <c r="BE21" s="253">
        <f t="shared" si="7"/>
        <v>1266.1959313341888</v>
      </c>
      <c r="BF21" s="253">
        <f t="shared" si="7"/>
        <v>1369.4241531671719</v>
      </c>
      <c r="BG21" s="253">
        <f t="shared" si="7"/>
        <v>1431.2476117033225</v>
      </c>
      <c r="BH21" s="253">
        <f t="shared" si="7"/>
        <v>1424.3107667337435</v>
      </c>
      <c r="BI21" s="253">
        <f t="shared" si="7"/>
        <v>1445.4443138443528</v>
      </c>
      <c r="BJ21" s="253">
        <f t="shared" si="7"/>
        <v>1471.7490431272952</v>
      </c>
      <c r="BK21" s="253">
        <f t="shared" si="7"/>
        <v>1563.6072674656082</v>
      </c>
      <c r="BL21" s="253">
        <f t="shared" si="7"/>
        <v>1639.9463789424387</v>
      </c>
      <c r="BM21" s="253">
        <f t="shared" si="7"/>
        <v>1799.1831862581737</v>
      </c>
      <c r="BN21" s="253">
        <f t="shared" si="7"/>
        <v>1960.3271724712831</v>
      </c>
      <c r="BO21" s="253">
        <f t="shared" si="7"/>
        <v>2163.6627170383181</v>
      </c>
      <c r="BP21" s="253">
        <f t="shared" si="7"/>
        <v>2435.4410853125605</v>
      </c>
      <c r="BQ21" s="253">
        <f t="shared" si="7"/>
        <v>2646.0983598569874</v>
      </c>
      <c r="BR21" s="253">
        <f t="shared" si="7"/>
        <v>2904.9133599849883</v>
      </c>
      <c r="BS21" s="253">
        <f t="shared" si="7"/>
        <v>3169.1412898576755</v>
      </c>
      <c r="BT21" s="253">
        <f t="shared" si="7"/>
        <v>3314.8098962561617</v>
      </c>
      <c r="BU21" s="253">
        <f t="shared" si="7"/>
        <v>3583.2556704721101</v>
      </c>
      <c r="BV21" s="253">
        <f t="shared" si="7"/>
        <v>3797.2137171047252</v>
      </c>
      <c r="BW21" s="253">
        <f t="shared" si="7"/>
        <v>3796.302804992672</v>
      </c>
      <c r="BX21" s="253">
        <f t="shared" si="7"/>
        <v>3904.9304166055394</v>
      </c>
      <c r="BY21" s="253">
        <f t="shared" si="7"/>
        <v>3988.1147441174912</v>
      </c>
      <c r="BZ21" s="253">
        <f t="shared" si="7"/>
        <v>4429.1404482470552</v>
      </c>
      <c r="CA21" s="253">
        <f t="shared" si="7"/>
        <v>5112.6669020169793</v>
      </c>
      <c r="CB21" s="253">
        <f t="shared" si="7"/>
        <v>5933.7356013927802</v>
      </c>
      <c r="CC21" s="253">
        <f t="shared" si="7"/>
        <v>6320.6832480719149</v>
      </c>
      <c r="CD21" s="253">
        <f t="shared" si="7"/>
        <v>6724.2964081835171</v>
      </c>
      <c r="CE21" s="253">
        <f t="shared" si="7"/>
        <v>7137.6468938295357</v>
      </c>
      <c r="CF21" s="253">
        <f t="shared" si="7"/>
        <v>7512.2086477650664</v>
      </c>
      <c r="CG21" s="253">
        <f t="shared" si="7"/>
        <v>7886.6475250708272</v>
      </c>
      <c r="CH21" s="254">
        <f t="shared" si="7"/>
        <v>8238.0890427603608</v>
      </c>
      <c r="CI21" s="267"/>
    </row>
    <row r="22" spans="1:87" ht="15.6" x14ac:dyDescent="0.3">
      <c r="A22" s="329"/>
      <c r="B22" s="333" t="s">
        <v>600</v>
      </c>
      <c r="AH22" s="253">
        <v>4</v>
      </c>
      <c r="AI22" s="253">
        <v>4</v>
      </c>
      <c r="AJ22" s="253">
        <v>5</v>
      </c>
      <c r="AK22" s="253">
        <v>6</v>
      </c>
      <c r="AL22" s="253">
        <v>8</v>
      </c>
      <c r="AM22" s="253">
        <v>10</v>
      </c>
      <c r="AN22" s="253">
        <v>11</v>
      </c>
      <c r="AO22" s="253">
        <v>13</v>
      </c>
      <c r="AP22" s="253">
        <v>104</v>
      </c>
      <c r="AQ22" s="253">
        <v>183.72300000000001</v>
      </c>
      <c r="AR22" s="253">
        <v>173.41800000000001</v>
      </c>
      <c r="AS22" s="253">
        <v>183.63200000000001</v>
      </c>
      <c r="AT22" s="253">
        <v>208.02</v>
      </c>
      <c r="AU22" s="253">
        <v>284.64699999999999</v>
      </c>
      <c r="AV22" s="253">
        <v>345.29700000000008</v>
      </c>
      <c r="AW22" s="253">
        <v>441.75</v>
      </c>
      <c r="AX22" s="253">
        <v>526.322</v>
      </c>
      <c r="AY22" s="253">
        <v>617.35</v>
      </c>
      <c r="AZ22" s="253">
        <v>736.40099999999995</v>
      </c>
      <c r="BA22" s="253">
        <v>745.90700000000004</v>
      </c>
      <c r="BB22" s="253">
        <v>782.37199999999996</v>
      </c>
      <c r="BC22" s="253">
        <v>834.52800000000002</v>
      </c>
      <c r="BD22" s="253">
        <v>867.01099999999997</v>
      </c>
      <c r="BE22" s="253">
        <v>931.78101869</v>
      </c>
      <c r="BF22" s="253">
        <v>993.10799999999995</v>
      </c>
      <c r="BG22" s="253">
        <v>1053.6691153298639</v>
      </c>
      <c r="BH22" s="253">
        <v>1096.0409999999999</v>
      </c>
      <c r="BI22" s="253">
        <v>1149.1385723000005</v>
      </c>
      <c r="BJ22" s="253">
        <v>1181.2635561100005</v>
      </c>
      <c r="BK22" s="253">
        <v>1279.8853888127107</v>
      </c>
      <c r="BL22" s="253">
        <v>1362.9964772500002</v>
      </c>
      <c r="BM22" s="253">
        <v>1494.8980367000004</v>
      </c>
      <c r="BN22" s="253">
        <v>1572.0826307400002</v>
      </c>
      <c r="BO22" s="253">
        <v>1732.9771967700003</v>
      </c>
      <c r="BP22" s="253">
        <v>1927.2231981999998</v>
      </c>
      <c r="BQ22" s="253">
        <v>2088.2668163797011</v>
      </c>
      <c r="BR22" s="253">
        <v>2319.2115774999988</v>
      </c>
      <c r="BS22" s="253">
        <v>2545.4439678199992</v>
      </c>
      <c r="BT22" s="253">
        <v>2666.973573598962</v>
      </c>
      <c r="BU22" s="253">
        <v>2830.0153530399994</v>
      </c>
      <c r="BV22" s="253">
        <v>2885.0112320200001</v>
      </c>
      <c r="BW22" s="253">
        <v>2940.7993120999995</v>
      </c>
      <c r="BX22" s="253">
        <v>3038.5844548800005</v>
      </c>
      <c r="BY22" s="253">
        <v>3074.7655140199995</v>
      </c>
      <c r="BZ22" s="253">
        <v>3249.8153584200004</v>
      </c>
      <c r="CA22" s="253">
        <v>3737.83555217</v>
      </c>
      <c r="CB22" s="253">
        <v>4239.2964173800001</v>
      </c>
      <c r="CC22" s="253">
        <v>4580.4638137605707</v>
      </c>
      <c r="CD22" s="253">
        <v>5024.5663651705072</v>
      </c>
      <c r="CE22" s="253">
        <v>5396.1295491066994</v>
      </c>
      <c r="CF22" s="253">
        <v>5685.500220893482</v>
      </c>
      <c r="CG22" s="253">
        <v>5975.9028246671505</v>
      </c>
      <c r="CH22" s="254">
        <v>6256.4105886348252</v>
      </c>
      <c r="CI22" s="267"/>
    </row>
    <row r="23" spans="1:87" ht="15.6" x14ac:dyDescent="0.3">
      <c r="A23" s="329"/>
      <c r="B23" s="334" t="s">
        <v>601</v>
      </c>
      <c r="AH23" s="253">
        <v>0</v>
      </c>
      <c r="AI23" s="253">
        <v>0</v>
      </c>
      <c r="AJ23" s="253">
        <v>0</v>
      </c>
      <c r="AK23" s="253">
        <v>0</v>
      </c>
      <c r="AL23" s="253">
        <v>0</v>
      </c>
      <c r="AM23" s="253">
        <v>0</v>
      </c>
      <c r="AN23" s="253">
        <v>0</v>
      </c>
      <c r="AO23" s="253">
        <v>0</v>
      </c>
      <c r="AP23" s="253">
        <v>0</v>
      </c>
      <c r="AQ23" s="253">
        <v>0</v>
      </c>
      <c r="AR23" s="253">
        <v>0</v>
      </c>
      <c r="AS23" s="253">
        <v>0</v>
      </c>
      <c r="AT23" s="253">
        <v>0</v>
      </c>
      <c r="AU23" s="253">
        <v>0</v>
      </c>
      <c r="AV23" s="253">
        <v>0</v>
      </c>
      <c r="AW23" s="253">
        <v>0</v>
      </c>
      <c r="AX23" s="253">
        <v>0</v>
      </c>
      <c r="AY23" s="253">
        <v>0</v>
      </c>
      <c r="AZ23" s="253">
        <v>0</v>
      </c>
      <c r="BA23" s="253">
        <v>0</v>
      </c>
      <c r="BB23" s="253">
        <v>0</v>
      </c>
      <c r="BC23" s="253">
        <v>0</v>
      </c>
      <c r="BD23" s="253">
        <v>252.8506024179687</v>
      </c>
      <c r="BE23" s="253">
        <v>334.41491264418875</v>
      </c>
      <c r="BF23" s="253">
        <v>376.31615316717199</v>
      </c>
      <c r="BG23" s="253">
        <v>377.57849637345873</v>
      </c>
      <c r="BH23" s="253">
        <v>328.26976673374355</v>
      </c>
      <c r="BI23" s="253">
        <v>296.30574154435226</v>
      </c>
      <c r="BJ23" s="253">
        <v>290.48548701729464</v>
      </c>
      <c r="BK23" s="253">
        <v>283.72187865289749</v>
      </c>
      <c r="BL23" s="253">
        <v>276.94990169243857</v>
      </c>
      <c r="BM23" s="253">
        <v>304.28514955817326</v>
      </c>
      <c r="BN23" s="253">
        <v>388.24454173128282</v>
      </c>
      <c r="BO23" s="253">
        <v>430.68552026831782</v>
      </c>
      <c r="BP23" s="253">
        <v>508.21788711256067</v>
      </c>
      <c r="BQ23" s="253">
        <v>557.83154347728623</v>
      </c>
      <c r="BR23" s="253">
        <v>585.49981248498932</v>
      </c>
      <c r="BS23" s="253">
        <v>622.12849203767587</v>
      </c>
      <c r="BT23" s="253">
        <v>626.32200668966493</v>
      </c>
      <c r="BU23" s="253">
        <v>674.62025960591507</v>
      </c>
      <c r="BV23" s="253">
        <v>669.69538822580728</v>
      </c>
      <c r="BW23" s="253">
        <v>637.83416075420985</v>
      </c>
      <c r="BX23" s="253">
        <v>497.88901681450631</v>
      </c>
      <c r="BY23" s="253">
        <v>400.94470541488232</v>
      </c>
      <c r="BZ23" s="253">
        <v>503.8554365944143</v>
      </c>
      <c r="CA23" s="253">
        <v>406.56406345525403</v>
      </c>
      <c r="CB23" s="253">
        <v>206.40715954256189</v>
      </c>
      <c r="CC23" s="253">
        <v>8.4847582443974972</v>
      </c>
      <c r="CD23" s="253">
        <v>4.8295642803584222</v>
      </c>
      <c r="CE23" s="253">
        <v>2.1677708536323856</v>
      </c>
      <c r="CF23" s="253">
        <v>0.8953272892621984</v>
      </c>
      <c r="CG23" s="253">
        <v>0.12577619186266784</v>
      </c>
      <c r="CH23" s="254">
        <v>1.6214159582541581</v>
      </c>
      <c r="CI23" s="267"/>
    </row>
    <row r="24" spans="1:87" ht="15.6" x14ac:dyDescent="0.3">
      <c r="A24" s="329"/>
      <c r="B24" s="334" t="s">
        <v>602</v>
      </c>
      <c r="AH24" s="253">
        <v>0</v>
      </c>
      <c r="AI24" s="253">
        <v>0</v>
      </c>
      <c r="AJ24" s="253">
        <v>0</v>
      </c>
      <c r="AK24" s="253">
        <v>0</v>
      </c>
      <c r="AL24" s="253">
        <v>0</v>
      </c>
      <c r="AM24" s="253">
        <v>0</v>
      </c>
      <c r="AN24" s="253">
        <v>0</v>
      </c>
      <c r="AO24" s="253">
        <v>0</v>
      </c>
      <c r="AP24" s="253">
        <v>0</v>
      </c>
      <c r="AQ24" s="253">
        <v>0</v>
      </c>
      <c r="AR24" s="253">
        <v>0</v>
      </c>
      <c r="AS24" s="253">
        <v>0</v>
      </c>
      <c r="AT24" s="253">
        <v>0</v>
      </c>
      <c r="AU24" s="253">
        <v>0</v>
      </c>
      <c r="AV24" s="253">
        <v>0</v>
      </c>
      <c r="AW24" s="253">
        <v>0</v>
      </c>
      <c r="AX24" s="253">
        <v>0</v>
      </c>
      <c r="AY24" s="253">
        <v>0</v>
      </c>
      <c r="AZ24" s="253">
        <v>0</v>
      </c>
      <c r="BA24" s="253">
        <v>0</v>
      </c>
      <c r="BB24" s="253">
        <v>0</v>
      </c>
      <c r="BC24" s="253">
        <v>0</v>
      </c>
      <c r="BD24" s="253">
        <v>0</v>
      </c>
      <c r="BE24" s="253">
        <v>0</v>
      </c>
      <c r="BF24" s="253">
        <v>0</v>
      </c>
      <c r="BG24" s="253">
        <v>0</v>
      </c>
      <c r="BH24" s="253">
        <v>0</v>
      </c>
      <c r="BI24" s="253">
        <v>0</v>
      </c>
      <c r="BJ24" s="253">
        <v>0</v>
      </c>
      <c r="BK24" s="253">
        <v>0</v>
      </c>
      <c r="BL24" s="253">
        <v>0</v>
      </c>
      <c r="BM24" s="253">
        <v>0</v>
      </c>
      <c r="BN24" s="253">
        <v>0</v>
      </c>
      <c r="BO24" s="253">
        <v>0</v>
      </c>
      <c r="BP24" s="253">
        <v>0</v>
      </c>
      <c r="BQ24" s="253">
        <v>0</v>
      </c>
      <c r="BR24" s="253">
        <v>0.20197000000000001</v>
      </c>
      <c r="BS24" s="253">
        <v>1.5688299999999999</v>
      </c>
      <c r="BT24" s="253">
        <v>21.514315967534472</v>
      </c>
      <c r="BU24" s="253">
        <v>78.62005782619562</v>
      </c>
      <c r="BV24" s="253">
        <v>242.50709685891789</v>
      </c>
      <c r="BW24" s="253">
        <v>217.66933213846298</v>
      </c>
      <c r="BX24" s="253">
        <v>368.45694491103279</v>
      </c>
      <c r="BY24" s="253">
        <v>512.40452468260958</v>
      </c>
      <c r="BZ24" s="253">
        <v>675.46965323264101</v>
      </c>
      <c r="CA24" s="253">
        <v>968.26728639172472</v>
      </c>
      <c r="CB24" s="253">
        <v>1488.0320244702179</v>
      </c>
      <c r="CC24" s="253">
        <v>1731.7346760669475</v>
      </c>
      <c r="CD24" s="253">
        <v>1694.9004787326512</v>
      </c>
      <c r="CE24" s="253">
        <v>1739.3495738692038</v>
      </c>
      <c r="CF24" s="253">
        <v>1825.8130995823219</v>
      </c>
      <c r="CG24" s="253">
        <v>1910.6189242118144</v>
      </c>
      <c r="CH24" s="254">
        <v>1980.0570381672821</v>
      </c>
      <c r="CI24" s="267"/>
    </row>
    <row r="25" spans="1:87" ht="21.9" customHeight="1" x14ac:dyDescent="0.3">
      <c r="A25" s="329"/>
      <c r="B25" s="331" t="s">
        <v>603</v>
      </c>
      <c r="AH25" s="326">
        <f t="shared" ref="AH25:CG25" si="8">SUM(AH26+AH27+AH30+AH36+AH37+AH45)</f>
        <v>2258.4971727273328</v>
      </c>
      <c r="AI25" s="326">
        <f t="shared" si="8"/>
        <v>2506.4141479562736</v>
      </c>
      <c r="AJ25" s="326">
        <f t="shared" si="8"/>
        <v>2875.615417878922</v>
      </c>
      <c r="AK25" s="326">
        <f t="shared" si="8"/>
        <v>3371.7869227652932</v>
      </c>
      <c r="AL25" s="326">
        <f t="shared" si="8"/>
        <v>3757.2236238654027</v>
      </c>
      <c r="AM25" s="326">
        <f t="shared" si="8"/>
        <v>4039.7050724768769</v>
      </c>
      <c r="AN25" s="326">
        <f t="shared" si="8"/>
        <v>4595.8001907534635</v>
      </c>
      <c r="AO25" s="326">
        <f t="shared" si="8"/>
        <v>5139.3588383303422</v>
      </c>
      <c r="AP25" s="326">
        <f t="shared" si="8"/>
        <v>5821.8038679940928</v>
      </c>
      <c r="AQ25" s="326">
        <f t="shared" si="8"/>
        <v>6486.3850479196262</v>
      </c>
      <c r="AR25" s="326">
        <f t="shared" si="8"/>
        <v>7224.9610000000002</v>
      </c>
      <c r="AS25" s="326">
        <f t="shared" si="8"/>
        <v>8235.4239999999991</v>
      </c>
      <c r="AT25" s="326">
        <f t="shared" si="8"/>
        <v>9631.2020000000011</v>
      </c>
      <c r="AU25" s="326">
        <f t="shared" si="8"/>
        <v>12011.360994134489</v>
      </c>
      <c r="AV25" s="326">
        <f t="shared" si="8"/>
        <v>14443.462</v>
      </c>
      <c r="AW25" s="326">
        <f t="shared" si="8"/>
        <v>17153.341999999997</v>
      </c>
      <c r="AX25" s="326">
        <f t="shared" si="8"/>
        <v>19141.810058677514</v>
      </c>
      <c r="AY25" s="326">
        <f t="shared" si="8"/>
        <v>20737.395162978515</v>
      </c>
      <c r="AZ25" s="326">
        <f t="shared" si="8"/>
        <v>22082.032319288726</v>
      </c>
      <c r="BA25" s="326">
        <f t="shared" si="8"/>
        <v>22845.809494948775</v>
      </c>
      <c r="BB25" s="326">
        <f t="shared" si="8"/>
        <v>23596.777074595495</v>
      </c>
      <c r="BC25" s="326">
        <f t="shared" si="8"/>
        <v>24071.81043714553</v>
      </c>
      <c r="BD25" s="326">
        <f t="shared" si="8"/>
        <v>25373.061998783323</v>
      </c>
      <c r="BE25" s="326">
        <f t="shared" si="8"/>
        <v>26852.979415936563</v>
      </c>
      <c r="BF25" s="326">
        <f t="shared" si="8"/>
        <v>27962.349545578556</v>
      </c>
      <c r="BG25" s="326">
        <f t="shared" si="8"/>
        <v>28905.047455335218</v>
      </c>
      <c r="BH25" s="326">
        <f t="shared" si="8"/>
        <v>29490.83792745899</v>
      </c>
      <c r="BI25" s="326">
        <f t="shared" si="8"/>
        <v>30355.049273537676</v>
      </c>
      <c r="BJ25" s="326">
        <f t="shared" si="8"/>
        <v>31397.853549579118</v>
      </c>
      <c r="BK25" s="326">
        <f t="shared" si="8"/>
        <v>33305.936076328624</v>
      </c>
      <c r="BL25" s="326">
        <f t="shared" si="8"/>
        <v>35274.162840396391</v>
      </c>
      <c r="BM25" s="326">
        <f t="shared" si="8"/>
        <v>38198.40372931341</v>
      </c>
      <c r="BN25" s="326">
        <f t="shared" si="8"/>
        <v>39411.871948856002</v>
      </c>
      <c r="BO25" s="326">
        <f t="shared" si="8"/>
        <v>40977.25794112483</v>
      </c>
      <c r="BP25" s="326">
        <f t="shared" si="8"/>
        <v>42723.472135126234</v>
      </c>
      <c r="BQ25" s="326">
        <f>SUM(BQ26+BQ27+BQ30+BQ36+BQ37+BQ45)</f>
        <v>43405.765663091042</v>
      </c>
      <c r="BR25" s="326">
        <f t="shared" si="8"/>
        <v>46595.232284901511</v>
      </c>
      <c r="BS25" s="326">
        <f t="shared" si="8"/>
        <v>49023.824744174373</v>
      </c>
      <c r="BT25" s="326">
        <f t="shared" si="8"/>
        <v>50080.745876693611</v>
      </c>
      <c r="BU25" s="326">
        <f t="shared" si="8"/>
        <v>52327.394430359287</v>
      </c>
      <c r="BV25" s="326">
        <f t="shared" si="8"/>
        <v>53871.7259495123</v>
      </c>
      <c r="BW25" s="326">
        <f t="shared" si="8"/>
        <v>56444.412994619008</v>
      </c>
      <c r="BX25" s="326">
        <f t="shared" si="8"/>
        <v>58124.294971166426</v>
      </c>
      <c r="BY25" s="326">
        <f t="shared" si="8"/>
        <v>62130.677644201212</v>
      </c>
      <c r="BZ25" s="326">
        <f t="shared" si="8"/>
        <v>68226.504171265013</v>
      </c>
      <c r="CA25" s="326">
        <f t="shared" si="8"/>
        <v>80504.387753335293</v>
      </c>
      <c r="CB25" s="326">
        <f t="shared" si="8"/>
        <v>91723.712378118391</v>
      </c>
      <c r="CC25" s="326">
        <f t="shared" si="8"/>
        <v>98947.562146585318</v>
      </c>
      <c r="CD25" s="326">
        <f t="shared" si="8"/>
        <v>107485.11899091089</v>
      </c>
      <c r="CE25" s="326">
        <f t="shared" si="8"/>
        <v>113400.01618492306</v>
      </c>
      <c r="CF25" s="326">
        <f t="shared" si="8"/>
        <v>118607.16992251138</v>
      </c>
      <c r="CG25" s="326">
        <f t="shared" si="8"/>
        <v>124339.70419305415</v>
      </c>
      <c r="CH25" s="332">
        <f>SUM(CH26+CH27+CH30+CH36+CH37+CH45)</f>
        <v>130604.82449392973</v>
      </c>
      <c r="CI25" s="267"/>
    </row>
    <row r="26" spans="1:87" ht="26.4" customHeight="1" x14ac:dyDescent="0.3">
      <c r="A26" s="329"/>
      <c r="B26" s="256" t="s">
        <v>604</v>
      </c>
      <c r="AH26" s="253">
        <f>AH19</f>
        <v>1954</v>
      </c>
      <c r="AI26" s="253">
        <f t="shared" ref="AI26:CH26" si="9">AI19</f>
        <v>2165</v>
      </c>
      <c r="AJ26" s="253">
        <f t="shared" si="9"/>
        <v>2474</v>
      </c>
      <c r="AK26" s="253">
        <f t="shared" si="9"/>
        <v>2887</v>
      </c>
      <c r="AL26" s="253">
        <f t="shared" si="9"/>
        <v>3207</v>
      </c>
      <c r="AM26" s="253">
        <f t="shared" si="9"/>
        <v>3433</v>
      </c>
      <c r="AN26" s="253">
        <f t="shared" si="9"/>
        <v>3953</v>
      </c>
      <c r="AO26" s="253">
        <f t="shared" si="9"/>
        <v>4444</v>
      </c>
      <c r="AP26" s="253">
        <f t="shared" si="9"/>
        <v>5073.8379999999997</v>
      </c>
      <c r="AQ26" s="253">
        <f t="shared" si="9"/>
        <v>5720.9060000000009</v>
      </c>
      <c r="AR26" s="253">
        <f t="shared" si="9"/>
        <v>6491.7669999999998</v>
      </c>
      <c r="AS26" s="253">
        <f t="shared" si="9"/>
        <v>7399.98</v>
      </c>
      <c r="AT26" s="253">
        <f t="shared" si="9"/>
        <v>8631.3280000000013</v>
      </c>
      <c r="AU26" s="253">
        <f t="shared" si="9"/>
        <v>10806.885</v>
      </c>
      <c r="AV26" s="253">
        <f t="shared" si="9"/>
        <v>13052.993</v>
      </c>
      <c r="AW26" s="253">
        <f t="shared" si="9"/>
        <v>15503.524999999998</v>
      </c>
      <c r="AX26" s="253">
        <f t="shared" si="9"/>
        <v>17194.085999999999</v>
      </c>
      <c r="AY26" s="253">
        <f t="shared" si="9"/>
        <v>18561.651999999998</v>
      </c>
      <c r="AZ26" s="253">
        <f t="shared" si="9"/>
        <v>19701.518</v>
      </c>
      <c r="BA26" s="253">
        <f t="shared" si="9"/>
        <v>20310.662</v>
      </c>
      <c r="BB26" s="253">
        <f t="shared" si="9"/>
        <v>20861.291999999998</v>
      </c>
      <c r="BC26" s="253">
        <f t="shared" si="9"/>
        <v>21164.603999999999</v>
      </c>
      <c r="BD26" s="253">
        <f t="shared" si="9"/>
        <v>22299.012602417974</v>
      </c>
      <c r="BE26" s="253">
        <f t="shared" si="9"/>
        <v>23528.41879431736</v>
      </c>
      <c r="BF26" s="253">
        <f t="shared" si="9"/>
        <v>24160.670779261804</v>
      </c>
      <c r="BG26" s="253">
        <f t="shared" si="9"/>
        <v>25135.548791931447</v>
      </c>
      <c r="BH26" s="253">
        <f t="shared" si="9"/>
        <v>25474.129834333125</v>
      </c>
      <c r="BI26" s="253">
        <f t="shared" si="9"/>
        <v>26070.219315269431</v>
      </c>
      <c r="BJ26" s="253">
        <f t="shared" si="9"/>
        <v>26820.522987177319</v>
      </c>
      <c r="BK26" s="253">
        <f t="shared" si="9"/>
        <v>28487.26264415482</v>
      </c>
      <c r="BL26" s="253">
        <f t="shared" si="9"/>
        <v>29529.167546324603</v>
      </c>
      <c r="BM26" s="253">
        <f t="shared" si="9"/>
        <v>31631.240427613491</v>
      </c>
      <c r="BN26" s="253">
        <f t="shared" si="9"/>
        <v>32375.751086484066</v>
      </c>
      <c r="BO26" s="253">
        <f t="shared" si="9"/>
        <v>33481.178317253027</v>
      </c>
      <c r="BP26" s="253">
        <f t="shared" si="9"/>
        <v>34772.992345077218</v>
      </c>
      <c r="BQ26" s="253">
        <f>BQ19</f>
        <v>35404.106749297178</v>
      </c>
      <c r="BR26" s="253">
        <f t="shared" si="9"/>
        <v>37965.043648484439</v>
      </c>
      <c r="BS26" s="253">
        <f t="shared" si="9"/>
        <v>39948.56976973245</v>
      </c>
      <c r="BT26" s="253">
        <f t="shared" si="9"/>
        <v>40867.810226218302</v>
      </c>
      <c r="BU26" s="253">
        <f t="shared" si="9"/>
        <v>43053.662957741282</v>
      </c>
      <c r="BV26" s="253">
        <f t="shared" si="9"/>
        <v>44547.722109381313</v>
      </c>
      <c r="BW26" s="253">
        <f t="shared" si="9"/>
        <v>46598.429141687659</v>
      </c>
      <c r="BX26" s="253">
        <f t="shared" si="9"/>
        <v>47923.895181027787</v>
      </c>
      <c r="BY26" s="253">
        <f t="shared" si="9"/>
        <v>50895.034104467923</v>
      </c>
      <c r="BZ26" s="253">
        <f t="shared" si="9"/>
        <v>55136.236262761275</v>
      </c>
      <c r="CA26" s="253">
        <f t="shared" si="9"/>
        <v>65699.190788982</v>
      </c>
      <c r="CB26" s="253">
        <f t="shared" si="9"/>
        <v>77002.802785701351</v>
      </c>
      <c r="CC26" s="253">
        <f t="shared" si="9"/>
        <v>83214.567588522594</v>
      </c>
      <c r="CD26" s="253">
        <f t="shared" si="9"/>
        <v>90362.290713598108</v>
      </c>
      <c r="CE26" s="253">
        <f t="shared" si="9"/>
        <v>95245.630531082963</v>
      </c>
      <c r="CF26" s="253">
        <f t="shared" si="9"/>
        <v>99621.504024478752</v>
      </c>
      <c r="CG26" s="253">
        <f t="shared" si="9"/>
        <v>104480.73378024694</v>
      </c>
      <c r="CH26" s="254">
        <f t="shared" si="9"/>
        <v>109945.41006026122</v>
      </c>
      <c r="CI26" s="267"/>
    </row>
    <row r="27" spans="1:87" ht="26.4" customHeight="1" x14ac:dyDescent="0.3">
      <c r="A27" s="329"/>
      <c r="B27" s="256" t="s">
        <v>605</v>
      </c>
      <c r="AH27" s="253">
        <f t="shared" ref="AH27:BM27" si="10">SUM(AH28:AH29)</f>
        <v>0</v>
      </c>
      <c r="AI27" s="253">
        <f t="shared" si="10"/>
        <v>0</v>
      </c>
      <c r="AJ27" s="253">
        <f t="shared" si="10"/>
        <v>0</v>
      </c>
      <c r="AK27" s="253">
        <f t="shared" si="10"/>
        <v>0</v>
      </c>
      <c r="AL27" s="253">
        <f t="shared" si="10"/>
        <v>0</v>
      </c>
      <c r="AM27" s="253">
        <f t="shared" si="10"/>
        <v>0</v>
      </c>
      <c r="AN27" s="253">
        <f t="shared" si="10"/>
        <v>0</v>
      </c>
      <c r="AO27" s="253">
        <f t="shared" si="10"/>
        <v>0</v>
      </c>
      <c r="AP27" s="253">
        <f t="shared" si="10"/>
        <v>0</v>
      </c>
      <c r="AQ27" s="253">
        <f t="shared" si="10"/>
        <v>0</v>
      </c>
      <c r="AR27" s="253">
        <f t="shared" si="10"/>
        <v>0</v>
      </c>
      <c r="AS27" s="253">
        <f t="shared" si="10"/>
        <v>0</v>
      </c>
      <c r="AT27" s="253">
        <f t="shared" si="10"/>
        <v>0</v>
      </c>
      <c r="AU27" s="253">
        <f t="shared" si="10"/>
        <v>0</v>
      </c>
      <c r="AV27" s="253">
        <f t="shared" si="10"/>
        <v>0</v>
      </c>
      <c r="AW27" s="253">
        <f t="shared" si="10"/>
        <v>0</v>
      </c>
      <c r="AX27" s="253">
        <f t="shared" si="10"/>
        <v>0</v>
      </c>
      <c r="AY27" s="253">
        <f t="shared" si="10"/>
        <v>0</v>
      </c>
      <c r="AZ27" s="253">
        <f t="shared" si="10"/>
        <v>0</v>
      </c>
      <c r="BA27" s="253">
        <f t="shared" si="10"/>
        <v>0</v>
      </c>
      <c r="BB27" s="253">
        <f t="shared" si="10"/>
        <v>0</v>
      </c>
      <c r="BC27" s="253">
        <f t="shared" si="10"/>
        <v>0</v>
      </c>
      <c r="BD27" s="253">
        <f t="shared" si="10"/>
        <v>0</v>
      </c>
      <c r="BE27" s="253">
        <f t="shared" si="10"/>
        <v>0</v>
      </c>
      <c r="BF27" s="253">
        <f t="shared" si="10"/>
        <v>0</v>
      </c>
      <c r="BG27" s="253">
        <f t="shared" si="10"/>
        <v>0</v>
      </c>
      <c r="BH27" s="253">
        <f t="shared" si="10"/>
        <v>0</v>
      </c>
      <c r="BI27" s="253">
        <f t="shared" si="10"/>
        <v>0</v>
      </c>
      <c r="BJ27" s="253">
        <f t="shared" si="10"/>
        <v>0</v>
      </c>
      <c r="BK27" s="253">
        <f t="shared" si="10"/>
        <v>0</v>
      </c>
      <c r="BL27" s="253">
        <f t="shared" si="10"/>
        <v>0</v>
      </c>
      <c r="BM27" s="253">
        <f t="shared" si="10"/>
        <v>93.921000000000006</v>
      </c>
      <c r="BN27" s="253">
        <f t="shared" ref="BN27:CH27" si="11">SUM(BN28:BN29)</f>
        <v>102.098</v>
      </c>
      <c r="BO27" s="253">
        <f t="shared" si="11"/>
        <v>89.876000000000005</v>
      </c>
      <c r="BP27" s="253">
        <f t="shared" si="11"/>
        <v>92.341999999999999</v>
      </c>
      <c r="BQ27" s="253">
        <f t="shared" si="11"/>
        <v>109.24816174999999</v>
      </c>
      <c r="BR27" s="253">
        <f t="shared" si="11"/>
        <v>99.667064699999997</v>
      </c>
      <c r="BS27" s="253">
        <f t="shared" si="11"/>
        <v>100.15373529999999</v>
      </c>
      <c r="BT27" s="253">
        <f t="shared" si="11"/>
        <v>107.07840105000002</v>
      </c>
      <c r="BU27" s="253">
        <f t="shared" si="11"/>
        <v>114.36212218999999</v>
      </c>
      <c r="BV27" s="253">
        <f t="shared" si="11"/>
        <v>132.17028671</v>
      </c>
      <c r="BW27" s="253">
        <f t="shared" si="11"/>
        <v>155.54165966000002</v>
      </c>
      <c r="BX27" s="253">
        <f t="shared" si="11"/>
        <v>115.14268018999999</v>
      </c>
      <c r="BY27" s="253">
        <f t="shared" si="11"/>
        <v>159.35583869999999</v>
      </c>
      <c r="BZ27" s="253">
        <f t="shared" si="11"/>
        <v>193.85289783000002</v>
      </c>
      <c r="CA27" s="253">
        <f t="shared" si="11"/>
        <v>269.24126475254513</v>
      </c>
      <c r="CB27" s="253">
        <f t="shared" si="11"/>
        <v>327.70205079461005</v>
      </c>
      <c r="CC27" s="253">
        <f t="shared" si="11"/>
        <v>333.09041624074843</v>
      </c>
      <c r="CD27" s="253">
        <f t="shared" si="11"/>
        <v>391.01973473430166</v>
      </c>
      <c r="CE27" s="253">
        <f t="shared" si="11"/>
        <v>452.95909271554063</v>
      </c>
      <c r="CF27" s="253">
        <f t="shared" si="11"/>
        <v>489.69085745479845</v>
      </c>
      <c r="CG27" s="253">
        <f t="shared" si="11"/>
        <v>519.53198935958267</v>
      </c>
      <c r="CH27" s="254">
        <f t="shared" si="11"/>
        <v>547.63960036481876</v>
      </c>
      <c r="CI27" s="267"/>
    </row>
    <row r="28" spans="1:87" ht="15.6" x14ac:dyDescent="0.3">
      <c r="A28" s="329"/>
      <c r="B28" s="296" t="s">
        <v>376</v>
      </c>
      <c r="AH28" s="253">
        <v>0</v>
      </c>
      <c r="AI28" s="253">
        <v>0</v>
      </c>
      <c r="AJ28" s="253">
        <v>0</v>
      </c>
      <c r="AK28" s="253">
        <v>0</v>
      </c>
      <c r="AL28" s="253">
        <v>0</v>
      </c>
      <c r="AM28" s="253">
        <v>0</v>
      </c>
      <c r="AN28" s="253">
        <v>0</v>
      </c>
      <c r="AO28" s="253">
        <v>0</v>
      </c>
      <c r="AP28" s="253">
        <v>0</v>
      </c>
      <c r="AQ28" s="253">
        <v>0</v>
      </c>
      <c r="AR28" s="253">
        <v>0</v>
      </c>
      <c r="AS28" s="253">
        <v>0</v>
      </c>
      <c r="AT28" s="253">
        <v>0</v>
      </c>
      <c r="AU28" s="253">
        <v>0</v>
      </c>
      <c r="AV28" s="253">
        <v>0</v>
      </c>
      <c r="AW28" s="253">
        <v>0</v>
      </c>
      <c r="AX28" s="253">
        <v>0</v>
      </c>
      <c r="AY28" s="253">
        <v>0</v>
      </c>
      <c r="AZ28" s="253">
        <v>0</v>
      </c>
      <c r="BA28" s="253">
        <v>0</v>
      </c>
      <c r="BB28" s="253">
        <v>0</v>
      </c>
      <c r="BC28" s="253">
        <v>0</v>
      </c>
      <c r="BD28" s="253">
        <v>0</v>
      </c>
      <c r="BE28" s="253">
        <v>0</v>
      </c>
      <c r="BF28" s="253">
        <v>0</v>
      </c>
      <c r="BG28" s="253">
        <v>0</v>
      </c>
      <c r="BH28" s="253">
        <v>0</v>
      </c>
      <c r="BI28" s="253">
        <v>0</v>
      </c>
      <c r="BJ28" s="253">
        <v>0</v>
      </c>
      <c r="BK28" s="253">
        <v>0</v>
      </c>
      <c r="BL28" s="253">
        <v>0</v>
      </c>
      <c r="BM28" s="253">
        <v>93.921000000000006</v>
      </c>
      <c r="BN28" s="253">
        <v>102.098</v>
      </c>
      <c r="BO28" s="253">
        <v>89.876000000000005</v>
      </c>
      <c r="BP28" s="253">
        <v>92.341999999999999</v>
      </c>
      <c r="BQ28" s="253">
        <v>104.479</v>
      </c>
      <c r="BR28" s="253">
        <v>93.626999999999995</v>
      </c>
      <c r="BS28" s="253">
        <v>93.218000000000004</v>
      </c>
      <c r="BT28" s="253">
        <v>99.73</v>
      </c>
      <c r="BU28" s="253">
        <v>106.14100000000001</v>
      </c>
      <c r="BV28" s="253">
        <v>123.02200000000001</v>
      </c>
      <c r="BW28" s="253">
        <v>145.50171044000001</v>
      </c>
      <c r="BX28" s="253">
        <v>104.46299999999999</v>
      </c>
      <c r="BY28" s="253">
        <v>146.46700000000001</v>
      </c>
      <c r="BZ28" s="253">
        <v>177.26599999999999</v>
      </c>
      <c r="CA28" s="253">
        <v>248.886</v>
      </c>
      <c r="CB28" s="253">
        <v>306.31900000000002</v>
      </c>
      <c r="CC28" s="253">
        <v>310.03100000000001</v>
      </c>
      <c r="CD28" s="253">
        <v>365.39</v>
      </c>
      <c r="CE28" s="253">
        <v>424.93200000000002</v>
      </c>
      <c r="CF28" s="253">
        <v>459.36799999999999</v>
      </c>
      <c r="CG28" s="253">
        <v>486.75299999999999</v>
      </c>
      <c r="CH28" s="254">
        <v>512.32000000000005</v>
      </c>
      <c r="CI28" s="267"/>
    </row>
    <row r="29" spans="1:87" ht="15.6" x14ac:dyDescent="0.3">
      <c r="A29" s="329"/>
      <c r="B29" s="296" t="s">
        <v>378</v>
      </c>
      <c r="AH29" s="253">
        <v>0</v>
      </c>
      <c r="AI29" s="253">
        <v>0</v>
      </c>
      <c r="AJ29" s="253">
        <v>0</v>
      </c>
      <c r="AK29" s="253">
        <v>0</v>
      </c>
      <c r="AL29" s="253">
        <v>0</v>
      </c>
      <c r="AM29" s="253">
        <v>0</v>
      </c>
      <c r="AN29" s="253">
        <v>0</v>
      </c>
      <c r="AO29" s="253">
        <v>0</v>
      </c>
      <c r="AP29" s="253">
        <v>0</v>
      </c>
      <c r="AQ29" s="253">
        <v>0</v>
      </c>
      <c r="AR29" s="253">
        <v>0</v>
      </c>
      <c r="AS29" s="253">
        <v>0</v>
      </c>
      <c r="AT29" s="253">
        <v>0</v>
      </c>
      <c r="AU29" s="253">
        <v>0</v>
      </c>
      <c r="AV29" s="253">
        <v>0</v>
      </c>
      <c r="AW29" s="253">
        <v>0</v>
      </c>
      <c r="AX29" s="253">
        <v>0</v>
      </c>
      <c r="AY29" s="253">
        <v>0</v>
      </c>
      <c r="AZ29" s="253">
        <v>0</v>
      </c>
      <c r="BA29" s="253">
        <v>0</v>
      </c>
      <c r="BB29" s="253">
        <v>0</v>
      </c>
      <c r="BC29" s="253">
        <v>0</v>
      </c>
      <c r="BD29" s="253">
        <v>0</v>
      </c>
      <c r="BE29" s="253">
        <v>0</v>
      </c>
      <c r="BF29" s="253">
        <v>0</v>
      </c>
      <c r="BG29" s="253">
        <v>0</v>
      </c>
      <c r="BH29" s="253">
        <v>0</v>
      </c>
      <c r="BI29" s="253">
        <v>0</v>
      </c>
      <c r="BJ29" s="253">
        <v>0</v>
      </c>
      <c r="BK29" s="253">
        <v>0</v>
      </c>
      <c r="BL29" s="253">
        <v>0</v>
      </c>
      <c r="BM29" s="253">
        <v>0</v>
      </c>
      <c r="BN29" s="253">
        <v>0</v>
      </c>
      <c r="BO29" s="253">
        <v>0</v>
      </c>
      <c r="BP29" s="253">
        <v>0</v>
      </c>
      <c r="BQ29" s="253">
        <v>4.7691617500000003</v>
      </c>
      <c r="BR29" s="253">
        <v>6.040064700000003</v>
      </c>
      <c r="BS29" s="253">
        <v>6.9357352999999913</v>
      </c>
      <c r="BT29" s="253">
        <v>7.3484010500000174</v>
      </c>
      <c r="BU29" s="253">
        <v>8.2211221899999884</v>
      </c>
      <c r="BV29" s="253">
        <v>9.1482867099999936</v>
      </c>
      <c r="BW29" s="253">
        <v>10.039949220000002</v>
      </c>
      <c r="BX29" s="253">
        <v>10.679680190000001</v>
      </c>
      <c r="BY29" s="253">
        <v>12.88883869999999</v>
      </c>
      <c r="BZ29" s="253">
        <v>16.58689783000003</v>
      </c>
      <c r="CA29" s="253">
        <v>20.355264752545114</v>
      </c>
      <c r="CB29" s="253">
        <v>21.383050794610032</v>
      </c>
      <c r="CC29" s="253">
        <v>23.059416240748405</v>
      </c>
      <c r="CD29" s="253">
        <v>25.629734734301675</v>
      </c>
      <c r="CE29" s="253">
        <v>28.027092715540601</v>
      </c>
      <c r="CF29" s="253">
        <v>30.322857454798477</v>
      </c>
      <c r="CG29" s="253">
        <v>32.778989359582667</v>
      </c>
      <c r="CH29" s="254">
        <v>35.31960036481874</v>
      </c>
      <c r="CI29" s="267"/>
    </row>
    <row r="30" spans="1:87" ht="26.4" customHeight="1" x14ac:dyDescent="0.3">
      <c r="A30" s="329"/>
      <c r="B30" s="256" t="s">
        <v>606</v>
      </c>
      <c r="AH30" s="253">
        <f>SUM(AH31:AH35)</f>
        <v>253</v>
      </c>
      <c r="AI30" s="253">
        <f t="shared" ref="AI30:CH30" si="12">SUM(AI31:AI35)</f>
        <v>285</v>
      </c>
      <c r="AJ30" s="253">
        <f t="shared" si="12"/>
        <v>329</v>
      </c>
      <c r="AK30" s="253">
        <f t="shared" si="12"/>
        <v>367</v>
      </c>
      <c r="AL30" s="253">
        <f t="shared" si="12"/>
        <v>399</v>
      </c>
      <c r="AM30" s="253">
        <f t="shared" si="12"/>
        <v>428</v>
      </c>
      <c r="AN30" s="253">
        <f t="shared" si="12"/>
        <v>441</v>
      </c>
      <c r="AO30" s="253">
        <f t="shared" si="12"/>
        <v>470</v>
      </c>
      <c r="AP30" s="253">
        <f t="shared" si="12"/>
        <v>505</v>
      </c>
      <c r="AQ30" s="253">
        <f t="shared" si="12"/>
        <v>514.10200000000009</v>
      </c>
      <c r="AR30" s="253">
        <f t="shared" si="12"/>
        <v>513.58300000000008</v>
      </c>
      <c r="AS30" s="253">
        <f t="shared" si="12"/>
        <v>533.13800000000003</v>
      </c>
      <c r="AT30" s="253">
        <f t="shared" si="12"/>
        <v>584.37099999999998</v>
      </c>
      <c r="AU30" s="253">
        <f t="shared" si="12"/>
        <v>654.65499413448993</v>
      </c>
      <c r="AV30" s="253">
        <f t="shared" si="12"/>
        <v>667.50399999999991</v>
      </c>
      <c r="AW30" s="253">
        <f t="shared" si="12"/>
        <v>686.28399999999988</v>
      </c>
      <c r="AX30" s="253">
        <f t="shared" si="12"/>
        <v>710.02199999999993</v>
      </c>
      <c r="AY30" s="253">
        <f t="shared" si="12"/>
        <v>734.97559504132221</v>
      </c>
      <c r="AZ30" s="253">
        <f t="shared" si="12"/>
        <v>748.39700000000005</v>
      </c>
      <c r="BA30" s="253">
        <f t="shared" si="12"/>
        <v>751.94600000000003</v>
      </c>
      <c r="BB30" s="253">
        <f t="shared" si="12"/>
        <v>769.20972503840244</v>
      </c>
      <c r="BC30" s="253">
        <f t="shared" si="12"/>
        <v>763.73799999999994</v>
      </c>
      <c r="BD30" s="253">
        <f t="shared" si="12"/>
        <v>770.87267336961202</v>
      </c>
      <c r="BE30" s="253">
        <f t="shared" si="12"/>
        <v>792.85709700000007</v>
      </c>
      <c r="BF30" s="253">
        <f t="shared" si="12"/>
        <v>802.21727761258762</v>
      </c>
      <c r="BG30" s="253">
        <f t="shared" si="12"/>
        <v>802.82745841250244</v>
      </c>
      <c r="BH30" s="253">
        <f t="shared" si="12"/>
        <v>815.19508900000005</v>
      </c>
      <c r="BI30" s="253">
        <f t="shared" si="12"/>
        <v>812.2834377490002</v>
      </c>
      <c r="BJ30" s="253">
        <f t="shared" si="12"/>
        <v>816.40638853999985</v>
      </c>
      <c r="BK30" s="253">
        <f t="shared" si="12"/>
        <v>822.24543098380013</v>
      </c>
      <c r="BL30" s="253">
        <f t="shared" si="12"/>
        <v>853.28739183000016</v>
      </c>
      <c r="BM30" s="253">
        <f t="shared" si="12"/>
        <v>886.07535800000016</v>
      </c>
      <c r="BN30" s="253">
        <f t="shared" si="12"/>
        <v>935.91351682000004</v>
      </c>
      <c r="BO30" s="253">
        <f t="shared" si="12"/>
        <v>934.84436764999998</v>
      </c>
      <c r="BP30" s="253">
        <f t="shared" si="12"/>
        <v>956.67538677023606</v>
      </c>
      <c r="BQ30" s="253">
        <f t="shared" si="12"/>
        <v>955.36992824000004</v>
      </c>
      <c r="BR30" s="253">
        <f t="shared" si="12"/>
        <v>990.27274720504909</v>
      </c>
      <c r="BS30" s="253">
        <f t="shared" si="12"/>
        <v>981.8956384411166</v>
      </c>
      <c r="BT30" s="253">
        <f t="shared" si="12"/>
        <v>944.54616344999977</v>
      </c>
      <c r="BU30" s="253">
        <f t="shared" si="12"/>
        <v>930.13222866000035</v>
      </c>
      <c r="BV30" s="253">
        <f t="shared" si="12"/>
        <v>923.82389724765915</v>
      </c>
      <c r="BW30" s="253">
        <f t="shared" si="12"/>
        <v>916.44847311872797</v>
      </c>
      <c r="BX30" s="253">
        <f t="shared" si="12"/>
        <v>799.38588588999994</v>
      </c>
      <c r="BY30" s="253">
        <f t="shared" si="12"/>
        <v>783.30235273000051</v>
      </c>
      <c r="BZ30" s="253">
        <f t="shared" si="12"/>
        <v>773.27378092999936</v>
      </c>
      <c r="CA30" s="253">
        <f t="shared" si="12"/>
        <v>807.3960622899998</v>
      </c>
      <c r="CB30" s="253">
        <f t="shared" si="12"/>
        <v>837.89344896000023</v>
      </c>
      <c r="CC30" s="253">
        <f t="shared" si="12"/>
        <v>821.53483267937213</v>
      </c>
      <c r="CD30" s="253">
        <f t="shared" si="12"/>
        <v>814.11983488333578</v>
      </c>
      <c r="CE30" s="253">
        <f t="shared" si="12"/>
        <v>798.2452538535407</v>
      </c>
      <c r="CF30" s="253">
        <f t="shared" si="12"/>
        <v>774.95120781257867</v>
      </c>
      <c r="CG30" s="253">
        <f t="shared" si="12"/>
        <v>752.12523494668221</v>
      </c>
      <c r="CH30" s="254">
        <f t="shared" si="12"/>
        <v>728.6840907210667</v>
      </c>
      <c r="CI30" s="267"/>
    </row>
    <row r="31" spans="1:87" ht="15.6" x14ac:dyDescent="0.3">
      <c r="A31" s="329"/>
      <c r="B31" s="296" t="s">
        <v>607</v>
      </c>
      <c r="AH31" s="253">
        <v>32</v>
      </c>
      <c r="AI31" s="253">
        <v>36</v>
      </c>
      <c r="AJ31" s="253">
        <v>42</v>
      </c>
      <c r="AK31" s="253">
        <v>47</v>
      </c>
      <c r="AL31" s="253">
        <v>51</v>
      </c>
      <c r="AM31" s="253">
        <v>54</v>
      </c>
      <c r="AN31" s="253">
        <v>55</v>
      </c>
      <c r="AO31" s="253">
        <v>58</v>
      </c>
      <c r="AP31" s="253">
        <v>61</v>
      </c>
      <c r="AQ31" s="253">
        <v>56.491999999999997</v>
      </c>
      <c r="AR31" s="253">
        <v>58.61</v>
      </c>
      <c r="AS31" s="253">
        <v>59.338999999999999</v>
      </c>
      <c r="AT31" s="253">
        <v>60.216000000000001</v>
      </c>
      <c r="AU31" s="253">
        <v>64.003</v>
      </c>
      <c r="AV31" s="253">
        <v>62.688000000000002</v>
      </c>
      <c r="AW31" s="253">
        <v>66.622</v>
      </c>
      <c r="AX31" s="253">
        <v>58.168999999999997</v>
      </c>
      <c r="AY31" s="253">
        <v>57.765999999999998</v>
      </c>
      <c r="AZ31" s="253">
        <v>55.347000000000001</v>
      </c>
      <c r="BA31" s="253">
        <v>54.619</v>
      </c>
      <c r="BB31" s="253">
        <v>49.393000000000001</v>
      </c>
      <c r="BC31" s="253">
        <v>51.527999999999999</v>
      </c>
      <c r="BD31" s="253">
        <v>49</v>
      </c>
      <c r="BE31" s="253">
        <v>49</v>
      </c>
      <c r="BF31" s="253">
        <v>48.056406750000008</v>
      </c>
      <c r="BG31" s="253">
        <v>45.566810758911991</v>
      </c>
      <c r="BH31" s="253">
        <v>43.427999999999997</v>
      </c>
      <c r="BI31" s="253">
        <v>40.825000000000003</v>
      </c>
      <c r="BJ31" s="253">
        <v>39.280999999999992</v>
      </c>
      <c r="BK31" s="253">
        <v>37.953660409999991</v>
      </c>
      <c r="BL31" s="253">
        <v>36.609209720000003</v>
      </c>
      <c r="BM31" s="253">
        <v>35.892877070000004</v>
      </c>
      <c r="BN31" s="253">
        <v>34.066781949999992</v>
      </c>
      <c r="BO31" s="253">
        <v>32.863790210000005</v>
      </c>
      <c r="BP31" s="253">
        <v>31.777945706246079</v>
      </c>
      <c r="BQ31" s="253">
        <v>30.124750710000001</v>
      </c>
      <c r="BR31" s="253">
        <v>28.755832375049046</v>
      </c>
      <c r="BS31" s="253">
        <v>27.025887466107484</v>
      </c>
      <c r="BT31" s="253">
        <v>25.498268546333197</v>
      </c>
      <c r="BU31" s="253">
        <v>23.831493541905587</v>
      </c>
      <c r="BV31" s="253">
        <v>22.347574829076994</v>
      </c>
      <c r="BW31" s="253">
        <v>20.714049781261576</v>
      </c>
      <c r="BX31" s="253">
        <v>16.781813026408695</v>
      </c>
      <c r="BY31" s="253">
        <v>15.575720927877015</v>
      </c>
      <c r="BZ31" s="253">
        <v>14.450967945720846</v>
      </c>
      <c r="CA31" s="253">
        <v>14.307758381676305</v>
      </c>
      <c r="CB31" s="253">
        <v>13.902680267271851</v>
      </c>
      <c r="CC31" s="253">
        <v>12.921879081371989</v>
      </c>
      <c r="CD31" s="253">
        <v>12.24981446654086</v>
      </c>
      <c r="CE31" s="253">
        <v>11.54345696711847</v>
      </c>
      <c r="CF31" s="253">
        <v>10.691873878134489</v>
      </c>
      <c r="CG31" s="253">
        <v>9.928676360485845</v>
      </c>
      <c r="CH31" s="254">
        <v>9.2175112551505283</v>
      </c>
      <c r="CI31" s="267"/>
    </row>
    <row r="32" spans="1:87" ht="15.6" x14ac:dyDescent="0.3">
      <c r="A32" s="329"/>
      <c r="B32" s="296" t="s">
        <v>608</v>
      </c>
      <c r="AH32" s="253">
        <v>216</v>
      </c>
      <c r="AI32" s="253">
        <v>244</v>
      </c>
      <c r="AJ32" s="253">
        <v>282</v>
      </c>
      <c r="AK32" s="253">
        <v>315</v>
      </c>
      <c r="AL32" s="253">
        <v>343</v>
      </c>
      <c r="AM32" s="253">
        <v>369</v>
      </c>
      <c r="AN32" s="253">
        <v>381</v>
      </c>
      <c r="AO32" s="253">
        <v>407</v>
      </c>
      <c r="AP32" s="253">
        <v>440</v>
      </c>
      <c r="AQ32" s="253">
        <v>453.38600000000002</v>
      </c>
      <c r="AR32" s="253">
        <v>451.27800000000002</v>
      </c>
      <c r="AS32" s="253">
        <v>469.52100000000002</v>
      </c>
      <c r="AT32" s="253">
        <v>520.06299999999999</v>
      </c>
      <c r="AU32" s="253">
        <v>586.55099413448988</v>
      </c>
      <c r="AV32" s="253">
        <v>600.92999999999995</v>
      </c>
      <c r="AW32" s="253">
        <v>616.15499999999997</v>
      </c>
      <c r="AX32" s="253">
        <v>645.43899999999996</v>
      </c>
      <c r="AY32" s="253">
        <v>669.97299999999996</v>
      </c>
      <c r="AZ32" s="253">
        <v>684.82</v>
      </c>
      <c r="BA32" s="253">
        <v>689.89800000000002</v>
      </c>
      <c r="BB32" s="253">
        <v>709.66099999999994</v>
      </c>
      <c r="BC32" s="253">
        <v>699.61199999999997</v>
      </c>
      <c r="BD32" s="253">
        <v>708</v>
      </c>
      <c r="BE32" s="253">
        <v>727.45800000000008</v>
      </c>
      <c r="BF32" s="253">
        <v>732.7211213525876</v>
      </c>
      <c r="BG32" s="253">
        <v>736.5558877814442</v>
      </c>
      <c r="BH32" s="253">
        <v>749.94100000000003</v>
      </c>
      <c r="BI32" s="253">
        <v>745.66237929900012</v>
      </c>
      <c r="BJ32" s="253">
        <v>750.09489891999988</v>
      </c>
      <c r="BK32" s="253">
        <v>755.76206665380005</v>
      </c>
      <c r="BL32" s="253">
        <v>778.67019714000014</v>
      </c>
      <c r="BM32" s="253">
        <v>807.08740407000005</v>
      </c>
      <c r="BN32" s="253">
        <v>853.62603838000007</v>
      </c>
      <c r="BO32" s="253">
        <v>854.15397472999996</v>
      </c>
      <c r="BP32" s="253">
        <v>873.08095759619198</v>
      </c>
      <c r="BQ32" s="253">
        <v>870.57572770000002</v>
      </c>
      <c r="BR32" s="253">
        <v>879.197</v>
      </c>
      <c r="BS32" s="253">
        <v>865.05799890795549</v>
      </c>
      <c r="BT32" s="253">
        <v>835.61493410366666</v>
      </c>
      <c r="BU32" s="253">
        <v>816.60546981378729</v>
      </c>
      <c r="BV32" s="253">
        <v>815.68788701622077</v>
      </c>
      <c r="BW32" s="253">
        <v>810.0677881287379</v>
      </c>
      <c r="BX32" s="253">
        <v>706.71987354359123</v>
      </c>
      <c r="BY32" s="253">
        <v>689.27149366212348</v>
      </c>
      <c r="BZ32" s="253">
        <v>680.94934829427859</v>
      </c>
      <c r="CA32" s="253">
        <v>721.43530459832346</v>
      </c>
      <c r="CB32" s="253">
        <v>738.14615308272835</v>
      </c>
      <c r="CC32" s="253">
        <v>724.35690894999482</v>
      </c>
      <c r="CD32" s="253">
        <v>719.81263801125556</v>
      </c>
      <c r="CE32" s="253">
        <v>705.4855546076293</v>
      </c>
      <c r="CF32" s="253">
        <v>684.05074617880825</v>
      </c>
      <c r="CG32" s="253">
        <v>663.07220603169708</v>
      </c>
      <c r="CH32" s="254">
        <v>641.48851495410122</v>
      </c>
      <c r="CI32" s="267"/>
    </row>
    <row r="33" spans="1:130" ht="15.6" x14ac:dyDescent="0.3">
      <c r="A33" s="329"/>
      <c r="B33" s="296" t="s">
        <v>609</v>
      </c>
      <c r="AH33" s="253">
        <v>0</v>
      </c>
      <c r="AI33" s="253">
        <v>0</v>
      </c>
      <c r="AJ33" s="253">
        <v>0</v>
      </c>
      <c r="AK33" s="253">
        <v>0</v>
      </c>
      <c r="AL33" s="253">
        <v>0</v>
      </c>
      <c r="AM33" s="253">
        <v>0</v>
      </c>
      <c r="AN33" s="253">
        <v>0</v>
      </c>
      <c r="AO33" s="253">
        <v>0</v>
      </c>
      <c r="AP33" s="253">
        <v>0</v>
      </c>
      <c r="AQ33" s="253">
        <v>0</v>
      </c>
      <c r="AR33" s="253">
        <v>0</v>
      </c>
      <c r="AS33" s="253">
        <v>0</v>
      </c>
      <c r="AT33" s="253">
        <v>0</v>
      </c>
      <c r="AU33" s="253">
        <v>0</v>
      </c>
      <c r="AV33" s="253">
        <v>0</v>
      </c>
      <c r="AW33" s="253">
        <v>0</v>
      </c>
      <c r="AX33" s="253">
        <v>0</v>
      </c>
      <c r="AY33" s="253">
        <v>0</v>
      </c>
      <c r="AZ33" s="253">
        <v>0</v>
      </c>
      <c r="BA33" s="253">
        <v>0</v>
      </c>
      <c r="BB33" s="253">
        <v>0</v>
      </c>
      <c r="BC33" s="253">
        <v>0</v>
      </c>
      <c r="BD33" s="253">
        <v>0</v>
      </c>
      <c r="BE33" s="253">
        <v>0</v>
      </c>
      <c r="BF33" s="253">
        <v>0</v>
      </c>
      <c r="BG33" s="253">
        <v>0</v>
      </c>
      <c r="BH33" s="253">
        <v>0</v>
      </c>
      <c r="BI33" s="253">
        <v>0</v>
      </c>
      <c r="BJ33" s="253">
        <v>0</v>
      </c>
      <c r="BK33" s="253">
        <v>0</v>
      </c>
      <c r="BL33" s="253">
        <v>5.5109329999999996</v>
      </c>
      <c r="BM33" s="253">
        <v>7.0408049999999998</v>
      </c>
      <c r="BN33" s="253">
        <v>9.2482140000000008</v>
      </c>
      <c r="BO33" s="253">
        <v>9.5133209999999995</v>
      </c>
      <c r="BP33" s="253">
        <v>9.4075343484310903</v>
      </c>
      <c r="BQ33" s="253">
        <v>9.2168086836232543</v>
      </c>
      <c r="BR33" s="253">
        <v>37.532187830000005</v>
      </c>
      <c r="BS33" s="253">
        <v>43.794516459999997</v>
      </c>
      <c r="BT33" s="253">
        <v>41.280517799999998</v>
      </c>
      <c r="BU33" s="253">
        <v>48.629247100000001</v>
      </c>
      <c r="BV33" s="253">
        <v>41.032349681177138</v>
      </c>
      <c r="BW33" s="253">
        <v>43.885255000000001</v>
      </c>
      <c r="BX33" s="253">
        <v>41.886665799999996</v>
      </c>
      <c r="BY33" s="253">
        <v>41.936323200000004</v>
      </c>
      <c r="BZ33" s="253">
        <v>42.326642399999997</v>
      </c>
      <c r="CA33" s="253">
        <v>42.899118999999999</v>
      </c>
      <c r="CB33" s="253">
        <v>48.725510999999997</v>
      </c>
      <c r="CC33" s="253">
        <v>48.019350057896538</v>
      </c>
      <c r="CD33" s="253">
        <v>46.105338060484513</v>
      </c>
      <c r="CE33" s="253">
        <v>45.88683353709267</v>
      </c>
      <c r="CF33" s="253">
        <v>45.625102657512379</v>
      </c>
      <c r="CG33" s="253">
        <v>45.343551326884253</v>
      </c>
      <c r="CH33" s="254">
        <v>45.045887903567994</v>
      </c>
      <c r="CI33" s="267"/>
    </row>
    <row r="34" spans="1:130" ht="15.6" x14ac:dyDescent="0.3">
      <c r="A34" s="329"/>
      <c r="B34" s="296" t="s">
        <v>610</v>
      </c>
      <c r="AH34" s="253">
        <v>5</v>
      </c>
      <c r="AI34" s="253">
        <v>5</v>
      </c>
      <c r="AJ34" s="253">
        <v>5</v>
      </c>
      <c r="AK34" s="253">
        <v>5</v>
      </c>
      <c r="AL34" s="253">
        <v>5</v>
      </c>
      <c r="AM34" s="253">
        <v>5</v>
      </c>
      <c r="AN34" s="253">
        <v>5</v>
      </c>
      <c r="AO34" s="253">
        <v>5</v>
      </c>
      <c r="AP34" s="253">
        <v>4</v>
      </c>
      <c r="AQ34" s="253">
        <v>4.2240000000000002</v>
      </c>
      <c r="AR34" s="253">
        <v>3.6949999999999998</v>
      </c>
      <c r="AS34" s="253">
        <v>4.2779999999999996</v>
      </c>
      <c r="AT34" s="253">
        <v>4.0919999999999996</v>
      </c>
      <c r="AU34" s="253">
        <v>4.101</v>
      </c>
      <c r="AV34" s="253">
        <v>3.8860000000000001</v>
      </c>
      <c r="AW34" s="253">
        <v>3.5070000000000001</v>
      </c>
      <c r="AX34" s="253">
        <v>2.9569999999999999</v>
      </c>
      <c r="AY34" s="253">
        <v>3.1080000000000001</v>
      </c>
      <c r="AZ34" s="253">
        <v>2.7719999999999998</v>
      </c>
      <c r="BA34" s="253">
        <v>2.4620000000000002</v>
      </c>
      <c r="BB34" s="253">
        <v>1.859</v>
      </c>
      <c r="BC34" s="253">
        <v>2.0350000000000001</v>
      </c>
      <c r="BD34" s="253">
        <v>2</v>
      </c>
      <c r="BE34" s="253">
        <v>2</v>
      </c>
      <c r="BF34" s="253">
        <v>1.73005451</v>
      </c>
      <c r="BG34" s="253">
        <v>1.3642590700000001</v>
      </c>
      <c r="BH34" s="253">
        <v>1.1830000000000001</v>
      </c>
      <c r="BI34" s="253">
        <v>1.1019624799999999</v>
      </c>
      <c r="BJ34" s="253">
        <v>1.0844996200000001</v>
      </c>
      <c r="BK34" s="253">
        <v>1.0897039199999998</v>
      </c>
      <c r="BL34" s="253">
        <v>0.94398397000000001</v>
      </c>
      <c r="BM34" s="253">
        <v>0.84670285999999995</v>
      </c>
      <c r="BN34" s="253">
        <v>0.75357149000000001</v>
      </c>
      <c r="BO34" s="253">
        <v>0.62038171000000009</v>
      </c>
      <c r="BP34" s="253">
        <v>0.38903970756204248</v>
      </c>
      <c r="BQ34" s="253">
        <v>-6.0504900000000004E-3</v>
      </c>
      <c r="BR34" s="253">
        <v>-2E-3</v>
      </c>
      <c r="BS34" s="253">
        <v>-3.6445392946300642E-2</v>
      </c>
      <c r="BT34" s="253">
        <v>0</v>
      </c>
      <c r="BU34" s="253">
        <v>-2.2412595692622359E-2</v>
      </c>
      <c r="BV34" s="253">
        <v>-3.6816445297728866E-2</v>
      </c>
      <c r="BW34" s="253">
        <v>3.1020872850033782E-4</v>
      </c>
      <c r="BX34" s="253">
        <v>-6.22888E-3</v>
      </c>
      <c r="BY34" s="253">
        <v>2.8360339999999998E-2</v>
      </c>
      <c r="BZ34" s="253">
        <v>-4.1647100000000012E-3</v>
      </c>
      <c r="CA34" s="253">
        <v>-8.5686900000000003E-3</v>
      </c>
      <c r="CB34" s="253">
        <v>2.75961E-3</v>
      </c>
      <c r="CC34" s="253">
        <v>0</v>
      </c>
      <c r="CD34" s="253">
        <v>0</v>
      </c>
      <c r="CE34" s="253">
        <v>0</v>
      </c>
      <c r="CF34" s="253">
        <v>0</v>
      </c>
      <c r="CG34" s="253">
        <v>0</v>
      </c>
      <c r="CH34" s="254">
        <v>0</v>
      </c>
      <c r="CI34" s="267"/>
    </row>
    <row r="35" spans="1:130" ht="15.6" x14ac:dyDescent="0.3">
      <c r="A35" s="329"/>
      <c r="B35" s="296" t="s">
        <v>423</v>
      </c>
      <c r="AH35" s="253">
        <v>0</v>
      </c>
      <c r="AI35" s="253">
        <v>0</v>
      </c>
      <c r="AJ35" s="253">
        <v>0</v>
      </c>
      <c r="AK35" s="253">
        <v>0</v>
      </c>
      <c r="AL35" s="253">
        <v>0</v>
      </c>
      <c r="AM35" s="253">
        <v>0</v>
      </c>
      <c r="AN35" s="253">
        <v>0</v>
      </c>
      <c r="AO35" s="253">
        <v>0</v>
      </c>
      <c r="AP35" s="253">
        <v>0</v>
      </c>
      <c r="AQ35" s="253">
        <v>0</v>
      </c>
      <c r="AR35" s="253">
        <v>0</v>
      </c>
      <c r="AS35" s="253">
        <v>0</v>
      </c>
      <c r="AT35" s="253">
        <v>0</v>
      </c>
      <c r="AU35" s="253">
        <v>0</v>
      </c>
      <c r="AV35" s="253">
        <v>0</v>
      </c>
      <c r="AW35" s="253">
        <v>0</v>
      </c>
      <c r="AX35" s="253">
        <v>3.4569999999999999</v>
      </c>
      <c r="AY35" s="253">
        <v>4.1285950413223143</v>
      </c>
      <c r="AZ35" s="253">
        <v>5.4580000000000002</v>
      </c>
      <c r="BA35" s="253">
        <v>4.9669999999999996</v>
      </c>
      <c r="BB35" s="253">
        <v>8.2967250384024585</v>
      </c>
      <c r="BC35" s="253">
        <v>10.563000000000001</v>
      </c>
      <c r="BD35" s="253">
        <v>11.87267336961207</v>
      </c>
      <c r="BE35" s="253">
        <v>14.399096999999999</v>
      </c>
      <c r="BF35" s="253">
        <v>19.709695</v>
      </c>
      <c r="BG35" s="253">
        <v>19.340500802146213</v>
      </c>
      <c r="BH35" s="253">
        <v>20.643089</v>
      </c>
      <c r="BI35" s="253">
        <v>24.694095969999999</v>
      </c>
      <c r="BJ35" s="253">
        <v>25.945989999999998</v>
      </c>
      <c r="BK35" s="253">
        <v>27.44</v>
      </c>
      <c r="BL35" s="253">
        <v>31.553068</v>
      </c>
      <c r="BM35" s="253">
        <v>35.207568999999999</v>
      </c>
      <c r="BN35" s="253">
        <v>38.218910999999999</v>
      </c>
      <c r="BO35" s="253">
        <v>37.692900000000002</v>
      </c>
      <c r="BP35" s="253">
        <v>42.019909411804896</v>
      </c>
      <c r="BQ35" s="253">
        <v>45.458691636376749</v>
      </c>
      <c r="BR35" s="253">
        <v>44.789727000000006</v>
      </c>
      <c r="BS35" s="253">
        <v>46.053681000000005</v>
      </c>
      <c r="BT35" s="253">
        <v>42.152442999999998</v>
      </c>
      <c r="BU35" s="253">
        <v>41.088430800000005</v>
      </c>
      <c r="BV35" s="253">
        <v>44.79290216648203</v>
      </c>
      <c r="BW35" s="253">
        <v>41.78107</v>
      </c>
      <c r="BX35" s="253">
        <v>34.003762399999999</v>
      </c>
      <c r="BY35" s="253">
        <v>36.4904546</v>
      </c>
      <c r="BZ35" s="253">
        <v>35.550986999999999</v>
      </c>
      <c r="CA35" s="253">
        <v>28.762449</v>
      </c>
      <c r="CB35" s="253">
        <v>37.116345000000003</v>
      </c>
      <c r="CC35" s="253">
        <v>36.23669459010879</v>
      </c>
      <c r="CD35" s="253">
        <v>35.952044345054773</v>
      </c>
      <c r="CE35" s="253">
        <v>35.329408741700242</v>
      </c>
      <c r="CF35" s="253">
        <v>34.583485098123603</v>
      </c>
      <c r="CG35" s="253">
        <v>33.780801227615072</v>
      </c>
      <c r="CH35" s="254">
        <v>32.932176608246955</v>
      </c>
      <c r="CI35" s="267"/>
    </row>
    <row r="36" spans="1:130" ht="26.4" customHeight="1" x14ac:dyDescent="0.3">
      <c r="A36" s="329"/>
      <c r="B36" s="256" t="s">
        <v>611</v>
      </c>
      <c r="AH36" s="253">
        <v>0</v>
      </c>
      <c r="AI36" s="253">
        <v>0</v>
      </c>
      <c r="AJ36" s="253">
        <v>0</v>
      </c>
      <c r="AK36" s="253">
        <v>0</v>
      </c>
      <c r="AL36" s="253">
        <v>0</v>
      </c>
      <c r="AM36" s="253">
        <v>0</v>
      </c>
      <c r="AN36" s="253">
        <v>0</v>
      </c>
      <c r="AO36" s="253">
        <v>0</v>
      </c>
      <c r="AP36" s="253">
        <v>0</v>
      </c>
      <c r="AQ36" s="253">
        <v>0</v>
      </c>
      <c r="AR36" s="253">
        <v>0</v>
      </c>
      <c r="AS36" s="253">
        <v>0</v>
      </c>
      <c r="AT36" s="253">
        <v>0</v>
      </c>
      <c r="AU36" s="253">
        <v>0</v>
      </c>
      <c r="AV36" s="253">
        <v>0</v>
      </c>
      <c r="AW36" s="253">
        <v>0</v>
      </c>
      <c r="AX36" s="253">
        <v>0</v>
      </c>
      <c r="AY36" s="253">
        <v>0</v>
      </c>
      <c r="AZ36" s="253">
        <v>0</v>
      </c>
      <c r="BA36" s="253">
        <v>0</v>
      </c>
      <c r="BB36" s="253">
        <v>0</v>
      </c>
      <c r="BC36" s="253">
        <v>0</v>
      </c>
      <c r="BD36" s="253">
        <v>0</v>
      </c>
      <c r="BE36" s="253">
        <v>0</v>
      </c>
      <c r="BF36" s="253">
        <v>0</v>
      </c>
      <c r="BG36" s="253">
        <v>0</v>
      </c>
      <c r="BH36" s="253">
        <v>0</v>
      </c>
      <c r="BI36" s="253">
        <v>0</v>
      </c>
      <c r="BJ36" s="253">
        <v>0</v>
      </c>
      <c r="BK36" s="253">
        <v>0</v>
      </c>
      <c r="BL36" s="253">
        <v>0</v>
      </c>
      <c r="BM36" s="253">
        <v>0</v>
      </c>
      <c r="BN36" s="253">
        <v>0</v>
      </c>
      <c r="BO36" s="253">
        <v>0</v>
      </c>
      <c r="BP36" s="253">
        <v>0</v>
      </c>
      <c r="BQ36" s="253">
        <v>0</v>
      </c>
      <c r="BR36" s="253">
        <v>0</v>
      </c>
      <c r="BS36" s="253">
        <v>0</v>
      </c>
      <c r="BT36" s="253">
        <v>52.864111773063229</v>
      </c>
      <c r="BU36" s="253">
        <v>236.72004378389357</v>
      </c>
      <c r="BV36" s="253">
        <v>603.77638636341965</v>
      </c>
      <c r="BW36" s="253">
        <v>1657.8366983334929</v>
      </c>
      <c r="BX36" s="253">
        <v>2454.1800493921087</v>
      </c>
      <c r="BY36" s="253">
        <v>3864.3461641527538</v>
      </c>
      <c r="BZ36" s="253">
        <v>4181.7863724548552</v>
      </c>
      <c r="CA36" s="253">
        <v>5581.0730915521426</v>
      </c>
      <c r="CB36" s="253">
        <v>7611.4753585603557</v>
      </c>
      <c r="CC36" s="253">
        <v>11178.45280960598</v>
      </c>
      <c r="CD36" s="253">
        <v>13103.46457472082</v>
      </c>
      <c r="CE36" s="253">
        <v>13934.009497965302</v>
      </c>
      <c r="CF36" s="253">
        <v>14591.958383277608</v>
      </c>
      <c r="CG36" s="253">
        <v>15262.487628607241</v>
      </c>
      <c r="CH36" s="254">
        <v>15920.966904545625</v>
      </c>
      <c r="CI36" s="267"/>
    </row>
    <row r="37" spans="1:130" ht="26.4" customHeight="1" x14ac:dyDescent="0.3">
      <c r="A37" s="329"/>
      <c r="B37" s="256" t="s">
        <v>612</v>
      </c>
      <c r="AH37" s="253">
        <f>SUM(AH40:AH42,AH44)</f>
        <v>51.497172727332845</v>
      </c>
      <c r="AI37" s="253">
        <f t="shared" ref="AI37:BP37" si="13">SUM(AI40:AI42,AI44)</f>
        <v>56.414147956273574</v>
      </c>
      <c r="AJ37" s="253">
        <f t="shared" si="13"/>
        <v>72.615417878922116</v>
      </c>
      <c r="AK37" s="253">
        <f t="shared" si="13"/>
        <v>117.78692276529311</v>
      </c>
      <c r="AL37" s="253">
        <f t="shared" si="13"/>
        <v>151.22362386540289</v>
      </c>
      <c r="AM37" s="253">
        <f t="shared" si="13"/>
        <v>178.70507247687672</v>
      </c>
      <c r="AN37" s="253">
        <f t="shared" si="13"/>
        <v>201.80019075346371</v>
      </c>
      <c r="AO37" s="253">
        <f t="shared" si="13"/>
        <v>225.35883833034222</v>
      </c>
      <c r="AP37" s="253">
        <f t="shared" si="13"/>
        <v>242.96586799409306</v>
      </c>
      <c r="AQ37" s="253">
        <f t="shared" si="13"/>
        <v>251.3770479196252</v>
      </c>
      <c r="AR37" s="253">
        <f t="shared" si="13"/>
        <v>219.61099999999999</v>
      </c>
      <c r="AS37" s="253">
        <f t="shared" si="13"/>
        <v>302.30599999999998</v>
      </c>
      <c r="AT37" s="253">
        <f t="shared" si="13"/>
        <v>415.50300000000004</v>
      </c>
      <c r="AU37" s="253">
        <f t="shared" si="13"/>
        <v>549.82100000000003</v>
      </c>
      <c r="AV37" s="253">
        <f t="shared" si="13"/>
        <v>722.96500000000003</v>
      </c>
      <c r="AW37" s="253">
        <f t="shared" si="13"/>
        <v>963.53300000000002</v>
      </c>
      <c r="AX37" s="253">
        <f t="shared" si="13"/>
        <v>1237.7020586775143</v>
      </c>
      <c r="AY37" s="253">
        <f t="shared" si="13"/>
        <v>1440.7675679371928</v>
      </c>
      <c r="AZ37" s="253">
        <f t="shared" si="13"/>
        <v>1632.1173192887268</v>
      </c>
      <c r="BA37" s="253">
        <f t="shared" si="13"/>
        <v>1783.2014949487759</v>
      </c>
      <c r="BB37" s="253">
        <f t="shared" si="13"/>
        <v>1966.2753495570933</v>
      </c>
      <c r="BC37" s="253">
        <f t="shared" si="13"/>
        <v>2143.4684371455282</v>
      </c>
      <c r="BD37" s="253">
        <f t="shared" si="13"/>
        <v>2303.1767229957381</v>
      </c>
      <c r="BE37" s="253">
        <f t="shared" si="13"/>
        <v>2531.7035246192022</v>
      </c>
      <c r="BF37" s="253">
        <f t="shared" si="13"/>
        <v>2999.4614887041653</v>
      </c>
      <c r="BG37" s="253">
        <f t="shared" si="13"/>
        <v>2966.6712049912694</v>
      </c>
      <c r="BH37" s="253">
        <f t="shared" si="13"/>
        <v>3201.5130041258617</v>
      </c>
      <c r="BI37" s="253">
        <f t="shared" si="13"/>
        <v>3472.5465205192463</v>
      </c>
      <c r="BJ37" s="253">
        <f t="shared" si="13"/>
        <v>3760.9241738617989</v>
      </c>
      <c r="BK37" s="253">
        <f t="shared" si="13"/>
        <v>3996.4280011900032</v>
      </c>
      <c r="BL37" s="253">
        <f t="shared" si="13"/>
        <v>4891.7079022417884</v>
      </c>
      <c r="BM37" s="253">
        <f t="shared" si="13"/>
        <v>5587.16694369992</v>
      </c>
      <c r="BN37" s="253">
        <f t="shared" si="13"/>
        <v>5998.1093455519394</v>
      </c>
      <c r="BO37" s="253">
        <f t="shared" si="13"/>
        <v>6471.3592562218046</v>
      </c>
      <c r="BP37" s="253">
        <f t="shared" si="13"/>
        <v>6901.4624032787806</v>
      </c>
      <c r="BQ37" s="253">
        <f>BQ38</f>
        <v>6937.0408238038644</v>
      </c>
      <c r="BR37" s="253">
        <f t="shared" ref="BR37:CH37" si="14">BR38</f>
        <v>7540.2488245120239</v>
      </c>
      <c r="BS37" s="253">
        <f t="shared" si="14"/>
        <v>7993.2056007008096</v>
      </c>
      <c r="BT37" s="253">
        <f t="shared" si="14"/>
        <v>8108.4469742022402</v>
      </c>
      <c r="BU37" s="253">
        <f t="shared" si="14"/>
        <v>7992.5170779841128</v>
      </c>
      <c r="BV37" s="253">
        <f t="shared" si="14"/>
        <v>7664.2332698099017</v>
      </c>
      <c r="BW37" s="253">
        <f t="shared" si="14"/>
        <v>7116.1570218191364</v>
      </c>
      <c r="BX37" s="253">
        <f t="shared" si="14"/>
        <v>6831.6911746665319</v>
      </c>
      <c r="BY37" s="253">
        <f t="shared" si="14"/>
        <v>6428.6391841505329</v>
      </c>
      <c r="BZ37" s="253">
        <f t="shared" si="14"/>
        <v>6215.1951995555419</v>
      </c>
      <c r="CA37" s="253">
        <f t="shared" si="14"/>
        <v>6157.3581781985995</v>
      </c>
      <c r="CB37" s="253">
        <f t="shared" si="14"/>
        <v>5938.4753888620589</v>
      </c>
      <c r="CC37" s="253">
        <f t="shared" si="14"/>
        <v>3401.0134876132788</v>
      </c>
      <c r="CD37" s="253">
        <f t="shared" si="14"/>
        <v>2814.2241329743219</v>
      </c>
      <c r="CE37" s="253">
        <f t="shared" si="14"/>
        <v>2969.1718093057111</v>
      </c>
      <c r="CF37" s="253">
        <f t="shared" si="14"/>
        <v>3129.0654494876289</v>
      </c>
      <c r="CG37" s="253">
        <f t="shared" si="14"/>
        <v>3324.8255598936953</v>
      </c>
      <c r="CH37" s="254">
        <f t="shared" si="14"/>
        <v>3462.1238380369923</v>
      </c>
      <c r="CI37" s="267"/>
    </row>
    <row r="38" spans="1:130" ht="15.6" x14ac:dyDescent="0.3">
      <c r="A38" s="329"/>
      <c r="B38" s="296" t="s">
        <v>613</v>
      </c>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v>6937.0408238038644</v>
      </c>
      <c r="BR38" s="253">
        <v>7540.2488245120239</v>
      </c>
      <c r="BS38" s="253">
        <v>7993.2056007008096</v>
      </c>
      <c r="BT38" s="253">
        <v>8108.4469742022402</v>
      </c>
      <c r="BU38" s="253">
        <v>7992.5170779841128</v>
      </c>
      <c r="BV38" s="253">
        <v>7664.2332698099017</v>
      </c>
      <c r="BW38" s="253">
        <v>7116.1570218191364</v>
      </c>
      <c r="BX38" s="253">
        <v>6831.6911746665319</v>
      </c>
      <c r="BY38" s="253">
        <v>6428.6391841505329</v>
      </c>
      <c r="BZ38" s="253">
        <v>6215.1951995555419</v>
      </c>
      <c r="CA38" s="253">
        <v>6157.3581781985995</v>
      </c>
      <c r="CB38" s="253">
        <v>5938.4753888620589</v>
      </c>
      <c r="CC38" s="253">
        <v>3401.0134876132788</v>
      </c>
      <c r="CD38" s="253">
        <v>2814.2241329743219</v>
      </c>
      <c r="CE38" s="253">
        <v>2969.1718093057111</v>
      </c>
      <c r="CF38" s="253">
        <v>3129.0654494876289</v>
      </c>
      <c r="CG38" s="253">
        <v>3324.8255598936953</v>
      </c>
      <c r="CH38" s="254">
        <v>3462.1238380369923</v>
      </c>
      <c r="CI38" s="267"/>
    </row>
    <row r="39" spans="1:130" ht="15.6" x14ac:dyDescent="0.3">
      <c r="A39" s="329"/>
      <c r="B39" s="296" t="s">
        <v>614</v>
      </c>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53"/>
      <c r="BD39" s="253"/>
      <c r="BE39" s="253"/>
      <c r="BF39" s="253"/>
      <c r="BG39" s="253"/>
      <c r="BH39" s="253"/>
      <c r="BI39" s="253"/>
      <c r="BJ39" s="253"/>
      <c r="BK39" s="253"/>
      <c r="BL39" s="253"/>
      <c r="BM39" s="253"/>
      <c r="BN39" s="253"/>
      <c r="BO39" s="253"/>
      <c r="BP39" s="253"/>
      <c r="BQ39" s="253"/>
      <c r="BR39" s="253"/>
      <c r="BS39" s="253"/>
      <c r="BT39" s="253"/>
      <c r="BU39" s="253"/>
      <c r="BV39" s="253"/>
      <c r="BW39" s="253"/>
      <c r="BX39" s="253"/>
      <c r="BY39" s="253"/>
      <c r="BZ39" s="253"/>
      <c r="CA39" s="253"/>
      <c r="CB39" s="253"/>
      <c r="CC39" s="253"/>
      <c r="CD39" s="253"/>
      <c r="CE39" s="253"/>
      <c r="CF39" s="253"/>
      <c r="CG39" s="253"/>
      <c r="CH39" s="254"/>
      <c r="CI39" s="267"/>
    </row>
    <row r="40" spans="1:130" ht="15.6" x14ac:dyDescent="0.3">
      <c r="A40" s="329"/>
      <c r="B40" s="335" t="s">
        <v>615</v>
      </c>
      <c r="AH40" s="253" t="s">
        <v>616</v>
      </c>
      <c r="AI40" s="253" t="s">
        <v>616</v>
      </c>
      <c r="AJ40" s="253" t="s">
        <v>616</v>
      </c>
      <c r="AK40" s="253" t="s">
        <v>616</v>
      </c>
      <c r="AL40" s="253" t="s">
        <v>616</v>
      </c>
      <c r="AM40" s="253" t="s">
        <v>616</v>
      </c>
      <c r="AN40" s="253" t="s">
        <v>616</v>
      </c>
      <c r="AO40" s="253" t="s">
        <v>616</v>
      </c>
      <c r="AP40" s="253" t="s">
        <v>616</v>
      </c>
      <c r="AQ40" s="253" t="s">
        <v>616</v>
      </c>
      <c r="AR40" s="253" t="s">
        <v>616</v>
      </c>
      <c r="AS40" s="253" t="s">
        <v>616</v>
      </c>
      <c r="AT40" s="253" t="s">
        <v>616</v>
      </c>
      <c r="AU40" s="253" t="s">
        <v>616</v>
      </c>
      <c r="AV40" s="253" t="s">
        <v>616</v>
      </c>
      <c r="AW40" s="253" t="s">
        <v>616</v>
      </c>
      <c r="AX40" s="253" t="s">
        <v>616</v>
      </c>
      <c r="AY40" s="253" t="s">
        <v>616</v>
      </c>
      <c r="AZ40" s="253" t="s">
        <v>616</v>
      </c>
      <c r="BA40" s="253" t="s">
        <v>616</v>
      </c>
      <c r="BB40" s="253" t="s">
        <v>616</v>
      </c>
      <c r="BC40" s="253" t="s">
        <v>616</v>
      </c>
      <c r="BD40" s="253" t="s">
        <v>616</v>
      </c>
      <c r="BE40" s="253" t="s">
        <v>616</v>
      </c>
      <c r="BF40" s="253" t="s">
        <v>616</v>
      </c>
      <c r="BG40" s="253" t="s">
        <v>616</v>
      </c>
      <c r="BH40" s="253" t="s">
        <v>616</v>
      </c>
      <c r="BI40" s="253" t="s">
        <v>616</v>
      </c>
      <c r="BJ40" s="253" t="s">
        <v>616</v>
      </c>
      <c r="BK40" s="253" t="s">
        <v>616</v>
      </c>
      <c r="BL40" s="253">
        <v>315.32689004851829</v>
      </c>
      <c r="BM40" s="253">
        <v>391.93425198433891</v>
      </c>
      <c r="BN40" s="253">
        <v>465.09166515156534</v>
      </c>
      <c r="BO40" s="253">
        <v>540.50149467791391</v>
      </c>
      <c r="BP40" s="253">
        <v>626.09691811330299</v>
      </c>
      <c r="BQ40" s="253">
        <v>695.36424794605682</v>
      </c>
      <c r="BR40" s="253">
        <v>781.28564014637732</v>
      </c>
      <c r="BS40" s="253">
        <v>885.7633665276046</v>
      </c>
      <c r="BT40" s="253">
        <v>935.86524437191224</v>
      </c>
      <c r="BU40" s="253">
        <v>953.07062235629201</v>
      </c>
      <c r="BV40" s="253">
        <v>940.40185978316003</v>
      </c>
      <c r="BW40" s="253">
        <v>846.18591161976656</v>
      </c>
      <c r="BX40" s="253">
        <v>779.55771284145442</v>
      </c>
      <c r="BY40" s="253">
        <v>710.79495320214107</v>
      </c>
      <c r="BZ40" s="253">
        <v>683.30971387269585</v>
      </c>
      <c r="CA40" s="253">
        <v>663.44666620594001</v>
      </c>
      <c r="CB40" s="253">
        <v>0</v>
      </c>
      <c r="CC40" s="253">
        <v>0</v>
      </c>
      <c r="CD40" s="253">
        <v>0</v>
      </c>
      <c r="CE40" s="253">
        <v>0</v>
      </c>
      <c r="CF40" s="253">
        <v>0</v>
      </c>
      <c r="CG40" s="253">
        <v>0</v>
      </c>
      <c r="CH40" s="254">
        <v>0</v>
      </c>
      <c r="CI40" s="267"/>
    </row>
    <row r="41" spans="1:130" ht="15.6" x14ac:dyDescent="0.3">
      <c r="A41" s="329"/>
      <c r="B41" s="335" t="s">
        <v>617</v>
      </c>
      <c r="AH41" s="253" t="s">
        <v>616</v>
      </c>
      <c r="AI41" s="253" t="s">
        <v>616</v>
      </c>
      <c r="AJ41" s="253" t="s">
        <v>616</v>
      </c>
      <c r="AK41" s="253" t="s">
        <v>616</v>
      </c>
      <c r="AL41" s="253" t="s">
        <v>616</v>
      </c>
      <c r="AM41" s="253" t="s">
        <v>616</v>
      </c>
      <c r="AN41" s="253" t="s">
        <v>616</v>
      </c>
      <c r="AO41" s="253" t="s">
        <v>616</v>
      </c>
      <c r="AP41" s="253" t="s">
        <v>616</v>
      </c>
      <c r="AQ41" s="253" t="s">
        <v>616</v>
      </c>
      <c r="AR41" s="253" t="s">
        <v>616</v>
      </c>
      <c r="AS41" s="253" t="s">
        <v>616</v>
      </c>
      <c r="AT41" s="253" t="s">
        <v>616</v>
      </c>
      <c r="AU41" s="253" t="s">
        <v>616</v>
      </c>
      <c r="AV41" s="253" t="s">
        <v>616</v>
      </c>
      <c r="AW41" s="253" t="s">
        <v>616</v>
      </c>
      <c r="AX41" s="253" t="s">
        <v>616</v>
      </c>
      <c r="AY41" s="253" t="s">
        <v>616</v>
      </c>
      <c r="AZ41" s="253" t="s">
        <v>616</v>
      </c>
      <c r="BA41" s="253" t="s">
        <v>616</v>
      </c>
      <c r="BB41" s="253" t="s">
        <v>616</v>
      </c>
      <c r="BC41" s="253" t="s">
        <v>616</v>
      </c>
      <c r="BD41" s="253" t="s">
        <v>616</v>
      </c>
      <c r="BE41" s="253" t="s">
        <v>616</v>
      </c>
      <c r="BF41" s="253" t="s">
        <v>616</v>
      </c>
      <c r="BG41" s="253" t="s">
        <v>616</v>
      </c>
      <c r="BH41" s="253" t="s">
        <v>616</v>
      </c>
      <c r="BI41" s="253" t="s">
        <v>616</v>
      </c>
      <c r="BJ41" s="253" t="s">
        <v>616</v>
      </c>
      <c r="BK41" s="253" t="s">
        <v>616</v>
      </c>
      <c r="BL41" s="253">
        <v>99.45993897531325</v>
      </c>
      <c r="BM41" s="253">
        <v>126.1038655767793</v>
      </c>
      <c r="BN41" s="253">
        <v>152.98604032937789</v>
      </c>
      <c r="BO41" s="253">
        <v>179.42766398503792</v>
      </c>
      <c r="BP41" s="253">
        <v>220.87045793975454</v>
      </c>
      <c r="BQ41" s="253">
        <v>252.27197576665208</v>
      </c>
      <c r="BR41" s="253">
        <v>274.23709589580255</v>
      </c>
      <c r="BS41" s="253">
        <v>300.25519274908095</v>
      </c>
      <c r="BT41" s="253">
        <v>302.12204374352308</v>
      </c>
      <c r="BU41" s="253">
        <v>285.93220021424474</v>
      </c>
      <c r="BV41" s="253">
        <v>307.00938115698864</v>
      </c>
      <c r="BW41" s="253">
        <v>345.25748577713114</v>
      </c>
      <c r="BX41" s="253">
        <v>420.8120254849245</v>
      </c>
      <c r="BY41" s="253">
        <v>500.69367743036167</v>
      </c>
      <c r="BZ41" s="253">
        <v>662.28603794986986</v>
      </c>
      <c r="CA41" s="253">
        <v>866.74471098368031</v>
      </c>
      <c r="CB41" s="253">
        <v>0</v>
      </c>
      <c r="CC41" s="253">
        <v>0</v>
      </c>
      <c r="CD41" s="253">
        <v>0</v>
      </c>
      <c r="CE41" s="253">
        <v>0</v>
      </c>
      <c r="CF41" s="253">
        <v>0</v>
      </c>
      <c r="CG41" s="253">
        <v>0</v>
      </c>
      <c r="CH41" s="254">
        <v>0</v>
      </c>
      <c r="CI41" s="267"/>
    </row>
    <row r="42" spans="1:130" ht="15.6" x14ac:dyDescent="0.3">
      <c r="A42" s="329"/>
      <c r="B42" s="335" t="s">
        <v>618</v>
      </c>
      <c r="AH42" s="253" t="s">
        <v>616</v>
      </c>
      <c r="AI42" s="253" t="s">
        <v>616</v>
      </c>
      <c r="AJ42" s="253" t="s">
        <v>616</v>
      </c>
      <c r="AK42" s="253" t="s">
        <v>616</v>
      </c>
      <c r="AL42" s="253" t="s">
        <v>616</v>
      </c>
      <c r="AM42" s="253" t="s">
        <v>616</v>
      </c>
      <c r="AN42" s="253" t="s">
        <v>616</v>
      </c>
      <c r="AO42" s="253" t="s">
        <v>616</v>
      </c>
      <c r="AP42" s="253" t="s">
        <v>616</v>
      </c>
      <c r="AQ42" s="253" t="s">
        <v>616</v>
      </c>
      <c r="AR42" s="253" t="s">
        <v>616</v>
      </c>
      <c r="AS42" s="253" t="s">
        <v>616</v>
      </c>
      <c r="AT42" s="253" t="s">
        <v>616</v>
      </c>
      <c r="AU42" s="253" t="s">
        <v>616</v>
      </c>
      <c r="AV42" s="253" t="s">
        <v>616</v>
      </c>
      <c r="AW42" s="253" t="s">
        <v>616</v>
      </c>
      <c r="AX42" s="253" t="s">
        <v>616</v>
      </c>
      <c r="AY42" s="253" t="s">
        <v>616</v>
      </c>
      <c r="AZ42" s="253" t="s">
        <v>616</v>
      </c>
      <c r="BA42" s="253" t="s">
        <v>616</v>
      </c>
      <c r="BB42" s="253" t="s">
        <v>616</v>
      </c>
      <c r="BC42" s="253" t="s">
        <v>616</v>
      </c>
      <c r="BD42" s="253" t="s">
        <v>616</v>
      </c>
      <c r="BE42" s="253" t="s">
        <v>616</v>
      </c>
      <c r="BF42" s="253" t="s">
        <v>616</v>
      </c>
      <c r="BG42" s="253" t="s">
        <v>616</v>
      </c>
      <c r="BH42" s="253" t="s">
        <v>616</v>
      </c>
      <c r="BI42" s="253" t="s">
        <v>616</v>
      </c>
      <c r="BJ42" s="253" t="s">
        <v>616</v>
      </c>
      <c r="BK42" s="253" t="s">
        <v>616</v>
      </c>
      <c r="BL42" s="253">
        <v>4476.9210732179572</v>
      </c>
      <c r="BM42" s="253">
        <v>5069.1288261388017</v>
      </c>
      <c r="BN42" s="253">
        <v>5380.0316400709962</v>
      </c>
      <c r="BO42" s="253">
        <v>5751.430097558853</v>
      </c>
      <c r="BP42" s="253">
        <v>6054.4950272257229</v>
      </c>
      <c r="BQ42" s="253">
        <v>6194.2714010260988</v>
      </c>
      <c r="BR42" s="253">
        <v>6678.1472903271933</v>
      </c>
      <c r="BS42" s="253">
        <v>6946.5151764190032</v>
      </c>
      <c r="BT42" s="253">
        <v>6870.0617211736808</v>
      </c>
      <c r="BU42" s="253">
        <v>6679.3883075615377</v>
      </c>
      <c r="BV42" s="253">
        <v>6268.7171839573311</v>
      </c>
      <c r="BW42" s="253">
        <v>5669.1485899978188</v>
      </c>
      <c r="BX42" s="253">
        <v>5431.8755831968911</v>
      </c>
      <c r="BY42" s="253">
        <v>5035.5088229492994</v>
      </c>
      <c r="BZ42" s="253">
        <v>4750.5160676256646</v>
      </c>
      <c r="CA42" s="253">
        <v>4610.8241185250527</v>
      </c>
      <c r="CB42" s="253">
        <v>0</v>
      </c>
      <c r="CC42" s="253">
        <v>0</v>
      </c>
      <c r="CD42" s="253">
        <v>0</v>
      </c>
      <c r="CE42" s="253">
        <v>0</v>
      </c>
      <c r="CF42" s="253">
        <v>0</v>
      </c>
      <c r="CG42" s="253">
        <v>0</v>
      </c>
      <c r="CH42" s="254">
        <v>0</v>
      </c>
      <c r="CI42" s="267"/>
    </row>
    <row r="43" spans="1:130" ht="15.6" x14ac:dyDescent="0.3">
      <c r="A43" s="329"/>
      <c r="B43" s="296" t="s">
        <v>619</v>
      </c>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4"/>
      <c r="CI43" s="267"/>
    </row>
    <row r="44" spans="1:130" ht="15.6" x14ac:dyDescent="0.3">
      <c r="A44" s="329"/>
      <c r="B44" s="335" t="s">
        <v>620</v>
      </c>
      <c r="AH44" s="253">
        <v>51.497172727332845</v>
      </c>
      <c r="AI44" s="253">
        <v>56.414147956273574</v>
      </c>
      <c r="AJ44" s="253">
        <v>72.615417878922116</v>
      </c>
      <c r="AK44" s="253">
        <v>117.78692276529311</v>
      </c>
      <c r="AL44" s="253">
        <v>151.22362386540289</v>
      </c>
      <c r="AM44" s="253">
        <v>178.70507247687672</v>
      </c>
      <c r="AN44" s="253">
        <v>201.80019075346371</v>
      </c>
      <c r="AO44" s="253">
        <v>225.35883833034222</v>
      </c>
      <c r="AP44" s="253">
        <v>242.96586799409306</v>
      </c>
      <c r="AQ44" s="253">
        <v>251.3770479196252</v>
      </c>
      <c r="AR44" s="253">
        <v>219.61099999999999</v>
      </c>
      <c r="AS44" s="253">
        <v>302.30599999999998</v>
      </c>
      <c r="AT44" s="253">
        <v>415.50300000000004</v>
      </c>
      <c r="AU44" s="253">
        <v>549.82100000000003</v>
      </c>
      <c r="AV44" s="253">
        <v>722.96500000000003</v>
      </c>
      <c r="AW44" s="253">
        <v>963.53300000000002</v>
      </c>
      <c r="AX44" s="253">
        <v>1237.7020586775143</v>
      </c>
      <c r="AY44" s="253">
        <v>1440.7675679371928</v>
      </c>
      <c r="AZ44" s="253">
        <v>1632.1173192887268</v>
      </c>
      <c r="BA44" s="253">
        <v>1783.2014949487759</v>
      </c>
      <c r="BB44" s="253">
        <v>1966.2753495570933</v>
      </c>
      <c r="BC44" s="253">
        <v>2143.4684371455282</v>
      </c>
      <c r="BD44" s="253">
        <v>2303.1767229957381</v>
      </c>
      <c r="BE44" s="253">
        <v>2531.7035246192022</v>
      </c>
      <c r="BF44" s="253">
        <v>2999.4614887041653</v>
      </c>
      <c r="BG44" s="253">
        <v>2966.6712049912694</v>
      </c>
      <c r="BH44" s="253">
        <v>3201.5130041258617</v>
      </c>
      <c r="BI44" s="253">
        <v>3472.5465205192463</v>
      </c>
      <c r="BJ44" s="253">
        <v>3760.9241738617989</v>
      </c>
      <c r="BK44" s="253">
        <v>3996.4280011900032</v>
      </c>
      <c r="BL44" s="253" t="s">
        <v>616</v>
      </c>
      <c r="BM44" s="253" t="s">
        <v>616</v>
      </c>
      <c r="BN44" s="253" t="s">
        <v>616</v>
      </c>
      <c r="BO44" s="253" t="s">
        <v>616</v>
      </c>
      <c r="BP44" s="253" t="s">
        <v>616</v>
      </c>
      <c r="BQ44" s="253" t="s">
        <v>616</v>
      </c>
      <c r="BR44" s="253" t="s">
        <v>616</v>
      </c>
      <c r="BS44" s="253" t="s">
        <v>616</v>
      </c>
      <c r="BT44" s="253" t="s">
        <v>616</v>
      </c>
      <c r="BU44" s="253" t="s">
        <v>616</v>
      </c>
      <c r="BV44" s="253" t="s">
        <v>616</v>
      </c>
      <c r="BW44" s="253" t="s">
        <v>616</v>
      </c>
      <c r="BX44" s="253" t="s">
        <v>616</v>
      </c>
      <c r="BY44" s="253" t="s">
        <v>616</v>
      </c>
      <c r="BZ44" s="253" t="s">
        <v>616</v>
      </c>
      <c r="CA44" s="253" t="s">
        <v>616</v>
      </c>
      <c r="CB44" s="253" t="s">
        <v>616</v>
      </c>
      <c r="CC44" s="253" t="s">
        <v>616</v>
      </c>
      <c r="CD44" s="253" t="s">
        <v>616</v>
      </c>
      <c r="CE44" s="253" t="s">
        <v>616</v>
      </c>
      <c r="CF44" s="253" t="s">
        <v>616</v>
      </c>
      <c r="CG44" s="253" t="s">
        <v>616</v>
      </c>
      <c r="CH44" s="254" t="s">
        <v>616</v>
      </c>
      <c r="CI44" s="267"/>
    </row>
    <row r="45" spans="1:130" ht="26.4" customHeight="1" thickBot="1" x14ac:dyDescent="0.35">
      <c r="A45" s="329"/>
      <c r="B45" s="256" t="s">
        <v>621</v>
      </c>
      <c r="AH45" s="253">
        <v>0</v>
      </c>
      <c r="AI45" s="253">
        <v>0</v>
      </c>
      <c r="AJ45" s="253">
        <v>0</v>
      </c>
      <c r="AK45" s="253">
        <v>0</v>
      </c>
      <c r="AL45" s="253">
        <v>0</v>
      </c>
      <c r="AM45" s="253">
        <v>0</v>
      </c>
      <c r="AN45" s="253">
        <v>0</v>
      </c>
      <c r="AO45" s="253">
        <v>0</v>
      </c>
      <c r="AP45" s="253">
        <v>0</v>
      </c>
      <c r="AQ45" s="253">
        <v>0</v>
      </c>
      <c r="AR45" s="253">
        <v>0</v>
      </c>
      <c r="AS45" s="253">
        <v>0</v>
      </c>
      <c r="AT45" s="253">
        <v>0</v>
      </c>
      <c r="AU45" s="253">
        <v>0</v>
      </c>
      <c r="AV45" s="253">
        <v>0</v>
      </c>
      <c r="AW45" s="253">
        <v>0</v>
      </c>
      <c r="AX45" s="253">
        <v>0</v>
      </c>
      <c r="AY45" s="253">
        <v>0</v>
      </c>
      <c r="AZ45" s="253">
        <v>0</v>
      </c>
      <c r="BA45" s="253">
        <v>0</v>
      </c>
      <c r="BB45" s="253">
        <v>0</v>
      </c>
      <c r="BC45" s="253">
        <v>0</v>
      </c>
      <c r="BD45" s="253">
        <v>0</v>
      </c>
      <c r="BE45" s="253">
        <v>0</v>
      </c>
      <c r="BF45" s="253">
        <v>0</v>
      </c>
      <c r="BG45" s="253">
        <v>0</v>
      </c>
      <c r="BH45" s="253">
        <v>0</v>
      </c>
      <c r="BI45" s="253">
        <v>0</v>
      </c>
      <c r="BJ45" s="253">
        <v>0</v>
      </c>
      <c r="BK45" s="253">
        <v>0</v>
      </c>
      <c r="BL45" s="253">
        <v>0</v>
      </c>
      <c r="BM45" s="253">
        <v>0</v>
      </c>
      <c r="BN45" s="253">
        <v>0</v>
      </c>
      <c r="BO45" s="253">
        <v>0</v>
      </c>
      <c r="BP45" s="253">
        <v>0</v>
      </c>
      <c r="BQ45" s="253">
        <v>0</v>
      </c>
      <c r="BR45" s="253">
        <v>0</v>
      </c>
      <c r="BS45" s="253">
        <v>0</v>
      </c>
      <c r="BT45" s="253">
        <v>0</v>
      </c>
      <c r="BU45" s="253">
        <v>0</v>
      </c>
      <c r="BV45" s="253">
        <v>0</v>
      </c>
      <c r="BW45" s="253">
        <v>0</v>
      </c>
      <c r="BX45" s="253">
        <v>0</v>
      </c>
      <c r="BY45" s="253">
        <v>0</v>
      </c>
      <c r="BZ45" s="253">
        <v>1726.1596577333335</v>
      </c>
      <c r="CA45" s="253">
        <v>1990.12836756</v>
      </c>
      <c r="CB45" s="253">
        <v>5.3633452399999992</v>
      </c>
      <c r="CC45" s="253">
        <v>-1.0969880766666666</v>
      </c>
      <c r="CD45" s="253">
        <v>0</v>
      </c>
      <c r="CE45" s="253">
        <v>0</v>
      </c>
      <c r="CF45" s="253">
        <v>0</v>
      </c>
      <c r="CG45" s="253">
        <v>0</v>
      </c>
      <c r="CH45" s="254">
        <v>0</v>
      </c>
      <c r="CI45" s="267"/>
    </row>
    <row r="46" spans="1:130" ht="27.6" customHeight="1" x14ac:dyDescent="0.3">
      <c r="A46" s="336"/>
      <c r="B46" s="243" t="s">
        <v>18</v>
      </c>
      <c r="C46" s="244"/>
      <c r="D46" s="49" t="s">
        <v>297</v>
      </c>
      <c r="E46" s="49" t="s">
        <v>298</v>
      </c>
      <c r="F46" s="49" t="s">
        <v>299</v>
      </c>
      <c r="G46" s="49" t="s">
        <v>300</v>
      </c>
      <c r="H46" s="49" t="s">
        <v>301</v>
      </c>
      <c r="I46" s="49" t="s">
        <v>302</v>
      </c>
      <c r="J46" s="49" t="s">
        <v>303</v>
      </c>
      <c r="K46" s="49" t="s">
        <v>304</v>
      </c>
      <c r="L46" s="49" t="s">
        <v>305</v>
      </c>
      <c r="M46" s="49" t="s">
        <v>306</v>
      </c>
      <c r="N46" s="49" t="s">
        <v>307</v>
      </c>
      <c r="O46" s="49" t="s">
        <v>308</v>
      </c>
      <c r="P46" s="49" t="s">
        <v>309</v>
      </c>
      <c r="Q46" s="49" t="s">
        <v>310</v>
      </c>
      <c r="R46" s="49" t="s">
        <v>311</v>
      </c>
      <c r="S46" s="49" t="s">
        <v>312</v>
      </c>
      <c r="T46" s="49" t="s">
        <v>313</v>
      </c>
      <c r="U46" s="49" t="s">
        <v>314</v>
      </c>
      <c r="V46" s="49" t="s">
        <v>315</v>
      </c>
      <c r="W46" s="49" t="s">
        <v>316</v>
      </c>
      <c r="X46" s="49" t="s">
        <v>317</v>
      </c>
      <c r="Y46" s="49" t="s">
        <v>318</v>
      </c>
      <c r="Z46" s="49" t="s">
        <v>319</v>
      </c>
      <c r="AA46" s="49" t="s">
        <v>320</v>
      </c>
      <c r="AB46" s="49" t="s">
        <v>321</v>
      </c>
      <c r="AC46" s="49" t="s">
        <v>322</v>
      </c>
      <c r="AD46" s="49" t="s">
        <v>323</v>
      </c>
      <c r="AE46" s="49" t="s">
        <v>324</v>
      </c>
      <c r="AF46" s="49" t="s">
        <v>325</v>
      </c>
      <c r="AG46" s="49" t="s">
        <v>326</v>
      </c>
      <c r="AH46" s="49" t="s">
        <v>327</v>
      </c>
      <c r="AI46" s="49" t="s">
        <v>328</v>
      </c>
      <c r="AJ46" s="49" t="s">
        <v>329</v>
      </c>
      <c r="AK46" s="49" t="s">
        <v>330</v>
      </c>
      <c r="AL46" s="49" t="s">
        <v>331</v>
      </c>
      <c r="AM46" s="49" t="s">
        <v>332</v>
      </c>
      <c r="AN46" s="49" t="s">
        <v>333</v>
      </c>
      <c r="AO46" s="49" t="s">
        <v>334</v>
      </c>
      <c r="AP46" s="49" t="s">
        <v>335</v>
      </c>
      <c r="AQ46" s="49" t="s">
        <v>336</v>
      </c>
      <c r="AR46" s="49" t="s">
        <v>337</v>
      </c>
      <c r="AS46" s="49" t="s">
        <v>338</v>
      </c>
      <c r="AT46" s="49" t="s">
        <v>339</v>
      </c>
      <c r="AU46" s="49" t="s">
        <v>340</v>
      </c>
      <c r="AV46" s="49" t="s">
        <v>341</v>
      </c>
      <c r="AW46" s="49" t="s">
        <v>342</v>
      </c>
      <c r="AX46" s="49" t="s">
        <v>343</v>
      </c>
      <c r="AY46" s="49" t="s">
        <v>226</v>
      </c>
      <c r="AZ46" s="49" t="s">
        <v>227</v>
      </c>
      <c r="BA46" s="49" t="s">
        <v>228</v>
      </c>
      <c r="BB46" s="49" t="s">
        <v>229</v>
      </c>
      <c r="BC46" s="49" t="s">
        <v>230</v>
      </c>
      <c r="BD46" s="49" t="s">
        <v>231</v>
      </c>
      <c r="BE46" s="49" t="s">
        <v>232</v>
      </c>
      <c r="BF46" s="49" t="s">
        <v>233</v>
      </c>
      <c r="BG46" s="49" t="s">
        <v>234</v>
      </c>
      <c r="BH46" s="49" t="s">
        <v>235</v>
      </c>
      <c r="BI46" s="49" t="s">
        <v>236</v>
      </c>
      <c r="BJ46" s="49" t="s">
        <v>237</v>
      </c>
      <c r="BK46" s="49" t="s">
        <v>238</v>
      </c>
      <c r="BL46" s="49" t="s">
        <v>239</v>
      </c>
      <c r="BM46" s="49" t="s">
        <v>240</v>
      </c>
      <c r="BN46" s="49" t="s">
        <v>241</v>
      </c>
      <c r="BO46" s="49" t="s">
        <v>242</v>
      </c>
      <c r="BP46" s="49" t="s">
        <v>243</v>
      </c>
      <c r="BQ46" s="49" t="s">
        <v>244</v>
      </c>
      <c r="BR46" s="49" t="s">
        <v>245</v>
      </c>
      <c r="BS46" s="49" t="s">
        <v>246</v>
      </c>
      <c r="BT46" s="49" t="s">
        <v>247</v>
      </c>
      <c r="BU46" s="49" t="s">
        <v>248</v>
      </c>
      <c r="BV46" s="49" t="s">
        <v>249</v>
      </c>
      <c r="BW46" s="49" t="s">
        <v>250</v>
      </c>
      <c r="BX46" s="49" t="s">
        <v>251</v>
      </c>
      <c r="BY46" s="49" t="s">
        <v>252</v>
      </c>
      <c r="BZ46" s="49" t="s">
        <v>253</v>
      </c>
      <c r="CA46" s="49" t="s">
        <v>254</v>
      </c>
      <c r="CB46" s="49" t="s">
        <v>255</v>
      </c>
      <c r="CC46" s="49" t="s">
        <v>256</v>
      </c>
      <c r="CD46" s="49" t="s">
        <v>257</v>
      </c>
      <c r="CE46" s="49" t="s">
        <v>258</v>
      </c>
      <c r="CF46" s="49" t="s">
        <v>259</v>
      </c>
      <c r="CG46" s="49" t="s">
        <v>260</v>
      </c>
      <c r="CH46" s="50" t="s">
        <v>261</v>
      </c>
      <c r="CI46" s="267"/>
    </row>
    <row r="47" spans="1:130" s="248" customFormat="1" ht="15.6" x14ac:dyDescent="0.3">
      <c r="A47" s="336"/>
      <c r="B47" s="58" t="s">
        <v>462</v>
      </c>
      <c r="C47" s="250"/>
      <c r="D47" s="323" t="s">
        <v>263</v>
      </c>
      <c r="E47" s="323" t="s">
        <v>263</v>
      </c>
      <c r="F47" s="323" t="s">
        <v>263</v>
      </c>
      <c r="G47" s="323" t="s">
        <v>263</v>
      </c>
      <c r="H47" s="323" t="s">
        <v>263</v>
      </c>
      <c r="I47" s="323" t="s">
        <v>263</v>
      </c>
      <c r="J47" s="323" t="s">
        <v>263</v>
      </c>
      <c r="K47" s="323" t="s">
        <v>263</v>
      </c>
      <c r="L47" s="323" t="s">
        <v>263</v>
      </c>
      <c r="M47" s="323" t="s">
        <v>263</v>
      </c>
      <c r="N47" s="323" t="s">
        <v>263</v>
      </c>
      <c r="O47" s="323" t="s">
        <v>263</v>
      </c>
      <c r="P47" s="323" t="s">
        <v>263</v>
      </c>
      <c r="Q47" s="323" t="s">
        <v>263</v>
      </c>
      <c r="R47" s="323" t="s">
        <v>263</v>
      </c>
      <c r="S47" s="323" t="s">
        <v>263</v>
      </c>
      <c r="T47" s="323" t="s">
        <v>263</v>
      </c>
      <c r="U47" s="323" t="s">
        <v>263</v>
      </c>
      <c r="V47" s="323" t="s">
        <v>263</v>
      </c>
      <c r="W47" s="323" t="s">
        <v>263</v>
      </c>
      <c r="X47" s="323" t="s">
        <v>263</v>
      </c>
      <c r="Y47" s="323" t="s">
        <v>263</v>
      </c>
      <c r="Z47" s="323" t="s">
        <v>263</v>
      </c>
      <c r="AA47" s="323" t="s">
        <v>263</v>
      </c>
      <c r="AB47" s="323" t="s">
        <v>263</v>
      </c>
      <c r="AC47" s="323" t="s">
        <v>263</v>
      </c>
      <c r="AD47" s="323" t="s">
        <v>263</v>
      </c>
      <c r="AE47" s="323" t="s">
        <v>263</v>
      </c>
      <c r="AF47" s="323" t="s">
        <v>263</v>
      </c>
      <c r="AG47" s="323" t="s">
        <v>263</v>
      </c>
      <c r="AH47" s="323" t="s">
        <v>263</v>
      </c>
      <c r="AI47" s="323" t="s">
        <v>263</v>
      </c>
      <c r="AJ47" s="323" t="s">
        <v>263</v>
      </c>
      <c r="AK47" s="323" t="s">
        <v>263</v>
      </c>
      <c r="AL47" s="323" t="s">
        <v>263</v>
      </c>
      <c r="AM47" s="323" t="s">
        <v>263</v>
      </c>
      <c r="AN47" s="323" t="s">
        <v>263</v>
      </c>
      <c r="AO47" s="323" t="s">
        <v>263</v>
      </c>
      <c r="AP47" s="323" t="s">
        <v>263</v>
      </c>
      <c r="AQ47" s="323" t="s">
        <v>263</v>
      </c>
      <c r="AR47" s="323" t="s">
        <v>263</v>
      </c>
      <c r="AS47" s="323" t="s">
        <v>263</v>
      </c>
      <c r="AT47" s="323" t="s">
        <v>263</v>
      </c>
      <c r="AU47" s="323" t="s">
        <v>263</v>
      </c>
      <c r="AV47" s="323" t="s">
        <v>263</v>
      </c>
      <c r="AW47" s="323" t="s">
        <v>263</v>
      </c>
      <c r="AX47" s="323" t="s">
        <v>263</v>
      </c>
      <c r="AY47" s="323" t="s">
        <v>263</v>
      </c>
      <c r="AZ47" s="323" t="s">
        <v>263</v>
      </c>
      <c r="BA47" s="323" t="s">
        <v>263</v>
      </c>
      <c r="BB47" s="323" t="s">
        <v>263</v>
      </c>
      <c r="BC47" s="323" t="s">
        <v>263</v>
      </c>
      <c r="BD47" s="323" t="s">
        <v>263</v>
      </c>
      <c r="BE47" s="323" t="s">
        <v>263</v>
      </c>
      <c r="BF47" s="323" t="s">
        <v>263</v>
      </c>
      <c r="BG47" s="323" t="s">
        <v>263</v>
      </c>
      <c r="BH47" s="323" t="s">
        <v>263</v>
      </c>
      <c r="BI47" s="323" t="s">
        <v>263</v>
      </c>
      <c r="BJ47" s="323" t="s">
        <v>263</v>
      </c>
      <c r="BK47" s="323" t="s">
        <v>263</v>
      </c>
      <c r="BL47" s="323" t="s">
        <v>263</v>
      </c>
      <c r="BM47" s="323" t="s">
        <v>263</v>
      </c>
      <c r="BN47" s="323" t="s">
        <v>263</v>
      </c>
      <c r="BO47" s="323" t="s">
        <v>263</v>
      </c>
      <c r="BP47" s="323" t="s">
        <v>263</v>
      </c>
      <c r="BQ47" s="323" t="s">
        <v>263</v>
      </c>
      <c r="BR47" s="323" t="s">
        <v>263</v>
      </c>
      <c r="BS47" s="323" t="s">
        <v>263</v>
      </c>
      <c r="BT47" s="323" t="s">
        <v>263</v>
      </c>
      <c r="BU47" s="323" t="s">
        <v>263</v>
      </c>
      <c r="BV47" s="323" t="s">
        <v>263</v>
      </c>
      <c r="BW47" s="323" t="s">
        <v>263</v>
      </c>
      <c r="BX47" s="323" t="s">
        <v>263</v>
      </c>
      <c r="BY47" s="323" t="s">
        <v>263</v>
      </c>
      <c r="BZ47" s="323" t="s">
        <v>263</v>
      </c>
      <c r="CA47" s="323" t="s">
        <v>263</v>
      </c>
      <c r="CB47" s="323" t="s">
        <v>263</v>
      </c>
      <c r="CC47" s="323" t="s">
        <v>264</v>
      </c>
      <c r="CD47" s="323" t="s">
        <v>264</v>
      </c>
      <c r="CE47" s="323" t="s">
        <v>264</v>
      </c>
      <c r="CF47" s="323" t="s">
        <v>264</v>
      </c>
      <c r="CG47" s="323" t="s">
        <v>264</v>
      </c>
      <c r="CH47" s="324" t="s">
        <v>264</v>
      </c>
      <c r="CI47" s="267"/>
    </row>
    <row r="48" spans="1:130" s="267" customFormat="1" ht="27" customHeight="1" x14ac:dyDescent="0.3">
      <c r="A48" s="325"/>
      <c r="B48" s="267" t="s">
        <v>589</v>
      </c>
      <c r="D48" s="326"/>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f t="shared" ref="AH48:CG48" si="15">SUM(AH49+AH54)</f>
        <v>12675.521861172661</v>
      </c>
      <c r="AI48" s="326">
        <f t="shared" si="15"/>
        <v>12018.881027750798</v>
      </c>
      <c r="AJ48" s="326">
        <f t="shared" si="15"/>
        <v>11531.161571748158</v>
      </c>
      <c r="AK48" s="326">
        <f t="shared" si="15"/>
        <v>12173.169482613876</v>
      </c>
      <c r="AL48" s="326">
        <f t="shared" si="15"/>
        <v>12589.086162906464</v>
      </c>
      <c r="AM48" s="326">
        <f t="shared" si="15"/>
        <v>12858.79795170209</v>
      </c>
      <c r="AN48" s="326">
        <f t="shared" si="15"/>
        <v>13990.401537968501</v>
      </c>
      <c r="AO48" s="326">
        <f t="shared" si="15"/>
        <v>14913.676033718653</v>
      </c>
      <c r="AP48" s="326">
        <f t="shared" si="15"/>
        <v>16074.304954488536</v>
      </c>
      <c r="AQ48" s="326">
        <f t="shared" si="15"/>
        <v>16924.099930165317</v>
      </c>
      <c r="AR48" s="326">
        <f t="shared" si="15"/>
        <v>18080.552143415825</v>
      </c>
      <c r="AS48" s="326">
        <f t="shared" si="15"/>
        <v>19105.556489714756</v>
      </c>
      <c r="AT48" s="326">
        <f t="shared" si="15"/>
        <v>20574.869920956822</v>
      </c>
      <c r="AU48" s="326">
        <f t="shared" si="15"/>
        <v>24243.641452614105</v>
      </c>
      <c r="AV48" s="326">
        <f t="shared" si="15"/>
        <v>28497.781391914883</v>
      </c>
      <c r="AW48" s="326">
        <f t="shared" si="15"/>
        <v>32842.369972308035</v>
      </c>
      <c r="AX48" s="326">
        <f t="shared" si="15"/>
        <v>35751.155622534854</v>
      </c>
      <c r="AY48" s="326">
        <f t="shared" si="15"/>
        <v>37308.440948779797</v>
      </c>
      <c r="AZ48" s="326">
        <f t="shared" si="15"/>
        <v>38140.635228844774</v>
      </c>
      <c r="BA48" s="326">
        <f t="shared" si="15"/>
        <v>39244.936936405022</v>
      </c>
      <c r="BB48" s="326">
        <f t="shared" si="15"/>
        <v>39718.201836267894</v>
      </c>
      <c r="BC48" s="326">
        <f t="shared" si="15"/>
        <v>39723.816910391586</v>
      </c>
      <c r="BD48" s="326">
        <f t="shared" si="15"/>
        <v>41017.254903790774</v>
      </c>
      <c r="BE48" s="326">
        <f t="shared" si="15"/>
        <v>42267.469185302354</v>
      </c>
      <c r="BF48" s="326">
        <f t="shared" si="15"/>
        <v>42400.053697951502</v>
      </c>
      <c r="BG48" s="326">
        <f t="shared" si="15"/>
        <v>43042.72997981502</v>
      </c>
      <c r="BH48" s="326">
        <f t="shared" si="15"/>
        <v>42405.968724798535</v>
      </c>
      <c r="BI48" s="326">
        <f t="shared" si="15"/>
        <v>42259.001410081641</v>
      </c>
      <c r="BJ48" s="326">
        <f t="shared" si="15"/>
        <v>42232.130252897725</v>
      </c>
      <c r="BK48" s="326">
        <f t="shared" si="15"/>
        <v>43995.382886452353</v>
      </c>
      <c r="BL48" s="326">
        <f t="shared" si="15"/>
        <v>43935.640836443054</v>
      </c>
      <c r="BM48" s="326">
        <f t="shared" si="15"/>
        <v>46396.230178687489</v>
      </c>
      <c r="BN48" s="326">
        <f t="shared" si="15"/>
        <v>46512.12409554785</v>
      </c>
      <c r="BO48" s="326">
        <f t="shared" si="15"/>
        <v>46890.620354549435</v>
      </c>
      <c r="BP48" s="326">
        <f t="shared" si="15"/>
        <v>47592.695709531792</v>
      </c>
      <c r="BQ48" s="326">
        <f t="shared" si="15"/>
        <v>47229.023243521799</v>
      </c>
      <c r="BR48" s="326">
        <f t="shared" si="15"/>
        <v>49843.483938309786</v>
      </c>
      <c r="BS48" s="326">
        <f t="shared" si="15"/>
        <v>51927.278348527521</v>
      </c>
      <c r="BT48" s="326">
        <f t="shared" si="15"/>
        <v>51977.454442147995</v>
      </c>
      <c r="BU48" s="326">
        <f t="shared" si="15"/>
        <v>53948.251343910022</v>
      </c>
      <c r="BV48" s="326">
        <f t="shared" si="15"/>
        <v>54456.636469806428</v>
      </c>
      <c r="BW48" s="326">
        <f t="shared" si="15"/>
        <v>55727.886128573882</v>
      </c>
      <c r="BX48" s="326">
        <f t="shared" si="15"/>
        <v>54465.861912290136</v>
      </c>
      <c r="BY48" s="326">
        <f t="shared" si="15"/>
        <v>57900.765382433849</v>
      </c>
      <c r="BZ48" s="326">
        <f t="shared" si="15"/>
        <v>58480.996375149625</v>
      </c>
      <c r="CA48" s="326">
        <f t="shared" si="15"/>
        <v>66372.189851503324</v>
      </c>
      <c r="CB48" s="326">
        <f t="shared" si="15"/>
        <v>74842.504661164101</v>
      </c>
      <c r="CC48" s="326">
        <f t="shared" si="15"/>
        <v>78436.177216396842</v>
      </c>
      <c r="CD48" s="326">
        <f t="shared" si="15"/>
        <v>83637.994305414584</v>
      </c>
      <c r="CE48" s="326">
        <f t="shared" si="15"/>
        <v>86429.539047983446</v>
      </c>
      <c r="CF48" s="326">
        <f t="shared" si="15"/>
        <v>88700.089622487969</v>
      </c>
      <c r="CG48" s="327">
        <f t="shared" si="15"/>
        <v>91316.413377120974</v>
      </c>
      <c r="CH48" s="328">
        <f>SUM(CH49+CH54)</f>
        <v>94250.224056451872</v>
      </c>
      <c r="CI48" s="337"/>
      <c r="DE48" s="330"/>
      <c r="DZ48" s="330"/>
    </row>
    <row r="49" spans="1:127" ht="25.5" customHeight="1" x14ac:dyDescent="0.3">
      <c r="A49" s="329"/>
      <c r="B49" s="256" t="s">
        <v>590</v>
      </c>
      <c r="AH49" s="253">
        <f>SUM(AH50:AH53)</f>
        <v>1397.55753853955</v>
      </c>
      <c r="AI49" s="253">
        <f t="shared" ref="AI49:CG49" si="16">SUM(AI50:AI53)</f>
        <v>1557.2821322398072</v>
      </c>
      <c r="AJ49" s="253">
        <f t="shared" si="16"/>
        <v>1798.0952633143143</v>
      </c>
      <c r="AK49" s="253">
        <f t="shared" si="16"/>
        <v>2125.3398992553903</v>
      </c>
      <c r="AL49" s="253">
        <f t="shared" si="16"/>
        <v>2514.6689772107629</v>
      </c>
      <c r="AM49" s="253">
        <f t="shared" si="16"/>
        <v>3001.5131648875167</v>
      </c>
      <c r="AN49" s="253">
        <f t="shared" si="16"/>
        <v>3307.7255792457236</v>
      </c>
      <c r="AO49" s="253">
        <f t="shared" si="16"/>
        <v>3729.2604480614464</v>
      </c>
      <c r="AP49" s="253">
        <f t="shared" si="16"/>
        <v>4182.0430175296824</v>
      </c>
      <c r="AQ49" s="253">
        <f t="shared" si="16"/>
        <v>4565.1288975629714</v>
      </c>
      <c r="AR49" s="253">
        <f t="shared" si="16"/>
        <v>4804.0647172594445</v>
      </c>
      <c r="AS49" s="253">
        <f t="shared" si="16"/>
        <v>5104.5223507290366</v>
      </c>
      <c r="AT49" s="253">
        <f t="shared" si="16"/>
        <v>5533.1674754426767</v>
      </c>
      <c r="AU49" s="253">
        <f t="shared" si="16"/>
        <v>6377.8066663517448</v>
      </c>
      <c r="AV49" s="253">
        <f t="shared" si="16"/>
        <v>8061.9591191451836</v>
      </c>
      <c r="AW49" s="253">
        <f t="shared" si="16"/>
        <v>9959.9387231233504</v>
      </c>
      <c r="AX49" s="253">
        <f t="shared" si="16"/>
        <v>10911.764105202366</v>
      </c>
      <c r="AY49" s="253">
        <f t="shared" si="16"/>
        <v>12466.327556615812</v>
      </c>
      <c r="AZ49" s="253">
        <f t="shared" si="16"/>
        <v>13857.870365841845</v>
      </c>
      <c r="BA49" s="253">
        <f t="shared" si="16"/>
        <v>14993.412520946891</v>
      </c>
      <c r="BB49" s="253">
        <f t="shared" si="16"/>
        <v>15817.137149238919</v>
      </c>
      <c r="BC49" s="253">
        <f t="shared" si="16"/>
        <v>16574.904831443771</v>
      </c>
      <c r="BD49" s="253">
        <f t="shared" si="16"/>
        <v>17427.725631591005</v>
      </c>
      <c r="BE49" s="253">
        <f t="shared" si="16"/>
        <v>18425.178842192458</v>
      </c>
      <c r="BF49" s="253">
        <f t="shared" si="16"/>
        <v>19166.692454827142</v>
      </c>
      <c r="BG49" s="253">
        <f t="shared" si="16"/>
        <v>20045.069165367848</v>
      </c>
      <c r="BH49" s="253">
        <f t="shared" si="16"/>
        <v>20723.095883737788</v>
      </c>
      <c r="BI49" s="253">
        <f t="shared" si="16"/>
        <v>21524.302357926055</v>
      </c>
      <c r="BJ49" s="253">
        <f t="shared" si="16"/>
        <v>22166.446958034598</v>
      </c>
      <c r="BK49" s="253">
        <f t="shared" si="16"/>
        <v>23386.065908269782</v>
      </c>
      <c r="BL49" s="253">
        <f t="shared" si="16"/>
        <v>24040.047421459753</v>
      </c>
      <c r="BM49" s="253">
        <f t="shared" si="16"/>
        <v>25762.434485205988</v>
      </c>
      <c r="BN49" s="253">
        <f t="shared" si="16"/>
        <v>26156.473331999492</v>
      </c>
      <c r="BO49" s="253">
        <f t="shared" si="16"/>
        <v>26808.771287645512</v>
      </c>
      <c r="BP49" s="253">
        <f t="shared" si="16"/>
        <v>27824.517865078175</v>
      </c>
      <c r="BQ49" s="253">
        <f t="shared" si="16"/>
        <v>27801.542148021945</v>
      </c>
      <c r="BR49" s="253">
        <f t="shared" si="16"/>
        <v>29548.610738857493</v>
      </c>
      <c r="BS49" s="253">
        <f t="shared" si="16"/>
        <v>30675.764750106096</v>
      </c>
      <c r="BT49" s="253">
        <f t="shared" si="16"/>
        <v>30667.374677354106</v>
      </c>
      <c r="BU49" s="253">
        <f t="shared" si="16"/>
        <v>32183.242553400916</v>
      </c>
      <c r="BV49" s="253">
        <f t="shared" si="16"/>
        <v>32643.077999478875</v>
      </c>
      <c r="BW49" s="253">
        <f t="shared" si="16"/>
        <v>33388.790161166748</v>
      </c>
      <c r="BX49" s="253">
        <f t="shared" si="16"/>
        <v>30736.553015777987</v>
      </c>
      <c r="BY49" s="253">
        <f t="shared" si="16"/>
        <v>32339.591789797538</v>
      </c>
      <c r="BZ49" s="253">
        <f t="shared" si="16"/>
        <v>33749.365933316811</v>
      </c>
      <c r="CA49" s="253">
        <f t="shared" si="16"/>
        <v>38590.993150368493</v>
      </c>
      <c r="CB49" s="253">
        <f t="shared" si="16"/>
        <v>43561.628778911254</v>
      </c>
      <c r="CC49" s="253">
        <f t="shared" si="16"/>
        <v>46238.056622579141</v>
      </c>
      <c r="CD49" s="253">
        <f t="shared" si="16"/>
        <v>50212.484199096521</v>
      </c>
      <c r="CE49" s="253">
        <f t="shared" si="16"/>
        <v>52782.754574425708</v>
      </c>
      <c r="CF49" s="253">
        <f t="shared" si="16"/>
        <v>55176.274539982624</v>
      </c>
      <c r="CG49" s="253">
        <f t="shared" si="16"/>
        <v>57803.664116200751</v>
      </c>
      <c r="CH49" s="254">
        <f>SUM(CH50:CH53)</f>
        <v>60651.564431109276</v>
      </c>
      <c r="CI49" s="267"/>
    </row>
    <row r="50" spans="1:127" ht="15.6" x14ac:dyDescent="0.3">
      <c r="A50" s="329"/>
      <c r="B50" s="296" t="s">
        <v>379</v>
      </c>
      <c r="AH50" s="253">
        <v>1092.0449603471832</v>
      </c>
      <c r="AI50" s="253">
        <v>1117.9061020721474</v>
      </c>
      <c r="AJ50" s="253">
        <v>1214.2980999005758</v>
      </c>
      <c r="AK50" s="253">
        <v>1394.3581844021446</v>
      </c>
      <c r="AL50" s="253">
        <v>1585.9336429044406</v>
      </c>
      <c r="AM50" s="253">
        <v>1859.5106590980236</v>
      </c>
      <c r="AN50" s="253">
        <v>2044.2595854565843</v>
      </c>
      <c r="AO50" s="253">
        <v>2308.9103496120506</v>
      </c>
      <c r="AP50" s="253">
        <v>2519.5758009710921</v>
      </c>
      <c r="AQ50" s="253">
        <v>2742.8086476158369</v>
      </c>
      <c r="AR50" s="253">
        <v>2871.5155521952092</v>
      </c>
      <c r="AS50" s="253">
        <v>3067.2444071931905</v>
      </c>
      <c r="AT50" s="253">
        <v>3375.711229435231</v>
      </c>
      <c r="AU50" s="253">
        <v>3931.1988726087257</v>
      </c>
      <c r="AV50" s="253">
        <v>3483.759955386372</v>
      </c>
      <c r="AW50" s="253">
        <v>3915.0229261059976</v>
      </c>
      <c r="AX50" s="253">
        <v>4209.8118031637568</v>
      </c>
      <c r="AY50" s="253">
        <v>4561.936341076771</v>
      </c>
      <c r="AZ50" s="253">
        <v>4812.3330351537543</v>
      </c>
      <c r="BA50" s="253">
        <v>5057.3747154467901</v>
      </c>
      <c r="BB50" s="253">
        <v>5301.2705845808459</v>
      </c>
      <c r="BC50" s="253">
        <v>5515.599118759862</v>
      </c>
      <c r="BD50" s="253">
        <v>5723.1260747206106</v>
      </c>
      <c r="BE50" s="253">
        <v>5932.1572436199804</v>
      </c>
      <c r="BF50" s="253">
        <v>6047.4513505866626</v>
      </c>
      <c r="BG50" s="253">
        <v>6277.3685643606232</v>
      </c>
      <c r="BH50" s="253">
        <v>6477.4696469019082</v>
      </c>
      <c r="BI50" s="253">
        <v>6734.2850346107562</v>
      </c>
      <c r="BJ50" s="253">
        <v>6913.085653910277</v>
      </c>
      <c r="BK50" s="253">
        <v>7262.5585597899935</v>
      </c>
      <c r="BL50" s="253">
        <v>7459.0338431362879</v>
      </c>
      <c r="BM50" s="253">
        <v>7941.4880112885667</v>
      </c>
      <c r="BN50" s="253">
        <v>7994.4185213151586</v>
      </c>
      <c r="BO50" s="253">
        <v>7994.5352731059684</v>
      </c>
      <c r="BP50" s="253">
        <v>8058.7348232523182</v>
      </c>
      <c r="BQ50" s="253">
        <v>7727.9153263861363</v>
      </c>
      <c r="BR50" s="253">
        <v>7707.9031638789047</v>
      </c>
      <c r="BS50" s="253">
        <v>7750.4479947452528</v>
      </c>
      <c r="BT50" s="253">
        <v>7588.7492514250916</v>
      </c>
      <c r="BU50" s="253">
        <v>7557.4864446144848</v>
      </c>
      <c r="BV50" s="253">
        <v>7584.4796368264069</v>
      </c>
      <c r="BW50" s="253">
        <v>7692.778413344372</v>
      </c>
      <c r="BX50" s="253">
        <v>6614.5913516680912</v>
      </c>
      <c r="BY50" s="253">
        <v>6551.1464126177798</v>
      </c>
      <c r="BZ50" s="253">
        <v>6537.0220856076503</v>
      </c>
      <c r="CA50" s="253">
        <v>7335.3683319001075</v>
      </c>
      <c r="CB50" s="253">
        <v>8178.9274951610751</v>
      </c>
      <c r="CC50" s="253">
        <v>8667.6187186816114</v>
      </c>
      <c r="CD50" s="253">
        <v>9228.3382021848938</v>
      </c>
      <c r="CE50" s="253">
        <v>9500.0896485194207</v>
      </c>
      <c r="CF50" s="253">
        <v>9724.6039501912637</v>
      </c>
      <c r="CG50" s="253">
        <v>9995.6978191236249</v>
      </c>
      <c r="CH50" s="254">
        <v>10256.669851281584</v>
      </c>
      <c r="CI50" s="267"/>
    </row>
    <row r="51" spans="1:127" ht="15.6" x14ac:dyDescent="0.3">
      <c r="A51" s="329"/>
      <c r="B51" s="296" t="s">
        <v>390</v>
      </c>
      <c r="AH51" s="253">
        <v>0</v>
      </c>
      <c r="AI51" s="253">
        <v>0</v>
      </c>
      <c r="AJ51" s="253">
        <v>0</v>
      </c>
      <c r="AK51" s="253">
        <v>0</v>
      </c>
      <c r="AL51" s="253">
        <v>0</v>
      </c>
      <c r="AM51" s="253">
        <v>0</v>
      </c>
      <c r="AN51" s="253">
        <v>0</v>
      </c>
      <c r="AO51" s="253">
        <v>0</v>
      </c>
      <c r="AP51" s="253">
        <v>0</v>
      </c>
      <c r="AQ51" s="253">
        <v>0</v>
      </c>
      <c r="AR51" s="253">
        <v>0</v>
      </c>
      <c r="AS51" s="253">
        <v>0</v>
      </c>
      <c r="AT51" s="253">
        <v>0</v>
      </c>
      <c r="AU51" s="253">
        <v>0</v>
      </c>
      <c r="AV51" s="253">
        <v>4425.0277733957928</v>
      </c>
      <c r="AW51" s="253">
        <v>6044.9157970173528</v>
      </c>
      <c r="AX51" s="253">
        <v>6701.9523020386096</v>
      </c>
      <c r="AY51" s="253">
        <v>7904.3912155390417</v>
      </c>
      <c r="AZ51" s="253">
        <v>9045.537330688092</v>
      </c>
      <c r="BA51" s="253">
        <v>9936.037805500102</v>
      </c>
      <c r="BB51" s="253">
        <v>10515.866564658074</v>
      </c>
      <c r="BC51" s="253">
        <v>11059.305712683908</v>
      </c>
      <c r="BD51" s="253">
        <v>11704.599556870397</v>
      </c>
      <c r="BE51" s="253">
        <v>12493.021598572479</v>
      </c>
      <c r="BF51" s="253">
        <v>13119.241104240478</v>
      </c>
      <c r="BG51" s="253">
        <v>13767.700601007225</v>
      </c>
      <c r="BH51" s="253">
        <v>14245.626236835878</v>
      </c>
      <c r="BI51" s="253">
        <v>14790.0173233153</v>
      </c>
      <c r="BJ51" s="253">
        <v>15253.361304124321</v>
      </c>
      <c r="BK51" s="253">
        <v>16123.507348479789</v>
      </c>
      <c r="BL51" s="253">
        <v>16581.013578323465</v>
      </c>
      <c r="BM51" s="253">
        <v>17820.946473917422</v>
      </c>
      <c r="BN51" s="253">
        <v>18162.054810684334</v>
      </c>
      <c r="BO51" s="253">
        <v>18814.236014539543</v>
      </c>
      <c r="BP51" s="253">
        <v>19765.783041825856</v>
      </c>
      <c r="BQ51" s="253">
        <v>19842.174581274085</v>
      </c>
      <c r="BR51" s="253">
        <v>19616.396373281154</v>
      </c>
      <c r="BS51" s="253">
        <v>18683.274647566108</v>
      </c>
      <c r="BT51" s="253">
        <v>15936.097206928887</v>
      </c>
      <c r="BU51" s="253">
        <v>12820.051559249434</v>
      </c>
      <c r="BV51" s="253">
        <v>10859.411149735875</v>
      </c>
      <c r="BW51" s="253">
        <v>9417.4680091496994</v>
      </c>
      <c r="BX51" s="253">
        <v>7192.3918864345969</v>
      </c>
      <c r="BY51" s="253">
        <v>7030.7380914825835</v>
      </c>
      <c r="BZ51" s="253">
        <v>6890.8196212358444</v>
      </c>
      <c r="CA51" s="253">
        <v>7517.5897461523255</v>
      </c>
      <c r="CB51" s="253">
        <v>8132.6269258269231</v>
      </c>
      <c r="CC51" s="253">
        <v>8455.7373083275907</v>
      </c>
      <c r="CD51" s="253">
        <v>8883.9644839667835</v>
      </c>
      <c r="CE51" s="253">
        <v>9120.407415958749</v>
      </c>
      <c r="CF51" s="253">
        <v>9119.4450623966804</v>
      </c>
      <c r="CG51" s="253">
        <v>8843.2781369053791</v>
      </c>
      <c r="CH51" s="254">
        <v>8931.4836391661865</v>
      </c>
      <c r="CI51" s="267"/>
    </row>
    <row r="52" spans="1:127" ht="15.6" x14ac:dyDescent="0.3">
      <c r="A52" s="329"/>
      <c r="B52" s="296" t="s">
        <v>415</v>
      </c>
      <c r="AH52" s="253">
        <v>305.51257819236673</v>
      </c>
      <c r="AI52" s="253">
        <v>439.37603016765991</v>
      </c>
      <c r="AJ52" s="253">
        <v>583.7971634137383</v>
      </c>
      <c r="AK52" s="253">
        <v>730.98171485324553</v>
      </c>
      <c r="AL52" s="253">
        <v>928.73533430632256</v>
      </c>
      <c r="AM52" s="253">
        <v>1142.0025057894932</v>
      </c>
      <c r="AN52" s="253">
        <v>1263.465993789139</v>
      </c>
      <c r="AO52" s="253">
        <v>1420.3500984493955</v>
      </c>
      <c r="AP52" s="253">
        <v>1662.4672165585898</v>
      </c>
      <c r="AQ52" s="253">
        <v>1822.3202499471347</v>
      </c>
      <c r="AR52" s="253">
        <v>1932.5491650642352</v>
      </c>
      <c r="AS52" s="253">
        <v>2037.2779435358459</v>
      </c>
      <c r="AT52" s="253">
        <v>2157.4562460074453</v>
      </c>
      <c r="AU52" s="253">
        <v>2446.6077937430191</v>
      </c>
      <c r="AV52" s="253">
        <v>153.17139036301865</v>
      </c>
      <c r="AW52" s="253">
        <v>0</v>
      </c>
      <c r="AX52" s="253">
        <v>0</v>
      </c>
      <c r="AY52" s="253">
        <v>0</v>
      </c>
      <c r="AZ52" s="253">
        <v>0</v>
      </c>
      <c r="BA52" s="253">
        <v>0</v>
      </c>
      <c r="BB52" s="253">
        <v>0</v>
      </c>
      <c r="BC52" s="253">
        <v>0</v>
      </c>
      <c r="BD52" s="253">
        <v>0</v>
      </c>
      <c r="BE52" s="253">
        <v>0</v>
      </c>
      <c r="BF52" s="253">
        <v>0</v>
      </c>
      <c r="BG52" s="253">
        <v>0</v>
      </c>
      <c r="BH52" s="253">
        <v>0</v>
      </c>
      <c r="BI52" s="253">
        <v>0</v>
      </c>
      <c r="BJ52" s="253">
        <v>0</v>
      </c>
      <c r="BK52" s="253">
        <v>0</v>
      </c>
      <c r="BL52" s="253">
        <v>0</v>
      </c>
      <c r="BM52" s="253">
        <v>0</v>
      </c>
      <c r="BN52" s="253">
        <v>0</v>
      </c>
      <c r="BO52" s="253">
        <v>0</v>
      </c>
      <c r="BP52" s="253">
        <v>0</v>
      </c>
      <c r="BQ52" s="253">
        <v>0</v>
      </c>
      <c r="BR52" s="253">
        <v>0</v>
      </c>
      <c r="BS52" s="253">
        <v>0</v>
      </c>
      <c r="BT52" s="253">
        <v>0</v>
      </c>
      <c r="BU52" s="253">
        <v>0</v>
      </c>
      <c r="BV52" s="253">
        <v>0</v>
      </c>
      <c r="BW52" s="253">
        <v>0</v>
      </c>
      <c r="BX52" s="253">
        <v>0</v>
      </c>
      <c r="BY52" s="253">
        <v>0</v>
      </c>
      <c r="BZ52" s="253">
        <v>0</v>
      </c>
      <c r="CA52" s="253">
        <v>0</v>
      </c>
      <c r="CB52" s="253">
        <v>0</v>
      </c>
      <c r="CC52" s="253">
        <v>0</v>
      </c>
      <c r="CD52" s="253">
        <v>0</v>
      </c>
      <c r="CE52" s="253">
        <v>0</v>
      </c>
      <c r="CF52" s="253">
        <v>0</v>
      </c>
      <c r="CG52" s="253">
        <v>0</v>
      </c>
      <c r="CH52" s="254">
        <v>0</v>
      </c>
      <c r="CI52" s="267"/>
    </row>
    <row r="53" spans="1:127" ht="15.6" x14ac:dyDescent="0.3">
      <c r="A53" s="329"/>
      <c r="B53" s="296" t="s">
        <v>591</v>
      </c>
      <c r="AH53" s="253">
        <v>0</v>
      </c>
      <c r="AI53" s="253">
        <v>0</v>
      </c>
      <c r="AJ53" s="253">
        <v>0</v>
      </c>
      <c r="AK53" s="253">
        <v>0</v>
      </c>
      <c r="AL53" s="253">
        <v>0</v>
      </c>
      <c r="AM53" s="253">
        <v>0</v>
      </c>
      <c r="AN53" s="253">
        <v>0</v>
      </c>
      <c r="AO53" s="253">
        <v>0</v>
      </c>
      <c r="AP53" s="253">
        <v>0</v>
      </c>
      <c r="AQ53" s="253">
        <v>0</v>
      </c>
      <c r="AR53" s="253">
        <v>0</v>
      </c>
      <c r="AS53" s="253">
        <v>0</v>
      </c>
      <c r="AT53" s="253">
        <v>0</v>
      </c>
      <c r="AU53" s="253">
        <v>0</v>
      </c>
      <c r="AV53" s="253">
        <v>0</v>
      </c>
      <c r="AW53" s="253">
        <v>0</v>
      </c>
      <c r="AX53" s="253">
        <v>0</v>
      </c>
      <c r="AY53" s="253">
        <v>0</v>
      </c>
      <c r="AZ53" s="253">
        <v>0</v>
      </c>
      <c r="BA53" s="253">
        <v>0</v>
      </c>
      <c r="BB53" s="253">
        <v>0</v>
      </c>
      <c r="BC53" s="253">
        <v>0</v>
      </c>
      <c r="BD53" s="253">
        <v>0</v>
      </c>
      <c r="BE53" s="253">
        <v>0</v>
      </c>
      <c r="BF53" s="253">
        <v>0</v>
      </c>
      <c r="BG53" s="253">
        <v>0</v>
      </c>
      <c r="BH53" s="253">
        <v>0</v>
      </c>
      <c r="BI53" s="253">
        <v>0</v>
      </c>
      <c r="BJ53" s="253">
        <v>0</v>
      </c>
      <c r="BK53" s="253">
        <v>0</v>
      </c>
      <c r="BL53" s="253">
        <v>0</v>
      </c>
      <c r="BM53" s="253">
        <v>0</v>
      </c>
      <c r="BN53" s="253">
        <v>0</v>
      </c>
      <c r="BO53" s="253">
        <v>0</v>
      </c>
      <c r="BP53" s="253">
        <v>0</v>
      </c>
      <c r="BQ53" s="253">
        <v>231.45224036172459</v>
      </c>
      <c r="BR53" s="253">
        <v>2224.3112016974324</v>
      </c>
      <c r="BS53" s="253">
        <v>4242.0421077947367</v>
      </c>
      <c r="BT53" s="253">
        <v>7142.5282190001271</v>
      </c>
      <c r="BU53" s="253">
        <v>11805.704549536995</v>
      </c>
      <c r="BV53" s="253">
        <v>14199.187212916591</v>
      </c>
      <c r="BW53" s="253">
        <v>16278.543738672677</v>
      </c>
      <c r="BX53" s="253">
        <v>16929.569777675297</v>
      </c>
      <c r="BY53" s="253">
        <v>18757.707285697175</v>
      </c>
      <c r="BZ53" s="253">
        <v>20321.524226473317</v>
      </c>
      <c r="CA53" s="253">
        <v>23738.035072316059</v>
      </c>
      <c r="CB53" s="253">
        <v>27250.074357923259</v>
      </c>
      <c r="CC53" s="253">
        <v>29114.700595569935</v>
      </c>
      <c r="CD53" s="253">
        <v>32100.181512944848</v>
      </c>
      <c r="CE53" s="253">
        <v>34162.257509947536</v>
      </c>
      <c r="CF53" s="253">
        <v>36332.225527394679</v>
      </c>
      <c r="CG53" s="253">
        <v>38964.688160171747</v>
      </c>
      <c r="CH53" s="254">
        <v>41463.410940661503</v>
      </c>
      <c r="CI53" s="267"/>
    </row>
    <row r="54" spans="1:127" ht="25.5" customHeight="1" x14ac:dyDescent="0.3">
      <c r="A54" s="329"/>
      <c r="B54" s="256" t="s">
        <v>592</v>
      </c>
      <c r="AH54" s="253">
        <f>SUM(AH55:AH62)</f>
        <v>11277.964322633112</v>
      </c>
      <c r="AI54" s="253">
        <f t="shared" ref="AI54:CH54" si="17">SUM(AI55:AI62)</f>
        <v>10461.598895510991</v>
      </c>
      <c r="AJ54" s="253">
        <f t="shared" si="17"/>
        <v>9733.0663084338448</v>
      </c>
      <c r="AK54" s="253">
        <f t="shared" si="17"/>
        <v>10047.829583358485</v>
      </c>
      <c r="AL54" s="253">
        <f t="shared" si="17"/>
        <v>10074.417185695702</v>
      </c>
      <c r="AM54" s="253">
        <f t="shared" si="17"/>
        <v>9857.2847868145727</v>
      </c>
      <c r="AN54" s="253">
        <f t="shared" si="17"/>
        <v>10682.675958722777</v>
      </c>
      <c r="AO54" s="253">
        <f t="shared" si="17"/>
        <v>11184.415585657207</v>
      </c>
      <c r="AP54" s="253">
        <f t="shared" si="17"/>
        <v>11892.261936958854</v>
      </c>
      <c r="AQ54" s="253">
        <f t="shared" si="17"/>
        <v>12358.971032602347</v>
      </c>
      <c r="AR54" s="253">
        <f t="shared" si="17"/>
        <v>13276.487426156382</v>
      </c>
      <c r="AS54" s="253">
        <f t="shared" si="17"/>
        <v>14001.034138985719</v>
      </c>
      <c r="AT54" s="253">
        <f t="shared" si="17"/>
        <v>15041.702445514145</v>
      </c>
      <c r="AU54" s="253">
        <f t="shared" si="17"/>
        <v>17865.83478626236</v>
      </c>
      <c r="AV54" s="253">
        <f t="shared" si="17"/>
        <v>20435.822272769699</v>
      </c>
      <c r="AW54" s="253">
        <f t="shared" si="17"/>
        <v>22882.431249184687</v>
      </c>
      <c r="AX54" s="253">
        <f t="shared" si="17"/>
        <v>24839.391517332489</v>
      </c>
      <c r="AY54" s="253">
        <f t="shared" si="17"/>
        <v>24842.113392163985</v>
      </c>
      <c r="AZ54" s="253">
        <f t="shared" si="17"/>
        <v>24282.764863002929</v>
      </c>
      <c r="BA54" s="253">
        <f t="shared" si="17"/>
        <v>24251.524415458127</v>
      </c>
      <c r="BB54" s="253">
        <f t="shared" si="17"/>
        <v>23901.064687028971</v>
      </c>
      <c r="BC54" s="253">
        <f t="shared" si="17"/>
        <v>23148.912078947818</v>
      </c>
      <c r="BD54" s="253">
        <f t="shared" si="17"/>
        <v>23589.529272199768</v>
      </c>
      <c r="BE54" s="253">
        <f t="shared" si="17"/>
        <v>23842.2903431099</v>
      </c>
      <c r="BF54" s="253">
        <f t="shared" si="17"/>
        <v>23233.36124312436</v>
      </c>
      <c r="BG54" s="253">
        <f t="shared" si="17"/>
        <v>22997.660814447168</v>
      </c>
      <c r="BH54" s="253">
        <f t="shared" si="17"/>
        <v>21682.872841060747</v>
      </c>
      <c r="BI54" s="253">
        <f t="shared" si="17"/>
        <v>20734.699052155585</v>
      </c>
      <c r="BJ54" s="253">
        <f t="shared" si="17"/>
        <v>20065.683294863131</v>
      </c>
      <c r="BK54" s="253">
        <f t="shared" si="17"/>
        <v>20609.316978182575</v>
      </c>
      <c r="BL54" s="253">
        <f t="shared" si="17"/>
        <v>19895.593414983297</v>
      </c>
      <c r="BM54" s="253">
        <f t="shared" si="17"/>
        <v>20633.795693481497</v>
      </c>
      <c r="BN54" s="253">
        <f t="shared" si="17"/>
        <v>20355.650763548358</v>
      </c>
      <c r="BO54" s="253">
        <f t="shared" si="17"/>
        <v>20081.849066903924</v>
      </c>
      <c r="BP54" s="253">
        <f t="shared" si="17"/>
        <v>19768.177844453614</v>
      </c>
      <c r="BQ54" s="253">
        <f t="shared" si="17"/>
        <v>19427.481095499854</v>
      </c>
      <c r="BR54" s="253">
        <f t="shared" si="17"/>
        <v>20294.87319945229</v>
      </c>
      <c r="BS54" s="253">
        <f t="shared" si="17"/>
        <v>21251.513598421425</v>
      </c>
      <c r="BT54" s="253">
        <f t="shared" si="17"/>
        <v>21310.079764793885</v>
      </c>
      <c r="BU54" s="253">
        <f t="shared" si="17"/>
        <v>21765.008790509106</v>
      </c>
      <c r="BV54" s="253">
        <f t="shared" si="17"/>
        <v>21813.558470327553</v>
      </c>
      <c r="BW54" s="253">
        <f t="shared" si="17"/>
        <v>22339.095967407131</v>
      </c>
      <c r="BX54" s="253">
        <f t="shared" si="17"/>
        <v>23729.30889651215</v>
      </c>
      <c r="BY54" s="253">
        <f t="shared" si="17"/>
        <v>25561.173592636311</v>
      </c>
      <c r="BZ54" s="253">
        <f t="shared" si="17"/>
        <v>24731.630441832815</v>
      </c>
      <c r="CA54" s="253">
        <f t="shared" si="17"/>
        <v>27781.196701134839</v>
      </c>
      <c r="CB54" s="253">
        <f t="shared" si="17"/>
        <v>31280.875882252847</v>
      </c>
      <c r="CC54" s="253">
        <f t="shared" si="17"/>
        <v>32198.120593817701</v>
      </c>
      <c r="CD54" s="253">
        <f t="shared" si="17"/>
        <v>33425.51010631807</v>
      </c>
      <c r="CE54" s="253">
        <f t="shared" si="17"/>
        <v>33646.784473557738</v>
      </c>
      <c r="CF54" s="253">
        <f t="shared" si="17"/>
        <v>33523.815082505345</v>
      </c>
      <c r="CG54" s="253">
        <f t="shared" si="17"/>
        <v>33512.749260920216</v>
      </c>
      <c r="CH54" s="254">
        <f t="shared" si="17"/>
        <v>33598.659625342596</v>
      </c>
      <c r="CI54" s="267"/>
    </row>
    <row r="55" spans="1:127" ht="15.6" x14ac:dyDescent="0.3">
      <c r="A55" s="329"/>
      <c r="B55" s="296" t="s">
        <v>394</v>
      </c>
      <c r="AH55" s="253">
        <v>0</v>
      </c>
      <c r="AI55" s="253">
        <v>0</v>
      </c>
      <c r="AJ55" s="253">
        <v>0</v>
      </c>
      <c r="AK55" s="253">
        <v>0</v>
      </c>
      <c r="AL55" s="253">
        <v>0</v>
      </c>
      <c r="AM55" s="253">
        <v>0</v>
      </c>
      <c r="AN55" s="253">
        <v>0</v>
      </c>
      <c r="AO55" s="253">
        <v>0</v>
      </c>
      <c r="AP55" s="253">
        <v>0</v>
      </c>
      <c r="AQ55" s="253">
        <v>0</v>
      </c>
      <c r="AR55" s="253">
        <v>0</v>
      </c>
      <c r="AS55" s="253">
        <v>0</v>
      </c>
      <c r="AT55" s="253">
        <v>0</v>
      </c>
      <c r="AU55" s="253">
        <v>0</v>
      </c>
      <c r="AV55" s="253">
        <v>0</v>
      </c>
      <c r="AW55" s="253">
        <v>0</v>
      </c>
      <c r="AX55" s="253">
        <v>0</v>
      </c>
      <c r="AY55" s="253">
        <v>0</v>
      </c>
      <c r="AZ55" s="253">
        <v>0</v>
      </c>
      <c r="BA55" s="253">
        <v>0</v>
      </c>
      <c r="BB55" s="253">
        <v>0</v>
      </c>
      <c r="BC55" s="253">
        <v>0</v>
      </c>
      <c r="BD55" s="253">
        <v>0</v>
      </c>
      <c r="BE55" s="253">
        <v>0</v>
      </c>
      <c r="BF55" s="253">
        <v>0</v>
      </c>
      <c r="BG55" s="253">
        <v>0</v>
      </c>
      <c r="BH55" s="253">
        <v>0</v>
      </c>
      <c r="BI55" s="253">
        <v>0</v>
      </c>
      <c r="BJ55" s="253">
        <v>0</v>
      </c>
      <c r="BK55" s="253">
        <v>0</v>
      </c>
      <c r="BL55" s="253">
        <v>200.36712863153667</v>
      </c>
      <c r="BM55" s="253">
        <v>1971.1194969236742</v>
      </c>
      <c r="BN55" s="253">
        <v>3412.8525399544028</v>
      </c>
      <c r="BO55" s="253">
        <v>5321.432894641518</v>
      </c>
      <c r="BP55" s="253">
        <v>9977.9365010926504</v>
      </c>
      <c r="BQ55" s="253">
        <v>15047.175985190746</v>
      </c>
      <c r="BR55" s="253">
        <v>18236.139197466957</v>
      </c>
      <c r="BS55" s="253">
        <v>20149.37984753761</v>
      </c>
      <c r="BT55" s="253">
        <v>20526.95558387072</v>
      </c>
      <c r="BU55" s="253">
        <v>20984.371648515338</v>
      </c>
      <c r="BV55" s="253">
        <v>20175.924514045528</v>
      </c>
      <c r="BW55" s="253">
        <v>18033.831359471122</v>
      </c>
      <c r="BX55" s="253">
        <v>16560.597511937536</v>
      </c>
      <c r="BY55" s="253">
        <v>15662.409303605731</v>
      </c>
      <c r="BZ55" s="253">
        <v>13941.272402949178</v>
      </c>
      <c r="CA55" s="253">
        <v>13537.127424838731</v>
      </c>
      <c r="CB55" s="253">
        <v>12992.438558606158</v>
      </c>
      <c r="CC55" s="253">
        <v>7172.6647758012732</v>
      </c>
      <c r="CD55" s="253">
        <v>5305.4411705184839</v>
      </c>
      <c r="CE55" s="253">
        <v>5263.7749246007124</v>
      </c>
      <c r="CF55" s="253">
        <v>5092.2239635765254</v>
      </c>
      <c r="CG55" s="253">
        <v>4898.1421545555904</v>
      </c>
      <c r="CH55" s="254">
        <v>4829.4974207399928</v>
      </c>
      <c r="CI55" s="267"/>
    </row>
    <row r="56" spans="1:127" ht="15.6" x14ac:dyDescent="0.3">
      <c r="A56" s="329"/>
      <c r="B56" s="296" t="s">
        <v>405</v>
      </c>
      <c r="AH56" s="253">
        <v>0</v>
      </c>
      <c r="AI56" s="253">
        <v>0</v>
      </c>
      <c r="AJ56" s="253">
        <v>0</v>
      </c>
      <c r="AK56" s="253">
        <v>0</v>
      </c>
      <c r="AL56" s="253">
        <v>0</v>
      </c>
      <c r="AM56" s="253">
        <v>0</v>
      </c>
      <c r="AN56" s="253">
        <v>0</v>
      </c>
      <c r="AO56" s="253">
        <v>0</v>
      </c>
      <c r="AP56" s="253">
        <v>0</v>
      </c>
      <c r="AQ56" s="253">
        <v>0</v>
      </c>
      <c r="AR56" s="253">
        <v>0</v>
      </c>
      <c r="AS56" s="253">
        <v>0</v>
      </c>
      <c r="AT56" s="253">
        <v>0</v>
      </c>
      <c r="AU56" s="253">
        <v>0</v>
      </c>
      <c r="AV56" s="253">
        <v>0</v>
      </c>
      <c r="AW56" s="253">
        <v>0</v>
      </c>
      <c r="AX56" s="253">
        <v>0</v>
      </c>
      <c r="AY56" s="253">
        <v>15849.042601160607</v>
      </c>
      <c r="AZ56" s="253">
        <v>15408.246953844926</v>
      </c>
      <c r="BA56" s="253">
        <v>14868.274465766668</v>
      </c>
      <c r="BB56" s="253">
        <v>14342.4246449523</v>
      </c>
      <c r="BC56" s="253">
        <v>13267.353539368731</v>
      </c>
      <c r="BD56" s="253">
        <v>13103.936642063498</v>
      </c>
      <c r="BE56" s="253">
        <v>12813.858872174216</v>
      </c>
      <c r="BF56" s="253">
        <v>12572.266834224409</v>
      </c>
      <c r="BG56" s="253">
        <v>12209.794008620371</v>
      </c>
      <c r="BH56" s="253">
        <v>11746.853804250395</v>
      </c>
      <c r="BI56" s="253">
        <v>11412.060695127962</v>
      </c>
      <c r="BJ56" s="253">
        <v>10939.515995375652</v>
      </c>
      <c r="BK56" s="253">
        <v>10878.064949694113</v>
      </c>
      <c r="BL56" s="253">
        <v>10264.81745535966</v>
      </c>
      <c r="BM56" s="253">
        <v>9499.9837152933978</v>
      </c>
      <c r="BN56" s="253">
        <v>8496.4485060885854</v>
      </c>
      <c r="BO56" s="253">
        <v>7389.4216561097792</v>
      </c>
      <c r="BP56" s="253">
        <v>4821.2158754936991</v>
      </c>
      <c r="BQ56" s="253">
        <v>1711.072297578723</v>
      </c>
      <c r="BR56" s="253">
        <v>347.63514061991373</v>
      </c>
      <c r="BS56" s="253">
        <v>87.432355913927097</v>
      </c>
      <c r="BT56" s="253">
        <v>20.616816804224584</v>
      </c>
      <c r="BU56" s="253">
        <v>12.203446298505742</v>
      </c>
      <c r="BV56" s="253">
        <v>0</v>
      </c>
      <c r="BW56" s="253">
        <v>6.2809240687978249</v>
      </c>
      <c r="BX56" s="253">
        <v>5.7250804831800544</v>
      </c>
      <c r="BY56" s="253">
        <v>0</v>
      </c>
      <c r="BZ56" s="253">
        <v>13.562234600791374</v>
      </c>
      <c r="CA56" s="253">
        <v>-0.99513629330007369</v>
      </c>
      <c r="CB56" s="253">
        <v>0.94134785952415523</v>
      </c>
      <c r="CC56" s="253">
        <v>2.6168698372186894</v>
      </c>
      <c r="CD56" s="253">
        <v>1.2498942610542521</v>
      </c>
      <c r="CE56" s="253">
        <v>1.2728275247062883</v>
      </c>
      <c r="CF56" s="253">
        <v>1.2829797898963708</v>
      </c>
      <c r="CG56" s="253">
        <v>0.62082363736181745</v>
      </c>
      <c r="CH56" s="254">
        <v>1.9787022109929631</v>
      </c>
      <c r="CI56" s="267"/>
    </row>
    <row r="57" spans="1:127" ht="15.6" x14ac:dyDescent="0.3">
      <c r="A57" s="329"/>
      <c r="B57" s="296" t="s">
        <v>593</v>
      </c>
      <c r="AH57" s="253">
        <v>845.03479074484414</v>
      </c>
      <c r="AI57" s="253">
        <v>812.01139752504241</v>
      </c>
      <c r="AJ57" s="253">
        <v>803.3048968573039</v>
      </c>
      <c r="AK57" s="253">
        <v>836.61491064128677</v>
      </c>
      <c r="AL57" s="253">
        <v>1019.2476762090573</v>
      </c>
      <c r="AM57" s="253">
        <v>1145.7590929795902</v>
      </c>
      <c r="AN57" s="253">
        <v>1252.8188084482192</v>
      </c>
      <c r="AO57" s="253">
        <v>1454.0076837207082</v>
      </c>
      <c r="AP57" s="253">
        <v>1743.3265169748636</v>
      </c>
      <c r="AQ57" s="253">
        <v>1794.1337064364752</v>
      </c>
      <c r="AR57" s="253">
        <v>2209.1508801930722</v>
      </c>
      <c r="AS57" s="253">
        <v>2388.0793933056871</v>
      </c>
      <c r="AT57" s="253">
        <v>2642.88622184015</v>
      </c>
      <c r="AU57" s="253">
        <v>3223.3498607622382</v>
      </c>
      <c r="AV57" s="253">
        <v>4258.6230315272223</v>
      </c>
      <c r="AW57" s="253">
        <v>5141.645549392575</v>
      </c>
      <c r="AX57" s="253">
        <v>5915.7117419559772</v>
      </c>
      <c r="AY57" s="253">
        <v>6698.9396821881683</v>
      </c>
      <c r="AZ57" s="253">
        <v>7052.9070686755385</v>
      </c>
      <c r="BA57" s="253">
        <v>7379.7051375820483</v>
      </c>
      <c r="BB57" s="253">
        <v>7611.7460832534243</v>
      </c>
      <c r="BC57" s="253">
        <v>7915.4245318117019</v>
      </c>
      <c r="BD57" s="253">
        <v>8521.3954788215742</v>
      </c>
      <c r="BE57" s="253">
        <v>9054.5118421160132</v>
      </c>
      <c r="BF57" s="253">
        <v>8879.5255310262219</v>
      </c>
      <c r="BG57" s="253">
        <v>9088.1761040339989</v>
      </c>
      <c r="BH57" s="253">
        <v>8316.6384006708158</v>
      </c>
      <c r="BI57" s="253">
        <v>7777.7695619349961</v>
      </c>
      <c r="BJ57" s="253">
        <v>7620.895871785282</v>
      </c>
      <c r="BK57" s="253">
        <v>8263.3066950516586</v>
      </c>
      <c r="BL57" s="253">
        <v>8032.3835921936088</v>
      </c>
      <c r="BM57" s="253">
        <v>7752.7840865016378</v>
      </c>
      <c r="BN57" s="253">
        <v>7087.9908595995284</v>
      </c>
      <c r="BO57" s="253">
        <v>6052.3737499357358</v>
      </c>
      <c r="BP57" s="253">
        <v>3663.7846489083504</v>
      </c>
      <c r="BQ57" s="253">
        <v>1429.7160311078842</v>
      </c>
      <c r="BR57" s="253">
        <v>653.73957591714179</v>
      </c>
      <c r="BS57" s="253">
        <v>329.2368359204537</v>
      </c>
      <c r="BT57" s="253">
        <v>138.03616920660494</v>
      </c>
      <c r="BU57" s="253">
        <v>39.583653086939798</v>
      </c>
      <c r="BV57" s="253">
        <v>4.2068353343997149</v>
      </c>
      <c r="BW57" s="253">
        <v>1.8737945082308689</v>
      </c>
      <c r="BX57" s="253">
        <v>1.390029574507363</v>
      </c>
      <c r="BY57" s="253">
        <v>1.0446890677805249</v>
      </c>
      <c r="BZ57" s="253">
        <v>1.0827574416699921</v>
      </c>
      <c r="CA57" s="253">
        <v>0.70186461075473183</v>
      </c>
      <c r="CB57" s="253">
        <v>0.31675128667714075</v>
      </c>
      <c r="CC57" s="253">
        <v>1.9934788451061248E-3</v>
      </c>
      <c r="CD57" s="253">
        <v>4.6090873089939446E-3</v>
      </c>
      <c r="CE57" s="253">
        <v>2.0293982953703453E-3</v>
      </c>
      <c r="CF57" s="253">
        <v>8.2282864936224199E-4</v>
      </c>
      <c r="CG57" s="253">
        <v>1.1347592521892926E-4</v>
      </c>
      <c r="CH57" s="254">
        <v>1.4339420597545517E-3</v>
      </c>
      <c r="CI57" s="267"/>
    </row>
    <row r="58" spans="1:127" ht="15.6" x14ac:dyDescent="0.3">
      <c r="A58" s="329"/>
      <c r="B58" s="296" t="s">
        <v>408</v>
      </c>
      <c r="AH58" s="253">
        <v>5460.2248017359161</v>
      </c>
      <c r="AI58" s="253">
        <v>5533.9132913521726</v>
      </c>
      <c r="AJ58" s="253">
        <v>5370.9339034063923</v>
      </c>
      <c r="AK58" s="253">
        <v>5788.6991291846607</v>
      </c>
      <c r="AL58" s="253">
        <v>6268.9635065676775</v>
      </c>
      <c r="AM58" s="253">
        <v>7032.3312198616159</v>
      </c>
      <c r="AN58" s="253">
        <v>7602.0903334166733</v>
      </c>
      <c r="AO58" s="253">
        <v>7906.1667802313514</v>
      </c>
      <c r="AP58" s="253">
        <v>8648.1868042579499</v>
      </c>
      <c r="AQ58" s="253">
        <v>9072.7691053740473</v>
      </c>
      <c r="AR58" s="253">
        <v>9613.1200551601542</v>
      </c>
      <c r="AS58" s="253">
        <v>10157.640101125011</v>
      </c>
      <c r="AT58" s="253">
        <v>10823.258456450621</v>
      </c>
      <c r="AU58" s="253">
        <v>12638.614257700268</v>
      </c>
      <c r="AV58" s="253">
        <v>13925.410265306742</v>
      </c>
      <c r="AW58" s="253">
        <v>15411.478532685422</v>
      </c>
      <c r="AX58" s="253">
        <v>16526.958548638228</v>
      </c>
      <c r="AY58" s="253">
        <v>563.44278518714884</v>
      </c>
      <c r="AZ58" s="253">
        <v>0</v>
      </c>
      <c r="BA58" s="253">
        <v>0</v>
      </c>
      <c r="BB58" s="253">
        <v>0</v>
      </c>
      <c r="BC58" s="253">
        <v>0</v>
      </c>
      <c r="BD58" s="253">
        <v>0</v>
      </c>
      <c r="BE58" s="253">
        <v>0</v>
      </c>
      <c r="BF58" s="253">
        <v>0</v>
      </c>
      <c r="BG58" s="253">
        <v>0</v>
      </c>
      <c r="BH58" s="253">
        <v>0</v>
      </c>
      <c r="BI58" s="253">
        <v>0</v>
      </c>
      <c r="BJ58" s="253">
        <v>0</v>
      </c>
      <c r="BK58" s="253">
        <v>0</v>
      </c>
      <c r="BL58" s="253">
        <v>0</v>
      </c>
      <c r="BM58" s="253">
        <v>0</v>
      </c>
      <c r="BN58" s="253">
        <v>0</v>
      </c>
      <c r="BO58" s="253">
        <v>0</v>
      </c>
      <c r="BP58" s="253">
        <v>0</v>
      </c>
      <c r="BQ58" s="253">
        <v>0</v>
      </c>
      <c r="BR58" s="253">
        <v>0</v>
      </c>
      <c r="BS58" s="253">
        <v>0</v>
      </c>
      <c r="BT58" s="253">
        <v>0</v>
      </c>
      <c r="BU58" s="253">
        <v>0</v>
      </c>
      <c r="BV58" s="253">
        <v>0</v>
      </c>
      <c r="BW58" s="253">
        <v>0</v>
      </c>
      <c r="BX58" s="253">
        <v>0</v>
      </c>
      <c r="BY58" s="253">
        <v>0</v>
      </c>
      <c r="BZ58" s="253">
        <v>0</v>
      </c>
      <c r="CA58" s="253">
        <v>0</v>
      </c>
      <c r="CB58" s="253">
        <v>0</v>
      </c>
      <c r="CC58" s="253">
        <v>0</v>
      </c>
      <c r="CD58" s="253">
        <v>0</v>
      </c>
      <c r="CE58" s="253">
        <v>0</v>
      </c>
      <c r="CF58" s="253">
        <v>0</v>
      </c>
      <c r="CG58" s="253">
        <v>0</v>
      </c>
      <c r="CH58" s="254">
        <v>0</v>
      </c>
      <c r="CI58" s="267"/>
    </row>
    <row r="59" spans="1:127" ht="15.6" x14ac:dyDescent="0.3">
      <c r="A59" s="329"/>
      <c r="B59" s="296" t="s">
        <v>426</v>
      </c>
      <c r="AH59" s="253">
        <v>448.51846585687878</v>
      </c>
      <c r="AI59" s="253">
        <v>472.74636157279866</v>
      </c>
      <c r="AJ59" s="253">
        <v>504.40074918946993</v>
      </c>
      <c r="AK59" s="253">
        <v>549.29261809781451</v>
      </c>
      <c r="AL59" s="253">
        <v>606.0391588270071</v>
      </c>
      <c r="AM59" s="253">
        <v>683.69886859765711</v>
      </c>
      <c r="AN59" s="253">
        <v>837.57858015235058</v>
      </c>
      <c r="AO59" s="253">
        <v>895.2917682169176</v>
      </c>
      <c r="AP59" s="253">
        <v>921.79602474552155</v>
      </c>
      <c r="AQ59" s="253">
        <v>902.17111776636182</v>
      </c>
      <c r="AR59" s="253">
        <v>904.90482893545868</v>
      </c>
      <c r="AS59" s="253">
        <v>916.032307768745</v>
      </c>
      <c r="AT59" s="253">
        <v>1047.2404167307175</v>
      </c>
      <c r="AU59" s="253">
        <v>1373.6884897320892</v>
      </c>
      <c r="AV59" s="253">
        <v>1435.4968308720634</v>
      </c>
      <c r="AW59" s="253">
        <v>1533.4205574678904</v>
      </c>
      <c r="AX59" s="253">
        <v>1663.4989998092667</v>
      </c>
      <c r="AY59" s="253">
        <v>1705.7388276050156</v>
      </c>
      <c r="AZ59" s="253">
        <v>1821.6108404824629</v>
      </c>
      <c r="BA59" s="253">
        <v>2003.5448121094121</v>
      </c>
      <c r="BB59" s="253">
        <v>1946.8939588232463</v>
      </c>
      <c r="BC59" s="253">
        <v>1966.1340077673847</v>
      </c>
      <c r="BD59" s="253">
        <v>1964.1971513146977</v>
      </c>
      <c r="BE59" s="253">
        <v>1973.9196288196738</v>
      </c>
      <c r="BF59" s="253">
        <v>1781.5688778737299</v>
      </c>
      <c r="BG59" s="253">
        <v>1699.6907017927986</v>
      </c>
      <c r="BH59" s="253">
        <v>1619.380636139538</v>
      </c>
      <c r="BI59" s="253">
        <v>1544.8687950926244</v>
      </c>
      <c r="BJ59" s="253">
        <v>1505.2714277021992</v>
      </c>
      <c r="BK59" s="253">
        <v>1467.9453334368052</v>
      </c>
      <c r="BL59" s="253">
        <v>1398.0252387984892</v>
      </c>
      <c r="BM59" s="253">
        <v>1409.9083947627876</v>
      </c>
      <c r="BN59" s="253">
        <v>1358.3588579058423</v>
      </c>
      <c r="BO59" s="253">
        <v>1318.6207662168874</v>
      </c>
      <c r="BP59" s="253">
        <v>1305.2408189589155</v>
      </c>
      <c r="BQ59" s="253">
        <v>1239.5167816224994</v>
      </c>
      <c r="BR59" s="253">
        <v>1045.1554872311006</v>
      </c>
      <c r="BS59" s="253">
        <v>662.99755447771429</v>
      </c>
      <c r="BT59" s="253">
        <v>324.28209114987749</v>
      </c>
      <c r="BU59" s="253">
        <v>163.45041181275101</v>
      </c>
      <c r="BV59" s="253">
        <v>129.83796971224828</v>
      </c>
      <c r="BW59" s="253">
        <v>115.8928303755342</v>
      </c>
      <c r="BX59" s="253">
        <v>89.149932905386223</v>
      </c>
      <c r="BY59" s="253">
        <v>77.016632717517808</v>
      </c>
      <c r="BZ59" s="253">
        <v>67.342197737694121</v>
      </c>
      <c r="CA59" s="253">
        <v>61.844231934522561</v>
      </c>
      <c r="CB59" s="253">
        <v>56.665947046163751</v>
      </c>
      <c r="CC59" s="253">
        <v>47.6984130313569</v>
      </c>
      <c r="CD59" s="253">
        <v>41.995706529337944</v>
      </c>
      <c r="CE59" s="253">
        <v>35.430656179467213</v>
      </c>
      <c r="CF59" s="253">
        <v>28.628557696798655</v>
      </c>
      <c r="CG59" s="253">
        <v>21.898301745592196</v>
      </c>
      <c r="CH59" s="254">
        <v>15.162452583378586</v>
      </c>
      <c r="CI59" s="267"/>
    </row>
    <row r="60" spans="1:127" ht="15.6" x14ac:dyDescent="0.3">
      <c r="A60" s="329"/>
      <c r="B60" s="296" t="s">
        <v>594</v>
      </c>
      <c r="AH60" s="253">
        <v>4524.1862642954729</v>
      </c>
      <c r="AI60" s="253">
        <v>3642.9278450609777</v>
      </c>
      <c r="AJ60" s="253">
        <v>3054.4267589806791</v>
      </c>
      <c r="AK60" s="253">
        <v>2873.2229254347221</v>
      </c>
      <c r="AL60" s="253">
        <v>2180.1668440919607</v>
      </c>
      <c r="AM60" s="253">
        <v>995.49560537570949</v>
      </c>
      <c r="AN60" s="253">
        <v>990.18823670553309</v>
      </c>
      <c r="AO60" s="253">
        <v>928.94935348823026</v>
      </c>
      <c r="AP60" s="253">
        <v>578.95259098052054</v>
      </c>
      <c r="AQ60" s="253">
        <v>589.89710302546189</v>
      </c>
      <c r="AR60" s="253">
        <v>549.31166186769713</v>
      </c>
      <c r="AS60" s="253">
        <v>539.28233678627714</v>
      </c>
      <c r="AT60" s="253">
        <v>528.31735049265592</v>
      </c>
      <c r="AU60" s="253">
        <v>630.18217806776363</v>
      </c>
      <c r="AV60" s="253">
        <v>816.29214506366986</v>
      </c>
      <c r="AW60" s="253">
        <v>795.88660963879977</v>
      </c>
      <c r="AX60" s="253">
        <v>733.22222692901778</v>
      </c>
      <c r="AY60" s="253">
        <v>24.949496023047182</v>
      </c>
      <c r="AZ60" s="253">
        <v>0</v>
      </c>
      <c r="BA60" s="253">
        <v>0</v>
      </c>
      <c r="BB60" s="253">
        <v>0</v>
      </c>
      <c r="BC60" s="253">
        <v>0</v>
      </c>
      <c r="BD60" s="253">
        <v>0</v>
      </c>
      <c r="BE60" s="253">
        <v>0</v>
      </c>
      <c r="BF60" s="253">
        <v>0</v>
      </c>
      <c r="BG60" s="253">
        <v>0</v>
      </c>
      <c r="BH60" s="253">
        <v>0</v>
      </c>
      <c r="BI60" s="253">
        <v>0</v>
      </c>
      <c r="BJ60" s="253">
        <v>0</v>
      </c>
      <c r="BK60" s="253">
        <v>0</v>
      </c>
      <c r="BL60" s="253">
        <v>0</v>
      </c>
      <c r="BM60" s="253">
        <v>0</v>
      </c>
      <c r="BN60" s="253">
        <v>0</v>
      </c>
      <c r="BO60" s="253">
        <v>0</v>
      </c>
      <c r="BP60" s="253">
        <v>0</v>
      </c>
      <c r="BQ60" s="253">
        <v>0</v>
      </c>
      <c r="BR60" s="253">
        <v>0</v>
      </c>
      <c r="BS60" s="253">
        <v>0</v>
      </c>
      <c r="BT60" s="253">
        <v>0</v>
      </c>
      <c r="BU60" s="253">
        <v>0</v>
      </c>
      <c r="BV60" s="253">
        <v>0</v>
      </c>
      <c r="BW60" s="253">
        <v>0</v>
      </c>
      <c r="BX60" s="253">
        <v>0</v>
      </c>
      <c r="BY60" s="253">
        <v>0</v>
      </c>
      <c r="BZ60" s="253">
        <v>0</v>
      </c>
      <c r="CA60" s="253">
        <v>0</v>
      </c>
      <c r="CB60" s="253">
        <v>0</v>
      </c>
      <c r="CC60" s="253">
        <v>0</v>
      </c>
      <c r="CD60" s="253">
        <v>0</v>
      </c>
      <c r="CE60" s="253">
        <v>0</v>
      </c>
      <c r="CF60" s="253">
        <v>0</v>
      </c>
      <c r="CG60" s="253">
        <v>0</v>
      </c>
      <c r="CH60" s="254">
        <v>0</v>
      </c>
      <c r="CI60" s="267"/>
    </row>
    <row r="61" spans="1:127" ht="15.6" x14ac:dyDescent="0.3">
      <c r="A61" s="329"/>
      <c r="B61" s="296" t="s">
        <v>595</v>
      </c>
      <c r="AH61" s="253">
        <v>0</v>
      </c>
      <c r="AI61" s="253">
        <v>0</v>
      </c>
      <c r="AJ61" s="253">
        <v>0</v>
      </c>
      <c r="AK61" s="253">
        <v>0</v>
      </c>
      <c r="AL61" s="253">
        <v>0</v>
      </c>
      <c r="AM61" s="253">
        <v>0</v>
      </c>
      <c r="AN61" s="253">
        <v>0</v>
      </c>
      <c r="AO61" s="253">
        <v>0</v>
      </c>
      <c r="AP61" s="253">
        <v>0</v>
      </c>
      <c r="AQ61" s="253">
        <v>0</v>
      </c>
      <c r="AR61" s="253">
        <v>0</v>
      </c>
      <c r="AS61" s="253">
        <v>0</v>
      </c>
      <c r="AT61" s="253">
        <v>0</v>
      </c>
      <c r="AU61" s="253">
        <v>0</v>
      </c>
      <c r="AV61" s="253">
        <v>0</v>
      </c>
      <c r="AW61" s="253">
        <v>0</v>
      </c>
      <c r="AX61" s="253">
        <v>0</v>
      </c>
      <c r="AY61" s="253">
        <v>0</v>
      </c>
      <c r="AZ61" s="253">
        <v>0</v>
      </c>
      <c r="BA61" s="253">
        <v>0</v>
      </c>
      <c r="BB61" s="253">
        <v>0</v>
      </c>
      <c r="BC61" s="253">
        <v>0</v>
      </c>
      <c r="BD61" s="253">
        <v>0</v>
      </c>
      <c r="BE61" s="253">
        <v>0</v>
      </c>
      <c r="BF61" s="253">
        <v>0</v>
      </c>
      <c r="BG61" s="253">
        <v>0</v>
      </c>
      <c r="BH61" s="253">
        <v>0</v>
      </c>
      <c r="BI61" s="253">
        <v>0</v>
      </c>
      <c r="BJ61" s="253">
        <v>0</v>
      </c>
      <c r="BK61" s="253">
        <v>0</v>
      </c>
      <c r="BL61" s="253">
        <v>0</v>
      </c>
      <c r="BM61" s="253">
        <v>0</v>
      </c>
      <c r="BN61" s="253">
        <v>0</v>
      </c>
      <c r="BO61" s="253">
        <v>0</v>
      </c>
      <c r="BP61" s="253">
        <v>0</v>
      </c>
      <c r="BQ61" s="253">
        <v>0</v>
      </c>
      <c r="BR61" s="253">
        <v>0</v>
      </c>
      <c r="BS61" s="253">
        <v>0</v>
      </c>
      <c r="BT61" s="253">
        <v>0</v>
      </c>
      <c r="BU61" s="253">
        <v>0</v>
      </c>
      <c r="BV61" s="253">
        <v>0</v>
      </c>
      <c r="BW61" s="253">
        <v>1548.2483966796631</v>
      </c>
      <c r="BX61" s="253">
        <v>2539.2668579825277</v>
      </c>
      <c r="BY61" s="253">
        <v>3820.6283565534764</v>
      </c>
      <c r="BZ61" s="253">
        <v>4348.8205403824095</v>
      </c>
      <c r="CA61" s="253">
        <v>5859.3980781737837</v>
      </c>
      <c r="CB61" s="253">
        <v>7659.5604536451738</v>
      </c>
      <c r="CC61" s="253">
        <v>10992.304664278076</v>
      </c>
      <c r="CD61" s="253">
        <v>12080.205740209272</v>
      </c>
      <c r="CE61" s="253">
        <v>11817.688363217441</v>
      </c>
      <c r="CF61" s="253">
        <v>11454.72089608798</v>
      </c>
      <c r="CG61" s="253">
        <v>11184.352760578902</v>
      </c>
      <c r="CH61" s="254">
        <v>11043.229029021506</v>
      </c>
      <c r="CI61" s="267"/>
    </row>
    <row r="62" spans="1:127" ht="15.6" x14ac:dyDescent="0.3">
      <c r="A62" s="329"/>
      <c r="B62" s="296" t="s">
        <v>596</v>
      </c>
      <c r="AH62" s="253">
        <v>0</v>
      </c>
      <c r="AI62" s="253">
        <v>0</v>
      </c>
      <c r="AJ62" s="253">
        <v>0</v>
      </c>
      <c r="AK62" s="253">
        <v>0</v>
      </c>
      <c r="AL62" s="253">
        <v>0</v>
      </c>
      <c r="AM62" s="253">
        <v>0</v>
      </c>
      <c r="AN62" s="253">
        <v>0</v>
      </c>
      <c r="AO62" s="253">
        <v>0</v>
      </c>
      <c r="AP62" s="253">
        <v>0</v>
      </c>
      <c r="AQ62" s="253">
        <v>0</v>
      </c>
      <c r="AR62" s="253">
        <v>0</v>
      </c>
      <c r="AS62" s="253">
        <v>0</v>
      </c>
      <c r="AT62" s="253">
        <v>0</v>
      </c>
      <c r="AU62" s="253">
        <v>0</v>
      </c>
      <c r="AV62" s="253">
        <v>0</v>
      </c>
      <c r="AW62" s="253">
        <v>0</v>
      </c>
      <c r="AX62" s="253">
        <v>0</v>
      </c>
      <c r="AY62" s="253">
        <v>0</v>
      </c>
      <c r="AZ62" s="253">
        <v>0</v>
      </c>
      <c r="BA62" s="253">
        <v>0</v>
      </c>
      <c r="BB62" s="253">
        <v>0</v>
      </c>
      <c r="BC62" s="253">
        <v>0</v>
      </c>
      <c r="BD62" s="253">
        <v>0</v>
      </c>
      <c r="BE62" s="253">
        <v>0</v>
      </c>
      <c r="BF62" s="253">
        <v>0</v>
      </c>
      <c r="BG62" s="253">
        <v>0</v>
      </c>
      <c r="BH62" s="253">
        <v>0</v>
      </c>
      <c r="BI62" s="253">
        <v>0</v>
      </c>
      <c r="BJ62" s="253">
        <v>0</v>
      </c>
      <c r="BK62" s="253">
        <v>0</v>
      </c>
      <c r="BL62" s="253">
        <v>0</v>
      </c>
      <c r="BM62" s="253">
        <v>0</v>
      </c>
      <c r="BN62" s="253">
        <v>0</v>
      </c>
      <c r="BO62" s="253">
        <v>0</v>
      </c>
      <c r="BP62" s="253">
        <v>0</v>
      </c>
      <c r="BQ62" s="253">
        <v>0</v>
      </c>
      <c r="BR62" s="253">
        <v>12.203798217180077</v>
      </c>
      <c r="BS62" s="253">
        <v>22.467004571720231</v>
      </c>
      <c r="BT62" s="253">
        <v>300.18910376245901</v>
      </c>
      <c r="BU62" s="253">
        <v>565.39963079557299</v>
      </c>
      <c r="BV62" s="253">
        <v>1503.5891512353789</v>
      </c>
      <c r="BW62" s="253">
        <v>2632.9686623037828</v>
      </c>
      <c r="BX62" s="253">
        <v>4533.1794836290146</v>
      </c>
      <c r="BY62" s="253">
        <v>6000.0746106918032</v>
      </c>
      <c r="BZ62" s="253">
        <v>6359.55030872107</v>
      </c>
      <c r="CA62" s="253">
        <v>8323.1202378703438</v>
      </c>
      <c r="CB62" s="253">
        <v>10570.952823809153</v>
      </c>
      <c r="CC62" s="253">
        <v>13982.833877390929</v>
      </c>
      <c r="CD62" s="253">
        <v>15996.612985712609</v>
      </c>
      <c r="CE62" s="253">
        <v>16528.615672637115</v>
      </c>
      <c r="CF62" s="253">
        <v>16946.957862525494</v>
      </c>
      <c r="CG62" s="253">
        <v>17407.735106926844</v>
      </c>
      <c r="CH62" s="254">
        <v>17708.790586844665</v>
      </c>
      <c r="CI62" s="267"/>
    </row>
    <row r="63" spans="1:127" ht="25.5" customHeight="1" x14ac:dyDescent="0.3">
      <c r="A63" s="329"/>
      <c r="B63" s="331" t="s">
        <v>597</v>
      </c>
      <c r="AH63" s="326">
        <f>SUM(AH64:AH65)</f>
        <v>12701.522931657119</v>
      </c>
      <c r="AI63" s="326">
        <f t="shared" ref="AI63:CH63" si="18">SUM(AI64:AI65)</f>
        <v>12041.127915354224</v>
      </c>
      <c r="AJ63" s="326">
        <f t="shared" si="18"/>
        <v>11554.513458284708</v>
      </c>
      <c r="AK63" s="326">
        <f t="shared" si="18"/>
        <v>12198.521449603006</v>
      </c>
      <c r="AL63" s="326">
        <f t="shared" si="18"/>
        <v>12620.568716611762</v>
      </c>
      <c r="AM63" s="326">
        <f t="shared" si="18"/>
        <v>12896.36382360306</v>
      </c>
      <c r="AN63" s="326">
        <f t="shared" si="18"/>
        <v>14029.441217551874</v>
      </c>
      <c r="AO63" s="326">
        <f t="shared" si="18"/>
        <v>14957.43089457136</v>
      </c>
      <c r="AP63" s="326">
        <f t="shared" si="18"/>
        <v>16410.679644220236</v>
      </c>
      <c r="AQ63" s="326">
        <f t="shared" si="18"/>
        <v>17485.639328713238</v>
      </c>
      <c r="AR63" s="326">
        <f t="shared" si="18"/>
        <v>18576.804121837227</v>
      </c>
      <c r="AS63" s="326">
        <f t="shared" si="18"/>
        <v>19591.729211612219</v>
      </c>
      <c r="AT63" s="326">
        <f t="shared" si="18"/>
        <v>21082.981988206106</v>
      </c>
      <c r="AU63" s="326">
        <f t="shared" si="18"/>
        <v>24899.479099373497</v>
      </c>
      <c r="AV63" s="326">
        <f t="shared" si="18"/>
        <v>29272.130921623811</v>
      </c>
      <c r="AW63" s="326">
        <f t="shared" si="18"/>
        <v>33805.610821096911</v>
      </c>
      <c r="AX63" s="326">
        <f t="shared" si="18"/>
        <v>36880.078478027877</v>
      </c>
      <c r="AY63" s="326">
        <f t="shared" si="18"/>
        <v>38591.988562932143</v>
      </c>
      <c r="AZ63" s="326">
        <f t="shared" si="18"/>
        <v>39621.606947772554</v>
      </c>
      <c r="BA63" s="326">
        <f t="shared" si="18"/>
        <v>40741.151592577466</v>
      </c>
      <c r="BB63" s="326">
        <f t="shared" si="18"/>
        <v>41265.815403483888</v>
      </c>
      <c r="BC63" s="326">
        <f t="shared" si="18"/>
        <v>41354.437350698608</v>
      </c>
      <c r="BD63" s="326">
        <f t="shared" si="18"/>
        <v>43186.069357370405</v>
      </c>
      <c r="BE63" s="326">
        <f t="shared" si="18"/>
        <v>44671.492262405423</v>
      </c>
      <c r="BF63" s="326">
        <f t="shared" si="18"/>
        <v>44947.683434145059</v>
      </c>
      <c r="BG63" s="326">
        <f t="shared" si="18"/>
        <v>45641.61716136105</v>
      </c>
      <c r="BH63" s="326">
        <f t="shared" si="18"/>
        <v>44917.392102194193</v>
      </c>
      <c r="BI63" s="326">
        <f t="shared" si="18"/>
        <v>44739.553345821478</v>
      </c>
      <c r="BJ63" s="326">
        <f t="shared" si="18"/>
        <v>44684.12644908925</v>
      </c>
      <c r="BK63" s="326">
        <f t="shared" si="18"/>
        <v>46550.440862560208</v>
      </c>
      <c r="BL63" s="326">
        <f t="shared" si="18"/>
        <v>46519.151313978684</v>
      </c>
      <c r="BM63" s="326">
        <f t="shared" si="18"/>
        <v>49194.405194507017</v>
      </c>
      <c r="BN63" s="326">
        <f t="shared" si="18"/>
        <v>49509.911697378753</v>
      </c>
      <c r="BO63" s="326">
        <f t="shared" si="18"/>
        <v>50130.196837405601</v>
      </c>
      <c r="BP63" s="326">
        <f t="shared" si="18"/>
        <v>51177.048945207687</v>
      </c>
      <c r="BQ63" s="326">
        <f t="shared" si="18"/>
        <v>51044.048853644555</v>
      </c>
      <c r="BR63" s="326">
        <f t="shared" si="18"/>
        <v>53973.274706602744</v>
      </c>
      <c r="BS63" s="326">
        <f t="shared" si="18"/>
        <v>56401.651352292349</v>
      </c>
      <c r="BT63" s="326">
        <f t="shared" si="18"/>
        <v>56565.513421541124</v>
      </c>
      <c r="BU63" s="326">
        <f t="shared" si="18"/>
        <v>58845.854151329513</v>
      </c>
      <c r="BV63" s="326">
        <f t="shared" si="18"/>
        <v>59531.01456099427</v>
      </c>
      <c r="BW63" s="326">
        <f t="shared" si="18"/>
        <v>60670.629597952488</v>
      </c>
      <c r="BX63" s="326">
        <f t="shared" si="18"/>
        <v>59297.538485925485</v>
      </c>
      <c r="BY63" s="326">
        <f t="shared" si="18"/>
        <v>62823.597648254319</v>
      </c>
      <c r="BZ63" s="326">
        <f t="shared" si="18"/>
        <v>63589.167970037604</v>
      </c>
      <c r="CA63" s="326">
        <f t="shared" si="18"/>
        <v>71973.08715502359</v>
      </c>
      <c r="CB63" s="326">
        <f t="shared" si="18"/>
        <v>81091.294071241049</v>
      </c>
      <c r="CC63" s="326">
        <f t="shared" si="18"/>
        <v>84883.637058319218</v>
      </c>
      <c r="CD63" s="326">
        <f t="shared" si="18"/>
        <v>90362.290713598108</v>
      </c>
      <c r="CE63" s="326">
        <f t="shared" si="18"/>
        <v>93431.214781033836</v>
      </c>
      <c r="CF63" s="326">
        <f t="shared" si="18"/>
        <v>95934.251794659445</v>
      </c>
      <c r="CG63" s="326">
        <f t="shared" si="18"/>
        <v>98772.153096594993</v>
      </c>
      <c r="CH63" s="332">
        <f t="shared" si="18"/>
        <v>101884.30319952125</v>
      </c>
      <c r="CI63" s="267"/>
      <c r="CU63" s="259"/>
      <c r="DP63" s="259"/>
      <c r="DR63" s="259"/>
      <c r="DW63" s="259"/>
    </row>
    <row r="64" spans="1:127" ht="25.5" customHeight="1" x14ac:dyDescent="0.3">
      <c r="A64" s="329"/>
      <c r="B64" s="72" t="s">
        <v>598</v>
      </c>
      <c r="AH64" s="253">
        <f>AH48</f>
        <v>12675.521861172661</v>
      </c>
      <c r="AI64" s="253">
        <f t="shared" ref="AI64:CH64" si="19">AI48</f>
        <v>12018.881027750798</v>
      </c>
      <c r="AJ64" s="253">
        <f t="shared" si="19"/>
        <v>11531.161571748158</v>
      </c>
      <c r="AK64" s="253">
        <f t="shared" si="19"/>
        <v>12173.169482613876</v>
      </c>
      <c r="AL64" s="253">
        <f t="shared" si="19"/>
        <v>12589.086162906464</v>
      </c>
      <c r="AM64" s="253">
        <f t="shared" si="19"/>
        <v>12858.79795170209</v>
      </c>
      <c r="AN64" s="253">
        <f t="shared" si="19"/>
        <v>13990.401537968501</v>
      </c>
      <c r="AO64" s="253">
        <f t="shared" si="19"/>
        <v>14913.676033718653</v>
      </c>
      <c r="AP64" s="253">
        <f t="shared" si="19"/>
        <v>16074.304954488536</v>
      </c>
      <c r="AQ64" s="253">
        <f t="shared" si="19"/>
        <v>16924.099930165317</v>
      </c>
      <c r="AR64" s="253">
        <f t="shared" si="19"/>
        <v>18080.552143415825</v>
      </c>
      <c r="AS64" s="253">
        <f t="shared" si="19"/>
        <v>19105.556489714756</v>
      </c>
      <c r="AT64" s="253">
        <f t="shared" si="19"/>
        <v>20574.869920956822</v>
      </c>
      <c r="AU64" s="253">
        <f t="shared" si="19"/>
        <v>24243.641452614105</v>
      </c>
      <c r="AV64" s="253">
        <f t="shared" si="19"/>
        <v>28497.781391914883</v>
      </c>
      <c r="AW64" s="253">
        <f t="shared" si="19"/>
        <v>32842.369972308035</v>
      </c>
      <c r="AX64" s="253">
        <f t="shared" si="19"/>
        <v>35751.155622534854</v>
      </c>
      <c r="AY64" s="253">
        <f t="shared" si="19"/>
        <v>37308.440948779797</v>
      </c>
      <c r="AZ64" s="253">
        <f t="shared" si="19"/>
        <v>38140.635228844774</v>
      </c>
      <c r="BA64" s="253">
        <f t="shared" si="19"/>
        <v>39244.936936405022</v>
      </c>
      <c r="BB64" s="253">
        <f t="shared" si="19"/>
        <v>39718.201836267894</v>
      </c>
      <c r="BC64" s="253">
        <f t="shared" si="19"/>
        <v>39723.816910391586</v>
      </c>
      <c r="BD64" s="253">
        <f t="shared" si="19"/>
        <v>41017.254903790774</v>
      </c>
      <c r="BE64" s="253">
        <f t="shared" si="19"/>
        <v>42267.469185302354</v>
      </c>
      <c r="BF64" s="253">
        <f t="shared" si="19"/>
        <v>42400.053697951502</v>
      </c>
      <c r="BG64" s="253">
        <f t="shared" si="19"/>
        <v>43042.72997981502</v>
      </c>
      <c r="BH64" s="253">
        <f t="shared" si="19"/>
        <v>42405.968724798535</v>
      </c>
      <c r="BI64" s="253">
        <f t="shared" si="19"/>
        <v>42259.001410081641</v>
      </c>
      <c r="BJ64" s="253">
        <f t="shared" si="19"/>
        <v>42232.130252897725</v>
      </c>
      <c r="BK64" s="253">
        <f t="shared" si="19"/>
        <v>43995.382886452353</v>
      </c>
      <c r="BL64" s="253">
        <f t="shared" si="19"/>
        <v>43935.640836443054</v>
      </c>
      <c r="BM64" s="253">
        <f t="shared" si="19"/>
        <v>46396.230178687489</v>
      </c>
      <c r="BN64" s="253">
        <f t="shared" si="19"/>
        <v>46512.12409554785</v>
      </c>
      <c r="BO64" s="253">
        <f t="shared" si="19"/>
        <v>46890.620354549435</v>
      </c>
      <c r="BP64" s="253">
        <f t="shared" si="19"/>
        <v>47592.695709531792</v>
      </c>
      <c r="BQ64" s="253">
        <f t="shared" si="19"/>
        <v>47229.023243521799</v>
      </c>
      <c r="BR64" s="253">
        <f t="shared" si="19"/>
        <v>49843.483938309786</v>
      </c>
      <c r="BS64" s="253">
        <f t="shared" si="19"/>
        <v>51927.278348527521</v>
      </c>
      <c r="BT64" s="253">
        <f t="shared" si="19"/>
        <v>51977.454442147995</v>
      </c>
      <c r="BU64" s="253">
        <f t="shared" si="19"/>
        <v>53948.251343910022</v>
      </c>
      <c r="BV64" s="253">
        <f t="shared" si="19"/>
        <v>54456.636469806428</v>
      </c>
      <c r="BW64" s="253">
        <f t="shared" si="19"/>
        <v>55727.886128573882</v>
      </c>
      <c r="BX64" s="253">
        <f t="shared" si="19"/>
        <v>54465.861912290136</v>
      </c>
      <c r="BY64" s="253">
        <f t="shared" si="19"/>
        <v>57900.765382433849</v>
      </c>
      <c r="BZ64" s="253">
        <f t="shared" si="19"/>
        <v>58480.996375149625</v>
      </c>
      <c r="CA64" s="253">
        <f t="shared" si="19"/>
        <v>66372.189851503324</v>
      </c>
      <c r="CB64" s="253">
        <f t="shared" si="19"/>
        <v>74842.504661164101</v>
      </c>
      <c r="CC64" s="253">
        <f t="shared" si="19"/>
        <v>78436.177216396842</v>
      </c>
      <c r="CD64" s="253">
        <f t="shared" si="19"/>
        <v>83637.994305414584</v>
      </c>
      <c r="CE64" s="253">
        <f t="shared" si="19"/>
        <v>86429.539047983446</v>
      </c>
      <c r="CF64" s="253">
        <f t="shared" si="19"/>
        <v>88700.089622487969</v>
      </c>
      <c r="CG64" s="253">
        <f t="shared" si="19"/>
        <v>91316.413377120974</v>
      </c>
      <c r="CH64" s="254">
        <f t="shared" si="19"/>
        <v>94250.224056451872</v>
      </c>
      <c r="CI64" s="267"/>
    </row>
    <row r="65" spans="1:132" ht="25.5" customHeight="1" x14ac:dyDescent="0.3">
      <c r="A65" s="329"/>
      <c r="B65" s="72" t="s">
        <v>599</v>
      </c>
      <c r="AH65" s="253">
        <f>SUM(AH66:AH68)</f>
        <v>26.00107048445674</v>
      </c>
      <c r="AI65" s="253">
        <f t="shared" ref="AI65:CH65" si="20">SUM(AI66:AI68)</f>
        <v>22.246887603425819</v>
      </c>
      <c r="AJ65" s="253">
        <f t="shared" si="20"/>
        <v>23.351886536549532</v>
      </c>
      <c r="AK65" s="253">
        <f t="shared" si="20"/>
        <v>25.351966989129902</v>
      </c>
      <c r="AL65" s="253">
        <f t="shared" si="20"/>
        <v>31.482553705299068</v>
      </c>
      <c r="AM65" s="253">
        <f t="shared" si="20"/>
        <v>37.565871900970173</v>
      </c>
      <c r="AN65" s="253">
        <f t="shared" si="20"/>
        <v>39.039679583372269</v>
      </c>
      <c r="AO65" s="253">
        <f t="shared" si="20"/>
        <v>43.7548608527065</v>
      </c>
      <c r="AP65" s="253">
        <f t="shared" si="20"/>
        <v>336.37468973169911</v>
      </c>
      <c r="AQ65" s="253">
        <f t="shared" si="20"/>
        <v>561.53939854791918</v>
      </c>
      <c r="AR65" s="253">
        <f t="shared" si="20"/>
        <v>496.25197842140187</v>
      </c>
      <c r="AS65" s="253">
        <f t="shared" si="20"/>
        <v>486.17272189746114</v>
      </c>
      <c r="AT65" s="253">
        <f t="shared" si="20"/>
        <v>508.11206724928473</v>
      </c>
      <c r="AU65" s="253">
        <f t="shared" si="20"/>
        <v>655.83764675939153</v>
      </c>
      <c r="AV65" s="253">
        <f t="shared" si="20"/>
        <v>774.3495297089288</v>
      </c>
      <c r="AW65" s="253">
        <f t="shared" si="20"/>
        <v>963.24084878887618</v>
      </c>
      <c r="AX65" s="253">
        <f t="shared" si="20"/>
        <v>1128.9228554930216</v>
      </c>
      <c r="AY65" s="253">
        <f t="shared" si="20"/>
        <v>1283.5476141523482</v>
      </c>
      <c r="AZ65" s="253">
        <f t="shared" si="20"/>
        <v>1480.9717189277831</v>
      </c>
      <c r="BA65" s="253">
        <f t="shared" si="20"/>
        <v>1496.2146561724417</v>
      </c>
      <c r="BB65" s="253">
        <f t="shared" si="20"/>
        <v>1547.6135672159949</v>
      </c>
      <c r="BC65" s="253">
        <f t="shared" si="20"/>
        <v>1630.6204403070246</v>
      </c>
      <c r="BD65" s="253">
        <f t="shared" si="20"/>
        <v>2168.8144535796273</v>
      </c>
      <c r="BE65" s="253">
        <f t="shared" si="20"/>
        <v>2404.023077103067</v>
      </c>
      <c r="BF65" s="253">
        <f t="shared" si="20"/>
        <v>2547.6297361935613</v>
      </c>
      <c r="BG65" s="253">
        <f t="shared" si="20"/>
        <v>2598.8871815460279</v>
      </c>
      <c r="BH65" s="253">
        <f t="shared" si="20"/>
        <v>2511.4233773956585</v>
      </c>
      <c r="BI65" s="253">
        <f t="shared" si="20"/>
        <v>2480.5519357398398</v>
      </c>
      <c r="BJ65" s="253">
        <f t="shared" si="20"/>
        <v>2451.996196191526</v>
      </c>
      <c r="BK65" s="253">
        <f t="shared" si="20"/>
        <v>2555.057976107857</v>
      </c>
      <c r="BL65" s="253">
        <f t="shared" si="20"/>
        <v>2583.5104775356308</v>
      </c>
      <c r="BM65" s="253">
        <f t="shared" si="20"/>
        <v>2798.1750158195314</v>
      </c>
      <c r="BN65" s="253">
        <f t="shared" si="20"/>
        <v>2997.7876018309053</v>
      </c>
      <c r="BO65" s="253">
        <f t="shared" si="20"/>
        <v>3239.576482856166</v>
      </c>
      <c r="BP65" s="253">
        <f t="shared" si="20"/>
        <v>3584.3532356758947</v>
      </c>
      <c r="BQ65" s="253">
        <f t="shared" si="20"/>
        <v>3815.0256101227601</v>
      </c>
      <c r="BR65" s="253">
        <f t="shared" si="20"/>
        <v>4129.7907682929554</v>
      </c>
      <c r="BS65" s="253">
        <f t="shared" si="20"/>
        <v>4474.3730037648302</v>
      </c>
      <c r="BT65" s="253">
        <f t="shared" si="20"/>
        <v>4588.0589793931294</v>
      </c>
      <c r="BU65" s="253">
        <f t="shared" si="20"/>
        <v>4897.602807419491</v>
      </c>
      <c r="BV65" s="253">
        <f t="shared" si="20"/>
        <v>5074.3780911878384</v>
      </c>
      <c r="BW65" s="253">
        <f t="shared" si="20"/>
        <v>4942.743469378609</v>
      </c>
      <c r="BX65" s="253">
        <f t="shared" si="20"/>
        <v>4831.67657363535</v>
      </c>
      <c r="BY65" s="253">
        <f t="shared" si="20"/>
        <v>4922.8322658204715</v>
      </c>
      <c r="BZ65" s="253">
        <f t="shared" si="20"/>
        <v>5108.1715948879782</v>
      </c>
      <c r="CA65" s="253">
        <f t="shared" si="20"/>
        <v>5600.8973035202598</v>
      </c>
      <c r="CB65" s="253">
        <f t="shared" si="20"/>
        <v>6248.7894100769472</v>
      </c>
      <c r="CC65" s="253">
        <f t="shared" si="20"/>
        <v>6447.4598419223748</v>
      </c>
      <c r="CD65" s="253">
        <f t="shared" si="20"/>
        <v>6724.2964081835171</v>
      </c>
      <c r="CE65" s="253">
        <f t="shared" si="20"/>
        <v>7001.6757330503842</v>
      </c>
      <c r="CF65" s="253">
        <f t="shared" si="20"/>
        <v>7234.1621721714691</v>
      </c>
      <c r="CG65" s="253">
        <f t="shared" si="20"/>
        <v>7455.7397194740151</v>
      </c>
      <c r="CH65" s="254">
        <f t="shared" si="20"/>
        <v>7634.0791430693789</v>
      </c>
      <c r="CI65" s="267"/>
    </row>
    <row r="66" spans="1:132" ht="15.6" x14ac:dyDescent="0.3">
      <c r="A66" s="329"/>
      <c r="B66" s="333" t="s">
        <v>600</v>
      </c>
      <c r="AH66" s="253">
        <v>26.00107048445674</v>
      </c>
      <c r="AI66" s="253">
        <v>22.246887603425819</v>
      </c>
      <c r="AJ66" s="253">
        <v>23.351886536549532</v>
      </c>
      <c r="AK66" s="253">
        <v>25.351966989129902</v>
      </c>
      <c r="AL66" s="253">
        <v>31.482553705299068</v>
      </c>
      <c r="AM66" s="253">
        <v>37.565871900970173</v>
      </c>
      <c r="AN66" s="253">
        <v>39.039679583372269</v>
      </c>
      <c r="AO66" s="253">
        <v>43.7548608527065</v>
      </c>
      <c r="AP66" s="253">
        <v>336.37468973169911</v>
      </c>
      <c r="AQ66" s="253">
        <v>561.53939854791918</v>
      </c>
      <c r="AR66" s="253">
        <v>496.25197842140187</v>
      </c>
      <c r="AS66" s="253">
        <v>486.17272189746114</v>
      </c>
      <c r="AT66" s="253">
        <v>508.11206724928473</v>
      </c>
      <c r="AU66" s="253">
        <v>655.83764675939153</v>
      </c>
      <c r="AV66" s="253">
        <v>774.3495297089288</v>
      </c>
      <c r="AW66" s="253">
        <v>963.24084878887618</v>
      </c>
      <c r="AX66" s="253">
        <v>1128.9228554930216</v>
      </c>
      <c r="AY66" s="253">
        <v>1283.5476141523482</v>
      </c>
      <c r="AZ66" s="253">
        <v>1480.9717189277831</v>
      </c>
      <c r="BA66" s="253">
        <v>1496.2146561724417</v>
      </c>
      <c r="BB66" s="253">
        <v>1547.6135672159949</v>
      </c>
      <c r="BC66" s="253">
        <v>1630.6204403070246</v>
      </c>
      <c r="BD66" s="253">
        <v>1679.1235489746753</v>
      </c>
      <c r="BE66" s="253">
        <v>1769.0967221613603</v>
      </c>
      <c r="BF66" s="253">
        <v>1847.5440689433037</v>
      </c>
      <c r="BG66" s="253">
        <v>1913.272822277625</v>
      </c>
      <c r="BH66" s="253">
        <v>1932.6000015407328</v>
      </c>
      <c r="BI66" s="253">
        <v>1972.0565383600292</v>
      </c>
      <c r="BJ66" s="253">
        <v>1968.0350803060624</v>
      </c>
      <c r="BK66" s="253">
        <v>2091.4339804075835</v>
      </c>
      <c r="BL66" s="253">
        <v>2147.2139120123798</v>
      </c>
      <c r="BM66" s="253">
        <v>2324.9363207929473</v>
      </c>
      <c r="BN66" s="253">
        <v>2404.0730984435322</v>
      </c>
      <c r="BO66" s="253">
        <v>2594.7261224091567</v>
      </c>
      <c r="BP66" s="253">
        <v>2836.3850589517642</v>
      </c>
      <c r="BQ66" s="253">
        <v>3010.7691785458273</v>
      </c>
      <c r="BR66" s="253">
        <v>3297.1236575975308</v>
      </c>
      <c r="BS66" s="253">
        <v>3593.8018316379089</v>
      </c>
      <c r="BT66" s="253">
        <v>3691.3827444448148</v>
      </c>
      <c r="BU66" s="253">
        <v>3868.0720586881275</v>
      </c>
      <c r="BV66" s="253">
        <v>3855.3631370939679</v>
      </c>
      <c r="BW66" s="253">
        <v>3828.8875627937255</v>
      </c>
      <c r="BX66" s="253">
        <v>3759.7231605521083</v>
      </c>
      <c r="BY66" s="253">
        <v>3795.4160934251677</v>
      </c>
      <c r="BZ66" s="253">
        <v>3748.044275516676</v>
      </c>
      <c r="CA66" s="253">
        <v>4094.7774354108687</v>
      </c>
      <c r="CB66" s="253">
        <v>4464.3833730783999</v>
      </c>
      <c r="CC66" s="253">
        <v>4672.336096830757</v>
      </c>
      <c r="CD66" s="253">
        <v>5024.5663651705072</v>
      </c>
      <c r="CE66" s="253">
        <v>5293.3340466924492</v>
      </c>
      <c r="CF66" s="253">
        <v>5475.0649983738895</v>
      </c>
      <c r="CG66" s="253">
        <v>5649.3935994924159</v>
      </c>
      <c r="CH66" s="254">
        <v>5797.6957201195528</v>
      </c>
      <c r="CI66" s="267"/>
    </row>
    <row r="67" spans="1:132" ht="15.6" x14ac:dyDescent="0.3">
      <c r="A67" s="329"/>
      <c r="B67" s="334" t="s">
        <v>601</v>
      </c>
      <c r="AH67" s="253">
        <v>0</v>
      </c>
      <c r="AI67" s="253">
        <v>0</v>
      </c>
      <c r="AJ67" s="253">
        <v>0</v>
      </c>
      <c r="AK67" s="253">
        <v>0</v>
      </c>
      <c r="AL67" s="253">
        <v>0</v>
      </c>
      <c r="AM67" s="253">
        <v>0</v>
      </c>
      <c r="AN67" s="253">
        <v>0</v>
      </c>
      <c r="AO67" s="253">
        <v>0</v>
      </c>
      <c r="AP67" s="253">
        <v>0</v>
      </c>
      <c r="AQ67" s="253">
        <v>0</v>
      </c>
      <c r="AR67" s="253">
        <v>0</v>
      </c>
      <c r="AS67" s="253">
        <v>0</v>
      </c>
      <c r="AT67" s="253">
        <v>0</v>
      </c>
      <c r="AU67" s="253">
        <v>0</v>
      </c>
      <c r="AV67" s="253">
        <v>0</v>
      </c>
      <c r="AW67" s="253">
        <v>0</v>
      </c>
      <c r="AX67" s="253">
        <v>0</v>
      </c>
      <c r="AY67" s="253">
        <v>0</v>
      </c>
      <c r="AZ67" s="253">
        <v>0</v>
      </c>
      <c r="BA67" s="253">
        <v>0</v>
      </c>
      <c r="BB67" s="253">
        <v>0</v>
      </c>
      <c r="BC67" s="253">
        <v>0</v>
      </c>
      <c r="BD67" s="253">
        <v>489.69090460495221</v>
      </c>
      <c r="BE67" s="253">
        <v>634.92635494170668</v>
      </c>
      <c r="BF67" s="253">
        <v>700.0856672502573</v>
      </c>
      <c r="BG67" s="253">
        <v>685.61435926840272</v>
      </c>
      <c r="BH67" s="253">
        <v>578.82337585492587</v>
      </c>
      <c r="BI67" s="253">
        <v>508.49539737981047</v>
      </c>
      <c r="BJ67" s="253">
        <v>483.96111588546387</v>
      </c>
      <c r="BK67" s="253">
        <v>463.62399570027333</v>
      </c>
      <c r="BL67" s="253">
        <v>436.29656552325099</v>
      </c>
      <c r="BM67" s="253">
        <v>473.23869502658425</v>
      </c>
      <c r="BN67" s="253">
        <v>593.71450338737316</v>
      </c>
      <c r="BO67" s="253">
        <v>644.85036044700939</v>
      </c>
      <c r="BP67" s="253">
        <v>747.96817672413044</v>
      </c>
      <c r="BQ67" s="253">
        <v>804.25643157693264</v>
      </c>
      <c r="BR67" s="253">
        <v>832.3799786064053</v>
      </c>
      <c r="BS67" s="253">
        <v>878.35620915825814</v>
      </c>
      <c r="BT67" s="253">
        <v>866.89807159969178</v>
      </c>
      <c r="BU67" s="253">
        <v>922.07265716896927</v>
      </c>
      <c r="BV67" s="253">
        <v>894.9424127682953</v>
      </c>
      <c r="BW67" s="253">
        <v>830.45288918162089</v>
      </c>
      <c r="BX67" s="253">
        <v>616.05161735612944</v>
      </c>
      <c r="BY67" s="253">
        <v>494.91643527499224</v>
      </c>
      <c r="BZ67" s="253">
        <v>581.10147086442169</v>
      </c>
      <c r="CA67" s="253">
        <v>445.38860253470313</v>
      </c>
      <c r="CB67" s="253">
        <v>217.36642131659525</v>
      </c>
      <c r="CC67" s="253">
        <v>8.6549405977368199</v>
      </c>
      <c r="CD67" s="253">
        <v>4.8295642803584222</v>
      </c>
      <c r="CE67" s="253">
        <v>2.1264751263911821</v>
      </c>
      <c r="CF67" s="253">
        <v>0.86218888630314516</v>
      </c>
      <c r="CG67" s="253">
        <v>0.11890407761392321</v>
      </c>
      <c r="CH67" s="254">
        <v>1.5025350763871299</v>
      </c>
      <c r="CI67" s="267"/>
    </row>
    <row r="68" spans="1:132" ht="15.6" x14ac:dyDescent="0.3">
      <c r="A68" s="329"/>
      <c r="B68" s="334" t="s">
        <v>602</v>
      </c>
      <c r="AH68" s="253">
        <v>0</v>
      </c>
      <c r="AI68" s="253">
        <v>0</v>
      </c>
      <c r="AJ68" s="253">
        <v>0</v>
      </c>
      <c r="AK68" s="253">
        <v>0</v>
      </c>
      <c r="AL68" s="253">
        <v>0</v>
      </c>
      <c r="AM68" s="253">
        <v>0</v>
      </c>
      <c r="AN68" s="253">
        <v>0</v>
      </c>
      <c r="AO68" s="253">
        <v>0</v>
      </c>
      <c r="AP68" s="253">
        <v>0</v>
      </c>
      <c r="AQ68" s="253">
        <v>0</v>
      </c>
      <c r="AR68" s="253">
        <v>0</v>
      </c>
      <c r="AS68" s="253">
        <v>0</v>
      </c>
      <c r="AT68" s="253">
        <v>0</v>
      </c>
      <c r="AU68" s="253">
        <v>0</v>
      </c>
      <c r="AV68" s="253">
        <v>0</v>
      </c>
      <c r="AW68" s="253">
        <v>0</v>
      </c>
      <c r="AX68" s="253">
        <v>0</v>
      </c>
      <c r="AY68" s="253">
        <v>0</v>
      </c>
      <c r="AZ68" s="253">
        <v>0</v>
      </c>
      <c r="BA68" s="253">
        <v>0</v>
      </c>
      <c r="BB68" s="253">
        <v>0</v>
      </c>
      <c r="BC68" s="253">
        <v>0</v>
      </c>
      <c r="BD68" s="253">
        <v>0</v>
      </c>
      <c r="BE68" s="253">
        <v>0</v>
      </c>
      <c r="BF68" s="253">
        <v>0</v>
      </c>
      <c r="BG68" s="253">
        <v>0</v>
      </c>
      <c r="BH68" s="253">
        <v>0</v>
      </c>
      <c r="BI68" s="253">
        <v>0</v>
      </c>
      <c r="BJ68" s="253">
        <v>0</v>
      </c>
      <c r="BK68" s="253">
        <v>0</v>
      </c>
      <c r="BL68" s="253">
        <v>0</v>
      </c>
      <c r="BM68" s="253">
        <v>0</v>
      </c>
      <c r="BN68" s="253">
        <v>0</v>
      </c>
      <c r="BO68" s="253">
        <v>0</v>
      </c>
      <c r="BP68" s="253">
        <v>0</v>
      </c>
      <c r="BQ68" s="253">
        <v>0</v>
      </c>
      <c r="BR68" s="253">
        <v>0.28713208901915016</v>
      </c>
      <c r="BS68" s="253">
        <v>2.2149629686632313</v>
      </c>
      <c r="BT68" s="253">
        <v>29.778163348622844</v>
      </c>
      <c r="BU68" s="253">
        <v>107.45809156239368</v>
      </c>
      <c r="BV68" s="253">
        <v>324.0725413255746</v>
      </c>
      <c r="BW68" s="253">
        <v>283.40301740326214</v>
      </c>
      <c r="BX68" s="253">
        <v>455.90179572711276</v>
      </c>
      <c r="BY68" s="253">
        <v>632.49973712031181</v>
      </c>
      <c r="BZ68" s="253">
        <v>779.02584850688095</v>
      </c>
      <c r="CA68" s="253">
        <v>1060.7312655746882</v>
      </c>
      <c r="CB68" s="253">
        <v>1567.0396156819522</v>
      </c>
      <c r="CC68" s="253">
        <v>1766.4688044938807</v>
      </c>
      <c r="CD68" s="253">
        <v>1694.9004787326512</v>
      </c>
      <c r="CE68" s="253">
        <v>1706.2152112315432</v>
      </c>
      <c r="CF68" s="253">
        <v>1758.2349849112766</v>
      </c>
      <c r="CG68" s="253">
        <v>1806.2272159039856</v>
      </c>
      <c r="CH68" s="254">
        <v>1834.8808878734385</v>
      </c>
      <c r="CI68" s="267"/>
    </row>
    <row r="69" spans="1:132" ht="21.9" customHeight="1" x14ac:dyDescent="0.3">
      <c r="A69" s="329"/>
      <c r="B69" s="331" t="s">
        <v>603</v>
      </c>
      <c r="AH69" s="326">
        <f t="shared" ref="AH69:CH69" si="21">SUM(AH70+AH71+AH74+AH80+AH81+AH89)</f>
        <v>14680.836044257414</v>
      </c>
      <c r="AI69" s="326">
        <f t="shared" si="21"/>
        <v>13939.978459304877</v>
      </c>
      <c r="AJ69" s="326">
        <f t="shared" si="21"/>
        <v>13430.20899221221</v>
      </c>
      <c r="AK69" s="326">
        <f t="shared" si="21"/>
        <v>14246.905126720936</v>
      </c>
      <c r="AL69" s="326">
        <f t="shared" si="21"/>
        <v>14785.874315145114</v>
      </c>
      <c r="AM69" s="326">
        <f t="shared" si="21"/>
        <v>15175.504327036579</v>
      </c>
      <c r="AN69" s="326">
        <f t="shared" si="21"/>
        <v>16310.778806928765</v>
      </c>
      <c r="AO69" s="326">
        <f t="shared" si="21"/>
        <v>17297.840834097802</v>
      </c>
      <c r="AP69" s="326">
        <f t="shared" si="21"/>
        <v>18829.879517070371</v>
      </c>
      <c r="AQ69" s="326">
        <f t="shared" si="21"/>
        <v>19825.284578191095</v>
      </c>
      <c r="AR69" s="326">
        <f t="shared" si="21"/>
        <v>20674.907969573342</v>
      </c>
      <c r="AS69" s="326">
        <f t="shared" si="21"/>
        <v>21803.599057134255</v>
      </c>
      <c r="AT69" s="326">
        <f t="shared" si="21"/>
        <v>23525.28582980216</v>
      </c>
      <c r="AU69" s="326">
        <f t="shared" si="21"/>
        <v>27674.638161549956</v>
      </c>
      <c r="AV69" s="326">
        <f t="shared" si="21"/>
        <v>32390.342247597811</v>
      </c>
      <c r="AW69" s="326">
        <f t="shared" si="21"/>
        <v>37403.055365355693</v>
      </c>
      <c r="AX69" s="326">
        <f t="shared" si="21"/>
        <v>41057.806572302252</v>
      </c>
      <c r="AY69" s="326">
        <f t="shared" si="21"/>
        <v>43115.629845590855</v>
      </c>
      <c r="AZ69" s="326">
        <f t="shared" si="21"/>
        <v>44409.045290970389</v>
      </c>
      <c r="BA69" s="326">
        <f t="shared" si="21"/>
        <v>45826.403289506452</v>
      </c>
      <c r="BB69" s="326">
        <f t="shared" si="21"/>
        <v>46676.890715945032</v>
      </c>
      <c r="BC69" s="326">
        <f t="shared" si="21"/>
        <v>47034.954050679502</v>
      </c>
      <c r="BD69" s="326">
        <f t="shared" si="21"/>
        <v>49139.52177279356</v>
      </c>
      <c r="BE69" s="326">
        <f t="shared" si="21"/>
        <v>50983.564713293163</v>
      </c>
      <c r="BF69" s="326">
        <f t="shared" si="21"/>
        <v>52020.196249202651</v>
      </c>
      <c r="BG69" s="326">
        <f t="shared" si="21"/>
        <v>52486.345967941321</v>
      </c>
      <c r="BH69" s="326">
        <f t="shared" si="21"/>
        <v>51999.873566814327</v>
      </c>
      <c r="BI69" s="326">
        <f t="shared" si="21"/>
        <v>52092.823994505125</v>
      </c>
      <c r="BJ69" s="326">
        <f t="shared" si="21"/>
        <v>52310.152897098073</v>
      </c>
      <c r="BK69" s="326">
        <f t="shared" si="21"/>
        <v>54424.534468616883</v>
      </c>
      <c r="BL69" s="326">
        <f t="shared" si="21"/>
        <v>55569.603039844718</v>
      </c>
      <c r="BM69" s="326">
        <f t="shared" si="21"/>
        <v>59407.969002782156</v>
      </c>
      <c r="BN69" s="326">
        <f t="shared" si="21"/>
        <v>60269.74616909695</v>
      </c>
      <c r="BO69" s="326">
        <f t="shared" si="21"/>
        <v>61353.814581465631</v>
      </c>
      <c r="BP69" s="326">
        <f t="shared" si="21"/>
        <v>62878.144131823829</v>
      </c>
      <c r="BQ69" s="326">
        <f t="shared" si="21"/>
        <v>62580.480810482506</v>
      </c>
      <c r="BR69" s="326">
        <f t="shared" si="21"/>
        <v>66242.443849563409</v>
      </c>
      <c r="BS69" s="326">
        <f t="shared" si="21"/>
        <v>69214.609862497819</v>
      </c>
      <c r="BT69" s="326">
        <f t="shared" si="21"/>
        <v>69317.222708240981</v>
      </c>
      <c r="BU69" s="326">
        <f t="shared" si="21"/>
        <v>71521.213509531342</v>
      </c>
      <c r="BV69" s="326">
        <f t="shared" si="21"/>
        <v>71991.07721045379</v>
      </c>
      <c r="BW69" s="326">
        <f t="shared" si="21"/>
        <v>73489.989614408725</v>
      </c>
      <c r="BX69" s="326">
        <f t="shared" si="21"/>
        <v>71918.770479751925</v>
      </c>
      <c r="BY69" s="326">
        <f t="shared" si="21"/>
        <v>76692.603956621184</v>
      </c>
      <c r="BZ69" s="326">
        <f t="shared" si="21"/>
        <v>78686.303741868207</v>
      </c>
      <c r="CA69" s="326">
        <f t="shared" si="21"/>
        <v>88192.095618692358</v>
      </c>
      <c r="CB69" s="326">
        <f t="shared" si="21"/>
        <v>96593.815610320758</v>
      </c>
      <c r="CC69" s="326">
        <f t="shared" si="21"/>
        <v>100932.19488428456</v>
      </c>
      <c r="CD69" s="326">
        <f t="shared" si="21"/>
        <v>107485.11899091089</v>
      </c>
      <c r="CE69" s="326">
        <f t="shared" si="21"/>
        <v>111239.76196355378</v>
      </c>
      <c r="CF69" s="326">
        <f t="shared" si="21"/>
        <v>114217.20857780134</v>
      </c>
      <c r="CG69" s="326">
        <f t="shared" si="21"/>
        <v>117546.07623997729</v>
      </c>
      <c r="CH69" s="332">
        <f t="shared" si="21"/>
        <v>121028.98639212351</v>
      </c>
      <c r="CI69" s="267"/>
      <c r="DU69" s="259"/>
      <c r="EB69" s="259"/>
    </row>
    <row r="70" spans="1:132" ht="25.5" customHeight="1" x14ac:dyDescent="0.3">
      <c r="A70" s="329"/>
      <c r="B70" s="256" t="s">
        <v>604</v>
      </c>
      <c r="AH70" s="253">
        <f>AH63</f>
        <v>12701.522931657119</v>
      </c>
      <c r="AI70" s="253">
        <f t="shared" ref="AI70:CH70" si="22">AI63</f>
        <v>12041.127915354224</v>
      </c>
      <c r="AJ70" s="253">
        <f t="shared" si="22"/>
        <v>11554.513458284708</v>
      </c>
      <c r="AK70" s="253">
        <f t="shared" si="22"/>
        <v>12198.521449603006</v>
      </c>
      <c r="AL70" s="253">
        <f t="shared" si="22"/>
        <v>12620.568716611762</v>
      </c>
      <c r="AM70" s="253">
        <f t="shared" si="22"/>
        <v>12896.36382360306</v>
      </c>
      <c r="AN70" s="253">
        <f t="shared" si="22"/>
        <v>14029.441217551874</v>
      </c>
      <c r="AO70" s="253">
        <f t="shared" si="22"/>
        <v>14957.43089457136</v>
      </c>
      <c r="AP70" s="253">
        <f t="shared" si="22"/>
        <v>16410.679644220236</v>
      </c>
      <c r="AQ70" s="253">
        <f t="shared" si="22"/>
        <v>17485.639328713238</v>
      </c>
      <c r="AR70" s="253">
        <f t="shared" si="22"/>
        <v>18576.804121837227</v>
      </c>
      <c r="AS70" s="253">
        <f t="shared" si="22"/>
        <v>19591.729211612219</v>
      </c>
      <c r="AT70" s="253">
        <f t="shared" si="22"/>
        <v>21082.981988206106</v>
      </c>
      <c r="AU70" s="253">
        <f t="shared" si="22"/>
        <v>24899.479099373497</v>
      </c>
      <c r="AV70" s="253">
        <f t="shared" si="22"/>
        <v>29272.130921623811</v>
      </c>
      <c r="AW70" s="253">
        <f t="shared" si="22"/>
        <v>33805.610821096911</v>
      </c>
      <c r="AX70" s="253">
        <f t="shared" si="22"/>
        <v>36880.078478027877</v>
      </c>
      <c r="AY70" s="253">
        <f t="shared" si="22"/>
        <v>38591.988562932143</v>
      </c>
      <c r="AZ70" s="253">
        <f t="shared" si="22"/>
        <v>39621.606947772554</v>
      </c>
      <c r="BA70" s="253">
        <f t="shared" si="22"/>
        <v>40741.151592577466</v>
      </c>
      <c r="BB70" s="253">
        <f t="shared" si="22"/>
        <v>41265.815403483888</v>
      </c>
      <c r="BC70" s="253">
        <f t="shared" si="22"/>
        <v>41354.437350698608</v>
      </c>
      <c r="BD70" s="253">
        <f t="shared" si="22"/>
        <v>43186.069357370405</v>
      </c>
      <c r="BE70" s="253">
        <f t="shared" si="22"/>
        <v>44671.492262405423</v>
      </c>
      <c r="BF70" s="253">
        <f t="shared" si="22"/>
        <v>44947.683434145059</v>
      </c>
      <c r="BG70" s="253">
        <f t="shared" si="22"/>
        <v>45641.61716136105</v>
      </c>
      <c r="BH70" s="253">
        <f t="shared" si="22"/>
        <v>44917.392102194193</v>
      </c>
      <c r="BI70" s="253">
        <f t="shared" si="22"/>
        <v>44739.553345821478</v>
      </c>
      <c r="BJ70" s="253">
        <f t="shared" si="22"/>
        <v>44684.12644908925</v>
      </c>
      <c r="BK70" s="253">
        <f t="shared" si="22"/>
        <v>46550.440862560208</v>
      </c>
      <c r="BL70" s="253">
        <f t="shared" si="22"/>
        <v>46519.151313978684</v>
      </c>
      <c r="BM70" s="253">
        <f t="shared" si="22"/>
        <v>49194.405194507017</v>
      </c>
      <c r="BN70" s="253">
        <f t="shared" si="22"/>
        <v>49509.911697378753</v>
      </c>
      <c r="BO70" s="253">
        <f t="shared" si="22"/>
        <v>50130.196837405601</v>
      </c>
      <c r="BP70" s="253">
        <f t="shared" si="22"/>
        <v>51177.048945207687</v>
      </c>
      <c r="BQ70" s="253">
        <f t="shared" si="22"/>
        <v>51044.048853644555</v>
      </c>
      <c r="BR70" s="253">
        <f t="shared" si="22"/>
        <v>53973.274706602744</v>
      </c>
      <c r="BS70" s="253">
        <f t="shared" si="22"/>
        <v>56401.651352292349</v>
      </c>
      <c r="BT70" s="253">
        <f t="shared" si="22"/>
        <v>56565.513421541124</v>
      </c>
      <c r="BU70" s="253">
        <f t="shared" si="22"/>
        <v>58845.854151329513</v>
      </c>
      <c r="BV70" s="253">
        <f t="shared" si="22"/>
        <v>59531.01456099427</v>
      </c>
      <c r="BW70" s="253">
        <f t="shared" si="22"/>
        <v>60670.629597952488</v>
      </c>
      <c r="BX70" s="253">
        <f t="shared" si="22"/>
        <v>59297.538485925485</v>
      </c>
      <c r="BY70" s="253">
        <f t="shared" si="22"/>
        <v>62823.597648254319</v>
      </c>
      <c r="BZ70" s="253">
        <f t="shared" si="22"/>
        <v>63589.167970037604</v>
      </c>
      <c r="CA70" s="253">
        <f t="shared" si="22"/>
        <v>71973.08715502359</v>
      </c>
      <c r="CB70" s="253">
        <f t="shared" si="22"/>
        <v>81091.294071241049</v>
      </c>
      <c r="CC70" s="253">
        <f t="shared" si="22"/>
        <v>84883.637058319218</v>
      </c>
      <c r="CD70" s="253">
        <f t="shared" si="22"/>
        <v>90362.290713598108</v>
      </c>
      <c r="CE70" s="253">
        <f t="shared" si="22"/>
        <v>93431.214781033836</v>
      </c>
      <c r="CF70" s="253">
        <f t="shared" si="22"/>
        <v>95934.251794659445</v>
      </c>
      <c r="CG70" s="253">
        <f t="shared" si="22"/>
        <v>98772.153096594993</v>
      </c>
      <c r="CH70" s="254">
        <f t="shared" si="22"/>
        <v>101884.30319952125</v>
      </c>
      <c r="CI70" s="267"/>
    </row>
    <row r="71" spans="1:132" ht="25.5" customHeight="1" x14ac:dyDescent="0.3">
      <c r="A71" s="329"/>
      <c r="B71" s="256" t="s">
        <v>605</v>
      </c>
      <c r="AH71" s="253">
        <f>SUM(AH72:AH73)</f>
        <v>0</v>
      </c>
      <c r="AI71" s="253">
        <f t="shared" ref="AI71:CH71" si="23">SUM(AI72:AI73)</f>
        <v>0</v>
      </c>
      <c r="AJ71" s="253">
        <f t="shared" si="23"/>
        <v>0</v>
      </c>
      <c r="AK71" s="253">
        <f t="shared" si="23"/>
        <v>0</v>
      </c>
      <c r="AL71" s="253">
        <f t="shared" si="23"/>
        <v>0</v>
      </c>
      <c r="AM71" s="253">
        <f t="shared" si="23"/>
        <v>0</v>
      </c>
      <c r="AN71" s="253">
        <f t="shared" si="23"/>
        <v>0</v>
      </c>
      <c r="AO71" s="253">
        <f t="shared" si="23"/>
        <v>0</v>
      </c>
      <c r="AP71" s="253">
        <f t="shared" si="23"/>
        <v>0</v>
      </c>
      <c r="AQ71" s="253">
        <f t="shared" si="23"/>
        <v>0</v>
      </c>
      <c r="AR71" s="253">
        <f t="shared" si="23"/>
        <v>0</v>
      </c>
      <c r="AS71" s="253">
        <f t="shared" si="23"/>
        <v>0</v>
      </c>
      <c r="AT71" s="253">
        <f t="shared" si="23"/>
        <v>0</v>
      </c>
      <c r="AU71" s="253">
        <f t="shared" si="23"/>
        <v>0</v>
      </c>
      <c r="AV71" s="253">
        <f t="shared" si="23"/>
        <v>0</v>
      </c>
      <c r="AW71" s="253">
        <f t="shared" si="23"/>
        <v>0</v>
      </c>
      <c r="AX71" s="253">
        <f t="shared" si="23"/>
        <v>0</v>
      </c>
      <c r="AY71" s="253">
        <f t="shared" si="23"/>
        <v>0</v>
      </c>
      <c r="AZ71" s="253">
        <f t="shared" si="23"/>
        <v>0</v>
      </c>
      <c r="BA71" s="253">
        <f t="shared" si="23"/>
        <v>0</v>
      </c>
      <c r="BB71" s="253">
        <f t="shared" si="23"/>
        <v>0</v>
      </c>
      <c r="BC71" s="253">
        <f t="shared" si="23"/>
        <v>0</v>
      </c>
      <c r="BD71" s="253">
        <f t="shared" si="23"/>
        <v>0</v>
      </c>
      <c r="BE71" s="253">
        <f t="shared" si="23"/>
        <v>0</v>
      </c>
      <c r="BF71" s="253">
        <f t="shared" si="23"/>
        <v>0</v>
      </c>
      <c r="BG71" s="253">
        <f t="shared" si="23"/>
        <v>0</v>
      </c>
      <c r="BH71" s="253">
        <f t="shared" si="23"/>
        <v>0</v>
      </c>
      <c r="BI71" s="253">
        <f t="shared" si="23"/>
        <v>0</v>
      </c>
      <c r="BJ71" s="253">
        <f t="shared" si="23"/>
        <v>0</v>
      </c>
      <c r="BK71" s="253">
        <f t="shared" si="23"/>
        <v>0</v>
      </c>
      <c r="BL71" s="253">
        <f t="shared" si="23"/>
        <v>0</v>
      </c>
      <c r="BM71" s="253">
        <f t="shared" si="23"/>
        <v>146.07039331406619</v>
      </c>
      <c r="BN71" s="253">
        <f t="shared" si="23"/>
        <v>156.13114120429577</v>
      </c>
      <c r="BO71" s="253">
        <f t="shared" si="23"/>
        <v>134.56819017140018</v>
      </c>
      <c r="BP71" s="253">
        <f t="shared" si="23"/>
        <v>135.90406620175139</v>
      </c>
      <c r="BQ71" s="253">
        <f t="shared" si="23"/>
        <v>157.50908630532146</v>
      </c>
      <c r="BR71" s="253">
        <f t="shared" si="23"/>
        <v>141.69239240341534</v>
      </c>
      <c r="BS71" s="253">
        <f t="shared" si="23"/>
        <v>141.40271084999614</v>
      </c>
      <c r="BT71" s="253">
        <f t="shared" si="23"/>
        <v>148.20820343012093</v>
      </c>
      <c r="BU71" s="253">
        <f t="shared" si="23"/>
        <v>156.31043447882107</v>
      </c>
      <c r="BV71" s="253">
        <f t="shared" si="23"/>
        <v>176.62477204433367</v>
      </c>
      <c r="BW71" s="253">
        <f t="shared" si="23"/>
        <v>202.51348798881156</v>
      </c>
      <c r="BX71" s="253">
        <f t="shared" si="23"/>
        <v>142.46916875492394</v>
      </c>
      <c r="BY71" s="253">
        <f t="shared" si="23"/>
        <v>196.70498840495034</v>
      </c>
      <c r="BZ71" s="253">
        <f t="shared" si="23"/>
        <v>223.57246916246191</v>
      </c>
      <c r="CA71" s="253">
        <f t="shared" si="23"/>
        <v>294.95226320220502</v>
      </c>
      <c r="CB71" s="253">
        <f t="shared" si="23"/>
        <v>345.10150809301422</v>
      </c>
      <c r="CC71" s="253">
        <f t="shared" si="23"/>
        <v>339.77135036731062</v>
      </c>
      <c r="CD71" s="253">
        <f t="shared" si="23"/>
        <v>391.01973473430166</v>
      </c>
      <c r="CE71" s="253">
        <f t="shared" si="23"/>
        <v>444.33028625619511</v>
      </c>
      <c r="CF71" s="253">
        <f t="shared" si="23"/>
        <v>471.56611898840606</v>
      </c>
      <c r="CG71" s="253">
        <f t="shared" si="23"/>
        <v>491.14598773333739</v>
      </c>
      <c r="CH71" s="254">
        <f t="shared" si="23"/>
        <v>507.48711617021621</v>
      </c>
      <c r="CI71" s="267"/>
    </row>
    <row r="72" spans="1:132" ht="15.6" x14ac:dyDescent="0.3">
      <c r="A72" s="329"/>
      <c r="B72" s="296" t="s">
        <v>376</v>
      </c>
      <c r="AH72" s="253">
        <v>0</v>
      </c>
      <c r="AI72" s="253">
        <v>0</v>
      </c>
      <c r="AJ72" s="253">
        <v>0</v>
      </c>
      <c r="AK72" s="253">
        <v>0</v>
      </c>
      <c r="AL72" s="253">
        <v>0</v>
      </c>
      <c r="AM72" s="253">
        <v>0</v>
      </c>
      <c r="AN72" s="253">
        <v>0</v>
      </c>
      <c r="AO72" s="253">
        <v>0</v>
      </c>
      <c r="AP72" s="253">
        <v>0</v>
      </c>
      <c r="AQ72" s="253">
        <v>0</v>
      </c>
      <c r="AR72" s="253">
        <v>0</v>
      </c>
      <c r="AS72" s="253">
        <v>0</v>
      </c>
      <c r="AT72" s="253">
        <v>0</v>
      </c>
      <c r="AU72" s="253">
        <v>0</v>
      </c>
      <c r="AV72" s="253">
        <v>0</v>
      </c>
      <c r="AW72" s="253">
        <v>0</v>
      </c>
      <c r="AX72" s="253">
        <v>0</v>
      </c>
      <c r="AY72" s="253">
        <v>0</v>
      </c>
      <c r="AZ72" s="253">
        <v>0</v>
      </c>
      <c r="BA72" s="253">
        <v>0</v>
      </c>
      <c r="BB72" s="253">
        <v>0</v>
      </c>
      <c r="BC72" s="253">
        <v>0</v>
      </c>
      <c r="BD72" s="253">
        <v>0</v>
      </c>
      <c r="BE72" s="253">
        <v>0</v>
      </c>
      <c r="BF72" s="253">
        <v>0</v>
      </c>
      <c r="BG72" s="253">
        <v>0</v>
      </c>
      <c r="BH72" s="253">
        <v>0</v>
      </c>
      <c r="BI72" s="253">
        <v>0</v>
      </c>
      <c r="BJ72" s="253">
        <v>0</v>
      </c>
      <c r="BK72" s="253">
        <v>0</v>
      </c>
      <c r="BL72" s="253">
        <v>0</v>
      </c>
      <c r="BM72" s="253">
        <v>146.07039331406619</v>
      </c>
      <c r="BN72" s="253">
        <v>156.13114120429577</v>
      </c>
      <c r="BO72" s="253">
        <v>134.56819017140018</v>
      </c>
      <c r="BP72" s="253">
        <v>135.90406620175139</v>
      </c>
      <c r="BQ72" s="253">
        <v>150.63312338153534</v>
      </c>
      <c r="BR72" s="253">
        <v>133.1054914026636</v>
      </c>
      <c r="BS72" s="253">
        <v>131.61044728418574</v>
      </c>
      <c r="BT72" s="253">
        <v>138.03721369713111</v>
      </c>
      <c r="BU72" s="253">
        <v>145.07378411929545</v>
      </c>
      <c r="BV72" s="253">
        <v>164.3995276647457</v>
      </c>
      <c r="BW72" s="253">
        <v>189.44158725033935</v>
      </c>
      <c r="BX72" s="253">
        <v>129.25491009143775</v>
      </c>
      <c r="BY72" s="253">
        <v>180.79531802374973</v>
      </c>
      <c r="BZ72" s="253">
        <v>204.44263543229678</v>
      </c>
      <c r="CA72" s="253">
        <v>272.65318726983907</v>
      </c>
      <c r="CB72" s="253">
        <v>322.58311658781582</v>
      </c>
      <c r="CC72" s="253">
        <v>316.24942174737066</v>
      </c>
      <c r="CD72" s="253">
        <v>365.39</v>
      </c>
      <c r="CE72" s="253">
        <v>416.83710568095546</v>
      </c>
      <c r="CF72" s="253">
        <v>442.36558973834161</v>
      </c>
      <c r="CG72" s="253">
        <v>460.15796498278826</v>
      </c>
      <c r="CH72" s="254">
        <v>474.75711979762764</v>
      </c>
      <c r="CI72" s="267"/>
    </row>
    <row r="73" spans="1:132" ht="15.6" x14ac:dyDescent="0.3">
      <c r="A73" s="329"/>
      <c r="B73" s="296" t="s">
        <v>378</v>
      </c>
      <c r="AH73" s="253">
        <v>0</v>
      </c>
      <c r="AI73" s="253">
        <v>0</v>
      </c>
      <c r="AJ73" s="253">
        <v>0</v>
      </c>
      <c r="AK73" s="253">
        <v>0</v>
      </c>
      <c r="AL73" s="253">
        <v>0</v>
      </c>
      <c r="AM73" s="253">
        <v>0</v>
      </c>
      <c r="AN73" s="253">
        <v>0</v>
      </c>
      <c r="AO73" s="253">
        <v>0</v>
      </c>
      <c r="AP73" s="253">
        <v>0</v>
      </c>
      <c r="AQ73" s="253">
        <v>0</v>
      </c>
      <c r="AR73" s="253">
        <v>0</v>
      </c>
      <c r="AS73" s="253">
        <v>0</v>
      </c>
      <c r="AT73" s="253">
        <v>0</v>
      </c>
      <c r="AU73" s="253">
        <v>0</v>
      </c>
      <c r="AV73" s="253">
        <v>0</v>
      </c>
      <c r="AW73" s="253">
        <v>0</v>
      </c>
      <c r="AX73" s="253">
        <v>0</v>
      </c>
      <c r="AY73" s="253">
        <v>0</v>
      </c>
      <c r="AZ73" s="253">
        <v>0</v>
      </c>
      <c r="BA73" s="253">
        <v>0</v>
      </c>
      <c r="BB73" s="253">
        <v>0</v>
      </c>
      <c r="BC73" s="253">
        <v>0</v>
      </c>
      <c r="BD73" s="253">
        <v>0</v>
      </c>
      <c r="BE73" s="253">
        <v>0</v>
      </c>
      <c r="BF73" s="253">
        <v>0</v>
      </c>
      <c r="BG73" s="253">
        <v>0</v>
      </c>
      <c r="BH73" s="253">
        <v>0</v>
      </c>
      <c r="BI73" s="253">
        <v>0</v>
      </c>
      <c r="BJ73" s="253">
        <v>0</v>
      </c>
      <c r="BK73" s="253">
        <v>0</v>
      </c>
      <c r="BL73" s="253">
        <v>0</v>
      </c>
      <c r="BM73" s="253">
        <v>0</v>
      </c>
      <c r="BN73" s="253">
        <v>0</v>
      </c>
      <c r="BO73" s="253">
        <v>0</v>
      </c>
      <c r="BP73" s="253">
        <v>0</v>
      </c>
      <c r="BQ73" s="253">
        <v>6.8759629237861102</v>
      </c>
      <c r="BR73" s="253">
        <v>8.5869010007517321</v>
      </c>
      <c r="BS73" s="253">
        <v>9.792263565810412</v>
      </c>
      <c r="BT73" s="253">
        <v>10.170989732989824</v>
      </c>
      <c r="BU73" s="253">
        <v>11.23665035952561</v>
      </c>
      <c r="BV73" s="253">
        <v>12.225244379587956</v>
      </c>
      <c r="BW73" s="253">
        <v>13.071900738472218</v>
      </c>
      <c r="BX73" s="253">
        <v>13.214258663486202</v>
      </c>
      <c r="BY73" s="253">
        <v>15.909670381200618</v>
      </c>
      <c r="BZ73" s="253">
        <v>19.129833730165124</v>
      </c>
      <c r="CA73" s="253">
        <v>22.299075932365973</v>
      </c>
      <c r="CB73" s="253">
        <v>22.518391505198423</v>
      </c>
      <c r="CC73" s="253">
        <v>23.521928619939974</v>
      </c>
      <c r="CD73" s="253">
        <v>25.629734734301675</v>
      </c>
      <c r="CE73" s="253">
        <v>27.493180575239649</v>
      </c>
      <c r="CF73" s="253">
        <v>29.200529250064431</v>
      </c>
      <c r="CG73" s="253">
        <v>30.988022750549106</v>
      </c>
      <c r="CH73" s="254">
        <v>32.72999637258858</v>
      </c>
      <c r="CI73" s="267"/>
    </row>
    <row r="74" spans="1:132" ht="25.5" customHeight="1" x14ac:dyDescent="0.3">
      <c r="A74" s="329"/>
      <c r="B74" s="256" t="s">
        <v>606</v>
      </c>
      <c r="AH74" s="253">
        <f>SUM(AH75:AH79)</f>
        <v>1644.5677081418889</v>
      </c>
      <c r="AI74" s="253">
        <f t="shared" ref="AI74:CH74" si="24">SUM(AI75:AI79)</f>
        <v>1585.0907417440897</v>
      </c>
      <c r="AJ74" s="253">
        <f t="shared" si="24"/>
        <v>1536.5541341049591</v>
      </c>
      <c r="AK74" s="253">
        <f t="shared" si="24"/>
        <v>1550.6953141684457</v>
      </c>
      <c r="AL74" s="253">
        <f t="shared" si="24"/>
        <v>1570.1923660517909</v>
      </c>
      <c r="AM74" s="253">
        <f t="shared" si="24"/>
        <v>1607.8193173615234</v>
      </c>
      <c r="AN74" s="253">
        <f t="shared" si="24"/>
        <v>1565.1362451151972</v>
      </c>
      <c r="AO74" s="253">
        <f t="shared" si="24"/>
        <v>1581.9065077516964</v>
      </c>
      <c r="AP74" s="253">
        <f t="shared" si="24"/>
        <v>1633.3578684087313</v>
      </c>
      <c r="AQ74" s="253">
        <f t="shared" si="24"/>
        <v>1571.3249177962603</v>
      </c>
      <c r="AR74" s="253">
        <f t="shared" si="24"/>
        <v>1469.6662389924852</v>
      </c>
      <c r="AS74" s="253">
        <f t="shared" si="24"/>
        <v>1411.5031835789439</v>
      </c>
      <c r="AT74" s="253">
        <f t="shared" si="24"/>
        <v>1427.3913895324092</v>
      </c>
      <c r="AU74" s="253">
        <f t="shared" si="24"/>
        <v>1508.3503103579069</v>
      </c>
      <c r="AV74" s="253">
        <f t="shared" si="24"/>
        <v>1496.918329666428</v>
      </c>
      <c r="AW74" s="253">
        <f t="shared" si="24"/>
        <v>1496.4499890667234</v>
      </c>
      <c r="AX74" s="253">
        <f t="shared" si="24"/>
        <v>1522.9461502708725</v>
      </c>
      <c r="AY74" s="253">
        <f t="shared" si="24"/>
        <v>1528.1058904600172</v>
      </c>
      <c r="AZ74" s="253">
        <f t="shared" si="24"/>
        <v>1505.0968039565348</v>
      </c>
      <c r="BA74" s="253">
        <f t="shared" si="24"/>
        <v>1508.3282846926534</v>
      </c>
      <c r="BB74" s="253">
        <f t="shared" si="24"/>
        <v>1521.5772119962326</v>
      </c>
      <c r="BC74" s="253">
        <f t="shared" si="24"/>
        <v>1492.3007901942251</v>
      </c>
      <c r="BD74" s="253">
        <f t="shared" si="24"/>
        <v>1492.9342985452072</v>
      </c>
      <c r="BE74" s="253">
        <f t="shared" si="24"/>
        <v>1505.3331880671476</v>
      </c>
      <c r="BF74" s="253">
        <f t="shared" si="24"/>
        <v>1492.4175147687668</v>
      </c>
      <c r="BG74" s="253">
        <f t="shared" si="24"/>
        <v>1457.7896749664046</v>
      </c>
      <c r="BH74" s="253">
        <f t="shared" si="24"/>
        <v>1437.3969862964962</v>
      </c>
      <c r="BI74" s="253">
        <f t="shared" si="24"/>
        <v>1393.9736277482509</v>
      </c>
      <c r="BJ74" s="253">
        <f t="shared" si="24"/>
        <v>1360.1675969110165</v>
      </c>
      <c r="BK74" s="253">
        <f t="shared" si="24"/>
        <v>1343.6140842186319</v>
      </c>
      <c r="BL74" s="253">
        <f t="shared" si="24"/>
        <v>1344.2371930254631</v>
      </c>
      <c r="BM74" s="253">
        <f t="shared" si="24"/>
        <v>1378.0664180424187</v>
      </c>
      <c r="BN74" s="253">
        <f t="shared" si="24"/>
        <v>1431.2253467220951</v>
      </c>
      <c r="BO74" s="253">
        <f t="shared" si="24"/>
        <v>1399.7097628575766</v>
      </c>
      <c r="BP74" s="253">
        <f t="shared" si="24"/>
        <v>1407.9841794330669</v>
      </c>
      <c r="BQ74" s="253">
        <f t="shared" si="24"/>
        <v>1377.4093959129057</v>
      </c>
      <c r="BR74" s="253">
        <f t="shared" si="24"/>
        <v>1407.8283042220057</v>
      </c>
      <c r="BS74" s="253">
        <f t="shared" si="24"/>
        <v>1386.2958244290426</v>
      </c>
      <c r="BT74" s="253">
        <f t="shared" si="24"/>
        <v>1307.3550647844474</v>
      </c>
      <c r="BU74" s="253">
        <f t="shared" si="24"/>
        <v>1271.3070551720828</v>
      </c>
      <c r="BV74" s="253">
        <f t="shared" si="24"/>
        <v>1234.5451411367051</v>
      </c>
      <c r="BW74" s="253">
        <f t="shared" si="24"/>
        <v>1193.2055840151386</v>
      </c>
      <c r="BX74" s="253">
        <f t="shared" si="24"/>
        <v>989.10189070844478</v>
      </c>
      <c r="BY74" s="253">
        <f t="shared" si="24"/>
        <v>966.88945612712632</v>
      </c>
      <c r="BZ74" s="253">
        <f t="shared" si="24"/>
        <v>891.82431873018868</v>
      </c>
      <c r="CA74" s="253">
        <f t="shared" si="24"/>
        <v>884.49776111346557</v>
      </c>
      <c r="CB74" s="253">
        <f t="shared" si="24"/>
        <v>882.38170056062745</v>
      </c>
      <c r="CC74" s="253">
        <f t="shared" si="24"/>
        <v>838.01270124656685</v>
      </c>
      <c r="CD74" s="253">
        <f t="shared" si="24"/>
        <v>814.11983488333578</v>
      </c>
      <c r="CE74" s="253">
        <f t="shared" si="24"/>
        <v>783.03879500689391</v>
      </c>
      <c r="CF74" s="253">
        <f t="shared" si="24"/>
        <v>746.26823823699419</v>
      </c>
      <c r="CG74" s="253">
        <f t="shared" si="24"/>
        <v>711.03088738080055</v>
      </c>
      <c r="CH74" s="254">
        <f t="shared" si="24"/>
        <v>675.25757369044106</v>
      </c>
      <c r="CI74" s="267"/>
    </row>
    <row r="75" spans="1:132" ht="15.6" x14ac:dyDescent="0.3">
      <c r="A75" s="329"/>
      <c r="B75" s="296" t="s">
        <v>607</v>
      </c>
      <c r="AH75" s="253">
        <v>208.00856387565392</v>
      </c>
      <c r="AI75" s="253">
        <v>200.22198843083237</v>
      </c>
      <c r="AJ75" s="253">
        <v>196.15584690701607</v>
      </c>
      <c r="AK75" s="253">
        <v>198.59040808151758</v>
      </c>
      <c r="AL75" s="253">
        <v>200.70127987128157</v>
      </c>
      <c r="AM75" s="253">
        <v>202.85570826523892</v>
      </c>
      <c r="AN75" s="253">
        <v>195.19839791686135</v>
      </c>
      <c r="AO75" s="253">
        <v>195.2139945736136</v>
      </c>
      <c r="AP75" s="253">
        <v>197.29669301570812</v>
      </c>
      <c r="AQ75" s="253">
        <v>172.66473823510964</v>
      </c>
      <c r="AR75" s="253">
        <v>167.71804804160098</v>
      </c>
      <c r="AS75" s="253">
        <v>157.10226509907557</v>
      </c>
      <c r="AT75" s="253">
        <v>147.0843007474422</v>
      </c>
      <c r="AU75" s="253">
        <v>147.46537608174805</v>
      </c>
      <c r="AV75" s="253">
        <v>140.58165381799819</v>
      </c>
      <c r="AW75" s="253">
        <v>145.27002111604415</v>
      </c>
      <c r="AX75" s="253">
        <v>124.76832353801204</v>
      </c>
      <c r="AY75" s="253">
        <v>120.10271560561196</v>
      </c>
      <c r="AZ75" s="253">
        <v>111.30802609922584</v>
      </c>
      <c r="BA75" s="253">
        <v>109.56023781179502</v>
      </c>
      <c r="BB75" s="253">
        <v>97.704515148164347</v>
      </c>
      <c r="BC75" s="253">
        <v>100.68279320542912</v>
      </c>
      <c r="BD75" s="253">
        <v>94.897358741422067</v>
      </c>
      <c r="BE75" s="253">
        <v>93.032308715387856</v>
      </c>
      <c r="BF75" s="253">
        <v>89.402491235283037</v>
      </c>
      <c r="BG75" s="253">
        <v>82.741099036200467</v>
      </c>
      <c r="BH75" s="253">
        <v>76.574647177350982</v>
      </c>
      <c r="BI75" s="253">
        <v>70.060487150308631</v>
      </c>
      <c r="BJ75" s="253">
        <v>65.443808529976835</v>
      </c>
      <c r="BK75" s="253">
        <v>62.019283723489359</v>
      </c>
      <c r="BL75" s="253">
        <v>57.672786196163173</v>
      </c>
      <c r="BM75" s="253">
        <v>55.822304604809659</v>
      </c>
      <c r="BN75" s="253">
        <v>52.095883788236826</v>
      </c>
      <c r="BO75" s="253">
        <v>49.205803225914366</v>
      </c>
      <c r="BP75" s="253">
        <v>46.769097886306646</v>
      </c>
      <c r="BQ75" s="253">
        <v>43.43251074892968</v>
      </c>
      <c r="BR75" s="253">
        <v>40.88093390767115</v>
      </c>
      <c r="BS75" s="253">
        <v>38.156677226141682</v>
      </c>
      <c r="BT75" s="253">
        <v>35.292388892379748</v>
      </c>
      <c r="BU75" s="253">
        <v>32.5729449443551</v>
      </c>
      <c r="BV75" s="253">
        <v>29.864014130422348</v>
      </c>
      <c r="BW75" s="253">
        <v>26.969459376650455</v>
      </c>
      <c r="BX75" s="253">
        <v>20.764593529764365</v>
      </c>
      <c r="BY75" s="253">
        <v>19.226292739010827</v>
      </c>
      <c r="BZ75" s="253">
        <v>16.666444616400291</v>
      </c>
      <c r="CA75" s="253">
        <v>15.674067345896512</v>
      </c>
      <c r="CB75" s="253">
        <v>14.640848036003257</v>
      </c>
      <c r="CC75" s="253">
        <v>13.181058627599615</v>
      </c>
      <c r="CD75" s="253">
        <v>12.24981446654086</v>
      </c>
      <c r="CE75" s="253">
        <v>11.323555749452437</v>
      </c>
      <c r="CF75" s="253">
        <v>10.296139682147937</v>
      </c>
      <c r="CG75" s="253">
        <v>9.3861969192051884</v>
      </c>
      <c r="CH75" s="254">
        <v>8.5416909259788412</v>
      </c>
      <c r="CI75" s="267"/>
    </row>
    <row r="76" spans="1:132" ht="15.6" x14ac:dyDescent="0.3">
      <c r="A76" s="329"/>
      <c r="B76" s="296" t="s">
        <v>608</v>
      </c>
      <c r="AH76" s="253">
        <v>1404.0578061606641</v>
      </c>
      <c r="AI76" s="253">
        <v>1357.060143808975</v>
      </c>
      <c r="AJ76" s="253">
        <v>1317.0464006613936</v>
      </c>
      <c r="AK76" s="253">
        <v>1330.9782669293199</v>
      </c>
      <c r="AL76" s="253">
        <v>1349.8144901146975</v>
      </c>
      <c r="AM76" s="253">
        <v>1386.1806731457993</v>
      </c>
      <c r="AN76" s="253">
        <v>1352.1925382968031</v>
      </c>
      <c r="AO76" s="253">
        <v>1369.8637205424266</v>
      </c>
      <c r="AP76" s="253">
        <v>1423.1236873264193</v>
      </c>
      <c r="AQ76" s="253">
        <v>1385.7497523448174</v>
      </c>
      <c r="AR76" s="253">
        <v>1291.3745996266441</v>
      </c>
      <c r="AS76" s="253">
        <v>1243.0747503595117</v>
      </c>
      <c r="AT76" s="253">
        <v>1270.3119220741503</v>
      </c>
      <c r="AU76" s="253">
        <v>1351.4360723898217</v>
      </c>
      <c r="AV76" s="253">
        <v>1347.6220844316238</v>
      </c>
      <c r="AW76" s="253">
        <v>1343.532914964369</v>
      </c>
      <c r="AX76" s="253">
        <v>1384.4202578014226</v>
      </c>
      <c r="AY76" s="253">
        <v>1392.9573915874157</v>
      </c>
      <c r="AZ76" s="253">
        <v>1377.2374732735623</v>
      </c>
      <c r="BA76" s="253">
        <v>1383.8662177242675</v>
      </c>
      <c r="BB76" s="253">
        <v>1403.7836115352673</v>
      </c>
      <c r="BC76" s="253">
        <v>1367.0022186003082</v>
      </c>
      <c r="BD76" s="253">
        <v>1371.1699997740168</v>
      </c>
      <c r="BE76" s="253">
        <v>1381.1652496628292</v>
      </c>
      <c r="BF76" s="253">
        <v>1363.1292487266844</v>
      </c>
      <c r="BG76" s="253">
        <v>1337.452471252921</v>
      </c>
      <c r="BH76" s="253">
        <v>1322.3373740174491</v>
      </c>
      <c r="BI76" s="253">
        <v>1279.6440794450989</v>
      </c>
      <c r="BJ76" s="253">
        <v>1249.6898486350349</v>
      </c>
      <c r="BK76" s="253">
        <v>1234.9750072302108</v>
      </c>
      <c r="BL76" s="253">
        <v>1226.6880421744174</v>
      </c>
      <c r="BM76" s="253">
        <v>1255.2206061619188</v>
      </c>
      <c r="BN76" s="253">
        <v>1305.3890138295696</v>
      </c>
      <c r="BO76" s="253">
        <v>1278.8948607762247</v>
      </c>
      <c r="BP76" s="253">
        <v>1284.9543247995643</v>
      </c>
      <c r="BQ76" s="253">
        <v>1255.156931092411</v>
      </c>
      <c r="BR76" s="253">
        <v>1249.9166770776342</v>
      </c>
      <c r="BS76" s="253">
        <v>1221.3378334982372</v>
      </c>
      <c r="BT76" s="253">
        <v>1156.5823446042511</v>
      </c>
      <c r="BU76" s="253">
        <v>1116.1383973996967</v>
      </c>
      <c r="BV76" s="253">
        <v>1090.0383943304544</v>
      </c>
      <c r="BW76" s="253">
        <v>1054.6991310233541</v>
      </c>
      <c r="BX76" s="253">
        <v>874.4437141830997</v>
      </c>
      <c r="BY76" s="253">
        <v>850.82004070096741</v>
      </c>
      <c r="BZ76" s="253">
        <v>785.34563515387777</v>
      </c>
      <c r="CA76" s="253">
        <v>790.3282434838444</v>
      </c>
      <c r="CB76" s="253">
        <v>777.33828642276023</v>
      </c>
      <c r="CC76" s="253">
        <v>738.88563915914438</v>
      </c>
      <c r="CD76" s="253">
        <v>719.81263801125556</v>
      </c>
      <c r="CE76" s="253">
        <v>692.04615487270394</v>
      </c>
      <c r="CF76" s="253">
        <v>658.73224026127457</v>
      </c>
      <c r="CG76" s="253">
        <v>626.8435057702651</v>
      </c>
      <c r="CH76" s="254">
        <v>594.45510568173495</v>
      </c>
      <c r="CI76" s="267"/>
    </row>
    <row r="77" spans="1:132" ht="15.6" x14ac:dyDescent="0.3">
      <c r="A77" s="329"/>
      <c r="B77" s="296" t="s">
        <v>609</v>
      </c>
      <c r="AH77" s="253">
        <v>0</v>
      </c>
      <c r="AI77" s="253">
        <v>0</v>
      </c>
      <c r="AJ77" s="253">
        <v>0</v>
      </c>
      <c r="AK77" s="253">
        <v>0</v>
      </c>
      <c r="AL77" s="253">
        <v>0</v>
      </c>
      <c r="AM77" s="253">
        <v>0</v>
      </c>
      <c r="AN77" s="253">
        <v>0</v>
      </c>
      <c r="AO77" s="253">
        <v>0</v>
      </c>
      <c r="AP77" s="253">
        <v>0</v>
      </c>
      <c r="AQ77" s="253">
        <v>0</v>
      </c>
      <c r="AR77" s="253">
        <v>0</v>
      </c>
      <c r="AS77" s="253">
        <v>0</v>
      </c>
      <c r="AT77" s="253">
        <v>0</v>
      </c>
      <c r="AU77" s="253">
        <v>0</v>
      </c>
      <c r="AV77" s="253">
        <v>0</v>
      </c>
      <c r="AW77" s="253">
        <v>0</v>
      </c>
      <c r="AX77" s="253">
        <v>0</v>
      </c>
      <c r="AY77" s="253">
        <v>0</v>
      </c>
      <c r="AZ77" s="253">
        <v>0</v>
      </c>
      <c r="BA77" s="253">
        <v>0</v>
      </c>
      <c r="BB77" s="253">
        <v>0</v>
      </c>
      <c r="BC77" s="253">
        <v>0</v>
      </c>
      <c r="BD77" s="253">
        <v>0</v>
      </c>
      <c r="BE77" s="253">
        <v>0</v>
      </c>
      <c r="BF77" s="253">
        <v>0</v>
      </c>
      <c r="BG77" s="253">
        <v>0</v>
      </c>
      <c r="BH77" s="253">
        <v>0</v>
      </c>
      <c r="BI77" s="253">
        <v>0</v>
      </c>
      <c r="BJ77" s="253">
        <v>0</v>
      </c>
      <c r="BK77" s="253">
        <v>0</v>
      </c>
      <c r="BL77" s="253">
        <v>8.6817187008750345</v>
      </c>
      <c r="BM77" s="253">
        <v>10.950193839478326</v>
      </c>
      <c r="BN77" s="253">
        <v>14.142629688353789</v>
      </c>
      <c r="BO77" s="253">
        <v>14.243962676238091</v>
      </c>
      <c r="BP77" s="253">
        <v>13.845510936349971</v>
      </c>
      <c r="BQ77" s="253">
        <v>13.288380245065783</v>
      </c>
      <c r="BR77" s="253">
        <v>53.357902149264866</v>
      </c>
      <c r="BS77" s="253">
        <v>61.831576518432428</v>
      </c>
      <c r="BT77" s="253">
        <v>57.136745784486358</v>
      </c>
      <c r="BU77" s="253">
        <v>66.466576494184849</v>
      </c>
      <c r="BV77" s="253">
        <v>54.833272963861752</v>
      </c>
      <c r="BW77" s="253">
        <v>57.138107441796549</v>
      </c>
      <c r="BX77" s="253">
        <v>51.827510429617185</v>
      </c>
      <c r="BY77" s="253">
        <v>51.76518184772511</v>
      </c>
      <c r="BZ77" s="253">
        <v>48.815736358108126</v>
      </c>
      <c r="CA77" s="253">
        <v>46.995739119187547</v>
      </c>
      <c r="CB77" s="253">
        <v>51.312609389929783</v>
      </c>
      <c r="CC77" s="253">
        <v>48.982494294100754</v>
      </c>
      <c r="CD77" s="253">
        <v>46.105338060484513</v>
      </c>
      <c r="CE77" s="253">
        <v>45.012695867728269</v>
      </c>
      <c r="CF77" s="253">
        <v>43.936398364628886</v>
      </c>
      <c r="CG77" s="253">
        <v>42.86608670860101</v>
      </c>
      <c r="CH77" s="254">
        <v>41.743160524329973</v>
      </c>
      <c r="CI77" s="267"/>
    </row>
    <row r="78" spans="1:132" ht="15.6" x14ac:dyDescent="0.3">
      <c r="A78" s="329"/>
      <c r="B78" s="296" t="s">
        <v>610</v>
      </c>
      <c r="AH78" s="253">
        <v>32.50133810557093</v>
      </c>
      <c r="AI78" s="253">
        <v>27.808609504282273</v>
      </c>
      <c r="AJ78" s="253">
        <v>23.351886536549532</v>
      </c>
      <c r="AK78" s="253">
        <v>21.126639157608253</v>
      </c>
      <c r="AL78" s="253">
        <v>19.676596065811918</v>
      </c>
      <c r="AM78" s="253">
        <v>18.782935950485086</v>
      </c>
      <c r="AN78" s="253">
        <v>17.745308901532852</v>
      </c>
      <c r="AO78" s="253">
        <v>16.828792635656345</v>
      </c>
      <c r="AP78" s="253">
        <v>12.937488066603812</v>
      </c>
      <c r="AQ78" s="253">
        <v>12.910427216333343</v>
      </c>
      <c r="AR78" s="253">
        <v>10.573591324240157</v>
      </c>
      <c r="AS78" s="253">
        <v>11.326168120356684</v>
      </c>
      <c r="AT78" s="253">
        <v>9.9951667108166173</v>
      </c>
      <c r="AU78" s="253">
        <v>9.4488618863373404</v>
      </c>
      <c r="AV78" s="253">
        <v>8.7145914168061012</v>
      </c>
      <c r="AW78" s="253">
        <v>7.6470529863103316</v>
      </c>
      <c r="AX78" s="253">
        <v>6.3425524368976882</v>
      </c>
      <c r="AY78" s="253">
        <v>6.4619194699692208</v>
      </c>
      <c r="AZ78" s="253">
        <v>5.5747528926058143</v>
      </c>
      <c r="BA78" s="253">
        <v>4.9385251559464542</v>
      </c>
      <c r="BB78" s="253">
        <v>3.677296249679864</v>
      </c>
      <c r="BC78" s="253">
        <v>3.9762747277800088</v>
      </c>
      <c r="BD78" s="253">
        <v>3.8733615812825333</v>
      </c>
      <c r="BE78" s="253">
        <v>3.797237090423994</v>
      </c>
      <c r="BF78" s="253">
        <v>3.2185340858185754</v>
      </c>
      <c r="BG78" s="253">
        <v>2.4772480878492806</v>
      </c>
      <c r="BH78" s="253">
        <v>2.0859309111818694</v>
      </c>
      <c r="BI78" s="253">
        <v>1.8910968320921548</v>
      </c>
      <c r="BJ78" s="253">
        <v>1.8068222673076717</v>
      </c>
      <c r="BK78" s="253">
        <v>1.7806624146131615</v>
      </c>
      <c r="BL78" s="253">
        <v>1.4871172060475526</v>
      </c>
      <c r="BM78" s="253">
        <v>1.316832441949561</v>
      </c>
      <c r="BN78" s="253">
        <v>1.1523827764767338</v>
      </c>
      <c r="BO78" s="253">
        <v>0.92887582814253455</v>
      </c>
      <c r="BP78" s="253">
        <v>0.57256804240347647</v>
      </c>
      <c r="BQ78" s="253">
        <v>-8.7233243684256712E-3</v>
      </c>
      <c r="BR78" s="253">
        <v>-2.8433142448794392E-3</v>
      </c>
      <c r="BS78" s="253">
        <v>-5.1455668080312121E-2</v>
      </c>
      <c r="BT78" s="253">
        <v>0</v>
      </c>
      <c r="BU78" s="253">
        <v>-3.0633591817154041E-2</v>
      </c>
      <c r="BV78" s="253">
        <v>-4.919938073874245E-2</v>
      </c>
      <c r="BW78" s="253">
        <v>4.0388826858669041E-4</v>
      </c>
      <c r="BX78" s="253">
        <v>-7.7071625778539271E-3</v>
      </c>
      <c r="BY78" s="253">
        <v>3.5007316935293749E-2</v>
      </c>
      <c r="BZ78" s="253">
        <v>-4.8032013370372263E-3</v>
      </c>
      <c r="CA78" s="253">
        <v>-9.3869508097168888E-3</v>
      </c>
      <c r="CB78" s="253">
        <v>2.9061324774725121E-3</v>
      </c>
      <c r="CC78" s="253">
        <v>0</v>
      </c>
      <c r="CD78" s="253">
        <v>0</v>
      </c>
      <c r="CE78" s="253">
        <v>0</v>
      </c>
      <c r="CF78" s="253">
        <v>0</v>
      </c>
      <c r="CG78" s="253">
        <v>0</v>
      </c>
      <c r="CH78" s="254">
        <v>0</v>
      </c>
      <c r="CI78" s="267"/>
    </row>
    <row r="79" spans="1:132" ht="15.6" x14ac:dyDescent="0.3">
      <c r="A79" s="329"/>
      <c r="B79" s="296" t="s">
        <v>423</v>
      </c>
      <c r="AH79" s="253">
        <v>0</v>
      </c>
      <c r="AI79" s="253">
        <v>0</v>
      </c>
      <c r="AJ79" s="253">
        <v>0</v>
      </c>
      <c r="AK79" s="253">
        <v>0</v>
      </c>
      <c r="AL79" s="253">
        <v>0</v>
      </c>
      <c r="AM79" s="253">
        <v>0</v>
      </c>
      <c r="AN79" s="253">
        <v>0</v>
      </c>
      <c r="AO79" s="253">
        <v>0</v>
      </c>
      <c r="AP79" s="253">
        <v>0</v>
      </c>
      <c r="AQ79" s="253">
        <v>0</v>
      </c>
      <c r="AR79" s="253">
        <v>0</v>
      </c>
      <c r="AS79" s="253">
        <v>0</v>
      </c>
      <c r="AT79" s="253">
        <v>0</v>
      </c>
      <c r="AU79" s="253">
        <v>0</v>
      </c>
      <c r="AV79" s="253">
        <v>0</v>
      </c>
      <c r="AW79" s="253">
        <v>0</v>
      </c>
      <c r="AX79" s="253">
        <v>7.4150164945401782</v>
      </c>
      <c r="AY79" s="253">
        <v>8.5838637970202836</v>
      </c>
      <c r="AZ79" s="253">
        <v>10.976551691140887</v>
      </c>
      <c r="BA79" s="253">
        <v>9.9633040006442055</v>
      </c>
      <c r="BB79" s="253">
        <v>16.41178906312124</v>
      </c>
      <c r="BC79" s="253">
        <v>20.639503660707732</v>
      </c>
      <c r="BD79" s="253">
        <v>22.993578448485817</v>
      </c>
      <c r="BE79" s="253">
        <v>27.338392598506431</v>
      </c>
      <c r="BF79" s="253">
        <v>36.667240720980487</v>
      </c>
      <c r="BG79" s="253">
        <v>35.11885658943369</v>
      </c>
      <c r="BH79" s="253">
        <v>36.399034190514307</v>
      </c>
      <c r="BI79" s="253">
        <v>42.377964320751332</v>
      </c>
      <c r="BJ79" s="253">
        <v>43.227117478696925</v>
      </c>
      <c r="BK79" s="253">
        <v>44.839130850318647</v>
      </c>
      <c r="BL79" s="253">
        <v>49.707528747960033</v>
      </c>
      <c r="BM79" s="253">
        <v>54.756480994262454</v>
      </c>
      <c r="BN79" s="253">
        <v>58.445436639458293</v>
      </c>
      <c r="BO79" s="253">
        <v>56.436260351056674</v>
      </c>
      <c r="BP79" s="253">
        <v>61.84267776844262</v>
      </c>
      <c r="BQ79" s="253">
        <v>65.540297150867701</v>
      </c>
      <c r="BR79" s="253">
        <v>63.675634401680618</v>
      </c>
      <c r="BS79" s="253">
        <v>65.021192854311465</v>
      </c>
      <c r="BT79" s="253">
        <v>58.343585503330374</v>
      </c>
      <c r="BU79" s="253">
        <v>56.159769925663134</v>
      </c>
      <c r="BV79" s="253">
        <v>59.858659092705452</v>
      </c>
      <c r="BW79" s="253">
        <v>54.398482285068695</v>
      </c>
      <c r="BX79" s="253">
        <v>42.073779728541318</v>
      </c>
      <c r="BY79" s="253">
        <v>45.042933522487658</v>
      </c>
      <c r="BZ79" s="253">
        <v>41.001305803139473</v>
      </c>
      <c r="CA79" s="253">
        <v>31.50909811534677</v>
      </c>
      <c r="CB79" s="253">
        <v>39.087050579456694</v>
      </c>
      <c r="CC79" s="253">
        <v>36.963509165722073</v>
      </c>
      <c r="CD79" s="253">
        <v>35.952044345054773</v>
      </c>
      <c r="CE79" s="253">
        <v>34.656388517009248</v>
      </c>
      <c r="CF79" s="253">
        <v>33.3034599289428</v>
      </c>
      <c r="CG79" s="253">
        <v>31.935097982729285</v>
      </c>
      <c r="CH79" s="254">
        <v>30.517616558397346</v>
      </c>
      <c r="CI79" s="267"/>
    </row>
    <row r="80" spans="1:132" ht="25.5" customHeight="1" x14ac:dyDescent="0.3">
      <c r="A80" s="329"/>
      <c r="B80" s="256" t="s">
        <v>611</v>
      </c>
      <c r="AH80" s="253">
        <v>0</v>
      </c>
      <c r="AI80" s="253">
        <v>0</v>
      </c>
      <c r="AJ80" s="253">
        <v>0</v>
      </c>
      <c r="AK80" s="253">
        <v>0</v>
      </c>
      <c r="AL80" s="253">
        <v>0</v>
      </c>
      <c r="AM80" s="253">
        <v>0</v>
      </c>
      <c r="AN80" s="253">
        <v>0</v>
      </c>
      <c r="AO80" s="253">
        <v>0</v>
      </c>
      <c r="AP80" s="253">
        <v>0</v>
      </c>
      <c r="AQ80" s="253">
        <v>0</v>
      </c>
      <c r="AR80" s="253">
        <v>0</v>
      </c>
      <c r="AS80" s="253">
        <v>0</v>
      </c>
      <c r="AT80" s="253">
        <v>0</v>
      </c>
      <c r="AU80" s="253">
        <v>0</v>
      </c>
      <c r="AV80" s="253">
        <v>0</v>
      </c>
      <c r="AW80" s="253">
        <v>0</v>
      </c>
      <c r="AX80" s="253">
        <v>0</v>
      </c>
      <c r="AY80" s="253">
        <v>0</v>
      </c>
      <c r="AZ80" s="253">
        <v>0</v>
      </c>
      <c r="BA80" s="253">
        <v>0</v>
      </c>
      <c r="BB80" s="253">
        <v>0</v>
      </c>
      <c r="BC80" s="253">
        <v>0</v>
      </c>
      <c r="BD80" s="253">
        <v>0</v>
      </c>
      <c r="BE80" s="253">
        <v>0</v>
      </c>
      <c r="BF80" s="253">
        <v>0</v>
      </c>
      <c r="BG80" s="253">
        <v>0</v>
      </c>
      <c r="BH80" s="253">
        <v>0</v>
      </c>
      <c r="BI80" s="253">
        <v>0</v>
      </c>
      <c r="BJ80" s="253">
        <v>0</v>
      </c>
      <c r="BK80" s="253">
        <v>0</v>
      </c>
      <c r="BL80" s="253">
        <v>0</v>
      </c>
      <c r="BM80" s="253">
        <v>0</v>
      </c>
      <c r="BN80" s="253">
        <v>0</v>
      </c>
      <c r="BO80" s="253">
        <v>0</v>
      </c>
      <c r="BP80" s="253">
        <v>0</v>
      </c>
      <c r="BQ80" s="253">
        <v>0</v>
      </c>
      <c r="BR80" s="253">
        <v>0</v>
      </c>
      <c r="BS80" s="253">
        <v>0</v>
      </c>
      <c r="BT80" s="253">
        <v>73.169705141154651</v>
      </c>
      <c r="BU80" s="253">
        <v>323.54954756988104</v>
      </c>
      <c r="BV80" s="253">
        <v>806.85204868457026</v>
      </c>
      <c r="BW80" s="253">
        <v>2158.4846981140331</v>
      </c>
      <c r="BX80" s="253">
        <v>3036.6237005674475</v>
      </c>
      <c r="BY80" s="253">
        <v>4770.0553278339448</v>
      </c>
      <c r="BZ80" s="253">
        <v>4822.8956867054867</v>
      </c>
      <c r="CA80" s="253">
        <v>6114.0336009161874</v>
      </c>
      <c r="CB80" s="253">
        <v>8015.6093582042331</v>
      </c>
      <c r="CC80" s="253">
        <v>11402.663724170041</v>
      </c>
      <c r="CD80" s="253">
        <v>13103.46457472082</v>
      </c>
      <c r="CE80" s="253">
        <v>13668.568593710992</v>
      </c>
      <c r="CF80" s="253">
        <v>14051.871866686268</v>
      </c>
      <c r="CG80" s="253">
        <v>14428.581329246847</v>
      </c>
      <c r="CH80" s="254">
        <v>14753.654731408946</v>
      </c>
      <c r="CI80" s="267"/>
    </row>
    <row r="81" spans="1:88" ht="25.5" customHeight="1" x14ac:dyDescent="0.3">
      <c r="A81" s="329"/>
      <c r="B81" s="256" t="s">
        <v>612</v>
      </c>
      <c r="AH81" s="253">
        <f>SUM(AH84:AH86,AH88)</f>
        <v>334.7454044584062</v>
      </c>
      <c r="AI81" s="253">
        <f t="shared" ref="AI81:BP81" si="25">SUM(AI84:AI86,AI88)</f>
        <v>313.75980220656317</v>
      </c>
      <c r="AJ81" s="253">
        <f t="shared" si="25"/>
        <v>339.14139982254392</v>
      </c>
      <c r="AK81" s="253">
        <f t="shared" si="25"/>
        <v>497.68836294948409</v>
      </c>
      <c r="AL81" s="253">
        <f t="shared" si="25"/>
        <v>595.11323248156157</v>
      </c>
      <c r="AM81" s="253">
        <f t="shared" si="25"/>
        <v>671.32118607199413</v>
      </c>
      <c r="AN81" s="253">
        <f t="shared" si="25"/>
        <v>716.20134426169341</v>
      </c>
      <c r="AO81" s="253">
        <f t="shared" si="25"/>
        <v>758.50343177474645</v>
      </c>
      <c r="AP81" s="253">
        <f t="shared" si="25"/>
        <v>785.84200444140401</v>
      </c>
      <c r="AQ81" s="253">
        <f t="shared" si="25"/>
        <v>768.32033168159558</v>
      </c>
      <c r="AR81" s="253">
        <f t="shared" si="25"/>
        <v>628.43760874362795</v>
      </c>
      <c r="AS81" s="253">
        <f t="shared" si="25"/>
        <v>800.36666194309203</v>
      </c>
      <c r="AT81" s="253">
        <f t="shared" si="25"/>
        <v>1014.9124520636457</v>
      </c>
      <c r="AU81" s="253">
        <f t="shared" si="25"/>
        <v>1266.8087518185523</v>
      </c>
      <c r="AV81" s="253">
        <f t="shared" si="25"/>
        <v>1621.2929963075717</v>
      </c>
      <c r="AW81" s="253">
        <f t="shared" si="25"/>
        <v>2100.9945551920596</v>
      </c>
      <c r="AX81" s="253">
        <f t="shared" si="25"/>
        <v>2654.7819440035014</v>
      </c>
      <c r="AY81" s="253">
        <f t="shared" si="25"/>
        <v>2995.5353921986962</v>
      </c>
      <c r="AZ81" s="253">
        <f t="shared" si="25"/>
        <v>3282.3415392412981</v>
      </c>
      <c r="BA81" s="253">
        <f t="shared" si="25"/>
        <v>3576.9234122363332</v>
      </c>
      <c r="BB81" s="253">
        <f t="shared" si="25"/>
        <v>3889.4981004649071</v>
      </c>
      <c r="BC81" s="253">
        <f t="shared" si="25"/>
        <v>4188.2159097866706</v>
      </c>
      <c r="BD81" s="253">
        <f t="shared" si="25"/>
        <v>4460.5181168779482</v>
      </c>
      <c r="BE81" s="253">
        <f t="shared" si="25"/>
        <v>4806.7392628205953</v>
      </c>
      <c r="BF81" s="253">
        <f t="shared" si="25"/>
        <v>5580.0953002888236</v>
      </c>
      <c r="BG81" s="253">
        <f t="shared" si="25"/>
        <v>5386.9391316138672</v>
      </c>
      <c r="BH81" s="253">
        <f t="shared" si="25"/>
        <v>5645.0844783236371</v>
      </c>
      <c r="BI81" s="253">
        <f t="shared" si="25"/>
        <v>5959.2970209353971</v>
      </c>
      <c r="BJ81" s="253">
        <f t="shared" si="25"/>
        <v>6265.8588510978061</v>
      </c>
      <c r="BK81" s="253">
        <f t="shared" si="25"/>
        <v>6530.479521838045</v>
      </c>
      <c r="BL81" s="253">
        <f t="shared" si="25"/>
        <v>7706.2145328405768</v>
      </c>
      <c r="BM81" s="253">
        <f t="shared" si="25"/>
        <v>8689.426996918648</v>
      </c>
      <c r="BN81" s="253">
        <f t="shared" si="25"/>
        <v>9172.4779837918068</v>
      </c>
      <c r="BO81" s="253">
        <f t="shared" si="25"/>
        <v>9689.3397910310487</v>
      </c>
      <c r="BP81" s="253">
        <f t="shared" si="25"/>
        <v>10157.206940981325</v>
      </c>
      <c r="BQ81" s="253">
        <f>BQ82</f>
        <v>10001.513474619733</v>
      </c>
      <c r="BR81" s="253">
        <f t="shared" ref="BR81:CH81" si="26">BR82</f>
        <v>10719.648446335241</v>
      </c>
      <c r="BS81" s="253">
        <f t="shared" si="26"/>
        <v>11285.259974926432</v>
      </c>
      <c r="BT81" s="253">
        <f t="shared" si="26"/>
        <v>11222.976313344137</v>
      </c>
      <c r="BU81" s="253">
        <f t="shared" si="26"/>
        <v>10924.192320981047</v>
      </c>
      <c r="BV81" s="253">
        <f t="shared" si="26"/>
        <v>10242.040687593904</v>
      </c>
      <c r="BW81" s="253">
        <f t="shared" si="26"/>
        <v>9265.156246338247</v>
      </c>
      <c r="BX81" s="253">
        <f t="shared" si="26"/>
        <v>8453.037233795616</v>
      </c>
      <c r="BY81" s="253">
        <f t="shared" si="26"/>
        <v>7935.3565360008361</v>
      </c>
      <c r="BZ81" s="253">
        <f t="shared" si="26"/>
        <v>7168.0462487069981</v>
      </c>
      <c r="CA81" s="253">
        <f t="shared" si="26"/>
        <v>6745.3506121190348</v>
      </c>
      <c r="CB81" s="253">
        <f t="shared" si="26"/>
        <v>6253.7808582528814</v>
      </c>
      <c r="CC81" s="253">
        <f t="shared" si="26"/>
        <v>3469.2290410078599</v>
      </c>
      <c r="CD81" s="253">
        <f t="shared" si="26"/>
        <v>2814.2241329743219</v>
      </c>
      <c r="CE81" s="253">
        <f t="shared" si="26"/>
        <v>2912.6095075458625</v>
      </c>
      <c r="CF81" s="253">
        <f t="shared" si="26"/>
        <v>3013.2505592302118</v>
      </c>
      <c r="CG81" s="253">
        <f t="shared" si="26"/>
        <v>3143.1649390213156</v>
      </c>
      <c r="CH81" s="254">
        <f t="shared" si="26"/>
        <v>3208.2837713326644</v>
      </c>
      <c r="CI81" s="267"/>
    </row>
    <row r="82" spans="1:88" ht="15.6" x14ac:dyDescent="0.3">
      <c r="A82" s="329"/>
      <c r="B82" s="296" t="s">
        <v>613</v>
      </c>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3"/>
      <c r="BP82" s="253"/>
      <c r="BQ82" s="253">
        <v>10001.513474619733</v>
      </c>
      <c r="BR82" s="253">
        <v>10719.648446335241</v>
      </c>
      <c r="BS82" s="253">
        <v>11285.259974926432</v>
      </c>
      <c r="BT82" s="253">
        <v>11222.976313344137</v>
      </c>
      <c r="BU82" s="253">
        <v>10924.192320981047</v>
      </c>
      <c r="BV82" s="253">
        <v>10242.040687593904</v>
      </c>
      <c r="BW82" s="253">
        <v>9265.156246338247</v>
      </c>
      <c r="BX82" s="253">
        <v>8453.037233795616</v>
      </c>
      <c r="BY82" s="253">
        <v>7935.3565360008361</v>
      </c>
      <c r="BZ82" s="253">
        <v>7168.0462487069981</v>
      </c>
      <c r="CA82" s="253">
        <v>6745.3506121190348</v>
      </c>
      <c r="CB82" s="253">
        <v>6253.7808582528814</v>
      </c>
      <c r="CC82" s="253">
        <v>3469.2290410078599</v>
      </c>
      <c r="CD82" s="253">
        <v>2814.2241329743219</v>
      </c>
      <c r="CE82" s="253">
        <v>2912.6095075458625</v>
      </c>
      <c r="CF82" s="253">
        <v>3013.2505592302118</v>
      </c>
      <c r="CG82" s="253">
        <v>3143.1649390213156</v>
      </c>
      <c r="CH82" s="254">
        <v>3208.2837713326644</v>
      </c>
      <c r="CI82" s="267"/>
    </row>
    <row r="83" spans="1:88" ht="15.6" x14ac:dyDescent="0.3">
      <c r="A83" s="329"/>
      <c r="B83" s="296" t="s">
        <v>614</v>
      </c>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4"/>
      <c r="CI83" s="267"/>
    </row>
    <row r="84" spans="1:88" ht="15.6" x14ac:dyDescent="0.3">
      <c r="A84" s="329"/>
      <c r="B84" s="335" t="s">
        <v>615</v>
      </c>
      <c r="AH84" s="253" t="s">
        <v>616</v>
      </c>
      <c r="AI84" s="253" t="s">
        <v>616</v>
      </c>
      <c r="AJ84" s="253" t="s">
        <v>616</v>
      </c>
      <c r="AK84" s="253" t="s">
        <v>616</v>
      </c>
      <c r="AL84" s="253" t="s">
        <v>616</v>
      </c>
      <c r="AM84" s="253" t="s">
        <v>616</v>
      </c>
      <c r="AN84" s="253" t="s">
        <v>616</v>
      </c>
      <c r="AO84" s="253" t="s">
        <v>616</v>
      </c>
      <c r="AP84" s="253" t="s">
        <v>616</v>
      </c>
      <c r="AQ84" s="253" t="s">
        <v>616</v>
      </c>
      <c r="AR84" s="253" t="s">
        <v>616</v>
      </c>
      <c r="AS84" s="253" t="s">
        <v>616</v>
      </c>
      <c r="AT84" s="253" t="s">
        <v>616</v>
      </c>
      <c r="AU84" s="253" t="s">
        <v>616</v>
      </c>
      <c r="AV84" s="253" t="s">
        <v>616</v>
      </c>
      <c r="AW84" s="253" t="s">
        <v>616</v>
      </c>
      <c r="AX84" s="253" t="s">
        <v>616</v>
      </c>
      <c r="AY84" s="253" t="s">
        <v>616</v>
      </c>
      <c r="AZ84" s="253" t="s">
        <v>616</v>
      </c>
      <c r="BA84" s="253" t="s">
        <v>616</v>
      </c>
      <c r="BB84" s="253" t="s">
        <v>616</v>
      </c>
      <c r="BC84" s="253" t="s">
        <v>616</v>
      </c>
      <c r="BD84" s="253" t="s">
        <v>616</v>
      </c>
      <c r="BE84" s="253" t="s">
        <v>616</v>
      </c>
      <c r="BF84" s="253" t="s">
        <v>616</v>
      </c>
      <c r="BG84" s="253" t="s">
        <v>616</v>
      </c>
      <c r="BH84" s="253" t="s">
        <v>616</v>
      </c>
      <c r="BI84" s="253" t="s">
        <v>616</v>
      </c>
      <c r="BJ84" s="253" t="s">
        <v>616</v>
      </c>
      <c r="BK84" s="253" t="s">
        <v>616</v>
      </c>
      <c r="BL84" s="253">
        <v>496.75424437622212</v>
      </c>
      <c r="BM84" s="253">
        <v>609.55473579504815</v>
      </c>
      <c r="BN84" s="253">
        <v>711.23129194225248</v>
      </c>
      <c r="BO84" s="253">
        <v>809.27397663162083</v>
      </c>
      <c r="BP84" s="253">
        <v>921.45629299758343</v>
      </c>
      <c r="BQ84" s="253">
        <v>1002.5448995105897</v>
      </c>
      <c r="BR84" s="253">
        <v>1110.7202949739731</v>
      </c>
      <c r="BS84" s="253">
        <v>1250.5708431487931</v>
      </c>
      <c r="BT84" s="253">
        <v>1295.3397245471119</v>
      </c>
      <c r="BU84" s="253">
        <v>1302.6593090149825</v>
      </c>
      <c r="BV84" s="253">
        <v>1256.6989771211647</v>
      </c>
      <c r="BW84" s="253">
        <v>1101.7245207727465</v>
      </c>
      <c r="BX84" s="253">
        <v>964.56795309735548</v>
      </c>
      <c r="BY84" s="253">
        <v>877.38807795515288</v>
      </c>
      <c r="BZ84" s="253">
        <v>788.06786817902241</v>
      </c>
      <c r="CA84" s="253">
        <v>726.80202230980683</v>
      </c>
      <c r="CB84" s="253">
        <v>0</v>
      </c>
      <c r="CC84" s="253">
        <v>0</v>
      </c>
      <c r="CD84" s="253">
        <v>0</v>
      </c>
      <c r="CE84" s="253">
        <v>0</v>
      </c>
      <c r="CF84" s="253">
        <v>0</v>
      </c>
      <c r="CG84" s="253">
        <v>0</v>
      </c>
      <c r="CH84" s="254">
        <v>0</v>
      </c>
      <c r="CI84" s="267"/>
    </row>
    <row r="85" spans="1:88" ht="15.6" x14ac:dyDescent="0.3">
      <c r="A85" s="329"/>
      <c r="B85" s="335" t="s">
        <v>617</v>
      </c>
      <c r="AH85" s="253" t="s">
        <v>616</v>
      </c>
      <c r="AI85" s="253" t="s">
        <v>616</v>
      </c>
      <c r="AJ85" s="253" t="s">
        <v>616</v>
      </c>
      <c r="AK85" s="253" t="s">
        <v>616</v>
      </c>
      <c r="AL85" s="253" t="s">
        <v>616</v>
      </c>
      <c r="AM85" s="253" t="s">
        <v>616</v>
      </c>
      <c r="AN85" s="253" t="s">
        <v>616</v>
      </c>
      <c r="AO85" s="253" t="s">
        <v>616</v>
      </c>
      <c r="AP85" s="253" t="s">
        <v>616</v>
      </c>
      <c r="AQ85" s="253" t="s">
        <v>616</v>
      </c>
      <c r="AR85" s="253" t="s">
        <v>616</v>
      </c>
      <c r="AS85" s="253" t="s">
        <v>616</v>
      </c>
      <c r="AT85" s="253" t="s">
        <v>616</v>
      </c>
      <c r="AU85" s="253" t="s">
        <v>616</v>
      </c>
      <c r="AV85" s="253" t="s">
        <v>616</v>
      </c>
      <c r="AW85" s="253" t="s">
        <v>616</v>
      </c>
      <c r="AX85" s="253" t="s">
        <v>616</v>
      </c>
      <c r="AY85" s="253" t="s">
        <v>616</v>
      </c>
      <c r="AZ85" s="253" t="s">
        <v>616</v>
      </c>
      <c r="BA85" s="253" t="s">
        <v>616</v>
      </c>
      <c r="BB85" s="253" t="s">
        <v>616</v>
      </c>
      <c r="BC85" s="253" t="s">
        <v>616</v>
      </c>
      <c r="BD85" s="253" t="s">
        <v>616</v>
      </c>
      <c r="BE85" s="253" t="s">
        <v>616</v>
      </c>
      <c r="BF85" s="253" t="s">
        <v>616</v>
      </c>
      <c r="BG85" s="253" t="s">
        <v>616</v>
      </c>
      <c r="BH85" s="253" t="s">
        <v>616</v>
      </c>
      <c r="BI85" s="253" t="s">
        <v>616</v>
      </c>
      <c r="BJ85" s="253" t="s">
        <v>616</v>
      </c>
      <c r="BK85" s="253" t="s">
        <v>616</v>
      </c>
      <c r="BL85" s="253">
        <v>156.6854854141516</v>
      </c>
      <c r="BM85" s="253">
        <v>196.12271210085373</v>
      </c>
      <c r="BN85" s="253">
        <v>233.95056773837084</v>
      </c>
      <c r="BO85" s="253">
        <v>268.65076337563613</v>
      </c>
      <c r="BP85" s="253">
        <v>325.06544516964703</v>
      </c>
      <c r="BQ85" s="253">
        <v>363.71438902900866</v>
      </c>
      <c r="BR85" s="253">
        <v>389.87112061745205</v>
      </c>
      <c r="BS85" s="253">
        <v>423.91727152594933</v>
      </c>
      <c r="BT85" s="253">
        <v>418.16990990513074</v>
      </c>
      <c r="BU85" s="253">
        <v>390.81284599388084</v>
      </c>
      <c r="BV85" s="253">
        <v>410.26968551035435</v>
      </c>
      <c r="BW85" s="253">
        <v>449.52135557645187</v>
      </c>
      <c r="BX85" s="253">
        <v>520.68216037687728</v>
      </c>
      <c r="BY85" s="253">
        <v>618.04415085652727</v>
      </c>
      <c r="BZ85" s="253">
        <v>763.82105428274747</v>
      </c>
      <c r="CA85" s="253">
        <v>949.51386578182758</v>
      </c>
      <c r="CB85" s="253">
        <v>0</v>
      </c>
      <c r="CC85" s="253">
        <v>0</v>
      </c>
      <c r="CD85" s="253">
        <v>0</v>
      </c>
      <c r="CE85" s="253">
        <v>0</v>
      </c>
      <c r="CF85" s="253">
        <v>0</v>
      </c>
      <c r="CG85" s="253">
        <v>0</v>
      </c>
      <c r="CH85" s="254">
        <v>0</v>
      </c>
      <c r="CI85" s="267"/>
    </row>
    <row r="86" spans="1:88" ht="15.6" x14ac:dyDescent="0.3">
      <c r="A86" s="329"/>
      <c r="B86" s="335" t="s">
        <v>618</v>
      </c>
      <c r="AH86" s="253" t="s">
        <v>616</v>
      </c>
      <c r="AI86" s="253" t="s">
        <v>616</v>
      </c>
      <c r="AJ86" s="253" t="s">
        <v>616</v>
      </c>
      <c r="AK86" s="253" t="s">
        <v>616</v>
      </c>
      <c r="AL86" s="253" t="s">
        <v>616</v>
      </c>
      <c r="AM86" s="253" t="s">
        <v>616</v>
      </c>
      <c r="AN86" s="253" t="s">
        <v>616</v>
      </c>
      <c r="AO86" s="253" t="s">
        <v>616</v>
      </c>
      <c r="AP86" s="253" t="s">
        <v>616</v>
      </c>
      <c r="AQ86" s="253" t="s">
        <v>616</v>
      </c>
      <c r="AR86" s="253" t="s">
        <v>616</v>
      </c>
      <c r="AS86" s="253" t="s">
        <v>616</v>
      </c>
      <c r="AT86" s="253" t="s">
        <v>616</v>
      </c>
      <c r="AU86" s="253" t="s">
        <v>616</v>
      </c>
      <c r="AV86" s="253" t="s">
        <v>616</v>
      </c>
      <c r="AW86" s="253" t="s">
        <v>616</v>
      </c>
      <c r="AX86" s="253" t="s">
        <v>616</v>
      </c>
      <c r="AY86" s="253" t="s">
        <v>616</v>
      </c>
      <c r="AZ86" s="253" t="s">
        <v>616</v>
      </c>
      <c r="BA86" s="253" t="s">
        <v>616</v>
      </c>
      <c r="BB86" s="253" t="s">
        <v>616</v>
      </c>
      <c r="BC86" s="253" t="s">
        <v>616</v>
      </c>
      <c r="BD86" s="253" t="s">
        <v>616</v>
      </c>
      <c r="BE86" s="253" t="s">
        <v>616</v>
      </c>
      <c r="BF86" s="253" t="s">
        <v>616</v>
      </c>
      <c r="BG86" s="253" t="s">
        <v>616</v>
      </c>
      <c r="BH86" s="253" t="s">
        <v>616</v>
      </c>
      <c r="BI86" s="253" t="s">
        <v>616</v>
      </c>
      <c r="BJ86" s="253" t="s">
        <v>616</v>
      </c>
      <c r="BK86" s="253" t="s">
        <v>616</v>
      </c>
      <c r="BL86" s="253">
        <v>7052.7748030502034</v>
      </c>
      <c r="BM86" s="253">
        <v>7883.7495490227466</v>
      </c>
      <c r="BN86" s="253">
        <v>8227.2961241111843</v>
      </c>
      <c r="BO86" s="253">
        <v>8611.4150510237923</v>
      </c>
      <c r="BP86" s="253">
        <v>8910.6852028140947</v>
      </c>
      <c r="BQ86" s="253">
        <v>8930.6219260280068</v>
      </c>
      <c r="BR86" s="253">
        <v>9494.0356599951683</v>
      </c>
      <c r="BS86" s="253">
        <v>9807.4832053346927</v>
      </c>
      <c r="BT86" s="253">
        <v>9508.9158519816683</v>
      </c>
      <c r="BU86" s="253">
        <v>9129.4046351563356</v>
      </c>
      <c r="BV86" s="253">
        <v>8377.1532254918639</v>
      </c>
      <c r="BW86" s="253">
        <v>7381.1675752779556</v>
      </c>
      <c r="BX86" s="253">
        <v>6721.0073435952463</v>
      </c>
      <c r="BY86" s="253">
        <v>6215.71015352616</v>
      </c>
      <c r="BZ86" s="253">
        <v>5478.8172832289438</v>
      </c>
      <c r="CA86" s="253">
        <v>5051.1314089844427</v>
      </c>
      <c r="CB86" s="253">
        <v>0</v>
      </c>
      <c r="CC86" s="253">
        <v>0</v>
      </c>
      <c r="CD86" s="253">
        <v>0</v>
      </c>
      <c r="CE86" s="253">
        <v>0</v>
      </c>
      <c r="CF86" s="253">
        <v>0</v>
      </c>
      <c r="CG86" s="253">
        <v>0</v>
      </c>
      <c r="CH86" s="254">
        <v>0</v>
      </c>
      <c r="CI86" s="267"/>
    </row>
    <row r="87" spans="1:88" ht="15.6" x14ac:dyDescent="0.3">
      <c r="A87" s="329"/>
      <c r="B87" s="296" t="s">
        <v>619</v>
      </c>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3"/>
      <c r="BF87" s="253"/>
      <c r="BG87" s="253"/>
      <c r="BH87" s="253"/>
      <c r="BI87" s="253"/>
      <c r="BJ87" s="253"/>
      <c r="BK87" s="253"/>
      <c r="BL87" s="253"/>
      <c r="BM87" s="253"/>
      <c r="BN87" s="253"/>
      <c r="BO87" s="253"/>
      <c r="BP87" s="253"/>
      <c r="BQ87" s="253"/>
      <c r="BR87" s="253"/>
      <c r="BS87" s="253"/>
      <c r="BT87" s="253"/>
      <c r="BU87" s="253"/>
      <c r="BV87" s="253"/>
      <c r="BW87" s="253"/>
      <c r="BX87" s="253"/>
      <c r="BY87" s="253"/>
      <c r="BZ87" s="253"/>
      <c r="CA87" s="253"/>
      <c r="CB87" s="253"/>
      <c r="CC87" s="253"/>
      <c r="CD87" s="253"/>
      <c r="CE87" s="253"/>
      <c r="CF87" s="253"/>
      <c r="CG87" s="253"/>
      <c r="CH87" s="254"/>
      <c r="CI87" s="267"/>
    </row>
    <row r="88" spans="1:88" ht="15.6" x14ac:dyDescent="0.3">
      <c r="A88" s="329"/>
      <c r="B88" s="335" t="s">
        <v>620</v>
      </c>
      <c r="AH88" s="253">
        <v>334.7454044584062</v>
      </c>
      <c r="AI88" s="253">
        <v>313.75980220656317</v>
      </c>
      <c r="AJ88" s="253">
        <v>339.14139982254392</v>
      </c>
      <c r="AK88" s="253">
        <v>497.68836294948409</v>
      </c>
      <c r="AL88" s="253">
        <v>595.11323248156157</v>
      </c>
      <c r="AM88" s="253">
        <v>671.32118607199413</v>
      </c>
      <c r="AN88" s="253">
        <v>716.20134426169341</v>
      </c>
      <c r="AO88" s="253">
        <v>758.50343177474645</v>
      </c>
      <c r="AP88" s="253">
        <v>785.84200444140401</v>
      </c>
      <c r="AQ88" s="253">
        <v>768.32033168159558</v>
      </c>
      <c r="AR88" s="253">
        <v>628.43760874362795</v>
      </c>
      <c r="AS88" s="253">
        <v>800.36666194309203</v>
      </c>
      <c r="AT88" s="253">
        <v>1014.9124520636457</v>
      </c>
      <c r="AU88" s="253">
        <v>1266.8087518185523</v>
      </c>
      <c r="AV88" s="253">
        <v>1621.2929963075717</v>
      </c>
      <c r="AW88" s="253">
        <v>2100.9945551920596</v>
      </c>
      <c r="AX88" s="253">
        <v>2654.7819440035014</v>
      </c>
      <c r="AY88" s="253">
        <v>2995.5353921986962</v>
      </c>
      <c r="AZ88" s="253">
        <v>3282.3415392412981</v>
      </c>
      <c r="BA88" s="253">
        <v>3576.9234122363332</v>
      </c>
      <c r="BB88" s="253">
        <v>3889.4981004649071</v>
      </c>
      <c r="BC88" s="253">
        <v>4188.2159097866706</v>
      </c>
      <c r="BD88" s="253">
        <v>4460.5181168779482</v>
      </c>
      <c r="BE88" s="253">
        <v>4806.7392628205953</v>
      </c>
      <c r="BF88" s="253">
        <v>5580.0953002888236</v>
      </c>
      <c r="BG88" s="253">
        <v>5386.9391316138672</v>
      </c>
      <c r="BH88" s="253">
        <v>5645.0844783236371</v>
      </c>
      <c r="BI88" s="253">
        <v>5959.2970209353971</v>
      </c>
      <c r="BJ88" s="253">
        <v>6265.8588510978061</v>
      </c>
      <c r="BK88" s="253">
        <v>6530.479521838045</v>
      </c>
      <c r="BL88" s="253" t="s">
        <v>616</v>
      </c>
      <c r="BM88" s="253" t="s">
        <v>616</v>
      </c>
      <c r="BN88" s="253" t="s">
        <v>616</v>
      </c>
      <c r="BO88" s="253" t="s">
        <v>616</v>
      </c>
      <c r="BP88" s="253" t="s">
        <v>616</v>
      </c>
      <c r="BQ88" s="253" t="s">
        <v>616</v>
      </c>
      <c r="BR88" s="253" t="s">
        <v>616</v>
      </c>
      <c r="BS88" s="253" t="s">
        <v>616</v>
      </c>
      <c r="BT88" s="253" t="s">
        <v>616</v>
      </c>
      <c r="BU88" s="253" t="s">
        <v>616</v>
      </c>
      <c r="BV88" s="253" t="s">
        <v>616</v>
      </c>
      <c r="BW88" s="253" t="s">
        <v>616</v>
      </c>
      <c r="BX88" s="253" t="s">
        <v>616</v>
      </c>
      <c r="BY88" s="253" t="s">
        <v>616</v>
      </c>
      <c r="BZ88" s="253" t="s">
        <v>616</v>
      </c>
      <c r="CA88" s="253" t="s">
        <v>616</v>
      </c>
      <c r="CB88" s="253" t="s">
        <v>616</v>
      </c>
      <c r="CC88" s="253" t="s">
        <v>616</v>
      </c>
      <c r="CD88" s="253" t="s">
        <v>616</v>
      </c>
      <c r="CE88" s="253" t="s">
        <v>616</v>
      </c>
      <c r="CF88" s="253" t="s">
        <v>616</v>
      </c>
      <c r="CG88" s="253" t="s">
        <v>616</v>
      </c>
      <c r="CH88" s="254" t="s">
        <v>616</v>
      </c>
      <c r="CI88" s="267"/>
    </row>
    <row r="89" spans="1:88" ht="25.5" customHeight="1" x14ac:dyDescent="0.3">
      <c r="A89" s="329"/>
      <c r="B89" s="256" t="s">
        <v>621</v>
      </c>
      <c r="AH89" s="253">
        <v>0</v>
      </c>
      <c r="AI89" s="253">
        <v>0</v>
      </c>
      <c r="AJ89" s="253">
        <v>0</v>
      </c>
      <c r="AK89" s="253">
        <v>0</v>
      </c>
      <c r="AL89" s="253">
        <v>0</v>
      </c>
      <c r="AM89" s="253">
        <v>0</v>
      </c>
      <c r="AN89" s="253">
        <v>0</v>
      </c>
      <c r="AO89" s="253">
        <v>0</v>
      </c>
      <c r="AP89" s="253">
        <v>0</v>
      </c>
      <c r="AQ89" s="253">
        <v>0</v>
      </c>
      <c r="AR89" s="253">
        <v>0</v>
      </c>
      <c r="AS89" s="253">
        <v>0</v>
      </c>
      <c r="AT89" s="253">
        <v>0</v>
      </c>
      <c r="AU89" s="253">
        <v>0</v>
      </c>
      <c r="AV89" s="253">
        <v>0</v>
      </c>
      <c r="AW89" s="253">
        <v>0</v>
      </c>
      <c r="AX89" s="253">
        <v>0</v>
      </c>
      <c r="AY89" s="253">
        <v>0</v>
      </c>
      <c r="AZ89" s="253">
        <v>0</v>
      </c>
      <c r="BA89" s="253">
        <v>0</v>
      </c>
      <c r="BB89" s="253">
        <v>0</v>
      </c>
      <c r="BC89" s="253">
        <v>0</v>
      </c>
      <c r="BD89" s="253">
        <v>0</v>
      </c>
      <c r="BE89" s="253">
        <v>0</v>
      </c>
      <c r="BF89" s="253">
        <v>0</v>
      </c>
      <c r="BG89" s="253">
        <v>0</v>
      </c>
      <c r="BH89" s="253">
        <v>0</v>
      </c>
      <c r="BI89" s="253">
        <v>0</v>
      </c>
      <c r="BJ89" s="253">
        <v>0</v>
      </c>
      <c r="BK89" s="253">
        <v>0</v>
      </c>
      <c r="BL89" s="253">
        <v>0</v>
      </c>
      <c r="BM89" s="253">
        <v>0</v>
      </c>
      <c r="BN89" s="253">
        <v>0</v>
      </c>
      <c r="BO89" s="253">
        <v>0</v>
      </c>
      <c r="BP89" s="253">
        <v>0</v>
      </c>
      <c r="BQ89" s="253">
        <v>0</v>
      </c>
      <c r="BR89" s="253">
        <v>0</v>
      </c>
      <c r="BS89" s="253">
        <v>0</v>
      </c>
      <c r="BT89" s="253">
        <v>0</v>
      </c>
      <c r="BU89" s="253">
        <v>0</v>
      </c>
      <c r="BV89" s="253">
        <v>0</v>
      </c>
      <c r="BW89" s="253">
        <v>0</v>
      </c>
      <c r="BX89" s="253">
        <v>0</v>
      </c>
      <c r="BY89" s="253">
        <v>0</v>
      </c>
      <c r="BZ89" s="253">
        <v>1990.7970485254596</v>
      </c>
      <c r="CA89" s="253">
        <v>2180.1742263178958</v>
      </c>
      <c r="CB89" s="253">
        <v>5.6481139689527158</v>
      </c>
      <c r="CC89" s="253">
        <v>-1.1189908264321748</v>
      </c>
      <c r="CD89" s="253">
        <v>0</v>
      </c>
      <c r="CE89" s="253">
        <v>0</v>
      </c>
      <c r="CF89" s="253">
        <v>0</v>
      </c>
      <c r="CG89" s="253">
        <v>0</v>
      </c>
      <c r="CH89" s="254">
        <v>0</v>
      </c>
      <c r="CI89" s="267"/>
    </row>
    <row r="90" spans="1:88" ht="41.4" customHeight="1" x14ac:dyDescent="0.3">
      <c r="A90" s="329"/>
      <c r="B90" s="338" t="s">
        <v>622</v>
      </c>
      <c r="AH90" s="339">
        <v>1.0138244056129479E-2</v>
      </c>
      <c r="AI90" s="339">
        <v>9.2923455324931091E-3</v>
      </c>
      <c r="AJ90" s="339">
        <v>9.2282506316623564E-3</v>
      </c>
      <c r="AK90" s="339">
        <v>9.6438697324420317E-3</v>
      </c>
      <c r="AL90" s="339">
        <v>9.7557256564301184E-3</v>
      </c>
      <c r="AM90" s="339">
        <v>9.5442834677284434E-3</v>
      </c>
      <c r="AN90" s="339">
        <v>1.0193474314616853E-2</v>
      </c>
      <c r="AO90" s="339">
        <v>1.0436711976427305E-2</v>
      </c>
      <c r="AP90" s="339">
        <v>1.089387008033669E-2</v>
      </c>
      <c r="AQ90" s="339">
        <v>1.0797264991264197E-2</v>
      </c>
      <c r="AR90" s="339">
        <v>1.1045466067398445E-2</v>
      </c>
      <c r="AS90" s="339">
        <v>1.1425376856177972E-2</v>
      </c>
      <c r="AT90" s="339">
        <v>1.2360605989457991E-2</v>
      </c>
      <c r="AU90" s="339">
        <v>1.4683886327353108E-2</v>
      </c>
      <c r="AV90" s="339">
        <v>1.7144621063510009E-2</v>
      </c>
      <c r="AW90" s="339">
        <v>1.9230580169045733E-2</v>
      </c>
      <c r="AX90" s="339">
        <v>2.0235973144584602E-2</v>
      </c>
      <c r="AY90" s="339">
        <v>2.0714086010954823E-2</v>
      </c>
      <c r="AZ90" s="339">
        <v>2.0468442206282633E-2</v>
      </c>
      <c r="BA90" s="339">
        <v>2.0161785801143462E-2</v>
      </c>
      <c r="BB90" s="339">
        <v>1.9799782664002886E-2</v>
      </c>
      <c r="BC90" s="339">
        <v>1.9161727961031997E-2</v>
      </c>
      <c r="BD90" s="339">
        <v>1.8950005055326753E-2</v>
      </c>
      <c r="BE90" s="339">
        <v>1.9198439840963078E-2</v>
      </c>
      <c r="BF90" s="339">
        <v>1.8833468545195894E-2</v>
      </c>
      <c r="BG90" s="339">
        <v>1.8553860757195263E-2</v>
      </c>
      <c r="BH90" s="339">
        <v>1.7862088095738082E-2</v>
      </c>
      <c r="BI90" s="339">
        <v>1.7298060422887934E-2</v>
      </c>
      <c r="BJ90" s="339">
        <v>1.6973322100300794E-2</v>
      </c>
      <c r="BK90" s="339">
        <v>1.7127802612137338E-2</v>
      </c>
      <c r="BL90" s="339">
        <v>1.7504424034001938E-2</v>
      </c>
      <c r="BM90" s="339">
        <v>1.9036837691587049E-2</v>
      </c>
      <c r="BN90" s="339">
        <v>1.8626333290065064E-2</v>
      </c>
      <c r="BO90" s="339">
        <v>1.8630987122191203E-2</v>
      </c>
      <c r="BP90" s="339">
        <v>1.8654356739246487E-2</v>
      </c>
      <c r="BQ90" s="339">
        <v>1.8075318621380822E-2</v>
      </c>
      <c r="BR90" s="339">
        <v>1.8568863049847336E-2</v>
      </c>
      <c r="BS90" s="339">
        <v>1.8921045581432382E-2</v>
      </c>
      <c r="BT90" s="339">
        <v>1.8525315413292241E-2</v>
      </c>
      <c r="BU90" s="339">
        <v>1.8665511195298804E-2</v>
      </c>
      <c r="BV90" s="339">
        <v>1.8608906130668321E-2</v>
      </c>
      <c r="BW90" s="339">
        <v>1.8910903731357884E-2</v>
      </c>
      <c r="BX90" s="339">
        <v>2.0862108157751129E-2</v>
      </c>
      <c r="BY90" s="339">
        <v>1.9541309133048117E-2</v>
      </c>
      <c r="BZ90" s="339">
        <v>1.9248530109490292E-2</v>
      </c>
      <c r="CA90" s="339">
        <v>2.1715055137313768E-2</v>
      </c>
      <c r="CB90" s="339">
        <v>2.4222412581337546E-2</v>
      </c>
      <c r="CC90" s="339">
        <v>2.5172599668982033E-2</v>
      </c>
      <c r="CD90" s="339">
        <v>2.6433640396973834E-2</v>
      </c>
      <c r="CE90" s="339">
        <v>2.6886716064548344E-2</v>
      </c>
      <c r="CF90" s="339">
        <v>2.7164272817592674E-2</v>
      </c>
      <c r="CG90" s="339">
        <v>2.7545745206554725E-2</v>
      </c>
      <c r="CH90" s="340">
        <v>2.8004420089343601E-2</v>
      </c>
      <c r="CI90" s="267"/>
    </row>
    <row r="91" spans="1:88" s="242" customFormat="1" ht="52.5" customHeight="1" thickBot="1" x14ac:dyDescent="0.35">
      <c r="A91" s="329"/>
      <c r="B91" s="341" t="s">
        <v>623</v>
      </c>
      <c r="C91" s="342"/>
      <c r="D91" s="241"/>
      <c r="E91" s="241"/>
      <c r="F91" s="241"/>
      <c r="G91" s="241"/>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126">
        <v>2.4476270569481227E-2</v>
      </c>
      <c r="AI91" s="126">
        <v>2.2694097014376777E-2</v>
      </c>
      <c r="AJ91" s="126">
        <v>2.1559364658010321E-2</v>
      </c>
      <c r="AK91" s="126">
        <v>2.2521712619507351E-2</v>
      </c>
      <c r="AL91" s="126">
        <v>2.2620402910458842E-2</v>
      </c>
      <c r="AM91" s="126">
        <v>2.2348739578096539E-2</v>
      </c>
      <c r="AN91" s="126">
        <v>2.4051250762660157E-2</v>
      </c>
      <c r="AO91" s="126">
        <v>2.5870071637503721E-2</v>
      </c>
      <c r="AP91" s="126">
        <v>2.7770508658311027E-2</v>
      </c>
      <c r="AQ91" s="126">
        <v>2.9143835364088534E-2</v>
      </c>
      <c r="AR91" s="126">
        <v>3.2073977247922512E-2</v>
      </c>
      <c r="AS91" s="126">
        <v>3.3017093391409381E-2</v>
      </c>
      <c r="AT91" s="126">
        <v>3.5469696267880532E-2</v>
      </c>
      <c r="AU91" s="126">
        <v>3.9980234510954227E-2</v>
      </c>
      <c r="AV91" s="126">
        <v>4.4897966682565758E-2</v>
      </c>
      <c r="AW91" s="126">
        <v>5.0913788032951462E-2</v>
      </c>
      <c r="AX91" s="126">
        <v>5.4071700843138587E-2</v>
      </c>
      <c r="AY91" s="126">
        <v>5.5617792186860734E-2</v>
      </c>
      <c r="AZ91" s="126">
        <v>5.7777673857477535E-2</v>
      </c>
      <c r="BA91" s="126">
        <v>5.6840249734170817E-2</v>
      </c>
      <c r="BB91" s="126">
        <v>5.6589509521809828E-2</v>
      </c>
      <c r="BC91" s="126">
        <v>5.5378553080675873E-2</v>
      </c>
      <c r="BD91" s="126">
        <v>5.428922861603059E-2</v>
      </c>
      <c r="BE91" s="126">
        <v>5.3253045987721855E-2</v>
      </c>
      <c r="BF91" s="126">
        <v>5.0334247558722942E-2</v>
      </c>
      <c r="BG91" s="126">
        <v>4.7945883935841288E-2</v>
      </c>
      <c r="BH91" s="126">
        <v>4.4963270186602497E-2</v>
      </c>
      <c r="BI91" s="126">
        <v>4.3575960009600206E-2</v>
      </c>
      <c r="BJ91" s="126">
        <v>4.2787218146118279E-2</v>
      </c>
      <c r="BK91" s="126">
        <v>4.286605599325128E-2</v>
      </c>
      <c r="BL91" s="126">
        <v>4.0685978580374434E-2</v>
      </c>
      <c r="BM91" s="126">
        <v>4.1376807064440059E-2</v>
      </c>
      <c r="BN91" s="126">
        <v>4.0934700425172284E-2</v>
      </c>
      <c r="BO91" s="126">
        <v>4.2008232764748264E-2</v>
      </c>
      <c r="BP91" s="126">
        <v>4.312018462778977E-2</v>
      </c>
      <c r="BQ91" s="126">
        <v>4.2842767410104746E-2</v>
      </c>
      <c r="BR91" s="126">
        <v>4.4597990284771537E-2</v>
      </c>
      <c r="BS91" s="126">
        <v>4.6341659102377572E-2</v>
      </c>
      <c r="BT91" s="126">
        <v>4.6281564561583007E-2</v>
      </c>
      <c r="BU91" s="126">
        <v>4.7059842150577028E-2</v>
      </c>
      <c r="BV91" s="126">
        <v>4.7604510622713661E-2</v>
      </c>
      <c r="BW91" s="126">
        <v>4.8370871261552477E-2</v>
      </c>
      <c r="BX91" s="126">
        <v>3.9913429493310816E-2</v>
      </c>
      <c r="BY91" s="126">
        <v>4.506532485994863E-2</v>
      </c>
      <c r="BZ91" s="126">
        <v>4.368936111701098E-2</v>
      </c>
      <c r="CA91" s="126">
        <v>4.9226439898669309E-2</v>
      </c>
      <c r="CB91" s="126">
        <v>5.501613052340603E-2</v>
      </c>
      <c r="CC91" s="126">
        <v>5.6209460002313499E-2</v>
      </c>
      <c r="CD91" s="126">
        <v>5.8930919136417161E-2</v>
      </c>
      <c r="CE91" s="126">
        <v>5.9861053856098093E-2</v>
      </c>
      <c r="CF91" s="126">
        <v>6.0860351017968065E-2</v>
      </c>
      <c r="CG91" s="126">
        <v>6.2104490462995071E-2</v>
      </c>
      <c r="CH91" s="127">
        <v>6.3152461368326959E-2</v>
      </c>
      <c r="CI91" s="267"/>
    </row>
    <row r="92" spans="1:88" ht="32.25" customHeight="1" x14ac:dyDescent="0.3">
      <c r="A92" s="329"/>
      <c r="B92" s="243" t="s">
        <v>624</v>
      </c>
      <c r="C92" s="244"/>
      <c r="D92" s="49" t="s">
        <v>297</v>
      </c>
      <c r="E92" s="49" t="s">
        <v>298</v>
      </c>
      <c r="F92" s="49" t="s">
        <v>299</v>
      </c>
      <c r="G92" s="49" t="s">
        <v>300</v>
      </c>
      <c r="H92" s="49" t="s">
        <v>301</v>
      </c>
      <c r="I92" s="49" t="s">
        <v>302</v>
      </c>
      <c r="J92" s="49" t="s">
        <v>303</v>
      </c>
      <c r="K92" s="49" t="s">
        <v>304</v>
      </c>
      <c r="L92" s="49" t="s">
        <v>305</v>
      </c>
      <c r="M92" s="49" t="s">
        <v>306</v>
      </c>
      <c r="N92" s="49" t="s">
        <v>307</v>
      </c>
      <c r="O92" s="49" t="s">
        <v>308</v>
      </c>
      <c r="P92" s="49" t="s">
        <v>309</v>
      </c>
      <c r="Q92" s="49" t="s">
        <v>310</v>
      </c>
      <c r="R92" s="49" t="s">
        <v>311</v>
      </c>
      <c r="S92" s="49" t="s">
        <v>312</v>
      </c>
      <c r="T92" s="49" t="s">
        <v>313</v>
      </c>
      <c r="U92" s="49" t="s">
        <v>314</v>
      </c>
      <c r="V92" s="49" t="s">
        <v>315</v>
      </c>
      <c r="W92" s="49" t="s">
        <v>316</v>
      </c>
      <c r="X92" s="49" t="s">
        <v>317</v>
      </c>
      <c r="Y92" s="49" t="s">
        <v>318</v>
      </c>
      <c r="Z92" s="49" t="s">
        <v>319</v>
      </c>
      <c r="AA92" s="49" t="s">
        <v>320</v>
      </c>
      <c r="AB92" s="49" t="s">
        <v>321</v>
      </c>
      <c r="AC92" s="49" t="s">
        <v>322</v>
      </c>
      <c r="AD92" s="49" t="s">
        <v>323</v>
      </c>
      <c r="AE92" s="49" t="s">
        <v>324</v>
      </c>
      <c r="AF92" s="49" t="s">
        <v>325</v>
      </c>
      <c r="AG92" s="49" t="s">
        <v>326</v>
      </c>
      <c r="AH92" s="49" t="s">
        <v>327</v>
      </c>
      <c r="AI92" s="49" t="s">
        <v>328</v>
      </c>
      <c r="AJ92" s="49" t="s">
        <v>329</v>
      </c>
      <c r="AK92" s="49" t="s">
        <v>330</v>
      </c>
      <c r="AL92" s="49" t="s">
        <v>331</v>
      </c>
      <c r="AM92" s="49" t="s">
        <v>332</v>
      </c>
      <c r="AN92" s="49" t="s">
        <v>333</v>
      </c>
      <c r="AO92" s="49" t="s">
        <v>334</v>
      </c>
      <c r="AP92" s="49" t="s">
        <v>335</v>
      </c>
      <c r="AQ92" s="49" t="s">
        <v>336</v>
      </c>
      <c r="AR92" s="49" t="s">
        <v>337</v>
      </c>
      <c r="AS92" s="49" t="s">
        <v>338</v>
      </c>
      <c r="AT92" s="49" t="s">
        <v>339</v>
      </c>
      <c r="AU92" s="49" t="s">
        <v>340</v>
      </c>
      <c r="AV92" s="49" t="s">
        <v>341</v>
      </c>
      <c r="AW92" s="49" t="s">
        <v>342</v>
      </c>
      <c r="AX92" s="49" t="s">
        <v>343</v>
      </c>
      <c r="AY92" s="49" t="s">
        <v>226</v>
      </c>
      <c r="AZ92" s="49" t="s">
        <v>227</v>
      </c>
      <c r="BA92" s="49" t="s">
        <v>228</v>
      </c>
      <c r="BB92" s="49" t="s">
        <v>229</v>
      </c>
      <c r="BC92" s="49" t="s">
        <v>230</v>
      </c>
      <c r="BD92" s="49" t="s">
        <v>231</v>
      </c>
      <c r="BE92" s="49" t="s">
        <v>232</v>
      </c>
      <c r="BF92" s="49" t="s">
        <v>233</v>
      </c>
      <c r="BG92" s="49" t="s">
        <v>234</v>
      </c>
      <c r="BH92" s="49" t="s">
        <v>235</v>
      </c>
      <c r="BI92" s="49" t="s">
        <v>236</v>
      </c>
      <c r="BJ92" s="49" t="s">
        <v>237</v>
      </c>
      <c r="BK92" s="49" t="s">
        <v>238</v>
      </c>
      <c r="BL92" s="49" t="s">
        <v>239</v>
      </c>
      <c r="BM92" s="49" t="s">
        <v>240</v>
      </c>
      <c r="BN92" s="49" t="s">
        <v>241</v>
      </c>
      <c r="BO92" s="49" t="s">
        <v>242</v>
      </c>
      <c r="BP92" s="49" t="s">
        <v>243</v>
      </c>
      <c r="BQ92" s="49" t="s">
        <v>244</v>
      </c>
      <c r="BR92" s="49" t="s">
        <v>245</v>
      </c>
      <c r="BS92" s="49" t="s">
        <v>246</v>
      </c>
      <c r="BT92" s="49" t="s">
        <v>247</v>
      </c>
      <c r="BU92" s="49" t="s">
        <v>248</v>
      </c>
      <c r="BV92" s="49" t="s">
        <v>249</v>
      </c>
      <c r="BW92" s="49" t="s">
        <v>250</v>
      </c>
      <c r="BX92" s="49" t="s">
        <v>251</v>
      </c>
      <c r="BY92" s="49" t="s">
        <v>252</v>
      </c>
      <c r="BZ92" s="49" t="s">
        <v>253</v>
      </c>
      <c r="CA92" s="49" t="s">
        <v>254</v>
      </c>
      <c r="CB92" s="49" t="s">
        <v>255</v>
      </c>
      <c r="CC92" s="49" t="s">
        <v>256</v>
      </c>
      <c r="CD92" s="49" t="s">
        <v>257</v>
      </c>
      <c r="CE92" s="49" t="s">
        <v>258</v>
      </c>
      <c r="CF92" s="49" t="s">
        <v>259</v>
      </c>
      <c r="CG92" s="49" t="s">
        <v>260</v>
      </c>
      <c r="CH92" s="50" t="s">
        <v>261</v>
      </c>
      <c r="CI92" s="267"/>
    </row>
    <row r="93" spans="1:88" s="248" customFormat="1" ht="15.6" x14ac:dyDescent="0.3">
      <c r="A93" s="329"/>
      <c r="B93" s="58" t="s">
        <v>625</v>
      </c>
      <c r="C93" s="250"/>
      <c r="D93" s="323" t="s">
        <v>263</v>
      </c>
      <c r="E93" s="323" t="s">
        <v>263</v>
      </c>
      <c r="F93" s="323" t="s">
        <v>263</v>
      </c>
      <c r="G93" s="323" t="s">
        <v>263</v>
      </c>
      <c r="H93" s="323" t="s">
        <v>263</v>
      </c>
      <c r="I93" s="323" t="s">
        <v>263</v>
      </c>
      <c r="J93" s="323" t="s">
        <v>263</v>
      </c>
      <c r="K93" s="323" t="s">
        <v>263</v>
      </c>
      <c r="L93" s="323" t="s">
        <v>263</v>
      </c>
      <c r="M93" s="323" t="s">
        <v>263</v>
      </c>
      <c r="N93" s="323" t="s">
        <v>263</v>
      </c>
      <c r="O93" s="323" t="s">
        <v>263</v>
      </c>
      <c r="P93" s="323" t="s">
        <v>263</v>
      </c>
      <c r="Q93" s="323" t="s">
        <v>263</v>
      </c>
      <c r="R93" s="323" t="s">
        <v>263</v>
      </c>
      <c r="S93" s="323" t="s">
        <v>263</v>
      </c>
      <c r="T93" s="323" t="s">
        <v>263</v>
      </c>
      <c r="U93" s="323" t="s">
        <v>263</v>
      </c>
      <c r="V93" s="323" t="s">
        <v>263</v>
      </c>
      <c r="W93" s="323" t="s">
        <v>263</v>
      </c>
      <c r="X93" s="323" t="s">
        <v>263</v>
      </c>
      <c r="Y93" s="323" t="s">
        <v>263</v>
      </c>
      <c r="Z93" s="323" t="s">
        <v>263</v>
      </c>
      <c r="AA93" s="323" t="s">
        <v>263</v>
      </c>
      <c r="AB93" s="323" t="s">
        <v>263</v>
      </c>
      <c r="AC93" s="323" t="s">
        <v>263</v>
      </c>
      <c r="AD93" s="323" t="s">
        <v>263</v>
      </c>
      <c r="AE93" s="323" t="s">
        <v>263</v>
      </c>
      <c r="AF93" s="323" t="s">
        <v>263</v>
      </c>
      <c r="AG93" s="323" t="s">
        <v>263</v>
      </c>
      <c r="AH93" s="323" t="s">
        <v>263</v>
      </c>
      <c r="AI93" s="323" t="s">
        <v>263</v>
      </c>
      <c r="AJ93" s="323" t="s">
        <v>263</v>
      </c>
      <c r="AK93" s="323" t="s">
        <v>263</v>
      </c>
      <c r="AL93" s="323" t="s">
        <v>263</v>
      </c>
      <c r="AM93" s="323" t="s">
        <v>263</v>
      </c>
      <c r="AN93" s="323" t="s">
        <v>263</v>
      </c>
      <c r="AO93" s="323" t="s">
        <v>263</v>
      </c>
      <c r="AP93" s="323" t="s">
        <v>263</v>
      </c>
      <c r="AQ93" s="323" t="s">
        <v>263</v>
      </c>
      <c r="AR93" s="323" t="s">
        <v>263</v>
      </c>
      <c r="AS93" s="323" t="s">
        <v>263</v>
      </c>
      <c r="AT93" s="323" t="s">
        <v>263</v>
      </c>
      <c r="AU93" s="323" t="s">
        <v>263</v>
      </c>
      <c r="AV93" s="323" t="s">
        <v>263</v>
      </c>
      <c r="AW93" s="323" t="s">
        <v>263</v>
      </c>
      <c r="AX93" s="323" t="s">
        <v>263</v>
      </c>
      <c r="AY93" s="323" t="s">
        <v>263</v>
      </c>
      <c r="AZ93" s="323" t="s">
        <v>263</v>
      </c>
      <c r="BA93" s="323" t="s">
        <v>263</v>
      </c>
      <c r="BB93" s="323" t="s">
        <v>263</v>
      </c>
      <c r="BC93" s="323" t="s">
        <v>263</v>
      </c>
      <c r="BD93" s="323" t="s">
        <v>263</v>
      </c>
      <c r="BE93" s="323" t="s">
        <v>263</v>
      </c>
      <c r="BF93" s="323" t="s">
        <v>263</v>
      </c>
      <c r="BG93" s="323" t="s">
        <v>263</v>
      </c>
      <c r="BH93" s="323" t="s">
        <v>263</v>
      </c>
      <c r="BI93" s="323" t="s">
        <v>263</v>
      </c>
      <c r="BJ93" s="323" t="s">
        <v>263</v>
      </c>
      <c r="BK93" s="323" t="s">
        <v>263</v>
      </c>
      <c r="BL93" s="323" t="s">
        <v>263</v>
      </c>
      <c r="BM93" s="323" t="s">
        <v>263</v>
      </c>
      <c r="BN93" s="323" t="s">
        <v>263</v>
      </c>
      <c r="BO93" s="323" t="s">
        <v>263</v>
      </c>
      <c r="BP93" s="323" t="s">
        <v>263</v>
      </c>
      <c r="BQ93" s="323" t="s">
        <v>263</v>
      </c>
      <c r="BR93" s="323" t="s">
        <v>263</v>
      </c>
      <c r="BS93" s="323" t="s">
        <v>263</v>
      </c>
      <c r="BT93" s="323" t="s">
        <v>263</v>
      </c>
      <c r="BU93" s="323" t="s">
        <v>263</v>
      </c>
      <c r="BV93" s="323" t="s">
        <v>263</v>
      </c>
      <c r="BW93" s="323" t="s">
        <v>263</v>
      </c>
      <c r="BX93" s="323" t="s">
        <v>263</v>
      </c>
      <c r="BY93" s="323" t="s">
        <v>263</v>
      </c>
      <c r="BZ93" s="323" t="s">
        <v>263</v>
      </c>
      <c r="CA93" s="323" t="s">
        <v>263</v>
      </c>
      <c r="CB93" s="323" t="s">
        <v>263</v>
      </c>
      <c r="CC93" s="323" t="s">
        <v>264</v>
      </c>
      <c r="CD93" s="323" t="s">
        <v>264</v>
      </c>
      <c r="CE93" s="323" t="s">
        <v>264</v>
      </c>
      <c r="CF93" s="323" t="s">
        <v>264</v>
      </c>
      <c r="CG93" s="323" t="s">
        <v>264</v>
      </c>
      <c r="CH93" s="324" t="s">
        <v>264</v>
      </c>
      <c r="CI93" s="267"/>
    </row>
    <row r="94" spans="1:88" s="248" customFormat="1" ht="27" customHeight="1" x14ac:dyDescent="0.3">
      <c r="A94" s="329"/>
      <c r="B94" s="267" t="s">
        <v>626</v>
      </c>
      <c r="C94" s="247"/>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c r="BM94" s="55"/>
      <c r="BN94" s="55"/>
      <c r="BO94" s="55"/>
      <c r="BP94" s="55"/>
      <c r="BQ94" s="55"/>
      <c r="BR94" s="55"/>
      <c r="BS94" s="55"/>
      <c r="BT94" s="55"/>
      <c r="BU94" s="55"/>
      <c r="BV94" s="55"/>
      <c r="BW94" s="55"/>
      <c r="BX94" s="55"/>
      <c r="BY94" s="55"/>
      <c r="BZ94" s="55"/>
      <c r="CA94" s="55"/>
      <c r="CB94" s="55"/>
      <c r="CC94" s="55"/>
      <c r="CD94" s="55"/>
      <c r="CE94" s="55"/>
      <c r="CF94" s="55"/>
      <c r="CG94" s="55"/>
      <c r="CH94" s="56"/>
      <c r="CI94" s="267"/>
    </row>
    <row r="95" spans="1:88" ht="25.5" customHeight="1" x14ac:dyDescent="0.3">
      <c r="A95" s="329"/>
      <c r="B95" s="256" t="s">
        <v>590</v>
      </c>
      <c r="AH95" s="253">
        <f>SUM(AH96+AH99+AH102+AH103)</f>
        <v>339</v>
      </c>
      <c r="AI95" s="253">
        <f t="shared" ref="AI95:CH95" si="27">SUM(AI96+AI99+AI102+AI103)</f>
        <v>383</v>
      </c>
      <c r="AJ95" s="253">
        <f t="shared" si="27"/>
        <v>461</v>
      </c>
      <c r="AK95" s="253">
        <f t="shared" si="27"/>
        <v>527</v>
      </c>
      <c r="AL95" s="253">
        <f t="shared" si="27"/>
        <v>602</v>
      </c>
      <c r="AM95" s="253">
        <f t="shared" si="27"/>
        <v>704</v>
      </c>
      <c r="AN95" s="253">
        <f t="shared" si="27"/>
        <v>821</v>
      </c>
      <c r="AO95" s="253">
        <f t="shared" si="27"/>
        <v>929</v>
      </c>
      <c r="AP95" s="253">
        <f t="shared" si="27"/>
        <v>1033</v>
      </c>
      <c r="AQ95" s="253">
        <f t="shared" si="27"/>
        <v>1151</v>
      </c>
      <c r="AR95" s="253">
        <f t="shared" si="27"/>
        <v>1257</v>
      </c>
      <c r="AS95" s="253">
        <f t="shared" si="27"/>
        <v>1363</v>
      </c>
      <c r="AT95" s="253">
        <f t="shared" si="27"/>
        <v>1482</v>
      </c>
      <c r="AU95" s="253">
        <f t="shared" si="27"/>
        <v>1642</v>
      </c>
      <c r="AV95" s="253">
        <f t="shared" si="27"/>
        <v>1935</v>
      </c>
      <c r="AW95" s="253">
        <f t="shared" si="27"/>
        <v>2248</v>
      </c>
      <c r="AX95" s="253">
        <f t="shared" si="27"/>
        <v>2512</v>
      </c>
      <c r="AY95" s="253">
        <f t="shared" si="27"/>
        <v>2937</v>
      </c>
      <c r="AZ95" s="253">
        <f t="shared" si="27"/>
        <v>3144</v>
      </c>
      <c r="BA95" s="253">
        <f t="shared" si="27"/>
        <v>3369</v>
      </c>
      <c r="BB95" s="253">
        <f t="shared" si="27"/>
        <v>3496</v>
      </c>
      <c r="BC95" s="253">
        <f t="shared" si="27"/>
        <v>3599</v>
      </c>
      <c r="BD95" s="253">
        <f t="shared" si="27"/>
        <v>3719</v>
      </c>
      <c r="BE95" s="253">
        <f t="shared" si="27"/>
        <v>3863</v>
      </c>
      <c r="BF95" s="253">
        <f t="shared" si="27"/>
        <v>4000</v>
      </c>
      <c r="BG95" s="253">
        <f t="shared" si="27"/>
        <v>4154</v>
      </c>
      <c r="BH95" s="253">
        <f t="shared" si="27"/>
        <v>4290</v>
      </c>
      <c r="BI95" s="253">
        <f t="shared" si="27"/>
        <v>4406</v>
      </c>
      <c r="BJ95" s="253">
        <f t="shared" si="27"/>
        <v>4518</v>
      </c>
      <c r="BK95" s="253">
        <f t="shared" si="27"/>
        <v>4641</v>
      </c>
      <c r="BL95" s="253">
        <f t="shared" si="27"/>
        <v>4771</v>
      </c>
      <c r="BM95" s="253">
        <f t="shared" si="27"/>
        <v>4909</v>
      </c>
      <c r="BN95" s="253">
        <f t="shared" si="27"/>
        <v>4987</v>
      </c>
      <c r="BO95" s="253">
        <f t="shared" si="27"/>
        <v>5009</v>
      </c>
      <c r="BP95" s="253">
        <f t="shared" si="27"/>
        <v>5017</v>
      </c>
      <c r="BQ95" s="253">
        <f t="shared" si="27"/>
        <v>4961</v>
      </c>
      <c r="BR95" s="253">
        <f t="shared" si="27"/>
        <v>5031</v>
      </c>
      <c r="BS95" s="253">
        <f t="shared" si="27"/>
        <v>5212</v>
      </c>
      <c r="BT95" s="253">
        <f t="shared" si="27"/>
        <v>5278</v>
      </c>
      <c r="BU95" s="253">
        <f t="shared" si="27"/>
        <v>5262</v>
      </c>
      <c r="BV95" s="253">
        <f t="shared" si="27"/>
        <v>5278</v>
      </c>
      <c r="BW95" s="253">
        <f t="shared" si="27"/>
        <v>5354</v>
      </c>
      <c r="BX95" s="253">
        <f t="shared" si="27"/>
        <v>4974</v>
      </c>
      <c r="BY95" s="253">
        <f t="shared" si="27"/>
        <v>5137</v>
      </c>
      <c r="BZ95" s="253">
        <f t="shared" si="27"/>
        <v>5501</v>
      </c>
      <c r="CA95" s="253">
        <f t="shared" si="27"/>
        <v>5958</v>
      </c>
      <c r="CB95" s="253">
        <f t="shared" si="27"/>
        <v>6531</v>
      </c>
      <c r="CC95" s="253">
        <f t="shared" si="27"/>
        <v>7031</v>
      </c>
      <c r="CD95" s="253">
        <f t="shared" si="27"/>
        <v>7464</v>
      </c>
      <c r="CE95" s="253">
        <f t="shared" si="27"/>
        <v>7794</v>
      </c>
      <c r="CF95" s="253">
        <f t="shared" si="27"/>
        <v>8160</v>
      </c>
      <c r="CG95" s="253">
        <f t="shared" si="27"/>
        <v>8497</v>
      </c>
      <c r="CH95" s="254">
        <f t="shared" si="27"/>
        <v>8835</v>
      </c>
      <c r="CI95" s="267"/>
      <c r="CJ95" s="259"/>
    </row>
    <row r="96" spans="1:88" ht="15.6" x14ac:dyDescent="0.3">
      <c r="A96" s="329"/>
      <c r="B96" s="296" t="s">
        <v>379</v>
      </c>
      <c r="AH96" s="253">
        <v>264</v>
      </c>
      <c r="AI96" s="253">
        <v>278</v>
      </c>
      <c r="AJ96" s="253">
        <v>314</v>
      </c>
      <c r="AK96" s="253">
        <v>350</v>
      </c>
      <c r="AL96" s="253">
        <v>388</v>
      </c>
      <c r="AM96" s="253">
        <v>441</v>
      </c>
      <c r="AN96" s="253">
        <v>507</v>
      </c>
      <c r="AO96" s="253">
        <v>562</v>
      </c>
      <c r="AP96" s="253">
        <v>611</v>
      </c>
      <c r="AQ96" s="253">
        <v>677</v>
      </c>
      <c r="AR96" s="253">
        <v>737</v>
      </c>
      <c r="AS96" s="253">
        <v>798</v>
      </c>
      <c r="AT96" s="253">
        <v>875</v>
      </c>
      <c r="AU96" s="253">
        <v>988</v>
      </c>
      <c r="AV96" s="253">
        <v>890</v>
      </c>
      <c r="AW96" s="253">
        <v>962</v>
      </c>
      <c r="AX96" s="253">
        <v>1046</v>
      </c>
      <c r="AY96" s="253">
        <v>1268</v>
      </c>
      <c r="AZ96" s="253">
        <v>1298</v>
      </c>
      <c r="BA96" s="253">
        <v>1365</v>
      </c>
      <c r="BB96" s="253">
        <v>1404</v>
      </c>
      <c r="BC96" s="253">
        <v>1434</v>
      </c>
      <c r="BD96" s="253">
        <v>1464</v>
      </c>
      <c r="BE96" s="253">
        <v>1495</v>
      </c>
      <c r="BF96" s="253">
        <v>1510</v>
      </c>
      <c r="BG96" s="253">
        <v>1547</v>
      </c>
      <c r="BH96" s="253">
        <v>1589</v>
      </c>
      <c r="BI96" s="253">
        <v>1629</v>
      </c>
      <c r="BJ96" s="253">
        <v>1666</v>
      </c>
      <c r="BK96" s="253">
        <v>1700</v>
      </c>
      <c r="BL96" s="253">
        <v>1737</v>
      </c>
      <c r="BM96" s="253">
        <v>1776</v>
      </c>
      <c r="BN96" s="253">
        <v>1782</v>
      </c>
      <c r="BO96" s="253">
        <v>1756</v>
      </c>
      <c r="BP96" s="253">
        <v>1710</v>
      </c>
      <c r="BQ96" s="253">
        <v>1641</v>
      </c>
      <c r="BR96" s="253">
        <v>1617</v>
      </c>
      <c r="BS96" s="253">
        <v>1603</v>
      </c>
      <c r="BT96" s="253">
        <v>1594</v>
      </c>
      <c r="BU96" s="253">
        <v>1578</v>
      </c>
      <c r="BV96" s="253">
        <v>1570</v>
      </c>
      <c r="BW96" s="253">
        <v>1587</v>
      </c>
      <c r="BX96" s="253">
        <v>1382</v>
      </c>
      <c r="BY96" s="253">
        <v>1373</v>
      </c>
      <c r="BZ96" s="253">
        <v>1420</v>
      </c>
      <c r="CA96" s="253">
        <v>1518</v>
      </c>
      <c r="CB96" s="253">
        <v>1645</v>
      </c>
      <c r="CC96" s="253">
        <v>1775</v>
      </c>
      <c r="CD96" s="253">
        <v>1855</v>
      </c>
      <c r="CE96" s="253">
        <v>1900</v>
      </c>
      <c r="CF96" s="253">
        <v>1946</v>
      </c>
      <c r="CG96" s="253">
        <v>1995</v>
      </c>
      <c r="CH96" s="254">
        <v>2045</v>
      </c>
      <c r="CI96" s="267"/>
    </row>
    <row r="97" spans="1:89" ht="15.6" x14ac:dyDescent="0.3">
      <c r="A97" s="329"/>
      <c r="B97" s="343" t="s">
        <v>470</v>
      </c>
      <c r="AH97" s="253">
        <v>264</v>
      </c>
      <c r="AI97" s="253">
        <v>278</v>
      </c>
      <c r="AJ97" s="253">
        <v>314</v>
      </c>
      <c r="AK97" s="253">
        <v>350</v>
      </c>
      <c r="AL97" s="253">
        <v>388</v>
      </c>
      <c r="AM97" s="253">
        <v>441</v>
      </c>
      <c r="AN97" s="253">
        <v>507</v>
      </c>
      <c r="AO97" s="253">
        <v>562</v>
      </c>
      <c r="AP97" s="253">
        <v>611</v>
      </c>
      <c r="AQ97" s="253">
        <v>677</v>
      </c>
      <c r="AR97" s="253">
        <v>737</v>
      </c>
      <c r="AS97" s="253">
        <v>798</v>
      </c>
      <c r="AT97" s="253">
        <v>875</v>
      </c>
      <c r="AU97" s="253">
        <v>988</v>
      </c>
      <c r="AV97" s="253">
        <v>890</v>
      </c>
      <c r="AW97" s="253">
        <v>962</v>
      </c>
      <c r="AX97" s="253">
        <v>1046</v>
      </c>
      <c r="AY97" s="253">
        <v>1115</v>
      </c>
      <c r="AZ97" s="253">
        <v>1152</v>
      </c>
      <c r="BA97" s="253">
        <v>1207</v>
      </c>
      <c r="BB97" s="253">
        <v>1238</v>
      </c>
      <c r="BC97" s="253">
        <v>1256</v>
      </c>
      <c r="BD97" s="253">
        <v>1276</v>
      </c>
      <c r="BE97" s="253">
        <v>1296</v>
      </c>
      <c r="BF97" s="253">
        <v>1304</v>
      </c>
      <c r="BG97" s="253">
        <v>1343</v>
      </c>
      <c r="BH97" s="253">
        <v>1400</v>
      </c>
      <c r="BI97" s="253">
        <v>1445</v>
      </c>
      <c r="BJ97" s="253">
        <v>1489</v>
      </c>
      <c r="BK97" s="253">
        <v>1528</v>
      </c>
      <c r="BL97" s="253">
        <v>1568</v>
      </c>
      <c r="BM97" s="253">
        <v>1607</v>
      </c>
      <c r="BN97" s="253">
        <v>1619</v>
      </c>
      <c r="BO97" s="253">
        <v>1597</v>
      </c>
      <c r="BP97" s="253">
        <v>1553</v>
      </c>
      <c r="BQ97" s="253">
        <v>1490</v>
      </c>
      <c r="BR97" s="253">
        <v>1462</v>
      </c>
      <c r="BS97" s="253">
        <v>1459</v>
      </c>
      <c r="BT97" s="253">
        <v>1445</v>
      </c>
      <c r="BU97" s="253">
        <v>1435</v>
      </c>
      <c r="BV97" s="253">
        <v>1430</v>
      </c>
      <c r="BW97" s="253">
        <v>1435</v>
      </c>
      <c r="BX97" s="253">
        <v>1290</v>
      </c>
      <c r="BY97" s="253">
        <v>1277</v>
      </c>
      <c r="BZ97" s="253">
        <v>1303</v>
      </c>
      <c r="CA97" s="253">
        <v>1410</v>
      </c>
      <c r="CB97" s="253">
        <v>1537</v>
      </c>
      <c r="CC97" s="253">
        <v>1662</v>
      </c>
      <c r="CD97" s="253">
        <v>1736</v>
      </c>
      <c r="CE97" s="253">
        <v>1777</v>
      </c>
      <c r="CF97" s="253">
        <v>1819</v>
      </c>
      <c r="CG97" s="253">
        <v>1865</v>
      </c>
      <c r="CH97" s="254">
        <v>1911</v>
      </c>
      <c r="CI97" s="267"/>
    </row>
    <row r="98" spans="1:89" ht="15.6" x14ac:dyDescent="0.3">
      <c r="A98" s="329"/>
      <c r="B98" s="343" t="s">
        <v>471</v>
      </c>
      <c r="AH98" s="253">
        <v>0</v>
      </c>
      <c r="AI98" s="253">
        <v>0</v>
      </c>
      <c r="AJ98" s="253">
        <v>0</v>
      </c>
      <c r="AK98" s="253">
        <v>0</v>
      </c>
      <c r="AL98" s="253">
        <v>0</v>
      </c>
      <c r="AM98" s="253">
        <v>0</v>
      </c>
      <c r="AN98" s="253">
        <v>0</v>
      </c>
      <c r="AO98" s="253">
        <v>0</v>
      </c>
      <c r="AP98" s="253">
        <v>0</v>
      </c>
      <c r="AQ98" s="253">
        <v>0</v>
      </c>
      <c r="AR98" s="253">
        <v>0</v>
      </c>
      <c r="AS98" s="253">
        <v>0</v>
      </c>
      <c r="AT98" s="253">
        <v>0</v>
      </c>
      <c r="AU98" s="253">
        <v>0</v>
      </c>
      <c r="AV98" s="253">
        <v>0</v>
      </c>
      <c r="AW98" s="253">
        <v>0</v>
      </c>
      <c r="AX98" s="253">
        <v>0</v>
      </c>
      <c r="AY98" s="253">
        <v>153</v>
      </c>
      <c r="AZ98" s="253">
        <v>146</v>
      </c>
      <c r="BA98" s="253">
        <v>158</v>
      </c>
      <c r="BB98" s="253">
        <v>166</v>
      </c>
      <c r="BC98" s="253">
        <v>178</v>
      </c>
      <c r="BD98" s="253">
        <v>188</v>
      </c>
      <c r="BE98" s="253">
        <v>199</v>
      </c>
      <c r="BF98" s="253">
        <v>206</v>
      </c>
      <c r="BG98" s="253">
        <v>204</v>
      </c>
      <c r="BH98" s="253">
        <v>189</v>
      </c>
      <c r="BI98" s="253">
        <v>184</v>
      </c>
      <c r="BJ98" s="253">
        <v>177</v>
      </c>
      <c r="BK98" s="253">
        <v>172</v>
      </c>
      <c r="BL98" s="253">
        <v>169</v>
      </c>
      <c r="BM98" s="253">
        <v>169</v>
      </c>
      <c r="BN98" s="253">
        <v>163</v>
      </c>
      <c r="BO98" s="253">
        <v>160</v>
      </c>
      <c r="BP98" s="253">
        <v>158</v>
      </c>
      <c r="BQ98" s="253">
        <v>151</v>
      </c>
      <c r="BR98" s="253">
        <v>155</v>
      </c>
      <c r="BS98" s="253">
        <v>144</v>
      </c>
      <c r="BT98" s="253">
        <v>149</v>
      </c>
      <c r="BU98" s="253">
        <v>144</v>
      </c>
      <c r="BV98" s="253">
        <v>140</v>
      </c>
      <c r="BW98" s="253">
        <v>152</v>
      </c>
      <c r="BX98" s="253">
        <v>92</v>
      </c>
      <c r="BY98" s="253">
        <v>96</v>
      </c>
      <c r="BZ98" s="253">
        <v>117</v>
      </c>
      <c r="CA98" s="253">
        <v>108</v>
      </c>
      <c r="CB98" s="253">
        <v>108</v>
      </c>
      <c r="CC98" s="253">
        <v>113</v>
      </c>
      <c r="CD98" s="253">
        <v>119</v>
      </c>
      <c r="CE98" s="253">
        <v>123</v>
      </c>
      <c r="CF98" s="253">
        <v>127</v>
      </c>
      <c r="CG98" s="253">
        <v>130</v>
      </c>
      <c r="CH98" s="254">
        <v>133</v>
      </c>
      <c r="CI98" s="267"/>
    </row>
    <row r="99" spans="1:89" ht="15.6" x14ac:dyDescent="0.3">
      <c r="A99" s="329"/>
      <c r="B99" s="296" t="s">
        <v>390</v>
      </c>
      <c r="AH99" s="253">
        <v>0</v>
      </c>
      <c r="AI99" s="253">
        <v>0</v>
      </c>
      <c r="AJ99" s="253">
        <v>0</v>
      </c>
      <c r="AK99" s="253">
        <v>0</v>
      </c>
      <c r="AL99" s="253">
        <v>0</v>
      </c>
      <c r="AM99" s="253">
        <v>0</v>
      </c>
      <c r="AN99" s="253">
        <v>0</v>
      </c>
      <c r="AO99" s="253">
        <v>0</v>
      </c>
      <c r="AP99" s="253">
        <v>0</v>
      </c>
      <c r="AQ99" s="253">
        <v>0</v>
      </c>
      <c r="AR99" s="253">
        <v>0</v>
      </c>
      <c r="AS99" s="253">
        <v>0</v>
      </c>
      <c r="AT99" s="253">
        <v>0</v>
      </c>
      <c r="AU99" s="253">
        <v>0</v>
      </c>
      <c r="AV99" s="253">
        <v>1045</v>
      </c>
      <c r="AW99" s="253">
        <v>1286</v>
      </c>
      <c r="AX99" s="253">
        <v>1466</v>
      </c>
      <c r="AY99" s="253">
        <v>1669</v>
      </c>
      <c r="AZ99" s="253">
        <v>1846</v>
      </c>
      <c r="BA99" s="253">
        <v>2004</v>
      </c>
      <c r="BB99" s="253">
        <v>2092</v>
      </c>
      <c r="BC99" s="253">
        <v>2165</v>
      </c>
      <c r="BD99" s="253">
        <v>2255</v>
      </c>
      <c r="BE99" s="253">
        <v>2368</v>
      </c>
      <c r="BF99" s="253">
        <v>2490</v>
      </c>
      <c r="BG99" s="253">
        <v>2607</v>
      </c>
      <c r="BH99" s="253">
        <v>2701</v>
      </c>
      <c r="BI99" s="253">
        <v>2777</v>
      </c>
      <c r="BJ99" s="253">
        <v>2852</v>
      </c>
      <c r="BK99" s="253">
        <v>2941</v>
      </c>
      <c r="BL99" s="253">
        <v>3034</v>
      </c>
      <c r="BM99" s="253">
        <v>3133</v>
      </c>
      <c r="BN99" s="253">
        <v>3205</v>
      </c>
      <c r="BO99" s="253">
        <v>3253</v>
      </c>
      <c r="BP99" s="253">
        <v>3307</v>
      </c>
      <c r="BQ99" s="253">
        <v>3307</v>
      </c>
      <c r="BR99" s="253">
        <v>3214</v>
      </c>
      <c r="BS99" s="253">
        <v>3015</v>
      </c>
      <c r="BT99" s="253">
        <v>2628</v>
      </c>
      <c r="BU99" s="253">
        <v>2126</v>
      </c>
      <c r="BV99" s="253">
        <v>1789</v>
      </c>
      <c r="BW99" s="253">
        <v>1554</v>
      </c>
      <c r="BX99" s="253">
        <v>1232</v>
      </c>
      <c r="BY99" s="253">
        <v>1206</v>
      </c>
      <c r="BZ99" s="253">
        <v>1214</v>
      </c>
      <c r="CA99" s="253">
        <v>1242</v>
      </c>
      <c r="CB99" s="253">
        <v>1316</v>
      </c>
      <c r="CC99" s="253">
        <v>1378</v>
      </c>
      <c r="CD99" s="253">
        <v>1416</v>
      </c>
      <c r="CE99" s="253">
        <v>1442</v>
      </c>
      <c r="CF99" s="253">
        <v>1436</v>
      </c>
      <c r="CG99" s="253">
        <v>1380</v>
      </c>
      <c r="CH99" s="254">
        <v>1382</v>
      </c>
      <c r="CI99" s="267"/>
    </row>
    <row r="100" spans="1:89" ht="15.6" x14ac:dyDescent="0.3">
      <c r="A100" s="329"/>
      <c r="B100" s="343" t="s">
        <v>470</v>
      </c>
      <c r="AH100" s="253">
        <v>0</v>
      </c>
      <c r="AI100" s="253">
        <v>0</v>
      </c>
      <c r="AJ100" s="253">
        <v>0</v>
      </c>
      <c r="AK100" s="253">
        <v>0</v>
      </c>
      <c r="AL100" s="253">
        <v>0</v>
      </c>
      <c r="AM100" s="253">
        <v>0</v>
      </c>
      <c r="AN100" s="253">
        <v>0</v>
      </c>
      <c r="AO100" s="253">
        <v>0</v>
      </c>
      <c r="AP100" s="253">
        <v>0</v>
      </c>
      <c r="AQ100" s="253">
        <v>0</v>
      </c>
      <c r="AR100" s="253">
        <v>0</v>
      </c>
      <c r="AS100" s="253">
        <v>0</v>
      </c>
      <c r="AT100" s="253">
        <v>0</v>
      </c>
      <c r="AU100" s="253">
        <v>0</v>
      </c>
      <c r="AV100" s="253">
        <v>983</v>
      </c>
      <c r="AW100" s="253">
        <v>1281</v>
      </c>
      <c r="AX100" s="253">
        <v>1455</v>
      </c>
      <c r="AY100" s="253">
        <v>1655</v>
      </c>
      <c r="AZ100" s="253">
        <v>1835</v>
      </c>
      <c r="BA100" s="253">
        <v>1995</v>
      </c>
      <c r="BB100" s="253">
        <v>2080</v>
      </c>
      <c r="BC100" s="253">
        <v>2150</v>
      </c>
      <c r="BD100" s="253">
        <v>2239</v>
      </c>
      <c r="BE100" s="253">
        <v>2350</v>
      </c>
      <c r="BF100" s="253">
        <v>2471</v>
      </c>
      <c r="BG100" s="253">
        <v>2588</v>
      </c>
      <c r="BH100" s="253">
        <v>2682</v>
      </c>
      <c r="BI100" s="253">
        <v>2757</v>
      </c>
      <c r="BJ100" s="253">
        <v>2830</v>
      </c>
      <c r="BK100" s="253">
        <v>2918</v>
      </c>
      <c r="BL100" s="253">
        <v>3009</v>
      </c>
      <c r="BM100" s="253">
        <v>3106</v>
      </c>
      <c r="BN100" s="253">
        <v>3177</v>
      </c>
      <c r="BO100" s="253">
        <v>3224</v>
      </c>
      <c r="BP100" s="253">
        <v>3278</v>
      </c>
      <c r="BQ100" s="253">
        <v>3277</v>
      </c>
      <c r="BR100" s="253">
        <v>3185</v>
      </c>
      <c r="BS100" s="253">
        <v>2989</v>
      </c>
      <c r="BT100" s="253">
        <v>2604</v>
      </c>
      <c r="BU100" s="253">
        <v>2105</v>
      </c>
      <c r="BV100" s="253">
        <v>1771</v>
      </c>
      <c r="BW100" s="253">
        <v>1539</v>
      </c>
      <c r="BX100" s="253">
        <v>1219</v>
      </c>
      <c r="BY100" s="253">
        <v>1195</v>
      </c>
      <c r="BZ100" s="253">
        <v>1204</v>
      </c>
      <c r="CA100" s="253">
        <v>1232</v>
      </c>
      <c r="CB100" s="253">
        <v>1307</v>
      </c>
      <c r="CC100" s="253">
        <v>1370</v>
      </c>
      <c r="CD100" s="253">
        <v>1409</v>
      </c>
      <c r="CE100" s="253">
        <v>1435</v>
      </c>
      <c r="CF100" s="253">
        <v>1430</v>
      </c>
      <c r="CG100" s="253">
        <v>1374</v>
      </c>
      <c r="CH100" s="254">
        <v>1376</v>
      </c>
      <c r="CI100" s="267"/>
    </row>
    <row r="101" spans="1:89" ht="15.6" x14ac:dyDescent="0.3">
      <c r="A101" s="329"/>
      <c r="B101" s="343" t="s">
        <v>471</v>
      </c>
      <c r="AH101" s="253">
        <v>0</v>
      </c>
      <c r="AI101" s="253">
        <v>0</v>
      </c>
      <c r="AJ101" s="253">
        <v>0</v>
      </c>
      <c r="AK101" s="253">
        <v>0</v>
      </c>
      <c r="AL101" s="253">
        <v>0</v>
      </c>
      <c r="AM101" s="253">
        <v>0</v>
      </c>
      <c r="AN101" s="253">
        <v>0</v>
      </c>
      <c r="AO101" s="253">
        <v>0</v>
      </c>
      <c r="AP101" s="253">
        <v>0</v>
      </c>
      <c r="AQ101" s="253">
        <v>0</v>
      </c>
      <c r="AR101" s="253">
        <v>0</v>
      </c>
      <c r="AS101" s="253">
        <v>0</v>
      </c>
      <c r="AT101" s="253">
        <v>0</v>
      </c>
      <c r="AU101" s="253">
        <v>0</v>
      </c>
      <c r="AV101" s="253">
        <v>62</v>
      </c>
      <c r="AW101" s="253">
        <v>5</v>
      </c>
      <c r="AX101" s="253">
        <v>11</v>
      </c>
      <c r="AY101" s="253">
        <v>14</v>
      </c>
      <c r="AZ101" s="253">
        <v>11</v>
      </c>
      <c r="BA101" s="253">
        <v>9</v>
      </c>
      <c r="BB101" s="253">
        <v>12</v>
      </c>
      <c r="BC101" s="253">
        <v>15</v>
      </c>
      <c r="BD101" s="253">
        <v>16</v>
      </c>
      <c r="BE101" s="253">
        <v>18</v>
      </c>
      <c r="BF101" s="253">
        <v>19</v>
      </c>
      <c r="BG101" s="253">
        <v>19</v>
      </c>
      <c r="BH101" s="253">
        <v>19</v>
      </c>
      <c r="BI101" s="253">
        <v>20</v>
      </c>
      <c r="BJ101" s="253">
        <v>22</v>
      </c>
      <c r="BK101" s="253">
        <v>23</v>
      </c>
      <c r="BL101" s="253">
        <v>24</v>
      </c>
      <c r="BM101" s="253">
        <v>27</v>
      </c>
      <c r="BN101" s="253">
        <v>28</v>
      </c>
      <c r="BO101" s="253">
        <v>29</v>
      </c>
      <c r="BP101" s="253">
        <v>29</v>
      </c>
      <c r="BQ101" s="253">
        <v>30</v>
      </c>
      <c r="BR101" s="253">
        <v>30</v>
      </c>
      <c r="BS101" s="253">
        <v>26</v>
      </c>
      <c r="BT101" s="253">
        <v>24</v>
      </c>
      <c r="BU101" s="253">
        <v>20</v>
      </c>
      <c r="BV101" s="253">
        <v>17</v>
      </c>
      <c r="BW101" s="253">
        <v>15</v>
      </c>
      <c r="BX101" s="253">
        <v>13</v>
      </c>
      <c r="BY101" s="253">
        <v>12</v>
      </c>
      <c r="BZ101" s="253">
        <v>11</v>
      </c>
      <c r="CA101" s="253">
        <v>9</v>
      </c>
      <c r="CB101" s="253">
        <v>9</v>
      </c>
      <c r="CC101" s="253">
        <v>8</v>
      </c>
      <c r="CD101" s="253">
        <v>7</v>
      </c>
      <c r="CE101" s="253">
        <v>7</v>
      </c>
      <c r="CF101" s="253">
        <v>6</v>
      </c>
      <c r="CG101" s="253">
        <v>6</v>
      </c>
      <c r="CH101" s="254">
        <v>6</v>
      </c>
      <c r="CI101" s="267"/>
    </row>
    <row r="102" spans="1:89" ht="15.6" x14ac:dyDescent="0.3">
      <c r="A102" s="329"/>
      <c r="B102" s="296" t="s">
        <v>415</v>
      </c>
      <c r="AH102" s="253">
        <v>75</v>
      </c>
      <c r="AI102" s="253">
        <v>105</v>
      </c>
      <c r="AJ102" s="253">
        <v>147</v>
      </c>
      <c r="AK102" s="253">
        <v>177</v>
      </c>
      <c r="AL102" s="253">
        <v>214</v>
      </c>
      <c r="AM102" s="253">
        <v>263</v>
      </c>
      <c r="AN102" s="253">
        <v>314</v>
      </c>
      <c r="AO102" s="253">
        <v>367</v>
      </c>
      <c r="AP102" s="253">
        <v>422</v>
      </c>
      <c r="AQ102" s="253">
        <v>474</v>
      </c>
      <c r="AR102" s="253">
        <v>520</v>
      </c>
      <c r="AS102" s="253">
        <v>565</v>
      </c>
      <c r="AT102" s="253">
        <v>607</v>
      </c>
      <c r="AU102" s="253">
        <v>654</v>
      </c>
      <c r="AV102" s="253">
        <v>0</v>
      </c>
      <c r="AW102" s="253">
        <v>0</v>
      </c>
      <c r="AX102" s="253">
        <v>0</v>
      </c>
      <c r="AY102" s="253">
        <v>0</v>
      </c>
      <c r="AZ102" s="253">
        <v>0</v>
      </c>
      <c r="BA102" s="253">
        <v>0</v>
      </c>
      <c r="BB102" s="253">
        <v>0</v>
      </c>
      <c r="BC102" s="253">
        <v>0</v>
      </c>
      <c r="BD102" s="253">
        <v>0</v>
      </c>
      <c r="BE102" s="253">
        <v>0</v>
      </c>
      <c r="BF102" s="253">
        <v>0</v>
      </c>
      <c r="BG102" s="253">
        <v>0</v>
      </c>
      <c r="BH102" s="253">
        <v>0</v>
      </c>
      <c r="BI102" s="253">
        <v>0</v>
      </c>
      <c r="BJ102" s="253">
        <v>0</v>
      </c>
      <c r="BK102" s="253">
        <v>0</v>
      </c>
      <c r="BL102" s="253">
        <v>0</v>
      </c>
      <c r="BM102" s="253">
        <v>0</v>
      </c>
      <c r="BN102" s="253">
        <v>0</v>
      </c>
      <c r="BO102" s="253">
        <v>0</v>
      </c>
      <c r="BP102" s="253">
        <v>0</v>
      </c>
      <c r="BQ102" s="253">
        <v>0</v>
      </c>
      <c r="BR102" s="253">
        <v>0</v>
      </c>
      <c r="BS102" s="253">
        <v>0</v>
      </c>
      <c r="BT102" s="253">
        <v>0</v>
      </c>
      <c r="BU102" s="253">
        <v>0</v>
      </c>
      <c r="BV102" s="253">
        <v>0</v>
      </c>
      <c r="BW102" s="253">
        <v>0</v>
      </c>
      <c r="BX102" s="253">
        <v>0</v>
      </c>
      <c r="BY102" s="253">
        <v>0</v>
      </c>
      <c r="BZ102" s="253">
        <v>0</v>
      </c>
      <c r="CA102" s="253">
        <v>0</v>
      </c>
      <c r="CB102" s="253">
        <v>0</v>
      </c>
      <c r="CC102" s="253">
        <v>0</v>
      </c>
      <c r="CD102" s="253">
        <v>0</v>
      </c>
      <c r="CE102" s="253">
        <v>0</v>
      </c>
      <c r="CF102" s="253">
        <v>0</v>
      </c>
      <c r="CG102" s="253">
        <v>0</v>
      </c>
      <c r="CH102" s="254">
        <v>0</v>
      </c>
      <c r="CI102" s="267"/>
    </row>
    <row r="103" spans="1:89" ht="15.6" x14ac:dyDescent="0.3">
      <c r="A103" s="329"/>
      <c r="B103" s="296" t="s">
        <v>591</v>
      </c>
      <c r="AH103" s="253">
        <v>0</v>
      </c>
      <c r="AI103" s="253">
        <v>0</v>
      </c>
      <c r="AJ103" s="253">
        <v>0</v>
      </c>
      <c r="AK103" s="253">
        <v>0</v>
      </c>
      <c r="AL103" s="253">
        <v>0</v>
      </c>
      <c r="AM103" s="253">
        <v>0</v>
      </c>
      <c r="AN103" s="253">
        <v>0</v>
      </c>
      <c r="AO103" s="253">
        <v>0</v>
      </c>
      <c r="AP103" s="253">
        <v>0</v>
      </c>
      <c r="AQ103" s="253">
        <v>0</v>
      </c>
      <c r="AR103" s="253">
        <v>0</v>
      </c>
      <c r="AS103" s="253">
        <v>0</v>
      </c>
      <c r="AT103" s="253">
        <v>0</v>
      </c>
      <c r="AU103" s="253">
        <v>0</v>
      </c>
      <c r="AV103" s="253">
        <v>0</v>
      </c>
      <c r="AW103" s="253">
        <v>0</v>
      </c>
      <c r="AX103" s="253">
        <v>0</v>
      </c>
      <c r="AY103" s="253">
        <v>0</v>
      </c>
      <c r="AZ103" s="253">
        <v>0</v>
      </c>
      <c r="BA103" s="253">
        <v>0</v>
      </c>
      <c r="BB103" s="253">
        <v>0</v>
      </c>
      <c r="BC103" s="253">
        <v>0</v>
      </c>
      <c r="BD103" s="253">
        <v>0</v>
      </c>
      <c r="BE103" s="253">
        <v>0</v>
      </c>
      <c r="BF103" s="253">
        <v>0</v>
      </c>
      <c r="BG103" s="253">
        <v>0</v>
      </c>
      <c r="BH103" s="253">
        <v>0</v>
      </c>
      <c r="BI103" s="253">
        <v>0</v>
      </c>
      <c r="BJ103" s="253">
        <v>0</v>
      </c>
      <c r="BK103" s="253">
        <v>0</v>
      </c>
      <c r="BL103" s="253">
        <v>0</v>
      </c>
      <c r="BM103" s="253">
        <v>0</v>
      </c>
      <c r="BN103" s="253">
        <v>0</v>
      </c>
      <c r="BO103" s="253">
        <v>0</v>
      </c>
      <c r="BP103" s="253">
        <v>0</v>
      </c>
      <c r="BQ103" s="253">
        <v>13</v>
      </c>
      <c r="BR103" s="253">
        <v>200</v>
      </c>
      <c r="BS103" s="253">
        <v>594</v>
      </c>
      <c r="BT103" s="253">
        <v>1056</v>
      </c>
      <c r="BU103" s="253">
        <v>1558</v>
      </c>
      <c r="BV103" s="253">
        <v>1919</v>
      </c>
      <c r="BW103" s="253">
        <v>2213</v>
      </c>
      <c r="BX103" s="253">
        <v>2360</v>
      </c>
      <c r="BY103" s="253">
        <v>2558</v>
      </c>
      <c r="BZ103" s="253">
        <v>2867</v>
      </c>
      <c r="CA103" s="253">
        <v>3198</v>
      </c>
      <c r="CB103" s="253">
        <v>3570</v>
      </c>
      <c r="CC103" s="253">
        <v>3878</v>
      </c>
      <c r="CD103" s="253">
        <v>4193</v>
      </c>
      <c r="CE103" s="253">
        <v>4452</v>
      </c>
      <c r="CF103" s="253">
        <v>4778</v>
      </c>
      <c r="CG103" s="253">
        <v>5122</v>
      </c>
      <c r="CH103" s="254">
        <v>5408</v>
      </c>
      <c r="CI103" s="267"/>
      <c r="CJ103" s="259"/>
      <c r="CK103" s="145"/>
    </row>
    <row r="104" spans="1:89" ht="15.6" x14ac:dyDescent="0.3">
      <c r="A104" s="329"/>
      <c r="B104" s="343" t="s">
        <v>470</v>
      </c>
      <c r="AH104" s="253">
        <v>0</v>
      </c>
      <c r="AI104" s="253">
        <v>0</v>
      </c>
      <c r="AJ104" s="253">
        <v>0</v>
      </c>
      <c r="AK104" s="253">
        <v>0</v>
      </c>
      <c r="AL104" s="253">
        <v>0</v>
      </c>
      <c r="AM104" s="253">
        <v>0</v>
      </c>
      <c r="AN104" s="253">
        <v>0</v>
      </c>
      <c r="AO104" s="253">
        <v>0</v>
      </c>
      <c r="AP104" s="253">
        <v>0</v>
      </c>
      <c r="AQ104" s="253">
        <v>0</v>
      </c>
      <c r="AR104" s="253">
        <v>0</v>
      </c>
      <c r="AS104" s="253">
        <v>0</v>
      </c>
      <c r="AT104" s="253">
        <v>0</v>
      </c>
      <c r="AU104" s="253">
        <v>0</v>
      </c>
      <c r="AV104" s="253">
        <v>0</v>
      </c>
      <c r="AW104" s="253">
        <v>0</v>
      </c>
      <c r="AX104" s="253">
        <v>0</v>
      </c>
      <c r="AY104" s="253">
        <v>0</v>
      </c>
      <c r="AZ104" s="253">
        <v>0</v>
      </c>
      <c r="BA104" s="253">
        <v>0</v>
      </c>
      <c r="BB104" s="253">
        <v>0</v>
      </c>
      <c r="BC104" s="253">
        <v>0</v>
      </c>
      <c r="BD104" s="253">
        <v>0</v>
      </c>
      <c r="BE104" s="253">
        <v>0</v>
      </c>
      <c r="BF104" s="253">
        <v>0</v>
      </c>
      <c r="BG104" s="253">
        <v>0</v>
      </c>
      <c r="BH104" s="253">
        <v>0</v>
      </c>
      <c r="BI104" s="253">
        <v>0</v>
      </c>
      <c r="BJ104" s="253">
        <v>0</v>
      </c>
      <c r="BK104" s="253">
        <v>0</v>
      </c>
      <c r="BL104" s="253">
        <v>0</v>
      </c>
      <c r="BM104" s="253">
        <v>0</v>
      </c>
      <c r="BN104" s="253">
        <v>0</v>
      </c>
      <c r="BO104" s="253">
        <v>0</v>
      </c>
      <c r="BP104" s="253">
        <v>0</v>
      </c>
      <c r="BQ104" s="253">
        <v>13</v>
      </c>
      <c r="BR104" s="253">
        <v>198</v>
      </c>
      <c r="BS104" s="253">
        <v>588</v>
      </c>
      <c r="BT104" s="253">
        <v>1045</v>
      </c>
      <c r="BU104" s="253">
        <v>1541</v>
      </c>
      <c r="BV104" s="253">
        <v>1898</v>
      </c>
      <c r="BW104" s="253">
        <v>2190</v>
      </c>
      <c r="BX104" s="253">
        <v>2334</v>
      </c>
      <c r="BY104" s="253">
        <v>2530</v>
      </c>
      <c r="BZ104" s="253">
        <v>2835</v>
      </c>
      <c r="CA104" s="253">
        <v>3163</v>
      </c>
      <c r="CB104" s="253">
        <v>3531</v>
      </c>
      <c r="CC104" s="253">
        <v>3836</v>
      </c>
      <c r="CD104" s="253">
        <v>4147</v>
      </c>
      <c r="CE104" s="253">
        <v>4404</v>
      </c>
      <c r="CF104" s="253">
        <v>4726</v>
      </c>
      <c r="CG104" s="253">
        <v>5066</v>
      </c>
      <c r="CH104" s="254">
        <v>5349</v>
      </c>
      <c r="CI104" s="267"/>
      <c r="CJ104" s="259"/>
      <c r="CK104" s="145"/>
    </row>
    <row r="105" spans="1:89" ht="15.6" x14ac:dyDescent="0.3">
      <c r="A105" s="329"/>
      <c r="B105" s="343" t="s">
        <v>471</v>
      </c>
      <c r="AH105" s="253">
        <v>0</v>
      </c>
      <c r="AI105" s="253">
        <v>0</v>
      </c>
      <c r="AJ105" s="253">
        <v>0</v>
      </c>
      <c r="AK105" s="253">
        <v>0</v>
      </c>
      <c r="AL105" s="253">
        <v>0</v>
      </c>
      <c r="AM105" s="253">
        <v>0</v>
      </c>
      <c r="AN105" s="253">
        <v>0</v>
      </c>
      <c r="AO105" s="253">
        <v>0</v>
      </c>
      <c r="AP105" s="253">
        <v>0</v>
      </c>
      <c r="AQ105" s="253">
        <v>0</v>
      </c>
      <c r="AR105" s="253">
        <v>0</v>
      </c>
      <c r="AS105" s="253">
        <v>0</v>
      </c>
      <c r="AT105" s="253">
        <v>0</v>
      </c>
      <c r="AU105" s="253">
        <v>0</v>
      </c>
      <c r="AV105" s="253">
        <v>0</v>
      </c>
      <c r="AW105" s="253">
        <v>0</v>
      </c>
      <c r="AX105" s="253">
        <v>0</v>
      </c>
      <c r="AY105" s="253">
        <v>0</v>
      </c>
      <c r="AZ105" s="253">
        <v>0</v>
      </c>
      <c r="BA105" s="253">
        <v>0</v>
      </c>
      <c r="BB105" s="253">
        <v>0</v>
      </c>
      <c r="BC105" s="253">
        <v>0</v>
      </c>
      <c r="BD105" s="253">
        <v>0</v>
      </c>
      <c r="BE105" s="253">
        <v>0</v>
      </c>
      <c r="BF105" s="253">
        <v>0</v>
      </c>
      <c r="BG105" s="253">
        <v>0</v>
      </c>
      <c r="BH105" s="253">
        <v>0</v>
      </c>
      <c r="BI105" s="253">
        <v>0</v>
      </c>
      <c r="BJ105" s="253">
        <v>0</v>
      </c>
      <c r="BK105" s="253">
        <v>0</v>
      </c>
      <c r="BL105" s="253">
        <v>0</v>
      </c>
      <c r="BM105" s="253">
        <v>0</v>
      </c>
      <c r="BN105" s="253">
        <v>0</v>
      </c>
      <c r="BO105" s="253">
        <v>0</v>
      </c>
      <c r="BP105" s="253">
        <v>0</v>
      </c>
      <c r="BQ105" s="253">
        <v>0</v>
      </c>
      <c r="BR105" s="253">
        <v>2</v>
      </c>
      <c r="BS105" s="253">
        <v>6</v>
      </c>
      <c r="BT105" s="253">
        <v>12</v>
      </c>
      <c r="BU105" s="253">
        <v>17</v>
      </c>
      <c r="BV105" s="253">
        <v>21</v>
      </c>
      <c r="BW105" s="253">
        <v>23</v>
      </c>
      <c r="BX105" s="253">
        <v>26</v>
      </c>
      <c r="BY105" s="253">
        <v>28</v>
      </c>
      <c r="BZ105" s="253">
        <v>31</v>
      </c>
      <c r="CA105" s="253">
        <v>35</v>
      </c>
      <c r="CB105" s="253">
        <v>39</v>
      </c>
      <c r="CC105" s="253">
        <v>42</v>
      </c>
      <c r="CD105" s="253">
        <v>46</v>
      </c>
      <c r="CE105" s="253">
        <v>49</v>
      </c>
      <c r="CF105" s="253">
        <v>52</v>
      </c>
      <c r="CG105" s="253">
        <v>56</v>
      </c>
      <c r="CH105" s="254">
        <v>59</v>
      </c>
      <c r="CI105" s="267"/>
    </row>
    <row r="106" spans="1:89" ht="25.5" customHeight="1" x14ac:dyDescent="0.3">
      <c r="A106" s="329"/>
      <c r="B106" s="256" t="s">
        <v>592</v>
      </c>
      <c r="AH106" s="253">
        <f>SUM(AH107:AH113)-AH114-AH109</f>
        <v>1254</v>
      </c>
      <c r="AI106" s="253">
        <f t="shared" ref="AI106:CH106" si="28">SUM(AI107:AI113)-AI114-AI109</f>
        <v>1272</v>
      </c>
      <c r="AJ106" s="253">
        <f t="shared" si="28"/>
        <v>1270</v>
      </c>
      <c r="AK106" s="253">
        <f t="shared" si="28"/>
        <v>1340</v>
      </c>
      <c r="AL106" s="253">
        <f t="shared" si="28"/>
        <v>1387</v>
      </c>
      <c r="AM106" s="253">
        <f t="shared" si="28"/>
        <v>1332</v>
      </c>
      <c r="AN106" s="253">
        <f t="shared" si="28"/>
        <v>1339</v>
      </c>
      <c r="AO106" s="253">
        <f t="shared" si="28"/>
        <v>1408</v>
      </c>
      <c r="AP106" s="253">
        <f t="shared" si="28"/>
        <v>1446</v>
      </c>
      <c r="AQ106" s="253">
        <f t="shared" si="28"/>
        <v>1531</v>
      </c>
      <c r="AR106" s="253">
        <f t="shared" si="28"/>
        <v>1662</v>
      </c>
      <c r="AS106" s="253">
        <f t="shared" si="28"/>
        <v>1799</v>
      </c>
      <c r="AT106" s="253">
        <f t="shared" si="28"/>
        <v>1959</v>
      </c>
      <c r="AU106" s="253">
        <f t="shared" si="28"/>
        <v>2172</v>
      </c>
      <c r="AV106" s="253">
        <f t="shared" si="28"/>
        <v>2409</v>
      </c>
      <c r="AW106" s="253">
        <f t="shared" si="28"/>
        <v>2594</v>
      </c>
      <c r="AX106" s="253">
        <f t="shared" si="28"/>
        <v>2765</v>
      </c>
      <c r="AY106" s="253">
        <f t="shared" si="28"/>
        <v>2848</v>
      </c>
      <c r="AZ106" s="253">
        <f t="shared" si="28"/>
        <v>2819</v>
      </c>
      <c r="BA106" s="253">
        <f t="shared" si="28"/>
        <v>2813</v>
      </c>
      <c r="BB106" s="253">
        <f t="shared" si="28"/>
        <v>2749</v>
      </c>
      <c r="BC106" s="253">
        <f t="shared" si="28"/>
        <v>2731</v>
      </c>
      <c r="BD106" s="253">
        <f t="shared" si="28"/>
        <v>2767</v>
      </c>
      <c r="BE106" s="253">
        <f t="shared" si="28"/>
        <v>2797</v>
      </c>
      <c r="BF106" s="253">
        <f t="shared" si="28"/>
        <v>2814</v>
      </c>
      <c r="BG106" s="253">
        <f t="shared" si="28"/>
        <v>2819</v>
      </c>
      <c r="BH106" s="253">
        <f t="shared" si="28"/>
        <v>2811</v>
      </c>
      <c r="BI106" s="253">
        <f t="shared" si="28"/>
        <v>2763</v>
      </c>
      <c r="BJ106" s="253">
        <f t="shared" si="28"/>
        <v>2718</v>
      </c>
      <c r="BK106" s="253">
        <f t="shared" si="28"/>
        <v>2678</v>
      </c>
      <c r="BL106" s="253">
        <f t="shared" si="28"/>
        <v>2719</v>
      </c>
      <c r="BM106" s="253">
        <f t="shared" si="28"/>
        <v>2662</v>
      </c>
      <c r="BN106" s="253">
        <f t="shared" si="28"/>
        <v>2636</v>
      </c>
      <c r="BO106" s="253">
        <f t="shared" si="28"/>
        <v>2608</v>
      </c>
      <c r="BP106" s="253">
        <f t="shared" si="28"/>
        <v>2541</v>
      </c>
      <c r="BQ106" s="253">
        <f t="shared" si="28"/>
        <v>2476</v>
      </c>
      <c r="BR106" s="253">
        <f t="shared" si="28"/>
        <v>2531</v>
      </c>
      <c r="BS106" s="253">
        <f t="shared" si="28"/>
        <v>2543</v>
      </c>
      <c r="BT106" s="253">
        <f t="shared" si="28"/>
        <v>2491</v>
      </c>
      <c r="BU106" s="253">
        <f t="shared" si="28"/>
        <v>2399</v>
      </c>
      <c r="BV106" s="253">
        <f t="shared" si="28"/>
        <v>2227</v>
      </c>
      <c r="BW106" s="253">
        <f t="shared" si="28"/>
        <v>2559</v>
      </c>
      <c r="BX106" s="253">
        <f t="shared" si="28"/>
        <v>2660</v>
      </c>
      <c r="BY106" s="253">
        <f t="shared" si="28"/>
        <v>2882</v>
      </c>
      <c r="BZ106" s="253">
        <f>SUM(BZ107:BZ113)-BZ114-BZ109</f>
        <v>3072</v>
      </c>
      <c r="CA106" s="253">
        <f t="shared" si="28"/>
        <v>3291</v>
      </c>
      <c r="CB106" s="253">
        <f t="shared" si="28"/>
        <v>3549</v>
      </c>
      <c r="CC106" s="253">
        <f t="shared" si="28"/>
        <v>3715</v>
      </c>
      <c r="CD106" s="253">
        <f t="shared" si="28"/>
        <v>3856</v>
      </c>
      <c r="CE106" s="253">
        <f t="shared" si="28"/>
        <v>3954</v>
      </c>
      <c r="CF106" s="253">
        <f t="shared" si="28"/>
        <v>4003</v>
      </c>
      <c r="CG106" s="253">
        <f t="shared" si="28"/>
        <v>4030</v>
      </c>
      <c r="CH106" s="254">
        <f t="shared" si="28"/>
        <v>4078</v>
      </c>
      <c r="CI106" s="267"/>
    </row>
    <row r="107" spans="1:89" ht="15.6" x14ac:dyDescent="0.3">
      <c r="A107" s="329"/>
      <c r="B107" s="296" t="s">
        <v>394</v>
      </c>
      <c r="AH107" s="253">
        <v>0</v>
      </c>
      <c r="AI107" s="253">
        <v>0</v>
      </c>
      <c r="AJ107" s="253">
        <v>0</v>
      </c>
      <c r="AK107" s="253">
        <v>0</v>
      </c>
      <c r="AL107" s="253">
        <v>0</v>
      </c>
      <c r="AM107" s="253">
        <v>0</v>
      </c>
      <c r="AN107" s="253">
        <v>0</v>
      </c>
      <c r="AO107" s="253">
        <v>0</v>
      </c>
      <c r="AP107" s="253">
        <v>0</v>
      </c>
      <c r="AQ107" s="253">
        <v>0</v>
      </c>
      <c r="AR107" s="253">
        <v>0</v>
      </c>
      <c r="AS107" s="253">
        <v>0</v>
      </c>
      <c r="AT107" s="253">
        <v>0</v>
      </c>
      <c r="AU107" s="253">
        <v>0</v>
      </c>
      <c r="AV107" s="253">
        <v>0</v>
      </c>
      <c r="AW107" s="253">
        <v>0</v>
      </c>
      <c r="AX107" s="253">
        <v>0</v>
      </c>
      <c r="AY107" s="253">
        <v>0</v>
      </c>
      <c r="AZ107" s="253">
        <v>0</v>
      </c>
      <c r="BA107" s="253">
        <v>0</v>
      </c>
      <c r="BB107" s="253">
        <v>0</v>
      </c>
      <c r="BC107" s="253">
        <v>0</v>
      </c>
      <c r="BD107" s="253">
        <v>0</v>
      </c>
      <c r="BE107" s="253">
        <v>0</v>
      </c>
      <c r="BF107" s="253">
        <v>0</v>
      </c>
      <c r="BG107" s="253">
        <v>0</v>
      </c>
      <c r="BH107" s="253">
        <v>0</v>
      </c>
      <c r="BI107" s="253">
        <v>0</v>
      </c>
      <c r="BJ107" s="253">
        <v>0</v>
      </c>
      <c r="BK107" s="253">
        <v>0</v>
      </c>
      <c r="BL107" s="253">
        <v>136</v>
      </c>
      <c r="BM107" s="253">
        <v>391</v>
      </c>
      <c r="BN107" s="253">
        <v>579</v>
      </c>
      <c r="BO107" s="253">
        <v>811</v>
      </c>
      <c r="BP107" s="253">
        <v>1365</v>
      </c>
      <c r="BQ107" s="253">
        <v>1912</v>
      </c>
      <c r="BR107" s="253">
        <v>2235</v>
      </c>
      <c r="BS107" s="253">
        <v>2356</v>
      </c>
      <c r="BT107" s="253">
        <v>2381</v>
      </c>
      <c r="BU107" s="253">
        <v>2326</v>
      </c>
      <c r="BV107" s="253">
        <v>2168</v>
      </c>
      <c r="BW107" s="253">
        <v>1961</v>
      </c>
      <c r="BX107" s="253">
        <v>1875</v>
      </c>
      <c r="BY107" s="253">
        <v>1769</v>
      </c>
      <c r="BZ107" s="253">
        <v>1663</v>
      </c>
      <c r="CA107" s="253">
        <v>1573</v>
      </c>
      <c r="CB107" s="253">
        <v>1437</v>
      </c>
      <c r="CC107" s="253">
        <v>961</v>
      </c>
      <c r="CD107" s="253">
        <v>816</v>
      </c>
      <c r="CE107" s="253">
        <v>809</v>
      </c>
      <c r="CF107" s="253">
        <v>788</v>
      </c>
      <c r="CG107" s="253">
        <v>761</v>
      </c>
      <c r="CH107" s="254">
        <v>750</v>
      </c>
      <c r="CI107" s="267"/>
    </row>
    <row r="108" spans="1:89" ht="15.6" x14ac:dyDescent="0.3">
      <c r="A108" s="329"/>
      <c r="B108" s="296" t="s">
        <v>405</v>
      </c>
      <c r="AH108" s="253">
        <v>0</v>
      </c>
      <c r="AI108" s="253">
        <v>0</v>
      </c>
      <c r="AJ108" s="253">
        <v>0</v>
      </c>
      <c r="AK108" s="253">
        <v>0</v>
      </c>
      <c r="AL108" s="253">
        <v>0</v>
      </c>
      <c r="AM108" s="253">
        <v>0</v>
      </c>
      <c r="AN108" s="253">
        <v>0</v>
      </c>
      <c r="AO108" s="253">
        <v>0</v>
      </c>
      <c r="AP108" s="253">
        <v>0</v>
      </c>
      <c r="AQ108" s="253">
        <v>0</v>
      </c>
      <c r="AR108" s="253">
        <v>0</v>
      </c>
      <c r="AS108" s="253">
        <v>0</v>
      </c>
      <c r="AT108" s="253">
        <v>0</v>
      </c>
      <c r="AU108" s="253">
        <v>0</v>
      </c>
      <c r="AV108" s="253">
        <v>0</v>
      </c>
      <c r="AW108" s="253">
        <v>0</v>
      </c>
      <c r="AX108" s="253">
        <v>0</v>
      </c>
      <c r="AY108" s="253">
        <v>2490</v>
      </c>
      <c r="AZ108" s="253">
        <v>2455</v>
      </c>
      <c r="BA108" s="253">
        <v>2437</v>
      </c>
      <c r="BB108" s="253">
        <v>2371</v>
      </c>
      <c r="BC108" s="253">
        <v>2354</v>
      </c>
      <c r="BD108" s="253">
        <v>2391</v>
      </c>
      <c r="BE108" s="253">
        <v>2430</v>
      </c>
      <c r="BF108" s="253">
        <v>2483</v>
      </c>
      <c r="BG108" s="253">
        <v>2504</v>
      </c>
      <c r="BH108" s="253">
        <v>2510</v>
      </c>
      <c r="BI108" s="253">
        <v>2475</v>
      </c>
      <c r="BJ108" s="253">
        <v>2443</v>
      </c>
      <c r="BK108" s="253">
        <v>2415</v>
      </c>
      <c r="BL108" s="253">
        <v>2332</v>
      </c>
      <c r="BM108" s="253">
        <v>2031</v>
      </c>
      <c r="BN108" s="253">
        <v>1827</v>
      </c>
      <c r="BO108" s="253">
        <v>1577</v>
      </c>
      <c r="BP108" s="253">
        <v>965</v>
      </c>
      <c r="BQ108" s="253">
        <v>366</v>
      </c>
      <c r="BR108" s="253">
        <v>133</v>
      </c>
      <c r="BS108" s="253">
        <v>74</v>
      </c>
      <c r="BT108" s="253">
        <v>52</v>
      </c>
      <c r="BU108" s="253">
        <v>40</v>
      </c>
      <c r="BV108" s="253">
        <v>32</v>
      </c>
      <c r="BW108" s="253">
        <v>26</v>
      </c>
      <c r="BX108" s="253">
        <v>23</v>
      </c>
      <c r="BY108" s="253">
        <v>21</v>
      </c>
      <c r="BZ108" s="253">
        <v>19</v>
      </c>
      <c r="CA108" s="253">
        <v>17</v>
      </c>
      <c r="CB108" s="253">
        <v>15</v>
      </c>
      <c r="CC108" s="253">
        <v>13</v>
      </c>
      <c r="CD108" s="253">
        <v>10</v>
      </c>
      <c r="CE108" s="253">
        <v>8</v>
      </c>
      <c r="CF108" s="253">
        <v>6</v>
      </c>
      <c r="CG108" s="253">
        <v>3</v>
      </c>
      <c r="CH108" s="254">
        <v>1</v>
      </c>
      <c r="CI108" s="267"/>
    </row>
    <row r="109" spans="1:89" ht="15.6" x14ac:dyDescent="0.3">
      <c r="A109" s="329"/>
      <c r="B109" s="296" t="s">
        <v>627</v>
      </c>
      <c r="AH109" s="253">
        <v>0</v>
      </c>
      <c r="AI109" s="253">
        <v>0</v>
      </c>
      <c r="AJ109" s="253">
        <v>0</v>
      </c>
      <c r="AK109" s="253">
        <v>0</v>
      </c>
      <c r="AL109" s="253">
        <v>0</v>
      </c>
      <c r="AM109" s="253">
        <v>0</v>
      </c>
      <c r="AN109" s="253">
        <v>0</v>
      </c>
      <c r="AO109" s="253">
        <v>0</v>
      </c>
      <c r="AP109" s="253">
        <v>0</v>
      </c>
      <c r="AQ109" s="253">
        <v>0</v>
      </c>
      <c r="AR109" s="253">
        <v>247</v>
      </c>
      <c r="AS109" s="253">
        <v>290</v>
      </c>
      <c r="AT109" s="253">
        <v>330</v>
      </c>
      <c r="AU109" s="253">
        <v>375</v>
      </c>
      <c r="AV109" s="253">
        <v>425</v>
      </c>
      <c r="AW109" s="253">
        <v>527</v>
      </c>
      <c r="AX109" s="253">
        <v>618</v>
      </c>
      <c r="AY109" s="253">
        <v>739</v>
      </c>
      <c r="AZ109" s="253">
        <v>786</v>
      </c>
      <c r="BA109" s="253">
        <v>849</v>
      </c>
      <c r="BB109" s="253">
        <v>898</v>
      </c>
      <c r="BC109" s="253">
        <v>932</v>
      </c>
      <c r="BD109" s="253">
        <v>1268</v>
      </c>
      <c r="BE109" s="253">
        <v>1322</v>
      </c>
      <c r="BF109" s="253">
        <v>1345</v>
      </c>
      <c r="BG109" s="253">
        <v>1297</v>
      </c>
      <c r="BH109" s="253">
        <v>1213</v>
      </c>
      <c r="BI109" s="253">
        <v>1198</v>
      </c>
      <c r="BJ109" s="253">
        <v>1196</v>
      </c>
      <c r="BK109" s="253">
        <v>1196</v>
      </c>
      <c r="BL109" s="253">
        <v>1176</v>
      </c>
      <c r="BM109" s="253">
        <v>1055</v>
      </c>
      <c r="BN109" s="253">
        <v>969</v>
      </c>
      <c r="BO109" s="253">
        <v>847</v>
      </c>
      <c r="BP109" s="253">
        <v>530</v>
      </c>
      <c r="BQ109" s="253">
        <v>252</v>
      </c>
      <c r="BR109" s="253">
        <v>138</v>
      </c>
      <c r="BS109" s="253">
        <v>73</v>
      </c>
      <c r="BT109" s="253">
        <v>28</v>
      </c>
      <c r="BU109" s="253">
        <v>6</v>
      </c>
      <c r="BV109" s="253">
        <v>0</v>
      </c>
      <c r="BW109" s="253">
        <v>0</v>
      </c>
      <c r="BX109" s="253">
        <v>0</v>
      </c>
      <c r="BY109" s="253">
        <v>0</v>
      </c>
      <c r="BZ109" s="253">
        <v>0</v>
      </c>
      <c r="CA109" s="253">
        <v>0</v>
      </c>
      <c r="CB109" s="253">
        <v>0</v>
      </c>
      <c r="CC109" s="253">
        <v>0</v>
      </c>
      <c r="CD109" s="253">
        <v>0</v>
      </c>
      <c r="CE109" s="253">
        <v>0</v>
      </c>
      <c r="CF109" s="253">
        <v>0</v>
      </c>
      <c r="CG109" s="253">
        <v>0</v>
      </c>
      <c r="CH109" s="254">
        <v>0</v>
      </c>
      <c r="CI109" s="267"/>
    </row>
    <row r="110" spans="1:89" ht="15.6" x14ac:dyDescent="0.3">
      <c r="A110" s="329"/>
      <c r="B110" s="296" t="s">
        <v>408</v>
      </c>
      <c r="AH110" s="253">
        <v>586</v>
      </c>
      <c r="AI110" s="253">
        <v>613</v>
      </c>
      <c r="AJ110" s="253">
        <v>643</v>
      </c>
      <c r="AK110" s="253">
        <v>710</v>
      </c>
      <c r="AL110" s="253">
        <v>754</v>
      </c>
      <c r="AM110" s="253">
        <v>796</v>
      </c>
      <c r="AN110" s="253">
        <v>861</v>
      </c>
      <c r="AO110" s="253">
        <v>921</v>
      </c>
      <c r="AP110" s="253">
        <v>974</v>
      </c>
      <c r="AQ110" s="253">
        <v>1067</v>
      </c>
      <c r="AR110" s="253">
        <v>1178</v>
      </c>
      <c r="AS110" s="253">
        <v>1300</v>
      </c>
      <c r="AT110" s="253">
        <v>1441</v>
      </c>
      <c r="AU110" s="253">
        <v>1623</v>
      </c>
      <c r="AV110" s="253">
        <v>1826</v>
      </c>
      <c r="AW110" s="253">
        <v>1990</v>
      </c>
      <c r="AX110" s="253">
        <v>2142</v>
      </c>
      <c r="AY110" s="253">
        <v>0</v>
      </c>
      <c r="AZ110" s="253">
        <v>0</v>
      </c>
      <c r="BA110" s="253">
        <v>0</v>
      </c>
      <c r="BB110" s="253">
        <v>0</v>
      </c>
      <c r="BC110" s="253">
        <v>0</v>
      </c>
      <c r="BD110" s="253">
        <v>0</v>
      </c>
      <c r="BE110" s="253">
        <v>0</v>
      </c>
      <c r="BF110" s="253">
        <v>0</v>
      </c>
      <c r="BG110" s="253">
        <v>0</v>
      </c>
      <c r="BH110" s="253">
        <v>0</v>
      </c>
      <c r="BI110" s="253">
        <v>0</v>
      </c>
      <c r="BJ110" s="253">
        <v>0</v>
      </c>
      <c r="BK110" s="253">
        <v>0</v>
      </c>
      <c r="BL110" s="253">
        <v>0</v>
      </c>
      <c r="BM110" s="253">
        <v>0</v>
      </c>
      <c r="BN110" s="253">
        <v>0</v>
      </c>
      <c r="BO110" s="253">
        <v>0</v>
      </c>
      <c r="BP110" s="253">
        <v>0</v>
      </c>
      <c r="BQ110" s="253">
        <v>0</v>
      </c>
      <c r="BR110" s="253">
        <v>0</v>
      </c>
      <c r="BS110" s="253">
        <v>0</v>
      </c>
      <c r="BT110" s="253">
        <v>0</v>
      </c>
      <c r="BU110" s="253">
        <v>0</v>
      </c>
      <c r="BV110" s="253">
        <v>0</v>
      </c>
      <c r="BW110" s="253">
        <v>0</v>
      </c>
      <c r="BX110" s="253">
        <v>0</v>
      </c>
      <c r="BY110" s="253">
        <v>0</v>
      </c>
      <c r="BZ110" s="253">
        <v>0</v>
      </c>
      <c r="CA110" s="253">
        <v>0</v>
      </c>
      <c r="CB110" s="253">
        <v>0</v>
      </c>
      <c r="CC110" s="253">
        <v>0</v>
      </c>
      <c r="CD110" s="253">
        <v>0</v>
      </c>
      <c r="CE110" s="253">
        <v>0</v>
      </c>
      <c r="CF110" s="253">
        <v>0</v>
      </c>
      <c r="CG110" s="253">
        <v>0</v>
      </c>
      <c r="CH110" s="254">
        <v>0</v>
      </c>
      <c r="CI110" s="267"/>
    </row>
    <row r="111" spans="1:89" ht="15.6" x14ac:dyDescent="0.3">
      <c r="A111" s="329"/>
      <c r="B111" s="296" t="s">
        <v>426</v>
      </c>
      <c r="AH111" s="253">
        <v>116</v>
      </c>
      <c r="AI111" s="253">
        <v>153</v>
      </c>
      <c r="AJ111" s="253">
        <v>178</v>
      </c>
      <c r="AK111" s="253">
        <v>186</v>
      </c>
      <c r="AL111" s="253">
        <v>196</v>
      </c>
      <c r="AM111" s="253">
        <v>209</v>
      </c>
      <c r="AN111" s="253">
        <v>236</v>
      </c>
      <c r="AO111" s="253">
        <v>254</v>
      </c>
      <c r="AP111" s="253">
        <v>257</v>
      </c>
      <c r="AQ111" s="253">
        <v>258</v>
      </c>
      <c r="AR111" s="253">
        <v>267</v>
      </c>
      <c r="AS111" s="253">
        <v>277</v>
      </c>
      <c r="AT111" s="253">
        <v>286</v>
      </c>
      <c r="AU111" s="253">
        <v>296</v>
      </c>
      <c r="AV111" s="253">
        <v>307</v>
      </c>
      <c r="AW111" s="253">
        <v>321</v>
      </c>
      <c r="AX111" s="253">
        <v>337</v>
      </c>
      <c r="AY111" s="253">
        <v>358</v>
      </c>
      <c r="AZ111" s="253">
        <v>364</v>
      </c>
      <c r="BA111" s="253">
        <v>376</v>
      </c>
      <c r="BB111" s="253">
        <v>378</v>
      </c>
      <c r="BC111" s="253">
        <v>377</v>
      </c>
      <c r="BD111" s="253">
        <v>376</v>
      </c>
      <c r="BE111" s="253">
        <v>367</v>
      </c>
      <c r="BF111" s="253">
        <v>331</v>
      </c>
      <c r="BG111" s="253">
        <v>315</v>
      </c>
      <c r="BH111" s="253">
        <v>301</v>
      </c>
      <c r="BI111" s="253">
        <v>288</v>
      </c>
      <c r="BJ111" s="253">
        <v>275</v>
      </c>
      <c r="BK111" s="253">
        <v>263</v>
      </c>
      <c r="BL111" s="253">
        <v>251</v>
      </c>
      <c r="BM111" s="253">
        <v>240</v>
      </c>
      <c r="BN111" s="253">
        <v>230</v>
      </c>
      <c r="BO111" s="253">
        <v>220</v>
      </c>
      <c r="BP111" s="253">
        <v>211</v>
      </c>
      <c r="BQ111" s="253">
        <v>198</v>
      </c>
      <c r="BR111" s="253">
        <v>163</v>
      </c>
      <c r="BS111" s="253">
        <v>113</v>
      </c>
      <c r="BT111" s="253">
        <v>58</v>
      </c>
      <c r="BU111" s="253">
        <v>33</v>
      </c>
      <c r="BV111" s="253">
        <v>27</v>
      </c>
      <c r="BW111" s="253">
        <v>18</v>
      </c>
      <c r="BX111" s="253">
        <v>15</v>
      </c>
      <c r="BY111" s="253">
        <v>13</v>
      </c>
      <c r="BZ111" s="253">
        <v>12</v>
      </c>
      <c r="CA111" s="253">
        <v>10</v>
      </c>
      <c r="CB111" s="253">
        <v>9</v>
      </c>
      <c r="CC111" s="253">
        <v>8</v>
      </c>
      <c r="CD111" s="253">
        <v>7</v>
      </c>
      <c r="CE111" s="253">
        <v>6</v>
      </c>
      <c r="CF111" s="253">
        <v>4</v>
      </c>
      <c r="CG111" s="253">
        <v>3</v>
      </c>
      <c r="CH111" s="254">
        <v>2</v>
      </c>
      <c r="CI111" s="267"/>
    </row>
    <row r="112" spans="1:89" ht="15.6" x14ac:dyDescent="0.3">
      <c r="A112" s="329"/>
      <c r="B112" s="296" t="s">
        <v>594</v>
      </c>
      <c r="AH112" s="253">
        <v>552</v>
      </c>
      <c r="AI112" s="253">
        <v>506</v>
      </c>
      <c r="AJ112" s="253">
        <v>449</v>
      </c>
      <c r="AK112" s="253">
        <v>444</v>
      </c>
      <c r="AL112" s="253">
        <v>437</v>
      </c>
      <c r="AM112" s="253">
        <v>327</v>
      </c>
      <c r="AN112" s="253">
        <v>242</v>
      </c>
      <c r="AO112" s="253">
        <v>233</v>
      </c>
      <c r="AP112" s="253">
        <v>215</v>
      </c>
      <c r="AQ112" s="253">
        <v>206</v>
      </c>
      <c r="AR112" s="253">
        <v>217</v>
      </c>
      <c r="AS112" s="253">
        <v>222</v>
      </c>
      <c r="AT112" s="253">
        <v>232</v>
      </c>
      <c r="AU112" s="253">
        <v>253</v>
      </c>
      <c r="AV112" s="253">
        <v>276</v>
      </c>
      <c r="AW112" s="253">
        <v>283</v>
      </c>
      <c r="AX112" s="253">
        <v>286</v>
      </c>
      <c r="AY112" s="253">
        <v>0</v>
      </c>
      <c r="AZ112" s="253">
        <v>0</v>
      </c>
      <c r="BA112" s="253">
        <v>0</v>
      </c>
      <c r="BB112" s="253">
        <v>0</v>
      </c>
      <c r="BC112" s="253">
        <v>0</v>
      </c>
      <c r="BD112" s="253">
        <v>0</v>
      </c>
      <c r="BE112" s="253">
        <v>0</v>
      </c>
      <c r="BF112" s="253">
        <v>0</v>
      </c>
      <c r="BG112" s="253">
        <v>0</v>
      </c>
      <c r="BH112" s="253">
        <v>0</v>
      </c>
      <c r="BI112" s="253">
        <v>0</v>
      </c>
      <c r="BJ112" s="253">
        <v>0</v>
      </c>
      <c r="BK112" s="253">
        <v>0</v>
      </c>
      <c r="BL112" s="253">
        <v>0</v>
      </c>
      <c r="BM112" s="253">
        <v>0</v>
      </c>
      <c r="BN112" s="253">
        <v>0</v>
      </c>
      <c r="BO112" s="253">
        <v>0</v>
      </c>
      <c r="BP112" s="253">
        <v>0</v>
      </c>
      <c r="BQ112" s="253">
        <v>0</v>
      </c>
      <c r="BR112" s="253">
        <v>0</v>
      </c>
      <c r="BS112" s="253">
        <v>0</v>
      </c>
      <c r="BT112" s="253">
        <v>0</v>
      </c>
      <c r="BU112" s="253">
        <v>0</v>
      </c>
      <c r="BV112" s="253">
        <v>0</v>
      </c>
      <c r="BW112" s="253">
        <v>0</v>
      </c>
      <c r="BX112" s="253">
        <v>0</v>
      </c>
      <c r="BY112" s="253">
        <v>0</v>
      </c>
      <c r="BZ112" s="253">
        <v>0</v>
      </c>
      <c r="CA112" s="253">
        <v>0</v>
      </c>
      <c r="CB112" s="253">
        <v>0</v>
      </c>
      <c r="CC112" s="253">
        <v>0</v>
      </c>
      <c r="CD112" s="253">
        <v>0</v>
      </c>
      <c r="CE112" s="253">
        <v>0</v>
      </c>
      <c r="CF112" s="253">
        <v>0</v>
      </c>
      <c r="CG112" s="253">
        <v>0</v>
      </c>
      <c r="CH112" s="254">
        <v>0</v>
      </c>
      <c r="CI112" s="267"/>
    </row>
    <row r="113" spans="1:88" ht="15.6" x14ac:dyDescent="0.3">
      <c r="A113" s="329"/>
      <c r="B113" s="296" t="s">
        <v>628</v>
      </c>
      <c r="AH113" s="253">
        <v>0</v>
      </c>
      <c r="AI113" s="253">
        <v>0</v>
      </c>
      <c r="AJ113" s="253">
        <v>0</v>
      </c>
      <c r="AK113" s="253">
        <v>0</v>
      </c>
      <c r="AL113" s="253">
        <v>0</v>
      </c>
      <c r="AM113" s="253">
        <v>0</v>
      </c>
      <c r="AN113" s="253">
        <v>0</v>
      </c>
      <c r="AO113" s="253">
        <v>0</v>
      </c>
      <c r="AP113" s="253">
        <v>0</v>
      </c>
      <c r="AQ113" s="253">
        <v>0</v>
      </c>
      <c r="AR113" s="253">
        <v>0</v>
      </c>
      <c r="AS113" s="253">
        <v>0</v>
      </c>
      <c r="AT113" s="253">
        <v>0</v>
      </c>
      <c r="AU113" s="253">
        <v>0</v>
      </c>
      <c r="AV113" s="253">
        <v>0</v>
      </c>
      <c r="AW113" s="253">
        <v>0</v>
      </c>
      <c r="AX113" s="253">
        <v>0</v>
      </c>
      <c r="AY113" s="253">
        <v>0</v>
      </c>
      <c r="AZ113" s="253">
        <v>0</v>
      </c>
      <c r="BA113" s="253">
        <v>0</v>
      </c>
      <c r="BB113" s="253">
        <v>0</v>
      </c>
      <c r="BC113" s="253">
        <v>0</v>
      </c>
      <c r="BD113" s="253">
        <v>0</v>
      </c>
      <c r="BE113" s="253">
        <v>0</v>
      </c>
      <c r="BF113" s="253">
        <v>0</v>
      </c>
      <c r="BG113" s="253">
        <v>0</v>
      </c>
      <c r="BH113" s="253">
        <v>0</v>
      </c>
      <c r="BI113" s="253">
        <v>0</v>
      </c>
      <c r="BJ113" s="253">
        <v>0</v>
      </c>
      <c r="BK113" s="253">
        <v>0</v>
      </c>
      <c r="BL113" s="253">
        <v>0</v>
      </c>
      <c r="BM113" s="253">
        <v>0</v>
      </c>
      <c r="BN113" s="253">
        <v>0</v>
      </c>
      <c r="BO113" s="253">
        <v>0</v>
      </c>
      <c r="BP113" s="253">
        <v>0</v>
      </c>
      <c r="BQ113" s="253">
        <v>0</v>
      </c>
      <c r="BR113" s="253">
        <v>0</v>
      </c>
      <c r="BS113" s="253">
        <v>0</v>
      </c>
      <c r="BT113" s="253">
        <v>0</v>
      </c>
      <c r="BU113" s="253">
        <v>0</v>
      </c>
      <c r="BV113" s="253">
        <v>0</v>
      </c>
      <c r="BW113" s="253">
        <v>588</v>
      </c>
      <c r="BX113" s="253">
        <v>816</v>
      </c>
      <c r="BY113" s="253">
        <v>1174</v>
      </c>
      <c r="BZ113" s="253">
        <v>1490</v>
      </c>
      <c r="CA113" s="253">
        <v>1822</v>
      </c>
      <c r="CB113" s="253">
        <v>2259</v>
      </c>
      <c r="CC113" s="253">
        <v>3099</v>
      </c>
      <c r="CD113" s="253">
        <v>3458</v>
      </c>
      <c r="CE113" s="253">
        <v>3554</v>
      </c>
      <c r="CF113" s="253">
        <v>3617</v>
      </c>
      <c r="CG113" s="253">
        <v>3665</v>
      </c>
      <c r="CH113" s="254">
        <v>3720</v>
      </c>
      <c r="CI113" s="267"/>
      <c r="CJ113" s="259"/>
    </row>
    <row r="114" spans="1:88" ht="15.6" x14ac:dyDescent="0.3">
      <c r="A114" s="329"/>
      <c r="B114" s="335" t="s">
        <v>629</v>
      </c>
      <c r="AH114" s="253">
        <v>0</v>
      </c>
      <c r="AI114" s="253">
        <v>0</v>
      </c>
      <c r="AJ114" s="253">
        <v>0</v>
      </c>
      <c r="AK114" s="253">
        <v>0</v>
      </c>
      <c r="AL114" s="253">
        <v>0</v>
      </c>
      <c r="AM114" s="253">
        <v>0</v>
      </c>
      <c r="AN114" s="253">
        <v>0</v>
      </c>
      <c r="AO114" s="253">
        <v>0</v>
      </c>
      <c r="AP114" s="253">
        <v>0</v>
      </c>
      <c r="AQ114" s="253">
        <v>0</v>
      </c>
      <c r="AR114" s="253">
        <v>0</v>
      </c>
      <c r="AS114" s="253">
        <v>0</v>
      </c>
      <c r="AT114" s="253">
        <v>0</v>
      </c>
      <c r="AU114" s="253">
        <v>0</v>
      </c>
      <c r="AV114" s="253">
        <v>0</v>
      </c>
      <c r="AW114" s="253">
        <v>0</v>
      </c>
      <c r="AX114" s="253">
        <v>0</v>
      </c>
      <c r="AY114" s="253">
        <v>0</v>
      </c>
      <c r="AZ114" s="253">
        <v>0</v>
      </c>
      <c r="BA114" s="253">
        <v>0</v>
      </c>
      <c r="BB114" s="253">
        <v>0</v>
      </c>
      <c r="BC114" s="253">
        <v>0</v>
      </c>
      <c r="BD114" s="253">
        <v>0</v>
      </c>
      <c r="BE114" s="253">
        <v>0</v>
      </c>
      <c r="BF114" s="253">
        <v>0</v>
      </c>
      <c r="BG114" s="253">
        <v>0</v>
      </c>
      <c r="BH114" s="253">
        <v>0</v>
      </c>
      <c r="BI114" s="253">
        <v>0</v>
      </c>
      <c r="BJ114" s="253">
        <v>0</v>
      </c>
      <c r="BK114" s="253">
        <v>0</v>
      </c>
      <c r="BL114" s="253">
        <v>0</v>
      </c>
      <c r="BM114" s="253">
        <v>0</v>
      </c>
      <c r="BN114" s="253">
        <v>0</v>
      </c>
      <c r="BO114" s="253">
        <v>0</v>
      </c>
      <c r="BP114" s="253">
        <v>0</v>
      </c>
      <c r="BQ114" s="253">
        <v>0</v>
      </c>
      <c r="BR114" s="253">
        <v>0</v>
      </c>
      <c r="BS114" s="253">
        <v>0</v>
      </c>
      <c r="BT114" s="253">
        <v>0</v>
      </c>
      <c r="BU114" s="253">
        <v>0</v>
      </c>
      <c r="BV114" s="253">
        <v>0</v>
      </c>
      <c r="BW114" s="253">
        <v>34</v>
      </c>
      <c r="BX114" s="253">
        <v>69</v>
      </c>
      <c r="BY114" s="253">
        <v>95</v>
      </c>
      <c r="BZ114" s="253">
        <v>112</v>
      </c>
      <c r="CA114" s="253">
        <v>131</v>
      </c>
      <c r="CB114" s="253">
        <v>171</v>
      </c>
      <c r="CC114" s="253">
        <v>366</v>
      </c>
      <c r="CD114" s="253">
        <v>435</v>
      </c>
      <c r="CE114" s="253">
        <v>423</v>
      </c>
      <c r="CF114" s="253">
        <v>412</v>
      </c>
      <c r="CG114" s="253">
        <v>402</v>
      </c>
      <c r="CH114" s="254">
        <v>395</v>
      </c>
      <c r="CI114" s="267"/>
    </row>
    <row r="115" spans="1:88" ht="27" customHeight="1" x14ac:dyDescent="0.3">
      <c r="A115" s="329"/>
      <c r="B115" s="331" t="s">
        <v>630</v>
      </c>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6"/>
      <c r="CG115" s="326"/>
      <c r="CH115" s="332"/>
      <c r="CI115" s="267"/>
    </row>
    <row r="116" spans="1:88" ht="15.6" x14ac:dyDescent="0.3">
      <c r="A116" s="329"/>
      <c r="B116" s="333" t="s">
        <v>600</v>
      </c>
      <c r="AH116" s="253">
        <v>6</v>
      </c>
      <c r="AI116" s="253">
        <v>6</v>
      </c>
      <c r="AJ116" s="253">
        <v>7</v>
      </c>
      <c r="AK116" s="253">
        <v>7</v>
      </c>
      <c r="AL116" s="253">
        <v>8</v>
      </c>
      <c r="AM116" s="253">
        <v>9</v>
      </c>
      <c r="AN116" s="253">
        <v>10</v>
      </c>
      <c r="AO116" s="253">
        <v>10</v>
      </c>
      <c r="AP116" s="253">
        <v>33</v>
      </c>
      <c r="AQ116" s="253">
        <v>76</v>
      </c>
      <c r="AR116" s="253">
        <v>104</v>
      </c>
      <c r="AS116" s="253">
        <v>118</v>
      </c>
      <c r="AT116" s="253">
        <v>130</v>
      </c>
      <c r="AU116" s="253">
        <v>152</v>
      </c>
      <c r="AV116" s="253">
        <v>182</v>
      </c>
      <c r="AW116" s="253">
        <v>220</v>
      </c>
      <c r="AX116" s="253">
        <v>263</v>
      </c>
      <c r="AY116" s="253">
        <v>326</v>
      </c>
      <c r="AZ116" s="253">
        <v>343</v>
      </c>
      <c r="BA116" s="253">
        <v>367</v>
      </c>
      <c r="BB116" s="253">
        <v>373</v>
      </c>
      <c r="BC116" s="253">
        <v>448</v>
      </c>
      <c r="BD116" s="253">
        <v>459</v>
      </c>
      <c r="BE116" s="253">
        <v>493</v>
      </c>
      <c r="BF116" s="253">
        <v>541</v>
      </c>
      <c r="BG116" s="253">
        <v>632</v>
      </c>
      <c r="BH116" s="253">
        <v>702</v>
      </c>
      <c r="BI116" s="253">
        <v>754</v>
      </c>
      <c r="BJ116" s="253">
        <v>803</v>
      </c>
      <c r="BK116" s="253">
        <v>852</v>
      </c>
      <c r="BL116" s="253">
        <v>907</v>
      </c>
      <c r="BM116" s="253">
        <v>961</v>
      </c>
      <c r="BN116" s="253">
        <v>1004</v>
      </c>
      <c r="BO116" s="253">
        <v>1032</v>
      </c>
      <c r="BP116" s="253">
        <v>1056</v>
      </c>
      <c r="BQ116" s="253">
        <v>1071</v>
      </c>
      <c r="BR116" s="253">
        <v>1108</v>
      </c>
      <c r="BS116" s="253">
        <v>1170</v>
      </c>
      <c r="BT116" s="253">
        <v>1210</v>
      </c>
      <c r="BU116" s="253">
        <v>1245</v>
      </c>
      <c r="BV116" s="253">
        <v>1219</v>
      </c>
      <c r="BW116" s="253">
        <v>1179</v>
      </c>
      <c r="BX116" s="253">
        <v>1181</v>
      </c>
      <c r="BY116" s="253">
        <v>1187</v>
      </c>
      <c r="BZ116" s="253">
        <v>1230</v>
      </c>
      <c r="CA116" s="253">
        <v>1258</v>
      </c>
      <c r="CB116" s="253">
        <v>1325</v>
      </c>
      <c r="CC116" s="253">
        <v>1404</v>
      </c>
      <c r="CD116" s="253">
        <v>1468</v>
      </c>
      <c r="CE116" s="253">
        <v>1508</v>
      </c>
      <c r="CF116" s="253">
        <v>1552</v>
      </c>
      <c r="CG116" s="253">
        <v>1597</v>
      </c>
      <c r="CH116" s="254">
        <v>1628</v>
      </c>
      <c r="CI116" s="267"/>
    </row>
    <row r="117" spans="1:88" ht="15.6" x14ac:dyDescent="0.3">
      <c r="A117" s="329"/>
      <c r="B117" s="343" t="s">
        <v>470</v>
      </c>
      <c r="AH117" s="253">
        <v>6</v>
      </c>
      <c r="AI117" s="253">
        <v>6</v>
      </c>
      <c r="AJ117" s="253">
        <v>7</v>
      </c>
      <c r="AK117" s="253">
        <v>7</v>
      </c>
      <c r="AL117" s="253">
        <v>8</v>
      </c>
      <c r="AM117" s="253">
        <v>9</v>
      </c>
      <c r="AN117" s="253">
        <v>10</v>
      </c>
      <c r="AO117" s="253">
        <v>10</v>
      </c>
      <c r="AP117" s="253">
        <v>33</v>
      </c>
      <c r="AQ117" s="253">
        <v>76</v>
      </c>
      <c r="AR117" s="253">
        <v>104</v>
      </c>
      <c r="AS117" s="253">
        <v>118</v>
      </c>
      <c r="AT117" s="253">
        <v>130</v>
      </c>
      <c r="AU117" s="253">
        <v>152</v>
      </c>
      <c r="AV117" s="253">
        <v>182</v>
      </c>
      <c r="AW117" s="253">
        <v>220</v>
      </c>
      <c r="AX117" s="253">
        <v>263</v>
      </c>
      <c r="AY117" s="253">
        <v>326</v>
      </c>
      <c r="AZ117" s="253">
        <v>343</v>
      </c>
      <c r="BA117" s="253">
        <v>367</v>
      </c>
      <c r="BB117" s="253">
        <v>373</v>
      </c>
      <c r="BC117" s="253">
        <v>378</v>
      </c>
      <c r="BD117" s="253">
        <v>384</v>
      </c>
      <c r="BE117" s="253">
        <v>386</v>
      </c>
      <c r="BF117" s="253">
        <v>395</v>
      </c>
      <c r="BG117" s="253">
        <v>406</v>
      </c>
      <c r="BH117" s="253">
        <v>429</v>
      </c>
      <c r="BI117" s="253">
        <v>446</v>
      </c>
      <c r="BJ117" s="253">
        <v>458</v>
      </c>
      <c r="BK117" s="253">
        <v>471</v>
      </c>
      <c r="BL117" s="253">
        <v>492</v>
      </c>
      <c r="BM117" s="253">
        <v>521</v>
      </c>
      <c r="BN117" s="253">
        <v>553</v>
      </c>
      <c r="BO117" s="253">
        <v>584</v>
      </c>
      <c r="BP117" s="253">
        <v>618</v>
      </c>
      <c r="BQ117" s="253">
        <v>653</v>
      </c>
      <c r="BR117" s="253">
        <v>699</v>
      </c>
      <c r="BS117" s="253">
        <v>760</v>
      </c>
      <c r="BT117" s="253">
        <v>798</v>
      </c>
      <c r="BU117" s="253">
        <v>826</v>
      </c>
      <c r="BV117" s="253">
        <v>815</v>
      </c>
      <c r="BW117" s="253">
        <v>808</v>
      </c>
      <c r="BX117" s="253">
        <v>850</v>
      </c>
      <c r="BY117" s="253">
        <v>848</v>
      </c>
      <c r="BZ117" s="253">
        <v>872</v>
      </c>
      <c r="CA117" s="253">
        <v>903</v>
      </c>
      <c r="CB117" s="253">
        <v>954</v>
      </c>
      <c r="CC117" s="253">
        <v>1018</v>
      </c>
      <c r="CD117" s="253">
        <v>1081</v>
      </c>
      <c r="CE117" s="253">
        <v>1130</v>
      </c>
      <c r="CF117" s="253">
        <v>1173</v>
      </c>
      <c r="CG117" s="253">
        <v>1211</v>
      </c>
      <c r="CH117" s="254">
        <v>1237</v>
      </c>
      <c r="CI117" s="267"/>
    </row>
    <row r="118" spans="1:88" ht="15.6" x14ac:dyDescent="0.3">
      <c r="A118" s="329"/>
      <c r="B118" s="343" t="s">
        <v>471</v>
      </c>
      <c r="AH118" s="253">
        <v>0</v>
      </c>
      <c r="AI118" s="253">
        <v>0</v>
      </c>
      <c r="AJ118" s="253">
        <v>0</v>
      </c>
      <c r="AK118" s="253">
        <v>0</v>
      </c>
      <c r="AL118" s="253">
        <v>0</v>
      </c>
      <c r="AM118" s="253">
        <v>0</v>
      </c>
      <c r="AN118" s="253">
        <v>0</v>
      </c>
      <c r="AO118" s="253">
        <v>0</v>
      </c>
      <c r="AP118" s="253">
        <v>0</v>
      </c>
      <c r="AQ118" s="253">
        <v>0</v>
      </c>
      <c r="AR118" s="253">
        <v>0</v>
      </c>
      <c r="AS118" s="253">
        <v>0</v>
      </c>
      <c r="AT118" s="253">
        <v>0</v>
      </c>
      <c r="AU118" s="253">
        <v>0</v>
      </c>
      <c r="AV118" s="253">
        <v>0</v>
      </c>
      <c r="AW118" s="253">
        <v>0</v>
      </c>
      <c r="AX118" s="253">
        <v>0</v>
      </c>
      <c r="AY118" s="253">
        <v>0</v>
      </c>
      <c r="AZ118" s="253">
        <v>0</v>
      </c>
      <c r="BA118" s="253">
        <v>0</v>
      </c>
      <c r="BB118" s="253">
        <v>0</v>
      </c>
      <c r="BC118" s="253">
        <v>71</v>
      </c>
      <c r="BD118" s="253">
        <v>75</v>
      </c>
      <c r="BE118" s="253">
        <v>107</v>
      </c>
      <c r="BF118" s="253">
        <v>146</v>
      </c>
      <c r="BG118" s="253">
        <v>226</v>
      </c>
      <c r="BH118" s="253">
        <v>273</v>
      </c>
      <c r="BI118" s="253">
        <v>308</v>
      </c>
      <c r="BJ118" s="253">
        <v>345</v>
      </c>
      <c r="BK118" s="253">
        <v>381</v>
      </c>
      <c r="BL118" s="253">
        <v>414</v>
      </c>
      <c r="BM118" s="253">
        <v>439</v>
      </c>
      <c r="BN118" s="253">
        <v>451</v>
      </c>
      <c r="BO118" s="253">
        <v>448</v>
      </c>
      <c r="BP118" s="253">
        <v>438</v>
      </c>
      <c r="BQ118" s="253">
        <v>418</v>
      </c>
      <c r="BR118" s="253">
        <v>409</v>
      </c>
      <c r="BS118" s="253">
        <v>411</v>
      </c>
      <c r="BT118" s="253">
        <v>412</v>
      </c>
      <c r="BU118" s="253">
        <v>419</v>
      </c>
      <c r="BV118" s="253">
        <v>404</v>
      </c>
      <c r="BW118" s="253">
        <v>371</v>
      </c>
      <c r="BX118" s="253">
        <v>331</v>
      </c>
      <c r="BY118" s="253">
        <v>340</v>
      </c>
      <c r="BZ118" s="253">
        <v>358</v>
      </c>
      <c r="CA118" s="253">
        <v>355</v>
      </c>
      <c r="CB118" s="253">
        <v>371</v>
      </c>
      <c r="CC118" s="253">
        <v>386</v>
      </c>
      <c r="CD118" s="253">
        <v>387</v>
      </c>
      <c r="CE118" s="253">
        <v>378</v>
      </c>
      <c r="CF118" s="253">
        <v>379</v>
      </c>
      <c r="CG118" s="253">
        <v>386</v>
      </c>
      <c r="CH118" s="254">
        <v>390</v>
      </c>
      <c r="CI118" s="267"/>
    </row>
    <row r="119" spans="1:88" ht="15.6" x14ac:dyDescent="0.3">
      <c r="A119" s="329"/>
      <c r="B119" s="334" t="s">
        <v>601</v>
      </c>
      <c r="AH119" s="253">
        <v>0</v>
      </c>
      <c r="AI119" s="253">
        <v>0</v>
      </c>
      <c r="AJ119" s="253">
        <v>0</v>
      </c>
      <c r="AK119" s="253">
        <v>0</v>
      </c>
      <c r="AL119" s="253">
        <v>0</v>
      </c>
      <c r="AM119" s="253">
        <v>0</v>
      </c>
      <c r="AN119" s="253">
        <v>0</v>
      </c>
      <c r="AO119" s="253">
        <v>0</v>
      </c>
      <c r="AP119" s="253">
        <v>0</v>
      </c>
      <c r="AQ119" s="253">
        <v>0</v>
      </c>
      <c r="AR119" s="253">
        <v>0</v>
      </c>
      <c r="AS119" s="253">
        <v>0</v>
      </c>
      <c r="AT119" s="253">
        <v>0</v>
      </c>
      <c r="AU119" s="253">
        <v>0</v>
      </c>
      <c r="AV119" s="253">
        <v>0</v>
      </c>
      <c r="AW119" s="253">
        <v>0</v>
      </c>
      <c r="AX119" s="253">
        <v>0</v>
      </c>
      <c r="AY119" s="253">
        <v>0</v>
      </c>
      <c r="AZ119" s="253">
        <v>0</v>
      </c>
      <c r="BA119" s="253">
        <v>0</v>
      </c>
      <c r="BB119" s="253">
        <v>0</v>
      </c>
      <c r="BC119" s="253">
        <v>0</v>
      </c>
      <c r="BD119" s="253">
        <v>92</v>
      </c>
      <c r="BE119" s="253">
        <v>97</v>
      </c>
      <c r="BF119" s="253">
        <v>106</v>
      </c>
      <c r="BG119" s="253">
        <v>100</v>
      </c>
      <c r="BH119" s="253">
        <v>80</v>
      </c>
      <c r="BI119" s="253">
        <v>81</v>
      </c>
      <c r="BJ119" s="253">
        <v>83</v>
      </c>
      <c r="BK119" s="253">
        <v>85</v>
      </c>
      <c r="BL119" s="253">
        <v>89</v>
      </c>
      <c r="BM119" s="253">
        <v>97</v>
      </c>
      <c r="BN119" s="253">
        <v>109</v>
      </c>
      <c r="BO119" s="253">
        <v>121</v>
      </c>
      <c r="BP119" s="253">
        <v>136</v>
      </c>
      <c r="BQ119" s="253">
        <v>150</v>
      </c>
      <c r="BR119" s="253">
        <v>160</v>
      </c>
      <c r="BS119" s="253">
        <v>169</v>
      </c>
      <c r="BT119" s="253">
        <v>173</v>
      </c>
      <c r="BU119" s="253">
        <v>180</v>
      </c>
      <c r="BV119" s="253">
        <v>165</v>
      </c>
      <c r="BW119" s="253">
        <v>128</v>
      </c>
      <c r="BX119" s="253">
        <v>115</v>
      </c>
      <c r="BY119" s="253">
        <v>99</v>
      </c>
      <c r="BZ119" s="253">
        <v>87</v>
      </c>
      <c r="CA119" s="253">
        <v>77</v>
      </c>
      <c r="CB119" s="253">
        <v>29</v>
      </c>
      <c r="CC119" s="253">
        <v>0</v>
      </c>
      <c r="CD119" s="253">
        <v>0</v>
      </c>
      <c r="CE119" s="253">
        <v>0</v>
      </c>
      <c r="CF119" s="253">
        <v>0</v>
      </c>
      <c r="CG119" s="253">
        <v>0</v>
      </c>
      <c r="CH119" s="254">
        <v>0</v>
      </c>
      <c r="CI119" s="267"/>
    </row>
    <row r="120" spans="1:88" ht="15.6" x14ac:dyDescent="0.3">
      <c r="A120" s="329"/>
      <c r="B120" s="334" t="s">
        <v>602</v>
      </c>
      <c r="AH120" s="253">
        <v>0</v>
      </c>
      <c r="AI120" s="253">
        <v>0</v>
      </c>
      <c r="AJ120" s="253">
        <v>0</v>
      </c>
      <c r="AK120" s="253">
        <v>0</v>
      </c>
      <c r="AL120" s="253">
        <v>0</v>
      </c>
      <c r="AM120" s="253">
        <v>0</v>
      </c>
      <c r="AN120" s="253">
        <v>0</v>
      </c>
      <c r="AO120" s="253">
        <v>0</v>
      </c>
      <c r="AP120" s="253">
        <v>0</v>
      </c>
      <c r="AQ120" s="253">
        <v>0</v>
      </c>
      <c r="AR120" s="253">
        <v>0</v>
      </c>
      <c r="AS120" s="253">
        <v>0</v>
      </c>
      <c r="AT120" s="253">
        <v>0</v>
      </c>
      <c r="AU120" s="253">
        <v>0</v>
      </c>
      <c r="AV120" s="253">
        <v>0</v>
      </c>
      <c r="AW120" s="253">
        <v>0</v>
      </c>
      <c r="AX120" s="253">
        <v>0</v>
      </c>
      <c r="AY120" s="253">
        <v>0</v>
      </c>
      <c r="AZ120" s="253">
        <v>0</v>
      </c>
      <c r="BA120" s="253">
        <v>0</v>
      </c>
      <c r="BB120" s="253">
        <v>0</v>
      </c>
      <c r="BC120" s="253">
        <v>0</v>
      </c>
      <c r="BD120" s="253">
        <v>0</v>
      </c>
      <c r="BE120" s="253">
        <v>0</v>
      </c>
      <c r="BF120" s="253">
        <v>0</v>
      </c>
      <c r="BG120" s="253">
        <v>0</v>
      </c>
      <c r="BH120" s="253">
        <v>0</v>
      </c>
      <c r="BI120" s="253">
        <v>0</v>
      </c>
      <c r="BJ120" s="253">
        <v>0</v>
      </c>
      <c r="BK120" s="253">
        <v>0</v>
      </c>
      <c r="BL120" s="253">
        <v>0</v>
      </c>
      <c r="BM120" s="253">
        <v>0</v>
      </c>
      <c r="BN120" s="253">
        <v>0</v>
      </c>
      <c r="BO120" s="253">
        <v>0</v>
      </c>
      <c r="BP120" s="253">
        <v>0</v>
      </c>
      <c r="BQ120" s="253">
        <v>0</v>
      </c>
      <c r="BR120" s="253">
        <v>0</v>
      </c>
      <c r="BS120" s="253">
        <v>0</v>
      </c>
      <c r="BT120" s="253">
        <v>0</v>
      </c>
      <c r="BU120" s="253">
        <v>0</v>
      </c>
      <c r="BV120" s="253">
        <v>0</v>
      </c>
      <c r="BW120" s="253">
        <v>166</v>
      </c>
      <c r="BX120" s="253">
        <v>278</v>
      </c>
      <c r="BY120" s="253">
        <v>368</v>
      </c>
      <c r="BZ120" s="253">
        <v>479</v>
      </c>
      <c r="CA120" s="253">
        <v>615</v>
      </c>
      <c r="CB120" s="253">
        <v>897</v>
      </c>
      <c r="CC120" s="253">
        <v>1035</v>
      </c>
      <c r="CD120" s="253">
        <v>1013</v>
      </c>
      <c r="CE120" s="253">
        <v>1033</v>
      </c>
      <c r="CF120" s="253">
        <v>1070</v>
      </c>
      <c r="CG120" s="253">
        <v>1091</v>
      </c>
      <c r="CH120" s="254">
        <v>1101</v>
      </c>
      <c r="CI120" s="267"/>
    </row>
    <row r="121" spans="1:88" ht="27" customHeight="1" x14ac:dyDescent="0.3">
      <c r="A121" s="329"/>
      <c r="B121" s="331" t="s">
        <v>631</v>
      </c>
      <c r="AH121" s="253"/>
      <c r="AI121" s="253"/>
      <c r="AJ121" s="253"/>
      <c r="AK121" s="253"/>
      <c r="AL121" s="253"/>
      <c r="AM121" s="253"/>
      <c r="AN121" s="253"/>
      <c r="AO121" s="253"/>
      <c r="AP121" s="253"/>
      <c r="AQ121" s="253"/>
      <c r="AR121" s="253"/>
      <c r="AS121" s="253"/>
      <c r="AT121" s="253"/>
      <c r="AU121" s="253"/>
      <c r="AV121" s="253"/>
      <c r="AW121" s="253"/>
      <c r="AX121" s="253"/>
      <c r="AY121" s="253"/>
      <c r="AZ121" s="253"/>
      <c r="BA121" s="253"/>
      <c r="BB121" s="253"/>
      <c r="BC121" s="253"/>
      <c r="BD121" s="253"/>
      <c r="BE121" s="253"/>
      <c r="BF121" s="253"/>
      <c r="BG121" s="253"/>
      <c r="BH121" s="253"/>
      <c r="BI121" s="253"/>
      <c r="BJ121" s="253"/>
      <c r="BK121" s="253"/>
      <c r="BL121" s="253"/>
      <c r="BM121" s="253"/>
      <c r="BN121" s="253"/>
      <c r="BO121" s="253"/>
      <c r="BP121" s="253"/>
      <c r="BQ121" s="253"/>
      <c r="BR121" s="253"/>
      <c r="BS121" s="253"/>
      <c r="BT121" s="253"/>
      <c r="BU121" s="253"/>
      <c r="BV121" s="253"/>
      <c r="BW121" s="253"/>
      <c r="BX121" s="253"/>
      <c r="BY121" s="253"/>
      <c r="BZ121" s="253"/>
      <c r="CA121" s="253"/>
      <c r="CB121" s="253"/>
      <c r="CC121" s="253"/>
      <c r="CD121" s="253"/>
      <c r="CE121" s="253"/>
      <c r="CF121" s="253"/>
      <c r="CG121" s="253"/>
      <c r="CH121" s="254"/>
      <c r="CI121" s="267"/>
    </row>
    <row r="122" spans="1:88" ht="15.6" x14ac:dyDescent="0.3">
      <c r="A122" s="329"/>
      <c r="B122" s="256" t="s">
        <v>607</v>
      </c>
      <c r="AH122" s="253">
        <v>0</v>
      </c>
      <c r="AI122" s="253">
        <v>0</v>
      </c>
      <c r="AJ122" s="253">
        <v>0</v>
      </c>
      <c r="AK122" s="253">
        <v>0</v>
      </c>
      <c r="AL122" s="253">
        <v>0</v>
      </c>
      <c r="AM122" s="253">
        <v>0</v>
      </c>
      <c r="AN122" s="253">
        <v>0</v>
      </c>
      <c r="AO122" s="253">
        <v>0</v>
      </c>
      <c r="AP122" s="253">
        <v>0</v>
      </c>
      <c r="AQ122" s="253">
        <v>0</v>
      </c>
      <c r="AR122" s="253">
        <v>0</v>
      </c>
      <c r="AS122" s="253">
        <v>0</v>
      </c>
      <c r="AT122" s="253">
        <v>0</v>
      </c>
      <c r="AU122" s="253">
        <v>25</v>
      </c>
      <c r="AV122" s="253">
        <v>24</v>
      </c>
      <c r="AW122" s="253">
        <v>22</v>
      </c>
      <c r="AX122" s="253">
        <v>21</v>
      </c>
      <c r="AY122" s="253">
        <v>19</v>
      </c>
      <c r="AZ122" s="253">
        <v>17</v>
      </c>
      <c r="BA122" s="253">
        <v>16</v>
      </c>
      <c r="BB122" s="253">
        <v>16</v>
      </c>
      <c r="BC122" s="253">
        <v>16</v>
      </c>
      <c r="BD122" s="253">
        <v>15</v>
      </c>
      <c r="BE122" s="253">
        <v>13</v>
      </c>
      <c r="BF122" s="253">
        <v>12</v>
      </c>
      <c r="BG122" s="253">
        <v>11</v>
      </c>
      <c r="BH122" s="253">
        <v>11</v>
      </c>
      <c r="BI122" s="253">
        <v>10</v>
      </c>
      <c r="BJ122" s="253">
        <v>9</v>
      </c>
      <c r="BK122" s="253">
        <v>9</v>
      </c>
      <c r="BL122" s="253">
        <v>8</v>
      </c>
      <c r="BM122" s="253">
        <v>8</v>
      </c>
      <c r="BN122" s="253">
        <v>7</v>
      </c>
      <c r="BO122" s="253">
        <v>7</v>
      </c>
      <c r="BP122" s="253">
        <v>6</v>
      </c>
      <c r="BQ122" s="253">
        <v>6</v>
      </c>
      <c r="BR122" s="253">
        <v>5</v>
      </c>
      <c r="BS122" s="253">
        <v>5</v>
      </c>
      <c r="BT122" s="253">
        <v>4</v>
      </c>
      <c r="BU122" s="253">
        <v>4</v>
      </c>
      <c r="BV122" s="253">
        <v>4</v>
      </c>
      <c r="BW122" s="253">
        <v>3</v>
      </c>
      <c r="BX122" s="253">
        <v>3</v>
      </c>
      <c r="BY122" s="253">
        <v>2</v>
      </c>
      <c r="BZ122" s="253">
        <v>2</v>
      </c>
      <c r="CA122" s="253">
        <v>2</v>
      </c>
      <c r="CB122" s="253">
        <v>2</v>
      </c>
      <c r="CC122" s="253">
        <v>2</v>
      </c>
      <c r="CD122" s="253">
        <v>1</v>
      </c>
      <c r="CE122" s="253">
        <v>1</v>
      </c>
      <c r="CF122" s="253">
        <v>1</v>
      </c>
      <c r="CG122" s="253">
        <v>1</v>
      </c>
      <c r="CH122" s="254">
        <v>1</v>
      </c>
      <c r="CI122" s="267"/>
    </row>
    <row r="123" spans="1:88" ht="15.6" x14ac:dyDescent="0.3">
      <c r="A123" s="329"/>
      <c r="B123" s="256" t="s">
        <v>608</v>
      </c>
      <c r="AH123" s="253">
        <v>0</v>
      </c>
      <c r="AI123" s="253">
        <v>0</v>
      </c>
      <c r="AJ123" s="253">
        <v>0</v>
      </c>
      <c r="AK123" s="253">
        <v>0</v>
      </c>
      <c r="AL123" s="253">
        <v>0</v>
      </c>
      <c r="AM123" s="253">
        <v>0</v>
      </c>
      <c r="AN123" s="253">
        <v>0</v>
      </c>
      <c r="AO123" s="253">
        <v>0</v>
      </c>
      <c r="AP123" s="253">
        <v>0</v>
      </c>
      <c r="AQ123" s="253">
        <v>0</v>
      </c>
      <c r="AR123" s="253">
        <v>0</v>
      </c>
      <c r="AS123" s="253">
        <v>0</v>
      </c>
      <c r="AT123" s="253">
        <v>0</v>
      </c>
      <c r="AU123" s="253">
        <v>204</v>
      </c>
      <c r="AV123" s="253">
        <v>212</v>
      </c>
      <c r="AW123" s="253">
        <v>226</v>
      </c>
      <c r="AX123" s="253">
        <v>235</v>
      </c>
      <c r="AY123" s="253">
        <v>249</v>
      </c>
      <c r="AZ123" s="253">
        <v>258</v>
      </c>
      <c r="BA123" s="253">
        <v>343</v>
      </c>
      <c r="BB123" s="253">
        <v>353</v>
      </c>
      <c r="BC123" s="253">
        <v>358</v>
      </c>
      <c r="BD123" s="253">
        <v>358</v>
      </c>
      <c r="BE123" s="253">
        <v>355</v>
      </c>
      <c r="BF123" s="253">
        <v>342</v>
      </c>
      <c r="BG123" s="253">
        <v>342</v>
      </c>
      <c r="BH123" s="253">
        <v>341</v>
      </c>
      <c r="BI123" s="253">
        <v>339</v>
      </c>
      <c r="BJ123" s="253">
        <v>336</v>
      </c>
      <c r="BK123" s="253">
        <v>332</v>
      </c>
      <c r="BL123" s="253">
        <v>327</v>
      </c>
      <c r="BM123" s="253">
        <v>325</v>
      </c>
      <c r="BN123" s="253">
        <v>327</v>
      </c>
      <c r="BO123" s="253">
        <v>324</v>
      </c>
      <c r="BP123" s="253">
        <v>318</v>
      </c>
      <c r="BQ123" s="253">
        <v>320</v>
      </c>
      <c r="BR123" s="253">
        <v>314</v>
      </c>
      <c r="BS123" s="253">
        <v>308</v>
      </c>
      <c r="BT123" s="253">
        <v>301</v>
      </c>
      <c r="BU123" s="253">
        <v>292</v>
      </c>
      <c r="BV123" s="253">
        <v>284</v>
      </c>
      <c r="BW123" s="253">
        <v>276</v>
      </c>
      <c r="BX123" s="253">
        <v>237</v>
      </c>
      <c r="BY123" s="253">
        <v>228</v>
      </c>
      <c r="BZ123" s="253">
        <v>221</v>
      </c>
      <c r="CA123" s="253">
        <v>213</v>
      </c>
      <c r="CB123" s="253">
        <v>205</v>
      </c>
      <c r="CC123" s="253">
        <v>197</v>
      </c>
      <c r="CD123" s="253">
        <v>189</v>
      </c>
      <c r="CE123" s="253">
        <v>181</v>
      </c>
      <c r="CF123" s="253">
        <v>173</v>
      </c>
      <c r="CG123" s="253">
        <v>165</v>
      </c>
      <c r="CH123" s="254">
        <v>157</v>
      </c>
      <c r="CI123" s="267"/>
    </row>
    <row r="124" spans="1:88" ht="15.6" x14ac:dyDescent="0.3">
      <c r="A124" s="329"/>
      <c r="B124" s="256" t="s">
        <v>610</v>
      </c>
      <c r="AH124" s="253">
        <v>0</v>
      </c>
      <c r="AI124" s="253">
        <v>0</v>
      </c>
      <c r="AJ124" s="253">
        <v>0</v>
      </c>
      <c r="AK124" s="253">
        <v>0</v>
      </c>
      <c r="AL124" s="253">
        <v>0</v>
      </c>
      <c r="AM124" s="253">
        <v>0</v>
      </c>
      <c r="AN124" s="253">
        <v>0</v>
      </c>
      <c r="AO124" s="253">
        <v>0</v>
      </c>
      <c r="AP124" s="253">
        <v>0</v>
      </c>
      <c r="AQ124" s="253">
        <v>0</v>
      </c>
      <c r="AR124" s="253">
        <v>0</v>
      </c>
      <c r="AS124" s="253">
        <v>0</v>
      </c>
      <c r="AT124" s="253">
        <v>0</v>
      </c>
      <c r="AU124" s="253">
        <v>0</v>
      </c>
      <c r="AV124" s="253">
        <v>0</v>
      </c>
      <c r="AW124" s="253">
        <v>0</v>
      </c>
      <c r="AX124" s="253">
        <v>0</v>
      </c>
      <c r="AY124" s="253">
        <v>0</v>
      </c>
      <c r="AZ124" s="253">
        <v>0</v>
      </c>
      <c r="BA124" s="253">
        <v>0</v>
      </c>
      <c r="BB124" s="253">
        <v>0</v>
      </c>
      <c r="BC124" s="253">
        <v>0</v>
      </c>
      <c r="BD124" s="253">
        <v>0</v>
      </c>
      <c r="BE124" s="253">
        <v>0</v>
      </c>
      <c r="BF124" s="253">
        <v>0</v>
      </c>
      <c r="BG124" s="253">
        <v>0</v>
      </c>
      <c r="BH124" s="253">
        <v>0</v>
      </c>
      <c r="BI124" s="253">
        <v>0</v>
      </c>
      <c r="BJ124" s="253">
        <v>0</v>
      </c>
      <c r="BK124" s="253">
        <v>0</v>
      </c>
      <c r="BL124" s="253">
        <v>0</v>
      </c>
      <c r="BM124" s="253">
        <v>0</v>
      </c>
      <c r="BN124" s="253">
        <v>0</v>
      </c>
      <c r="BO124" s="253">
        <v>0</v>
      </c>
      <c r="BP124" s="253">
        <v>0</v>
      </c>
      <c r="BQ124" s="253">
        <v>0</v>
      </c>
      <c r="BR124" s="253">
        <v>0</v>
      </c>
      <c r="BS124" s="253">
        <v>0</v>
      </c>
      <c r="BT124" s="253">
        <v>0</v>
      </c>
      <c r="BU124" s="253">
        <v>0</v>
      </c>
      <c r="BV124" s="253">
        <v>0</v>
      </c>
      <c r="BW124" s="253">
        <v>0</v>
      </c>
      <c r="BX124" s="253">
        <v>0</v>
      </c>
      <c r="BY124" s="253">
        <v>0</v>
      </c>
      <c r="BZ124" s="253">
        <v>0</v>
      </c>
      <c r="CA124" s="253">
        <v>0</v>
      </c>
      <c r="CB124" s="253">
        <v>0</v>
      </c>
      <c r="CC124" s="253">
        <v>0</v>
      </c>
      <c r="CD124" s="253">
        <v>0</v>
      </c>
      <c r="CE124" s="253">
        <v>0</v>
      </c>
      <c r="CF124" s="253">
        <v>0</v>
      </c>
      <c r="CG124" s="253">
        <v>0</v>
      </c>
      <c r="CH124" s="254">
        <v>0</v>
      </c>
      <c r="CI124" s="267"/>
    </row>
    <row r="125" spans="1:88" ht="15.6" x14ac:dyDescent="0.3">
      <c r="A125" s="329"/>
      <c r="B125" s="256" t="s">
        <v>632</v>
      </c>
      <c r="AH125" s="253">
        <v>0</v>
      </c>
      <c r="AI125" s="253">
        <v>0</v>
      </c>
      <c r="AJ125" s="253">
        <v>0</v>
      </c>
      <c r="AK125" s="253">
        <v>0</v>
      </c>
      <c r="AL125" s="253">
        <v>0</v>
      </c>
      <c r="AM125" s="253">
        <v>0</v>
      </c>
      <c r="AN125" s="253">
        <v>0</v>
      </c>
      <c r="AO125" s="253">
        <v>0</v>
      </c>
      <c r="AP125" s="253">
        <v>0</v>
      </c>
      <c r="AQ125" s="253">
        <v>0</v>
      </c>
      <c r="AR125" s="253">
        <v>0</v>
      </c>
      <c r="AS125" s="253">
        <v>0</v>
      </c>
      <c r="AT125" s="253">
        <v>0</v>
      </c>
      <c r="AU125" s="253">
        <v>0</v>
      </c>
      <c r="AV125" s="253">
        <v>0</v>
      </c>
      <c r="AW125" s="253">
        <v>0</v>
      </c>
      <c r="AX125" s="253">
        <v>0</v>
      </c>
      <c r="AY125" s="253">
        <v>0</v>
      </c>
      <c r="AZ125" s="253">
        <v>0</v>
      </c>
      <c r="BA125" s="253">
        <v>0</v>
      </c>
      <c r="BB125" s="253">
        <v>0</v>
      </c>
      <c r="BC125" s="253">
        <v>0</v>
      </c>
      <c r="BD125" s="253">
        <v>0</v>
      </c>
      <c r="BE125" s="253">
        <v>0</v>
      </c>
      <c r="BF125" s="253">
        <v>0</v>
      </c>
      <c r="BG125" s="253">
        <v>0</v>
      </c>
      <c r="BH125" s="253">
        <v>0</v>
      </c>
      <c r="BI125" s="253">
        <v>0</v>
      </c>
      <c r="BJ125" s="253">
        <v>0</v>
      </c>
      <c r="BK125" s="253">
        <v>0</v>
      </c>
      <c r="BL125" s="253">
        <v>0</v>
      </c>
      <c r="BM125" s="253">
        <v>0</v>
      </c>
      <c r="BN125" s="253">
        <v>0</v>
      </c>
      <c r="BO125" s="253">
        <v>0</v>
      </c>
      <c r="BP125" s="253">
        <v>0</v>
      </c>
      <c r="BQ125" s="253">
        <v>0</v>
      </c>
      <c r="BR125" s="253">
        <v>0</v>
      </c>
      <c r="BS125" s="253">
        <v>0</v>
      </c>
      <c r="BT125" s="253">
        <v>0</v>
      </c>
      <c r="BU125" s="253">
        <v>0</v>
      </c>
      <c r="BV125" s="253">
        <v>0</v>
      </c>
      <c r="BW125" s="253">
        <v>385</v>
      </c>
      <c r="BX125" s="253">
        <v>535</v>
      </c>
      <c r="BY125" s="253">
        <v>775</v>
      </c>
      <c r="BZ125" s="253">
        <v>983</v>
      </c>
      <c r="CA125" s="253">
        <v>1188</v>
      </c>
      <c r="CB125" s="253">
        <v>1473</v>
      </c>
      <c r="CC125" s="253">
        <v>2068</v>
      </c>
      <c r="CD125" s="253">
        <v>2344</v>
      </c>
      <c r="CE125" s="253">
        <v>2433</v>
      </c>
      <c r="CF125" s="253">
        <v>2492</v>
      </c>
      <c r="CG125" s="253">
        <v>2534</v>
      </c>
      <c r="CH125" s="254">
        <v>2581</v>
      </c>
      <c r="CI125" s="267"/>
    </row>
    <row r="126" spans="1:88" ht="15.6" x14ac:dyDescent="0.3">
      <c r="A126" s="329"/>
      <c r="B126" s="256" t="s">
        <v>633</v>
      </c>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c r="BT126" s="253"/>
      <c r="BU126" s="253"/>
      <c r="BV126" s="253"/>
      <c r="BW126" s="253"/>
      <c r="BX126" s="253"/>
      <c r="BY126" s="253"/>
      <c r="BZ126" s="253"/>
      <c r="CA126" s="253"/>
      <c r="CB126" s="253"/>
      <c r="CC126" s="253"/>
      <c r="CD126" s="253"/>
      <c r="CE126" s="253"/>
      <c r="CF126" s="253"/>
      <c r="CG126" s="253"/>
      <c r="CH126" s="254"/>
      <c r="CI126" s="267"/>
    </row>
    <row r="127" spans="1:88" ht="15.6" x14ac:dyDescent="0.3">
      <c r="A127" s="329"/>
      <c r="B127" s="296" t="s">
        <v>613</v>
      </c>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v>1439.2026875626361</v>
      </c>
      <c r="BR127" s="253">
        <v>1523.9740329351862</v>
      </c>
      <c r="BS127" s="253">
        <v>1577.2233942222442</v>
      </c>
      <c r="BT127" s="253">
        <v>1586.8896338507052</v>
      </c>
      <c r="BU127" s="253">
        <v>1564.3566919892123</v>
      </c>
      <c r="BV127" s="253">
        <v>1472.2141670104936</v>
      </c>
      <c r="BW127" s="253">
        <v>1320.1752273372883</v>
      </c>
      <c r="BX127" s="253">
        <v>1211.7142963538286</v>
      </c>
      <c r="BY127" s="253">
        <v>1109.0293259743285</v>
      </c>
      <c r="BZ127" s="253">
        <v>1012.9213875925838</v>
      </c>
      <c r="CA127" s="253">
        <v>927.67476353172742</v>
      </c>
      <c r="CB127" s="253">
        <v>750.22175000000004</v>
      </c>
      <c r="CC127" s="253">
        <v>297.92965099890046</v>
      </c>
      <c r="CD127" s="253">
        <v>177.95877267755404</v>
      </c>
      <c r="CE127" s="253">
        <v>182.86563535083752</v>
      </c>
      <c r="CF127" s="253">
        <v>188.15910347458015</v>
      </c>
      <c r="CG127" s="253">
        <v>193.64021870706563</v>
      </c>
      <c r="CH127" s="254">
        <v>199.31693216635736</v>
      </c>
      <c r="CI127" s="267"/>
    </row>
    <row r="128" spans="1:88" ht="15.6" x14ac:dyDescent="0.3">
      <c r="A128" s="329"/>
      <c r="B128" s="296" t="s">
        <v>614</v>
      </c>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c r="BT128" s="253"/>
      <c r="BU128" s="253"/>
      <c r="BV128" s="253"/>
      <c r="BW128" s="253"/>
      <c r="BX128" s="253"/>
      <c r="BY128" s="253"/>
      <c r="BZ128" s="253"/>
      <c r="CA128" s="253"/>
      <c r="CB128" s="253"/>
      <c r="CC128" s="253"/>
      <c r="CD128" s="253"/>
      <c r="CE128" s="253"/>
      <c r="CF128" s="253"/>
      <c r="CG128" s="253"/>
      <c r="CH128" s="254"/>
      <c r="CI128" s="267"/>
    </row>
    <row r="129" spans="1:87" ht="15.6" x14ac:dyDescent="0.3">
      <c r="A129" s="329"/>
      <c r="B129" s="335" t="s">
        <v>615</v>
      </c>
      <c r="AH129" s="253">
        <v>0</v>
      </c>
      <c r="AI129" s="253">
        <v>0</v>
      </c>
      <c r="AJ129" s="253">
        <v>0</v>
      </c>
      <c r="AK129" s="253">
        <v>0</v>
      </c>
      <c r="AL129" s="253">
        <v>0</v>
      </c>
      <c r="AM129" s="253">
        <v>0</v>
      </c>
      <c r="AN129" s="253">
        <v>0</v>
      </c>
      <c r="AO129" s="253">
        <v>0</v>
      </c>
      <c r="AP129" s="253">
        <v>0</v>
      </c>
      <c r="AQ129" s="253">
        <v>0</v>
      </c>
      <c r="AR129" s="253">
        <v>0</v>
      </c>
      <c r="AS129" s="253">
        <v>0</v>
      </c>
      <c r="AT129" s="253">
        <v>0</v>
      </c>
      <c r="AU129" s="253">
        <v>0</v>
      </c>
      <c r="AV129" s="253">
        <v>0</v>
      </c>
      <c r="AW129" s="253">
        <v>0</v>
      </c>
      <c r="AX129" s="253">
        <v>0</v>
      </c>
      <c r="AY129" s="253">
        <v>0</v>
      </c>
      <c r="AZ129" s="253">
        <v>0</v>
      </c>
      <c r="BA129" s="253">
        <v>0</v>
      </c>
      <c r="BB129" s="253">
        <v>0</v>
      </c>
      <c r="BC129" s="253">
        <v>0</v>
      </c>
      <c r="BD129" s="253">
        <v>0</v>
      </c>
      <c r="BE129" s="253">
        <v>0</v>
      </c>
      <c r="BF129" s="253">
        <v>0</v>
      </c>
      <c r="BG129" s="253">
        <v>0</v>
      </c>
      <c r="BH129" s="253">
        <v>0</v>
      </c>
      <c r="BI129" s="253">
        <v>0</v>
      </c>
      <c r="BJ129" s="253">
        <v>67</v>
      </c>
      <c r="BK129" s="253">
        <v>70</v>
      </c>
      <c r="BL129" s="253">
        <v>77</v>
      </c>
      <c r="BM129" s="253">
        <v>88</v>
      </c>
      <c r="BN129" s="253">
        <v>103</v>
      </c>
      <c r="BO129" s="253">
        <v>115</v>
      </c>
      <c r="BP129" s="253">
        <v>130</v>
      </c>
      <c r="BQ129" s="253">
        <v>144</v>
      </c>
      <c r="BR129" s="253">
        <v>158</v>
      </c>
      <c r="BS129" s="253">
        <v>174</v>
      </c>
      <c r="BT129" s="253">
        <v>183</v>
      </c>
      <c r="BU129" s="253">
        <v>186</v>
      </c>
      <c r="BV129" s="253">
        <v>181</v>
      </c>
      <c r="BW129" s="253">
        <v>156</v>
      </c>
      <c r="BX129" s="253">
        <v>134</v>
      </c>
      <c r="BY129" s="253">
        <v>119</v>
      </c>
      <c r="BZ129" s="253">
        <v>107</v>
      </c>
      <c r="CA129" s="253">
        <v>96</v>
      </c>
      <c r="CB129" s="253">
        <v>0</v>
      </c>
      <c r="CC129" s="253">
        <v>0</v>
      </c>
      <c r="CD129" s="253">
        <v>0</v>
      </c>
      <c r="CE129" s="253">
        <v>0</v>
      </c>
      <c r="CF129" s="253">
        <v>0</v>
      </c>
      <c r="CG129" s="253">
        <v>0</v>
      </c>
      <c r="CH129" s="254">
        <v>0</v>
      </c>
      <c r="CI129" s="267"/>
    </row>
    <row r="130" spans="1:87" ht="15.6" x14ac:dyDescent="0.3">
      <c r="A130" s="329"/>
      <c r="B130" s="335" t="s">
        <v>617</v>
      </c>
      <c r="AH130" s="253">
        <v>0</v>
      </c>
      <c r="AI130" s="253">
        <v>0</v>
      </c>
      <c r="AJ130" s="253">
        <v>0</v>
      </c>
      <c r="AK130" s="253">
        <v>0</v>
      </c>
      <c r="AL130" s="253">
        <v>0</v>
      </c>
      <c r="AM130" s="253">
        <v>0</v>
      </c>
      <c r="AN130" s="253">
        <v>0</v>
      </c>
      <c r="AO130" s="253">
        <v>0</v>
      </c>
      <c r="AP130" s="253">
        <v>0</v>
      </c>
      <c r="AQ130" s="253">
        <v>0</v>
      </c>
      <c r="AR130" s="253">
        <v>0</v>
      </c>
      <c r="AS130" s="253">
        <v>0</v>
      </c>
      <c r="AT130" s="253">
        <v>0</v>
      </c>
      <c r="AU130" s="253">
        <v>0</v>
      </c>
      <c r="AV130" s="253">
        <v>0</v>
      </c>
      <c r="AW130" s="253">
        <v>0</v>
      </c>
      <c r="AX130" s="253">
        <v>0</v>
      </c>
      <c r="AY130" s="253">
        <v>0</v>
      </c>
      <c r="AZ130" s="253">
        <v>0</v>
      </c>
      <c r="BA130" s="253">
        <v>0</v>
      </c>
      <c r="BB130" s="253">
        <v>0</v>
      </c>
      <c r="BC130" s="253">
        <v>0</v>
      </c>
      <c r="BD130" s="253">
        <v>0</v>
      </c>
      <c r="BE130" s="253">
        <v>0</v>
      </c>
      <c r="BF130" s="253">
        <v>0</v>
      </c>
      <c r="BG130" s="253">
        <v>0</v>
      </c>
      <c r="BH130" s="253">
        <v>0</v>
      </c>
      <c r="BI130" s="253">
        <v>0</v>
      </c>
      <c r="BJ130" s="253">
        <v>18</v>
      </c>
      <c r="BK130" s="253">
        <v>20</v>
      </c>
      <c r="BL130" s="253">
        <v>26</v>
      </c>
      <c r="BM130" s="253">
        <v>30</v>
      </c>
      <c r="BN130" s="253">
        <v>37</v>
      </c>
      <c r="BO130" s="253">
        <v>42</v>
      </c>
      <c r="BP130" s="253">
        <v>49</v>
      </c>
      <c r="BQ130" s="253">
        <v>56</v>
      </c>
      <c r="BR130" s="253">
        <v>59</v>
      </c>
      <c r="BS130" s="253">
        <v>62</v>
      </c>
      <c r="BT130" s="253">
        <v>61</v>
      </c>
      <c r="BU130" s="253">
        <v>57</v>
      </c>
      <c r="BV130" s="253">
        <v>55</v>
      </c>
      <c r="BW130" s="253">
        <v>51</v>
      </c>
      <c r="BX130" s="253">
        <v>50</v>
      </c>
      <c r="BY130" s="253">
        <v>54</v>
      </c>
      <c r="BZ130" s="253">
        <v>63</v>
      </c>
      <c r="CA130" s="253">
        <v>73</v>
      </c>
      <c r="CB130" s="253">
        <v>0</v>
      </c>
      <c r="CC130" s="253">
        <v>0</v>
      </c>
      <c r="CD130" s="253">
        <v>0</v>
      </c>
      <c r="CE130" s="253">
        <v>0</v>
      </c>
      <c r="CF130" s="253">
        <v>0</v>
      </c>
      <c r="CG130" s="253">
        <v>0</v>
      </c>
      <c r="CH130" s="254">
        <v>0</v>
      </c>
      <c r="CI130" s="267"/>
    </row>
    <row r="131" spans="1:87" ht="15.6" x14ac:dyDescent="0.3">
      <c r="A131" s="329"/>
      <c r="B131" s="335" t="s">
        <v>618</v>
      </c>
      <c r="AH131" s="253">
        <v>0</v>
      </c>
      <c r="AI131" s="253">
        <v>0</v>
      </c>
      <c r="AJ131" s="253">
        <v>0</v>
      </c>
      <c r="AK131" s="253">
        <v>0</v>
      </c>
      <c r="AL131" s="253">
        <v>0</v>
      </c>
      <c r="AM131" s="253">
        <v>0</v>
      </c>
      <c r="AN131" s="253">
        <v>0</v>
      </c>
      <c r="AO131" s="253">
        <v>0</v>
      </c>
      <c r="AP131" s="253">
        <v>0</v>
      </c>
      <c r="AQ131" s="253">
        <v>0</v>
      </c>
      <c r="AR131" s="253">
        <v>0</v>
      </c>
      <c r="AS131" s="253">
        <v>0</v>
      </c>
      <c r="AT131" s="253">
        <v>0</v>
      </c>
      <c r="AU131" s="253">
        <v>0</v>
      </c>
      <c r="AV131" s="253">
        <v>0</v>
      </c>
      <c r="AW131" s="253">
        <v>0</v>
      </c>
      <c r="AX131" s="253">
        <v>0</v>
      </c>
      <c r="AY131" s="253">
        <v>0</v>
      </c>
      <c r="AZ131" s="253">
        <v>0</v>
      </c>
      <c r="BA131" s="253">
        <v>0</v>
      </c>
      <c r="BB131" s="253">
        <v>0</v>
      </c>
      <c r="BC131" s="253">
        <v>0</v>
      </c>
      <c r="BD131" s="253">
        <v>0</v>
      </c>
      <c r="BE131" s="253">
        <v>0</v>
      </c>
      <c r="BF131" s="253">
        <v>0</v>
      </c>
      <c r="BG131" s="253">
        <v>0</v>
      </c>
      <c r="BH131" s="253">
        <v>0</v>
      </c>
      <c r="BI131" s="253">
        <v>0</v>
      </c>
      <c r="BJ131" s="253">
        <v>1043</v>
      </c>
      <c r="BK131" s="253">
        <v>1058</v>
      </c>
      <c r="BL131" s="253">
        <v>1095</v>
      </c>
      <c r="BM131" s="253">
        <v>1161</v>
      </c>
      <c r="BN131" s="253">
        <v>1211</v>
      </c>
      <c r="BO131" s="253">
        <v>1240</v>
      </c>
      <c r="BP131" s="253">
        <v>1257</v>
      </c>
      <c r="BQ131" s="253">
        <v>1274</v>
      </c>
      <c r="BR131" s="253">
        <v>1331</v>
      </c>
      <c r="BS131" s="253">
        <v>1347</v>
      </c>
      <c r="BT131" s="253">
        <v>1325</v>
      </c>
      <c r="BU131" s="253">
        <v>1283</v>
      </c>
      <c r="BV131" s="253">
        <v>1188</v>
      </c>
      <c r="BW131" s="253">
        <v>1049</v>
      </c>
      <c r="BX131" s="253">
        <v>970</v>
      </c>
      <c r="BY131" s="253">
        <v>884</v>
      </c>
      <c r="BZ131" s="253">
        <v>797</v>
      </c>
      <c r="CA131" s="253">
        <v>723</v>
      </c>
      <c r="CB131" s="253">
        <v>0</v>
      </c>
      <c r="CC131" s="253">
        <v>0</v>
      </c>
      <c r="CD131" s="253">
        <v>0</v>
      </c>
      <c r="CE131" s="253">
        <v>0</v>
      </c>
      <c r="CF131" s="253">
        <v>0</v>
      </c>
      <c r="CG131" s="253">
        <v>0</v>
      </c>
      <c r="CH131" s="254">
        <v>0</v>
      </c>
      <c r="CI131" s="267"/>
    </row>
    <row r="132" spans="1:87" ht="15.6" x14ac:dyDescent="0.3">
      <c r="A132" s="329"/>
      <c r="B132" s="296" t="s">
        <v>619</v>
      </c>
      <c r="AH132" s="253"/>
      <c r="AI132" s="253"/>
      <c r="AJ132" s="253"/>
      <c r="AK132" s="253"/>
      <c r="AL132" s="253"/>
      <c r="AM132" s="253"/>
      <c r="AN132" s="253"/>
      <c r="AO132" s="253"/>
      <c r="AP132" s="253"/>
      <c r="AQ132" s="253"/>
      <c r="AR132" s="253"/>
      <c r="AS132" s="253"/>
      <c r="AT132" s="253"/>
      <c r="AU132" s="253"/>
      <c r="AV132" s="253"/>
      <c r="AW132" s="253"/>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3"/>
      <c r="BT132" s="253"/>
      <c r="BU132" s="253"/>
      <c r="BV132" s="253"/>
      <c r="BW132" s="253"/>
      <c r="BX132" s="253"/>
      <c r="BY132" s="253"/>
      <c r="BZ132" s="253"/>
      <c r="CA132" s="253"/>
      <c r="CB132" s="253"/>
      <c r="CC132" s="253"/>
      <c r="CD132" s="253"/>
      <c r="CE132" s="253"/>
      <c r="CF132" s="253"/>
      <c r="CG132" s="253"/>
      <c r="CH132" s="254"/>
      <c r="CI132" s="267"/>
    </row>
    <row r="133" spans="1:87" ht="15.6" x14ac:dyDescent="0.3">
      <c r="A133" s="329"/>
      <c r="B133" s="335" t="s">
        <v>620</v>
      </c>
      <c r="AH133" s="253">
        <v>0</v>
      </c>
      <c r="AI133" s="253">
        <v>0</v>
      </c>
      <c r="AJ133" s="253">
        <v>0</v>
      </c>
      <c r="AK133" s="253">
        <v>0</v>
      </c>
      <c r="AL133" s="253">
        <v>0</v>
      </c>
      <c r="AM133" s="253">
        <v>0</v>
      </c>
      <c r="AN133" s="253">
        <v>0</v>
      </c>
      <c r="AO133" s="253">
        <v>0</v>
      </c>
      <c r="AP133" s="253">
        <v>0</v>
      </c>
      <c r="AQ133" s="253">
        <v>0</v>
      </c>
      <c r="AR133" s="253">
        <v>239</v>
      </c>
      <c r="AS133" s="253">
        <v>267</v>
      </c>
      <c r="AT133" s="253">
        <v>311</v>
      </c>
      <c r="AU133" s="253">
        <v>359</v>
      </c>
      <c r="AV133" s="253">
        <v>416</v>
      </c>
      <c r="AW133" s="253">
        <v>491</v>
      </c>
      <c r="AX133" s="253">
        <v>568</v>
      </c>
      <c r="AY133" s="253">
        <v>626</v>
      </c>
      <c r="AZ133" s="253">
        <v>655</v>
      </c>
      <c r="BA133" s="253">
        <v>693</v>
      </c>
      <c r="BB133" s="253">
        <v>735</v>
      </c>
      <c r="BC133" s="253">
        <v>759</v>
      </c>
      <c r="BD133" s="253">
        <v>771</v>
      </c>
      <c r="BE133" s="253">
        <v>798</v>
      </c>
      <c r="BF133" s="253">
        <v>837</v>
      </c>
      <c r="BG133" s="253">
        <v>899</v>
      </c>
      <c r="BH133" s="253">
        <v>956</v>
      </c>
      <c r="BI133" s="253">
        <v>1007</v>
      </c>
      <c r="BJ133" s="253">
        <v>1014</v>
      </c>
      <c r="BK133" s="253">
        <v>1003</v>
      </c>
      <c r="BL133" s="253">
        <v>1051</v>
      </c>
      <c r="BM133" s="253">
        <v>1092</v>
      </c>
      <c r="BN133" s="253">
        <v>1136</v>
      </c>
      <c r="BO133" s="253">
        <v>1167</v>
      </c>
      <c r="BP133" s="253">
        <v>1177</v>
      </c>
      <c r="BQ133" s="253">
        <v>1202</v>
      </c>
      <c r="BR133" s="253">
        <v>1287</v>
      </c>
      <c r="BS133" s="253">
        <v>1342</v>
      </c>
      <c r="BT133" s="253">
        <v>1345</v>
      </c>
      <c r="BU133" s="253">
        <v>1324</v>
      </c>
      <c r="BV133" s="253">
        <v>0</v>
      </c>
      <c r="BW133" s="253">
        <v>0</v>
      </c>
      <c r="BX133" s="253">
        <v>0</v>
      </c>
      <c r="BY133" s="253">
        <v>0</v>
      </c>
      <c r="BZ133" s="253">
        <v>0</v>
      </c>
      <c r="CA133" s="253">
        <v>0</v>
      </c>
      <c r="CB133" s="253">
        <v>0</v>
      </c>
      <c r="CC133" s="253">
        <v>0</v>
      </c>
      <c r="CD133" s="253">
        <v>0</v>
      </c>
      <c r="CE133" s="253">
        <v>0</v>
      </c>
      <c r="CF133" s="253">
        <v>0</v>
      </c>
      <c r="CG133" s="253">
        <v>0</v>
      </c>
      <c r="CH133" s="254">
        <v>0</v>
      </c>
      <c r="CI133" s="267"/>
    </row>
    <row r="134" spans="1:87" ht="15.6" x14ac:dyDescent="0.3">
      <c r="A134" s="329"/>
      <c r="B134" s="256" t="s">
        <v>376</v>
      </c>
      <c r="AH134" s="253">
        <v>0</v>
      </c>
      <c r="AI134" s="253">
        <v>0</v>
      </c>
      <c r="AJ134" s="253">
        <v>0</v>
      </c>
      <c r="AK134" s="253">
        <v>0</v>
      </c>
      <c r="AL134" s="253">
        <v>0</v>
      </c>
      <c r="AM134" s="253">
        <v>0</v>
      </c>
      <c r="AN134" s="253">
        <v>0</v>
      </c>
      <c r="AO134" s="253">
        <v>0</v>
      </c>
      <c r="AP134" s="253">
        <v>0</v>
      </c>
      <c r="AQ134" s="253">
        <v>0</v>
      </c>
      <c r="AR134" s="253">
        <v>0</v>
      </c>
      <c r="AS134" s="253">
        <v>0</v>
      </c>
      <c r="AT134" s="253">
        <v>0</v>
      </c>
      <c r="AU134" s="253">
        <v>0</v>
      </c>
      <c r="AV134" s="253">
        <v>0</v>
      </c>
      <c r="AW134" s="253">
        <v>0</v>
      </c>
      <c r="AX134" s="253">
        <v>0</v>
      </c>
      <c r="AY134" s="253">
        <v>0</v>
      </c>
      <c r="AZ134" s="253">
        <v>0</v>
      </c>
      <c r="BA134" s="253">
        <v>0</v>
      </c>
      <c r="BB134" s="253">
        <v>0</v>
      </c>
      <c r="BC134" s="253">
        <v>0</v>
      </c>
      <c r="BD134" s="253">
        <v>0</v>
      </c>
      <c r="BE134" s="253">
        <v>0</v>
      </c>
      <c r="BF134" s="253">
        <v>0</v>
      </c>
      <c r="BG134" s="253">
        <v>0</v>
      </c>
      <c r="BH134" s="253">
        <v>0</v>
      </c>
      <c r="BI134" s="253">
        <v>0</v>
      </c>
      <c r="BJ134" s="253">
        <v>0</v>
      </c>
      <c r="BK134" s="253">
        <v>0</v>
      </c>
      <c r="BL134" s="253">
        <v>0</v>
      </c>
      <c r="BM134" s="253">
        <v>23</v>
      </c>
      <c r="BN134" s="253">
        <v>23</v>
      </c>
      <c r="BO134" s="253">
        <v>19</v>
      </c>
      <c r="BP134" s="253">
        <v>19</v>
      </c>
      <c r="BQ134" s="253">
        <v>21</v>
      </c>
      <c r="BR134" s="253">
        <v>20</v>
      </c>
      <c r="BS134" s="253">
        <v>20</v>
      </c>
      <c r="BT134" s="253">
        <v>20</v>
      </c>
      <c r="BU134" s="253">
        <v>20</v>
      </c>
      <c r="BV134" s="253">
        <v>23</v>
      </c>
      <c r="BW134" s="253">
        <v>25</v>
      </c>
      <c r="BX134" s="253">
        <v>21</v>
      </c>
      <c r="BY134" s="253">
        <v>22</v>
      </c>
      <c r="BZ134" s="253">
        <v>25</v>
      </c>
      <c r="CA134" s="253">
        <v>37</v>
      </c>
      <c r="CB134" s="253">
        <v>40</v>
      </c>
      <c r="CC134" s="253">
        <v>44</v>
      </c>
      <c r="CD134" s="253">
        <v>49</v>
      </c>
      <c r="CE134" s="253">
        <v>56</v>
      </c>
      <c r="CF134" s="253">
        <v>59</v>
      </c>
      <c r="CG134" s="253">
        <v>61</v>
      </c>
      <c r="CH134" s="254">
        <v>63</v>
      </c>
      <c r="CI134" s="267"/>
    </row>
    <row r="135" spans="1:87" ht="15.6" x14ac:dyDescent="0.3">
      <c r="B135" s="256" t="s">
        <v>378</v>
      </c>
      <c r="AH135" s="253">
        <v>0</v>
      </c>
      <c r="AI135" s="253">
        <v>0</v>
      </c>
      <c r="AJ135" s="253">
        <v>0</v>
      </c>
      <c r="AK135" s="253">
        <v>0</v>
      </c>
      <c r="AL135" s="253">
        <v>0</v>
      </c>
      <c r="AM135" s="253">
        <v>0</v>
      </c>
      <c r="AN135" s="253">
        <v>0</v>
      </c>
      <c r="AO135" s="253">
        <v>0</v>
      </c>
      <c r="AP135" s="253">
        <v>0</v>
      </c>
      <c r="AQ135" s="253">
        <v>0</v>
      </c>
      <c r="AR135" s="253">
        <v>0</v>
      </c>
      <c r="AS135" s="253">
        <v>0</v>
      </c>
      <c r="AT135" s="253">
        <v>0</v>
      </c>
      <c r="AU135" s="253">
        <v>0</v>
      </c>
      <c r="AV135" s="253">
        <v>0</v>
      </c>
      <c r="AW135" s="253">
        <v>0</v>
      </c>
      <c r="AX135" s="253">
        <v>0</v>
      </c>
      <c r="AY135" s="253">
        <v>0</v>
      </c>
      <c r="AZ135" s="253">
        <v>0</v>
      </c>
      <c r="BA135" s="253">
        <v>0</v>
      </c>
      <c r="BB135" s="253">
        <v>0</v>
      </c>
      <c r="BC135" s="253">
        <v>0</v>
      </c>
      <c r="BD135" s="253">
        <v>0</v>
      </c>
      <c r="BE135" s="253">
        <v>0</v>
      </c>
      <c r="BF135" s="253">
        <v>0</v>
      </c>
      <c r="BG135" s="253">
        <v>0</v>
      </c>
      <c r="BH135" s="253">
        <v>0</v>
      </c>
      <c r="BI135" s="253">
        <v>0</v>
      </c>
      <c r="BJ135" s="253">
        <v>0</v>
      </c>
      <c r="BK135" s="253">
        <v>0</v>
      </c>
      <c r="BL135" s="253">
        <v>0</v>
      </c>
      <c r="BM135" s="253">
        <v>0</v>
      </c>
      <c r="BN135" s="253">
        <v>0</v>
      </c>
      <c r="BO135" s="253">
        <v>0</v>
      </c>
      <c r="BP135" s="253">
        <v>0</v>
      </c>
      <c r="BQ135" s="253">
        <v>1</v>
      </c>
      <c r="BR135" s="253">
        <v>1</v>
      </c>
      <c r="BS135" s="253">
        <v>1</v>
      </c>
      <c r="BT135" s="253">
        <v>1</v>
      </c>
      <c r="BU135" s="253">
        <v>1</v>
      </c>
      <c r="BV135" s="253">
        <v>1</v>
      </c>
      <c r="BW135" s="253">
        <v>1</v>
      </c>
      <c r="BX135" s="253">
        <v>1</v>
      </c>
      <c r="BY135" s="253">
        <v>1</v>
      </c>
      <c r="BZ135" s="253">
        <v>1</v>
      </c>
      <c r="CA135" s="253">
        <v>2</v>
      </c>
      <c r="CB135" s="253">
        <v>2</v>
      </c>
      <c r="CC135" s="253">
        <v>2</v>
      </c>
      <c r="CD135" s="253">
        <v>2</v>
      </c>
      <c r="CE135" s="253">
        <v>2</v>
      </c>
      <c r="CF135" s="253">
        <v>2</v>
      </c>
      <c r="CG135" s="253">
        <v>3</v>
      </c>
      <c r="CH135" s="254">
        <v>3</v>
      </c>
      <c r="CI135" s="267"/>
    </row>
    <row r="136" spans="1:87" ht="38.1" customHeight="1" x14ac:dyDescent="0.3">
      <c r="B136" s="331" t="s">
        <v>634</v>
      </c>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c r="BT136" s="253"/>
      <c r="BU136" s="253"/>
      <c r="BV136" s="253"/>
      <c r="BW136" s="253"/>
      <c r="BX136" s="253"/>
      <c r="BY136" s="253"/>
      <c r="BZ136" s="253"/>
      <c r="CA136" s="253"/>
      <c r="CB136" s="253"/>
      <c r="CC136" s="253"/>
      <c r="CD136" s="253"/>
      <c r="CE136" s="253"/>
      <c r="CF136" s="253"/>
      <c r="CG136" s="253"/>
      <c r="CH136" s="254"/>
      <c r="CI136" s="267"/>
    </row>
    <row r="137" spans="1:87" ht="31.8" thickBot="1" x14ac:dyDescent="0.35">
      <c r="A137" s="298"/>
      <c r="B137" s="263" t="s">
        <v>635</v>
      </c>
      <c r="C137" s="299"/>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c r="AP137" s="320"/>
      <c r="AQ137" s="320"/>
      <c r="AR137" s="320"/>
      <c r="AS137" s="320"/>
      <c r="AT137" s="320"/>
      <c r="AU137" s="320"/>
      <c r="AV137" s="320"/>
      <c r="AW137" s="320"/>
      <c r="AX137" s="320"/>
      <c r="AY137" s="320"/>
      <c r="AZ137" s="320"/>
      <c r="BA137" s="320"/>
      <c r="BB137" s="320"/>
      <c r="BC137" s="320"/>
      <c r="BD137" s="320"/>
      <c r="BE137" s="320"/>
      <c r="BF137" s="320"/>
      <c r="BG137" s="320"/>
      <c r="BH137" s="320"/>
      <c r="BI137" s="320"/>
      <c r="BJ137" s="320"/>
      <c r="BK137" s="320"/>
      <c r="BL137" s="320"/>
      <c r="BM137" s="320"/>
      <c r="BN137" s="320"/>
      <c r="BO137" s="320"/>
      <c r="BP137" s="320"/>
      <c r="BQ137" s="320"/>
      <c r="BR137" s="320"/>
      <c r="BS137" s="320"/>
      <c r="BT137" s="320"/>
      <c r="BU137" s="320"/>
      <c r="BV137" s="320"/>
      <c r="BW137" s="320"/>
      <c r="BX137" s="299"/>
      <c r="BY137" s="299"/>
      <c r="BZ137" s="299"/>
      <c r="CA137" s="299"/>
      <c r="CB137" s="299"/>
      <c r="CC137" s="299"/>
      <c r="CD137" s="299"/>
      <c r="CE137" s="299"/>
      <c r="CF137" s="299"/>
      <c r="CG137" s="299"/>
      <c r="CH137" s="344"/>
      <c r="CI137" s="267"/>
    </row>
    <row r="138" spans="1:87" ht="15.6" x14ac:dyDescent="0.3">
      <c r="CI138" s="267"/>
    </row>
    <row r="139" spans="1:87" ht="15.6" x14ac:dyDescent="0.3">
      <c r="CI139" s="267"/>
    </row>
    <row r="140" spans="1:87" ht="15.6" x14ac:dyDescent="0.3">
      <c r="CI140" s="267"/>
    </row>
    <row r="141" spans="1:87" ht="15.6" x14ac:dyDescent="0.3">
      <c r="CI141" s="267"/>
    </row>
    <row r="142" spans="1:87" ht="15.6" x14ac:dyDescent="0.3">
      <c r="CI142" s="267"/>
    </row>
    <row r="143" spans="1:87" ht="15.6" x14ac:dyDescent="0.3">
      <c r="CI143" s="267"/>
    </row>
    <row r="144" spans="1:87" ht="15.6" x14ac:dyDescent="0.3">
      <c r="CI144" s="267"/>
    </row>
    <row r="145" spans="87:87" ht="15.6" x14ac:dyDescent="0.3">
      <c r="CI145" s="267"/>
    </row>
    <row r="146" spans="87:87" ht="15.6" x14ac:dyDescent="0.3">
      <c r="CI146" s="267"/>
    </row>
    <row r="147" spans="87:87" ht="15.6" x14ac:dyDescent="0.3">
      <c r="CI147" s="267"/>
    </row>
    <row r="148" spans="87:87" ht="15.6" x14ac:dyDescent="0.3">
      <c r="CI148" s="267"/>
    </row>
    <row r="149" spans="87:87" ht="15.6" x14ac:dyDescent="0.3">
      <c r="CI149" s="267"/>
    </row>
    <row r="150" spans="87:87" ht="15.6" x14ac:dyDescent="0.3">
      <c r="CI150" s="267"/>
    </row>
    <row r="151" spans="87:87" ht="15.6" x14ac:dyDescent="0.3">
      <c r="CI151" s="267"/>
    </row>
    <row r="152" spans="87:87" ht="15.6" x14ac:dyDescent="0.3">
      <c r="CI152" s="267"/>
    </row>
    <row r="153" spans="87:87" ht="15.6" x14ac:dyDescent="0.3">
      <c r="CI153" s="267"/>
    </row>
    <row r="154" spans="87:87" ht="15.6" x14ac:dyDescent="0.3">
      <c r="CI154" s="267"/>
    </row>
    <row r="155" spans="87:87" ht="15.6" x14ac:dyDescent="0.3">
      <c r="CI155" s="267"/>
    </row>
    <row r="156" spans="87:87" ht="15.6" x14ac:dyDescent="0.3">
      <c r="CI156" s="267"/>
    </row>
    <row r="157" spans="87:87" ht="15.6" x14ac:dyDescent="0.3">
      <c r="CI157" s="267"/>
    </row>
    <row r="158" spans="87:87" ht="15.6" x14ac:dyDescent="0.3">
      <c r="CI158" s="267"/>
    </row>
    <row r="159" spans="87:87" ht="15.6" x14ac:dyDescent="0.3">
      <c r="CI159" s="267"/>
    </row>
    <row r="160" spans="87:87" ht="15.6" x14ac:dyDescent="0.3">
      <c r="CI160" s="267"/>
    </row>
    <row r="161" spans="87:87" ht="15.6" x14ac:dyDescent="0.3">
      <c r="CI161" s="267"/>
    </row>
    <row r="162" spans="87:87" ht="15.6" x14ac:dyDescent="0.3">
      <c r="CI162" s="267"/>
    </row>
    <row r="163" spans="87:87" ht="15.6" x14ac:dyDescent="0.3">
      <c r="CI163" s="267"/>
    </row>
    <row r="164" spans="87:87" ht="15.6" x14ac:dyDescent="0.3">
      <c r="CI164" s="267"/>
    </row>
    <row r="183" spans="75:75" x14ac:dyDescent="0.25">
      <c r="BW183" s="345"/>
    </row>
  </sheetData>
  <hyperlinks>
    <hyperlink ref="B1" location="Notes!A1" display="Information relating to this table can be found in the 'Notes' tab" xr:uid="{B10D065E-04F7-4DAC-8429-7E071EBA3F54}"/>
    <hyperlink ref="A1" location="Contents!A1" display="Contents page" xr:uid="{7DB6D4B4-0768-4C4F-ADB2-77B4D76D9548}"/>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6E461-3D1D-49E4-AFCA-A5A5023F26A5}">
  <dimension ref="A1:DN221"/>
  <sheetViews>
    <sheetView zoomScale="80" zoomScaleNormal="80" workbookViewId="0">
      <pane xSplit="3" ySplit="3" topLeftCell="BJ56" activePane="bottomRight" state="frozen"/>
      <selection pane="topRight" activeCell="B8" sqref="B8"/>
      <selection pane="bottomLeft" activeCell="B8" sqref="B8"/>
      <selection pane="bottomRight" activeCell="B8" sqref="B8"/>
    </sheetView>
  </sheetViews>
  <sheetFormatPr defaultColWidth="8.5546875" defaultRowHeight="14.4" outlineLevelCol="1" x14ac:dyDescent="0.3"/>
  <cols>
    <col min="1" max="1" width="20.44140625" style="348" bestFit="1" customWidth="1"/>
    <col min="2" max="2" width="139.5546875" style="348" customWidth="1"/>
    <col min="3" max="3" width="11.109375" style="348" bestFit="1" customWidth="1"/>
    <col min="4" max="33" width="9.5546875" style="348" hidden="1" customWidth="1" outlineLevel="1"/>
    <col min="34" max="34" width="9.5546875" style="348" bestFit="1" customWidth="1" collapsed="1"/>
    <col min="35" max="77" width="9.5546875" style="348" bestFit="1" customWidth="1"/>
    <col min="78" max="79" width="10.44140625" style="348" bestFit="1" customWidth="1"/>
    <col min="80" max="86" width="10.5546875" style="348" bestFit="1" customWidth="1"/>
    <col min="87" max="16384" width="8.5546875" style="348"/>
  </cols>
  <sheetData>
    <row r="1" spans="1:86" ht="15.6" thickBot="1" x14ac:dyDescent="0.35">
      <c r="A1" s="42" t="s">
        <v>47</v>
      </c>
      <c r="B1" s="141" t="s">
        <v>224</v>
      </c>
      <c r="C1" s="346"/>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47"/>
      <c r="AX1" s="347"/>
      <c r="AY1" s="347"/>
      <c r="AZ1" s="347"/>
      <c r="BA1" s="347"/>
      <c r="BB1" s="347"/>
      <c r="BC1" s="347"/>
      <c r="BD1" s="347"/>
      <c r="BE1" s="347"/>
      <c r="BF1" s="347"/>
      <c r="BG1" s="347"/>
      <c r="BH1" s="347"/>
      <c r="BI1" s="347"/>
      <c r="BJ1" s="347"/>
      <c r="BK1" s="347"/>
      <c r="BL1" s="347"/>
      <c r="BM1" s="347"/>
      <c r="BN1" s="347"/>
      <c r="BO1" s="347"/>
      <c r="BP1" s="347"/>
      <c r="BQ1" s="347"/>
      <c r="BR1" s="347"/>
      <c r="BS1" s="347"/>
      <c r="BT1" s="347"/>
      <c r="BU1" s="347"/>
      <c r="BV1" s="347"/>
      <c r="BW1" s="347"/>
      <c r="BX1" s="347"/>
      <c r="BY1" s="347"/>
      <c r="BZ1" s="347"/>
      <c r="CA1" s="347"/>
      <c r="CB1" s="347"/>
      <c r="CC1" s="347"/>
      <c r="CD1" s="347"/>
      <c r="CE1" s="347"/>
      <c r="CF1" s="347"/>
    </row>
    <row r="2" spans="1:86" ht="15.6" x14ac:dyDescent="0.3">
      <c r="A2" s="349" t="s">
        <v>48</v>
      </c>
      <c r="B2" s="350" t="s">
        <v>636</v>
      </c>
      <c r="C2" s="351"/>
      <c r="D2" s="352" t="s">
        <v>297</v>
      </c>
      <c r="E2" s="352" t="s">
        <v>298</v>
      </c>
      <c r="F2" s="352" t="s">
        <v>299</v>
      </c>
      <c r="G2" s="352" t="s">
        <v>300</v>
      </c>
      <c r="H2" s="352" t="s">
        <v>301</v>
      </c>
      <c r="I2" s="352" t="s">
        <v>302</v>
      </c>
      <c r="J2" s="352" t="s">
        <v>303</v>
      </c>
      <c r="K2" s="352" t="s">
        <v>304</v>
      </c>
      <c r="L2" s="352" t="s">
        <v>305</v>
      </c>
      <c r="M2" s="352" t="s">
        <v>306</v>
      </c>
      <c r="N2" s="352" t="s">
        <v>307</v>
      </c>
      <c r="O2" s="352" t="s">
        <v>308</v>
      </c>
      <c r="P2" s="352" t="s">
        <v>309</v>
      </c>
      <c r="Q2" s="352" t="s">
        <v>310</v>
      </c>
      <c r="R2" s="352" t="s">
        <v>311</v>
      </c>
      <c r="S2" s="352" t="s">
        <v>312</v>
      </c>
      <c r="T2" s="352" t="s">
        <v>313</v>
      </c>
      <c r="U2" s="352" t="s">
        <v>314</v>
      </c>
      <c r="V2" s="352" t="s">
        <v>315</v>
      </c>
      <c r="W2" s="352" t="s">
        <v>316</v>
      </c>
      <c r="X2" s="352" t="s">
        <v>317</v>
      </c>
      <c r="Y2" s="352" t="s">
        <v>318</v>
      </c>
      <c r="Z2" s="352" t="s">
        <v>319</v>
      </c>
      <c r="AA2" s="352" t="s">
        <v>320</v>
      </c>
      <c r="AB2" s="352" t="s">
        <v>321</v>
      </c>
      <c r="AC2" s="352" t="s">
        <v>322</v>
      </c>
      <c r="AD2" s="352" t="s">
        <v>323</v>
      </c>
      <c r="AE2" s="352" t="s">
        <v>324</v>
      </c>
      <c r="AF2" s="352" t="s">
        <v>325</v>
      </c>
      <c r="AG2" s="352" t="s">
        <v>326</v>
      </c>
      <c r="AH2" s="352" t="s">
        <v>327</v>
      </c>
      <c r="AI2" s="352" t="s">
        <v>328</v>
      </c>
      <c r="AJ2" s="352" t="s">
        <v>329</v>
      </c>
      <c r="AK2" s="352" t="s">
        <v>330</v>
      </c>
      <c r="AL2" s="352" t="s">
        <v>331</v>
      </c>
      <c r="AM2" s="352" t="s">
        <v>332</v>
      </c>
      <c r="AN2" s="352" t="s">
        <v>333</v>
      </c>
      <c r="AO2" s="352" t="s">
        <v>334</v>
      </c>
      <c r="AP2" s="352" t="s">
        <v>335</v>
      </c>
      <c r="AQ2" s="352" t="s">
        <v>336</v>
      </c>
      <c r="AR2" s="352" t="s">
        <v>337</v>
      </c>
      <c r="AS2" s="352" t="s">
        <v>338</v>
      </c>
      <c r="AT2" s="352" t="s">
        <v>339</v>
      </c>
      <c r="AU2" s="352" t="s">
        <v>340</v>
      </c>
      <c r="AV2" s="352" t="s">
        <v>341</v>
      </c>
      <c r="AW2" s="352" t="s">
        <v>342</v>
      </c>
      <c r="AX2" s="352" t="s">
        <v>343</v>
      </c>
      <c r="AY2" s="352" t="s">
        <v>226</v>
      </c>
      <c r="AZ2" s="352" t="s">
        <v>227</v>
      </c>
      <c r="BA2" s="352" t="s">
        <v>228</v>
      </c>
      <c r="BB2" s="352" t="s">
        <v>229</v>
      </c>
      <c r="BC2" s="352" t="s">
        <v>230</v>
      </c>
      <c r="BD2" s="352" t="s">
        <v>231</v>
      </c>
      <c r="BE2" s="352" t="s">
        <v>232</v>
      </c>
      <c r="BF2" s="352" t="s">
        <v>233</v>
      </c>
      <c r="BG2" s="352" t="s">
        <v>234</v>
      </c>
      <c r="BH2" s="352" t="s">
        <v>235</v>
      </c>
      <c r="BI2" s="352" t="s">
        <v>236</v>
      </c>
      <c r="BJ2" s="352" t="s">
        <v>237</v>
      </c>
      <c r="BK2" s="352" t="s">
        <v>238</v>
      </c>
      <c r="BL2" s="352" t="s">
        <v>239</v>
      </c>
      <c r="BM2" s="352" t="s">
        <v>240</v>
      </c>
      <c r="BN2" s="352" t="s">
        <v>241</v>
      </c>
      <c r="BO2" s="352" t="s">
        <v>242</v>
      </c>
      <c r="BP2" s="352" t="s">
        <v>243</v>
      </c>
      <c r="BQ2" s="352" t="s">
        <v>244</v>
      </c>
      <c r="BR2" s="352" t="s">
        <v>245</v>
      </c>
      <c r="BS2" s="352" t="s">
        <v>246</v>
      </c>
      <c r="BT2" s="352" t="s">
        <v>247</v>
      </c>
      <c r="BU2" s="352" t="s">
        <v>248</v>
      </c>
      <c r="BV2" s="352" t="s">
        <v>249</v>
      </c>
      <c r="BW2" s="352" t="s">
        <v>250</v>
      </c>
      <c r="BX2" s="352" t="s">
        <v>251</v>
      </c>
      <c r="BY2" s="352" t="s">
        <v>252</v>
      </c>
      <c r="BZ2" s="352" t="s">
        <v>253</v>
      </c>
      <c r="CA2" s="352" t="s">
        <v>254</v>
      </c>
      <c r="CB2" s="352" t="s">
        <v>255</v>
      </c>
      <c r="CC2" s="352" t="s">
        <v>256</v>
      </c>
      <c r="CD2" s="352" t="s">
        <v>257</v>
      </c>
      <c r="CE2" s="352" t="s">
        <v>258</v>
      </c>
      <c r="CF2" s="352" t="s">
        <v>259</v>
      </c>
      <c r="CG2" s="353" t="s">
        <v>260</v>
      </c>
      <c r="CH2" s="354" t="s">
        <v>261</v>
      </c>
    </row>
    <row r="3" spans="1:86" ht="15.6" x14ac:dyDescent="0.3">
      <c r="A3" s="355">
        <v>2026</v>
      </c>
      <c r="B3" s="356" t="s">
        <v>374</v>
      </c>
      <c r="C3" s="357"/>
      <c r="D3" s="358" t="s">
        <v>263</v>
      </c>
      <c r="E3" s="358" t="s">
        <v>263</v>
      </c>
      <c r="F3" s="358" t="s">
        <v>263</v>
      </c>
      <c r="G3" s="358" t="s">
        <v>263</v>
      </c>
      <c r="H3" s="358" t="s">
        <v>263</v>
      </c>
      <c r="I3" s="358" t="s">
        <v>263</v>
      </c>
      <c r="J3" s="358" t="s">
        <v>263</v>
      </c>
      <c r="K3" s="358" t="s">
        <v>263</v>
      </c>
      <c r="L3" s="358" t="s">
        <v>263</v>
      </c>
      <c r="M3" s="358" t="s">
        <v>263</v>
      </c>
      <c r="N3" s="358" t="s">
        <v>263</v>
      </c>
      <c r="O3" s="358" t="s">
        <v>263</v>
      </c>
      <c r="P3" s="358" t="s">
        <v>263</v>
      </c>
      <c r="Q3" s="358" t="s">
        <v>263</v>
      </c>
      <c r="R3" s="358" t="s">
        <v>263</v>
      </c>
      <c r="S3" s="358" t="s">
        <v>263</v>
      </c>
      <c r="T3" s="358" t="s">
        <v>263</v>
      </c>
      <c r="U3" s="358" t="s">
        <v>263</v>
      </c>
      <c r="V3" s="358" t="s">
        <v>263</v>
      </c>
      <c r="W3" s="358" t="s">
        <v>263</v>
      </c>
      <c r="X3" s="358" t="s">
        <v>263</v>
      </c>
      <c r="Y3" s="358" t="s">
        <v>263</v>
      </c>
      <c r="Z3" s="358" t="s">
        <v>263</v>
      </c>
      <c r="AA3" s="358" t="s">
        <v>263</v>
      </c>
      <c r="AB3" s="358" t="s">
        <v>263</v>
      </c>
      <c r="AC3" s="358" t="s">
        <v>263</v>
      </c>
      <c r="AD3" s="358" t="s">
        <v>263</v>
      </c>
      <c r="AE3" s="358" t="s">
        <v>263</v>
      </c>
      <c r="AF3" s="358" t="s">
        <v>263</v>
      </c>
      <c r="AG3" s="358" t="s">
        <v>263</v>
      </c>
      <c r="AH3" s="358" t="s">
        <v>263</v>
      </c>
      <c r="AI3" s="358" t="s">
        <v>263</v>
      </c>
      <c r="AJ3" s="358" t="s">
        <v>263</v>
      </c>
      <c r="AK3" s="358" t="s">
        <v>263</v>
      </c>
      <c r="AL3" s="358" t="s">
        <v>263</v>
      </c>
      <c r="AM3" s="358" t="s">
        <v>263</v>
      </c>
      <c r="AN3" s="358" t="s">
        <v>263</v>
      </c>
      <c r="AO3" s="358" t="s">
        <v>263</v>
      </c>
      <c r="AP3" s="358" t="s">
        <v>263</v>
      </c>
      <c r="AQ3" s="358" t="s">
        <v>263</v>
      </c>
      <c r="AR3" s="358" t="s">
        <v>263</v>
      </c>
      <c r="AS3" s="358" t="s">
        <v>263</v>
      </c>
      <c r="AT3" s="358" t="s">
        <v>263</v>
      </c>
      <c r="AU3" s="358" t="s">
        <v>263</v>
      </c>
      <c r="AV3" s="358" t="s">
        <v>263</v>
      </c>
      <c r="AW3" s="358" t="s">
        <v>263</v>
      </c>
      <c r="AX3" s="358" t="s">
        <v>263</v>
      </c>
      <c r="AY3" s="358" t="s">
        <v>263</v>
      </c>
      <c r="AZ3" s="358" t="s">
        <v>263</v>
      </c>
      <c r="BA3" s="358" t="s">
        <v>263</v>
      </c>
      <c r="BB3" s="358" t="s">
        <v>263</v>
      </c>
      <c r="BC3" s="358" t="s">
        <v>263</v>
      </c>
      <c r="BD3" s="358" t="s">
        <v>263</v>
      </c>
      <c r="BE3" s="358" t="s">
        <v>263</v>
      </c>
      <c r="BF3" s="358" t="s">
        <v>263</v>
      </c>
      <c r="BG3" s="358" t="s">
        <v>263</v>
      </c>
      <c r="BH3" s="358" t="s">
        <v>263</v>
      </c>
      <c r="BI3" s="358" t="s">
        <v>263</v>
      </c>
      <c r="BJ3" s="358" t="s">
        <v>263</v>
      </c>
      <c r="BK3" s="358" t="s">
        <v>263</v>
      </c>
      <c r="BL3" s="358" t="s">
        <v>263</v>
      </c>
      <c r="BM3" s="358" t="s">
        <v>263</v>
      </c>
      <c r="BN3" s="358" t="s">
        <v>263</v>
      </c>
      <c r="BO3" s="358" t="s">
        <v>263</v>
      </c>
      <c r="BP3" s="358" t="s">
        <v>263</v>
      </c>
      <c r="BQ3" s="358" t="s">
        <v>263</v>
      </c>
      <c r="BR3" s="358" t="s">
        <v>263</v>
      </c>
      <c r="BS3" s="358" t="s">
        <v>263</v>
      </c>
      <c r="BT3" s="358" t="s">
        <v>263</v>
      </c>
      <c r="BU3" s="358" t="s">
        <v>263</v>
      </c>
      <c r="BV3" s="358" t="s">
        <v>263</v>
      </c>
      <c r="BW3" s="358" t="s">
        <v>263</v>
      </c>
      <c r="BX3" s="358" t="s">
        <v>263</v>
      </c>
      <c r="BY3" s="358" t="s">
        <v>263</v>
      </c>
      <c r="BZ3" s="358" t="s">
        <v>263</v>
      </c>
      <c r="CA3" s="358" t="s">
        <v>263</v>
      </c>
      <c r="CB3" s="358" t="s">
        <v>263</v>
      </c>
      <c r="CC3" s="358" t="s">
        <v>264</v>
      </c>
      <c r="CD3" s="358" t="s">
        <v>264</v>
      </c>
      <c r="CE3" s="358" t="s">
        <v>264</v>
      </c>
      <c r="CF3" s="358" t="s">
        <v>264</v>
      </c>
      <c r="CG3" s="358" t="s">
        <v>264</v>
      </c>
      <c r="CH3" s="359" t="s">
        <v>264</v>
      </c>
    </row>
    <row r="4" spans="1:86" ht="15.6" x14ac:dyDescent="0.3">
      <c r="A4" s="360"/>
      <c r="B4" s="267" t="s">
        <v>589</v>
      </c>
      <c r="C4" s="361"/>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f t="shared" ref="AH4:BL4" si="0">SUM(AH5+AH10+AH25)</f>
        <v>1950</v>
      </c>
      <c r="AI4" s="362">
        <f t="shared" si="0"/>
        <v>2161</v>
      </c>
      <c r="AJ4" s="362">
        <f t="shared" si="0"/>
        <v>2469</v>
      </c>
      <c r="AK4" s="362">
        <f t="shared" si="0"/>
        <v>2881</v>
      </c>
      <c r="AL4" s="362">
        <f t="shared" si="0"/>
        <v>3199</v>
      </c>
      <c r="AM4" s="362">
        <f t="shared" si="0"/>
        <v>3423</v>
      </c>
      <c r="AN4" s="362">
        <f t="shared" si="0"/>
        <v>3942</v>
      </c>
      <c r="AO4" s="362">
        <f t="shared" si="0"/>
        <v>4431</v>
      </c>
      <c r="AP4" s="362">
        <f t="shared" si="0"/>
        <v>4969.8379999999997</v>
      </c>
      <c r="AQ4" s="362">
        <f t="shared" si="0"/>
        <v>5537.183</v>
      </c>
      <c r="AR4" s="362">
        <f t="shared" si="0"/>
        <v>6318.3490000000002</v>
      </c>
      <c r="AS4" s="362">
        <f t="shared" si="0"/>
        <v>7216.348</v>
      </c>
      <c r="AT4" s="362">
        <f t="shared" si="0"/>
        <v>8423.3080000000009</v>
      </c>
      <c r="AU4" s="362">
        <f t="shared" si="0"/>
        <v>10522.237999999999</v>
      </c>
      <c r="AV4" s="362">
        <f t="shared" si="0"/>
        <v>12707.696</v>
      </c>
      <c r="AW4" s="362">
        <f t="shared" si="0"/>
        <v>15061.775</v>
      </c>
      <c r="AX4" s="362">
        <f t="shared" si="0"/>
        <v>16667.764000000003</v>
      </c>
      <c r="AY4" s="362">
        <f t="shared" si="0"/>
        <v>17944.302</v>
      </c>
      <c r="AZ4" s="362">
        <f t="shared" si="0"/>
        <v>18965.116999999998</v>
      </c>
      <c r="BA4" s="362">
        <f t="shared" si="0"/>
        <v>19564.755000000001</v>
      </c>
      <c r="BB4" s="362">
        <f t="shared" si="0"/>
        <v>20078.919999999998</v>
      </c>
      <c r="BC4" s="362">
        <f t="shared" si="0"/>
        <v>20330.076000000001</v>
      </c>
      <c r="BD4" s="362">
        <f t="shared" si="0"/>
        <v>21179.150999999998</v>
      </c>
      <c r="BE4" s="362">
        <f t="shared" si="0"/>
        <v>22262.22286298317</v>
      </c>
      <c r="BF4" s="362">
        <f t="shared" si="0"/>
        <v>22791.246626094631</v>
      </c>
      <c r="BG4" s="362">
        <f t="shared" si="0"/>
        <v>23704.301180228125</v>
      </c>
      <c r="BH4" s="362">
        <f t="shared" si="0"/>
        <v>24049.819067599383</v>
      </c>
      <c r="BI4" s="362">
        <f t="shared" si="0"/>
        <v>24624.775001425078</v>
      </c>
      <c r="BJ4" s="362">
        <f t="shared" si="0"/>
        <v>25348.773944050023</v>
      </c>
      <c r="BK4" s="362">
        <f t="shared" si="0"/>
        <v>26923.655376689214</v>
      </c>
      <c r="BL4" s="362">
        <f t="shared" si="0"/>
        <v>27889.221167382166</v>
      </c>
      <c r="BM4" s="362">
        <f>SUM(BM5+BM10+BM25)</f>
        <v>29832.057241355316</v>
      </c>
      <c r="BN4" s="362">
        <f>SUM(BN5+BN10+BN25)</f>
        <v>30415.423914012783</v>
      </c>
      <c r="BO4" s="362">
        <f t="shared" ref="BO4:CG4" si="1">SUM(BO5+BO10+BO25)</f>
        <v>31317.515600214712</v>
      </c>
      <c r="BP4" s="362">
        <f t="shared" si="1"/>
        <v>32337.551259764652</v>
      </c>
      <c r="BQ4" s="362">
        <f t="shared" si="1"/>
        <v>32758.008389440187</v>
      </c>
      <c r="BR4" s="362">
        <f t="shared" si="1"/>
        <v>35060.130288499451</v>
      </c>
      <c r="BS4" s="362">
        <f t="shared" si="1"/>
        <v>36779.428479874769</v>
      </c>
      <c r="BT4" s="362">
        <f t="shared" si="1"/>
        <v>37553.000329962138</v>
      </c>
      <c r="BU4" s="362">
        <f t="shared" si="1"/>
        <v>39470.407287269169</v>
      </c>
      <c r="BV4" s="362">
        <f t="shared" si="1"/>
        <v>40750.508392276584</v>
      </c>
      <c r="BW4" s="362">
        <f t="shared" si="1"/>
        <v>42802.126336694979</v>
      </c>
      <c r="BX4" s="362">
        <f t="shared" si="1"/>
        <v>44018.964764422257</v>
      </c>
      <c r="BY4" s="362">
        <f t="shared" si="1"/>
        <v>46906.919360350425</v>
      </c>
      <c r="BZ4" s="362">
        <f t="shared" si="1"/>
        <v>50707.095814514221</v>
      </c>
      <c r="CA4" s="362">
        <f t="shared" si="1"/>
        <v>60586.523886965027</v>
      </c>
      <c r="CB4" s="362">
        <f t="shared" si="1"/>
        <v>71069.067184308573</v>
      </c>
      <c r="CC4" s="362">
        <f t="shared" si="1"/>
        <v>76893.884340450677</v>
      </c>
      <c r="CD4" s="362">
        <f t="shared" si="1"/>
        <v>83637.994305414584</v>
      </c>
      <c r="CE4" s="362">
        <f t="shared" si="1"/>
        <v>88107.983637253434</v>
      </c>
      <c r="CF4" s="362">
        <f t="shared" si="1"/>
        <v>92109.295376713679</v>
      </c>
      <c r="CG4" s="363">
        <f t="shared" si="1"/>
        <v>96594.086255176109</v>
      </c>
      <c r="CH4" s="364">
        <f>SUM(CH5+CH10+CH25)</f>
        <v>101707.32101750084</v>
      </c>
    </row>
    <row r="5" spans="1:86" s="369" customFormat="1" ht="15.6" x14ac:dyDescent="0.3">
      <c r="A5" s="360"/>
      <c r="B5" s="365" t="s">
        <v>637</v>
      </c>
      <c r="C5" s="361"/>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7">
        <f t="shared" ref="AH5:CE5" si="2">SUM(AH6)</f>
        <v>38.212009057648629</v>
      </c>
      <c r="AI5" s="367">
        <f t="shared" si="2"/>
        <v>45.18982913770833</v>
      </c>
      <c r="AJ5" s="367">
        <f t="shared" si="2"/>
        <v>53.999241405613688</v>
      </c>
      <c r="AK5" s="367">
        <f t="shared" si="2"/>
        <v>62.342414539002093</v>
      </c>
      <c r="AL5" s="367">
        <f t="shared" si="2"/>
        <v>71.859541551319978</v>
      </c>
      <c r="AM5" s="367">
        <f t="shared" si="2"/>
        <v>78.647272916770476</v>
      </c>
      <c r="AN5" s="367">
        <f t="shared" si="2"/>
        <v>84.034886228206318</v>
      </c>
      <c r="AO5" s="367">
        <f t="shared" si="2"/>
        <v>93.67593732937793</v>
      </c>
      <c r="AP5" s="367">
        <f t="shared" si="2"/>
        <v>100.99402633497093</v>
      </c>
      <c r="AQ5" s="367">
        <f t="shared" si="2"/>
        <v>111.38888622317006</v>
      </c>
      <c r="AR5" s="367">
        <f t="shared" si="2"/>
        <v>119.74097445514731</v>
      </c>
      <c r="AS5" s="367">
        <f t="shared" si="2"/>
        <v>130.07975711499893</v>
      </c>
      <c r="AT5" s="367">
        <f t="shared" si="2"/>
        <v>151.29442329670849</v>
      </c>
      <c r="AU5" s="367">
        <f t="shared" si="2"/>
        <v>183.10452084153411</v>
      </c>
      <c r="AV5" s="367">
        <f t="shared" si="2"/>
        <v>233.44177379818109</v>
      </c>
      <c r="AW5" s="367">
        <f t="shared" si="2"/>
        <v>325.20902588180275</v>
      </c>
      <c r="AX5" s="367">
        <f t="shared" si="2"/>
        <v>365.13545224968743</v>
      </c>
      <c r="AY5" s="367">
        <f t="shared" si="2"/>
        <v>437.39160512525461</v>
      </c>
      <c r="AZ5" s="367">
        <f t="shared" si="2"/>
        <v>443.26224191823394</v>
      </c>
      <c r="BA5" s="367">
        <f t="shared" si="2"/>
        <v>488.61175918926864</v>
      </c>
      <c r="BB5" s="367">
        <f t="shared" si="2"/>
        <v>528.58293270578872</v>
      </c>
      <c r="BC5" s="367">
        <f t="shared" si="2"/>
        <v>566.36950568822147</v>
      </c>
      <c r="BD5" s="367">
        <f t="shared" si="2"/>
        <v>607.03198548293733</v>
      </c>
      <c r="BE5" s="367">
        <f t="shared" si="2"/>
        <v>673.62344552251193</v>
      </c>
      <c r="BF5" s="367">
        <f t="shared" si="2"/>
        <v>762.23</v>
      </c>
      <c r="BG5" s="367">
        <f t="shared" si="2"/>
        <v>793.54721823565706</v>
      </c>
      <c r="BH5" s="367">
        <f t="shared" si="2"/>
        <v>842.13</v>
      </c>
      <c r="BI5" s="367">
        <f t="shared" si="2"/>
        <v>923.7647969778385</v>
      </c>
      <c r="BJ5" s="367">
        <f t="shared" si="2"/>
        <v>972.69087379439623</v>
      </c>
      <c r="BK5" s="367">
        <f t="shared" si="2"/>
        <v>1039.8247158707195</v>
      </c>
      <c r="BL5" s="367">
        <f t="shared" si="2"/>
        <v>1105.9393085337213</v>
      </c>
      <c r="BM5" s="367">
        <f t="shared" si="2"/>
        <v>1192.1009182195146</v>
      </c>
      <c r="BN5" s="367">
        <f t="shared" si="2"/>
        <v>1220.2044423261623</v>
      </c>
      <c r="BO5" s="367">
        <f t="shared" si="2"/>
        <v>1314.7165739259212</v>
      </c>
      <c r="BP5" s="367">
        <f t="shared" si="2"/>
        <v>1390.6353122046253</v>
      </c>
      <c r="BQ5" s="367">
        <f t="shared" si="2"/>
        <v>1463.3914453663692</v>
      </c>
      <c r="BR5" s="367">
        <f t="shared" si="2"/>
        <v>1717.304349681425</v>
      </c>
      <c r="BS5" s="367">
        <f t="shared" si="2"/>
        <v>1834.7090892979174</v>
      </c>
      <c r="BT5" s="367">
        <f t="shared" si="2"/>
        <v>1896.9720008984343</v>
      </c>
      <c r="BU5" s="367">
        <f t="shared" si="2"/>
        <v>1965.0820231168198</v>
      </c>
      <c r="BV5" s="367">
        <f t="shared" si="2"/>
        <v>2114.1233711450695</v>
      </c>
      <c r="BW5" s="367">
        <f t="shared" si="2"/>
        <v>2299.5904607779121</v>
      </c>
      <c r="BX5" s="367">
        <f t="shared" si="2"/>
        <v>2245.8835014780443</v>
      </c>
      <c r="BY5" s="367">
        <f t="shared" si="2"/>
        <v>2446.6424104537009</v>
      </c>
      <c r="BZ5" s="367">
        <f t="shared" si="2"/>
        <v>2844.1948579833138</v>
      </c>
      <c r="CA5" s="367">
        <f t="shared" si="2"/>
        <v>3645.090537402672</v>
      </c>
      <c r="CB5" s="367">
        <f t="shared" si="2"/>
        <v>4562.9314615151061</v>
      </c>
      <c r="CC5" s="367">
        <f t="shared" si="2"/>
        <v>5320.8607486720257</v>
      </c>
      <c r="CD5" s="367">
        <f t="shared" si="2"/>
        <v>6075.8076062382124</v>
      </c>
      <c r="CE5" s="367">
        <f t="shared" si="2"/>
        <v>6691.2928371297439</v>
      </c>
      <c r="CF5" s="367">
        <f>SUM(CF6)</f>
        <v>7236.9136567211608</v>
      </c>
      <c r="CG5" s="367">
        <f>SUM(CG6)</f>
        <v>7767.2402686819114</v>
      </c>
      <c r="CH5" s="368">
        <f>SUM(CH6)</f>
        <v>8303.0910764437594</v>
      </c>
    </row>
    <row r="6" spans="1:86" ht="15.6" x14ac:dyDescent="0.3">
      <c r="A6" s="370"/>
      <c r="B6" s="371" t="s">
        <v>590</v>
      </c>
      <c r="C6" s="372"/>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f>SUM(AH7:AH9)</f>
        <v>38.212009057648629</v>
      </c>
      <c r="AI6" s="367">
        <f t="shared" ref="AI6:CG6" si="3">SUM(AI7:AI9)</f>
        <v>45.18982913770833</v>
      </c>
      <c r="AJ6" s="367">
        <f t="shared" si="3"/>
        <v>53.999241405613688</v>
      </c>
      <c r="AK6" s="367">
        <f t="shared" si="3"/>
        <v>62.342414539002093</v>
      </c>
      <c r="AL6" s="367">
        <f t="shared" si="3"/>
        <v>71.859541551319978</v>
      </c>
      <c r="AM6" s="367">
        <f t="shared" si="3"/>
        <v>78.647272916770476</v>
      </c>
      <c r="AN6" s="367">
        <f t="shared" si="3"/>
        <v>84.034886228206318</v>
      </c>
      <c r="AO6" s="367">
        <f t="shared" si="3"/>
        <v>93.67593732937793</v>
      </c>
      <c r="AP6" s="367">
        <f t="shared" si="3"/>
        <v>100.99402633497093</v>
      </c>
      <c r="AQ6" s="367">
        <f t="shared" si="3"/>
        <v>111.38888622317006</v>
      </c>
      <c r="AR6" s="367">
        <f t="shared" si="3"/>
        <v>119.74097445514731</v>
      </c>
      <c r="AS6" s="367">
        <f t="shared" si="3"/>
        <v>130.07975711499893</v>
      </c>
      <c r="AT6" s="367">
        <f t="shared" si="3"/>
        <v>151.29442329670849</v>
      </c>
      <c r="AU6" s="367">
        <f t="shared" si="3"/>
        <v>183.10452084153411</v>
      </c>
      <c r="AV6" s="367">
        <f t="shared" si="3"/>
        <v>233.44177379818109</v>
      </c>
      <c r="AW6" s="367">
        <f t="shared" si="3"/>
        <v>325.20902588180275</v>
      </c>
      <c r="AX6" s="367">
        <f t="shared" si="3"/>
        <v>365.13545224968743</v>
      </c>
      <c r="AY6" s="367">
        <f t="shared" si="3"/>
        <v>437.39160512525461</v>
      </c>
      <c r="AZ6" s="367">
        <f t="shared" si="3"/>
        <v>443.26224191823394</v>
      </c>
      <c r="BA6" s="367">
        <f t="shared" si="3"/>
        <v>488.61175918926864</v>
      </c>
      <c r="BB6" s="367">
        <f t="shared" si="3"/>
        <v>528.58293270578872</v>
      </c>
      <c r="BC6" s="367">
        <f t="shared" si="3"/>
        <v>566.36950568822147</v>
      </c>
      <c r="BD6" s="367">
        <f t="shared" si="3"/>
        <v>607.03198548293733</v>
      </c>
      <c r="BE6" s="367">
        <f t="shared" si="3"/>
        <v>673.62344552251193</v>
      </c>
      <c r="BF6" s="367">
        <f t="shared" si="3"/>
        <v>762.23</v>
      </c>
      <c r="BG6" s="367">
        <f t="shared" si="3"/>
        <v>793.54721823565706</v>
      </c>
      <c r="BH6" s="367">
        <f t="shared" si="3"/>
        <v>842.13</v>
      </c>
      <c r="BI6" s="367">
        <f t="shared" si="3"/>
        <v>923.7647969778385</v>
      </c>
      <c r="BJ6" s="367">
        <f t="shared" si="3"/>
        <v>972.69087379439623</v>
      </c>
      <c r="BK6" s="367">
        <f t="shared" si="3"/>
        <v>1039.8247158707195</v>
      </c>
      <c r="BL6" s="367">
        <f t="shared" si="3"/>
        <v>1105.9393085337213</v>
      </c>
      <c r="BM6" s="367">
        <f t="shared" si="3"/>
        <v>1192.1009182195146</v>
      </c>
      <c r="BN6" s="367">
        <f t="shared" si="3"/>
        <v>1220.2044423261623</v>
      </c>
      <c r="BO6" s="367">
        <f t="shared" si="3"/>
        <v>1314.7165739259212</v>
      </c>
      <c r="BP6" s="367">
        <f t="shared" si="3"/>
        <v>1390.6353122046253</v>
      </c>
      <c r="BQ6" s="367">
        <f t="shared" si="3"/>
        <v>1463.3914453663692</v>
      </c>
      <c r="BR6" s="367">
        <f t="shared" si="3"/>
        <v>1717.304349681425</v>
      </c>
      <c r="BS6" s="367">
        <f t="shared" si="3"/>
        <v>1834.7090892979174</v>
      </c>
      <c r="BT6" s="367">
        <f t="shared" si="3"/>
        <v>1896.9720008984343</v>
      </c>
      <c r="BU6" s="367">
        <f t="shared" si="3"/>
        <v>1965.0820231168198</v>
      </c>
      <c r="BV6" s="367">
        <f t="shared" si="3"/>
        <v>2114.1233711450695</v>
      </c>
      <c r="BW6" s="367">
        <f t="shared" si="3"/>
        <v>2299.5904607779121</v>
      </c>
      <c r="BX6" s="367">
        <f t="shared" si="3"/>
        <v>2245.8835014780443</v>
      </c>
      <c r="BY6" s="367">
        <f t="shared" si="3"/>
        <v>2446.6424104537009</v>
      </c>
      <c r="BZ6" s="367">
        <f t="shared" si="3"/>
        <v>2844.1948579833138</v>
      </c>
      <c r="CA6" s="367">
        <f t="shared" si="3"/>
        <v>3645.090537402672</v>
      </c>
      <c r="CB6" s="367">
        <f t="shared" si="3"/>
        <v>4562.9314615151061</v>
      </c>
      <c r="CC6" s="367">
        <f t="shared" si="3"/>
        <v>5320.8607486720257</v>
      </c>
      <c r="CD6" s="367">
        <f t="shared" si="3"/>
        <v>6075.8076062382124</v>
      </c>
      <c r="CE6" s="367">
        <f t="shared" si="3"/>
        <v>6691.2928371297439</v>
      </c>
      <c r="CF6" s="367">
        <f t="shared" si="3"/>
        <v>7236.9136567211608</v>
      </c>
      <c r="CG6" s="367">
        <f t="shared" si="3"/>
        <v>7767.2402686819114</v>
      </c>
      <c r="CH6" s="368">
        <f>SUM(CH7:CH9)</f>
        <v>8303.0910764437594</v>
      </c>
    </row>
    <row r="7" spans="1:86" ht="15.6" x14ac:dyDescent="0.3">
      <c r="A7" s="370"/>
      <c r="B7" s="373" t="s">
        <v>638</v>
      </c>
      <c r="C7" s="372"/>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v>29.110512129380052</v>
      </c>
      <c r="AI7" s="367">
        <v>33.549592894152475</v>
      </c>
      <c r="AJ7" s="367">
        <v>40.369007052134776</v>
      </c>
      <c r="AK7" s="367">
        <v>46.752225119122535</v>
      </c>
      <c r="AL7" s="367">
        <v>54.320191795418218</v>
      </c>
      <c r="AM7" s="367">
        <v>59.875101756018147</v>
      </c>
      <c r="AN7" s="367">
        <v>65.101994394921959</v>
      </c>
      <c r="AO7" s="367">
        <v>74.2190013532487</v>
      </c>
      <c r="AP7" s="367">
        <v>80.449906377863556</v>
      </c>
      <c r="AQ7" s="367">
        <v>90.01536154090887</v>
      </c>
      <c r="AR7" s="367">
        <v>97.347068426548574</v>
      </c>
      <c r="AS7" s="367">
        <v>106.17280948270272</v>
      </c>
      <c r="AT7" s="367">
        <v>124.86515488177545</v>
      </c>
      <c r="AU7" s="367">
        <v>152.5137354583984</v>
      </c>
      <c r="AV7" s="367">
        <v>0</v>
      </c>
      <c r="AW7" s="367">
        <v>0</v>
      </c>
      <c r="AX7" s="367">
        <v>0</v>
      </c>
      <c r="AY7" s="367">
        <v>0</v>
      </c>
      <c r="AZ7" s="367">
        <v>0</v>
      </c>
      <c r="BA7" s="367">
        <v>0</v>
      </c>
      <c r="BB7" s="367">
        <v>0</v>
      </c>
      <c r="BC7" s="367">
        <v>0</v>
      </c>
      <c r="BD7" s="367">
        <v>0</v>
      </c>
      <c r="BE7" s="367">
        <v>0</v>
      </c>
      <c r="BF7" s="367">
        <v>0</v>
      </c>
      <c r="BG7" s="367">
        <v>0</v>
      </c>
      <c r="BH7" s="367">
        <v>0</v>
      </c>
      <c r="BI7" s="367">
        <v>0</v>
      </c>
      <c r="BJ7" s="367">
        <v>0</v>
      </c>
      <c r="BK7" s="367">
        <v>0</v>
      </c>
      <c r="BL7" s="367">
        <v>0</v>
      </c>
      <c r="BM7" s="367">
        <v>0</v>
      </c>
      <c r="BN7" s="367">
        <v>0</v>
      </c>
      <c r="BO7" s="367">
        <v>0</v>
      </c>
      <c r="BP7" s="367">
        <v>0</v>
      </c>
      <c r="BQ7" s="367">
        <v>0</v>
      </c>
      <c r="BR7" s="367">
        <v>0</v>
      </c>
      <c r="BS7" s="367">
        <v>0</v>
      </c>
      <c r="BT7" s="367">
        <v>0</v>
      </c>
      <c r="BU7" s="367">
        <v>0</v>
      </c>
      <c r="BV7" s="367">
        <v>0</v>
      </c>
      <c r="BW7" s="367">
        <v>0</v>
      </c>
      <c r="BX7" s="367">
        <v>0</v>
      </c>
      <c r="BY7" s="367">
        <v>0</v>
      </c>
      <c r="BZ7" s="367">
        <v>0</v>
      </c>
      <c r="CA7" s="367">
        <v>0</v>
      </c>
      <c r="CB7" s="367">
        <v>0</v>
      </c>
      <c r="CC7" s="367">
        <v>0</v>
      </c>
      <c r="CD7" s="367">
        <v>0</v>
      </c>
      <c r="CE7" s="367">
        <v>0</v>
      </c>
      <c r="CF7" s="367">
        <v>0</v>
      </c>
      <c r="CG7" s="367">
        <v>0</v>
      </c>
      <c r="CH7" s="368">
        <v>0</v>
      </c>
    </row>
    <row r="8" spans="1:86" ht="15.6" x14ac:dyDescent="0.3">
      <c r="A8" s="370"/>
      <c r="B8" s="373" t="s">
        <v>639</v>
      </c>
      <c r="C8" s="372"/>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v>0</v>
      </c>
      <c r="AI8" s="367">
        <v>0</v>
      </c>
      <c r="AJ8" s="367">
        <v>0</v>
      </c>
      <c r="AK8" s="367">
        <v>0</v>
      </c>
      <c r="AL8" s="367">
        <v>0</v>
      </c>
      <c r="AM8" s="367">
        <v>0</v>
      </c>
      <c r="AN8" s="367">
        <v>0</v>
      </c>
      <c r="AO8" s="367">
        <v>0</v>
      </c>
      <c r="AP8" s="367">
        <v>0</v>
      </c>
      <c r="AQ8" s="367">
        <v>0</v>
      </c>
      <c r="AR8" s="367">
        <v>0</v>
      </c>
      <c r="AS8" s="367">
        <v>0</v>
      </c>
      <c r="AT8" s="367">
        <v>0</v>
      </c>
      <c r="AU8" s="367">
        <v>0</v>
      </c>
      <c r="AV8" s="367">
        <v>231.47411666314397</v>
      </c>
      <c r="AW8" s="367">
        <v>325.20902588180275</v>
      </c>
      <c r="AX8" s="367">
        <v>365.13545224968743</v>
      </c>
      <c r="AY8" s="367">
        <v>437.39160512525461</v>
      </c>
      <c r="AZ8" s="367">
        <v>443.26224191823394</v>
      </c>
      <c r="BA8" s="367">
        <v>488.61175918926864</v>
      </c>
      <c r="BB8" s="367">
        <v>528.58293270578872</v>
      </c>
      <c r="BC8" s="367">
        <v>566.36950568822147</v>
      </c>
      <c r="BD8" s="367">
        <v>607.03198548293733</v>
      </c>
      <c r="BE8" s="367">
        <v>673.62344552251193</v>
      </c>
      <c r="BF8" s="367">
        <v>762.23</v>
      </c>
      <c r="BG8" s="367">
        <v>793.54721823565706</v>
      </c>
      <c r="BH8" s="367">
        <v>842.13</v>
      </c>
      <c r="BI8" s="367">
        <v>923.7647969778385</v>
      </c>
      <c r="BJ8" s="367">
        <v>972.69087379439623</v>
      </c>
      <c r="BK8" s="367">
        <v>1039.8247158707195</v>
      </c>
      <c r="BL8" s="367">
        <v>1105.9393085337213</v>
      </c>
      <c r="BM8" s="367">
        <v>1192.1009182195146</v>
      </c>
      <c r="BN8" s="367">
        <v>1220.2044423261623</v>
      </c>
      <c r="BO8" s="367">
        <v>1314.7165739259212</v>
      </c>
      <c r="BP8" s="367">
        <v>1390.6353122046253</v>
      </c>
      <c r="BQ8" s="367">
        <v>1463.3914453663692</v>
      </c>
      <c r="BR8" s="367">
        <v>1717.304349681425</v>
      </c>
      <c r="BS8" s="367">
        <v>1834.7090892979174</v>
      </c>
      <c r="BT8" s="367">
        <v>1896.9720008984343</v>
      </c>
      <c r="BU8" s="367">
        <v>1965.0820231168198</v>
      </c>
      <c r="BV8" s="367">
        <v>2114.1233711450695</v>
      </c>
      <c r="BW8" s="367">
        <v>2299.5904607779121</v>
      </c>
      <c r="BX8" s="367">
        <v>2245.8835014780443</v>
      </c>
      <c r="BY8" s="367">
        <v>2446.6424104537009</v>
      </c>
      <c r="BZ8" s="367">
        <v>2844.1948579833138</v>
      </c>
      <c r="CA8" s="367">
        <v>3645.090537402672</v>
      </c>
      <c r="CB8" s="367">
        <v>4562.9314615151061</v>
      </c>
      <c r="CC8" s="367">
        <v>5320.8607486720257</v>
      </c>
      <c r="CD8" s="367">
        <v>6075.8076062382124</v>
      </c>
      <c r="CE8" s="367">
        <v>6691.2928371297439</v>
      </c>
      <c r="CF8" s="367">
        <v>7236.9136567211608</v>
      </c>
      <c r="CG8" s="367">
        <v>7767.2402686819114</v>
      </c>
      <c r="CH8" s="368">
        <v>8303.0910764437594</v>
      </c>
    </row>
    <row r="9" spans="1:86" ht="15.6" x14ac:dyDescent="0.3">
      <c r="A9" s="370"/>
      <c r="B9" s="373" t="s">
        <v>415</v>
      </c>
      <c r="C9" s="372"/>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v>9.1014969282685811</v>
      </c>
      <c r="AI9" s="367">
        <v>11.640236243555856</v>
      </c>
      <c r="AJ9" s="367">
        <v>13.630234353478913</v>
      </c>
      <c r="AK9" s="367">
        <v>15.590189419879557</v>
      </c>
      <c r="AL9" s="367">
        <v>17.539349755901764</v>
      </c>
      <c r="AM9" s="367">
        <v>18.772171160752329</v>
      </c>
      <c r="AN9" s="367">
        <v>18.932891833284359</v>
      </c>
      <c r="AO9" s="367">
        <v>19.456935976129234</v>
      </c>
      <c r="AP9" s="367">
        <v>20.544119957107366</v>
      </c>
      <c r="AQ9" s="367">
        <v>21.373524682261195</v>
      </c>
      <c r="AR9" s="367">
        <v>22.393906028598739</v>
      </c>
      <c r="AS9" s="367">
        <v>23.906947632296195</v>
      </c>
      <c r="AT9" s="367">
        <v>26.429268414933048</v>
      </c>
      <c r="AU9" s="367">
        <v>30.590785383135724</v>
      </c>
      <c r="AV9" s="367">
        <v>1.9676571350371104</v>
      </c>
      <c r="AW9" s="367">
        <v>0</v>
      </c>
      <c r="AX9" s="367">
        <v>0</v>
      </c>
      <c r="AY9" s="367">
        <v>0</v>
      </c>
      <c r="AZ9" s="367">
        <v>0</v>
      </c>
      <c r="BA9" s="367">
        <v>0</v>
      </c>
      <c r="BB9" s="367">
        <v>0</v>
      </c>
      <c r="BC9" s="367">
        <v>0</v>
      </c>
      <c r="BD9" s="367">
        <v>0</v>
      </c>
      <c r="BE9" s="367">
        <v>0</v>
      </c>
      <c r="BF9" s="367">
        <v>0</v>
      </c>
      <c r="BG9" s="367">
        <v>0</v>
      </c>
      <c r="BH9" s="367">
        <v>0</v>
      </c>
      <c r="BI9" s="367">
        <v>0</v>
      </c>
      <c r="BJ9" s="367">
        <v>0</v>
      </c>
      <c r="BK9" s="367">
        <v>0</v>
      </c>
      <c r="BL9" s="367">
        <v>0</v>
      </c>
      <c r="BM9" s="367">
        <v>0</v>
      </c>
      <c r="BN9" s="367">
        <v>0</v>
      </c>
      <c r="BO9" s="367">
        <v>0</v>
      </c>
      <c r="BP9" s="367">
        <v>0</v>
      </c>
      <c r="BQ9" s="367">
        <v>0</v>
      </c>
      <c r="BR9" s="367">
        <v>0</v>
      </c>
      <c r="BS9" s="367">
        <v>0</v>
      </c>
      <c r="BT9" s="367">
        <v>0</v>
      </c>
      <c r="BU9" s="367">
        <v>0</v>
      </c>
      <c r="BV9" s="367">
        <v>0</v>
      </c>
      <c r="BW9" s="367">
        <v>0</v>
      </c>
      <c r="BX9" s="367">
        <v>0</v>
      </c>
      <c r="BY9" s="367">
        <v>0</v>
      </c>
      <c r="BZ9" s="367">
        <v>0</v>
      </c>
      <c r="CA9" s="367">
        <v>0</v>
      </c>
      <c r="CB9" s="367">
        <v>0</v>
      </c>
      <c r="CC9" s="367">
        <v>0</v>
      </c>
      <c r="CD9" s="367">
        <v>0</v>
      </c>
      <c r="CE9" s="367">
        <v>0</v>
      </c>
      <c r="CF9" s="367">
        <v>0</v>
      </c>
      <c r="CG9" s="367">
        <v>0</v>
      </c>
      <c r="CH9" s="368">
        <v>0</v>
      </c>
    </row>
    <row r="10" spans="1:86" ht="15.6" x14ac:dyDescent="0.3">
      <c r="A10" s="370"/>
      <c r="B10" s="365" t="s">
        <v>640</v>
      </c>
      <c r="C10" s="372"/>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f t="shared" ref="AH10:CH10" si="4">SUM(AH11+AH16)</f>
        <v>1744.9363580021991</v>
      </c>
      <c r="AI10" s="367">
        <f t="shared" si="4"/>
        <v>1913.8234731928555</v>
      </c>
      <c r="AJ10" s="367">
        <f t="shared" si="4"/>
        <v>2147.9146036506627</v>
      </c>
      <c r="AK10" s="367">
        <f t="shared" si="4"/>
        <v>2473.7702258409972</v>
      </c>
      <c r="AL10" s="367">
        <f t="shared" si="4"/>
        <v>2694.3778421335419</v>
      </c>
      <c r="AM10" s="367">
        <f t="shared" si="4"/>
        <v>2798.5754010931569</v>
      </c>
      <c r="AN10" s="367">
        <f t="shared" si="4"/>
        <v>3189.5353913213512</v>
      </c>
      <c r="AO10" s="367">
        <f t="shared" si="4"/>
        <v>3510.5979486238912</v>
      </c>
      <c r="AP10" s="367">
        <f t="shared" si="4"/>
        <v>3863.7596354769994</v>
      </c>
      <c r="AQ10" s="367">
        <f t="shared" si="4"/>
        <v>4218.0085583032605</v>
      </c>
      <c r="AR10" s="367">
        <f t="shared" si="4"/>
        <v>4778.1876533142913</v>
      </c>
      <c r="AS10" s="367">
        <f t="shared" si="4"/>
        <v>5386.8637170066058</v>
      </c>
      <c r="AT10" s="367">
        <f t="shared" si="4"/>
        <v>6203.3586933856386</v>
      </c>
      <c r="AU10" s="367">
        <f t="shared" si="4"/>
        <v>7733.8286858520669</v>
      </c>
      <c r="AV10" s="367">
        <f t="shared" si="4"/>
        <v>9240.6612355228863</v>
      </c>
      <c r="AW10" s="367">
        <f t="shared" si="4"/>
        <v>10953.790717231966</v>
      </c>
      <c r="AX10" s="367">
        <f t="shared" si="4"/>
        <v>12163.677998213689</v>
      </c>
      <c r="AY10" s="367">
        <f t="shared" si="4"/>
        <v>14149.853933502873</v>
      </c>
      <c r="AZ10" s="367">
        <f t="shared" si="4"/>
        <v>14811.718392050061</v>
      </c>
      <c r="BA10" s="367">
        <f t="shared" si="4"/>
        <v>15045.166830499556</v>
      </c>
      <c r="BB10" s="367">
        <f t="shared" si="4"/>
        <v>15196.941767056855</v>
      </c>
      <c r="BC10" s="367">
        <f t="shared" si="4"/>
        <v>15111.626149797892</v>
      </c>
      <c r="BD10" s="367">
        <f t="shared" si="4"/>
        <v>15606.976800400422</v>
      </c>
      <c r="BE10" s="367">
        <f t="shared" si="4"/>
        <v>16253.957960154279</v>
      </c>
      <c r="BF10" s="367">
        <f t="shared" si="4"/>
        <v>16431.191588594316</v>
      </c>
      <c r="BG10" s="367">
        <f t="shared" si="4"/>
        <v>16883.893951923728</v>
      </c>
      <c r="BH10" s="367">
        <f t="shared" si="4"/>
        <v>16801.03906759938</v>
      </c>
      <c r="BI10" s="367">
        <f t="shared" si="4"/>
        <v>16823.768173375145</v>
      </c>
      <c r="BJ10" s="367">
        <f t="shared" si="4"/>
        <v>17031.752065442357</v>
      </c>
      <c r="BK10" s="367">
        <f t="shared" si="4"/>
        <v>17879.512049140645</v>
      </c>
      <c r="BL10" s="367">
        <f t="shared" si="4"/>
        <v>18253.349406763678</v>
      </c>
      <c r="BM10" s="367">
        <f t="shared" si="4"/>
        <v>19361.265028288282</v>
      </c>
      <c r="BN10" s="367">
        <f t="shared" si="4"/>
        <v>19597.195623710209</v>
      </c>
      <c r="BO10" s="367">
        <f t="shared" si="4"/>
        <v>20142.807423229598</v>
      </c>
      <c r="BP10" s="367">
        <f t="shared" si="4"/>
        <v>20691.737630440137</v>
      </c>
      <c r="BQ10" s="367">
        <f t="shared" si="4"/>
        <v>21004.205071174591</v>
      </c>
      <c r="BR10" s="367">
        <f t="shared" si="4"/>
        <v>22644.370377540625</v>
      </c>
      <c r="BS10" s="367">
        <f t="shared" si="4"/>
        <v>24435.473591204307</v>
      </c>
      <c r="BT10" s="367">
        <f t="shared" si="4"/>
        <v>25145.877979642366</v>
      </c>
      <c r="BU10" s="367">
        <f t="shared" si="4"/>
        <v>27118.276106223064</v>
      </c>
      <c r="BV10" s="367">
        <f t="shared" si="4"/>
        <v>28221.74162745849</v>
      </c>
      <c r="BW10" s="367">
        <f t="shared" si="4"/>
        <v>29498.11675105806</v>
      </c>
      <c r="BX10" s="367">
        <f t="shared" si="4"/>
        <v>31796.383063030447</v>
      </c>
      <c r="BY10" s="367">
        <f t="shared" si="4"/>
        <v>34418.632311386566</v>
      </c>
      <c r="BZ10" s="367">
        <f t="shared" si="4"/>
        <v>37107.33043878754</v>
      </c>
      <c r="CA10" s="367">
        <f t="shared" si="4"/>
        <v>44361.748016736397</v>
      </c>
      <c r="CB10" s="367">
        <f t="shared" si="4"/>
        <v>52258.140191074315</v>
      </c>
      <c r="CC10" s="367">
        <f t="shared" si="4"/>
        <v>56204.041300112076</v>
      </c>
      <c r="CD10" s="367">
        <f t="shared" si="4"/>
        <v>61202.640307660244</v>
      </c>
      <c r="CE10" s="367">
        <f t="shared" si="4"/>
        <v>64662.227022852203</v>
      </c>
      <c r="CF10" s="367">
        <f t="shared" si="4"/>
        <v>67445.553120764438</v>
      </c>
      <c r="CG10" s="367">
        <f t="shared" si="4"/>
        <v>70275.984351519321</v>
      </c>
      <c r="CH10" s="374">
        <f t="shared" si="4"/>
        <v>73429.522584262828</v>
      </c>
    </row>
    <row r="11" spans="1:86" ht="15.6" x14ac:dyDescent="0.3">
      <c r="A11" s="370"/>
      <c r="B11" s="371" t="s">
        <v>590</v>
      </c>
      <c r="C11" s="372"/>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f>SUM(AH12:AH15)</f>
        <v>84.992842694372939</v>
      </c>
      <c r="AI11" s="367">
        <f t="shared" ref="AI11:CH11" si="5">SUM(AI12:AI15)</f>
        <v>121.68916031699572</v>
      </c>
      <c r="AJ11" s="367">
        <f t="shared" si="5"/>
        <v>166.70387406112764</v>
      </c>
      <c r="AK11" s="367">
        <f t="shared" si="5"/>
        <v>217.84198579961426</v>
      </c>
      <c r="AL11" s="367">
        <f t="shared" si="5"/>
        <v>277.25278739353433</v>
      </c>
      <c r="AM11" s="367">
        <f t="shared" si="5"/>
        <v>345.5591448036086</v>
      </c>
      <c r="AN11" s="367">
        <f t="shared" si="5"/>
        <v>394.12964207849609</v>
      </c>
      <c r="AO11" s="367">
        <f t="shared" si="5"/>
        <v>454.32133413419876</v>
      </c>
      <c r="AP11" s="367">
        <f t="shared" si="5"/>
        <v>529.62370490599756</v>
      </c>
      <c r="AQ11" s="367">
        <f t="shared" si="5"/>
        <v>598.97601469556002</v>
      </c>
      <c r="AR11" s="367">
        <f t="shared" si="5"/>
        <v>657.77219226729767</v>
      </c>
      <c r="AS11" s="367">
        <f t="shared" si="5"/>
        <v>737.67306664805164</v>
      </c>
      <c r="AT11" s="367">
        <f t="shared" si="5"/>
        <v>840.36643578570374</v>
      </c>
      <c r="AU11" s="367">
        <f t="shared" si="5"/>
        <v>993.89504814641259</v>
      </c>
      <c r="AV11" s="367">
        <f t="shared" si="5"/>
        <v>1276.6617635274988</v>
      </c>
      <c r="AW11" s="367">
        <f t="shared" si="5"/>
        <v>1736.8250803346616</v>
      </c>
      <c r="AX11" s="367">
        <f t="shared" si="5"/>
        <v>1938.6567415590337</v>
      </c>
      <c r="AY11" s="367">
        <f t="shared" si="5"/>
        <v>2356.4150170875105</v>
      </c>
      <c r="AZ11" s="367">
        <f t="shared" si="5"/>
        <v>2842.0259956222508</v>
      </c>
      <c r="BA11" s="367">
        <f t="shared" si="5"/>
        <v>3091.4517961447359</v>
      </c>
      <c r="BB11" s="367">
        <f t="shared" si="5"/>
        <v>3258.3114352948169</v>
      </c>
      <c r="BC11" s="367">
        <f t="shared" si="5"/>
        <v>3408.5922572418208</v>
      </c>
      <c r="BD11" s="367">
        <f t="shared" si="5"/>
        <v>3589.6378004004227</v>
      </c>
      <c r="BE11" s="367">
        <f t="shared" si="5"/>
        <v>3861.7406212620726</v>
      </c>
      <c r="BF11" s="367">
        <f t="shared" si="5"/>
        <v>4105.2438886240434</v>
      </c>
      <c r="BG11" s="367">
        <f t="shared" si="5"/>
        <v>4388.6272675576192</v>
      </c>
      <c r="BH11" s="367">
        <f t="shared" si="5"/>
        <v>4628.2520000000004</v>
      </c>
      <c r="BI11" s="367">
        <f t="shared" si="5"/>
        <v>4869.6964021188787</v>
      </c>
      <c r="BJ11" s="367">
        <f t="shared" si="5"/>
        <v>5122.9964421995737</v>
      </c>
      <c r="BK11" s="367">
        <f t="shared" si="5"/>
        <v>5468.0760196496631</v>
      </c>
      <c r="BL11" s="367">
        <f t="shared" si="5"/>
        <v>5799.6705914329377</v>
      </c>
      <c r="BM11" s="367">
        <f t="shared" si="5"/>
        <v>6277.2924692415208</v>
      </c>
      <c r="BN11" s="367">
        <f t="shared" si="5"/>
        <v>6456.118999717567</v>
      </c>
      <c r="BO11" s="367">
        <f t="shared" si="5"/>
        <v>6899.7753096582774</v>
      </c>
      <c r="BP11" s="367">
        <f t="shared" si="5"/>
        <v>7419.4275888724915</v>
      </c>
      <c r="BQ11" s="367">
        <f t="shared" si="5"/>
        <v>7673.9960352080689</v>
      </c>
      <c r="BR11" s="367">
        <f t="shared" si="5"/>
        <v>8507.1745241803274</v>
      </c>
      <c r="BS11" s="367">
        <f t="shared" si="5"/>
        <v>9511.495361865509</v>
      </c>
      <c r="BT11" s="367">
        <f t="shared" si="5"/>
        <v>9869.9444999743155</v>
      </c>
      <c r="BU11" s="367">
        <f t="shared" si="5"/>
        <v>11299.224825035957</v>
      </c>
      <c r="BV11" s="367">
        <f t="shared" si="5"/>
        <v>11994.367946705614</v>
      </c>
      <c r="BW11" s="367">
        <f t="shared" si="5"/>
        <v>12429.185466323412</v>
      </c>
      <c r="BX11" s="367">
        <f t="shared" si="5"/>
        <v>12690.399268941666</v>
      </c>
      <c r="BY11" s="367">
        <f t="shared" si="5"/>
        <v>13773.119457222714</v>
      </c>
      <c r="BZ11" s="367">
        <f t="shared" si="5"/>
        <v>15721.562954828332</v>
      </c>
      <c r="CA11" s="367">
        <f t="shared" si="5"/>
        <v>19058.572371357724</v>
      </c>
      <c r="CB11" s="367">
        <f t="shared" si="5"/>
        <v>22608.098965658122</v>
      </c>
      <c r="CC11" s="367">
        <f t="shared" si="5"/>
        <v>24685.694228771692</v>
      </c>
      <c r="CD11" s="367">
        <f t="shared" si="5"/>
        <v>27819.02214169499</v>
      </c>
      <c r="CE11" s="367">
        <f t="shared" si="5"/>
        <v>30398.041117153793</v>
      </c>
      <c r="CF11" s="367">
        <f t="shared" si="5"/>
        <v>32662.864298425175</v>
      </c>
      <c r="CG11" s="367">
        <f t="shared" si="5"/>
        <v>34849.404449872818</v>
      </c>
      <c r="CH11" s="374">
        <f t="shared" si="5"/>
        <v>37188.77979261586</v>
      </c>
    </row>
    <row r="12" spans="1:86" ht="15.6" x14ac:dyDescent="0.3">
      <c r="A12" s="370"/>
      <c r="B12" s="373" t="s">
        <v>638</v>
      </c>
      <c r="C12" s="372"/>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v>47.094339622641513</v>
      </c>
      <c r="AI12" s="367">
        <v>56.833456698741671</v>
      </c>
      <c r="AJ12" s="367">
        <v>70.134664795816093</v>
      </c>
      <c r="AK12" s="367">
        <v>89.996179088375442</v>
      </c>
      <c r="AL12" s="367">
        <v>107.5668620138519</v>
      </c>
      <c r="AM12" s="367">
        <v>131.12117688103268</v>
      </c>
      <c r="AN12" s="367">
        <v>148.84093337854017</v>
      </c>
      <c r="AO12" s="367">
        <v>171.82790159378595</v>
      </c>
      <c r="AP12" s="367">
        <v>194.35447124132716</v>
      </c>
      <c r="AQ12" s="367">
        <v>218.41677683791443</v>
      </c>
      <c r="AR12" s="367">
        <v>236.30305082986754</v>
      </c>
      <c r="AS12" s="367">
        <v>267.54749990048106</v>
      </c>
      <c r="AT12" s="367">
        <v>311.34100986175179</v>
      </c>
      <c r="AU12" s="367">
        <v>365.16189983173882</v>
      </c>
      <c r="AV12" s="367">
        <v>0</v>
      </c>
      <c r="AW12" s="367">
        <v>0</v>
      </c>
      <c r="AX12" s="367">
        <v>0</v>
      </c>
      <c r="AY12" s="367">
        <v>0</v>
      </c>
      <c r="AZ12" s="367">
        <v>0</v>
      </c>
      <c r="BA12" s="367">
        <v>0</v>
      </c>
      <c r="BB12" s="367">
        <v>0</v>
      </c>
      <c r="BC12" s="367">
        <v>0</v>
      </c>
      <c r="BD12" s="367">
        <v>0</v>
      </c>
      <c r="BE12" s="367">
        <v>0</v>
      </c>
      <c r="BF12" s="367">
        <v>0</v>
      </c>
      <c r="BG12" s="367">
        <v>0</v>
      </c>
      <c r="BH12" s="367">
        <v>0</v>
      </c>
      <c r="BI12" s="367">
        <v>0</v>
      </c>
      <c r="BJ12" s="367">
        <v>0</v>
      </c>
      <c r="BK12" s="367">
        <v>0</v>
      </c>
      <c r="BL12" s="367">
        <v>0</v>
      </c>
      <c r="BM12" s="367">
        <v>0</v>
      </c>
      <c r="BN12" s="367">
        <v>0</v>
      </c>
      <c r="BO12" s="367">
        <v>0</v>
      </c>
      <c r="BP12" s="367">
        <v>0</v>
      </c>
      <c r="BQ12" s="367">
        <v>0</v>
      </c>
      <c r="BR12" s="367">
        <v>0</v>
      </c>
      <c r="BS12" s="367">
        <v>0</v>
      </c>
      <c r="BT12" s="367">
        <v>0</v>
      </c>
      <c r="BU12" s="367">
        <v>0</v>
      </c>
      <c r="BV12" s="367">
        <v>0</v>
      </c>
      <c r="BW12" s="367">
        <v>0</v>
      </c>
      <c r="BX12" s="367">
        <v>0</v>
      </c>
      <c r="BY12" s="367">
        <v>0</v>
      </c>
      <c r="BZ12" s="367">
        <v>0</v>
      </c>
      <c r="CA12" s="367">
        <v>0</v>
      </c>
      <c r="CB12" s="367">
        <v>0</v>
      </c>
      <c r="CC12" s="367">
        <v>0</v>
      </c>
      <c r="CD12" s="367">
        <v>0</v>
      </c>
      <c r="CE12" s="367">
        <v>0</v>
      </c>
      <c r="CF12" s="367">
        <v>0</v>
      </c>
      <c r="CG12" s="367">
        <v>0</v>
      </c>
      <c r="CH12" s="374">
        <v>0</v>
      </c>
    </row>
    <row r="13" spans="1:86" s="369" customFormat="1" ht="15.6" x14ac:dyDescent="0.3">
      <c r="A13" s="360"/>
      <c r="B13" s="373" t="s">
        <v>639</v>
      </c>
      <c r="C13" s="361"/>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7">
        <v>0</v>
      </c>
      <c r="AI13" s="367">
        <v>0</v>
      </c>
      <c r="AJ13" s="367">
        <v>0</v>
      </c>
      <c r="AK13" s="367">
        <v>0</v>
      </c>
      <c r="AL13" s="367">
        <v>0</v>
      </c>
      <c r="AM13" s="367">
        <v>0</v>
      </c>
      <c r="AN13" s="367">
        <v>0</v>
      </c>
      <c r="AO13" s="367">
        <v>0</v>
      </c>
      <c r="AP13" s="367">
        <v>0</v>
      </c>
      <c r="AQ13" s="367">
        <v>0</v>
      </c>
      <c r="AR13" s="367">
        <v>0</v>
      </c>
      <c r="AS13" s="367">
        <v>0</v>
      </c>
      <c r="AT13" s="367">
        <v>0</v>
      </c>
      <c r="AU13" s="367">
        <v>0</v>
      </c>
      <c r="AV13" s="367">
        <v>1236.2204590686167</v>
      </c>
      <c r="AW13" s="367">
        <v>1736.8250803346616</v>
      </c>
      <c r="AX13" s="367">
        <v>1938.6567415590337</v>
      </c>
      <c r="AY13" s="367">
        <v>2356.4150170875105</v>
      </c>
      <c r="AZ13" s="367">
        <v>2842.0259956222508</v>
      </c>
      <c r="BA13" s="367">
        <v>3091.4517961447359</v>
      </c>
      <c r="BB13" s="367">
        <v>3258.3114352948169</v>
      </c>
      <c r="BC13" s="367">
        <v>3408.5922572418208</v>
      </c>
      <c r="BD13" s="367">
        <v>3589.6378004004227</v>
      </c>
      <c r="BE13" s="367">
        <v>3861.7406212620726</v>
      </c>
      <c r="BF13" s="367">
        <v>4105.2438886240434</v>
      </c>
      <c r="BG13" s="367">
        <v>4388.6272675576192</v>
      </c>
      <c r="BH13" s="367">
        <v>4628.2520000000004</v>
      </c>
      <c r="BI13" s="367">
        <v>4869.6964021188787</v>
      </c>
      <c r="BJ13" s="367">
        <v>5122.9964421995737</v>
      </c>
      <c r="BK13" s="367">
        <v>5468.0760196496631</v>
      </c>
      <c r="BL13" s="367">
        <v>5799.6705914329377</v>
      </c>
      <c r="BM13" s="367">
        <v>6277.2924692415208</v>
      </c>
      <c r="BN13" s="367">
        <v>6456.118999717567</v>
      </c>
      <c r="BO13" s="367">
        <v>6899.7753096582774</v>
      </c>
      <c r="BP13" s="367">
        <v>7419.4275888724915</v>
      </c>
      <c r="BQ13" s="367">
        <v>7528.3277963936862</v>
      </c>
      <c r="BR13" s="367">
        <v>7070.966334335757</v>
      </c>
      <c r="BS13" s="367">
        <v>6632.0880013466494</v>
      </c>
      <c r="BT13" s="367">
        <v>5138.3005447814785</v>
      </c>
      <c r="BU13" s="367">
        <v>3571.9593185363819</v>
      </c>
      <c r="BV13" s="367">
        <v>2486.5805035497042</v>
      </c>
      <c r="BW13" s="367">
        <v>1621.5160946707183</v>
      </c>
      <c r="BX13" s="367">
        <v>874.33412053569134</v>
      </c>
      <c r="BY13" s="367">
        <v>801.18649202329118</v>
      </c>
      <c r="BZ13" s="367">
        <v>767.88885855129126</v>
      </c>
      <c r="CA13" s="367">
        <v>784.70679178596833</v>
      </c>
      <c r="CB13" s="367">
        <v>804.19996864480026</v>
      </c>
      <c r="CC13" s="367">
        <v>809.427875656119</v>
      </c>
      <c r="CD13" s="367">
        <v>789.61768512689764</v>
      </c>
      <c r="CE13" s="367">
        <v>763.33997630920044</v>
      </c>
      <c r="CF13" s="367">
        <v>616.31369946128234</v>
      </c>
      <c r="CG13" s="367">
        <v>263.18257309269779</v>
      </c>
      <c r="CH13" s="374">
        <v>193.28398131324059</v>
      </c>
    </row>
    <row r="14" spans="1:86" s="369" customFormat="1" ht="15.6" x14ac:dyDescent="0.3">
      <c r="A14" s="360"/>
      <c r="B14" s="373" t="s">
        <v>415</v>
      </c>
      <c r="C14" s="361"/>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AH14" s="367">
        <v>37.898503071731419</v>
      </c>
      <c r="AI14" s="367">
        <v>64.855703618254054</v>
      </c>
      <c r="AJ14" s="367">
        <v>96.569209265311542</v>
      </c>
      <c r="AK14" s="367">
        <v>127.84580671123882</v>
      </c>
      <c r="AL14" s="367">
        <v>169.68592537968243</v>
      </c>
      <c r="AM14" s="367">
        <v>214.43796792257592</v>
      </c>
      <c r="AN14" s="367">
        <v>245.28870869995595</v>
      </c>
      <c r="AO14" s="367">
        <v>282.49343254041281</v>
      </c>
      <c r="AP14" s="367">
        <v>335.26923366467042</v>
      </c>
      <c r="AQ14" s="367">
        <v>380.55923785764566</v>
      </c>
      <c r="AR14" s="367">
        <v>421.4691414374301</v>
      </c>
      <c r="AS14" s="367">
        <v>470.12556674757064</v>
      </c>
      <c r="AT14" s="367">
        <v>529.02542592395196</v>
      </c>
      <c r="AU14" s="367">
        <v>628.73314831467371</v>
      </c>
      <c r="AV14" s="367">
        <v>40.441304458882144</v>
      </c>
      <c r="AW14" s="367">
        <v>0</v>
      </c>
      <c r="AX14" s="367">
        <v>0</v>
      </c>
      <c r="AY14" s="367">
        <v>0</v>
      </c>
      <c r="AZ14" s="367">
        <v>0</v>
      </c>
      <c r="BA14" s="367">
        <v>0</v>
      </c>
      <c r="BB14" s="367">
        <v>0</v>
      </c>
      <c r="BC14" s="367">
        <v>0</v>
      </c>
      <c r="BD14" s="367">
        <v>0</v>
      </c>
      <c r="BE14" s="367">
        <v>0</v>
      </c>
      <c r="BF14" s="367">
        <v>0</v>
      </c>
      <c r="BG14" s="367">
        <v>0</v>
      </c>
      <c r="BH14" s="367">
        <v>0</v>
      </c>
      <c r="BI14" s="367">
        <v>0</v>
      </c>
      <c r="BJ14" s="367">
        <v>0</v>
      </c>
      <c r="BK14" s="367">
        <v>0</v>
      </c>
      <c r="BL14" s="367">
        <v>0</v>
      </c>
      <c r="BM14" s="367">
        <v>0</v>
      </c>
      <c r="BN14" s="367">
        <v>0</v>
      </c>
      <c r="BO14" s="367">
        <v>0</v>
      </c>
      <c r="BP14" s="367">
        <v>0</v>
      </c>
      <c r="BQ14" s="367">
        <v>0</v>
      </c>
      <c r="BR14" s="367">
        <v>0</v>
      </c>
      <c r="BS14" s="367">
        <v>0</v>
      </c>
      <c r="BT14" s="367">
        <v>0</v>
      </c>
      <c r="BU14" s="367">
        <v>0</v>
      </c>
      <c r="BV14" s="367">
        <v>0</v>
      </c>
      <c r="BW14" s="367">
        <v>0</v>
      </c>
      <c r="BX14" s="367">
        <v>0</v>
      </c>
      <c r="BY14" s="367">
        <v>0</v>
      </c>
      <c r="BZ14" s="367">
        <v>0</v>
      </c>
      <c r="CA14" s="367">
        <v>0</v>
      </c>
      <c r="CB14" s="367">
        <v>0</v>
      </c>
      <c r="CC14" s="367">
        <v>0</v>
      </c>
      <c r="CD14" s="367">
        <v>0</v>
      </c>
      <c r="CE14" s="367">
        <v>0</v>
      </c>
      <c r="CF14" s="367">
        <v>0</v>
      </c>
      <c r="CG14" s="367">
        <v>0</v>
      </c>
      <c r="CH14" s="374">
        <v>0</v>
      </c>
    </row>
    <row r="15" spans="1:86" s="369" customFormat="1" ht="15.6" x14ac:dyDescent="0.3">
      <c r="A15" s="360"/>
      <c r="B15" s="373" t="s">
        <v>422</v>
      </c>
      <c r="C15" s="361"/>
      <c r="D15" s="366"/>
      <c r="E15" s="366"/>
      <c r="F15" s="366"/>
      <c r="G15" s="366"/>
      <c r="H15" s="366"/>
      <c r="I15" s="366"/>
      <c r="J15" s="366"/>
      <c r="K15" s="366"/>
      <c r="L15" s="366"/>
      <c r="M15" s="366"/>
      <c r="N15" s="366"/>
      <c r="O15" s="366"/>
      <c r="P15" s="366"/>
      <c r="Q15" s="366"/>
      <c r="R15" s="366"/>
      <c r="S15" s="366"/>
      <c r="T15" s="366"/>
      <c r="U15" s="366"/>
      <c r="V15" s="366"/>
      <c r="W15" s="366"/>
      <c r="X15" s="366"/>
      <c r="Y15" s="366"/>
      <c r="Z15" s="366"/>
      <c r="AA15" s="366"/>
      <c r="AB15" s="366"/>
      <c r="AC15" s="366"/>
      <c r="AD15" s="366"/>
      <c r="AE15" s="366"/>
      <c r="AF15" s="366"/>
      <c r="AG15" s="366"/>
      <c r="AH15" s="367">
        <v>0</v>
      </c>
      <c r="AI15" s="367">
        <v>0</v>
      </c>
      <c r="AJ15" s="367">
        <v>0</v>
      </c>
      <c r="AK15" s="367">
        <v>0</v>
      </c>
      <c r="AL15" s="367">
        <v>0</v>
      </c>
      <c r="AM15" s="367">
        <v>0</v>
      </c>
      <c r="AN15" s="367">
        <v>0</v>
      </c>
      <c r="AO15" s="367">
        <v>0</v>
      </c>
      <c r="AP15" s="367">
        <v>0</v>
      </c>
      <c r="AQ15" s="367">
        <v>0</v>
      </c>
      <c r="AR15" s="367">
        <v>0</v>
      </c>
      <c r="AS15" s="367">
        <v>0</v>
      </c>
      <c r="AT15" s="367">
        <v>0</v>
      </c>
      <c r="AU15" s="367">
        <v>0</v>
      </c>
      <c r="AV15" s="367">
        <v>0</v>
      </c>
      <c r="AW15" s="367">
        <v>0</v>
      </c>
      <c r="AX15" s="367">
        <v>0</v>
      </c>
      <c r="AY15" s="367">
        <v>0</v>
      </c>
      <c r="AZ15" s="367">
        <v>0</v>
      </c>
      <c r="BA15" s="367">
        <v>0</v>
      </c>
      <c r="BB15" s="367">
        <v>0</v>
      </c>
      <c r="BC15" s="367">
        <v>0</v>
      </c>
      <c r="BD15" s="367">
        <v>0</v>
      </c>
      <c r="BE15" s="367">
        <v>0</v>
      </c>
      <c r="BF15" s="367">
        <v>0</v>
      </c>
      <c r="BG15" s="367">
        <v>0</v>
      </c>
      <c r="BH15" s="367">
        <v>0</v>
      </c>
      <c r="BI15" s="367">
        <v>0</v>
      </c>
      <c r="BJ15" s="367">
        <v>0</v>
      </c>
      <c r="BK15" s="367">
        <v>0</v>
      </c>
      <c r="BL15" s="367">
        <v>0</v>
      </c>
      <c r="BM15" s="367">
        <v>0</v>
      </c>
      <c r="BN15" s="367">
        <v>0</v>
      </c>
      <c r="BO15" s="367">
        <v>0</v>
      </c>
      <c r="BP15" s="367">
        <v>0</v>
      </c>
      <c r="BQ15" s="367">
        <v>145.66823881438239</v>
      </c>
      <c r="BR15" s="367">
        <v>1436.2081898445697</v>
      </c>
      <c r="BS15" s="367">
        <v>2879.4073605188605</v>
      </c>
      <c r="BT15" s="367">
        <v>4731.643955192837</v>
      </c>
      <c r="BU15" s="367">
        <v>7727.2655064995752</v>
      </c>
      <c r="BV15" s="367">
        <v>9507.7874431559103</v>
      </c>
      <c r="BW15" s="367">
        <v>10807.669371652693</v>
      </c>
      <c r="BX15" s="367">
        <v>11816.065148405974</v>
      </c>
      <c r="BY15" s="367">
        <v>12971.932965199423</v>
      </c>
      <c r="BZ15" s="367">
        <v>14953.674096277042</v>
      </c>
      <c r="CA15" s="367">
        <v>18273.865579571757</v>
      </c>
      <c r="CB15" s="367">
        <v>21803.898997013323</v>
      </c>
      <c r="CC15" s="367">
        <v>23876.266353115574</v>
      </c>
      <c r="CD15" s="367">
        <v>27029.404456568092</v>
      </c>
      <c r="CE15" s="367">
        <v>29634.701140844591</v>
      </c>
      <c r="CF15" s="367">
        <v>32046.550598963891</v>
      </c>
      <c r="CG15" s="367">
        <v>34586.221876780117</v>
      </c>
      <c r="CH15" s="374">
        <v>36995.495811302622</v>
      </c>
    </row>
    <row r="16" spans="1:86" ht="15.6" x14ac:dyDescent="0.3">
      <c r="A16" s="370"/>
      <c r="B16" s="371" t="s">
        <v>592</v>
      </c>
      <c r="C16" s="372"/>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f>SUM(AH17:AH24)</f>
        <v>1659.9435153078261</v>
      </c>
      <c r="AI16" s="367">
        <f t="shared" ref="AI16:CH16" si="6">SUM(AI17:AI24)</f>
        <v>1792.1343128758599</v>
      </c>
      <c r="AJ16" s="367">
        <f t="shared" si="6"/>
        <v>1981.2107295895348</v>
      </c>
      <c r="AK16" s="367">
        <f t="shared" si="6"/>
        <v>2255.9282400413831</v>
      </c>
      <c r="AL16" s="367">
        <f t="shared" si="6"/>
        <v>2417.1250547400077</v>
      </c>
      <c r="AM16" s="367">
        <f t="shared" si="6"/>
        <v>2453.0162562895484</v>
      </c>
      <c r="AN16" s="367">
        <f t="shared" si="6"/>
        <v>2795.4057492428551</v>
      </c>
      <c r="AO16" s="367">
        <f t="shared" si="6"/>
        <v>3056.2766144896923</v>
      </c>
      <c r="AP16" s="367">
        <f t="shared" si="6"/>
        <v>3334.1359305710021</v>
      </c>
      <c r="AQ16" s="367">
        <f t="shared" si="6"/>
        <v>3619.0325436077005</v>
      </c>
      <c r="AR16" s="367">
        <f t="shared" si="6"/>
        <v>4120.4154610469932</v>
      </c>
      <c r="AS16" s="367">
        <f t="shared" si="6"/>
        <v>4649.1906503585542</v>
      </c>
      <c r="AT16" s="367">
        <f t="shared" si="6"/>
        <v>5362.9922575999344</v>
      </c>
      <c r="AU16" s="367">
        <f t="shared" si="6"/>
        <v>6739.9336377056543</v>
      </c>
      <c r="AV16" s="367">
        <f t="shared" si="6"/>
        <v>7963.9994719953866</v>
      </c>
      <c r="AW16" s="367">
        <f t="shared" si="6"/>
        <v>9216.9656368973046</v>
      </c>
      <c r="AX16" s="367">
        <f t="shared" si="6"/>
        <v>10225.021256654654</v>
      </c>
      <c r="AY16" s="367">
        <f t="shared" si="6"/>
        <v>11793.438916415362</v>
      </c>
      <c r="AZ16" s="367">
        <f t="shared" si="6"/>
        <v>11969.69239642781</v>
      </c>
      <c r="BA16" s="367">
        <f t="shared" si="6"/>
        <v>11953.71503435482</v>
      </c>
      <c r="BB16" s="367">
        <f t="shared" si="6"/>
        <v>11938.630331762037</v>
      </c>
      <c r="BC16" s="367">
        <f t="shared" si="6"/>
        <v>11703.033892556072</v>
      </c>
      <c r="BD16" s="367">
        <f t="shared" si="6"/>
        <v>12017.339</v>
      </c>
      <c r="BE16" s="367">
        <f t="shared" si="6"/>
        <v>12392.217338892207</v>
      </c>
      <c r="BF16" s="367">
        <f t="shared" si="6"/>
        <v>12325.947699970273</v>
      </c>
      <c r="BG16" s="367">
        <f t="shared" si="6"/>
        <v>12495.266684366108</v>
      </c>
      <c r="BH16" s="367">
        <f t="shared" si="6"/>
        <v>12172.78706759938</v>
      </c>
      <c r="BI16" s="367">
        <f t="shared" si="6"/>
        <v>11954.071771256265</v>
      </c>
      <c r="BJ16" s="367">
        <f t="shared" si="6"/>
        <v>11908.755623242783</v>
      </c>
      <c r="BK16" s="367">
        <f t="shared" si="6"/>
        <v>12411.436029490982</v>
      </c>
      <c r="BL16" s="367">
        <f t="shared" si="6"/>
        <v>12453.678815330739</v>
      </c>
      <c r="BM16" s="367">
        <f t="shared" si="6"/>
        <v>13083.972559046762</v>
      </c>
      <c r="BN16" s="367">
        <f t="shared" si="6"/>
        <v>13141.076623992643</v>
      </c>
      <c r="BO16" s="367">
        <f t="shared" si="6"/>
        <v>13243.03211357132</v>
      </c>
      <c r="BP16" s="367">
        <f t="shared" si="6"/>
        <v>13272.310041567645</v>
      </c>
      <c r="BQ16" s="367">
        <f t="shared" si="6"/>
        <v>13330.209035966524</v>
      </c>
      <c r="BR16" s="367">
        <f t="shared" si="6"/>
        <v>14137.195853360297</v>
      </c>
      <c r="BS16" s="367">
        <f t="shared" si="6"/>
        <v>14923.978229338798</v>
      </c>
      <c r="BT16" s="367">
        <f t="shared" si="6"/>
        <v>15275.93347966805</v>
      </c>
      <c r="BU16" s="367">
        <f t="shared" si="6"/>
        <v>15819.051281187107</v>
      </c>
      <c r="BV16" s="367">
        <f t="shared" si="6"/>
        <v>16227.373680752875</v>
      </c>
      <c r="BW16" s="367">
        <f t="shared" si="6"/>
        <v>17068.931284734648</v>
      </c>
      <c r="BX16" s="367">
        <f t="shared" si="6"/>
        <v>19105.983794088781</v>
      </c>
      <c r="BY16" s="367">
        <f t="shared" si="6"/>
        <v>20645.512854163855</v>
      </c>
      <c r="BZ16" s="367">
        <f t="shared" si="6"/>
        <v>21385.767483959204</v>
      </c>
      <c r="CA16" s="367">
        <f t="shared" si="6"/>
        <v>25303.175645378673</v>
      </c>
      <c r="CB16" s="367">
        <f t="shared" si="6"/>
        <v>29650.041225416197</v>
      </c>
      <c r="CC16" s="367">
        <f t="shared" si="6"/>
        <v>31518.347071340388</v>
      </c>
      <c r="CD16" s="367">
        <f t="shared" si="6"/>
        <v>33383.618165965258</v>
      </c>
      <c r="CE16" s="367">
        <f t="shared" si="6"/>
        <v>34264.18590569841</v>
      </c>
      <c r="CF16" s="367">
        <f t="shared" si="6"/>
        <v>34782.68882233926</v>
      </c>
      <c r="CG16" s="367">
        <f t="shared" si="6"/>
        <v>35426.579901646503</v>
      </c>
      <c r="CH16" s="374">
        <f t="shared" si="6"/>
        <v>36240.742791646975</v>
      </c>
    </row>
    <row r="17" spans="1:86" ht="15.6" x14ac:dyDescent="0.3">
      <c r="A17" s="370"/>
      <c r="B17" s="373" t="s">
        <v>641</v>
      </c>
      <c r="C17" s="372"/>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v>0</v>
      </c>
      <c r="AI17" s="367">
        <v>0</v>
      </c>
      <c r="AJ17" s="367">
        <v>0</v>
      </c>
      <c r="AK17" s="367">
        <v>0</v>
      </c>
      <c r="AL17" s="367">
        <v>0</v>
      </c>
      <c r="AM17" s="367">
        <v>0</v>
      </c>
      <c r="AN17" s="367">
        <v>0</v>
      </c>
      <c r="AO17" s="367">
        <v>0</v>
      </c>
      <c r="AP17" s="367">
        <v>0</v>
      </c>
      <c r="AQ17" s="367">
        <v>0</v>
      </c>
      <c r="AR17" s="367">
        <v>0</v>
      </c>
      <c r="AS17" s="367">
        <v>0</v>
      </c>
      <c r="AT17" s="367">
        <v>0</v>
      </c>
      <c r="AU17" s="367">
        <v>0</v>
      </c>
      <c r="AV17" s="367">
        <v>0</v>
      </c>
      <c r="AW17" s="367">
        <v>0</v>
      </c>
      <c r="AX17" s="367">
        <v>0</v>
      </c>
      <c r="AY17" s="367">
        <v>0</v>
      </c>
      <c r="AZ17" s="367">
        <v>0</v>
      </c>
      <c r="BA17" s="367">
        <v>0</v>
      </c>
      <c r="BB17" s="367">
        <v>0</v>
      </c>
      <c r="BC17" s="367">
        <v>0</v>
      </c>
      <c r="BD17" s="367">
        <v>0</v>
      </c>
      <c r="BE17" s="367">
        <v>0</v>
      </c>
      <c r="BF17" s="367">
        <v>0</v>
      </c>
      <c r="BG17" s="367">
        <v>0</v>
      </c>
      <c r="BH17" s="367">
        <v>0</v>
      </c>
      <c r="BI17" s="367">
        <v>0</v>
      </c>
      <c r="BJ17" s="367">
        <v>0</v>
      </c>
      <c r="BK17" s="367">
        <v>0</v>
      </c>
      <c r="BL17" s="367">
        <v>127.18792895000001</v>
      </c>
      <c r="BM17" s="367">
        <v>1267.3993002300003</v>
      </c>
      <c r="BN17" s="367">
        <v>2231.7483618999995</v>
      </c>
      <c r="BO17" s="367">
        <v>3554.1022156099993</v>
      </c>
      <c r="BP17" s="367">
        <v>6779.6544881600003</v>
      </c>
      <c r="BQ17" s="367">
        <v>10436.707839979998</v>
      </c>
      <c r="BR17" s="367">
        <v>12827.382151169997</v>
      </c>
      <c r="BS17" s="367">
        <v>14271.548569180002</v>
      </c>
      <c r="BT17" s="367">
        <v>14830.444816650004</v>
      </c>
      <c r="BU17" s="367">
        <v>15352.892355200001</v>
      </c>
      <c r="BV17" s="367">
        <v>15097.869323739997</v>
      </c>
      <c r="BW17" s="367">
        <v>13850.988828139998</v>
      </c>
      <c r="BX17" s="367">
        <v>13384.170061050001</v>
      </c>
      <c r="BY17" s="367">
        <v>12688.526055580001</v>
      </c>
      <c r="BZ17" s="367">
        <v>12088.05388639</v>
      </c>
      <c r="CA17" s="367">
        <v>12357.095583569999</v>
      </c>
      <c r="CB17" s="367">
        <v>12337.380917299999</v>
      </c>
      <c r="CC17" s="367">
        <v>7031.6284558548232</v>
      </c>
      <c r="CD17" s="367">
        <v>5305.4411705184839</v>
      </c>
      <c r="CE17" s="367">
        <v>5365.996394698177</v>
      </c>
      <c r="CF17" s="367">
        <v>5287.9446140552127</v>
      </c>
      <c r="CG17" s="367">
        <v>5181.2324670845919</v>
      </c>
      <c r="CH17" s="374">
        <v>5211.6082422275185</v>
      </c>
    </row>
    <row r="18" spans="1:86" ht="15.6" x14ac:dyDescent="0.3">
      <c r="A18" s="370"/>
      <c r="B18" s="373" t="s">
        <v>642</v>
      </c>
      <c r="C18" s="372"/>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v>0</v>
      </c>
      <c r="AI18" s="367">
        <v>0</v>
      </c>
      <c r="AJ18" s="367">
        <v>0</v>
      </c>
      <c r="AK18" s="367">
        <v>0</v>
      </c>
      <c r="AL18" s="367">
        <v>0</v>
      </c>
      <c r="AM18" s="367">
        <v>0</v>
      </c>
      <c r="AN18" s="367">
        <v>0</v>
      </c>
      <c r="AO18" s="367">
        <v>0</v>
      </c>
      <c r="AP18" s="367">
        <v>0</v>
      </c>
      <c r="AQ18" s="367">
        <v>0</v>
      </c>
      <c r="AR18" s="367">
        <v>0</v>
      </c>
      <c r="AS18" s="367">
        <v>0</v>
      </c>
      <c r="AT18" s="367">
        <v>0</v>
      </c>
      <c r="AU18" s="367">
        <v>0</v>
      </c>
      <c r="AV18" s="367">
        <v>0</v>
      </c>
      <c r="AW18" s="367">
        <v>0</v>
      </c>
      <c r="AX18" s="367">
        <v>0</v>
      </c>
      <c r="AY18" s="367">
        <v>7622.94</v>
      </c>
      <c r="AZ18" s="367">
        <v>7661.6239999999998</v>
      </c>
      <c r="BA18" s="367">
        <v>7412.2720000000008</v>
      </c>
      <c r="BB18" s="367">
        <v>7250.59</v>
      </c>
      <c r="BC18" s="367">
        <v>6790.04</v>
      </c>
      <c r="BD18" s="367">
        <v>6766.183</v>
      </c>
      <c r="BE18" s="367">
        <v>6749.0433528570848</v>
      </c>
      <c r="BF18" s="367">
        <v>6757.9545089520052</v>
      </c>
      <c r="BG18" s="367">
        <v>6724.1235550023994</v>
      </c>
      <c r="BH18" s="367">
        <v>6662.027000000001</v>
      </c>
      <c r="BI18" s="367">
        <v>6649.9306075200002</v>
      </c>
      <c r="BJ18" s="367">
        <v>6566.1693209299992</v>
      </c>
      <c r="BK18" s="367">
        <v>6657.0001817393668</v>
      </c>
      <c r="BL18" s="367">
        <v>6515.8436022599981</v>
      </c>
      <c r="BM18" s="367">
        <v>6108.3423565899993</v>
      </c>
      <c r="BN18" s="367">
        <v>5556.0370140352561</v>
      </c>
      <c r="BO18" s="367">
        <v>4935.2797263499997</v>
      </c>
      <c r="BP18" s="367">
        <v>3275.8454461099996</v>
      </c>
      <c r="BQ18" s="367">
        <v>1186.7982191800004</v>
      </c>
      <c r="BR18" s="367">
        <v>244.52811802000028</v>
      </c>
      <c r="BS18" s="367">
        <v>61.927221750000008</v>
      </c>
      <c r="BT18" s="367">
        <v>14.895368320000006</v>
      </c>
      <c r="BU18" s="367">
        <v>8.9284635499999982</v>
      </c>
      <c r="BV18" s="367">
        <v>0</v>
      </c>
      <c r="BW18" s="367">
        <v>4.8241001800000003</v>
      </c>
      <c r="BX18" s="367">
        <v>4.6269737999999991</v>
      </c>
      <c r="BY18" s="367">
        <v>0</v>
      </c>
      <c r="BZ18" s="367">
        <v>11.75940172</v>
      </c>
      <c r="CA18" s="367">
        <v>-0.90839022999999974</v>
      </c>
      <c r="CB18" s="367">
        <v>0.89388662999999979</v>
      </c>
      <c r="CC18" s="367">
        <v>2.5654142480957529</v>
      </c>
      <c r="CD18" s="367">
        <v>1.2498942610542521</v>
      </c>
      <c r="CE18" s="367">
        <v>1.2975455840115813</v>
      </c>
      <c r="CF18" s="367">
        <v>1.3322913757232366</v>
      </c>
      <c r="CG18" s="367">
        <v>0.65670441664109791</v>
      </c>
      <c r="CH18" s="374">
        <v>2.1352575337217314</v>
      </c>
    </row>
    <row r="19" spans="1:86" ht="15.6" x14ac:dyDescent="0.3">
      <c r="A19" s="370"/>
      <c r="B19" s="375" t="s">
        <v>593</v>
      </c>
      <c r="C19" s="372"/>
      <c r="D19" s="367"/>
      <c r="E19" s="367"/>
      <c r="F19" s="367"/>
      <c r="G19" s="367"/>
      <c r="H19" s="367"/>
      <c r="I19" s="367"/>
      <c r="J19" s="367"/>
      <c r="K19" s="367"/>
      <c r="L19" s="367"/>
      <c r="M19" s="367"/>
      <c r="N19" s="367"/>
      <c r="O19" s="367"/>
      <c r="P19" s="367"/>
      <c r="Q19" s="367"/>
      <c r="R19" s="367"/>
      <c r="S19" s="367"/>
      <c r="T19" s="367"/>
      <c r="U19" s="367"/>
      <c r="V19" s="367"/>
      <c r="W19" s="367"/>
      <c r="X19" s="367"/>
      <c r="Y19" s="367"/>
      <c r="Z19" s="367"/>
      <c r="AA19" s="367"/>
      <c r="AB19" s="367"/>
      <c r="AC19" s="367"/>
      <c r="AD19" s="367"/>
      <c r="AE19" s="367"/>
      <c r="AF19" s="367"/>
      <c r="AG19" s="367"/>
      <c r="AH19" s="367">
        <f>'Incapacity benefits'!AH46</f>
        <v>130</v>
      </c>
      <c r="AI19" s="367">
        <f>'Incapacity benefits'!AI46</f>
        <v>146</v>
      </c>
      <c r="AJ19" s="367">
        <f>'Incapacity benefits'!AJ46</f>
        <v>172</v>
      </c>
      <c r="AK19" s="367">
        <f>'Incapacity benefits'!AK46</f>
        <v>198</v>
      </c>
      <c r="AL19" s="367">
        <f>'Incapacity benefits'!AL46</f>
        <v>259</v>
      </c>
      <c r="AM19" s="367">
        <f>'Incapacity benefits'!AM46</f>
        <v>305</v>
      </c>
      <c r="AN19" s="367">
        <f>'Incapacity benefits'!AN46</f>
        <v>353</v>
      </c>
      <c r="AO19" s="367">
        <f>'Incapacity benefits'!AO46</f>
        <v>432</v>
      </c>
      <c r="AP19" s="367">
        <f>'Incapacity benefits'!AP46</f>
        <v>539</v>
      </c>
      <c r="AQ19" s="367">
        <f>'Incapacity benefits'!AQ46</f>
        <v>587</v>
      </c>
      <c r="AR19" s="367">
        <f>'Incapacity benefits'!AR46</f>
        <v>772</v>
      </c>
      <c r="AS19" s="367">
        <f>'Incapacity benefits'!AS46</f>
        <v>902</v>
      </c>
      <c r="AT19" s="367">
        <f>'Incapacity benefits'!AT46</f>
        <v>1081.992</v>
      </c>
      <c r="AU19" s="367">
        <f>'Incapacity benefits'!AU46</f>
        <v>1399</v>
      </c>
      <c r="AV19" s="367">
        <f>'Incapacity benefits'!AV46</f>
        <v>1899</v>
      </c>
      <c r="AW19" s="367">
        <f>'Incapacity benefits'!AW46</f>
        <v>2358</v>
      </c>
      <c r="AX19" s="367">
        <f>'Incapacity benefits'!AX46</f>
        <v>2758</v>
      </c>
      <c r="AY19" s="367">
        <f>'Incapacity benefits'!AY46</f>
        <v>3222</v>
      </c>
      <c r="AZ19" s="367">
        <f>'Incapacity benefits'!AZ46</f>
        <v>3507</v>
      </c>
      <c r="BA19" s="367">
        <f>'Incapacity benefits'!BA46</f>
        <v>3679</v>
      </c>
      <c r="BB19" s="367">
        <f>'Incapacity benefits'!BB46</f>
        <v>3848</v>
      </c>
      <c r="BC19" s="367">
        <f>'Incapacity benefits'!BC46</f>
        <v>4051</v>
      </c>
      <c r="BD19" s="367">
        <f>'Incapacity benefits'!BD46</f>
        <v>4400</v>
      </c>
      <c r="BE19" s="367">
        <f>'Incapacity benefits'!BE46</f>
        <v>4769</v>
      </c>
      <c r="BF19" s="367">
        <f>'Incapacity benefits'!BF46</f>
        <v>4773</v>
      </c>
      <c r="BG19" s="367">
        <f>'Incapacity benefits'!BG46</f>
        <v>5005</v>
      </c>
      <c r="BH19" s="367">
        <f>'Incapacity benefits'!BH46</f>
        <v>4716.6390675993789</v>
      </c>
      <c r="BI19" s="367">
        <f>'Incapacity benefits'!BI46</f>
        <v>4532.1900443650775</v>
      </c>
      <c r="BJ19" s="367">
        <f>'Incapacity benefits'!BJ46</f>
        <v>4574.2510630700235</v>
      </c>
      <c r="BK19" s="367">
        <f>'Incapacity benefits'!BK46</f>
        <v>5056.8584049752199</v>
      </c>
      <c r="BL19" s="367">
        <f>'Incapacity benefits'!BL46</f>
        <v>5098.7516794821649</v>
      </c>
      <c r="BM19" s="367">
        <f>'Incapacity benefits'!BM46</f>
        <v>4984.9200626353177</v>
      </c>
      <c r="BN19" s="367">
        <f>'Incapacity benefits'!BN46</f>
        <v>4635.0118573493246</v>
      </c>
      <c r="BO19" s="367">
        <f>'Incapacity benefits'!BO46</f>
        <v>4042.2862376047092</v>
      </c>
      <c r="BP19" s="367">
        <f>'Incapacity benefits'!BP46</f>
        <v>2489.4119175746559</v>
      </c>
      <c r="BQ19" s="367">
        <f>'Incapacity benefits'!BQ46</f>
        <v>991.64976374931302</v>
      </c>
      <c r="BR19" s="367">
        <f>'Incapacity benefits'!BR46</f>
        <v>459.84335153560301</v>
      </c>
      <c r="BS19" s="367">
        <f>'Incapacity benefits'!BS46</f>
        <v>233.19424866448765</v>
      </c>
      <c r="BT19" s="367">
        <f>'Incapacity benefits'!BT46</f>
        <v>99.729245369872473</v>
      </c>
      <c r="BU19" s="367">
        <f>'Incapacity benefits'!BU46</f>
        <v>28.960770188816397</v>
      </c>
      <c r="BV19" s="367">
        <f>'Incapacity benefits'!BV46</f>
        <v>3.1480217970206676</v>
      </c>
      <c r="BW19" s="367">
        <f>'Incapacity benefits'!BW46</f>
        <v>1.4391787459022238</v>
      </c>
      <c r="BX19" s="367">
        <f>'Incapacity benefits'!BX46</f>
        <v>1.123413101591578</v>
      </c>
      <c r="BY19" s="367">
        <f>'Incapacity benefits'!BY46</f>
        <v>0.84632984616620466</v>
      </c>
      <c r="BZ19" s="367">
        <f>'Incapacity benefits'!BZ46</f>
        <v>0.93882609294886721</v>
      </c>
      <c r="CA19" s="367">
        <f>'Incapacity benefits'!CA46</f>
        <v>0.6406830496333823</v>
      </c>
      <c r="CB19" s="367">
        <f>'Incapacity benefits'!CB46</f>
        <v>0.30078120147754767</v>
      </c>
      <c r="CC19" s="367">
        <f>'Incapacity benefits'!CC46</f>
        <v>1.95428101152642E-3</v>
      </c>
      <c r="CD19" s="367">
        <f>'Incapacity benefits'!CD46</f>
        <v>4.6090873089939446E-3</v>
      </c>
      <c r="CE19" s="367">
        <f>'Incapacity benefits'!CE46</f>
        <v>2.0688088097136769E-3</v>
      </c>
      <c r="CF19" s="367">
        <f>'Incapacity benefits'!CF46</f>
        <v>8.5445423371155406E-4</v>
      </c>
      <c r="CG19" s="367">
        <f>'Incapacity benefits'!CG46</f>
        <v>1.2003431697668315E-4</v>
      </c>
      <c r="CH19" s="374">
        <f>'Incapacity benefits'!CH46</f>
        <v>1.5473958481477901E-3</v>
      </c>
    </row>
    <row r="20" spans="1:86" ht="15.6" x14ac:dyDescent="0.3">
      <c r="A20" s="370"/>
      <c r="B20" s="373" t="s">
        <v>408</v>
      </c>
      <c r="C20" s="372"/>
      <c r="D20" s="367"/>
      <c r="E20" s="367"/>
      <c r="F20" s="367"/>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7">
        <v>772.81210362020079</v>
      </c>
      <c r="AI20" s="367">
        <v>915.551730661693</v>
      </c>
      <c r="AJ20" s="367">
        <v>1059.2419900730245</v>
      </c>
      <c r="AK20" s="367">
        <v>1262.4115423642295</v>
      </c>
      <c r="AL20" s="367">
        <v>1466.2511294259673</v>
      </c>
      <c r="AM20" s="367">
        <v>1719.8984990312515</v>
      </c>
      <c r="AN20" s="367">
        <v>1953.0018867231408</v>
      </c>
      <c r="AO20" s="367">
        <v>2110.5430021843372</v>
      </c>
      <c r="AP20" s="367">
        <v>2362.3371645279713</v>
      </c>
      <c r="AQ20" s="367">
        <v>2578.7432304261088</v>
      </c>
      <c r="AR20" s="367">
        <v>2880.370128444697</v>
      </c>
      <c r="AS20" s="367">
        <v>3243.8829504999271</v>
      </c>
      <c r="AT20" s="367">
        <v>3694.8882678145428</v>
      </c>
      <c r="AU20" s="367">
        <v>4550.7002688273406</v>
      </c>
      <c r="AV20" s="367">
        <v>5155.3106193436415</v>
      </c>
      <c r="AW20" s="367">
        <v>5897.1557472124659</v>
      </c>
      <c r="AX20" s="367">
        <v>6458.1980337844716</v>
      </c>
      <c r="AY20" s="367">
        <v>227.17214073915585</v>
      </c>
      <c r="AZ20" s="367">
        <v>0</v>
      </c>
      <c r="BA20" s="367">
        <v>0</v>
      </c>
      <c r="BB20" s="367">
        <v>0</v>
      </c>
      <c r="BC20" s="367">
        <v>0</v>
      </c>
      <c r="BD20" s="367">
        <v>0</v>
      </c>
      <c r="BE20" s="367">
        <v>0</v>
      </c>
      <c r="BF20" s="367">
        <v>0</v>
      </c>
      <c r="BG20" s="367">
        <v>0</v>
      </c>
      <c r="BH20" s="367">
        <v>0</v>
      </c>
      <c r="BI20" s="367">
        <v>0</v>
      </c>
      <c r="BJ20" s="367">
        <v>0</v>
      </c>
      <c r="BK20" s="367">
        <v>0</v>
      </c>
      <c r="BL20" s="367">
        <v>0</v>
      </c>
      <c r="BM20" s="367">
        <v>0</v>
      </c>
      <c r="BN20" s="367">
        <v>0</v>
      </c>
      <c r="BO20" s="367">
        <v>0</v>
      </c>
      <c r="BP20" s="367">
        <v>0</v>
      </c>
      <c r="BQ20" s="367">
        <v>0</v>
      </c>
      <c r="BR20" s="367">
        <v>0</v>
      </c>
      <c r="BS20" s="367">
        <v>0</v>
      </c>
      <c r="BT20" s="367">
        <v>0</v>
      </c>
      <c r="BU20" s="367">
        <v>0</v>
      </c>
      <c r="BV20" s="367">
        <v>0</v>
      </c>
      <c r="BW20" s="367">
        <v>0</v>
      </c>
      <c r="BX20" s="367">
        <v>0</v>
      </c>
      <c r="BY20" s="367">
        <v>0</v>
      </c>
      <c r="BZ20" s="367">
        <v>0</v>
      </c>
      <c r="CA20" s="367">
        <v>0</v>
      </c>
      <c r="CB20" s="367">
        <v>0</v>
      </c>
      <c r="CC20" s="367">
        <v>0</v>
      </c>
      <c r="CD20" s="367">
        <v>0</v>
      </c>
      <c r="CE20" s="367">
        <v>0</v>
      </c>
      <c r="CF20" s="367">
        <v>0</v>
      </c>
      <c r="CG20" s="367">
        <v>0</v>
      </c>
      <c r="CH20" s="374">
        <v>0</v>
      </c>
    </row>
    <row r="21" spans="1:86" ht="15.6" x14ac:dyDescent="0.3">
      <c r="A21" s="370"/>
      <c r="B21" s="335" t="s">
        <v>426</v>
      </c>
      <c r="C21" s="372"/>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v>65.063615077455893</v>
      </c>
      <c r="AI21" s="367">
        <v>79.479739700042487</v>
      </c>
      <c r="AJ21" s="367">
        <v>99.580834840251342</v>
      </c>
      <c r="AK21" s="367">
        <v>118.59112985115947</v>
      </c>
      <c r="AL21" s="367">
        <v>139.73920084720251</v>
      </c>
      <c r="AM21" s="367">
        <v>164.50313614077683</v>
      </c>
      <c r="AN21" s="367">
        <v>212.71284119727849</v>
      </c>
      <c r="AO21" s="367">
        <v>238.91816166157855</v>
      </c>
      <c r="AP21" s="367">
        <v>254.25078624505122</v>
      </c>
      <c r="AQ21" s="367">
        <v>261.22874343482823</v>
      </c>
      <c r="AR21" s="367">
        <v>277.40848838548044</v>
      </c>
      <c r="AS21" s="367">
        <v>301.45498962625896</v>
      </c>
      <c r="AT21" s="367">
        <v>371.69112573456874</v>
      </c>
      <c r="AU21" s="367">
        <v>518.375122512399</v>
      </c>
      <c r="AV21" s="367">
        <v>547.65025616051685</v>
      </c>
      <c r="AW21" s="367">
        <v>599.38952382356536</v>
      </c>
      <c r="AX21" s="367">
        <v>668.19973532569691</v>
      </c>
      <c r="AY21" s="367">
        <v>709.36948030254121</v>
      </c>
      <c r="AZ21" s="367">
        <v>801.06839642781028</v>
      </c>
      <c r="BA21" s="367">
        <v>862.44303435481982</v>
      </c>
      <c r="BB21" s="367">
        <v>840.04033176203689</v>
      </c>
      <c r="BC21" s="367">
        <v>861.99389255607184</v>
      </c>
      <c r="BD21" s="367">
        <v>851.15599999999995</v>
      </c>
      <c r="BE21" s="367">
        <v>874.17398603512197</v>
      </c>
      <c r="BF21" s="367">
        <v>794.99319101826757</v>
      </c>
      <c r="BG21" s="367">
        <v>766.14312936370834</v>
      </c>
      <c r="BH21" s="367">
        <v>794.12099999999998</v>
      </c>
      <c r="BI21" s="367">
        <v>771.95111937118725</v>
      </c>
      <c r="BJ21" s="367">
        <v>768.33523924275994</v>
      </c>
      <c r="BK21" s="367">
        <v>697.57744277639608</v>
      </c>
      <c r="BL21" s="367">
        <v>711.89560463857492</v>
      </c>
      <c r="BM21" s="367">
        <v>723.31083959144485</v>
      </c>
      <c r="BN21" s="367">
        <v>718.27939070806326</v>
      </c>
      <c r="BO21" s="367">
        <v>711.3639340066137</v>
      </c>
      <c r="BP21" s="367">
        <v>727.39818972298963</v>
      </c>
      <c r="BQ21" s="367">
        <v>715.05321305721429</v>
      </c>
      <c r="BR21" s="367">
        <v>596.85802620084485</v>
      </c>
      <c r="BS21" s="367">
        <v>341.39509716401932</v>
      </c>
      <c r="BT21" s="367">
        <v>113.98152528710739</v>
      </c>
      <c r="BU21" s="367">
        <v>14.603759587950137</v>
      </c>
      <c r="BV21" s="367">
        <v>1.2038047262866163</v>
      </c>
      <c r="BW21" s="367">
        <v>0.2711514096756944</v>
      </c>
      <c r="BX21" s="367">
        <v>0.1569897665315084</v>
      </c>
      <c r="BY21" s="367">
        <v>0.13299450341598951</v>
      </c>
      <c r="BZ21" s="367">
        <v>0.11223336621746766</v>
      </c>
      <c r="CA21" s="367">
        <v>0.12003935109546741</v>
      </c>
      <c r="CB21" s="367">
        <v>0.10522035301119421</v>
      </c>
      <c r="CC21" s="367">
        <v>9.9594215180691545E-2</v>
      </c>
      <c r="CD21" s="367">
        <v>0.10376617653053241</v>
      </c>
      <c r="CE21" s="367">
        <v>0.1062312321205947</v>
      </c>
      <c r="CF21" s="367">
        <v>0.10807814212428508</v>
      </c>
      <c r="CG21" s="367">
        <v>0.11025976847074105</v>
      </c>
      <c r="CH21" s="374">
        <v>0.11246917365188301</v>
      </c>
    </row>
    <row r="22" spans="1:86" ht="15.6" x14ac:dyDescent="0.3">
      <c r="A22" s="370"/>
      <c r="B22" s="373" t="s">
        <v>427</v>
      </c>
      <c r="C22" s="372"/>
      <c r="D22" s="367"/>
      <c r="E22" s="367"/>
      <c r="F22" s="367"/>
      <c r="G22" s="367"/>
      <c r="H22" s="367"/>
      <c r="I22" s="367"/>
      <c r="J22" s="367"/>
      <c r="K22" s="367"/>
      <c r="L22" s="367"/>
      <c r="M22" s="367"/>
      <c r="N22" s="367"/>
      <c r="O22" s="367"/>
      <c r="P22" s="367"/>
      <c r="Q22" s="367"/>
      <c r="R22" s="367"/>
      <c r="S22" s="367"/>
      <c r="T22" s="367"/>
      <c r="U22" s="367"/>
      <c r="V22" s="367"/>
      <c r="W22" s="367"/>
      <c r="X22" s="367"/>
      <c r="Y22" s="367"/>
      <c r="Z22" s="367"/>
      <c r="AA22" s="367"/>
      <c r="AB22" s="367"/>
      <c r="AC22" s="367"/>
      <c r="AD22" s="367"/>
      <c r="AE22" s="367"/>
      <c r="AF22" s="367"/>
      <c r="AG22" s="367"/>
      <c r="AH22" s="367">
        <v>692.06779661016947</v>
      </c>
      <c r="AI22" s="367">
        <v>651.10284251412429</v>
      </c>
      <c r="AJ22" s="367">
        <v>650.38790467625904</v>
      </c>
      <c r="AK22" s="367">
        <v>676.92556782599399</v>
      </c>
      <c r="AL22" s="367">
        <v>552.13472446683784</v>
      </c>
      <c r="AM22" s="367">
        <v>263.61462111751996</v>
      </c>
      <c r="AN22" s="367">
        <v>276.69102132243557</v>
      </c>
      <c r="AO22" s="367">
        <v>274.81545064377684</v>
      </c>
      <c r="AP22" s="367">
        <v>178.54797979797979</v>
      </c>
      <c r="AQ22" s="367">
        <v>192.06056974676341</v>
      </c>
      <c r="AR22" s="367">
        <v>190.63684421681606</v>
      </c>
      <c r="AS22" s="367">
        <v>201.85271023236854</v>
      </c>
      <c r="AT22" s="367">
        <v>214.42086405082213</v>
      </c>
      <c r="AU22" s="367">
        <v>271.85824636591479</v>
      </c>
      <c r="AV22" s="367">
        <v>362.03859649122808</v>
      </c>
      <c r="AW22" s="367">
        <v>362.42036586127239</v>
      </c>
      <c r="AX22" s="367">
        <v>340.62348754448396</v>
      </c>
      <c r="AY22" s="367">
        <v>11.957295373665481</v>
      </c>
      <c r="AZ22" s="367">
        <v>0</v>
      </c>
      <c r="BA22" s="367">
        <v>0</v>
      </c>
      <c r="BB22" s="367">
        <v>0</v>
      </c>
      <c r="BC22" s="367">
        <v>0</v>
      </c>
      <c r="BD22" s="367">
        <v>0</v>
      </c>
      <c r="BE22" s="367">
        <v>0</v>
      </c>
      <c r="BF22" s="367">
        <v>0</v>
      </c>
      <c r="BG22" s="367">
        <v>0</v>
      </c>
      <c r="BH22" s="367">
        <v>0</v>
      </c>
      <c r="BI22" s="367">
        <v>0</v>
      </c>
      <c r="BJ22" s="367">
        <v>0</v>
      </c>
      <c r="BK22" s="367">
        <v>0</v>
      </c>
      <c r="BL22" s="367">
        <v>0</v>
      </c>
      <c r="BM22" s="367">
        <v>0</v>
      </c>
      <c r="BN22" s="367">
        <v>0</v>
      </c>
      <c r="BO22" s="367">
        <v>0</v>
      </c>
      <c r="BP22" s="367">
        <v>0</v>
      </c>
      <c r="BQ22" s="367">
        <v>0</v>
      </c>
      <c r="BR22" s="367">
        <v>0</v>
      </c>
      <c r="BS22" s="367">
        <v>0</v>
      </c>
      <c r="BT22" s="367">
        <v>0</v>
      </c>
      <c r="BU22" s="367">
        <v>0</v>
      </c>
      <c r="BV22" s="367">
        <v>0</v>
      </c>
      <c r="BW22" s="367">
        <v>0</v>
      </c>
      <c r="BX22" s="367">
        <v>0</v>
      </c>
      <c r="BY22" s="367">
        <v>0</v>
      </c>
      <c r="BZ22" s="367">
        <v>0</v>
      </c>
      <c r="CA22" s="367">
        <v>0</v>
      </c>
      <c r="CB22" s="367">
        <v>0</v>
      </c>
      <c r="CC22" s="367">
        <v>0</v>
      </c>
      <c r="CD22" s="367">
        <v>0</v>
      </c>
      <c r="CE22" s="367">
        <v>0</v>
      </c>
      <c r="CF22" s="367">
        <v>0</v>
      </c>
      <c r="CG22" s="367">
        <v>0</v>
      </c>
      <c r="CH22" s="374">
        <v>0</v>
      </c>
    </row>
    <row r="23" spans="1:86" ht="15.6" x14ac:dyDescent="0.3">
      <c r="A23" s="370"/>
      <c r="B23" s="335" t="s">
        <v>595</v>
      </c>
      <c r="C23" s="376" t="s">
        <v>643</v>
      </c>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v>0</v>
      </c>
      <c r="AI23" s="367">
        <v>0</v>
      </c>
      <c r="AJ23" s="367">
        <v>0</v>
      </c>
      <c r="AK23" s="367">
        <v>0</v>
      </c>
      <c r="AL23" s="367">
        <v>0</v>
      </c>
      <c r="AM23" s="367">
        <v>0</v>
      </c>
      <c r="AN23" s="367">
        <v>0</v>
      </c>
      <c r="AO23" s="367">
        <v>0</v>
      </c>
      <c r="AP23" s="367">
        <v>0</v>
      </c>
      <c r="AQ23" s="367">
        <v>0</v>
      </c>
      <c r="AR23" s="367">
        <v>0</v>
      </c>
      <c r="AS23" s="367">
        <v>0</v>
      </c>
      <c r="AT23" s="367">
        <v>0</v>
      </c>
      <c r="AU23" s="367">
        <v>0</v>
      </c>
      <c r="AV23" s="367">
        <v>0</v>
      </c>
      <c r="AW23" s="367">
        <v>0</v>
      </c>
      <c r="AX23" s="367">
        <v>0</v>
      </c>
      <c r="AY23" s="367">
        <v>0</v>
      </c>
      <c r="AZ23" s="367">
        <v>0</v>
      </c>
      <c r="BA23" s="367">
        <v>0</v>
      </c>
      <c r="BB23" s="367">
        <v>0</v>
      </c>
      <c r="BC23" s="367">
        <v>0</v>
      </c>
      <c r="BD23" s="367">
        <v>0</v>
      </c>
      <c r="BE23" s="367">
        <v>0</v>
      </c>
      <c r="BF23" s="367">
        <v>0</v>
      </c>
      <c r="BG23" s="367">
        <v>0</v>
      </c>
      <c r="BH23" s="367">
        <v>0</v>
      </c>
      <c r="BI23" s="367">
        <v>0</v>
      </c>
      <c r="BJ23" s="367">
        <v>0</v>
      </c>
      <c r="BK23" s="367">
        <v>0</v>
      </c>
      <c r="BL23" s="367">
        <v>0</v>
      </c>
      <c r="BM23" s="367">
        <v>0</v>
      </c>
      <c r="BN23" s="367">
        <v>0</v>
      </c>
      <c r="BO23" s="367">
        <v>0</v>
      </c>
      <c r="BP23" s="367">
        <v>0</v>
      </c>
      <c r="BQ23" s="367">
        <v>0</v>
      </c>
      <c r="BR23" s="367">
        <v>0</v>
      </c>
      <c r="BS23" s="367">
        <v>0</v>
      </c>
      <c r="BT23" s="367">
        <v>0</v>
      </c>
      <c r="BU23" s="367">
        <v>0</v>
      </c>
      <c r="BV23" s="367">
        <v>0</v>
      </c>
      <c r="BW23" s="367">
        <v>1189.1411657419751</v>
      </c>
      <c r="BX23" s="367">
        <v>2052.2193980698949</v>
      </c>
      <c r="BY23" s="367">
        <v>3095.1906255990998</v>
      </c>
      <c r="BZ23" s="367">
        <v>3770.7302113443884</v>
      </c>
      <c r="CA23" s="367">
        <v>5348.6341556722373</v>
      </c>
      <c r="CB23" s="367">
        <v>7273.3778612415954</v>
      </c>
      <c r="CC23" s="367">
        <v>10776.162652063822</v>
      </c>
      <c r="CD23" s="367">
        <v>12080.205740209272</v>
      </c>
      <c r="CE23" s="367">
        <v>12047.1855387133</v>
      </c>
      <c r="CF23" s="367">
        <v>11894.985393657236</v>
      </c>
      <c r="CG23" s="367">
        <v>11830.757421473059</v>
      </c>
      <c r="CH23" s="374">
        <v>11916.971563396382</v>
      </c>
    </row>
    <row r="24" spans="1:86" ht="15.6" x14ac:dyDescent="0.3">
      <c r="A24" s="370"/>
      <c r="B24" s="335" t="s">
        <v>596</v>
      </c>
      <c r="C24" s="376" t="s">
        <v>643</v>
      </c>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367"/>
      <c r="AE24" s="367"/>
      <c r="AF24" s="367"/>
      <c r="AG24" s="367"/>
      <c r="AH24" s="367">
        <v>0</v>
      </c>
      <c r="AI24" s="367">
        <v>0</v>
      </c>
      <c r="AJ24" s="367">
        <v>0</v>
      </c>
      <c r="AK24" s="367">
        <v>0</v>
      </c>
      <c r="AL24" s="367">
        <v>0</v>
      </c>
      <c r="AM24" s="367">
        <v>0</v>
      </c>
      <c r="AN24" s="367">
        <v>0</v>
      </c>
      <c r="AO24" s="367">
        <v>0</v>
      </c>
      <c r="AP24" s="367">
        <v>0</v>
      </c>
      <c r="AQ24" s="367">
        <v>0</v>
      </c>
      <c r="AR24" s="367">
        <v>0</v>
      </c>
      <c r="AS24" s="367">
        <v>0</v>
      </c>
      <c r="AT24" s="367">
        <v>0</v>
      </c>
      <c r="AU24" s="367">
        <v>0</v>
      </c>
      <c r="AV24" s="367">
        <v>0</v>
      </c>
      <c r="AW24" s="367">
        <v>0</v>
      </c>
      <c r="AX24" s="367">
        <v>0</v>
      </c>
      <c r="AY24" s="367">
        <v>0</v>
      </c>
      <c r="AZ24" s="367">
        <v>0</v>
      </c>
      <c r="BA24" s="367">
        <v>0</v>
      </c>
      <c r="BB24" s="367">
        <v>0</v>
      </c>
      <c r="BC24" s="367">
        <v>0</v>
      </c>
      <c r="BD24" s="367">
        <v>0</v>
      </c>
      <c r="BE24" s="367">
        <v>0</v>
      </c>
      <c r="BF24" s="367">
        <v>0</v>
      </c>
      <c r="BG24" s="367">
        <v>0</v>
      </c>
      <c r="BH24" s="367">
        <v>0</v>
      </c>
      <c r="BI24" s="367">
        <v>0</v>
      </c>
      <c r="BJ24" s="367">
        <v>0</v>
      </c>
      <c r="BK24" s="367">
        <v>0</v>
      </c>
      <c r="BL24" s="367">
        <v>0</v>
      </c>
      <c r="BM24" s="367">
        <v>0</v>
      </c>
      <c r="BN24" s="367">
        <v>0</v>
      </c>
      <c r="BO24" s="367">
        <v>0</v>
      </c>
      <c r="BP24" s="367">
        <v>0</v>
      </c>
      <c r="BQ24" s="367">
        <v>0</v>
      </c>
      <c r="BR24" s="367">
        <v>8.5842064338530673</v>
      </c>
      <c r="BS24" s="367">
        <v>15.913092580289941</v>
      </c>
      <c r="BT24" s="367">
        <v>216.88252404106768</v>
      </c>
      <c r="BU24" s="367">
        <v>413.66593266033817</v>
      </c>
      <c r="BV24" s="367">
        <v>1125.1525304895706</v>
      </c>
      <c r="BW24" s="367">
        <v>2022.2668605170954</v>
      </c>
      <c r="BX24" s="367">
        <v>3663.6869583007592</v>
      </c>
      <c r="BY24" s="367">
        <v>4860.8168486351697</v>
      </c>
      <c r="BZ24" s="367">
        <v>5514.1729250456492</v>
      </c>
      <c r="CA24" s="367">
        <v>7597.5935739657089</v>
      </c>
      <c r="CB24" s="367">
        <v>10037.982558690117</v>
      </c>
      <c r="CC24" s="367">
        <v>13707.889000677453</v>
      </c>
      <c r="CD24" s="367">
        <v>15996.612985712609</v>
      </c>
      <c r="CE24" s="367">
        <v>16849.598126661993</v>
      </c>
      <c r="CF24" s="367">
        <v>17598.317590654729</v>
      </c>
      <c r="CG24" s="367">
        <v>18413.822928869427</v>
      </c>
      <c r="CH24" s="374">
        <v>19109.913711919849</v>
      </c>
    </row>
    <row r="25" spans="1:86" ht="15.6" x14ac:dyDescent="0.3">
      <c r="A25" s="370"/>
      <c r="B25" s="365" t="s">
        <v>644</v>
      </c>
      <c r="C25" s="372"/>
      <c r="D25" s="367"/>
      <c r="E25" s="367"/>
      <c r="F25" s="367"/>
      <c r="G25" s="367"/>
      <c r="H25" s="367"/>
      <c r="I25" s="367"/>
      <c r="J25" s="367"/>
      <c r="K25" s="367"/>
      <c r="L25" s="367"/>
      <c r="M25" s="367"/>
      <c r="N25" s="367"/>
      <c r="O25" s="367"/>
      <c r="P25" s="367"/>
      <c r="Q25" s="367"/>
      <c r="R25" s="367"/>
      <c r="S25" s="367"/>
      <c r="T25" s="367"/>
      <c r="U25" s="367"/>
      <c r="V25" s="367"/>
      <c r="W25" s="367"/>
      <c r="X25" s="367"/>
      <c r="Y25" s="367"/>
      <c r="Z25" s="367"/>
      <c r="AA25" s="367"/>
      <c r="AB25" s="367"/>
      <c r="AC25" s="367"/>
      <c r="AD25" s="367"/>
      <c r="AE25" s="367"/>
      <c r="AF25" s="367"/>
      <c r="AG25" s="367"/>
      <c r="AH25" s="367">
        <f t="shared" ref="AH25:BM25" si="7">SUM(AH26+AH31)</f>
        <v>166.85163294015223</v>
      </c>
      <c r="AI25" s="367">
        <f t="shared" si="7"/>
        <v>201.98669766943607</v>
      </c>
      <c r="AJ25" s="367">
        <f t="shared" si="7"/>
        <v>267.08615494372384</v>
      </c>
      <c r="AK25" s="367">
        <f t="shared" si="7"/>
        <v>344.88735962000061</v>
      </c>
      <c r="AL25" s="367">
        <f t="shared" si="7"/>
        <v>432.76261631513819</v>
      </c>
      <c r="AM25" s="367">
        <f t="shared" si="7"/>
        <v>545.77732599007277</v>
      </c>
      <c r="AN25" s="367">
        <f t="shared" si="7"/>
        <v>668.42972245044268</v>
      </c>
      <c r="AO25" s="367">
        <f t="shared" si="7"/>
        <v>826.72611404673057</v>
      </c>
      <c r="AP25" s="367">
        <f t="shared" si="7"/>
        <v>1005.0843381880291</v>
      </c>
      <c r="AQ25" s="367">
        <f t="shared" si="7"/>
        <v>1207.7855554735697</v>
      </c>
      <c r="AR25" s="367">
        <f t="shared" si="7"/>
        <v>1420.4203722305615</v>
      </c>
      <c r="AS25" s="367">
        <f t="shared" si="7"/>
        <v>1699.4045258783954</v>
      </c>
      <c r="AT25" s="367">
        <f t="shared" si="7"/>
        <v>2068.6548833176544</v>
      </c>
      <c r="AU25" s="367">
        <f t="shared" si="7"/>
        <v>2605.3047933063981</v>
      </c>
      <c r="AV25" s="367">
        <f t="shared" si="7"/>
        <v>3233.5929906789333</v>
      </c>
      <c r="AW25" s="367">
        <f t="shared" si="7"/>
        <v>3782.7752568862306</v>
      </c>
      <c r="AX25" s="367">
        <f t="shared" si="7"/>
        <v>4138.9505495366257</v>
      </c>
      <c r="AY25" s="367">
        <f t="shared" si="7"/>
        <v>3357.0564613718725</v>
      </c>
      <c r="AZ25" s="367">
        <f t="shared" si="7"/>
        <v>3710.1363660317052</v>
      </c>
      <c r="BA25" s="367">
        <f t="shared" si="7"/>
        <v>4030.9764103111756</v>
      </c>
      <c r="BB25" s="367">
        <f t="shared" si="7"/>
        <v>4353.3953002373564</v>
      </c>
      <c r="BC25" s="367">
        <f t="shared" si="7"/>
        <v>4652.0803445138863</v>
      </c>
      <c r="BD25" s="367">
        <f t="shared" si="7"/>
        <v>4965.1422141166404</v>
      </c>
      <c r="BE25" s="367">
        <f t="shared" si="7"/>
        <v>5334.6414573063776</v>
      </c>
      <c r="BF25" s="367">
        <f t="shared" si="7"/>
        <v>5597.8250375003154</v>
      </c>
      <c r="BG25" s="367">
        <f t="shared" si="7"/>
        <v>6026.860010068739</v>
      </c>
      <c r="BH25" s="367">
        <f t="shared" si="7"/>
        <v>6406.6500000000005</v>
      </c>
      <c r="BI25" s="367">
        <f t="shared" si="7"/>
        <v>6877.2420310720963</v>
      </c>
      <c r="BJ25" s="367">
        <f t="shared" si="7"/>
        <v>7344.3310048132707</v>
      </c>
      <c r="BK25" s="367">
        <f t="shared" si="7"/>
        <v>8004.3186116778479</v>
      </c>
      <c r="BL25" s="367">
        <f t="shared" si="7"/>
        <v>8529.9324520847658</v>
      </c>
      <c r="BM25" s="367">
        <f t="shared" si="7"/>
        <v>9278.6912948475183</v>
      </c>
      <c r="BN25" s="367">
        <f t="shared" ref="BN25:CH25" si="8">SUM(BN26+BN31)</f>
        <v>9598.0238479764103</v>
      </c>
      <c r="BO25" s="367">
        <f t="shared" si="8"/>
        <v>9859.9916030591903</v>
      </c>
      <c r="BP25" s="367">
        <f t="shared" si="8"/>
        <v>10255.178317119893</v>
      </c>
      <c r="BQ25" s="367">
        <f t="shared" si="8"/>
        <v>10290.411872899229</v>
      </c>
      <c r="BR25" s="367">
        <f t="shared" si="8"/>
        <v>10698.455561277402</v>
      </c>
      <c r="BS25" s="367">
        <f t="shared" si="8"/>
        <v>10509.245799372547</v>
      </c>
      <c r="BT25" s="367">
        <f t="shared" si="8"/>
        <v>10510.150349421341</v>
      </c>
      <c r="BU25" s="367">
        <f t="shared" si="8"/>
        <v>10387.049157929288</v>
      </c>
      <c r="BV25" s="367">
        <f t="shared" si="8"/>
        <v>10414.643393673026</v>
      </c>
      <c r="BW25" s="367">
        <f t="shared" si="8"/>
        <v>11004.419124859009</v>
      </c>
      <c r="BX25" s="367">
        <f t="shared" si="8"/>
        <v>9976.6981999137624</v>
      </c>
      <c r="BY25" s="367">
        <f t="shared" si="8"/>
        <v>10041.644638510163</v>
      </c>
      <c r="BZ25" s="367">
        <f t="shared" si="8"/>
        <v>10755.57051774337</v>
      </c>
      <c r="CA25" s="367">
        <f t="shared" si="8"/>
        <v>12579.68533282596</v>
      </c>
      <c r="CB25" s="367">
        <f t="shared" si="8"/>
        <v>14247.995531719145</v>
      </c>
      <c r="CC25" s="367">
        <f t="shared" si="8"/>
        <v>15368.982291666578</v>
      </c>
      <c r="CD25" s="367">
        <f t="shared" si="8"/>
        <v>16359.546391516129</v>
      </c>
      <c r="CE25" s="367">
        <f t="shared" si="8"/>
        <v>16754.463777271485</v>
      </c>
      <c r="CF25" s="367">
        <f t="shared" si="8"/>
        <v>17426.828599228087</v>
      </c>
      <c r="CG25" s="367">
        <f t="shared" si="8"/>
        <v>18550.861634974885</v>
      </c>
      <c r="CH25" s="374">
        <f t="shared" si="8"/>
        <v>19974.707356794261</v>
      </c>
    </row>
    <row r="26" spans="1:86" ht="15.6" x14ac:dyDescent="0.3">
      <c r="A26" s="370"/>
      <c r="B26" s="371" t="s">
        <v>590</v>
      </c>
      <c r="C26" s="372"/>
      <c r="D26" s="367"/>
      <c r="E26" s="367"/>
      <c r="F26" s="367"/>
      <c r="G26" s="367"/>
      <c r="H26" s="367"/>
      <c r="I26" s="367"/>
      <c r="J26" s="367"/>
      <c r="K26" s="367"/>
      <c r="L26" s="367"/>
      <c r="M26" s="367"/>
      <c r="N26" s="367"/>
      <c r="O26" s="367"/>
      <c r="P26" s="367"/>
      <c r="Q26" s="367"/>
      <c r="R26" s="367"/>
      <c r="S26" s="367"/>
      <c r="T26" s="367"/>
      <c r="U26" s="367"/>
      <c r="V26" s="367"/>
      <c r="W26" s="367"/>
      <c r="X26" s="367"/>
      <c r="Y26" s="367"/>
      <c r="Z26" s="367"/>
      <c r="AA26" s="367"/>
      <c r="AB26" s="367"/>
      <c r="AC26" s="367"/>
      <c r="AD26" s="367"/>
      <c r="AE26" s="367"/>
      <c r="AF26" s="367"/>
      <c r="AG26" s="367"/>
      <c r="AH26" s="377">
        <f t="shared" ref="AH26:BM26" si="9">SUM(AH27:AH30)</f>
        <v>91.795148247978432</v>
      </c>
      <c r="AI26" s="377">
        <f t="shared" si="9"/>
        <v>113.12101054529593</v>
      </c>
      <c r="AJ26" s="377">
        <f t="shared" si="9"/>
        <v>164.29688453325866</v>
      </c>
      <c r="AK26" s="377">
        <f t="shared" si="9"/>
        <v>222.81559966138366</v>
      </c>
      <c r="AL26" s="377">
        <f t="shared" si="9"/>
        <v>289.88767105514569</v>
      </c>
      <c r="AM26" s="377">
        <f t="shared" si="9"/>
        <v>374.79358227962092</v>
      </c>
      <c r="AN26" s="377">
        <f t="shared" si="9"/>
        <v>453.83547169329756</v>
      </c>
      <c r="AO26" s="377">
        <f t="shared" si="9"/>
        <v>560.00272853642332</v>
      </c>
      <c r="AP26" s="377">
        <f t="shared" si="9"/>
        <v>662.38226875903149</v>
      </c>
      <c r="AQ26" s="377">
        <f t="shared" si="9"/>
        <v>783.24209908126988</v>
      </c>
      <c r="AR26" s="377">
        <f t="shared" si="9"/>
        <v>901.29383327755522</v>
      </c>
      <c r="AS26" s="377">
        <f t="shared" si="9"/>
        <v>1060.2731762369494</v>
      </c>
      <c r="AT26" s="377">
        <f t="shared" si="9"/>
        <v>1273.6061409175879</v>
      </c>
      <c r="AU26" s="377">
        <f t="shared" si="9"/>
        <v>1591.0994310120532</v>
      </c>
      <c r="AV26" s="377">
        <f t="shared" si="9"/>
        <v>2084.8754626743203</v>
      </c>
      <c r="AW26" s="377">
        <f t="shared" si="9"/>
        <v>2505.6738937835353</v>
      </c>
      <c r="AX26" s="377">
        <f t="shared" si="9"/>
        <v>2783.4478061912787</v>
      </c>
      <c r="AY26" s="377">
        <f t="shared" si="9"/>
        <v>3202.1433777872348</v>
      </c>
      <c r="AZ26" s="377">
        <f t="shared" si="9"/>
        <v>3605.4237624595153</v>
      </c>
      <c r="BA26" s="377">
        <f t="shared" si="9"/>
        <v>3894.5934446659953</v>
      </c>
      <c r="BB26" s="377">
        <f t="shared" si="9"/>
        <v>4209.2136319993933</v>
      </c>
      <c r="BC26" s="377">
        <f t="shared" si="9"/>
        <v>4507.8352370699577</v>
      </c>
      <c r="BD26" s="377">
        <f t="shared" si="9"/>
        <v>4802.0902141166407</v>
      </c>
      <c r="BE26" s="377">
        <f t="shared" si="9"/>
        <v>5169.1544573063775</v>
      </c>
      <c r="BF26" s="377">
        <f t="shared" si="9"/>
        <v>5435.1737885787206</v>
      </c>
      <c r="BG26" s="377">
        <f t="shared" si="9"/>
        <v>5856.9570213673551</v>
      </c>
      <c r="BH26" s="377">
        <f t="shared" si="9"/>
        <v>6282.3670000000002</v>
      </c>
      <c r="BI26" s="377">
        <f t="shared" si="9"/>
        <v>6748.9814744332834</v>
      </c>
      <c r="BJ26" s="377">
        <f t="shared" si="9"/>
        <v>7209.1649307960306</v>
      </c>
      <c r="BK26" s="377">
        <f t="shared" si="9"/>
        <v>7803.564191511372</v>
      </c>
      <c r="BL26" s="377">
        <f t="shared" si="9"/>
        <v>8354.3973890433408</v>
      </c>
      <c r="BM26" s="377">
        <f t="shared" si="9"/>
        <v>9095.4528786989631</v>
      </c>
      <c r="BN26" s="377">
        <f t="shared" ref="BN26:CH26" si="10">SUM(BN27:BN30)</f>
        <v>9428.038914189452</v>
      </c>
      <c r="BO26" s="377">
        <f t="shared" si="10"/>
        <v>9690.6692483258048</v>
      </c>
      <c r="BP26" s="377">
        <f t="shared" si="10"/>
        <v>10095.711594902883</v>
      </c>
      <c r="BQ26" s="377">
        <f t="shared" si="10"/>
        <v>10145.737351976444</v>
      </c>
      <c r="BR26" s="377">
        <f t="shared" si="10"/>
        <v>10560.146527338247</v>
      </c>
      <c r="BS26" s="377">
        <f t="shared" si="10"/>
        <v>10381.048190876567</v>
      </c>
      <c r="BT26" s="377">
        <f t="shared" si="10"/>
        <v>10389.842496618448</v>
      </c>
      <c r="BU26" s="377">
        <f t="shared" si="10"/>
        <v>10282.066940867238</v>
      </c>
      <c r="BV26" s="377">
        <f t="shared" si="10"/>
        <v>10318.687997659314</v>
      </c>
      <c r="BW26" s="377">
        <f t="shared" si="10"/>
        <v>10915.678115358683</v>
      </c>
      <c r="BX26" s="377">
        <f t="shared" si="10"/>
        <v>9904.8047783302936</v>
      </c>
      <c r="BY26" s="377">
        <f t="shared" si="10"/>
        <v>9979.3844512235792</v>
      </c>
      <c r="BZ26" s="377">
        <f t="shared" si="10"/>
        <v>10697.292376719588</v>
      </c>
      <c r="CA26" s="377">
        <f t="shared" si="10"/>
        <v>12523.352103967056</v>
      </c>
      <c r="CB26" s="377">
        <f t="shared" si="10"/>
        <v>14194.291810002156</v>
      </c>
      <c r="CC26" s="377">
        <f t="shared" si="10"/>
        <v>15322.3213681587</v>
      </c>
      <c r="CD26" s="377">
        <f t="shared" si="10"/>
        <v>16317.654451163322</v>
      </c>
      <c r="CE26" s="377">
        <f t="shared" si="10"/>
        <v>16718.451295974264</v>
      </c>
      <c r="CF26" s="377">
        <f t="shared" si="10"/>
        <v>17397.207775310173</v>
      </c>
      <c r="CG26" s="367">
        <f t="shared" si="10"/>
        <v>18527.807970872189</v>
      </c>
      <c r="CH26" s="374">
        <f t="shared" si="10"/>
        <v>19958.457717041925</v>
      </c>
    </row>
    <row r="27" spans="1:86" ht="15.6" x14ac:dyDescent="0.3">
      <c r="A27" s="370"/>
      <c r="B27" s="373" t="s">
        <v>638</v>
      </c>
      <c r="C27" s="372"/>
      <c r="D27" s="367"/>
      <c r="E27" s="367"/>
      <c r="F27" s="367"/>
      <c r="G27" s="367"/>
      <c r="H27" s="367"/>
      <c r="I27" s="367"/>
      <c r="J27" s="367"/>
      <c r="K27" s="367"/>
      <c r="L27" s="367"/>
      <c r="M27" s="367"/>
      <c r="N27" s="367"/>
      <c r="O27" s="367"/>
      <c r="P27" s="367"/>
      <c r="Q27" s="367"/>
      <c r="R27" s="367"/>
      <c r="S27" s="367"/>
      <c r="T27" s="367"/>
      <c r="U27" s="367"/>
      <c r="V27" s="367"/>
      <c r="W27" s="367"/>
      <c r="X27" s="367"/>
      <c r="Y27" s="367"/>
      <c r="Z27" s="367"/>
      <c r="AA27" s="367"/>
      <c r="AB27" s="367"/>
      <c r="AC27" s="367"/>
      <c r="AD27" s="367"/>
      <c r="AE27" s="367"/>
      <c r="AF27" s="367"/>
      <c r="AG27" s="367"/>
      <c r="AH27" s="367">
        <v>91.795148247978432</v>
      </c>
      <c r="AI27" s="367">
        <v>110.61695040710585</v>
      </c>
      <c r="AJ27" s="367">
        <v>149.4963281520491</v>
      </c>
      <c r="AK27" s="367">
        <v>193.25159579250203</v>
      </c>
      <c r="AL27" s="367">
        <v>241.11294619072987</v>
      </c>
      <c r="AM27" s="367">
        <v>304.00372136294919</v>
      </c>
      <c r="AN27" s="367">
        <v>362.05707222653785</v>
      </c>
      <c r="AO27" s="367">
        <v>439.95309705296535</v>
      </c>
      <c r="AP27" s="367">
        <v>504.19562238080925</v>
      </c>
      <c r="AQ27" s="367">
        <v>588.95286162117668</v>
      </c>
      <c r="AR27" s="367">
        <v>669.81688074358397</v>
      </c>
      <c r="AS27" s="367">
        <v>784.80669061681635</v>
      </c>
      <c r="AT27" s="367">
        <v>945.80283525647269</v>
      </c>
      <c r="AU27" s="367">
        <v>1188.5453647098627</v>
      </c>
      <c r="AV27" s="367">
        <v>1553.4739999999999</v>
      </c>
      <c r="AW27" s="367">
        <v>1795.461</v>
      </c>
      <c r="AX27" s="367">
        <v>1962.682</v>
      </c>
      <c r="AY27" s="367">
        <v>2194.1619999999998</v>
      </c>
      <c r="AZ27" s="367">
        <v>2392.893</v>
      </c>
      <c r="BA27" s="367">
        <v>2521.25</v>
      </c>
      <c r="BB27" s="367">
        <v>2679.9749999999999</v>
      </c>
      <c r="BC27" s="367">
        <v>2822.8040000000001</v>
      </c>
      <c r="BD27" s="367">
        <v>2955.1210000000001</v>
      </c>
      <c r="BE27" s="367">
        <v>3124.4597597447382</v>
      </c>
      <c r="BF27" s="367">
        <v>3250.6787885787207</v>
      </c>
      <c r="BG27" s="367">
        <v>3457.0445494205601</v>
      </c>
      <c r="BH27" s="367">
        <v>3673.5859999999998</v>
      </c>
      <c r="BI27" s="367">
        <v>3924.14037813</v>
      </c>
      <c r="BJ27" s="367">
        <v>4149.40578293</v>
      </c>
      <c r="BK27" s="367">
        <v>4444.4350972342991</v>
      </c>
      <c r="BL27" s="367">
        <v>4734.8039219600005</v>
      </c>
      <c r="BM27" s="367">
        <v>5106.2537628999999</v>
      </c>
      <c r="BN27" s="367">
        <v>5227.7472379531791</v>
      </c>
      <c r="BO27" s="367">
        <v>5339.4256940699997</v>
      </c>
      <c r="BP27" s="367">
        <v>5475.6249157700013</v>
      </c>
      <c r="BQ27" s="367">
        <v>5360.0751764300812</v>
      </c>
      <c r="BR27" s="367">
        <v>5421.7736767999995</v>
      </c>
      <c r="BS27" s="367">
        <v>5489.5433917499959</v>
      </c>
      <c r="BT27" s="367">
        <v>5482.7675999399999</v>
      </c>
      <c r="BU27" s="367">
        <v>5529.3185711499982</v>
      </c>
      <c r="BV27" s="367">
        <v>5675.5506973500005</v>
      </c>
      <c r="BW27" s="367">
        <v>5908.4831024900022</v>
      </c>
      <c r="BX27" s="367">
        <v>5345.8708522599982</v>
      </c>
      <c r="BY27" s="367">
        <v>5307.254480399999</v>
      </c>
      <c r="BZ27" s="367">
        <v>5668.0533127399995</v>
      </c>
      <c r="CA27" s="367">
        <v>6695.9440340099991</v>
      </c>
      <c r="CB27" s="367">
        <v>7766.5592604199992</v>
      </c>
      <c r="CC27" s="367">
        <v>8497.1870750746148</v>
      </c>
      <c r="CD27" s="367">
        <v>9228.3382021848938</v>
      </c>
      <c r="CE27" s="367">
        <v>9684.5795144122003</v>
      </c>
      <c r="CF27" s="367">
        <v>10098.371055564661</v>
      </c>
      <c r="CG27" s="367">
        <v>10573.403637018146</v>
      </c>
      <c r="CH27" s="374">
        <v>11068.179663000052</v>
      </c>
    </row>
    <row r="28" spans="1:86" ht="15.6" x14ac:dyDescent="0.3">
      <c r="A28" s="370"/>
      <c r="B28" s="373" t="s">
        <v>639</v>
      </c>
      <c r="C28" s="372"/>
      <c r="D28" s="367"/>
      <c r="E28" s="367"/>
      <c r="F28" s="367"/>
      <c r="G28" s="367"/>
      <c r="H28" s="367"/>
      <c r="I28" s="367"/>
      <c r="J28" s="367"/>
      <c r="K28" s="367"/>
      <c r="L28" s="367"/>
      <c r="M28" s="367"/>
      <c r="N28" s="367"/>
      <c r="O28" s="367"/>
      <c r="P28" s="367"/>
      <c r="Q28" s="367"/>
      <c r="R28" s="367"/>
      <c r="S28" s="367"/>
      <c r="T28" s="367"/>
      <c r="U28" s="367"/>
      <c r="V28" s="367"/>
      <c r="W28" s="367"/>
      <c r="X28" s="367"/>
      <c r="Y28" s="367"/>
      <c r="Z28" s="367"/>
      <c r="AA28" s="367"/>
      <c r="AB28" s="367"/>
      <c r="AC28" s="367"/>
      <c r="AD28" s="367"/>
      <c r="AE28" s="367"/>
      <c r="AF28" s="367"/>
      <c r="AG28" s="367"/>
      <c r="AH28" s="367">
        <v>0</v>
      </c>
      <c r="AI28" s="367">
        <v>0</v>
      </c>
      <c r="AJ28" s="367">
        <v>0</v>
      </c>
      <c r="AK28" s="367">
        <v>0</v>
      </c>
      <c r="AL28" s="367">
        <v>0</v>
      </c>
      <c r="AM28" s="367">
        <v>0</v>
      </c>
      <c r="AN28" s="367">
        <v>0</v>
      </c>
      <c r="AO28" s="367">
        <v>0</v>
      </c>
      <c r="AP28" s="367">
        <v>0</v>
      </c>
      <c r="AQ28" s="367">
        <v>0</v>
      </c>
      <c r="AR28" s="367">
        <v>0</v>
      </c>
      <c r="AS28" s="367">
        <v>0</v>
      </c>
      <c r="AT28" s="367">
        <v>0</v>
      </c>
      <c r="AU28" s="367">
        <v>0</v>
      </c>
      <c r="AV28" s="367">
        <v>505.50842426823931</v>
      </c>
      <c r="AW28" s="367">
        <v>710.21289378353549</v>
      </c>
      <c r="AX28" s="367">
        <v>820.7658061912789</v>
      </c>
      <c r="AY28" s="367">
        <v>1007.9813777872349</v>
      </c>
      <c r="AZ28" s="367">
        <v>1212.5307624595152</v>
      </c>
      <c r="BA28" s="367">
        <v>1373.3434446659953</v>
      </c>
      <c r="BB28" s="367">
        <v>1529.2386319993936</v>
      </c>
      <c r="BC28" s="367">
        <v>1685.0312370699578</v>
      </c>
      <c r="BD28" s="367">
        <v>1846.9692141166404</v>
      </c>
      <c r="BE28" s="367">
        <v>2044.6946975616393</v>
      </c>
      <c r="BF28" s="367">
        <v>2184.4949999999999</v>
      </c>
      <c r="BG28" s="367">
        <v>2399.912471946795</v>
      </c>
      <c r="BH28" s="367">
        <v>2608.7809999999999</v>
      </c>
      <c r="BI28" s="367">
        <v>2824.8410963032829</v>
      </c>
      <c r="BJ28" s="367">
        <v>3059.7591478660306</v>
      </c>
      <c r="BK28" s="367">
        <v>3359.1290942770729</v>
      </c>
      <c r="BL28" s="367">
        <v>3619.5934670833412</v>
      </c>
      <c r="BM28" s="367">
        <v>3989.1991157989637</v>
      </c>
      <c r="BN28" s="367">
        <v>4200.2916762362729</v>
      </c>
      <c r="BO28" s="367">
        <v>4351.2435542558051</v>
      </c>
      <c r="BP28" s="367">
        <v>4620.0866791328817</v>
      </c>
      <c r="BQ28" s="367">
        <v>4770.7953469207459</v>
      </c>
      <c r="BR28" s="367">
        <v>5009.9905589028167</v>
      </c>
      <c r="BS28" s="367">
        <v>4766.3278780454339</v>
      </c>
      <c r="BT28" s="367">
        <v>4478.3398482512839</v>
      </c>
      <c r="BU28" s="367">
        <v>3842.5519515868186</v>
      </c>
      <c r="BV28" s="367">
        <v>3525.5145970952212</v>
      </c>
      <c r="BW28" s="367">
        <v>3312.0343996813695</v>
      </c>
      <c r="BX28" s="367">
        <v>2692.6279642862646</v>
      </c>
      <c r="BY28" s="367">
        <v>2447.9552986930094</v>
      </c>
      <c r="BZ28" s="367">
        <v>2362.7366940666257</v>
      </c>
      <c r="CA28" s="367">
        <v>2432.4838724213591</v>
      </c>
      <c r="CB28" s="367">
        <v>2355.4616604000935</v>
      </c>
      <c r="CC28" s="367">
        <v>2159.1832708403304</v>
      </c>
      <c r="CD28" s="367">
        <v>2018.5391926016725</v>
      </c>
      <c r="CE28" s="367">
        <v>1842.8911143960863</v>
      </c>
      <c r="CF28" s="367">
        <v>1616.7254082288453</v>
      </c>
      <c r="CG28" s="367">
        <v>1323.9565030099777</v>
      </c>
      <c r="CH28" s="374">
        <v>1141.7693895934992</v>
      </c>
    </row>
    <row r="29" spans="1:86" ht="15.6" x14ac:dyDescent="0.3">
      <c r="A29" s="370"/>
      <c r="B29" s="373" t="s">
        <v>415</v>
      </c>
      <c r="C29" s="372"/>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v>0</v>
      </c>
      <c r="AI29" s="367">
        <v>2.5040601381900864</v>
      </c>
      <c r="AJ29" s="367">
        <v>14.800556381209555</v>
      </c>
      <c r="AK29" s="367">
        <v>29.564003868881628</v>
      </c>
      <c r="AL29" s="367">
        <v>48.774724864415802</v>
      </c>
      <c r="AM29" s="367">
        <v>70.789860916671742</v>
      </c>
      <c r="AN29" s="367">
        <v>91.778399466759709</v>
      </c>
      <c r="AO29" s="367">
        <v>120.04963148345799</v>
      </c>
      <c r="AP29" s="367">
        <v>158.18664637822221</v>
      </c>
      <c r="AQ29" s="367">
        <v>194.28923746009318</v>
      </c>
      <c r="AR29" s="367">
        <v>231.47695253397123</v>
      </c>
      <c r="AS29" s="367">
        <v>275.4664856201332</v>
      </c>
      <c r="AT29" s="367">
        <v>327.80330566111519</v>
      </c>
      <c r="AU29" s="367">
        <v>402.55406630219051</v>
      </c>
      <c r="AV29" s="367">
        <v>25.893038406080755</v>
      </c>
      <c r="AW29" s="367">
        <v>0</v>
      </c>
      <c r="AX29" s="367">
        <v>0</v>
      </c>
      <c r="AY29" s="367">
        <v>0</v>
      </c>
      <c r="AZ29" s="367">
        <v>0</v>
      </c>
      <c r="BA29" s="367">
        <v>0</v>
      </c>
      <c r="BB29" s="367">
        <v>0</v>
      </c>
      <c r="BC29" s="367">
        <v>0</v>
      </c>
      <c r="BD29" s="367">
        <v>0</v>
      </c>
      <c r="BE29" s="367">
        <v>0</v>
      </c>
      <c r="BF29" s="367">
        <v>0</v>
      </c>
      <c r="BG29" s="367">
        <v>0</v>
      </c>
      <c r="BH29" s="367">
        <v>0</v>
      </c>
      <c r="BI29" s="367">
        <v>0</v>
      </c>
      <c r="BJ29" s="367">
        <v>0</v>
      </c>
      <c r="BK29" s="367">
        <v>0</v>
      </c>
      <c r="BL29" s="367">
        <v>0</v>
      </c>
      <c r="BM29" s="367">
        <v>0</v>
      </c>
      <c r="BN29" s="367">
        <v>0</v>
      </c>
      <c r="BO29" s="367">
        <v>0</v>
      </c>
      <c r="BP29" s="367">
        <v>0</v>
      </c>
      <c r="BQ29" s="367">
        <v>0</v>
      </c>
      <c r="BR29" s="367">
        <v>0</v>
      </c>
      <c r="BS29" s="367">
        <v>0</v>
      </c>
      <c r="BT29" s="367">
        <v>0</v>
      </c>
      <c r="BU29" s="367">
        <v>0</v>
      </c>
      <c r="BV29" s="367">
        <v>0</v>
      </c>
      <c r="BW29" s="367">
        <v>0</v>
      </c>
      <c r="BX29" s="367">
        <v>0</v>
      </c>
      <c r="BY29" s="367">
        <v>0</v>
      </c>
      <c r="BZ29" s="367">
        <v>0</v>
      </c>
      <c r="CA29" s="367">
        <v>0</v>
      </c>
      <c r="CB29" s="367">
        <v>0</v>
      </c>
      <c r="CC29" s="367">
        <v>0</v>
      </c>
      <c r="CD29" s="367">
        <v>0</v>
      </c>
      <c r="CE29" s="367">
        <v>0</v>
      </c>
      <c r="CF29" s="367">
        <v>0</v>
      </c>
      <c r="CG29" s="367">
        <v>0</v>
      </c>
      <c r="CH29" s="374">
        <v>0</v>
      </c>
    </row>
    <row r="30" spans="1:86" ht="15.6" x14ac:dyDescent="0.3">
      <c r="A30" s="370"/>
      <c r="B30" s="373" t="s">
        <v>422</v>
      </c>
      <c r="C30" s="372"/>
      <c r="D30" s="367"/>
      <c r="E30" s="367"/>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v>0</v>
      </c>
      <c r="AI30" s="367">
        <v>0</v>
      </c>
      <c r="AJ30" s="367">
        <v>0</v>
      </c>
      <c r="AK30" s="367">
        <v>0</v>
      </c>
      <c r="AL30" s="367">
        <v>0</v>
      </c>
      <c r="AM30" s="367">
        <v>0</v>
      </c>
      <c r="AN30" s="367">
        <v>0</v>
      </c>
      <c r="AO30" s="367">
        <v>0</v>
      </c>
      <c r="AP30" s="367">
        <v>0</v>
      </c>
      <c r="AQ30" s="367">
        <v>0</v>
      </c>
      <c r="AR30" s="367">
        <v>0</v>
      </c>
      <c r="AS30" s="367">
        <v>0</v>
      </c>
      <c r="AT30" s="367">
        <v>0</v>
      </c>
      <c r="AU30" s="367">
        <v>0</v>
      </c>
      <c r="AV30" s="367">
        <v>0</v>
      </c>
      <c r="AW30" s="367">
        <v>0</v>
      </c>
      <c r="AX30" s="367">
        <v>0</v>
      </c>
      <c r="AY30" s="367">
        <v>0</v>
      </c>
      <c r="AZ30" s="367">
        <v>0</v>
      </c>
      <c r="BA30" s="367">
        <v>0</v>
      </c>
      <c r="BB30" s="367">
        <v>0</v>
      </c>
      <c r="BC30" s="367">
        <v>0</v>
      </c>
      <c r="BD30" s="367">
        <v>0</v>
      </c>
      <c r="BE30" s="367">
        <v>0</v>
      </c>
      <c r="BF30" s="367">
        <v>0</v>
      </c>
      <c r="BG30" s="367">
        <v>0</v>
      </c>
      <c r="BH30" s="367">
        <v>0</v>
      </c>
      <c r="BI30" s="367">
        <v>0</v>
      </c>
      <c r="BJ30" s="367">
        <v>0</v>
      </c>
      <c r="BK30" s="367">
        <v>0</v>
      </c>
      <c r="BL30" s="367">
        <v>0</v>
      </c>
      <c r="BM30" s="367">
        <v>0</v>
      </c>
      <c r="BN30" s="367">
        <v>0</v>
      </c>
      <c r="BO30" s="367">
        <v>0</v>
      </c>
      <c r="BP30" s="367">
        <v>0</v>
      </c>
      <c r="BQ30" s="367">
        <v>14.866828625617664</v>
      </c>
      <c r="BR30" s="367">
        <v>128.38229163543059</v>
      </c>
      <c r="BS30" s="367">
        <v>125.17692108113887</v>
      </c>
      <c r="BT30" s="367">
        <v>428.73504842716466</v>
      </c>
      <c r="BU30" s="367">
        <v>910.19641813042097</v>
      </c>
      <c r="BV30" s="367">
        <v>1117.6227032140916</v>
      </c>
      <c r="BW30" s="367">
        <v>1695.1606131873127</v>
      </c>
      <c r="BX30" s="367">
        <v>1866.3059617840313</v>
      </c>
      <c r="BY30" s="367">
        <v>2224.1746721305713</v>
      </c>
      <c r="BZ30" s="367">
        <v>2666.5023699129638</v>
      </c>
      <c r="CA30" s="367">
        <v>3394.9241975356986</v>
      </c>
      <c r="CB30" s="367">
        <v>4072.270889182063</v>
      </c>
      <c r="CC30" s="367">
        <v>4665.9510222437539</v>
      </c>
      <c r="CD30" s="367">
        <v>5070.7770563767563</v>
      </c>
      <c r="CE30" s="367">
        <v>5190.9806671659753</v>
      </c>
      <c r="CF30" s="367">
        <v>5682.1113115166654</v>
      </c>
      <c r="CG30" s="367">
        <v>6630.4478308440657</v>
      </c>
      <c r="CH30" s="374">
        <v>7748.5086644483754</v>
      </c>
    </row>
    <row r="31" spans="1:86" ht="15.6" x14ac:dyDescent="0.3">
      <c r="A31" s="370"/>
      <c r="B31" s="371" t="s">
        <v>592</v>
      </c>
      <c r="C31" s="372"/>
      <c r="D31" s="367"/>
      <c r="E31" s="367"/>
      <c r="F31" s="367"/>
      <c r="G31" s="367"/>
      <c r="H31" s="367"/>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f>SUM(AH32:AH34)</f>
        <v>75.056484692173782</v>
      </c>
      <c r="AI31" s="367">
        <f t="shared" ref="AI31:CH31" si="11">SUM(AI32:AI34)</f>
        <v>88.865687124140152</v>
      </c>
      <c r="AJ31" s="367">
        <f t="shared" si="11"/>
        <v>102.78927041046519</v>
      </c>
      <c r="AK31" s="367">
        <f t="shared" si="11"/>
        <v>122.07175995861695</v>
      </c>
      <c r="AL31" s="367">
        <f t="shared" si="11"/>
        <v>142.87494525999253</v>
      </c>
      <c r="AM31" s="367">
        <f t="shared" si="11"/>
        <v>170.98374371045185</v>
      </c>
      <c r="AN31" s="367">
        <f t="shared" si="11"/>
        <v>214.59425075714512</v>
      </c>
      <c r="AO31" s="367">
        <f t="shared" si="11"/>
        <v>266.72338551030725</v>
      </c>
      <c r="AP31" s="367">
        <f t="shared" si="11"/>
        <v>342.7020694289975</v>
      </c>
      <c r="AQ31" s="367">
        <f t="shared" si="11"/>
        <v>424.5434563922999</v>
      </c>
      <c r="AR31" s="367">
        <f t="shared" si="11"/>
        <v>519.12653895300639</v>
      </c>
      <c r="AS31" s="367">
        <f t="shared" si="11"/>
        <v>639.13134964144592</v>
      </c>
      <c r="AT31" s="367">
        <f t="shared" si="11"/>
        <v>795.04874240006654</v>
      </c>
      <c r="AU31" s="367">
        <f t="shared" si="11"/>
        <v>1014.2053622943447</v>
      </c>
      <c r="AV31" s="367">
        <f t="shared" si="11"/>
        <v>1148.7175280046133</v>
      </c>
      <c r="AW31" s="367">
        <f t="shared" si="11"/>
        <v>1277.1013631026954</v>
      </c>
      <c r="AX31" s="367">
        <f t="shared" si="11"/>
        <v>1355.5027433453472</v>
      </c>
      <c r="AY31" s="367">
        <f t="shared" si="11"/>
        <v>154.91308358463749</v>
      </c>
      <c r="AZ31" s="367">
        <f t="shared" si="11"/>
        <v>104.71260357218971</v>
      </c>
      <c r="BA31" s="367">
        <f t="shared" si="11"/>
        <v>136.38296564518024</v>
      </c>
      <c r="BB31" s="367">
        <f t="shared" si="11"/>
        <v>144.18166823796307</v>
      </c>
      <c r="BC31" s="367">
        <f t="shared" si="11"/>
        <v>144.24510744392822</v>
      </c>
      <c r="BD31" s="367">
        <f t="shared" si="11"/>
        <v>163.05199999999999</v>
      </c>
      <c r="BE31" s="367">
        <f t="shared" si="11"/>
        <v>165.48699999999999</v>
      </c>
      <c r="BF31" s="367">
        <f t="shared" si="11"/>
        <v>162.65124892159454</v>
      </c>
      <c r="BG31" s="367">
        <f t="shared" si="11"/>
        <v>169.90298870138361</v>
      </c>
      <c r="BH31" s="367">
        <f t="shared" si="11"/>
        <v>124.283</v>
      </c>
      <c r="BI31" s="367">
        <f t="shared" si="11"/>
        <v>128.26055663881266</v>
      </c>
      <c r="BJ31" s="367">
        <f t="shared" si="11"/>
        <v>135.16607401724025</v>
      </c>
      <c r="BK31" s="367">
        <f t="shared" si="11"/>
        <v>200.75442016647554</v>
      </c>
      <c r="BL31" s="367">
        <f t="shared" si="11"/>
        <v>175.53506304142508</v>
      </c>
      <c r="BM31" s="367">
        <f t="shared" si="11"/>
        <v>183.23841614855513</v>
      </c>
      <c r="BN31" s="367">
        <f t="shared" si="11"/>
        <v>169.98493378695881</v>
      </c>
      <c r="BO31" s="367">
        <f t="shared" si="11"/>
        <v>169.32235473338639</v>
      </c>
      <c r="BP31" s="367">
        <f t="shared" si="11"/>
        <v>159.46672221701033</v>
      </c>
      <c r="BQ31" s="367">
        <f t="shared" si="11"/>
        <v>144.67452092278563</v>
      </c>
      <c r="BR31" s="367">
        <f t="shared" si="11"/>
        <v>138.30903393915511</v>
      </c>
      <c r="BS31" s="367">
        <f t="shared" si="11"/>
        <v>128.19760849598063</v>
      </c>
      <c r="BT31" s="367">
        <f t="shared" si="11"/>
        <v>120.30785280289261</v>
      </c>
      <c r="BU31" s="367">
        <f t="shared" si="11"/>
        <v>104.98221706204986</v>
      </c>
      <c r="BV31" s="367">
        <f t="shared" si="11"/>
        <v>95.955396013713354</v>
      </c>
      <c r="BW31" s="367">
        <f t="shared" si="11"/>
        <v>88.741009500324324</v>
      </c>
      <c r="BX31" s="367">
        <f t="shared" si="11"/>
        <v>71.893421583468523</v>
      </c>
      <c r="BY31" s="367">
        <f t="shared" si="11"/>
        <v>62.260187286584021</v>
      </c>
      <c r="BZ31" s="367">
        <f t="shared" si="11"/>
        <v>58.278141023782517</v>
      </c>
      <c r="CA31" s="367">
        <f t="shared" si="11"/>
        <v>56.333228858904526</v>
      </c>
      <c r="CB31" s="367">
        <f t="shared" si="11"/>
        <v>53.703721716988795</v>
      </c>
      <c r="CC31" s="367">
        <f t="shared" si="11"/>
        <v>46.660923507876802</v>
      </c>
      <c r="CD31" s="367">
        <f t="shared" si="11"/>
        <v>41.89194035280741</v>
      </c>
      <c r="CE31" s="367">
        <f t="shared" si="11"/>
        <v>36.012481297221363</v>
      </c>
      <c r="CF31" s="367">
        <f t="shared" si="11"/>
        <v>29.62082391791574</v>
      </c>
      <c r="CG31" s="367">
        <f t="shared" si="11"/>
        <v>23.053664102695826</v>
      </c>
      <c r="CH31" s="374">
        <f t="shared" si="11"/>
        <v>16.249639752334858</v>
      </c>
    </row>
    <row r="32" spans="1:86" ht="15.6" x14ac:dyDescent="0.3">
      <c r="A32" s="378"/>
      <c r="B32" s="379" t="s">
        <v>408</v>
      </c>
      <c r="C32" s="372"/>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v>67.18789637979917</v>
      </c>
      <c r="AI32" s="367">
        <v>79.448269338306929</v>
      </c>
      <c r="AJ32" s="367">
        <v>90.758009926975532</v>
      </c>
      <c r="AK32" s="367">
        <v>107.5884576357704</v>
      </c>
      <c r="AL32" s="367">
        <v>126.74887057403282</v>
      </c>
      <c r="AM32" s="367">
        <v>152.10150096874864</v>
      </c>
      <c r="AN32" s="367">
        <v>188.99811327685919</v>
      </c>
      <c r="AO32" s="367">
        <v>238.45699781566265</v>
      </c>
      <c r="AP32" s="367">
        <v>311.50083547202848</v>
      </c>
      <c r="AQ32" s="367">
        <v>389.66176957389155</v>
      </c>
      <c r="AR32" s="367">
        <v>478.98787155530283</v>
      </c>
      <c r="AS32" s="367">
        <v>592.7530495000733</v>
      </c>
      <c r="AT32" s="367">
        <v>736.13073218545742</v>
      </c>
      <c r="AU32" s="367">
        <v>934.71773117265855</v>
      </c>
      <c r="AV32" s="367">
        <v>1054.2913806563581</v>
      </c>
      <c r="AW32" s="367">
        <v>1170.6722527875331</v>
      </c>
      <c r="AX32" s="367">
        <v>1246.935966215528</v>
      </c>
      <c r="AY32" s="367">
        <v>43.827859260844122</v>
      </c>
      <c r="AZ32" s="367">
        <v>0</v>
      </c>
      <c r="BA32" s="367">
        <v>0</v>
      </c>
      <c r="BB32" s="367">
        <v>0</v>
      </c>
      <c r="BC32" s="367">
        <v>0</v>
      </c>
      <c r="BD32" s="367">
        <v>0</v>
      </c>
      <c r="BE32" s="367">
        <v>0</v>
      </c>
      <c r="BF32" s="367">
        <v>0</v>
      </c>
      <c r="BG32" s="367">
        <v>0</v>
      </c>
      <c r="BH32" s="367">
        <v>0</v>
      </c>
      <c r="BI32" s="367">
        <v>0</v>
      </c>
      <c r="BJ32" s="367">
        <v>0</v>
      </c>
      <c r="BK32" s="367">
        <v>0</v>
      </c>
      <c r="BL32" s="367">
        <v>0</v>
      </c>
      <c r="BM32" s="367">
        <v>0</v>
      </c>
      <c r="BN32" s="367">
        <v>0</v>
      </c>
      <c r="BO32" s="367">
        <v>0</v>
      </c>
      <c r="BP32" s="367">
        <v>0</v>
      </c>
      <c r="BQ32" s="367">
        <v>0</v>
      </c>
      <c r="BR32" s="367">
        <v>0</v>
      </c>
      <c r="BS32" s="367">
        <v>0</v>
      </c>
      <c r="BT32" s="367">
        <v>0</v>
      </c>
      <c r="BU32" s="367">
        <v>0</v>
      </c>
      <c r="BV32" s="367">
        <v>0</v>
      </c>
      <c r="BW32" s="367">
        <v>0</v>
      </c>
      <c r="BX32" s="367">
        <v>0</v>
      </c>
      <c r="BY32" s="367">
        <v>0</v>
      </c>
      <c r="BZ32" s="367">
        <v>0</v>
      </c>
      <c r="CA32" s="367">
        <v>0</v>
      </c>
      <c r="CB32" s="367">
        <v>0</v>
      </c>
      <c r="CC32" s="367">
        <v>0</v>
      </c>
      <c r="CD32" s="367">
        <v>0</v>
      </c>
      <c r="CE32" s="367">
        <v>0</v>
      </c>
      <c r="CF32" s="367">
        <v>0</v>
      </c>
      <c r="CG32" s="367">
        <v>0</v>
      </c>
      <c r="CH32" s="374">
        <v>0</v>
      </c>
    </row>
    <row r="33" spans="1:86" ht="15.6" x14ac:dyDescent="0.3">
      <c r="A33" s="378"/>
      <c r="B33" s="335" t="s">
        <v>426</v>
      </c>
      <c r="C33" s="372"/>
      <c r="D33" s="367"/>
      <c r="E33" s="367"/>
      <c r="F33" s="367"/>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v>3.9363849225441023</v>
      </c>
      <c r="AI33" s="367">
        <v>5.5202602999575197</v>
      </c>
      <c r="AJ33" s="367">
        <v>8.4191651597486601</v>
      </c>
      <c r="AK33" s="367">
        <v>11.40887014884054</v>
      </c>
      <c r="AL33" s="367">
        <v>14.260799152797492</v>
      </c>
      <c r="AM33" s="367">
        <v>17.496863859223165</v>
      </c>
      <c r="AN33" s="367">
        <v>23.287158802721503</v>
      </c>
      <c r="AO33" s="367">
        <v>27.081838338421456</v>
      </c>
      <c r="AP33" s="367">
        <v>30.749213754948787</v>
      </c>
      <c r="AQ33" s="367">
        <v>33.941256565171791</v>
      </c>
      <c r="AR33" s="367">
        <v>38.815511614519529</v>
      </c>
      <c r="AS33" s="367">
        <v>44.539010373741071</v>
      </c>
      <c r="AT33" s="367">
        <v>57.046874265431249</v>
      </c>
      <c r="AU33" s="367">
        <v>77.833877487600887</v>
      </c>
      <c r="AV33" s="367">
        <v>92.464743839483148</v>
      </c>
      <c r="AW33" s="367">
        <v>103.84947617643465</v>
      </c>
      <c r="AX33" s="367">
        <v>107.35026467430309</v>
      </c>
      <c r="AY33" s="367">
        <v>111.04251969745886</v>
      </c>
      <c r="AZ33" s="367">
        <v>104.71260357218971</v>
      </c>
      <c r="BA33" s="367">
        <v>136.38296564518024</v>
      </c>
      <c r="BB33" s="367">
        <v>144.18166823796307</v>
      </c>
      <c r="BC33" s="367">
        <v>144.24510744392822</v>
      </c>
      <c r="BD33" s="367">
        <v>163.05199999999999</v>
      </c>
      <c r="BE33" s="367">
        <v>165.48699999999999</v>
      </c>
      <c r="BF33" s="367">
        <v>162.65124892159454</v>
      </c>
      <c r="BG33" s="367">
        <v>169.90298870138361</v>
      </c>
      <c r="BH33" s="367">
        <v>124.283</v>
      </c>
      <c r="BI33" s="367">
        <v>128.26055663881266</v>
      </c>
      <c r="BJ33" s="367">
        <v>135.16607401724025</v>
      </c>
      <c r="BK33" s="367">
        <v>200.75442016647554</v>
      </c>
      <c r="BL33" s="367">
        <v>175.53506304142508</v>
      </c>
      <c r="BM33" s="367">
        <v>183.23841614855513</v>
      </c>
      <c r="BN33" s="367">
        <v>169.98493378695881</v>
      </c>
      <c r="BO33" s="367">
        <v>169.32235473338639</v>
      </c>
      <c r="BP33" s="367">
        <v>159.46672221701033</v>
      </c>
      <c r="BQ33" s="367">
        <v>144.67452092278563</v>
      </c>
      <c r="BR33" s="367">
        <v>138.30903393915511</v>
      </c>
      <c r="BS33" s="367">
        <v>128.19760849598063</v>
      </c>
      <c r="BT33" s="367">
        <v>120.30785280289261</v>
      </c>
      <c r="BU33" s="367">
        <v>104.98221706204986</v>
      </c>
      <c r="BV33" s="367">
        <v>95.955396013713354</v>
      </c>
      <c r="BW33" s="367">
        <v>88.741009500324324</v>
      </c>
      <c r="BX33" s="367">
        <v>71.893421583468523</v>
      </c>
      <c r="BY33" s="367">
        <v>62.260187286584021</v>
      </c>
      <c r="BZ33" s="367">
        <v>58.278141023782517</v>
      </c>
      <c r="CA33" s="367">
        <v>56.333228858904526</v>
      </c>
      <c r="CB33" s="367">
        <v>53.703721716988795</v>
      </c>
      <c r="CC33" s="367">
        <v>46.660923507876802</v>
      </c>
      <c r="CD33" s="367">
        <v>41.89194035280741</v>
      </c>
      <c r="CE33" s="367">
        <v>36.012481297221363</v>
      </c>
      <c r="CF33" s="367">
        <v>29.62082391791574</v>
      </c>
      <c r="CG33" s="367">
        <v>23.053664102695826</v>
      </c>
      <c r="CH33" s="374">
        <v>16.249639752334858</v>
      </c>
    </row>
    <row r="34" spans="1:86" ht="15.6" x14ac:dyDescent="0.3">
      <c r="B34" s="379" t="s">
        <v>427</v>
      </c>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v>3.9322033898305087</v>
      </c>
      <c r="AI34" s="367">
        <v>3.8971574858757063</v>
      </c>
      <c r="AJ34" s="367">
        <v>3.6120953237410074</v>
      </c>
      <c r="AK34" s="367">
        <v>3.0744321740060183</v>
      </c>
      <c r="AL34" s="367">
        <v>1.8652755331622144</v>
      </c>
      <c r="AM34" s="367">
        <v>1.3853788824800299</v>
      </c>
      <c r="AN34" s="367">
        <v>2.3089786775644203</v>
      </c>
      <c r="AO34" s="367">
        <v>1.1845493562231759</v>
      </c>
      <c r="AP34" s="367">
        <v>0.45202020202020204</v>
      </c>
      <c r="AQ34" s="367">
        <v>0.94043025323659124</v>
      </c>
      <c r="AR34" s="367">
        <v>1.3231557831839522</v>
      </c>
      <c r="AS34" s="367">
        <v>1.8392897676314719</v>
      </c>
      <c r="AT34" s="367">
        <v>1.8711359491778774</v>
      </c>
      <c r="AU34" s="367">
        <v>1.653753634085213</v>
      </c>
      <c r="AV34" s="367">
        <v>1.9614035087719299</v>
      </c>
      <c r="AW34" s="367">
        <v>2.5796341387276018</v>
      </c>
      <c r="AX34" s="367">
        <v>1.2165124555160141</v>
      </c>
      <c r="AY34" s="367">
        <v>4.2704626334519574E-2</v>
      </c>
      <c r="AZ34" s="367">
        <v>0</v>
      </c>
      <c r="BA34" s="367">
        <v>0</v>
      </c>
      <c r="BB34" s="367">
        <v>0</v>
      </c>
      <c r="BC34" s="367">
        <v>0</v>
      </c>
      <c r="BD34" s="367">
        <v>0</v>
      </c>
      <c r="BE34" s="367">
        <v>0</v>
      </c>
      <c r="BF34" s="367">
        <v>0</v>
      </c>
      <c r="BG34" s="367">
        <v>0</v>
      </c>
      <c r="BH34" s="367">
        <v>0</v>
      </c>
      <c r="BI34" s="367">
        <v>0</v>
      </c>
      <c r="BJ34" s="367">
        <v>0</v>
      </c>
      <c r="BK34" s="367">
        <v>0</v>
      </c>
      <c r="BL34" s="367">
        <v>0</v>
      </c>
      <c r="BM34" s="367">
        <v>0</v>
      </c>
      <c r="BN34" s="367">
        <v>0</v>
      </c>
      <c r="BO34" s="367">
        <v>0</v>
      </c>
      <c r="BP34" s="367">
        <v>0</v>
      </c>
      <c r="BQ34" s="367">
        <v>0</v>
      </c>
      <c r="BR34" s="367">
        <v>0</v>
      </c>
      <c r="BS34" s="367">
        <v>0</v>
      </c>
      <c r="BT34" s="367">
        <v>0</v>
      </c>
      <c r="BU34" s="367">
        <v>0</v>
      </c>
      <c r="BV34" s="367">
        <v>0</v>
      </c>
      <c r="BW34" s="367">
        <v>0</v>
      </c>
      <c r="BX34" s="367">
        <v>0</v>
      </c>
      <c r="BY34" s="367">
        <v>0</v>
      </c>
      <c r="BZ34" s="367">
        <v>0</v>
      </c>
      <c r="CA34" s="367">
        <v>0</v>
      </c>
      <c r="CB34" s="367">
        <v>0</v>
      </c>
      <c r="CC34" s="367">
        <v>0</v>
      </c>
      <c r="CD34" s="367">
        <v>0</v>
      </c>
      <c r="CE34" s="367">
        <v>0</v>
      </c>
      <c r="CF34" s="367">
        <v>0</v>
      </c>
      <c r="CG34" s="367">
        <v>0</v>
      </c>
      <c r="CH34" s="374">
        <v>0</v>
      </c>
    </row>
    <row r="35" spans="1:86" ht="15.6" x14ac:dyDescent="0.3">
      <c r="A35" s="370"/>
      <c r="B35" s="331" t="s">
        <v>597</v>
      </c>
      <c r="C35" s="376"/>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6">
        <f>SUM(AH36+AH38+AH44)</f>
        <v>1954</v>
      </c>
      <c r="AI35" s="366">
        <f t="shared" ref="AI35:CH35" si="12">SUM(AI36+AI38+AI44)</f>
        <v>2165</v>
      </c>
      <c r="AJ35" s="366">
        <f t="shared" si="12"/>
        <v>2474</v>
      </c>
      <c r="AK35" s="366">
        <f t="shared" si="12"/>
        <v>2887</v>
      </c>
      <c r="AL35" s="366">
        <f t="shared" si="12"/>
        <v>3207</v>
      </c>
      <c r="AM35" s="366">
        <f t="shared" si="12"/>
        <v>3433</v>
      </c>
      <c r="AN35" s="366">
        <f t="shared" si="12"/>
        <v>3953</v>
      </c>
      <c r="AO35" s="366">
        <f t="shared" si="12"/>
        <v>4444</v>
      </c>
      <c r="AP35" s="366">
        <f t="shared" si="12"/>
        <v>5073.8379999999997</v>
      </c>
      <c r="AQ35" s="366">
        <f t="shared" si="12"/>
        <v>5720.9059999999999</v>
      </c>
      <c r="AR35" s="366">
        <f t="shared" si="12"/>
        <v>6491.7669999999998</v>
      </c>
      <c r="AS35" s="366">
        <f t="shared" si="12"/>
        <v>7399.98</v>
      </c>
      <c r="AT35" s="366">
        <f t="shared" si="12"/>
        <v>8631.3280000000013</v>
      </c>
      <c r="AU35" s="366">
        <f t="shared" si="12"/>
        <v>10806.884999999998</v>
      </c>
      <c r="AV35" s="366">
        <f t="shared" si="12"/>
        <v>13052.993</v>
      </c>
      <c r="AW35" s="366">
        <f t="shared" si="12"/>
        <v>15503.525</v>
      </c>
      <c r="AX35" s="366">
        <f t="shared" si="12"/>
        <v>17194.086000000003</v>
      </c>
      <c r="AY35" s="366">
        <f t="shared" si="12"/>
        <v>18561.651999999998</v>
      </c>
      <c r="AZ35" s="366">
        <f t="shared" si="12"/>
        <v>19701.518</v>
      </c>
      <c r="BA35" s="366">
        <f t="shared" si="12"/>
        <v>20310.662</v>
      </c>
      <c r="BB35" s="366">
        <f t="shared" si="12"/>
        <v>20861.291999999998</v>
      </c>
      <c r="BC35" s="366">
        <f t="shared" si="12"/>
        <v>21164.603999999999</v>
      </c>
      <c r="BD35" s="366">
        <f t="shared" si="12"/>
        <v>22299.01260241797</v>
      </c>
      <c r="BE35" s="366">
        <f t="shared" si="12"/>
        <v>23528.41879431736</v>
      </c>
      <c r="BF35" s="366">
        <f t="shared" si="12"/>
        <v>24160.670779261804</v>
      </c>
      <c r="BG35" s="366">
        <f t="shared" si="12"/>
        <v>25135.548791931447</v>
      </c>
      <c r="BH35" s="366">
        <f t="shared" si="12"/>
        <v>25474.129834333125</v>
      </c>
      <c r="BI35" s="366">
        <f t="shared" si="12"/>
        <v>26070.219315269431</v>
      </c>
      <c r="BJ35" s="366">
        <f t="shared" si="12"/>
        <v>26820.522987177319</v>
      </c>
      <c r="BK35" s="366">
        <f t="shared" si="12"/>
        <v>28487.26264415482</v>
      </c>
      <c r="BL35" s="366">
        <f t="shared" si="12"/>
        <v>29529.167546324603</v>
      </c>
      <c r="BM35" s="366">
        <f t="shared" si="12"/>
        <v>31631.240427613491</v>
      </c>
      <c r="BN35" s="366">
        <f t="shared" si="12"/>
        <v>32375.751086484062</v>
      </c>
      <c r="BO35" s="366">
        <f t="shared" si="12"/>
        <v>33481.178317253027</v>
      </c>
      <c r="BP35" s="366">
        <f t="shared" si="12"/>
        <v>34772.992345077218</v>
      </c>
      <c r="BQ35" s="366">
        <f t="shared" si="12"/>
        <v>35404.106749297178</v>
      </c>
      <c r="BR35" s="366">
        <f t="shared" si="12"/>
        <v>37965.043648484439</v>
      </c>
      <c r="BS35" s="366">
        <f t="shared" si="12"/>
        <v>39948.56976973245</v>
      </c>
      <c r="BT35" s="366">
        <f>SUM(BT36+BT38+BT44)</f>
        <v>40867.810226218302</v>
      </c>
      <c r="BU35" s="366">
        <f t="shared" si="12"/>
        <v>43053.662957741282</v>
      </c>
      <c r="BV35" s="366">
        <f t="shared" si="12"/>
        <v>44547.722109381306</v>
      </c>
      <c r="BW35" s="366">
        <f t="shared" si="12"/>
        <v>46598.429141687659</v>
      </c>
      <c r="BX35" s="366">
        <f t="shared" si="12"/>
        <v>47923.895181027787</v>
      </c>
      <c r="BY35" s="366">
        <f t="shared" si="12"/>
        <v>50895.034104467923</v>
      </c>
      <c r="BZ35" s="366">
        <f t="shared" si="12"/>
        <v>55136.236262761275</v>
      </c>
      <c r="CA35" s="366">
        <f t="shared" si="12"/>
        <v>65699.190788982</v>
      </c>
      <c r="CB35" s="366">
        <f t="shared" si="12"/>
        <v>77002.802785701351</v>
      </c>
      <c r="CC35" s="366">
        <f t="shared" si="12"/>
        <v>83214.567588522594</v>
      </c>
      <c r="CD35" s="366">
        <f t="shared" si="12"/>
        <v>90362.290713598108</v>
      </c>
      <c r="CE35" s="366">
        <f t="shared" si="12"/>
        <v>95245.630531082978</v>
      </c>
      <c r="CF35" s="366">
        <f t="shared" si="12"/>
        <v>99621.504024478752</v>
      </c>
      <c r="CG35" s="366">
        <f t="shared" si="12"/>
        <v>104480.73378024694</v>
      </c>
      <c r="CH35" s="380">
        <f t="shared" si="12"/>
        <v>109945.4100602612</v>
      </c>
    </row>
    <row r="36" spans="1:86" ht="15.6" x14ac:dyDescent="0.3">
      <c r="A36" s="370"/>
      <c r="B36" s="365" t="s">
        <v>637</v>
      </c>
      <c r="C36" s="372"/>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f>SUM(AH37)</f>
        <v>38.212009057648629</v>
      </c>
      <c r="AI36" s="367">
        <f t="shared" ref="AI36:CH36" si="13">SUM(AI37)</f>
        <v>45.18982913770833</v>
      </c>
      <c r="AJ36" s="367">
        <f t="shared" si="13"/>
        <v>53.999241405613688</v>
      </c>
      <c r="AK36" s="367">
        <f t="shared" si="13"/>
        <v>62.342414539002093</v>
      </c>
      <c r="AL36" s="367">
        <f t="shared" si="13"/>
        <v>71.859541551319978</v>
      </c>
      <c r="AM36" s="367">
        <f t="shared" si="13"/>
        <v>78.647272916770476</v>
      </c>
      <c r="AN36" s="367">
        <f t="shared" si="13"/>
        <v>84.034886228206318</v>
      </c>
      <c r="AO36" s="367">
        <f t="shared" si="13"/>
        <v>93.67593732937793</v>
      </c>
      <c r="AP36" s="367">
        <f t="shared" si="13"/>
        <v>100.99402633497093</v>
      </c>
      <c r="AQ36" s="367">
        <f t="shared" si="13"/>
        <v>111.38888622317006</v>
      </c>
      <c r="AR36" s="367">
        <f t="shared" si="13"/>
        <v>119.74097445514731</v>
      </c>
      <c r="AS36" s="367">
        <f t="shared" si="13"/>
        <v>130.07975711499893</v>
      </c>
      <c r="AT36" s="367">
        <f t="shared" si="13"/>
        <v>151.29442329670849</v>
      </c>
      <c r="AU36" s="367">
        <f t="shared" si="13"/>
        <v>183.10452084153411</v>
      </c>
      <c r="AV36" s="367">
        <f t="shared" si="13"/>
        <v>233.44177379818109</v>
      </c>
      <c r="AW36" s="367">
        <f t="shared" si="13"/>
        <v>325.20902588180275</v>
      </c>
      <c r="AX36" s="367">
        <f t="shared" si="13"/>
        <v>365.13545224968743</v>
      </c>
      <c r="AY36" s="367">
        <f t="shared" si="13"/>
        <v>437.39160512525461</v>
      </c>
      <c r="AZ36" s="367">
        <f t="shared" si="13"/>
        <v>443.26224191823394</v>
      </c>
      <c r="BA36" s="367">
        <f t="shared" si="13"/>
        <v>488.61175918926864</v>
      </c>
      <c r="BB36" s="367">
        <f t="shared" si="13"/>
        <v>528.58293270578872</v>
      </c>
      <c r="BC36" s="367">
        <f t="shared" si="13"/>
        <v>566.36950568822147</v>
      </c>
      <c r="BD36" s="367">
        <f t="shared" si="13"/>
        <v>607.03198548293733</v>
      </c>
      <c r="BE36" s="367">
        <f t="shared" si="13"/>
        <v>673.62344552251193</v>
      </c>
      <c r="BF36" s="367">
        <f t="shared" si="13"/>
        <v>762.23</v>
      </c>
      <c r="BG36" s="367">
        <f t="shared" si="13"/>
        <v>793.54721823565706</v>
      </c>
      <c r="BH36" s="367">
        <f t="shared" si="13"/>
        <v>842.13</v>
      </c>
      <c r="BI36" s="367">
        <f t="shared" si="13"/>
        <v>923.7647969778385</v>
      </c>
      <c r="BJ36" s="367">
        <f t="shared" si="13"/>
        <v>972.69087379439623</v>
      </c>
      <c r="BK36" s="367">
        <f t="shared" si="13"/>
        <v>1039.8247158707195</v>
      </c>
      <c r="BL36" s="367">
        <f t="shared" si="13"/>
        <v>1105.9393085337213</v>
      </c>
      <c r="BM36" s="367">
        <f t="shared" si="13"/>
        <v>1192.1009182195146</v>
      </c>
      <c r="BN36" s="367">
        <f t="shared" si="13"/>
        <v>1220.2044423261623</v>
      </c>
      <c r="BO36" s="367">
        <f t="shared" si="13"/>
        <v>1314.7165739259212</v>
      </c>
      <c r="BP36" s="367">
        <f t="shared" si="13"/>
        <v>1390.6353122046253</v>
      </c>
      <c r="BQ36" s="367">
        <f t="shared" si="13"/>
        <v>1463.3914453663692</v>
      </c>
      <c r="BR36" s="367">
        <f t="shared" si="13"/>
        <v>1717.304349681425</v>
      </c>
      <c r="BS36" s="367">
        <f t="shared" si="13"/>
        <v>1834.7090892979174</v>
      </c>
      <c r="BT36" s="367">
        <f t="shared" si="13"/>
        <v>1896.9720008984343</v>
      </c>
      <c r="BU36" s="367">
        <f t="shared" si="13"/>
        <v>1965.0820231168198</v>
      </c>
      <c r="BV36" s="367">
        <f t="shared" si="13"/>
        <v>2114.1233711450695</v>
      </c>
      <c r="BW36" s="367">
        <f t="shared" si="13"/>
        <v>2299.5904607779121</v>
      </c>
      <c r="BX36" s="367">
        <f t="shared" si="13"/>
        <v>2245.8835014780443</v>
      </c>
      <c r="BY36" s="367">
        <f t="shared" si="13"/>
        <v>2446.6424104537009</v>
      </c>
      <c r="BZ36" s="367">
        <f t="shared" si="13"/>
        <v>2844.1948579833138</v>
      </c>
      <c r="CA36" s="367">
        <f t="shared" si="13"/>
        <v>3645.090537402672</v>
      </c>
      <c r="CB36" s="367">
        <f t="shared" si="13"/>
        <v>4562.9314615151061</v>
      </c>
      <c r="CC36" s="367">
        <f t="shared" si="13"/>
        <v>5320.8607486720257</v>
      </c>
      <c r="CD36" s="367">
        <f t="shared" si="13"/>
        <v>6075.8076062382124</v>
      </c>
      <c r="CE36" s="367">
        <f t="shared" si="13"/>
        <v>6691.2928371297439</v>
      </c>
      <c r="CF36" s="367">
        <f t="shared" si="13"/>
        <v>7236.9136567211608</v>
      </c>
      <c r="CG36" s="367">
        <f t="shared" si="13"/>
        <v>7767.2402686819114</v>
      </c>
      <c r="CH36" s="374">
        <f t="shared" si="13"/>
        <v>8303.0910764437594</v>
      </c>
    </row>
    <row r="37" spans="1:86" ht="15.6" x14ac:dyDescent="0.3">
      <c r="A37" s="370"/>
      <c r="B37" s="238" t="s">
        <v>598</v>
      </c>
      <c r="C37" s="372"/>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f t="shared" ref="AH37:CH37" si="14">AH5</f>
        <v>38.212009057648629</v>
      </c>
      <c r="AI37" s="367">
        <f t="shared" si="14"/>
        <v>45.18982913770833</v>
      </c>
      <c r="AJ37" s="367">
        <f t="shared" si="14"/>
        <v>53.999241405613688</v>
      </c>
      <c r="AK37" s="367">
        <f t="shared" si="14"/>
        <v>62.342414539002093</v>
      </c>
      <c r="AL37" s="367">
        <f t="shared" si="14"/>
        <v>71.859541551319978</v>
      </c>
      <c r="AM37" s="367">
        <f t="shared" si="14"/>
        <v>78.647272916770476</v>
      </c>
      <c r="AN37" s="367">
        <f t="shared" si="14"/>
        <v>84.034886228206318</v>
      </c>
      <c r="AO37" s="367">
        <f t="shared" si="14"/>
        <v>93.67593732937793</v>
      </c>
      <c r="AP37" s="367">
        <f t="shared" si="14"/>
        <v>100.99402633497093</v>
      </c>
      <c r="AQ37" s="367">
        <f t="shared" si="14"/>
        <v>111.38888622317006</v>
      </c>
      <c r="AR37" s="367">
        <f t="shared" si="14"/>
        <v>119.74097445514731</v>
      </c>
      <c r="AS37" s="367">
        <f t="shared" si="14"/>
        <v>130.07975711499893</v>
      </c>
      <c r="AT37" s="367">
        <f t="shared" si="14"/>
        <v>151.29442329670849</v>
      </c>
      <c r="AU37" s="367">
        <f t="shared" si="14"/>
        <v>183.10452084153411</v>
      </c>
      <c r="AV37" s="367">
        <f t="shared" si="14"/>
        <v>233.44177379818109</v>
      </c>
      <c r="AW37" s="367">
        <f t="shared" si="14"/>
        <v>325.20902588180275</v>
      </c>
      <c r="AX37" s="367">
        <f t="shared" si="14"/>
        <v>365.13545224968743</v>
      </c>
      <c r="AY37" s="367">
        <f t="shared" si="14"/>
        <v>437.39160512525461</v>
      </c>
      <c r="AZ37" s="367">
        <f t="shared" si="14"/>
        <v>443.26224191823394</v>
      </c>
      <c r="BA37" s="367">
        <f t="shared" si="14"/>
        <v>488.61175918926864</v>
      </c>
      <c r="BB37" s="367">
        <f t="shared" si="14"/>
        <v>528.58293270578872</v>
      </c>
      <c r="BC37" s="367">
        <f t="shared" si="14"/>
        <v>566.36950568822147</v>
      </c>
      <c r="BD37" s="367">
        <f t="shared" si="14"/>
        <v>607.03198548293733</v>
      </c>
      <c r="BE37" s="367">
        <f t="shared" si="14"/>
        <v>673.62344552251193</v>
      </c>
      <c r="BF37" s="367">
        <f t="shared" si="14"/>
        <v>762.23</v>
      </c>
      <c r="BG37" s="367">
        <f t="shared" si="14"/>
        <v>793.54721823565706</v>
      </c>
      <c r="BH37" s="367">
        <f t="shared" si="14"/>
        <v>842.13</v>
      </c>
      <c r="BI37" s="367">
        <f t="shared" si="14"/>
        <v>923.7647969778385</v>
      </c>
      <c r="BJ37" s="367">
        <f t="shared" si="14"/>
        <v>972.69087379439623</v>
      </c>
      <c r="BK37" s="367">
        <f t="shared" si="14"/>
        <v>1039.8247158707195</v>
      </c>
      <c r="BL37" s="367">
        <f t="shared" si="14"/>
        <v>1105.9393085337213</v>
      </c>
      <c r="BM37" s="367">
        <f t="shared" si="14"/>
        <v>1192.1009182195146</v>
      </c>
      <c r="BN37" s="367">
        <f t="shared" si="14"/>
        <v>1220.2044423261623</v>
      </c>
      <c r="BO37" s="367">
        <f t="shared" si="14"/>
        <v>1314.7165739259212</v>
      </c>
      <c r="BP37" s="367">
        <f t="shared" si="14"/>
        <v>1390.6353122046253</v>
      </c>
      <c r="BQ37" s="367">
        <f t="shared" si="14"/>
        <v>1463.3914453663692</v>
      </c>
      <c r="BR37" s="367">
        <f t="shared" si="14"/>
        <v>1717.304349681425</v>
      </c>
      <c r="BS37" s="367">
        <f t="shared" si="14"/>
        <v>1834.7090892979174</v>
      </c>
      <c r="BT37" s="367">
        <f t="shared" si="14"/>
        <v>1896.9720008984343</v>
      </c>
      <c r="BU37" s="367">
        <f t="shared" si="14"/>
        <v>1965.0820231168198</v>
      </c>
      <c r="BV37" s="367">
        <f t="shared" si="14"/>
        <v>2114.1233711450695</v>
      </c>
      <c r="BW37" s="367">
        <f t="shared" si="14"/>
        <v>2299.5904607779121</v>
      </c>
      <c r="BX37" s="367">
        <f t="shared" si="14"/>
        <v>2245.8835014780443</v>
      </c>
      <c r="BY37" s="367">
        <f t="shared" si="14"/>
        <v>2446.6424104537009</v>
      </c>
      <c r="BZ37" s="367">
        <f t="shared" si="14"/>
        <v>2844.1948579833138</v>
      </c>
      <c r="CA37" s="367">
        <f t="shared" si="14"/>
        <v>3645.090537402672</v>
      </c>
      <c r="CB37" s="367">
        <f t="shared" si="14"/>
        <v>4562.9314615151061</v>
      </c>
      <c r="CC37" s="367">
        <f t="shared" si="14"/>
        <v>5320.8607486720257</v>
      </c>
      <c r="CD37" s="367">
        <f t="shared" si="14"/>
        <v>6075.8076062382124</v>
      </c>
      <c r="CE37" s="367">
        <f t="shared" si="14"/>
        <v>6691.2928371297439</v>
      </c>
      <c r="CF37" s="367">
        <f t="shared" si="14"/>
        <v>7236.9136567211608</v>
      </c>
      <c r="CG37" s="367">
        <f t="shared" si="14"/>
        <v>7767.2402686819114</v>
      </c>
      <c r="CH37" s="374">
        <f t="shared" si="14"/>
        <v>8303.0910764437594</v>
      </c>
    </row>
    <row r="38" spans="1:86" ht="15.6" x14ac:dyDescent="0.3">
      <c r="A38" s="370"/>
      <c r="B38" s="365" t="s">
        <v>640</v>
      </c>
      <c r="C38" s="372"/>
      <c r="D38" s="367"/>
      <c r="E38" s="367"/>
      <c r="F38" s="367"/>
      <c r="G38" s="367"/>
      <c r="H38" s="367"/>
      <c r="I38" s="367"/>
      <c r="J38" s="367"/>
      <c r="K38" s="367"/>
      <c r="L38" s="367"/>
      <c r="M38" s="367"/>
      <c r="N38" s="367"/>
      <c r="O38" s="367"/>
      <c r="P38" s="367"/>
      <c r="Q38" s="367"/>
      <c r="R38" s="367"/>
      <c r="S38" s="367"/>
      <c r="T38" s="367"/>
      <c r="U38" s="367"/>
      <c r="V38" s="367"/>
      <c r="W38" s="367"/>
      <c r="X38" s="367"/>
      <c r="Y38" s="367"/>
      <c r="Z38" s="367"/>
      <c r="AA38" s="367"/>
      <c r="AB38" s="367"/>
      <c r="AC38" s="367"/>
      <c r="AD38" s="367"/>
      <c r="AE38" s="367"/>
      <c r="AF38" s="367"/>
      <c r="AG38" s="367"/>
      <c r="AH38" s="367">
        <f>SUM(AH39:AH40)</f>
        <v>1748.9363580021991</v>
      </c>
      <c r="AI38" s="367">
        <f t="shared" ref="AI38:CH38" si="15">SUM(AI39:AI40)</f>
        <v>1917.8234731928555</v>
      </c>
      <c r="AJ38" s="367">
        <f t="shared" si="15"/>
        <v>2152.9146036506627</v>
      </c>
      <c r="AK38" s="367">
        <f t="shared" si="15"/>
        <v>2479.7702258409972</v>
      </c>
      <c r="AL38" s="367">
        <f t="shared" si="15"/>
        <v>2702.3778421335419</v>
      </c>
      <c r="AM38" s="367">
        <f t="shared" si="15"/>
        <v>2808.5754010931569</v>
      </c>
      <c r="AN38" s="367">
        <f t="shared" si="15"/>
        <v>3200.5353913213512</v>
      </c>
      <c r="AO38" s="367">
        <f t="shared" si="15"/>
        <v>3523.5979486238912</v>
      </c>
      <c r="AP38" s="367">
        <f t="shared" si="15"/>
        <v>3967.7596354769994</v>
      </c>
      <c r="AQ38" s="367">
        <f t="shared" si="15"/>
        <v>4401.7315583032605</v>
      </c>
      <c r="AR38" s="367">
        <f t="shared" si="15"/>
        <v>4951.605653314291</v>
      </c>
      <c r="AS38" s="367">
        <f t="shared" si="15"/>
        <v>5570.4957170066054</v>
      </c>
      <c r="AT38" s="367">
        <f t="shared" si="15"/>
        <v>6411.3786933856391</v>
      </c>
      <c r="AU38" s="367">
        <f t="shared" si="15"/>
        <v>8003.7970070247056</v>
      </c>
      <c r="AV38" s="367">
        <f t="shared" si="15"/>
        <v>9568.6346115284014</v>
      </c>
      <c r="AW38" s="367">
        <f t="shared" si="15"/>
        <v>11373.523616231594</v>
      </c>
      <c r="AX38" s="367">
        <f t="shared" si="15"/>
        <v>12663.725610763309</v>
      </c>
      <c r="AY38" s="367">
        <f t="shared" si="15"/>
        <v>14736.044491317409</v>
      </c>
      <c r="AZ38" s="367">
        <f t="shared" si="15"/>
        <v>15511.56311544386</v>
      </c>
      <c r="BA38" s="367">
        <f t="shared" si="15"/>
        <v>15754.378164620557</v>
      </c>
      <c r="BB38" s="367">
        <f t="shared" si="15"/>
        <v>15940.900575084055</v>
      </c>
      <c r="BC38" s="367">
        <f t="shared" si="15"/>
        <v>15907.786500837323</v>
      </c>
      <c r="BD38" s="367">
        <f t="shared" si="15"/>
        <v>16669.552181324965</v>
      </c>
      <c r="BE38" s="367">
        <f t="shared" si="15"/>
        <v>17458.90379317417</v>
      </c>
      <c r="BF38" s="367">
        <f t="shared" si="15"/>
        <v>17754.805741761487</v>
      </c>
      <c r="BG38" s="367">
        <f t="shared" si="15"/>
        <v>18278.948244721261</v>
      </c>
      <c r="BH38" s="367">
        <f t="shared" si="15"/>
        <v>18186.937834333123</v>
      </c>
      <c r="BI38" s="367">
        <f t="shared" si="15"/>
        <v>18233.589442192249</v>
      </c>
      <c r="BJ38" s="367">
        <f t="shared" si="15"/>
        <v>18464.273221708128</v>
      </c>
      <c r="BK38" s="367">
        <f t="shared" si="15"/>
        <v>19398.830960846997</v>
      </c>
      <c r="BL38" s="367">
        <f t="shared" si="15"/>
        <v>19846.578667873924</v>
      </c>
      <c r="BM38" s="367">
        <f t="shared" si="15"/>
        <v>21111.739851783968</v>
      </c>
      <c r="BN38" s="367">
        <f t="shared" si="15"/>
        <v>21511.839108240736</v>
      </c>
      <c r="BO38" s="367">
        <f t="shared" si="15"/>
        <v>22264.912534861494</v>
      </c>
      <c r="BP38" s="367">
        <f t="shared" si="15"/>
        <v>23082.182248307901</v>
      </c>
      <c r="BQ38" s="367">
        <f t="shared" si="15"/>
        <v>23603.841923822441</v>
      </c>
      <c r="BR38" s="367">
        <f t="shared" si="15"/>
        <v>25504.531538730997</v>
      </c>
      <c r="BS38" s="367">
        <f t="shared" si="15"/>
        <v>27562.731185858145</v>
      </c>
      <c r="BT38" s="367">
        <f t="shared" si="15"/>
        <v>28420.432524617027</v>
      </c>
      <c r="BU38" s="367">
        <f t="shared" si="15"/>
        <v>30662.747290391053</v>
      </c>
      <c r="BV38" s="367">
        <f t="shared" si="15"/>
        <v>31989.358656850276</v>
      </c>
      <c r="BW38" s="367">
        <f t="shared" si="15"/>
        <v>33267.08839061726</v>
      </c>
      <c r="BX38" s="367">
        <f t="shared" si="15"/>
        <v>35673.877811281971</v>
      </c>
      <c r="BY38" s="367">
        <f t="shared" si="15"/>
        <v>38376.357879152114</v>
      </c>
      <c r="BZ38" s="367">
        <f t="shared" si="15"/>
        <v>41505.879398257064</v>
      </c>
      <c r="CA38" s="367">
        <f t="shared" si="15"/>
        <v>49441.600236884202</v>
      </c>
      <c r="CB38" s="367">
        <f t="shared" si="15"/>
        <v>58155.427568879582</v>
      </c>
      <c r="CC38" s="367">
        <f t="shared" si="15"/>
        <v>62484.017306208196</v>
      </c>
      <c r="CD38" s="367">
        <f t="shared" si="15"/>
        <v>67885.210187252189</v>
      </c>
      <c r="CE38" s="367">
        <f t="shared" si="15"/>
        <v>71759.648018153472</v>
      </c>
      <c r="CF38" s="367">
        <f t="shared" si="15"/>
        <v>74916.943303749838</v>
      </c>
      <c r="CG38" s="367">
        <f t="shared" si="15"/>
        <v>78119.077646712409</v>
      </c>
      <c r="CH38" s="374">
        <f t="shared" si="15"/>
        <v>81621.109102906092</v>
      </c>
    </row>
    <row r="39" spans="1:86" ht="15.6" x14ac:dyDescent="0.3">
      <c r="A39" s="370"/>
      <c r="B39" s="238" t="s">
        <v>598</v>
      </c>
      <c r="C39" s="372"/>
      <c r="D39" s="367"/>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7"/>
      <c r="AG39" s="367"/>
      <c r="AH39" s="367">
        <f t="shared" ref="AH39:CH39" si="16">AH10</f>
        <v>1744.9363580021991</v>
      </c>
      <c r="AI39" s="367">
        <f t="shared" si="16"/>
        <v>1913.8234731928555</v>
      </c>
      <c r="AJ39" s="367">
        <f t="shared" si="16"/>
        <v>2147.9146036506627</v>
      </c>
      <c r="AK39" s="367">
        <f t="shared" si="16"/>
        <v>2473.7702258409972</v>
      </c>
      <c r="AL39" s="367">
        <f t="shared" si="16"/>
        <v>2694.3778421335419</v>
      </c>
      <c r="AM39" s="367">
        <f t="shared" si="16"/>
        <v>2798.5754010931569</v>
      </c>
      <c r="AN39" s="367">
        <f t="shared" si="16"/>
        <v>3189.5353913213512</v>
      </c>
      <c r="AO39" s="367">
        <f t="shared" si="16"/>
        <v>3510.5979486238912</v>
      </c>
      <c r="AP39" s="367">
        <f t="shared" si="16"/>
        <v>3863.7596354769994</v>
      </c>
      <c r="AQ39" s="367">
        <f t="shared" si="16"/>
        <v>4218.0085583032605</v>
      </c>
      <c r="AR39" s="367">
        <f t="shared" si="16"/>
        <v>4778.1876533142913</v>
      </c>
      <c r="AS39" s="367">
        <f t="shared" si="16"/>
        <v>5386.8637170066058</v>
      </c>
      <c r="AT39" s="367">
        <f t="shared" si="16"/>
        <v>6203.3586933856386</v>
      </c>
      <c r="AU39" s="367">
        <f t="shared" si="16"/>
        <v>7733.8286858520669</v>
      </c>
      <c r="AV39" s="367">
        <f t="shared" si="16"/>
        <v>9240.6612355228863</v>
      </c>
      <c r="AW39" s="367">
        <f t="shared" si="16"/>
        <v>10953.790717231966</v>
      </c>
      <c r="AX39" s="367">
        <f t="shared" si="16"/>
        <v>12163.677998213689</v>
      </c>
      <c r="AY39" s="367">
        <f t="shared" si="16"/>
        <v>14149.853933502873</v>
      </c>
      <c r="AZ39" s="367">
        <f t="shared" si="16"/>
        <v>14811.718392050061</v>
      </c>
      <c r="BA39" s="367">
        <f t="shared" si="16"/>
        <v>15045.166830499556</v>
      </c>
      <c r="BB39" s="367">
        <f t="shared" si="16"/>
        <v>15196.941767056855</v>
      </c>
      <c r="BC39" s="367">
        <f t="shared" si="16"/>
        <v>15111.626149797892</v>
      </c>
      <c r="BD39" s="367">
        <f t="shared" si="16"/>
        <v>15606.976800400422</v>
      </c>
      <c r="BE39" s="367">
        <f t="shared" si="16"/>
        <v>16253.957960154279</v>
      </c>
      <c r="BF39" s="367">
        <f t="shared" si="16"/>
        <v>16431.191588594316</v>
      </c>
      <c r="BG39" s="367">
        <f t="shared" si="16"/>
        <v>16883.893951923728</v>
      </c>
      <c r="BH39" s="367">
        <f t="shared" si="16"/>
        <v>16801.03906759938</v>
      </c>
      <c r="BI39" s="367">
        <f t="shared" si="16"/>
        <v>16823.768173375145</v>
      </c>
      <c r="BJ39" s="367">
        <f t="shared" si="16"/>
        <v>17031.752065442357</v>
      </c>
      <c r="BK39" s="367">
        <f t="shared" si="16"/>
        <v>17879.512049140645</v>
      </c>
      <c r="BL39" s="367">
        <f t="shared" si="16"/>
        <v>18253.349406763678</v>
      </c>
      <c r="BM39" s="367">
        <f t="shared" si="16"/>
        <v>19361.265028288282</v>
      </c>
      <c r="BN39" s="367">
        <f t="shared" si="16"/>
        <v>19597.195623710209</v>
      </c>
      <c r="BO39" s="367">
        <f t="shared" si="16"/>
        <v>20142.807423229598</v>
      </c>
      <c r="BP39" s="367">
        <f t="shared" si="16"/>
        <v>20691.737630440137</v>
      </c>
      <c r="BQ39" s="367">
        <f t="shared" si="16"/>
        <v>21004.205071174591</v>
      </c>
      <c r="BR39" s="367">
        <f t="shared" si="16"/>
        <v>22644.370377540625</v>
      </c>
      <c r="BS39" s="367">
        <f t="shared" si="16"/>
        <v>24435.473591204307</v>
      </c>
      <c r="BT39" s="367">
        <f t="shared" si="16"/>
        <v>25145.877979642366</v>
      </c>
      <c r="BU39" s="367">
        <f t="shared" si="16"/>
        <v>27118.276106223064</v>
      </c>
      <c r="BV39" s="367">
        <f t="shared" si="16"/>
        <v>28221.74162745849</v>
      </c>
      <c r="BW39" s="367">
        <f t="shared" si="16"/>
        <v>29498.11675105806</v>
      </c>
      <c r="BX39" s="367">
        <f t="shared" si="16"/>
        <v>31796.383063030447</v>
      </c>
      <c r="BY39" s="367">
        <f t="shared" si="16"/>
        <v>34418.632311386566</v>
      </c>
      <c r="BZ39" s="367">
        <f t="shared" si="16"/>
        <v>37107.33043878754</v>
      </c>
      <c r="CA39" s="367">
        <f t="shared" si="16"/>
        <v>44361.748016736397</v>
      </c>
      <c r="CB39" s="367">
        <f t="shared" si="16"/>
        <v>52258.140191074315</v>
      </c>
      <c r="CC39" s="367">
        <f t="shared" si="16"/>
        <v>56204.041300112076</v>
      </c>
      <c r="CD39" s="367">
        <f t="shared" si="16"/>
        <v>61202.640307660244</v>
      </c>
      <c r="CE39" s="367">
        <f t="shared" si="16"/>
        <v>64662.227022852203</v>
      </c>
      <c r="CF39" s="367">
        <f t="shared" si="16"/>
        <v>67445.553120764438</v>
      </c>
      <c r="CG39" s="367">
        <f t="shared" si="16"/>
        <v>70275.984351519321</v>
      </c>
      <c r="CH39" s="374">
        <f t="shared" si="16"/>
        <v>73429.522584262828</v>
      </c>
    </row>
    <row r="40" spans="1:86" ht="15.6" x14ac:dyDescent="0.3">
      <c r="A40" s="370"/>
      <c r="B40" s="381" t="s">
        <v>645</v>
      </c>
      <c r="C40" s="372"/>
      <c r="D40" s="367"/>
      <c r="E40" s="367"/>
      <c r="F40" s="367"/>
      <c r="G40" s="367"/>
      <c r="H40" s="367"/>
      <c r="I40" s="367"/>
      <c r="J40" s="367"/>
      <c r="K40" s="367"/>
      <c r="L40" s="367"/>
      <c r="M40" s="367"/>
      <c r="N40" s="367"/>
      <c r="O40" s="367"/>
      <c r="P40" s="367"/>
      <c r="Q40" s="367"/>
      <c r="R40" s="367"/>
      <c r="S40" s="367"/>
      <c r="T40" s="367"/>
      <c r="U40" s="367"/>
      <c r="V40" s="367"/>
      <c r="W40" s="367"/>
      <c r="X40" s="367"/>
      <c r="Y40" s="367"/>
      <c r="Z40" s="367"/>
      <c r="AA40" s="367"/>
      <c r="AB40" s="367"/>
      <c r="AC40" s="367"/>
      <c r="AD40" s="367"/>
      <c r="AE40" s="367"/>
      <c r="AF40" s="367"/>
      <c r="AG40" s="367"/>
      <c r="AH40" s="367">
        <f>SUM(AH41:AH43)</f>
        <v>4</v>
      </c>
      <c r="AI40" s="367">
        <f t="shared" ref="AI40:CH40" si="17">SUM(AI41:AI43)</f>
        <v>4</v>
      </c>
      <c r="AJ40" s="367">
        <f t="shared" si="17"/>
        <v>5</v>
      </c>
      <c r="AK40" s="367">
        <f t="shared" si="17"/>
        <v>6</v>
      </c>
      <c r="AL40" s="367">
        <f t="shared" si="17"/>
        <v>8</v>
      </c>
      <c r="AM40" s="367">
        <f t="shared" si="17"/>
        <v>10</v>
      </c>
      <c r="AN40" s="367">
        <f t="shared" si="17"/>
        <v>11</v>
      </c>
      <c r="AO40" s="367">
        <f t="shared" si="17"/>
        <v>13</v>
      </c>
      <c r="AP40" s="367">
        <f t="shared" si="17"/>
        <v>104</v>
      </c>
      <c r="AQ40" s="367">
        <f t="shared" si="17"/>
        <v>183.72300000000001</v>
      </c>
      <c r="AR40" s="367">
        <f t="shared" si="17"/>
        <v>173.41800000000001</v>
      </c>
      <c r="AS40" s="367">
        <f t="shared" si="17"/>
        <v>183.63200000000001</v>
      </c>
      <c r="AT40" s="367">
        <f t="shared" si="17"/>
        <v>208.02</v>
      </c>
      <c r="AU40" s="367">
        <f t="shared" si="17"/>
        <v>269.96832117263904</v>
      </c>
      <c r="AV40" s="367">
        <f t="shared" si="17"/>
        <v>327.97337600551521</v>
      </c>
      <c r="AW40" s="367">
        <f t="shared" si="17"/>
        <v>419.73289899962754</v>
      </c>
      <c r="AX40" s="367">
        <f t="shared" si="17"/>
        <v>500.04761254962028</v>
      </c>
      <c r="AY40" s="367">
        <f t="shared" si="17"/>
        <v>586.19055781453687</v>
      </c>
      <c r="AZ40" s="367">
        <f t="shared" si="17"/>
        <v>699.84472339379818</v>
      </c>
      <c r="BA40" s="367">
        <f t="shared" si="17"/>
        <v>709.21133412100005</v>
      </c>
      <c r="BB40" s="367">
        <f t="shared" si="17"/>
        <v>743.95880802719989</v>
      </c>
      <c r="BC40" s="367">
        <f t="shared" si="17"/>
        <v>796.16035103942988</v>
      </c>
      <c r="BD40" s="367">
        <f t="shared" si="17"/>
        <v>1062.5753809245423</v>
      </c>
      <c r="BE40" s="367">
        <f t="shared" si="17"/>
        <v>1204.9458330198895</v>
      </c>
      <c r="BF40" s="367">
        <f t="shared" si="17"/>
        <v>1323.6141531671719</v>
      </c>
      <c r="BG40" s="367">
        <f t="shared" si="17"/>
        <v>1395.0542927975321</v>
      </c>
      <c r="BH40" s="367">
        <f t="shared" si="17"/>
        <v>1385.8987667337435</v>
      </c>
      <c r="BI40" s="367">
        <f t="shared" si="17"/>
        <v>1409.8212688171038</v>
      </c>
      <c r="BJ40" s="367">
        <f t="shared" si="17"/>
        <v>1432.5211562657728</v>
      </c>
      <c r="BK40" s="367">
        <f t="shared" si="17"/>
        <v>1519.3189117063534</v>
      </c>
      <c r="BL40" s="367">
        <f t="shared" si="17"/>
        <v>1593.2292611102469</v>
      </c>
      <c r="BM40" s="367">
        <f t="shared" si="17"/>
        <v>1750.4748234956869</v>
      </c>
      <c r="BN40" s="367">
        <f t="shared" si="17"/>
        <v>1914.6434845305282</v>
      </c>
      <c r="BO40" s="367">
        <f t="shared" si="17"/>
        <v>2122.1051116318954</v>
      </c>
      <c r="BP40" s="367">
        <f t="shared" si="17"/>
        <v>2390.4446178677631</v>
      </c>
      <c r="BQ40" s="367">
        <f t="shared" si="17"/>
        <v>2599.6368526478509</v>
      </c>
      <c r="BR40" s="367">
        <f t="shared" si="17"/>
        <v>2860.1611611903732</v>
      </c>
      <c r="BS40" s="367">
        <f t="shared" si="17"/>
        <v>3127.2575946538373</v>
      </c>
      <c r="BT40" s="367">
        <f t="shared" si="17"/>
        <v>3274.5545449746614</v>
      </c>
      <c r="BU40" s="367">
        <f t="shared" si="17"/>
        <v>3544.47118416799</v>
      </c>
      <c r="BV40" s="367">
        <f t="shared" si="17"/>
        <v>3767.6170293917871</v>
      </c>
      <c r="BW40" s="367">
        <f t="shared" si="17"/>
        <v>3768.9716395592</v>
      </c>
      <c r="BX40" s="367">
        <f t="shared" si="17"/>
        <v>3877.4947482515254</v>
      </c>
      <c r="BY40" s="367">
        <f t="shared" si="17"/>
        <v>3957.7255677655462</v>
      </c>
      <c r="BZ40" s="367">
        <f t="shared" si="17"/>
        <v>4398.5489594695255</v>
      </c>
      <c r="CA40" s="367">
        <f t="shared" si="17"/>
        <v>5079.8522201478045</v>
      </c>
      <c r="CB40" s="367">
        <f t="shared" si="17"/>
        <v>5897.2873778052644</v>
      </c>
      <c r="CC40" s="367">
        <f t="shared" si="17"/>
        <v>6279.976006096118</v>
      </c>
      <c r="CD40" s="367">
        <f t="shared" si="17"/>
        <v>6682.5698795919407</v>
      </c>
      <c r="CE40" s="367">
        <f t="shared" si="17"/>
        <v>7097.4209953012687</v>
      </c>
      <c r="CF40" s="367">
        <f t="shared" si="17"/>
        <v>7471.3901829854012</v>
      </c>
      <c r="CG40" s="367">
        <f t="shared" si="17"/>
        <v>7843.0932951930863</v>
      </c>
      <c r="CH40" s="374">
        <f t="shared" si="17"/>
        <v>8191.5865186432693</v>
      </c>
    </row>
    <row r="41" spans="1:86" ht="15.6" x14ac:dyDescent="0.3">
      <c r="A41" s="370"/>
      <c r="B41" s="379" t="s">
        <v>382</v>
      </c>
      <c r="C41" s="372"/>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v>4</v>
      </c>
      <c r="AI41" s="367">
        <v>4</v>
      </c>
      <c r="AJ41" s="367">
        <v>5</v>
      </c>
      <c r="AK41" s="367">
        <v>6</v>
      </c>
      <c r="AL41" s="367">
        <v>8</v>
      </c>
      <c r="AM41" s="367">
        <v>10</v>
      </c>
      <c r="AN41" s="367">
        <v>11</v>
      </c>
      <c r="AO41" s="367">
        <v>13</v>
      </c>
      <c r="AP41" s="367">
        <v>104</v>
      </c>
      <c r="AQ41" s="367">
        <v>183.72300000000001</v>
      </c>
      <c r="AR41" s="367">
        <v>173.41800000000001</v>
      </c>
      <c r="AS41" s="367">
        <v>183.63200000000001</v>
      </c>
      <c r="AT41" s="367">
        <v>208.02</v>
      </c>
      <c r="AU41" s="367">
        <v>269.96832117263904</v>
      </c>
      <c r="AV41" s="367">
        <v>327.97337600551521</v>
      </c>
      <c r="AW41" s="367">
        <v>419.73289899962754</v>
      </c>
      <c r="AX41" s="367">
        <v>500.04761254962028</v>
      </c>
      <c r="AY41" s="367">
        <v>586.19055781453687</v>
      </c>
      <c r="AZ41" s="367">
        <v>699.84472339379818</v>
      </c>
      <c r="BA41" s="367">
        <v>709.21133412100005</v>
      </c>
      <c r="BB41" s="367">
        <v>743.95880802719989</v>
      </c>
      <c r="BC41" s="367">
        <v>796.16035103942988</v>
      </c>
      <c r="BD41" s="367">
        <v>809.72477850657356</v>
      </c>
      <c r="BE41" s="367">
        <v>870.53092037570082</v>
      </c>
      <c r="BF41" s="367">
        <v>947.298</v>
      </c>
      <c r="BG41" s="367">
        <v>1017.4757964240732</v>
      </c>
      <c r="BH41" s="367">
        <v>1057.6289999999999</v>
      </c>
      <c r="BI41" s="367">
        <v>1113.5155272727516</v>
      </c>
      <c r="BJ41" s="367">
        <v>1142.0356692484781</v>
      </c>
      <c r="BK41" s="367">
        <v>1235.597033053456</v>
      </c>
      <c r="BL41" s="367">
        <v>1316.2793594178083</v>
      </c>
      <c r="BM41" s="367">
        <v>1446.1896739375136</v>
      </c>
      <c r="BN41" s="367">
        <v>1526.3989427992453</v>
      </c>
      <c r="BO41" s="367">
        <v>1691.4195913635774</v>
      </c>
      <c r="BP41" s="367">
        <v>1882.2267307552024</v>
      </c>
      <c r="BQ41" s="367">
        <v>2041.8053091705644</v>
      </c>
      <c r="BR41" s="367">
        <v>2274.4593787053836</v>
      </c>
      <c r="BS41" s="367">
        <v>2503.5602726161615</v>
      </c>
      <c r="BT41" s="367">
        <v>2626.7182223174623</v>
      </c>
      <c r="BU41" s="367">
        <v>2791.2308667358793</v>
      </c>
      <c r="BV41" s="367">
        <v>2855.414544307062</v>
      </c>
      <c r="BW41" s="367">
        <v>2913.4681466665274</v>
      </c>
      <c r="BX41" s="367">
        <v>3011.1487865259865</v>
      </c>
      <c r="BY41" s="367">
        <v>3044.3763376680545</v>
      </c>
      <c r="BZ41" s="367">
        <v>3219.2238696424706</v>
      </c>
      <c r="CA41" s="367">
        <v>3705.0208703008252</v>
      </c>
      <c r="CB41" s="367">
        <v>4202.8481937924844</v>
      </c>
      <c r="CC41" s="367">
        <v>4539.7565717847738</v>
      </c>
      <c r="CD41" s="367">
        <v>4982.8398365789308</v>
      </c>
      <c r="CE41" s="367">
        <v>5355.9036505784325</v>
      </c>
      <c r="CF41" s="367">
        <v>5644.6817561138168</v>
      </c>
      <c r="CG41" s="367">
        <v>5932.3485947894096</v>
      </c>
      <c r="CH41" s="374">
        <v>6209.9080645177328</v>
      </c>
    </row>
    <row r="42" spans="1:86" ht="15.6" x14ac:dyDescent="0.3">
      <c r="A42" s="370"/>
      <c r="B42" s="379" t="s">
        <v>601</v>
      </c>
      <c r="C42" s="372"/>
      <c r="D42" s="367"/>
      <c r="E42" s="367"/>
      <c r="F42" s="367"/>
      <c r="G42" s="367"/>
      <c r="H42" s="367"/>
      <c r="I42" s="367"/>
      <c r="J42" s="367"/>
      <c r="K42" s="367"/>
      <c r="L42" s="367"/>
      <c r="M42" s="367"/>
      <c r="N42" s="367"/>
      <c r="O42" s="367"/>
      <c r="P42" s="367"/>
      <c r="Q42" s="367"/>
      <c r="R42" s="367"/>
      <c r="S42" s="367"/>
      <c r="T42" s="367"/>
      <c r="U42" s="367"/>
      <c r="V42" s="367"/>
      <c r="W42" s="367"/>
      <c r="X42" s="367"/>
      <c r="Y42" s="367"/>
      <c r="Z42" s="367"/>
      <c r="AA42" s="367"/>
      <c r="AB42" s="367"/>
      <c r="AC42" s="367"/>
      <c r="AD42" s="367"/>
      <c r="AE42" s="367"/>
      <c r="AF42" s="367"/>
      <c r="AG42" s="367"/>
      <c r="AH42" s="367">
        <v>0</v>
      </c>
      <c r="AI42" s="367">
        <v>0</v>
      </c>
      <c r="AJ42" s="367">
        <v>0</v>
      </c>
      <c r="AK42" s="367">
        <v>0</v>
      </c>
      <c r="AL42" s="367">
        <v>0</v>
      </c>
      <c r="AM42" s="367">
        <v>0</v>
      </c>
      <c r="AN42" s="367">
        <v>0</v>
      </c>
      <c r="AO42" s="367">
        <v>0</v>
      </c>
      <c r="AP42" s="367">
        <v>0</v>
      </c>
      <c r="AQ42" s="367">
        <v>0</v>
      </c>
      <c r="AR42" s="367">
        <v>0</v>
      </c>
      <c r="AS42" s="367">
        <v>0</v>
      </c>
      <c r="AT42" s="367">
        <v>0</v>
      </c>
      <c r="AU42" s="367">
        <v>0</v>
      </c>
      <c r="AV42" s="367">
        <v>0</v>
      </c>
      <c r="AW42" s="367">
        <v>0</v>
      </c>
      <c r="AX42" s="367">
        <v>0</v>
      </c>
      <c r="AY42" s="367">
        <v>0</v>
      </c>
      <c r="AZ42" s="367">
        <v>0</v>
      </c>
      <c r="BA42" s="367">
        <v>0</v>
      </c>
      <c r="BB42" s="367">
        <v>0</v>
      </c>
      <c r="BC42" s="367">
        <v>0</v>
      </c>
      <c r="BD42" s="367">
        <v>252.8506024179687</v>
      </c>
      <c r="BE42" s="367">
        <v>334.41491264418875</v>
      </c>
      <c r="BF42" s="367">
        <v>376.31615316717199</v>
      </c>
      <c r="BG42" s="367">
        <v>377.57849637345873</v>
      </c>
      <c r="BH42" s="367">
        <v>328.26976673374355</v>
      </c>
      <c r="BI42" s="367">
        <v>296.30574154435226</v>
      </c>
      <c r="BJ42" s="367">
        <v>290.48548701729464</v>
      </c>
      <c r="BK42" s="367">
        <v>283.72187865289749</v>
      </c>
      <c r="BL42" s="367">
        <v>276.94990169243857</v>
      </c>
      <c r="BM42" s="367">
        <v>304.28514955817326</v>
      </c>
      <c r="BN42" s="367">
        <v>388.24454173128282</v>
      </c>
      <c r="BO42" s="367">
        <v>430.68552026831782</v>
      </c>
      <c r="BP42" s="367">
        <v>508.21788711256067</v>
      </c>
      <c r="BQ42" s="367">
        <v>557.83154347728623</v>
      </c>
      <c r="BR42" s="367">
        <v>585.49981248498932</v>
      </c>
      <c r="BS42" s="367">
        <v>622.12849203767587</v>
      </c>
      <c r="BT42" s="367">
        <v>626.32200668966493</v>
      </c>
      <c r="BU42" s="367">
        <v>674.62025960591507</v>
      </c>
      <c r="BV42" s="367">
        <v>669.69538822580728</v>
      </c>
      <c r="BW42" s="367">
        <v>637.83416075420985</v>
      </c>
      <c r="BX42" s="367">
        <v>497.88901681450631</v>
      </c>
      <c r="BY42" s="367">
        <v>400.94470541488232</v>
      </c>
      <c r="BZ42" s="367">
        <v>503.8554365944143</v>
      </c>
      <c r="CA42" s="367">
        <v>406.56406345525403</v>
      </c>
      <c r="CB42" s="367">
        <v>206.40715954256189</v>
      </c>
      <c r="CC42" s="367">
        <v>8.4847582443974972</v>
      </c>
      <c r="CD42" s="367">
        <v>4.8295642803584222</v>
      </c>
      <c r="CE42" s="367">
        <v>2.1677708536323856</v>
      </c>
      <c r="CF42" s="367">
        <v>0.8953272892621984</v>
      </c>
      <c r="CG42" s="367">
        <v>0.12577619186266784</v>
      </c>
      <c r="CH42" s="374">
        <v>1.6214159582541581</v>
      </c>
    </row>
    <row r="43" spans="1:86" ht="15.6" x14ac:dyDescent="0.3">
      <c r="A43" s="370"/>
      <c r="B43" s="379" t="s">
        <v>646</v>
      </c>
      <c r="C43" s="376" t="s">
        <v>643</v>
      </c>
      <c r="D43" s="367"/>
      <c r="E43" s="367"/>
      <c r="F43" s="367"/>
      <c r="G43" s="367"/>
      <c r="H43" s="367"/>
      <c r="I43" s="367"/>
      <c r="J43" s="367"/>
      <c r="K43" s="367"/>
      <c r="L43" s="367"/>
      <c r="M43" s="367"/>
      <c r="N43" s="367"/>
      <c r="O43" s="367"/>
      <c r="P43" s="367"/>
      <c r="Q43" s="367"/>
      <c r="R43" s="367"/>
      <c r="S43" s="367"/>
      <c r="T43" s="367"/>
      <c r="U43" s="367"/>
      <c r="V43" s="367"/>
      <c r="W43" s="367"/>
      <c r="X43" s="367"/>
      <c r="Y43" s="367"/>
      <c r="Z43" s="367"/>
      <c r="AA43" s="367"/>
      <c r="AB43" s="367"/>
      <c r="AC43" s="367"/>
      <c r="AD43" s="367"/>
      <c r="AE43" s="367"/>
      <c r="AF43" s="367"/>
      <c r="AG43" s="367"/>
      <c r="AH43" s="367">
        <v>0</v>
      </c>
      <c r="AI43" s="367">
        <v>0</v>
      </c>
      <c r="AJ43" s="367">
        <v>0</v>
      </c>
      <c r="AK43" s="367">
        <v>0</v>
      </c>
      <c r="AL43" s="367">
        <v>0</v>
      </c>
      <c r="AM43" s="367">
        <v>0</v>
      </c>
      <c r="AN43" s="367">
        <v>0</v>
      </c>
      <c r="AO43" s="367">
        <v>0</v>
      </c>
      <c r="AP43" s="367">
        <v>0</v>
      </c>
      <c r="AQ43" s="367">
        <v>0</v>
      </c>
      <c r="AR43" s="367">
        <v>0</v>
      </c>
      <c r="AS43" s="367">
        <v>0</v>
      </c>
      <c r="AT43" s="367">
        <v>0</v>
      </c>
      <c r="AU43" s="367">
        <v>0</v>
      </c>
      <c r="AV43" s="367">
        <v>0</v>
      </c>
      <c r="AW43" s="367">
        <v>0</v>
      </c>
      <c r="AX43" s="367">
        <v>0</v>
      </c>
      <c r="AY43" s="367">
        <v>0</v>
      </c>
      <c r="AZ43" s="367">
        <v>0</v>
      </c>
      <c r="BA43" s="367">
        <v>0</v>
      </c>
      <c r="BB43" s="367">
        <v>0</v>
      </c>
      <c r="BC43" s="367">
        <v>0</v>
      </c>
      <c r="BD43" s="367">
        <v>0</v>
      </c>
      <c r="BE43" s="367">
        <v>0</v>
      </c>
      <c r="BF43" s="367">
        <v>0</v>
      </c>
      <c r="BG43" s="367">
        <v>0</v>
      </c>
      <c r="BH43" s="367">
        <v>0</v>
      </c>
      <c r="BI43" s="367">
        <v>0</v>
      </c>
      <c r="BJ43" s="367">
        <v>0</v>
      </c>
      <c r="BK43" s="367">
        <v>0</v>
      </c>
      <c r="BL43" s="367">
        <v>0</v>
      </c>
      <c r="BM43" s="367">
        <v>0</v>
      </c>
      <c r="BN43" s="367">
        <v>0</v>
      </c>
      <c r="BO43" s="367">
        <v>0</v>
      </c>
      <c r="BP43" s="367">
        <v>0</v>
      </c>
      <c r="BQ43" s="367">
        <v>0</v>
      </c>
      <c r="BR43" s="367">
        <v>0.20197000000000001</v>
      </c>
      <c r="BS43" s="367">
        <v>1.5688299999999999</v>
      </c>
      <c r="BT43" s="367">
        <v>21.514315967534472</v>
      </c>
      <c r="BU43" s="367">
        <v>78.62005782619562</v>
      </c>
      <c r="BV43" s="367">
        <v>242.50709685891789</v>
      </c>
      <c r="BW43" s="367">
        <v>217.66933213846298</v>
      </c>
      <c r="BX43" s="367">
        <v>368.45694491103279</v>
      </c>
      <c r="BY43" s="367">
        <v>512.40452468260958</v>
      </c>
      <c r="BZ43" s="367">
        <v>675.46965323264101</v>
      </c>
      <c r="CA43" s="367">
        <v>968.26728639172472</v>
      </c>
      <c r="CB43" s="367">
        <v>1488.0320244702179</v>
      </c>
      <c r="CC43" s="367">
        <v>1731.7346760669475</v>
      </c>
      <c r="CD43" s="367">
        <v>1694.9004787326512</v>
      </c>
      <c r="CE43" s="367">
        <v>1739.3495738692038</v>
      </c>
      <c r="CF43" s="367">
        <v>1825.8130995823219</v>
      </c>
      <c r="CG43" s="367">
        <v>1910.6189242118144</v>
      </c>
      <c r="CH43" s="374">
        <v>1980.0570381672821</v>
      </c>
    </row>
    <row r="44" spans="1:86" ht="15.6" x14ac:dyDescent="0.3">
      <c r="A44" s="370"/>
      <c r="B44" s="365" t="s">
        <v>644</v>
      </c>
      <c r="C44" s="372"/>
      <c r="D44" s="367"/>
      <c r="E44" s="367"/>
      <c r="F44" s="367"/>
      <c r="G44" s="367"/>
      <c r="H44" s="367"/>
      <c r="I44" s="367"/>
      <c r="J44" s="367"/>
      <c r="K44" s="367"/>
      <c r="L44" s="367"/>
      <c r="M44" s="367"/>
      <c r="N44" s="367"/>
      <c r="O44" s="367"/>
      <c r="P44" s="367"/>
      <c r="Q44" s="367"/>
      <c r="R44" s="367"/>
      <c r="S44" s="367"/>
      <c r="T44" s="367"/>
      <c r="U44" s="367"/>
      <c r="V44" s="367"/>
      <c r="W44" s="367"/>
      <c r="X44" s="367"/>
      <c r="Y44" s="367"/>
      <c r="Z44" s="367"/>
      <c r="AA44" s="367"/>
      <c r="AB44" s="367"/>
      <c r="AC44" s="367"/>
      <c r="AD44" s="367"/>
      <c r="AE44" s="367"/>
      <c r="AF44" s="367"/>
      <c r="AG44" s="367"/>
      <c r="AH44" s="367">
        <f>SUM(AH45:AH46)</f>
        <v>166.85163294015223</v>
      </c>
      <c r="AI44" s="367">
        <f t="shared" ref="AI44:CH44" si="18">SUM(AI45:AI46)</f>
        <v>201.98669766943607</v>
      </c>
      <c r="AJ44" s="367">
        <f t="shared" si="18"/>
        <v>267.08615494372384</v>
      </c>
      <c r="AK44" s="367">
        <f t="shared" si="18"/>
        <v>344.88735962000061</v>
      </c>
      <c r="AL44" s="367">
        <f t="shared" si="18"/>
        <v>432.76261631513819</v>
      </c>
      <c r="AM44" s="367">
        <f t="shared" si="18"/>
        <v>545.77732599007277</v>
      </c>
      <c r="AN44" s="367">
        <f t="shared" si="18"/>
        <v>668.42972245044268</v>
      </c>
      <c r="AO44" s="367">
        <f t="shared" si="18"/>
        <v>826.72611404673057</v>
      </c>
      <c r="AP44" s="367">
        <f t="shared" si="18"/>
        <v>1005.0843381880291</v>
      </c>
      <c r="AQ44" s="367">
        <f t="shared" si="18"/>
        <v>1207.7855554735697</v>
      </c>
      <c r="AR44" s="367">
        <f t="shared" si="18"/>
        <v>1420.4203722305615</v>
      </c>
      <c r="AS44" s="367">
        <f t="shared" si="18"/>
        <v>1699.4045258783954</v>
      </c>
      <c r="AT44" s="367">
        <f t="shared" si="18"/>
        <v>2068.6548833176544</v>
      </c>
      <c r="AU44" s="367">
        <f t="shared" si="18"/>
        <v>2619.9834721337593</v>
      </c>
      <c r="AV44" s="367">
        <f t="shared" si="18"/>
        <v>3250.9166146734183</v>
      </c>
      <c r="AW44" s="367">
        <f t="shared" si="18"/>
        <v>3804.792357886603</v>
      </c>
      <c r="AX44" s="367">
        <f t="shared" si="18"/>
        <v>4165.2249369870051</v>
      </c>
      <c r="AY44" s="367">
        <f t="shared" si="18"/>
        <v>3388.2159035573359</v>
      </c>
      <c r="AZ44" s="367">
        <f t="shared" si="18"/>
        <v>3746.6926426379068</v>
      </c>
      <c r="BA44" s="367">
        <f t="shared" si="18"/>
        <v>4067.6720761901756</v>
      </c>
      <c r="BB44" s="367">
        <f t="shared" si="18"/>
        <v>4391.8084922101561</v>
      </c>
      <c r="BC44" s="367">
        <f t="shared" si="18"/>
        <v>4690.4479934744568</v>
      </c>
      <c r="BD44" s="367">
        <f t="shared" si="18"/>
        <v>5022.428435610067</v>
      </c>
      <c r="BE44" s="367">
        <f t="shared" si="18"/>
        <v>5395.8915556206766</v>
      </c>
      <c r="BF44" s="367">
        <f t="shared" si="18"/>
        <v>5643.6350375003158</v>
      </c>
      <c r="BG44" s="367">
        <f t="shared" si="18"/>
        <v>6063.0533289745299</v>
      </c>
      <c r="BH44" s="367">
        <f t="shared" si="18"/>
        <v>6445.0620000000008</v>
      </c>
      <c r="BI44" s="367">
        <f t="shared" si="18"/>
        <v>6912.8650760993451</v>
      </c>
      <c r="BJ44" s="367">
        <f t="shared" si="18"/>
        <v>7383.5588916747929</v>
      </c>
      <c r="BK44" s="367">
        <f t="shared" si="18"/>
        <v>8048.6069674371029</v>
      </c>
      <c r="BL44" s="367">
        <f t="shared" si="18"/>
        <v>8576.6495699169573</v>
      </c>
      <c r="BM44" s="367">
        <f t="shared" si="18"/>
        <v>9327.3996576100053</v>
      </c>
      <c r="BN44" s="367">
        <f t="shared" si="18"/>
        <v>9643.7075359171649</v>
      </c>
      <c r="BO44" s="367">
        <f t="shared" si="18"/>
        <v>9901.5492084656125</v>
      </c>
      <c r="BP44" s="367">
        <f t="shared" si="18"/>
        <v>10300.174784564691</v>
      </c>
      <c r="BQ44" s="367">
        <f t="shared" si="18"/>
        <v>10336.873380108365</v>
      </c>
      <c r="BR44" s="367">
        <f t="shared" si="18"/>
        <v>10743.207760072017</v>
      </c>
      <c r="BS44" s="367">
        <f t="shared" si="18"/>
        <v>10551.129494576386</v>
      </c>
      <c r="BT44" s="367">
        <f t="shared" si="18"/>
        <v>10550.40570070284</v>
      </c>
      <c r="BU44" s="367">
        <f t="shared" si="18"/>
        <v>10425.833644233408</v>
      </c>
      <c r="BV44" s="367">
        <f t="shared" si="18"/>
        <v>10444.240081385964</v>
      </c>
      <c r="BW44" s="367">
        <f t="shared" si="18"/>
        <v>11031.750290292481</v>
      </c>
      <c r="BX44" s="367">
        <f t="shared" si="18"/>
        <v>10004.133868267776</v>
      </c>
      <c r="BY44" s="367">
        <f t="shared" si="18"/>
        <v>10072.033814862109</v>
      </c>
      <c r="BZ44" s="367">
        <f t="shared" si="18"/>
        <v>10786.162006520899</v>
      </c>
      <c r="CA44" s="367">
        <f t="shared" si="18"/>
        <v>12612.500014695135</v>
      </c>
      <c r="CB44" s="367">
        <f t="shared" si="18"/>
        <v>14284.443755306662</v>
      </c>
      <c r="CC44" s="367">
        <f t="shared" si="18"/>
        <v>15409.689533642375</v>
      </c>
      <c r="CD44" s="367">
        <f t="shared" si="18"/>
        <v>16401.272920107705</v>
      </c>
      <c r="CE44" s="367">
        <f t="shared" si="18"/>
        <v>16794.689675799753</v>
      </c>
      <c r="CF44" s="367">
        <f t="shared" si="18"/>
        <v>17467.647064007753</v>
      </c>
      <c r="CG44" s="367">
        <f t="shared" si="18"/>
        <v>18594.415864852625</v>
      </c>
      <c r="CH44" s="374">
        <f t="shared" si="18"/>
        <v>20021.209880911352</v>
      </c>
    </row>
    <row r="45" spans="1:86" ht="15.6" x14ac:dyDescent="0.3">
      <c r="A45" s="370"/>
      <c r="B45" s="238" t="s">
        <v>598</v>
      </c>
      <c r="C45" s="372"/>
      <c r="D45" s="367"/>
      <c r="E45" s="367"/>
      <c r="F45" s="367"/>
      <c r="G45" s="367"/>
      <c r="H45" s="367"/>
      <c r="I45" s="367"/>
      <c r="J45" s="367"/>
      <c r="K45" s="367"/>
      <c r="L45" s="367"/>
      <c r="M45" s="367"/>
      <c r="N45" s="367"/>
      <c r="O45" s="367"/>
      <c r="P45" s="367"/>
      <c r="Q45" s="367"/>
      <c r="R45" s="367"/>
      <c r="S45" s="367"/>
      <c r="T45" s="367"/>
      <c r="U45" s="367"/>
      <c r="V45" s="367"/>
      <c r="W45" s="367"/>
      <c r="X45" s="367"/>
      <c r="Y45" s="367"/>
      <c r="Z45" s="367"/>
      <c r="AA45" s="367"/>
      <c r="AB45" s="367"/>
      <c r="AC45" s="367"/>
      <c r="AD45" s="367"/>
      <c r="AE45" s="367"/>
      <c r="AF45" s="367"/>
      <c r="AG45" s="367"/>
      <c r="AH45" s="367">
        <f t="shared" ref="AH45:CH45" si="19">AH25</f>
        <v>166.85163294015223</v>
      </c>
      <c r="AI45" s="367">
        <f t="shared" si="19"/>
        <v>201.98669766943607</v>
      </c>
      <c r="AJ45" s="367">
        <f t="shared" si="19"/>
        <v>267.08615494372384</v>
      </c>
      <c r="AK45" s="367">
        <f t="shared" si="19"/>
        <v>344.88735962000061</v>
      </c>
      <c r="AL45" s="367">
        <f t="shared" si="19"/>
        <v>432.76261631513819</v>
      </c>
      <c r="AM45" s="367">
        <f t="shared" si="19"/>
        <v>545.77732599007277</v>
      </c>
      <c r="AN45" s="367">
        <f t="shared" si="19"/>
        <v>668.42972245044268</v>
      </c>
      <c r="AO45" s="367">
        <f t="shared" si="19"/>
        <v>826.72611404673057</v>
      </c>
      <c r="AP45" s="367">
        <f t="shared" si="19"/>
        <v>1005.0843381880291</v>
      </c>
      <c r="AQ45" s="367">
        <f t="shared" si="19"/>
        <v>1207.7855554735697</v>
      </c>
      <c r="AR45" s="367">
        <f t="shared" si="19"/>
        <v>1420.4203722305615</v>
      </c>
      <c r="AS45" s="367">
        <f t="shared" si="19"/>
        <v>1699.4045258783954</v>
      </c>
      <c r="AT45" s="367">
        <f t="shared" si="19"/>
        <v>2068.6548833176544</v>
      </c>
      <c r="AU45" s="367">
        <f t="shared" si="19"/>
        <v>2605.3047933063981</v>
      </c>
      <c r="AV45" s="367">
        <f t="shared" si="19"/>
        <v>3233.5929906789333</v>
      </c>
      <c r="AW45" s="367">
        <f t="shared" si="19"/>
        <v>3782.7752568862306</v>
      </c>
      <c r="AX45" s="367">
        <f t="shared" si="19"/>
        <v>4138.9505495366257</v>
      </c>
      <c r="AY45" s="367">
        <f t="shared" si="19"/>
        <v>3357.0564613718725</v>
      </c>
      <c r="AZ45" s="367">
        <f t="shared" si="19"/>
        <v>3710.1363660317052</v>
      </c>
      <c r="BA45" s="367">
        <f t="shared" si="19"/>
        <v>4030.9764103111756</v>
      </c>
      <c r="BB45" s="367">
        <f t="shared" si="19"/>
        <v>4353.3953002373564</v>
      </c>
      <c r="BC45" s="367">
        <f t="shared" si="19"/>
        <v>4652.0803445138863</v>
      </c>
      <c r="BD45" s="367">
        <f t="shared" si="19"/>
        <v>4965.1422141166404</v>
      </c>
      <c r="BE45" s="367">
        <f t="shared" si="19"/>
        <v>5334.6414573063776</v>
      </c>
      <c r="BF45" s="367">
        <f t="shared" si="19"/>
        <v>5597.8250375003154</v>
      </c>
      <c r="BG45" s="367">
        <f t="shared" si="19"/>
        <v>6026.860010068739</v>
      </c>
      <c r="BH45" s="367">
        <f t="shared" si="19"/>
        <v>6406.6500000000005</v>
      </c>
      <c r="BI45" s="367">
        <f t="shared" si="19"/>
        <v>6877.2420310720963</v>
      </c>
      <c r="BJ45" s="367">
        <f t="shared" si="19"/>
        <v>7344.3310048132707</v>
      </c>
      <c r="BK45" s="367">
        <f t="shared" si="19"/>
        <v>8004.3186116778479</v>
      </c>
      <c r="BL45" s="367">
        <f t="shared" si="19"/>
        <v>8529.9324520847658</v>
      </c>
      <c r="BM45" s="367">
        <f t="shared" si="19"/>
        <v>9278.6912948475183</v>
      </c>
      <c r="BN45" s="367">
        <f t="shared" si="19"/>
        <v>9598.0238479764103</v>
      </c>
      <c r="BO45" s="367">
        <f t="shared" si="19"/>
        <v>9859.9916030591903</v>
      </c>
      <c r="BP45" s="367">
        <f t="shared" si="19"/>
        <v>10255.178317119893</v>
      </c>
      <c r="BQ45" s="367">
        <f t="shared" si="19"/>
        <v>10290.411872899229</v>
      </c>
      <c r="BR45" s="367">
        <f t="shared" si="19"/>
        <v>10698.455561277402</v>
      </c>
      <c r="BS45" s="367">
        <f t="shared" si="19"/>
        <v>10509.245799372547</v>
      </c>
      <c r="BT45" s="367">
        <f t="shared" si="19"/>
        <v>10510.150349421341</v>
      </c>
      <c r="BU45" s="367">
        <f t="shared" si="19"/>
        <v>10387.049157929288</v>
      </c>
      <c r="BV45" s="367">
        <f t="shared" si="19"/>
        <v>10414.643393673026</v>
      </c>
      <c r="BW45" s="367">
        <f t="shared" si="19"/>
        <v>11004.419124859009</v>
      </c>
      <c r="BX45" s="367">
        <f t="shared" si="19"/>
        <v>9976.6981999137624</v>
      </c>
      <c r="BY45" s="367">
        <f t="shared" si="19"/>
        <v>10041.644638510163</v>
      </c>
      <c r="BZ45" s="367">
        <f t="shared" si="19"/>
        <v>10755.57051774337</v>
      </c>
      <c r="CA45" s="367">
        <f t="shared" si="19"/>
        <v>12579.68533282596</v>
      </c>
      <c r="CB45" s="367">
        <f t="shared" si="19"/>
        <v>14247.995531719145</v>
      </c>
      <c r="CC45" s="367">
        <f t="shared" si="19"/>
        <v>15368.982291666578</v>
      </c>
      <c r="CD45" s="367">
        <f t="shared" si="19"/>
        <v>16359.546391516129</v>
      </c>
      <c r="CE45" s="367">
        <f t="shared" si="19"/>
        <v>16754.463777271485</v>
      </c>
      <c r="CF45" s="367">
        <f t="shared" si="19"/>
        <v>17426.828599228087</v>
      </c>
      <c r="CG45" s="367">
        <f t="shared" si="19"/>
        <v>18550.861634974885</v>
      </c>
      <c r="CH45" s="374">
        <f t="shared" si="19"/>
        <v>19974.707356794261</v>
      </c>
    </row>
    <row r="46" spans="1:86" ht="15.6" x14ac:dyDescent="0.3">
      <c r="A46" s="370"/>
      <c r="B46" s="381" t="s">
        <v>645</v>
      </c>
      <c r="C46" s="372"/>
      <c r="D46" s="367"/>
      <c r="E46" s="367"/>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7">
        <f>SUM(AH47)</f>
        <v>0</v>
      </c>
      <c r="AI46" s="367">
        <f t="shared" ref="AI46:CH46" si="20">SUM(AI47)</f>
        <v>0</v>
      </c>
      <c r="AJ46" s="367">
        <f t="shared" si="20"/>
        <v>0</v>
      </c>
      <c r="AK46" s="367">
        <f t="shared" si="20"/>
        <v>0</v>
      </c>
      <c r="AL46" s="367">
        <f t="shared" si="20"/>
        <v>0</v>
      </c>
      <c r="AM46" s="367">
        <f t="shared" si="20"/>
        <v>0</v>
      </c>
      <c r="AN46" s="367">
        <f t="shared" si="20"/>
        <v>0</v>
      </c>
      <c r="AO46" s="367">
        <f t="shared" si="20"/>
        <v>0</v>
      </c>
      <c r="AP46" s="367">
        <f t="shared" si="20"/>
        <v>0</v>
      </c>
      <c r="AQ46" s="367">
        <f t="shared" si="20"/>
        <v>0</v>
      </c>
      <c r="AR46" s="367">
        <f t="shared" si="20"/>
        <v>0</v>
      </c>
      <c r="AS46" s="367">
        <f t="shared" si="20"/>
        <v>0</v>
      </c>
      <c r="AT46" s="367">
        <f t="shared" si="20"/>
        <v>0</v>
      </c>
      <c r="AU46" s="367">
        <f t="shared" si="20"/>
        <v>14.67867882736096</v>
      </c>
      <c r="AV46" s="367">
        <f t="shared" si="20"/>
        <v>17.32362399448489</v>
      </c>
      <c r="AW46" s="367">
        <f t="shared" si="20"/>
        <v>22.017101000372413</v>
      </c>
      <c r="AX46" s="367">
        <f t="shared" si="20"/>
        <v>26.274387450379745</v>
      </c>
      <c r="AY46" s="367">
        <f t="shared" si="20"/>
        <v>31.159442185463192</v>
      </c>
      <c r="AZ46" s="367">
        <f t="shared" si="20"/>
        <v>36.556276606201791</v>
      </c>
      <c r="BA46" s="367">
        <f t="shared" si="20"/>
        <v>36.695665879000003</v>
      </c>
      <c r="BB46" s="367">
        <f t="shared" si="20"/>
        <v>38.413191972800014</v>
      </c>
      <c r="BC46" s="367">
        <f t="shared" si="20"/>
        <v>38.367648960570129</v>
      </c>
      <c r="BD46" s="367">
        <f t="shared" si="20"/>
        <v>57.286221493426368</v>
      </c>
      <c r="BE46" s="367">
        <f t="shared" si="20"/>
        <v>61.250098314299194</v>
      </c>
      <c r="BF46" s="367">
        <f t="shared" si="20"/>
        <v>45.81</v>
      </c>
      <c r="BG46" s="367">
        <f t="shared" si="20"/>
        <v>36.193318905790619</v>
      </c>
      <c r="BH46" s="367">
        <f t="shared" si="20"/>
        <v>38.411999999999999</v>
      </c>
      <c r="BI46" s="367">
        <f t="shared" si="20"/>
        <v>35.623045027248956</v>
      </c>
      <c r="BJ46" s="367">
        <f t="shared" si="20"/>
        <v>39.227886861522336</v>
      </c>
      <c r="BK46" s="367">
        <f t="shared" si="20"/>
        <v>44.288355759254614</v>
      </c>
      <c r="BL46" s="367">
        <f t="shared" si="20"/>
        <v>46.717117832191811</v>
      </c>
      <c r="BM46" s="367">
        <f t="shared" si="20"/>
        <v>48.708362762486907</v>
      </c>
      <c r="BN46" s="367">
        <f t="shared" si="20"/>
        <v>45.683687940754801</v>
      </c>
      <c r="BO46" s="367">
        <f t="shared" si="20"/>
        <v>41.557605406422965</v>
      </c>
      <c r="BP46" s="367">
        <f t="shared" si="20"/>
        <v>44.996467444797425</v>
      </c>
      <c r="BQ46" s="367">
        <f t="shared" si="20"/>
        <v>46.46150720913667</v>
      </c>
      <c r="BR46" s="367">
        <f t="shared" si="20"/>
        <v>44.752198794615161</v>
      </c>
      <c r="BS46" s="367">
        <f t="shared" si="20"/>
        <v>41.883695203837881</v>
      </c>
      <c r="BT46" s="367">
        <f t="shared" si="20"/>
        <v>40.255351281499983</v>
      </c>
      <c r="BU46" s="367">
        <f t="shared" si="20"/>
        <v>38.784486304119874</v>
      </c>
      <c r="BV46" s="367">
        <f t="shared" si="20"/>
        <v>29.596687712938138</v>
      </c>
      <c r="BW46" s="367">
        <f t="shared" si="20"/>
        <v>27.331165433471856</v>
      </c>
      <c r="BX46" s="367">
        <f t="shared" si="20"/>
        <v>27.435668354013988</v>
      </c>
      <c r="BY46" s="367">
        <f t="shared" si="20"/>
        <v>30.389176351945164</v>
      </c>
      <c r="BZ46" s="367">
        <f t="shared" si="20"/>
        <v>30.591488777529584</v>
      </c>
      <c r="CA46" s="367">
        <f t="shared" si="20"/>
        <v>32.814681869174684</v>
      </c>
      <c r="CB46" s="367">
        <f t="shared" si="20"/>
        <v>36.448223587515734</v>
      </c>
      <c r="CC46" s="367">
        <f t="shared" si="20"/>
        <v>40.707241975797245</v>
      </c>
      <c r="CD46" s="367">
        <f t="shared" si="20"/>
        <v>41.726528591576837</v>
      </c>
      <c r="CE46" s="367">
        <f t="shared" si="20"/>
        <v>40.225898528266754</v>
      </c>
      <c r="CF46" s="367">
        <f t="shared" si="20"/>
        <v>40.818464779664758</v>
      </c>
      <c r="CG46" s="367">
        <f t="shared" si="20"/>
        <v>43.554229877740617</v>
      </c>
      <c r="CH46" s="368">
        <f t="shared" si="20"/>
        <v>46.502524117092143</v>
      </c>
    </row>
    <row r="47" spans="1:86" ht="15.6" x14ac:dyDescent="0.3">
      <c r="A47" s="370"/>
      <c r="B47" s="379" t="s">
        <v>382</v>
      </c>
      <c r="C47" s="372"/>
      <c r="D47" s="367"/>
      <c r="E47" s="367"/>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v>0</v>
      </c>
      <c r="AI47" s="367">
        <v>0</v>
      </c>
      <c r="AJ47" s="367">
        <v>0</v>
      </c>
      <c r="AK47" s="367">
        <v>0</v>
      </c>
      <c r="AL47" s="367">
        <v>0</v>
      </c>
      <c r="AM47" s="367">
        <v>0</v>
      </c>
      <c r="AN47" s="367">
        <v>0</v>
      </c>
      <c r="AO47" s="367">
        <v>0</v>
      </c>
      <c r="AP47" s="367">
        <v>0</v>
      </c>
      <c r="AQ47" s="367">
        <v>0</v>
      </c>
      <c r="AR47" s="367">
        <v>0</v>
      </c>
      <c r="AS47" s="367">
        <v>0</v>
      </c>
      <c r="AT47" s="367">
        <v>0</v>
      </c>
      <c r="AU47" s="367">
        <v>14.67867882736096</v>
      </c>
      <c r="AV47" s="367">
        <v>17.32362399448489</v>
      </c>
      <c r="AW47" s="367">
        <v>22.017101000372413</v>
      </c>
      <c r="AX47" s="367">
        <v>26.274387450379745</v>
      </c>
      <c r="AY47" s="367">
        <v>31.159442185463192</v>
      </c>
      <c r="AZ47" s="367">
        <v>36.556276606201791</v>
      </c>
      <c r="BA47" s="367">
        <v>36.695665879000003</v>
      </c>
      <c r="BB47" s="367">
        <v>38.413191972800014</v>
      </c>
      <c r="BC47" s="367">
        <v>38.367648960570129</v>
      </c>
      <c r="BD47" s="367">
        <v>57.286221493426368</v>
      </c>
      <c r="BE47" s="367">
        <v>61.250098314299194</v>
      </c>
      <c r="BF47" s="367">
        <v>45.81</v>
      </c>
      <c r="BG47" s="367">
        <v>36.193318905790619</v>
      </c>
      <c r="BH47" s="367">
        <v>38.411999999999999</v>
      </c>
      <c r="BI47" s="367">
        <v>35.623045027248956</v>
      </c>
      <c r="BJ47" s="367">
        <v>39.227886861522336</v>
      </c>
      <c r="BK47" s="367">
        <v>44.288355759254614</v>
      </c>
      <c r="BL47" s="367">
        <v>46.717117832191811</v>
      </c>
      <c r="BM47" s="367">
        <v>48.708362762486907</v>
      </c>
      <c r="BN47" s="367">
        <v>45.683687940754801</v>
      </c>
      <c r="BO47" s="367">
        <v>41.557605406422965</v>
      </c>
      <c r="BP47" s="367">
        <v>44.996467444797425</v>
      </c>
      <c r="BQ47" s="367">
        <v>46.46150720913667</v>
      </c>
      <c r="BR47" s="367">
        <v>44.752198794615161</v>
      </c>
      <c r="BS47" s="367">
        <v>41.883695203837881</v>
      </c>
      <c r="BT47" s="367">
        <v>40.255351281499983</v>
      </c>
      <c r="BU47" s="367">
        <v>38.784486304119874</v>
      </c>
      <c r="BV47" s="367">
        <v>29.596687712938138</v>
      </c>
      <c r="BW47" s="367">
        <v>27.331165433471856</v>
      </c>
      <c r="BX47" s="367">
        <v>27.435668354013988</v>
      </c>
      <c r="BY47" s="367">
        <v>30.389176351945164</v>
      </c>
      <c r="BZ47" s="367">
        <v>30.591488777529584</v>
      </c>
      <c r="CA47" s="367">
        <v>32.814681869174684</v>
      </c>
      <c r="CB47" s="367">
        <v>36.448223587515734</v>
      </c>
      <c r="CC47" s="367">
        <v>40.707241975797245</v>
      </c>
      <c r="CD47" s="367">
        <v>41.726528591576837</v>
      </c>
      <c r="CE47" s="367">
        <v>40.225898528266754</v>
      </c>
      <c r="CF47" s="367">
        <v>40.818464779664758</v>
      </c>
      <c r="CG47" s="367">
        <v>43.554229877740617</v>
      </c>
      <c r="CH47" s="368">
        <v>46.502524117092143</v>
      </c>
    </row>
    <row r="48" spans="1:86" ht="15.6" x14ac:dyDescent="0.3">
      <c r="A48" s="370"/>
      <c r="B48" s="331" t="s">
        <v>603</v>
      </c>
      <c r="C48" s="372"/>
      <c r="D48" s="367"/>
      <c r="E48" s="367"/>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6">
        <f t="shared" ref="AH48:CH48" si="21">SUM(AH49+AH52+AH65)</f>
        <v>2258.4971727273328</v>
      </c>
      <c r="AI48" s="366">
        <f t="shared" si="21"/>
        <v>2506.4141479562736</v>
      </c>
      <c r="AJ48" s="366">
        <f t="shared" si="21"/>
        <v>2875.615417878922</v>
      </c>
      <c r="AK48" s="366">
        <f t="shared" si="21"/>
        <v>3371.7869227652932</v>
      </c>
      <c r="AL48" s="366">
        <f t="shared" si="21"/>
        <v>3757.2236238654032</v>
      </c>
      <c r="AM48" s="366">
        <f t="shared" si="21"/>
        <v>4039.7050724768769</v>
      </c>
      <c r="AN48" s="366">
        <f t="shared" si="21"/>
        <v>4595.8001907534635</v>
      </c>
      <c r="AO48" s="366">
        <f t="shared" si="21"/>
        <v>5139.3588383303422</v>
      </c>
      <c r="AP48" s="366">
        <f t="shared" si="21"/>
        <v>5821.8038679940928</v>
      </c>
      <c r="AQ48" s="366">
        <f t="shared" si="21"/>
        <v>6486.3850479196253</v>
      </c>
      <c r="AR48" s="366">
        <f t="shared" si="21"/>
        <v>7224.9609999999993</v>
      </c>
      <c r="AS48" s="366">
        <f t="shared" si="21"/>
        <v>8235.4239999999991</v>
      </c>
      <c r="AT48" s="366">
        <f t="shared" si="21"/>
        <v>9631.2020000000011</v>
      </c>
      <c r="AU48" s="366">
        <f t="shared" si="21"/>
        <v>12011.360994134488</v>
      </c>
      <c r="AV48" s="366">
        <f t="shared" si="21"/>
        <v>14443.462</v>
      </c>
      <c r="AW48" s="366">
        <f t="shared" si="21"/>
        <v>17153.341999999997</v>
      </c>
      <c r="AX48" s="366">
        <f t="shared" si="21"/>
        <v>19141.810058677518</v>
      </c>
      <c r="AY48" s="366">
        <f t="shared" si="21"/>
        <v>20737.395162978515</v>
      </c>
      <c r="AZ48" s="366">
        <f t="shared" si="21"/>
        <v>22082.032319288726</v>
      </c>
      <c r="BA48" s="366">
        <f t="shared" si="21"/>
        <v>22845.809494948779</v>
      </c>
      <c r="BB48" s="366">
        <f t="shared" si="21"/>
        <v>23596.777074595499</v>
      </c>
      <c r="BC48" s="366">
        <f t="shared" si="21"/>
        <v>24071.810437145527</v>
      </c>
      <c r="BD48" s="366">
        <f t="shared" si="21"/>
        <v>25373.061998783316</v>
      </c>
      <c r="BE48" s="366">
        <f t="shared" si="21"/>
        <v>26852.979415936563</v>
      </c>
      <c r="BF48" s="366">
        <f t="shared" si="21"/>
        <v>27962.349545578552</v>
      </c>
      <c r="BG48" s="366">
        <f t="shared" si="21"/>
        <v>28905.047455335221</v>
      </c>
      <c r="BH48" s="366">
        <f t="shared" si="21"/>
        <v>29490.837927458982</v>
      </c>
      <c r="BI48" s="366">
        <f t="shared" si="21"/>
        <v>30355.049273537676</v>
      </c>
      <c r="BJ48" s="366">
        <f t="shared" si="21"/>
        <v>31397.853549579115</v>
      </c>
      <c r="BK48" s="366">
        <f t="shared" si="21"/>
        <v>33305.936076328624</v>
      </c>
      <c r="BL48" s="366">
        <f t="shared" si="21"/>
        <v>35274.162840396391</v>
      </c>
      <c r="BM48" s="366">
        <f t="shared" si="21"/>
        <v>38198.40372931341</v>
      </c>
      <c r="BN48" s="366">
        <f t="shared" si="21"/>
        <v>39411.871948856002</v>
      </c>
      <c r="BO48" s="366">
        <f t="shared" si="21"/>
        <v>40977.25794112483</v>
      </c>
      <c r="BP48" s="366">
        <f t="shared" si="21"/>
        <v>42723.472135126234</v>
      </c>
      <c r="BQ48" s="366">
        <f t="shared" si="21"/>
        <v>43405.76566309105</v>
      </c>
      <c r="BR48" s="366">
        <f t="shared" si="21"/>
        <v>46595.232284901518</v>
      </c>
      <c r="BS48" s="366">
        <f t="shared" si="21"/>
        <v>49023.824744174373</v>
      </c>
      <c r="BT48" s="366">
        <f t="shared" si="21"/>
        <v>50080.745876693611</v>
      </c>
      <c r="BU48" s="366">
        <f t="shared" si="21"/>
        <v>52327.394430359287</v>
      </c>
      <c r="BV48" s="366">
        <f t="shared" si="21"/>
        <v>53871.725949512293</v>
      </c>
      <c r="BW48" s="366">
        <f t="shared" si="21"/>
        <v>56444.412994619001</v>
      </c>
      <c r="BX48" s="366">
        <f t="shared" si="21"/>
        <v>58124.294971166433</v>
      </c>
      <c r="BY48" s="366">
        <f t="shared" si="21"/>
        <v>62130.677644201212</v>
      </c>
      <c r="BZ48" s="366">
        <f t="shared" si="21"/>
        <v>68226.504171264998</v>
      </c>
      <c r="CA48" s="366">
        <f t="shared" si="21"/>
        <v>80504.387753335293</v>
      </c>
      <c r="CB48" s="366">
        <f t="shared" si="21"/>
        <v>91723.712378118391</v>
      </c>
      <c r="CC48" s="366">
        <f t="shared" si="21"/>
        <v>98947.562146585333</v>
      </c>
      <c r="CD48" s="366">
        <f t="shared" si="21"/>
        <v>107485.11899091089</v>
      </c>
      <c r="CE48" s="366">
        <f t="shared" si="21"/>
        <v>113400.01618492306</v>
      </c>
      <c r="CF48" s="366">
        <f t="shared" si="21"/>
        <v>118607.16992251137</v>
      </c>
      <c r="CG48" s="366">
        <f t="shared" si="21"/>
        <v>124339.70419305415</v>
      </c>
      <c r="CH48" s="382">
        <f t="shared" si="21"/>
        <v>130604.8244939297</v>
      </c>
    </row>
    <row r="49" spans="1:86" ht="15.6" x14ac:dyDescent="0.3">
      <c r="A49" s="370"/>
      <c r="B49" s="365" t="s">
        <v>637</v>
      </c>
      <c r="C49" s="372"/>
      <c r="D49" s="367"/>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7">
        <f>SUM(AH50:AH51)</f>
        <v>38.212009057648629</v>
      </c>
      <c r="AI49" s="367">
        <f t="shared" ref="AI49:CH49" si="22">SUM(AI50:AI51)</f>
        <v>45.18982913770833</v>
      </c>
      <c r="AJ49" s="367">
        <f t="shared" si="22"/>
        <v>53.999241405613688</v>
      </c>
      <c r="AK49" s="367">
        <f t="shared" si="22"/>
        <v>62.342414539002093</v>
      </c>
      <c r="AL49" s="367">
        <f t="shared" si="22"/>
        <v>71.859541551319978</v>
      </c>
      <c r="AM49" s="367">
        <f t="shared" si="22"/>
        <v>78.647272916770476</v>
      </c>
      <c r="AN49" s="367">
        <f t="shared" si="22"/>
        <v>84.034886228206318</v>
      </c>
      <c r="AO49" s="367">
        <f t="shared" si="22"/>
        <v>93.67593732937793</v>
      </c>
      <c r="AP49" s="367">
        <f t="shared" si="22"/>
        <v>100.99402633497093</v>
      </c>
      <c r="AQ49" s="367">
        <f t="shared" si="22"/>
        <v>111.38888622317006</v>
      </c>
      <c r="AR49" s="367">
        <f t="shared" si="22"/>
        <v>119.74097445514731</v>
      </c>
      <c r="AS49" s="367">
        <f t="shared" si="22"/>
        <v>130.07975711499893</v>
      </c>
      <c r="AT49" s="367">
        <f t="shared" si="22"/>
        <v>151.29442329670849</v>
      </c>
      <c r="AU49" s="367">
        <f t="shared" si="22"/>
        <v>183.10452084153411</v>
      </c>
      <c r="AV49" s="367">
        <f t="shared" si="22"/>
        <v>233.44177379818109</v>
      </c>
      <c r="AW49" s="367">
        <f t="shared" si="22"/>
        <v>325.20902588180275</v>
      </c>
      <c r="AX49" s="367">
        <f t="shared" si="22"/>
        <v>365.13545224968743</v>
      </c>
      <c r="AY49" s="367">
        <f t="shared" si="22"/>
        <v>437.39160512525461</v>
      </c>
      <c r="AZ49" s="367">
        <f t="shared" si="22"/>
        <v>443.26224191823394</v>
      </c>
      <c r="BA49" s="367">
        <f t="shared" si="22"/>
        <v>488.61175918926864</v>
      </c>
      <c r="BB49" s="367">
        <f t="shared" si="22"/>
        <v>528.58293270578872</v>
      </c>
      <c r="BC49" s="367">
        <f t="shared" si="22"/>
        <v>566.36950568822147</v>
      </c>
      <c r="BD49" s="367">
        <f t="shared" si="22"/>
        <v>607.03198548293733</v>
      </c>
      <c r="BE49" s="367">
        <f t="shared" si="22"/>
        <v>673.62344552251193</v>
      </c>
      <c r="BF49" s="367">
        <f t="shared" si="22"/>
        <v>762.23</v>
      </c>
      <c r="BG49" s="367">
        <f t="shared" si="22"/>
        <v>793.54721823565706</v>
      </c>
      <c r="BH49" s="367">
        <f t="shared" si="22"/>
        <v>842.13</v>
      </c>
      <c r="BI49" s="367">
        <f t="shared" si="22"/>
        <v>923.7647969778385</v>
      </c>
      <c r="BJ49" s="367">
        <f t="shared" si="22"/>
        <v>972.69087379439623</v>
      </c>
      <c r="BK49" s="367">
        <f t="shared" si="22"/>
        <v>1039.8247158707195</v>
      </c>
      <c r="BL49" s="367">
        <f t="shared" si="22"/>
        <v>1105.9393085337213</v>
      </c>
      <c r="BM49" s="367">
        <f t="shared" si="22"/>
        <v>1192.1009182195146</v>
      </c>
      <c r="BN49" s="367">
        <f t="shared" si="22"/>
        <v>1220.2044423261623</v>
      </c>
      <c r="BO49" s="367">
        <f t="shared" si="22"/>
        <v>1314.7165739259212</v>
      </c>
      <c r="BP49" s="367">
        <f t="shared" si="22"/>
        <v>1390.6353122046253</v>
      </c>
      <c r="BQ49" s="367">
        <f t="shared" si="22"/>
        <v>1463.3914453663692</v>
      </c>
      <c r="BR49" s="367">
        <f t="shared" si="22"/>
        <v>1717.304349681425</v>
      </c>
      <c r="BS49" s="367">
        <f t="shared" si="22"/>
        <v>1834.7090892979174</v>
      </c>
      <c r="BT49" s="367">
        <f t="shared" si="22"/>
        <v>1896.9720008984343</v>
      </c>
      <c r="BU49" s="367">
        <f t="shared" si="22"/>
        <v>1965.0820231168198</v>
      </c>
      <c r="BV49" s="367">
        <f t="shared" si="22"/>
        <v>2114.1233711450695</v>
      </c>
      <c r="BW49" s="367">
        <f t="shared" si="22"/>
        <v>2299.5904607779121</v>
      </c>
      <c r="BX49" s="367">
        <f t="shared" si="22"/>
        <v>2245.8835014780443</v>
      </c>
      <c r="BY49" s="367">
        <f t="shared" si="22"/>
        <v>2446.6424104537009</v>
      </c>
      <c r="BZ49" s="367">
        <f t="shared" si="22"/>
        <v>2946.1874205452636</v>
      </c>
      <c r="CA49" s="367">
        <f t="shared" si="22"/>
        <v>3754.529923303061</v>
      </c>
      <c r="CB49" s="367">
        <f t="shared" si="22"/>
        <v>4563.2558432100277</v>
      </c>
      <c r="CC49" s="367">
        <f t="shared" si="22"/>
        <v>5320.9359998918017</v>
      </c>
      <c r="CD49" s="367">
        <f t="shared" si="22"/>
        <v>6075.8076062382124</v>
      </c>
      <c r="CE49" s="367">
        <f t="shared" si="22"/>
        <v>6691.2928371297439</v>
      </c>
      <c r="CF49" s="367">
        <f t="shared" si="22"/>
        <v>7236.9136567211608</v>
      </c>
      <c r="CG49" s="367">
        <f t="shared" si="22"/>
        <v>7767.2402686819114</v>
      </c>
      <c r="CH49" s="368">
        <f t="shared" si="22"/>
        <v>8303.0910764437594</v>
      </c>
    </row>
    <row r="50" spans="1:86" ht="15.6" x14ac:dyDescent="0.3">
      <c r="A50" s="370"/>
      <c r="B50" s="296" t="s">
        <v>604</v>
      </c>
      <c r="C50" s="372"/>
      <c r="D50" s="367"/>
      <c r="E50" s="367"/>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f>AH36</f>
        <v>38.212009057648629</v>
      </c>
      <c r="AI50" s="367">
        <f t="shared" ref="AI50:CH50" si="23">AI36</f>
        <v>45.18982913770833</v>
      </c>
      <c r="AJ50" s="367">
        <f t="shared" si="23"/>
        <v>53.999241405613688</v>
      </c>
      <c r="AK50" s="367">
        <f t="shared" si="23"/>
        <v>62.342414539002093</v>
      </c>
      <c r="AL50" s="367">
        <f t="shared" si="23"/>
        <v>71.859541551319978</v>
      </c>
      <c r="AM50" s="367">
        <f t="shared" si="23"/>
        <v>78.647272916770476</v>
      </c>
      <c r="AN50" s="367">
        <f t="shared" si="23"/>
        <v>84.034886228206318</v>
      </c>
      <c r="AO50" s="367">
        <f t="shared" si="23"/>
        <v>93.67593732937793</v>
      </c>
      <c r="AP50" s="367">
        <f t="shared" si="23"/>
        <v>100.99402633497093</v>
      </c>
      <c r="AQ50" s="367">
        <f t="shared" si="23"/>
        <v>111.38888622317006</v>
      </c>
      <c r="AR50" s="367">
        <f t="shared" si="23"/>
        <v>119.74097445514731</v>
      </c>
      <c r="AS50" s="367">
        <f t="shared" si="23"/>
        <v>130.07975711499893</v>
      </c>
      <c r="AT50" s="367">
        <f t="shared" si="23"/>
        <v>151.29442329670849</v>
      </c>
      <c r="AU50" s="367">
        <f t="shared" si="23"/>
        <v>183.10452084153411</v>
      </c>
      <c r="AV50" s="367">
        <f t="shared" si="23"/>
        <v>233.44177379818109</v>
      </c>
      <c r="AW50" s="367">
        <f t="shared" si="23"/>
        <v>325.20902588180275</v>
      </c>
      <c r="AX50" s="367">
        <f t="shared" si="23"/>
        <v>365.13545224968743</v>
      </c>
      <c r="AY50" s="367">
        <f t="shared" si="23"/>
        <v>437.39160512525461</v>
      </c>
      <c r="AZ50" s="367">
        <f t="shared" si="23"/>
        <v>443.26224191823394</v>
      </c>
      <c r="BA50" s="367">
        <f t="shared" si="23"/>
        <v>488.61175918926864</v>
      </c>
      <c r="BB50" s="367">
        <f t="shared" si="23"/>
        <v>528.58293270578872</v>
      </c>
      <c r="BC50" s="367">
        <f t="shared" si="23"/>
        <v>566.36950568822147</v>
      </c>
      <c r="BD50" s="367">
        <f t="shared" si="23"/>
        <v>607.03198548293733</v>
      </c>
      <c r="BE50" s="367">
        <f t="shared" si="23"/>
        <v>673.62344552251193</v>
      </c>
      <c r="BF50" s="367">
        <f t="shared" si="23"/>
        <v>762.23</v>
      </c>
      <c r="BG50" s="367">
        <f t="shared" si="23"/>
        <v>793.54721823565706</v>
      </c>
      <c r="BH50" s="367">
        <f t="shared" si="23"/>
        <v>842.13</v>
      </c>
      <c r="BI50" s="367">
        <f t="shared" si="23"/>
        <v>923.7647969778385</v>
      </c>
      <c r="BJ50" s="367">
        <f t="shared" si="23"/>
        <v>972.69087379439623</v>
      </c>
      <c r="BK50" s="367">
        <f t="shared" si="23"/>
        <v>1039.8247158707195</v>
      </c>
      <c r="BL50" s="367">
        <f t="shared" si="23"/>
        <v>1105.9393085337213</v>
      </c>
      <c r="BM50" s="367">
        <f t="shared" si="23"/>
        <v>1192.1009182195146</v>
      </c>
      <c r="BN50" s="367">
        <f t="shared" si="23"/>
        <v>1220.2044423261623</v>
      </c>
      <c r="BO50" s="367">
        <f t="shared" si="23"/>
        <v>1314.7165739259212</v>
      </c>
      <c r="BP50" s="367">
        <f t="shared" si="23"/>
        <v>1390.6353122046253</v>
      </c>
      <c r="BQ50" s="367">
        <f t="shared" si="23"/>
        <v>1463.3914453663692</v>
      </c>
      <c r="BR50" s="367">
        <f t="shared" si="23"/>
        <v>1717.304349681425</v>
      </c>
      <c r="BS50" s="367">
        <f t="shared" si="23"/>
        <v>1834.7090892979174</v>
      </c>
      <c r="BT50" s="367">
        <f t="shared" si="23"/>
        <v>1896.9720008984343</v>
      </c>
      <c r="BU50" s="367">
        <f t="shared" si="23"/>
        <v>1965.0820231168198</v>
      </c>
      <c r="BV50" s="367">
        <f t="shared" si="23"/>
        <v>2114.1233711450695</v>
      </c>
      <c r="BW50" s="367">
        <f t="shared" si="23"/>
        <v>2299.5904607779121</v>
      </c>
      <c r="BX50" s="367">
        <f t="shared" si="23"/>
        <v>2245.8835014780443</v>
      </c>
      <c r="BY50" s="367">
        <f t="shared" si="23"/>
        <v>2446.6424104537009</v>
      </c>
      <c r="BZ50" s="367">
        <f t="shared" si="23"/>
        <v>2844.1948579833138</v>
      </c>
      <c r="CA50" s="367">
        <f t="shared" si="23"/>
        <v>3645.090537402672</v>
      </c>
      <c r="CB50" s="367">
        <f t="shared" si="23"/>
        <v>4562.9314615151061</v>
      </c>
      <c r="CC50" s="367">
        <f t="shared" si="23"/>
        <v>5320.8607486720257</v>
      </c>
      <c r="CD50" s="367">
        <f t="shared" si="23"/>
        <v>6075.8076062382124</v>
      </c>
      <c r="CE50" s="367">
        <f t="shared" si="23"/>
        <v>6691.2928371297439</v>
      </c>
      <c r="CF50" s="367">
        <f t="shared" si="23"/>
        <v>7236.9136567211608</v>
      </c>
      <c r="CG50" s="367">
        <f t="shared" si="23"/>
        <v>7767.2402686819114</v>
      </c>
      <c r="CH50" s="368">
        <f t="shared" si="23"/>
        <v>8303.0910764437594</v>
      </c>
    </row>
    <row r="51" spans="1:86" ht="15.6" x14ac:dyDescent="0.3">
      <c r="A51" s="370"/>
      <c r="B51" s="381" t="s">
        <v>621</v>
      </c>
      <c r="C51" s="372"/>
      <c r="D51" s="367"/>
      <c r="E51" s="367"/>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v>0</v>
      </c>
      <c r="AI51" s="367">
        <v>0</v>
      </c>
      <c r="AJ51" s="367">
        <v>0</v>
      </c>
      <c r="AK51" s="367">
        <v>0</v>
      </c>
      <c r="AL51" s="367">
        <v>0</v>
      </c>
      <c r="AM51" s="367">
        <v>0</v>
      </c>
      <c r="AN51" s="367">
        <v>0</v>
      </c>
      <c r="AO51" s="367">
        <v>0</v>
      </c>
      <c r="AP51" s="367">
        <v>0</v>
      </c>
      <c r="AQ51" s="367">
        <v>0</v>
      </c>
      <c r="AR51" s="367">
        <v>0</v>
      </c>
      <c r="AS51" s="367">
        <v>0</v>
      </c>
      <c r="AT51" s="367">
        <v>0</v>
      </c>
      <c r="AU51" s="367">
        <v>0</v>
      </c>
      <c r="AV51" s="367">
        <v>0</v>
      </c>
      <c r="AW51" s="367">
        <v>0</v>
      </c>
      <c r="AX51" s="367">
        <v>0</v>
      </c>
      <c r="AY51" s="367">
        <v>0</v>
      </c>
      <c r="AZ51" s="367">
        <v>0</v>
      </c>
      <c r="BA51" s="367">
        <v>0</v>
      </c>
      <c r="BB51" s="367">
        <v>0</v>
      </c>
      <c r="BC51" s="367">
        <v>0</v>
      </c>
      <c r="BD51" s="367">
        <v>0</v>
      </c>
      <c r="BE51" s="367">
        <v>0</v>
      </c>
      <c r="BF51" s="367">
        <v>0</v>
      </c>
      <c r="BG51" s="367">
        <v>0</v>
      </c>
      <c r="BH51" s="367">
        <v>0</v>
      </c>
      <c r="BI51" s="367">
        <v>0</v>
      </c>
      <c r="BJ51" s="367">
        <v>0</v>
      </c>
      <c r="BK51" s="367">
        <v>0</v>
      </c>
      <c r="BL51" s="367">
        <v>0</v>
      </c>
      <c r="BM51" s="367">
        <v>0</v>
      </c>
      <c r="BN51" s="367">
        <v>0</v>
      </c>
      <c r="BO51" s="367">
        <v>0</v>
      </c>
      <c r="BP51" s="367">
        <v>0</v>
      </c>
      <c r="BQ51" s="367">
        <v>0</v>
      </c>
      <c r="BR51" s="367">
        <v>0</v>
      </c>
      <c r="BS51" s="367">
        <v>0</v>
      </c>
      <c r="BT51" s="367">
        <v>0</v>
      </c>
      <c r="BU51" s="367">
        <v>0</v>
      </c>
      <c r="BV51" s="367">
        <v>0</v>
      </c>
      <c r="BW51" s="367">
        <v>0</v>
      </c>
      <c r="BX51" s="367">
        <v>0</v>
      </c>
      <c r="BY51" s="367">
        <v>0</v>
      </c>
      <c r="BZ51" s="367">
        <v>101.99256256194967</v>
      </c>
      <c r="CA51" s="367">
        <v>109.4393859003891</v>
      </c>
      <c r="CB51" s="367">
        <v>0.3243816949211617</v>
      </c>
      <c r="CC51" s="367">
        <v>7.5251219776409015E-2</v>
      </c>
      <c r="CD51" s="367">
        <v>0</v>
      </c>
      <c r="CE51" s="367">
        <v>0</v>
      </c>
      <c r="CF51" s="367">
        <v>0</v>
      </c>
      <c r="CG51" s="367">
        <v>0</v>
      </c>
      <c r="CH51" s="368">
        <v>0</v>
      </c>
    </row>
    <row r="52" spans="1:86" ht="15.6" x14ac:dyDescent="0.3">
      <c r="A52" s="370"/>
      <c r="B52" s="365" t="s">
        <v>640</v>
      </c>
      <c r="C52" s="372"/>
      <c r="D52" s="367"/>
      <c r="E52" s="367"/>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f>SUM(AH53+AH54+AH57+AH61+AH64)</f>
        <v>1962.1710311690006</v>
      </c>
      <c r="AI52" s="367">
        <f t="shared" ref="AI52:CH52" si="24">SUM(AI53+AI54+AI57+AI61+AI64)</f>
        <v>2155.4369241928775</v>
      </c>
      <c r="AJ52" s="367">
        <f t="shared" si="24"/>
        <v>2432.7687507553201</v>
      </c>
      <c r="AK52" s="367">
        <f t="shared" si="24"/>
        <v>2826.7801540244595</v>
      </c>
      <c r="AL52" s="367">
        <f t="shared" si="24"/>
        <v>3091.4264901425408</v>
      </c>
      <c r="AM52" s="367">
        <f t="shared" si="24"/>
        <v>3250.5779611652888</v>
      </c>
      <c r="AN52" s="367">
        <f t="shared" si="24"/>
        <v>3682.372173482695</v>
      </c>
      <c r="AO52" s="367">
        <f t="shared" si="24"/>
        <v>4052.1522513755735</v>
      </c>
      <c r="AP52" s="367">
        <f t="shared" si="24"/>
        <v>4509.5404031456856</v>
      </c>
      <c r="AQ52" s="367">
        <f t="shared" si="24"/>
        <v>4959.9481123959968</v>
      </c>
      <c r="AR52" s="367">
        <f t="shared" si="24"/>
        <v>5473.4125844882028</v>
      </c>
      <c r="AS52" s="367">
        <f t="shared" si="24"/>
        <v>6190.6599394593268</v>
      </c>
      <c r="AT52" s="367">
        <f t="shared" si="24"/>
        <v>7175.5515369075138</v>
      </c>
      <c r="AU52" s="367">
        <f t="shared" si="24"/>
        <v>8950.2801398842821</v>
      </c>
      <c r="AV52" s="367">
        <f t="shared" si="24"/>
        <v>10691.114947268034</v>
      </c>
      <c r="AW52" s="367">
        <f t="shared" si="24"/>
        <v>12739.307832090315</v>
      </c>
      <c r="AX52" s="367">
        <f t="shared" si="24"/>
        <v>14322.629216131645</v>
      </c>
      <c r="AY52" s="367">
        <f t="shared" si="24"/>
        <v>16613.179312238004</v>
      </c>
      <c r="AZ52" s="367">
        <f t="shared" si="24"/>
        <v>17602.673820669981</v>
      </c>
      <c r="BA52" s="367">
        <f t="shared" si="24"/>
        <v>17998.863869044311</v>
      </c>
      <c r="BB52" s="367">
        <f t="shared" si="24"/>
        <v>18379.693129565385</v>
      </c>
      <c r="BC52" s="367">
        <f t="shared" si="24"/>
        <v>18516.700984590836</v>
      </c>
      <c r="BD52" s="367">
        <f t="shared" si="24"/>
        <v>19429.211904320702</v>
      </c>
      <c r="BE52" s="367">
        <f t="shared" si="24"/>
        <v>20456.422489754608</v>
      </c>
      <c r="BF52" s="367">
        <f t="shared" si="24"/>
        <v>21214.128214441738</v>
      </c>
      <c r="BG52" s="367">
        <f t="shared" si="24"/>
        <v>21719.70873416125</v>
      </c>
      <c r="BH52" s="367">
        <f t="shared" si="24"/>
        <v>21852.818838458981</v>
      </c>
      <c r="BI52" s="367">
        <f t="shared" si="24"/>
        <v>22163.187049830543</v>
      </c>
      <c r="BJ52" s="367">
        <f t="shared" si="24"/>
        <v>22675.022070993658</v>
      </c>
      <c r="BK52" s="367">
        <f t="shared" si="24"/>
        <v>23818.334536251834</v>
      </c>
      <c r="BL52" s="367">
        <f t="shared" si="24"/>
        <v>25090.110226373396</v>
      </c>
      <c r="BM52" s="367">
        <f t="shared" si="24"/>
        <v>27149.570538020453</v>
      </c>
      <c r="BN52" s="367">
        <f t="shared" si="24"/>
        <v>28015.631543072919</v>
      </c>
      <c r="BO52" s="367">
        <f t="shared" si="24"/>
        <v>29219.01438372293</v>
      </c>
      <c r="BP52" s="367">
        <f t="shared" si="24"/>
        <v>30465.18205884294</v>
      </c>
      <c r="BQ52" s="367">
        <f t="shared" si="24"/>
        <v>31024.849054504517</v>
      </c>
      <c r="BR52" s="367">
        <f t="shared" si="24"/>
        <v>33512.412576077004</v>
      </c>
      <c r="BS52" s="367">
        <f t="shared" si="24"/>
        <v>36003.158628383193</v>
      </c>
      <c r="BT52" s="367">
        <f t="shared" si="24"/>
        <v>37044.18962043905</v>
      </c>
      <c r="BU52" s="367">
        <f t="shared" si="24"/>
        <v>39345.999626774836</v>
      </c>
      <c r="BV52" s="367">
        <f t="shared" si="24"/>
        <v>40721.040588866286</v>
      </c>
      <c r="BW52" s="367">
        <f t="shared" si="24"/>
        <v>42525.462037728721</v>
      </c>
      <c r="BX52" s="367">
        <f t="shared" si="24"/>
        <v>45362.455633297555</v>
      </c>
      <c r="BY52" s="367">
        <f t="shared" si="24"/>
        <v>49101.667608950498</v>
      </c>
      <c r="BZ52" s="367">
        <f t="shared" si="24"/>
        <v>53604.353635135994</v>
      </c>
      <c r="CA52" s="367">
        <f t="shared" si="24"/>
        <v>63208.420954274974</v>
      </c>
      <c r="CB52" s="367">
        <f t="shared" si="24"/>
        <v>72296.459356683612</v>
      </c>
      <c r="CC52" s="367">
        <f t="shared" si="24"/>
        <v>77640.263416377828</v>
      </c>
      <c r="CD52" s="367">
        <f t="shared" si="24"/>
        <v>84432.821455037178</v>
      </c>
      <c r="CE52" s="367">
        <f t="shared" si="24"/>
        <v>89351.472547180834</v>
      </c>
      <c r="CF52" s="367">
        <f t="shared" si="24"/>
        <v>93351.661523054281</v>
      </c>
      <c r="CG52" s="367">
        <f t="shared" si="24"/>
        <v>97433.938870741156</v>
      </c>
      <c r="CH52" s="368">
        <f t="shared" si="24"/>
        <v>101744.62541990376</v>
      </c>
    </row>
    <row r="53" spans="1:86" ht="15.6" x14ac:dyDescent="0.3">
      <c r="A53" s="370"/>
      <c r="B53" s="296" t="s">
        <v>604</v>
      </c>
      <c r="C53" s="372"/>
      <c r="D53" s="367"/>
      <c r="E53" s="367"/>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c r="AD53" s="367"/>
      <c r="AE53" s="367"/>
      <c r="AF53" s="367"/>
      <c r="AG53" s="367"/>
      <c r="AH53" s="367">
        <f>AH38</f>
        <v>1748.9363580021991</v>
      </c>
      <c r="AI53" s="367">
        <f t="shared" ref="AI53:CH53" si="25">AI38</f>
        <v>1917.8234731928555</v>
      </c>
      <c r="AJ53" s="367">
        <f t="shared" si="25"/>
        <v>2152.9146036506627</v>
      </c>
      <c r="AK53" s="367">
        <f t="shared" si="25"/>
        <v>2479.7702258409972</v>
      </c>
      <c r="AL53" s="367">
        <f t="shared" si="25"/>
        <v>2702.3778421335419</v>
      </c>
      <c r="AM53" s="367">
        <f t="shared" si="25"/>
        <v>2808.5754010931569</v>
      </c>
      <c r="AN53" s="367">
        <f t="shared" si="25"/>
        <v>3200.5353913213512</v>
      </c>
      <c r="AO53" s="367">
        <f t="shared" si="25"/>
        <v>3523.5979486238912</v>
      </c>
      <c r="AP53" s="367">
        <f t="shared" si="25"/>
        <v>3967.7596354769994</v>
      </c>
      <c r="AQ53" s="367">
        <f t="shared" si="25"/>
        <v>4401.7315583032605</v>
      </c>
      <c r="AR53" s="367">
        <f t="shared" si="25"/>
        <v>4951.605653314291</v>
      </c>
      <c r="AS53" s="367">
        <f t="shared" si="25"/>
        <v>5570.4957170066054</v>
      </c>
      <c r="AT53" s="367">
        <f t="shared" si="25"/>
        <v>6411.3786933856391</v>
      </c>
      <c r="AU53" s="367">
        <f t="shared" si="25"/>
        <v>8003.7970070247056</v>
      </c>
      <c r="AV53" s="367">
        <f t="shared" si="25"/>
        <v>9568.6346115284014</v>
      </c>
      <c r="AW53" s="367">
        <f t="shared" si="25"/>
        <v>11373.523616231594</v>
      </c>
      <c r="AX53" s="367">
        <f t="shared" si="25"/>
        <v>12663.725610763309</v>
      </c>
      <c r="AY53" s="367">
        <f t="shared" si="25"/>
        <v>14736.044491317409</v>
      </c>
      <c r="AZ53" s="367">
        <f t="shared" si="25"/>
        <v>15511.56311544386</v>
      </c>
      <c r="BA53" s="367">
        <f t="shared" si="25"/>
        <v>15754.378164620557</v>
      </c>
      <c r="BB53" s="367">
        <f t="shared" si="25"/>
        <v>15940.900575084055</v>
      </c>
      <c r="BC53" s="367">
        <f t="shared" si="25"/>
        <v>15907.786500837323</v>
      </c>
      <c r="BD53" s="367">
        <f t="shared" si="25"/>
        <v>16669.552181324965</v>
      </c>
      <c r="BE53" s="367">
        <f t="shared" si="25"/>
        <v>17458.90379317417</v>
      </c>
      <c r="BF53" s="367">
        <f t="shared" si="25"/>
        <v>17754.805741761487</v>
      </c>
      <c r="BG53" s="367">
        <f t="shared" si="25"/>
        <v>18278.948244721261</v>
      </c>
      <c r="BH53" s="367">
        <f t="shared" si="25"/>
        <v>18186.937834333123</v>
      </c>
      <c r="BI53" s="367">
        <f t="shared" si="25"/>
        <v>18233.589442192249</v>
      </c>
      <c r="BJ53" s="367">
        <f t="shared" si="25"/>
        <v>18464.273221708128</v>
      </c>
      <c r="BK53" s="367">
        <f t="shared" si="25"/>
        <v>19398.830960846997</v>
      </c>
      <c r="BL53" s="367">
        <f t="shared" si="25"/>
        <v>19846.578667873924</v>
      </c>
      <c r="BM53" s="367">
        <f t="shared" si="25"/>
        <v>21111.739851783968</v>
      </c>
      <c r="BN53" s="367">
        <f t="shared" si="25"/>
        <v>21511.839108240736</v>
      </c>
      <c r="BO53" s="367">
        <f t="shared" si="25"/>
        <v>22264.912534861494</v>
      </c>
      <c r="BP53" s="367">
        <f t="shared" si="25"/>
        <v>23082.182248307901</v>
      </c>
      <c r="BQ53" s="367">
        <f t="shared" si="25"/>
        <v>23603.841923822441</v>
      </c>
      <c r="BR53" s="367">
        <f t="shared" si="25"/>
        <v>25504.531538730997</v>
      </c>
      <c r="BS53" s="367">
        <f t="shared" si="25"/>
        <v>27562.731185858145</v>
      </c>
      <c r="BT53" s="367">
        <f t="shared" si="25"/>
        <v>28420.432524617027</v>
      </c>
      <c r="BU53" s="367">
        <f t="shared" si="25"/>
        <v>30662.747290391053</v>
      </c>
      <c r="BV53" s="367">
        <f t="shared" si="25"/>
        <v>31989.358656850276</v>
      </c>
      <c r="BW53" s="367">
        <f t="shared" si="25"/>
        <v>33267.08839061726</v>
      </c>
      <c r="BX53" s="367">
        <f t="shared" si="25"/>
        <v>35673.877811281971</v>
      </c>
      <c r="BY53" s="367">
        <f t="shared" si="25"/>
        <v>38376.357879152114</v>
      </c>
      <c r="BZ53" s="367">
        <f t="shared" si="25"/>
        <v>41505.879398257064</v>
      </c>
      <c r="CA53" s="367">
        <f t="shared" si="25"/>
        <v>49441.600236884202</v>
      </c>
      <c r="CB53" s="367">
        <f t="shared" si="25"/>
        <v>58155.427568879582</v>
      </c>
      <c r="CC53" s="367">
        <f t="shared" si="25"/>
        <v>62484.017306208196</v>
      </c>
      <c r="CD53" s="367">
        <f t="shared" si="25"/>
        <v>67885.210187252189</v>
      </c>
      <c r="CE53" s="367">
        <f t="shared" si="25"/>
        <v>71759.648018153472</v>
      </c>
      <c r="CF53" s="367">
        <f t="shared" si="25"/>
        <v>74916.943303749838</v>
      </c>
      <c r="CG53" s="367">
        <f t="shared" si="25"/>
        <v>78119.077646712409</v>
      </c>
      <c r="CH53" s="368">
        <f t="shared" si="25"/>
        <v>81621.109102906092</v>
      </c>
    </row>
    <row r="54" spans="1:86" ht="15.6" x14ac:dyDescent="0.3">
      <c r="A54" s="370"/>
      <c r="B54" s="381" t="s">
        <v>647</v>
      </c>
      <c r="C54" s="372"/>
      <c r="D54" s="367"/>
      <c r="E54" s="367"/>
      <c r="F54" s="367"/>
      <c r="G54" s="367"/>
      <c r="H54" s="367"/>
      <c r="I54" s="367"/>
      <c r="J54" s="367"/>
      <c r="K54" s="367"/>
      <c r="L54" s="367"/>
      <c r="M54" s="367"/>
      <c r="N54" s="367"/>
      <c r="O54" s="367"/>
      <c r="P54" s="367"/>
      <c r="Q54" s="367"/>
      <c r="R54" s="367"/>
      <c r="S54" s="367"/>
      <c r="T54" s="367"/>
      <c r="U54" s="367"/>
      <c r="V54" s="367"/>
      <c r="W54" s="367"/>
      <c r="X54" s="367"/>
      <c r="Y54" s="367"/>
      <c r="Z54" s="367"/>
      <c r="AA54" s="367"/>
      <c r="AB54" s="367"/>
      <c r="AC54" s="367"/>
      <c r="AD54" s="367"/>
      <c r="AE54" s="367"/>
      <c r="AF54" s="367"/>
      <c r="AG54" s="367"/>
      <c r="AH54" s="367">
        <f t="shared" ref="AH54:CE54" si="26">SUM(AH55:AH56)</f>
        <v>0</v>
      </c>
      <c r="AI54" s="367">
        <f t="shared" si="26"/>
        <v>0</v>
      </c>
      <c r="AJ54" s="367">
        <f t="shared" si="26"/>
        <v>0</v>
      </c>
      <c r="AK54" s="367">
        <f t="shared" si="26"/>
        <v>0</v>
      </c>
      <c r="AL54" s="367">
        <f t="shared" si="26"/>
        <v>0</v>
      </c>
      <c r="AM54" s="367">
        <f t="shared" si="26"/>
        <v>0</v>
      </c>
      <c r="AN54" s="367">
        <f t="shared" si="26"/>
        <v>0</v>
      </c>
      <c r="AO54" s="367">
        <f t="shared" si="26"/>
        <v>0</v>
      </c>
      <c r="AP54" s="367">
        <f t="shared" si="26"/>
        <v>0</v>
      </c>
      <c r="AQ54" s="367">
        <f t="shared" si="26"/>
        <v>0</v>
      </c>
      <c r="AR54" s="367">
        <f t="shared" si="26"/>
        <v>0</v>
      </c>
      <c r="AS54" s="367">
        <f t="shared" si="26"/>
        <v>0</v>
      </c>
      <c r="AT54" s="367">
        <f t="shared" si="26"/>
        <v>0</v>
      </c>
      <c r="AU54" s="367">
        <f t="shared" si="26"/>
        <v>0</v>
      </c>
      <c r="AV54" s="367">
        <f t="shared" si="26"/>
        <v>0</v>
      </c>
      <c r="AW54" s="367">
        <f t="shared" si="26"/>
        <v>0</v>
      </c>
      <c r="AX54" s="367">
        <f t="shared" si="26"/>
        <v>0</v>
      </c>
      <c r="AY54" s="367">
        <f t="shared" si="26"/>
        <v>0</v>
      </c>
      <c r="AZ54" s="367">
        <f t="shared" si="26"/>
        <v>0</v>
      </c>
      <c r="BA54" s="367">
        <f t="shared" si="26"/>
        <v>0</v>
      </c>
      <c r="BB54" s="367">
        <f t="shared" si="26"/>
        <v>0</v>
      </c>
      <c r="BC54" s="367">
        <f t="shared" si="26"/>
        <v>0</v>
      </c>
      <c r="BD54" s="367">
        <f t="shared" si="26"/>
        <v>0</v>
      </c>
      <c r="BE54" s="367">
        <f t="shared" si="26"/>
        <v>0</v>
      </c>
      <c r="BF54" s="367">
        <f t="shared" si="26"/>
        <v>0</v>
      </c>
      <c r="BG54" s="367">
        <f t="shared" si="26"/>
        <v>0</v>
      </c>
      <c r="BH54" s="367">
        <f t="shared" si="26"/>
        <v>0</v>
      </c>
      <c r="BI54" s="367">
        <f t="shared" si="26"/>
        <v>0</v>
      </c>
      <c r="BJ54" s="367">
        <f t="shared" si="26"/>
        <v>0</v>
      </c>
      <c r="BK54" s="367">
        <f t="shared" si="26"/>
        <v>0</v>
      </c>
      <c r="BL54" s="367">
        <f t="shared" si="26"/>
        <v>0</v>
      </c>
      <c r="BM54" s="367">
        <f t="shared" si="26"/>
        <v>93.921000000000006</v>
      </c>
      <c r="BN54" s="367">
        <f t="shared" si="26"/>
        <v>102.098</v>
      </c>
      <c r="BO54" s="367">
        <f t="shared" si="26"/>
        <v>89.876000000000005</v>
      </c>
      <c r="BP54" s="367">
        <f t="shared" si="26"/>
        <v>92.341999999999999</v>
      </c>
      <c r="BQ54" s="367">
        <f t="shared" si="26"/>
        <v>109.24816174999999</v>
      </c>
      <c r="BR54" s="367">
        <f t="shared" si="26"/>
        <v>99.667064699999997</v>
      </c>
      <c r="BS54" s="367">
        <f t="shared" si="26"/>
        <v>100.15373529999999</v>
      </c>
      <c r="BT54" s="367">
        <f t="shared" si="26"/>
        <v>107.07840105000002</v>
      </c>
      <c r="BU54" s="367">
        <f t="shared" si="26"/>
        <v>114.36212218999999</v>
      </c>
      <c r="BV54" s="367">
        <f t="shared" si="26"/>
        <v>132.17028671</v>
      </c>
      <c r="BW54" s="367">
        <f t="shared" si="26"/>
        <v>155.54165966000002</v>
      </c>
      <c r="BX54" s="367">
        <f t="shared" si="26"/>
        <v>115.14268018999999</v>
      </c>
      <c r="BY54" s="367">
        <f t="shared" si="26"/>
        <v>159.35583869999999</v>
      </c>
      <c r="BZ54" s="367">
        <f t="shared" si="26"/>
        <v>193.85289783000002</v>
      </c>
      <c r="CA54" s="367">
        <f t="shared" si="26"/>
        <v>269.24126475254513</v>
      </c>
      <c r="CB54" s="367">
        <f t="shared" si="26"/>
        <v>327.70205079461005</v>
      </c>
      <c r="CC54" s="367">
        <f t="shared" si="26"/>
        <v>333.09041624074843</v>
      </c>
      <c r="CD54" s="367">
        <f t="shared" si="26"/>
        <v>391.01973473430166</v>
      </c>
      <c r="CE54" s="367">
        <f t="shared" si="26"/>
        <v>452.95909271554063</v>
      </c>
      <c r="CF54" s="367">
        <f>SUM(CF55:CF56)</f>
        <v>489.69085745479845</v>
      </c>
      <c r="CG54" s="367">
        <f>SUM(CG55:CG56)</f>
        <v>519.53198935958267</v>
      </c>
      <c r="CH54" s="368">
        <f>SUM(CH55:CH56)</f>
        <v>547.63960036481876</v>
      </c>
    </row>
    <row r="55" spans="1:86" ht="15.6" x14ac:dyDescent="0.3">
      <c r="A55" s="370"/>
      <c r="B55" s="379" t="s">
        <v>376</v>
      </c>
      <c r="C55" s="372"/>
      <c r="D55" s="367"/>
      <c r="E55" s="367"/>
      <c r="F55" s="367"/>
      <c r="G55" s="367"/>
      <c r="H55" s="367"/>
      <c r="I55" s="367"/>
      <c r="J55" s="367"/>
      <c r="K55" s="367"/>
      <c r="L55" s="367"/>
      <c r="M55" s="367"/>
      <c r="N55" s="367"/>
      <c r="O55" s="367"/>
      <c r="P55" s="367"/>
      <c r="Q55" s="367"/>
      <c r="R55" s="367"/>
      <c r="S55" s="367"/>
      <c r="T55" s="367"/>
      <c r="U55" s="367"/>
      <c r="V55" s="367"/>
      <c r="W55" s="367"/>
      <c r="X55" s="367"/>
      <c r="Y55" s="367"/>
      <c r="Z55" s="367"/>
      <c r="AA55" s="367"/>
      <c r="AB55" s="367"/>
      <c r="AC55" s="367"/>
      <c r="AD55" s="367"/>
      <c r="AE55" s="367"/>
      <c r="AF55" s="367"/>
      <c r="AG55" s="367"/>
      <c r="AH55" s="367">
        <v>0</v>
      </c>
      <c r="AI55" s="367">
        <v>0</v>
      </c>
      <c r="AJ55" s="367">
        <v>0</v>
      </c>
      <c r="AK55" s="367">
        <v>0</v>
      </c>
      <c r="AL55" s="367">
        <v>0</v>
      </c>
      <c r="AM55" s="367">
        <v>0</v>
      </c>
      <c r="AN55" s="367">
        <v>0</v>
      </c>
      <c r="AO55" s="367">
        <v>0</v>
      </c>
      <c r="AP55" s="367">
        <v>0</v>
      </c>
      <c r="AQ55" s="367">
        <v>0</v>
      </c>
      <c r="AR55" s="367">
        <v>0</v>
      </c>
      <c r="AS55" s="367">
        <v>0</v>
      </c>
      <c r="AT55" s="367">
        <v>0</v>
      </c>
      <c r="AU55" s="367">
        <v>0</v>
      </c>
      <c r="AV55" s="367">
        <v>0</v>
      </c>
      <c r="AW55" s="367">
        <v>0</v>
      </c>
      <c r="AX55" s="367">
        <v>0</v>
      </c>
      <c r="AY55" s="367">
        <v>0</v>
      </c>
      <c r="AZ55" s="367">
        <v>0</v>
      </c>
      <c r="BA55" s="367">
        <v>0</v>
      </c>
      <c r="BB55" s="367">
        <v>0</v>
      </c>
      <c r="BC55" s="367">
        <v>0</v>
      </c>
      <c r="BD55" s="367">
        <v>0</v>
      </c>
      <c r="BE55" s="367">
        <v>0</v>
      </c>
      <c r="BF55" s="367">
        <v>0</v>
      </c>
      <c r="BG55" s="367">
        <v>0</v>
      </c>
      <c r="BH55" s="367">
        <v>0</v>
      </c>
      <c r="BI55" s="367">
        <v>0</v>
      </c>
      <c r="BJ55" s="367">
        <v>0</v>
      </c>
      <c r="BK55" s="367">
        <v>0</v>
      </c>
      <c r="BL55" s="367">
        <v>0</v>
      </c>
      <c r="BM55" s="367">
        <v>93.921000000000006</v>
      </c>
      <c r="BN55" s="367">
        <v>102.098</v>
      </c>
      <c r="BO55" s="367">
        <v>89.876000000000005</v>
      </c>
      <c r="BP55" s="367">
        <v>92.341999999999999</v>
      </c>
      <c r="BQ55" s="367">
        <v>104.479</v>
      </c>
      <c r="BR55" s="367">
        <v>93.626999999999995</v>
      </c>
      <c r="BS55" s="367">
        <v>93.218000000000004</v>
      </c>
      <c r="BT55" s="367">
        <v>99.73</v>
      </c>
      <c r="BU55" s="367">
        <v>106.14100000000001</v>
      </c>
      <c r="BV55" s="367">
        <v>123.02200000000001</v>
      </c>
      <c r="BW55" s="367">
        <v>145.50171044000001</v>
      </c>
      <c r="BX55" s="367">
        <v>104.46299999999999</v>
      </c>
      <c r="BY55" s="367">
        <v>146.46700000000001</v>
      </c>
      <c r="BZ55" s="367">
        <v>177.26599999999999</v>
      </c>
      <c r="CA55" s="367">
        <v>248.886</v>
      </c>
      <c r="CB55" s="367">
        <v>306.31900000000002</v>
      </c>
      <c r="CC55" s="367">
        <v>310.03100000000001</v>
      </c>
      <c r="CD55" s="367">
        <v>365.39</v>
      </c>
      <c r="CE55" s="367">
        <v>424.93200000000002</v>
      </c>
      <c r="CF55" s="367">
        <v>459.36799999999999</v>
      </c>
      <c r="CG55" s="367">
        <v>486.75299999999999</v>
      </c>
      <c r="CH55" s="368">
        <v>512.32000000000005</v>
      </c>
    </row>
    <row r="56" spans="1:86" ht="15.6" x14ac:dyDescent="0.3">
      <c r="B56" s="379" t="s">
        <v>378</v>
      </c>
      <c r="C56" s="372"/>
      <c r="D56" s="367"/>
      <c r="E56" s="367"/>
      <c r="F56" s="367"/>
      <c r="G56" s="367"/>
      <c r="H56" s="367"/>
      <c r="I56" s="367"/>
      <c r="J56" s="367"/>
      <c r="K56" s="367"/>
      <c r="L56" s="367"/>
      <c r="M56" s="367"/>
      <c r="N56" s="367"/>
      <c r="O56" s="367"/>
      <c r="P56" s="367"/>
      <c r="Q56" s="367"/>
      <c r="R56" s="367"/>
      <c r="S56" s="367"/>
      <c r="T56" s="367"/>
      <c r="U56" s="367"/>
      <c r="V56" s="367"/>
      <c r="W56" s="367"/>
      <c r="X56" s="367"/>
      <c r="Y56" s="367"/>
      <c r="Z56" s="367"/>
      <c r="AA56" s="367"/>
      <c r="AB56" s="367"/>
      <c r="AC56" s="367"/>
      <c r="AD56" s="367"/>
      <c r="AE56" s="367"/>
      <c r="AF56" s="367"/>
      <c r="AG56" s="367"/>
      <c r="AH56" s="367">
        <v>0</v>
      </c>
      <c r="AI56" s="367">
        <v>0</v>
      </c>
      <c r="AJ56" s="367">
        <v>0</v>
      </c>
      <c r="AK56" s="367">
        <v>0</v>
      </c>
      <c r="AL56" s="367">
        <v>0</v>
      </c>
      <c r="AM56" s="367">
        <v>0</v>
      </c>
      <c r="AN56" s="367">
        <v>0</v>
      </c>
      <c r="AO56" s="367">
        <v>0</v>
      </c>
      <c r="AP56" s="367">
        <v>0</v>
      </c>
      <c r="AQ56" s="367">
        <v>0</v>
      </c>
      <c r="AR56" s="367">
        <v>0</v>
      </c>
      <c r="AS56" s="367">
        <v>0</v>
      </c>
      <c r="AT56" s="367">
        <v>0</v>
      </c>
      <c r="AU56" s="367">
        <v>0</v>
      </c>
      <c r="AV56" s="367">
        <v>0</v>
      </c>
      <c r="AW56" s="367">
        <v>0</v>
      </c>
      <c r="AX56" s="367">
        <v>0</v>
      </c>
      <c r="AY56" s="367">
        <v>0</v>
      </c>
      <c r="AZ56" s="367">
        <v>0</v>
      </c>
      <c r="BA56" s="367">
        <v>0</v>
      </c>
      <c r="BB56" s="367">
        <v>0</v>
      </c>
      <c r="BC56" s="367">
        <v>0</v>
      </c>
      <c r="BD56" s="367">
        <v>0</v>
      </c>
      <c r="BE56" s="367">
        <v>0</v>
      </c>
      <c r="BF56" s="367">
        <v>0</v>
      </c>
      <c r="BG56" s="367">
        <v>0</v>
      </c>
      <c r="BH56" s="367">
        <v>0</v>
      </c>
      <c r="BI56" s="367">
        <v>0</v>
      </c>
      <c r="BJ56" s="367">
        <v>0</v>
      </c>
      <c r="BK56" s="367">
        <v>0</v>
      </c>
      <c r="BL56" s="367">
        <v>0</v>
      </c>
      <c r="BM56" s="367">
        <v>0</v>
      </c>
      <c r="BN56" s="367">
        <v>0</v>
      </c>
      <c r="BO56" s="367">
        <v>0</v>
      </c>
      <c r="BP56" s="367">
        <v>0</v>
      </c>
      <c r="BQ56" s="367">
        <v>4.7691617500000003</v>
      </c>
      <c r="BR56" s="367">
        <v>6.040064700000003</v>
      </c>
      <c r="BS56" s="367">
        <v>6.9357352999999913</v>
      </c>
      <c r="BT56" s="367">
        <v>7.3484010500000174</v>
      </c>
      <c r="BU56" s="367">
        <v>8.2211221899999884</v>
      </c>
      <c r="BV56" s="367">
        <v>9.1482867099999936</v>
      </c>
      <c r="BW56" s="367">
        <v>10.039949220000002</v>
      </c>
      <c r="BX56" s="367">
        <v>10.679680190000001</v>
      </c>
      <c r="BY56" s="367">
        <v>12.88883869999999</v>
      </c>
      <c r="BZ56" s="367">
        <v>16.58689783000003</v>
      </c>
      <c r="CA56" s="367">
        <v>20.355264752545114</v>
      </c>
      <c r="CB56" s="367">
        <v>21.383050794610032</v>
      </c>
      <c r="CC56" s="367">
        <v>23.059416240748405</v>
      </c>
      <c r="CD56" s="367">
        <v>25.629734734301675</v>
      </c>
      <c r="CE56" s="367">
        <v>28.027092715540601</v>
      </c>
      <c r="CF56" s="367">
        <v>30.322857454798477</v>
      </c>
      <c r="CG56" s="367">
        <v>32.778989359582667</v>
      </c>
      <c r="CH56" s="368">
        <v>35.31960036481874</v>
      </c>
    </row>
    <row r="57" spans="1:86" ht="15.6" x14ac:dyDescent="0.3">
      <c r="A57" s="370"/>
      <c r="B57" s="381" t="s">
        <v>606</v>
      </c>
      <c r="C57" s="372"/>
      <c r="D57" s="367"/>
      <c r="E57" s="367"/>
      <c r="F57" s="367"/>
      <c r="G57" s="367"/>
      <c r="H57" s="367"/>
      <c r="I57" s="367"/>
      <c r="J57" s="367"/>
      <c r="K57" s="367"/>
      <c r="L57" s="367"/>
      <c r="M57" s="367"/>
      <c r="N57" s="367"/>
      <c r="O57" s="367"/>
      <c r="P57" s="367"/>
      <c r="Q57" s="367"/>
      <c r="R57" s="367"/>
      <c r="S57" s="367"/>
      <c r="T57" s="367"/>
      <c r="U57" s="367"/>
      <c r="V57" s="367"/>
      <c r="W57" s="367"/>
      <c r="X57" s="367"/>
      <c r="Y57" s="367"/>
      <c r="Z57" s="367"/>
      <c r="AA57" s="367"/>
      <c r="AB57" s="367"/>
      <c r="AC57" s="367"/>
      <c r="AD57" s="367"/>
      <c r="AE57" s="367"/>
      <c r="AF57" s="367"/>
      <c r="AG57" s="367"/>
      <c r="AH57" s="367">
        <f>SUM(AH58:AH60)</f>
        <v>161.73750043946862</v>
      </c>
      <c r="AI57" s="367">
        <f t="shared" ref="AI57:CH57" si="27">SUM(AI58:AI60)</f>
        <v>181.19930304374824</v>
      </c>
      <c r="AJ57" s="367">
        <f t="shared" si="27"/>
        <v>207.23872922573543</v>
      </c>
      <c r="AK57" s="367">
        <f t="shared" si="27"/>
        <v>229.22300541816915</v>
      </c>
      <c r="AL57" s="367">
        <f t="shared" si="27"/>
        <v>237.82502414359607</v>
      </c>
      <c r="AM57" s="367">
        <f t="shared" si="27"/>
        <v>263.29748759525484</v>
      </c>
      <c r="AN57" s="367">
        <f t="shared" si="27"/>
        <v>280.03659140788017</v>
      </c>
      <c r="AO57" s="367">
        <f t="shared" si="27"/>
        <v>303.19546442134015</v>
      </c>
      <c r="AP57" s="367">
        <f t="shared" si="27"/>
        <v>298.81489967459271</v>
      </c>
      <c r="AQ57" s="367">
        <f t="shared" si="27"/>
        <v>306.83950617311092</v>
      </c>
      <c r="AR57" s="367">
        <f t="shared" si="27"/>
        <v>302.19593117391207</v>
      </c>
      <c r="AS57" s="367">
        <f t="shared" si="27"/>
        <v>317.85822245272215</v>
      </c>
      <c r="AT57" s="367">
        <f t="shared" si="27"/>
        <v>348.66984352187495</v>
      </c>
      <c r="AU57" s="367">
        <f t="shared" si="27"/>
        <v>396.66213285957724</v>
      </c>
      <c r="AV57" s="367">
        <f t="shared" si="27"/>
        <v>399.51533573963235</v>
      </c>
      <c r="AW57" s="367">
        <f t="shared" si="27"/>
        <v>402.25121585872171</v>
      </c>
      <c r="AX57" s="367">
        <f t="shared" si="27"/>
        <v>421.20154669082063</v>
      </c>
      <c r="AY57" s="367">
        <f t="shared" si="27"/>
        <v>436.36725298340411</v>
      </c>
      <c r="AZ57" s="367">
        <f t="shared" si="27"/>
        <v>458.99338593739583</v>
      </c>
      <c r="BA57" s="367">
        <f t="shared" si="27"/>
        <v>461.28420947497807</v>
      </c>
      <c r="BB57" s="367">
        <f t="shared" si="27"/>
        <v>472.51720492423391</v>
      </c>
      <c r="BC57" s="367">
        <f t="shared" si="27"/>
        <v>465.44604660798586</v>
      </c>
      <c r="BD57" s="367">
        <f t="shared" si="27"/>
        <v>456.483</v>
      </c>
      <c r="BE57" s="367">
        <f t="shared" si="27"/>
        <v>465.81517196123633</v>
      </c>
      <c r="BF57" s="367">
        <f t="shared" si="27"/>
        <v>459.86098397608805</v>
      </c>
      <c r="BG57" s="367">
        <f t="shared" si="27"/>
        <v>474.08928444871651</v>
      </c>
      <c r="BH57" s="367">
        <f t="shared" si="27"/>
        <v>464.36799999999999</v>
      </c>
      <c r="BI57" s="367">
        <f t="shared" si="27"/>
        <v>457.05108711905029</v>
      </c>
      <c r="BJ57" s="367">
        <f t="shared" si="27"/>
        <v>449.82467542373149</v>
      </c>
      <c r="BK57" s="367">
        <f t="shared" si="27"/>
        <v>423.07557421483176</v>
      </c>
      <c r="BL57" s="367">
        <f t="shared" si="27"/>
        <v>351.82365625768108</v>
      </c>
      <c r="BM57" s="367">
        <f t="shared" si="27"/>
        <v>356.74274253656409</v>
      </c>
      <c r="BN57" s="367">
        <f t="shared" si="27"/>
        <v>403.58508928024094</v>
      </c>
      <c r="BO57" s="367">
        <f t="shared" si="27"/>
        <v>392.86659263963156</v>
      </c>
      <c r="BP57" s="367">
        <f t="shared" si="27"/>
        <v>389.19540725625785</v>
      </c>
      <c r="BQ57" s="367">
        <f t="shared" si="27"/>
        <v>374.71814512820708</v>
      </c>
      <c r="BR57" s="367">
        <f t="shared" si="27"/>
        <v>367.9651481339838</v>
      </c>
      <c r="BS57" s="367">
        <f t="shared" si="27"/>
        <v>347.06810652424377</v>
      </c>
      <c r="BT57" s="367">
        <f t="shared" si="27"/>
        <v>355.36760879671732</v>
      </c>
      <c r="BU57" s="367">
        <f t="shared" si="27"/>
        <v>339.65309242577848</v>
      </c>
      <c r="BV57" s="367">
        <f t="shared" si="27"/>
        <v>331.50198913268781</v>
      </c>
      <c r="BW57" s="367">
        <f t="shared" si="27"/>
        <v>328.83826729883617</v>
      </c>
      <c r="BX57" s="367">
        <f t="shared" si="27"/>
        <v>287.56391776694113</v>
      </c>
      <c r="BY57" s="367">
        <f t="shared" si="27"/>
        <v>272.96854279509392</v>
      </c>
      <c r="BZ57" s="367">
        <f t="shared" si="27"/>
        <v>260.80503867179112</v>
      </c>
      <c r="CA57" s="367">
        <f t="shared" si="27"/>
        <v>265.64627268878445</v>
      </c>
      <c r="CB57" s="367">
        <f t="shared" si="27"/>
        <v>261.01999633840444</v>
      </c>
      <c r="CC57" s="367">
        <f t="shared" si="27"/>
        <v>245.10694292863701</v>
      </c>
      <c r="CD57" s="367">
        <f t="shared" si="27"/>
        <v>238.90282535554562</v>
      </c>
      <c r="CE57" s="367">
        <f t="shared" si="27"/>
        <v>235.68412904080543</v>
      </c>
      <c r="CF57" s="367">
        <f t="shared" si="27"/>
        <v>224.00352908440846</v>
      </c>
      <c r="CG57" s="367">
        <f t="shared" si="27"/>
        <v>208.01604616822331</v>
      </c>
      <c r="CH57" s="368">
        <f t="shared" si="27"/>
        <v>192.78597405023845</v>
      </c>
    </row>
    <row r="58" spans="1:86" ht="15.6" x14ac:dyDescent="0.3">
      <c r="A58" s="370"/>
      <c r="B58" s="379" t="s">
        <v>648</v>
      </c>
      <c r="C58" s="372"/>
      <c r="D58" s="367"/>
      <c r="E58" s="367"/>
      <c r="F58" s="367"/>
      <c r="G58" s="367"/>
      <c r="H58" s="367"/>
      <c r="I58" s="367"/>
      <c r="J58" s="367"/>
      <c r="K58" s="367"/>
      <c r="L58" s="367"/>
      <c r="M58" s="367"/>
      <c r="N58" s="367"/>
      <c r="O58" s="367"/>
      <c r="P58" s="367"/>
      <c r="Q58" s="367"/>
      <c r="R58" s="367"/>
      <c r="S58" s="367"/>
      <c r="T58" s="367"/>
      <c r="U58" s="367"/>
      <c r="V58" s="367"/>
      <c r="W58" s="367"/>
      <c r="X58" s="367"/>
      <c r="Y58" s="367"/>
      <c r="Z58" s="367"/>
      <c r="AA58" s="367"/>
      <c r="AB58" s="367"/>
      <c r="AC58" s="367"/>
      <c r="AD58" s="367"/>
      <c r="AE58" s="367"/>
      <c r="AF58" s="367"/>
      <c r="AG58" s="367"/>
      <c r="AH58" s="367">
        <v>5.8755802207076453</v>
      </c>
      <c r="AI58" s="367">
        <v>6.6100277482961012</v>
      </c>
      <c r="AJ58" s="367">
        <v>7.7116990396787841</v>
      </c>
      <c r="AK58" s="367">
        <v>8.6297584491643544</v>
      </c>
      <c r="AL58" s="367">
        <v>9.3642059767528103</v>
      </c>
      <c r="AM58" s="367">
        <v>9.9150416224441535</v>
      </c>
      <c r="AN58" s="367">
        <v>10.098653504341266</v>
      </c>
      <c r="AO58" s="367">
        <v>10.649489150032608</v>
      </c>
      <c r="AP58" s="367">
        <v>11.200324795723949</v>
      </c>
      <c r="AQ58" s="367">
        <v>10.372602432131758</v>
      </c>
      <c r="AR58" s="367">
        <v>10.761492397989846</v>
      </c>
      <c r="AS58" s="367">
        <v>10.895345459892843</v>
      </c>
      <c r="AT58" s="367">
        <v>11.056373080316611</v>
      </c>
      <c r="AU58" s="367">
        <v>11.751711277060982</v>
      </c>
      <c r="AV58" s="367">
        <v>10.740101662601536</v>
      </c>
      <c r="AW58" s="367">
        <v>10.867560615178869</v>
      </c>
      <c r="AX58" s="367">
        <v>8.9144351893882074</v>
      </c>
      <c r="AY58" s="367">
        <v>8.2866278477680808</v>
      </c>
      <c r="AZ58" s="367">
        <v>7.7611274445963527</v>
      </c>
      <c r="BA58" s="367">
        <v>6.8913768673835412</v>
      </c>
      <c r="BB58" s="367">
        <v>6.0945233728261901</v>
      </c>
      <c r="BC58" s="367">
        <v>6.0057435125149512</v>
      </c>
      <c r="BD58" s="367">
        <v>5.2120000000000033</v>
      </c>
      <c r="BE58" s="367">
        <v>5.213000000000001</v>
      </c>
      <c r="BF58" s="367">
        <v>4.7798173643700785</v>
      </c>
      <c r="BG58" s="367">
        <v>3.6967457020200758</v>
      </c>
      <c r="BH58" s="367">
        <v>3.266</v>
      </c>
      <c r="BI58" s="367">
        <v>6.1911786786786775</v>
      </c>
      <c r="BJ58" s="367">
        <v>5.6055504291845493</v>
      </c>
      <c r="BK58" s="367">
        <v>5.6746798378225547</v>
      </c>
      <c r="BL58" s="367">
        <v>2.1965525831999999</v>
      </c>
      <c r="BM58" s="367">
        <v>1.8406603625641045</v>
      </c>
      <c r="BN58" s="367">
        <v>1.6231135700409567</v>
      </c>
      <c r="BO58" s="367">
        <v>1.448690672492809</v>
      </c>
      <c r="BP58" s="367">
        <v>1.2921065736641424</v>
      </c>
      <c r="BQ58" s="367">
        <v>1.3134113182071192</v>
      </c>
      <c r="BR58" s="367">
        <v>1.2081481339837865</v>
      </c>
      <c r="BS58" s="367">
        <v>1.0813523540077929</v>
      </c>
      <c r="BT58" s="367">
        <v>1.0297670745376626</v>
      </c>
      <c r="BU58" s="367">
        <v>0.98217161277972498</v>
      </c>
      <c r="BV58" s="367">
        <v>0.95287536348174917</v>
      </c>
      <c r="BW58" s="367">
        <v>0.89789249711118579</v>
      </c>
      <c r="BX58" s="367">
        <v>0.71117100284859969</v>
      </c>
      <c r="BY58" s="367">
        <v>0.59926896396977158</v>
      </c>
      <c r="BZ58" s="367">
        <v>0.46718420563513524</v>
      </c>
      <c r="CA58" s="367">
        <v>0.36688508306074835</v>
      </c>
      <c r="CB58" s="367">
        <v>0.3056227078461185</v>
      </c>
      <c r="CC58" s="367">
        <v>0.22227891584464193</v>
      </c>
      <c r="CD58" s="367">
        <v>0.1817818336861193</v>
      </c>
      <c r="CE58" s="367">
        <v>0.15275251614103325</v>
      </c>
      <c r="CF58" s="367">
        <v>0.11527201410885782</v>
      </c>
      <c r="CG58" s="367">
        <v>7.9518413919908382E-2</v>
      </c>
      <c r="CH58" s="368">
        <v>5.2380244613500999E-2</v>
      </c>
    </row>
    <row r="59" spans="1:86" ht="15.6" x14ac:dyDescent="0.3">
      <c r="A59" s="370"/>
      <c r="B59" s="335" t="s">
        <v>608</v>
      </c>
      <c r="C59" s="372"/>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c r="AE59" s="367"/>
      <c r="AF59" s="367"/>
      <c r="AG59" s="367"/>
      <c r="AH59" s="367">
        <v>150.86192021876099</v>
      </c>
      <c r="AI59" s="367">
        <v>169.58927529545215</v>
      </c>
      <c r="AJ59" s="367">
        <v>194.52703018605663</v>
      </c>
      <c r="AK59" s="367">
        <v>215.59324696900481</v>
      </c>
      <c r="AL59" s="367">
        <v>223.46081816684327</v>
      </c>
      <c r="AM59" s="367">
        <v>248.3824459728107</v>
      </c>
      <c r="AN59" s="367">
        <v>264.93793790353891</v>
      </c>
      <c r="AO59" s="367">
        <v>287.54597527130755</v>
      </c>
      <c r="AP59" s="367">
        <v>283.61457487886878</v>
      </c>
      <c r="AQ59" s="367">
        <v>292.24290374097916</v>
      </c>
      <c r="AR59" s="367">
        <v>287.73943877592222</v>
      </c>
      <c r="AS59" s="367">
        <v>302.68487699282929</v>
      </c>
      <c r="AT59" s="367">
        <v>333.52147044155834</v>
      </c>
      <c r="AU59" s="367">
        <v>380.80942158251628</v>
      </c>
      <c r="AV59" s="367">
        <v>384.88923407703078</v>
      </c>
      <c r="AW59" s="367">
        <v>387.87665524354281</v>
      </c>
      <c r="AX59" s="367">
        <v>409.33011150143244</v>
      </c>
      <c r="AY59" s="367">
        <v>424.97262513563601</v>
      </c>
      <c r="AZ59" s="367">
        <v>448.46025849279948</v>
      </c>
      <c r="BA59" s="367">
        <v>451.93083260759454</v>
      </c>
      <c r="BB59" s="367">
        <v>464.56368155140774</v>
      </c>
      <c r="BC59" s="367">
        <v>457.40530309547091</v>
      </c>
      <c r="BD59" s="367">
        <v>449.27100000000002</v>
      </c>
      <c r="BE59" s="367">
        <v>458.60217196123631</v>
      </c>
      <c r="BF59" s="367">
        <v>453.35111210171794</v>
      </c>
      <c r="BG59" s="367">
        <v>469.02827967669646</v>
      </c>
      <c r="BH59" s="367">
        <v>459.91899999999998</v>
      </c>
      <c r="BI59" s="367">
        <v>449.75794596037161</v>
      </c>
      <c r="BJ59" s="367">
        <v>443.13462537454694</v>
      </c>
      <c r="BK59" s="367">
        <v>416.31119045700922</v>
      </c>
      <c r="BL59" s="367">
        <v>348.6831197044811</v>
      </c>
      <c r="BM59" s="367">
        <v>354.05537931399999</v>
      </c>
      <c r="BN59" s="367">
        <v>401.20840422019995</v>
      </c>
      <c r="BO59" s="367">
        <v>390.79752025713873</v>
      </c>
      <c r="BP59" s="367">
        <v>387.51426097503168</v>
      </c>
      <c r="BQ59" s="367">
        <v>373.41078429999999</v>
      </c>
      <c r="BR59" s="367">
        <v>366.75900000000001</v>
      </c>
      <c r="BS59" s="367">
        <v>346.02319956318229</v>
      </c>
      <c r="BT59" s="367">
        <v>354.33784172217963</v>
      </c>
      <c r="BU59" s="367">
        <v>338.69333340869139</v>
      </c>
      <c r="BV59" s="367">
        <v>330.58593021450383</v>
      </c>
      <c r="BW59" s="367">
        <v>327.94006459299652</v>
      </c>
      <c r="BX59" s="367">
        <v>286.85897564409254</v>
      </c>
      <c r="BY59" s="367">
        <v>272.34091349112413</v>
      </c>
      <c r="BZ59" s="367">
        <v>260.34201917615599</v>
      </c>
      <c r="CA59" s="367">
        <v>265.28795629572369</v>
      </c>
      <c r="CB59" s="367">
        <v>260.71161402055833</v>
      </c>
      <c r="CC59" s="367">
        <v>244.88466401279237</v>
      </c>
      <c r="CD59" s="367">
        <v>238.72104352185949</v>
      </c>
      <c r="CE59" s="367">
        <v>235.53137652466441</v>
      </c>
      <c r="CF59" s="367">
        <v>223.8882570702996</v>
      </c>
      <c r="CG59" s="367">
        <v>207.9365277543034</v>
      </c>
      <c r="CH59" s="368">
        <v>192.73359380562496</v>
      </c>
    </row>
    <row r="60" spans="1:86" ht="15.6" x14ac:dyDescent="0.3">
      <c r="A60" s="370"/>
      <c r="B60" s="379" t="s">
        <v>610</v>
      </c>
      <c r="C60" s="372"/>
      <c r="D60" s="367"/>
      <c r="E60" s="367"/>
      <c r="F60" s="367"/>
      <c r="G60" s="367"/>
      <c r="H60" s="367"/>
      <c r="I60" s="367"/>
      <c r="J60" s="367"/>
      <c r="K60" s="367"/>
      <c r="L60" s="367"/>
      <c r="M60" s="367"/>
      <c r="N60" s="367"/>
      <c r="O60" s="367"/>
      <c r="P60" s="367"/>
      <c r="Q60" s="367"/>
      <c r="R60" s="367"/>
      <c r="S60" s="367"/>
      <c r="T60" s="367"/>
      <c r="U60" s="367"/>
      <c r="V60" s="367"/>
      <c r="W60" s="367"/>
      <c r="X60" s="367"/>
      <c r="Y60" s="367"/>
      <c r="Z60" s="367"/>
      <c r="AA60" s="367"/>
      <c r="AB60" s="367"/>
      <c r="AC60" s="367"/>
      <c r="AD60" s="367"/>
      <c r="AE60" s="367"/>
      <c r="AF60" s="367"/>
      <c r="AG60" s="367"/>
      <c r="AH60" s="367">
        <v>5</v>
      </c>
      <c r="AI60" s="367">
        <v>5</v>
      </c>
      <c r="AJ60" s="367">
        <v>5</v>
      </c>
      <c r="AK60" s="367">
        <v>5</v>
      </c>
      <c r="AL60" s="367">
        <v>5</v>
      </c>
      <c r="AM60" s="367">
        <v>5</v>
      </c>
      <c r="AN60" s="367">
        <v>5</v>
      </c>
      <c r="AO60" s="367">
        <v>5</v>
      </c>
      <c r="AP60" s="367">
        <v>4</v>
      </c>
      <c r="AQ60" s="367">
        <v>4.2240000000000002</v>
      </c>
      <c r="AR60" s="367">
        <v>3.6949999999999998</v>
      </c>
      <c r="AS60" s="367">
        <v>4.2779999999999996</v>
      </c>
      <c r="AT60" s="367">
        <v>4.0919999999999996</v>
      </c>
      <c r="AU60" s="367">
        <v>4.101</v>
      </c>
      <c r="AV60" s="367">
        <v>3.8860000000000001</v>
      </c>
      <c r="AW60" s="367">
        <v>3.5070000000000001</v>
      </c>
      <c r="AX60" s="367">
        <v>2.9569999999999999</v>
      </c>
      <c r="AY60" s="367">
        <v>3.1080000000000001</v>
      </c>
      <c r="AZ60" s="367">
        <v>2.7719999999999998</v>
      </c>
      <c r="BA60" s="367">
        <v>2.4620000000000002</v>
      </c>
      <c r="BB60" s="367">
        <v>1.859</v>
      </c>
      <c r="BC60" s="367">
        <v>2.0350000000000001</v>
      </c>
      <c r="BD60" s="367">
        <v>2</v>
      </c>
      <c r="BE60" s="367">
        <v>2</v>
      </c>
      <c r="BF60" s="367">
        <v>1.73005451</v>
      </c>
      <c r="BG60" s="367">
        <v>1.3642590700000001</v>
      </c>
      <c r="BH60" s="367">
        <v>1.1830000000000001</v>
      </c>
      <c r="BI60" s="367">
        <v>1.1019624799999999</v>
      </c>
      <c r="BJ60" s="367">
        <v>1.0844996200000001</v>
      </c>
      <c r="BK60" s="367">
        <v>1.0897039199999998</v>
      </c>
      <c r="BL60" s="367">
        <v>0.94398397000000001</v>
      </c>
      <c r="BM60" s="367">
        <v>0.84670285999999995</v>
      </c>
      <c r="BN60" s="367">
        <v>0.75357149000000001</v>
      </c>
      <c r="BO60" s="367">
        <v>0.62038171000000009</v>
      </c>
      <c r="BP60" s="367">
        <v>0.38903970756204248</v>
      </c>
      <c r="BQ60" s="367">
        <v>-6.0504900000000004E-3</v>
      </c>
      <c r="BR60" s="367">
        <v>-2E-3</v>
      </c>
      <c r="BS60" s="367">
        <v>-3.6445392946300642E-2</v>
      </c>
      <c r="BT60" s="367">
        <v>0</v>
      </c>
      <c r="BU60" s="367">
        <v>-2.2412595692622359E-2</v>
      </c>
      <c r="BV60" s="367">
        <v>-3.6816445297728866E-2</v>
      </c>
      <c r="BW60" s="367">
        <v>3.1020872850033782E-4</v>
      </c>
      <c r="BX60" s="367">
        <v>-6.22888E-3</v>
      </c>
      <c r="BY60" s="367">
        <v>2.8360339999999998E-2</v>
      </c>
      <c r="BZ60" s="367">
        <v>-4.1647100000000012E-3</v>
      </c>
      <c r="CA60" s="367">
        <v>-8.5686900000000003E-3</v>
      </c>
      <c r="CB60" s="367">
        <v>2.75961E-3</v>
      </c>
      <c r="CC60" s="367">
        <v>0</v>
      </c>
      <c r="CD60" s="367">
        <v>0</v>
      </c>
      <c r="CE60" s="367">
        <v>0</v>
      </c>
      <c r="CF60" s="367">
        <v>0</v>
      </c>
      <c r="CG60" s="367">
        <v>0</v>
      </c>
      <c r="CH60" s="368">
        <v>0</v>
      </c>
    </row>
    <row r="61" spans="1:86" ht="15.6" x14ac:dyDescent="0.3">
      <c r="A61" s="370"/>
      <c r="B61" s="381" t="s">
        <v>649</v>
      </c>
      <c r="C61" s="372"/>
      <c r="D61" s="367"/>
      <c r="E61" s="367"/>
      <c r="F61" s="367"/>
      <c r="G61" s="367"/>
      <c r="H61" s="367"/>
      <c r="I61" s="367"/>
      <c r="J61" s="367"/>
      <c r="K61" s="367"/>
      <c r="L61" s="367"/>
      <c r="M61" s="367"/>
      <c r="N61" s="367"/>
      <c r="O61" s="367"/>
      <c r="P61" s="367"/>
      <c r="Q61" s="367"/>
      <c r="R61" s="367"/>
      <c r="S61" s="367"/>
      <c r="T61" s="367"/>
      <c r="U61" s="367"/>
      <c r="V61" s="367"/>
      <c r="W61" s="367"/>
      <c r="X61" s="367"/>
      <c r="Y61" s="367"/>
      <c r="Z61" s="367"/>
      <c r="AA61" s="367"/>
      <c r="AB61" s="367"/>
      <c r="AC61" s="367"/>
      <c r="AD61" s="367"/>
      <c r="AE61" s="367"/>
      <c r="AF61" s="367"/>
      <c r="AG61" s="367"/>
      <c r="AH61" s="367">
        <f>SUM(AH62:AH63)</f>
        <v>51.497172727332845</v>
      </c>
      <c r="AI61" s="367">
        <f t="shared" ref="AI61:CH61" si="28">SUM(AI62:AI63)</f>
        <v>56.414147956273574</v>
      </c>
      <c r="AJ61" s="367">
        <f t="shared" si="28"/>
        <v>72.615417878922116</v>
      </c>
      <c r="AK61" s="367">
        <f t="shared" si="28"/>
        <v>117.78692276529311</v>
      </c>
      <c r="AL61" s="367">
        <f t="shared" si="28"/>
        <v>151.22362386540289</v>
      </c>
      <c r="AM61" s="367">
        <f t="shared" si="28"/>
        <v>178.70507247687672</v>
      </c>
      <c r="AN61" s="367">
        <f t="shared" si="28"/>
        <v>201.80019075346371</v>
      </c>
      <c r="AO61" s="367">
        <f t="shared" si="28"/>
        <v>225.35883833034222</v>
      </c>
      <c r="AP61" s="367">
        <f t="shared" si="28"/>
        <v>242.96586799409306</v>
      </c>
      <c r="AQ61" s="367">
        <f t="shared" si="28"/>
        <v>251.3770479196252</v>
      </c>
      <c r="AR61" s="367">
        <f t="shared" si="28"/>
        <v>219.61099999999999</v>
      </c>
      <c r="AS61" s="367">
        <f t="shared" si="28"/>
        <v>302.30599999999998</v>
      </c>
      <c r="AT61" s="367">
        <f t="shared" si="28"/>
        <v>415.50300000000004</v>
      </c>
      <c r="AU61" s="367">
        <f t="shared" si="28"/>
        <v>549.82100000000003</v>
      </c>
      <c r="AV61" s="367">
        <f t="shared" si="28"/>
        <v>722.96500000000003</v>
      </c>
      <c r="AW61" s="367">
        <f t="shared" si="28"/>
        <v>963.53300000000002</v>
      </c>
      <c r="AX61" s="367">
        <f t="shared" si="28"/>
        <v>1237.7020586775143</v>
      </c>
      <c r="AY61" s="367">
        <f t="shared" si="28"/>
        <v>1440.7675679371928</v>
      </c>
      <c r="AZ61" s="367">
        <f t="shared" si="28"/>
        <v>1632.1173192887268</v>
      </c>
      <c r="BA61" s="367">
        <f t="shared" si="28"/>
        <v>1783.2014949487759</v>
      </c>
      <c r="BB61" s="367">
        <f t="shared" si="28"/>
        <v>1966.2753495570933</v>
      </c>
      <c r="BC61" s="367">
        <f t="shared" si="28"/>
        <v>2143.4684371455282</v>
      </c>
      <c r="BD61" s="367">
        <f t="shared" si="28"/>
        <v>2303.1767229957381</v>
      </c>
      <c r="BE61" s="367">
        <f t="shared" si="28"/>
        <v>2531.7035246192022</v>
      </c>
      <c r="BF61" s="367">
        <f t="shared" si="28"/>
        <v>2999.4614887041653</v>
      </c>
      <c r="BG61" s="367">
        <f t="shared" si="28"/>
        <v>2966.6712049912694</v>
      </c>
      <c r="BH61" s="367">
        <f t="shared" si="28"/>
        <v>3201.5130041258617</v>
      </c>
      <c r="BI61" s="367">
        <f t="shared" si="28"/>
        <v>3472.5465205192463</v>
      </c>
      <c r="BJ61" s="367">
        <f t="shared" si="28"/>
        <v>3760.9241738617989</v>
      </c>
      <c r="BK61" s="367">
        <f t="shared" si="28"/>
        <v>3996.4280011900032</v>
      </c>
      <c r="BL61" s="367">
        <f t="shared" si="28"/>
        <v>4891.7079022417884</v>
      </c>
      <c r="BM61" s="367">
        <f t="shared" si="28"/>
        <v>5587.16694369992</v>
      </c>
      <c r="BN61" s="367">
        <f t="shared" si="28"/>
        <v>5998.1093455519394</v>
      </c>
      <c r="BO61" s="367">
        <f t="shared" si="28"/>
        <v>6471.3592562218046</v>
      </c>
      <c r="BP61" s="367">
        <f t="shared" si="28"/>
        <v>6901.4624032787806</v>
      </c>
      <c r="BQ61" s="367">
        <f t="shared" si="28"/>
        <v>6937.0408238038644</v>
      </c>
      <c r="BR61" s="367">
        <f t="shared" si="28"/>
        <v>7540.2488245120239</v>
      </c>
      <c r="BS61" s="367">
        <f t="shared" si="28"/>
        <v>7993.2056007008096</v>
      </c>
      <c r="BT61" s="367">
        <f t="shared" si="28"/>
        <v>8161.3110859753033</v>
      </c>
      <c r="BU61" s="367">
        <f t="shared" si="28"/>
        <v>8229.2371217680065</v>
      </c>
      <c r="BV61" s="367">
        <f t="shared" si="28"/>
        <v>8268.0096561733208</v>
      </c>
      <c r="BW61" s="367">
        <f t="shared" si="28"/>
        <v>8773.99372015263</v>
      </c>
      <c r="BX61" s="367">
        <f t="shared" si="28"/>
        <v>9285.871224058641</v>
      </c>
      <c r="BY61" s="367">
        <f t="shared" si="28"/>
        <v>10292.985348303286</v>
      </c>
      <c r="BZ61" s="367">
        <f t="shared" si="28"/>
        <v>10396.981572010398</v>
      </c>
      <c r="CA61" s="367">
        <f t="shared" si="28"/>
        <v>11738.431269750741</v>
      </c>
      <c r="CB61" s="367">
        <f t="shared" si="28"/>
        <v>13549.950747422416</v>
      </c>
      <c r="CC61" s="367">
        <f t="shared" si="28"/>
        <v>14579.46629721926</v>
      </c>
      <c r="CD61" s="367">
        <f t="shared" si="28"/>
        <v>15917.688707695143</v>
      </c>
      <c r="CE61" s="367">
        <f t="shared" si="28"/>
        <v>16903.181307271014</v>
      </c>
      <c r="CF61" s="367">
        <f t="shared" si="28"/>
        <v>17721.023832765237</v>
      </c>
      <c r="CG61" s="367">
        <f t="shared" si="28"/>
        <v>18587.313188500935</v>
      </c>
      <c r="CH61" s="368">
        <f t="shared" si="28"/>
        <v>19383.090742582615</v>
      </c>
    </row>
    <row r="62" spans="1:86" ht="15.6" x14ac:dyDescent="0.3">
      <c r="A62" s="370"/>
      <c r="B62" s="379" t="s">
        <v>650</v>
      </c>
      <c r="C62" s="372"/>
      <c r="D62" s="367"/>
      <c r="E62" s="367"/>
      <c r="F62" s="367"/>
      <c r="G62" s="367"/>
      <c r="H62" s="367"/>
      <c r="I62" s="367"/>
      <c r="J62" s="367"/>
      <c r="K62" s="367"/>
      <c r="L62" s="367"/>
      <c r="M62" s="367"/>
      <c r="N62" s="367"/>
      <c r="O62" s="367"/>
      <c r="P62" s="367"/>
      <c r="Q62" s="367"/>
      <c r="R62" s="367"/>
      <c r="S62" s="367"/>
      <c r="T62" s="367"/>
      <c r="U62" s="367"/>
      <c r="V62" s="367"/>
      <c r="W62" s="367"/>
      <c r="X62" s="367"/>
      <c r="Y62" s="367"/>
      <c r="Z62" s="367"/>
      <c r="AA62" s="367"/>
      <c r="AB62" s="367"/>
      <c r="AC62" s="367"/>
      <c r="AD62" s="367"/>
      <c r="AE62" s="367"/>
      <c r="AF62" s="367"/>
      <c r="AG62" s="367"/>
      <c r="AH62" s="367">
        <v>51.497172727332845</v>
      </c>
      <c r="AI62" s="367">
        <v>56.414147956273574</v>
      </c>
      <c r="AJ62" s="367">
        <v>72.615417878922116</v>
      </c>
      <c r="AK62" s="367">
        <v>117.78692276529311</v>
      </c>
      <c r="AL62" s="367">
        <v>151.22362386540289</v>
      </c>
      <c r="AM62" s="367">
        <v>178.70507247687672</v>
      </c>
      <c r="AN62" s="367">
        <v>201.80019075346371</v>
      </c>
      <c r="AO62" s="367">
        <v>225.35883833034222</v>
      </c>
      <c r="AP62" s="367">
        <v>242.96586799409306</v>
      </c>
      <c r="AQ62" s="367">
        <v>251.3770479196252</v>
      </c>
      <c r="AR62" s="367">
        <v>219.61099999999999</v>
      </c>
      <c r="AS62" s="367">
        <v>302.30599999999998</v>
      </c>
      <c r="AT62" s="367">
        <v>415.50300000000004</v>
      </c>
      <c r="AU62" s="367">
        <v>549.82100000000003</v>
      </c>
      <c r="AV62" s="367">
        <v>722.96500000000003</v>
      </c>
      <c r="AW62" s="367">
        <v>963.53300000000002</v>
      </c>
      <c r="AX62" s="367">
        <v>1237.7020586775143</v>
      </c>
      <c r="AY62" s="367">
        <v>1440.7675679371928</v>
      </c>
      <c r="AZ62" s="367">
        <v>1632.1173192887268</v>
      </c>
      <c r="BA62" s="367">
        <v>1783.2014949487759</v>
      </c>
      <c r="BB62" s="367">
        <v>1966.2753495570933</v>
      </c>
      <c r="BC62" s="367">
        <v>2143.4684371455282</v>
      </c>
      <c r="BD62" s="367">
        <v>2303.1767229957381</v>
      </c>
      <c r="BE62" s="367">
        <v>2531.7035246192022</v>
      </c>
      <c r="BF62" s="367">
        <v>2999.4614887041653</v>
      </c>
      <c r="BG62" s="367">
        <v>2966.6712049912694</v>
      </c>
      <c r="BH62" s="367">
        <v>3201.5130041258617</v>
      </c>
      <c r="BI62" s="367">
        <v>3472.5465205192463</v>
      </c>
      <c r="BJ62" s="367">
        <v>3760.9241738617989</v>
      </c>
      <c r="BK62" s="367">
        <v>3996.4280011900032</v>
      </c>
      <c r="BL62" s="367">
        <v>4891.7079022417884</v>
      </c>
      <c r="BM62" s="367">
        <v>5587.16694369992</v>
      </c>
      <c r="BN62" s="367">
        <v>5998.1093455519394</v>
      </c>
      <c r="BO62" s="367">
        <v>6471.3592562218046</v>
      </c>
      <c r="BP62" s="367">
        <v>6901.4624032787806</v>
      </c>
      <c r="BQ62" s="367">
        <v>6937.0408238038644</v>
      </c>
      <c r="BR62" s="367">
        <v>7540.2488245120239</v>
      </c>
      <c r="BS62" s="367">
        <v>7993.2056007008096</v>
      </c>
      <c r="BT62" s="367">
        <v>8108.4469742022402</v>
      </c>
      <c r="BU62" s="367">
        <v>7992.5170779841128</v>
      </c>
      <c r="BV62" s="367">
        <v>7664.2332698099017</v>
      </c>
      <c r="BW62" s="367">
        <v>7116.1570218191364</v>
      </c>
      <c r="BX62" s="367">
        <v>6831.6911746665319</v>
      </c>
      <c r="BY62" s="367">
        <v>6428.6391841505329</v>
      </c>
      <c r="BZ62" s="367">
        <v>6215.1951995555419</v>
      </c>
      <c r="CA62" s="367">
        <v>6157.3581781985995</v>
      </c>
      <c r="CB62" s="367">
        <v>5938.4753888620589</v>
      </c>
      <c r="CC62" s="367">
        <v>3401.0134876132788</v>
      </c>
      <c r="CD62" s="367">
        <v>2814.2241329743219</v>
      </c>
      <c r="CE62" s="367">
        <v>2969.1718093057111</v>
      </c>
      <c r="CF62" s="367">
        <v>3129.0654494876289</v>
      </c>
      <c r="CG62" s="367">
        <v>3324.8255598936953</v>
      </c>
      <c r="CH62" s="368">
        <v>3462.1238380369923</v>
      </c>
    </row>
    <row r="63" spans="1:86" ht="15.6" x14ac:dyDescent="0.3">
      <c r="A63" s="370"/>
      <c r="B63" s="379" t="s">
        <v>632</v>
      </c>
      <c r="C63" s="376" t="s">
        <v>643</v>
      </c>
      <c r="D63" s="367"/>
      <c r="E63" s="367"/>
      <c r="F63" s="367"/>
      <c r="G63" s="367"/>
      <c r="H63" s="367"/>
      <c r="I63" s="367"/>
      <c r="J63" s="367"/>
      <c r="K63" s="367"/>
      <c r="L63" s="367"/>
      <c r="M63" s="367"/>
      <c r="N63" s="367"/>
      <c r="O63" s="367"/>
      <c r="P63" s="367"/>
      <c r="Q63" s="367"/>
      <c r="R63" s="367"/>
      <c r="S63" s="367"/>
      <c r="T63" s="367"/>
      <c r="U63" s="367"/>
      <c r="V63" s="367"/>
      <c r="W63" s="367"/>
      <c r="X63" s="367"/>
      <c r="Y63" s="367"/>
      <c r="Z63" s="367"/>
      <c r="AA63" s="367"/>
      <c r="AB63" s="367"/>
      <c r="AC63" s="367"/>
      <c r="AD63" s="367"/>
      <c r="AE63" s="367"/>
      <c r="AF63" s="367"/>
      <c r="AG63" s="367"/>
      <c r="AH63" s="367">
        <v>0</v>
      </c>
      <c r="AI63" s="367">
        <v>0</v>
      </c>
      <c r="AJ63" s="367">
        <v>0</v>
      </c>
      <c r="AK63" s="367">
        <v>0</v>
      </c>
      <c r="AL63" s="367">
        <v>0</v>
      </c>
      <c r="AM63" s="367">
        <v>0</v>
      </c>
      <c r="AN63" s="367">
        <v>0</v>
      </c>
      <c r="AO63" s="367">
        <v>0</v>
      </c>
      <c r="AP63" s="367">
        <v>0</v>
      </c>
      <c r="AQ63" s="367">
        <v>0</v>
      </c>
      <c r="AR63" s="367">
        <v>0</v>
      </c>
      <c r="AS63" s="367">
        <v>0</v>
      </c>
      <c r="AT63" s="367">
        <v>0</v>
      </c>
      <c r="AU63" s="367">
        <v>0</v>
      </c>
      <c r="AV63" s="367">
        <v>0</v>
      </c>
      <c r="AW63" s="367">
        <v>0</v>
      </c>
      <c r="AX63" s="367">
        <v>0</v>
      </c>
      <c r="AY63" s="367">
        <v>0</v>
      </c>
      <c r="AZ63" s="367">
        <v>0</v>
      </c>
      <c r="BA63" s="367">
        <v>0</v>
      </c>
      <c r="BB63" s="367">
        <v>0</v>
      </c>
      <c r="BC63" s="367">
        <v>0</v>
      </c>
      <c r="BD63" s="367">
        <v>0</v>
      </c>
      <c r="BE63" s="367">
        <v>0</v>
      </c>
      <c r="BF63" s="367">
        <v>0</v>
      </c>
      <c r="BG63" s="367">
        <v>0</v>
      </c>
      <c r="BH63" s="367">
        <v>0</v>
      </c>
      <c r="BI63" s="367">
        <v>0</v>
      </c>
      <c r="BJ63" s="367">
        <v>0</v>
      </c>
      <c r="BK63" s="367">
        <v>0</v>
      </c>
      <c r="BL63" s="367">
        <v>0</v>
      </c>
      <c r="BM63" s="367">
        <v>0</v>
      </c>
      <c r="BN63" s="367">
        <v>0</v>
      </c>
      <c r="BO63" s="367">
        <v>0</v>
      </c>
      <c r="BP63" s="367">
        <v>0</v>
      </c>
      <c r="BQ63" s="367">
        <v>0</v>
      </c>
      <c r="BR63" s="367">
        <v>0</v>
      </c>
      <c r="BS63" s="367">
        <v>0</v>
      </c>
      <c r="BT63" s="367">
        <v>52.864111773063229</v>
      </c>
      <c r="BU63" s="367">
        <v>236.72004378389357</v>
      </c>
      <c r="BV63" s="367">
        <v>603.77638636341965</v>
      </c>
      <c r="BW63" s="367">
        <v>1657.8366983334929</v>
      </c>
      <c r="BX63" s="367">
        <v>2454.1800493921087</v>
      </c>
      <c r="BY63" s="367">
        <v>3864.3461641527538</v>
      </c>
      <c r="BZ63" s="367">
        <v>4181.7863724548552</v>
      </c>
      <c r="CA63" s="367">
        <v>5581.0730915521426</v>
      </c>
      <c r="CB63" s="367">
        <v>7611.4753585603557</v>
      </c>
      <c r="CC63" s="367">
        <v>11178.45280960598</v>
      </c>
      <c r="CD63" s="367">
        <v>13103.46457472082</v>
      </c>
      <c r="CE63" s="367">
        <v>13934.009497965302</v>
      </c>
      <c r="CF63" s="367">
        <v>14591.958383277608</v>
      </c>
      <c r="CG63" s="367">
        <v>15262.487628607241</v>
      </c>
      <c r="CH63" s="368">
        <v>15920.966904545625</v>
      </c>
    </row>
    <row r="64" spans="1:86" ht="15.6" x14ac:dyDescent="0.3">
      <c r="A64" s="370"/>
      <c r="B64" s="381" t="s">
        <v>621</v>
      </c>
      <c r="C64" s="372"/>
      <c r="D64" s="367"/>
      <c r="E64" s="367"/>
      <c r="F64" s="367"/>
      <c r="G64" s="367"/>
      <c r="H64" s="367"/>
      <c r="I64" s="367"/>
      <c r="J64" s="367"/>
      <c r="K64" s="367"/>
      <c r="L64" s="367"/>
      <c r="M64" s="367"/>
      <c r="N64" s="367"/>
      <c r="O64" s="367"/>
      <c r="P64" s="367"/>
      <c r="Q64" s="367"/>
      <c r="R64" s="367"/>
      <c r="S64" s="367"/>
      <c r="T64" s="367"/>
      <c r="U64" s="367"/>
      <c r="V64" s="367"/>
      <c r="W64" s="367"/>
      <c r="X64" s="367"/>
      <c r="Y64" s="367"/>
      <c r="Z64" s="367"/>
      <c r="AA64" s="367"/>
      <c r="AB64" s="367"/>
      <c r="AC64" s="367"/>
      <c r="AD64" s="367"/>
      <c r="AE64" s="367"/>
      <c r="AF64" s="367"/>
      <c r="AG64" s="367"/>
      <c r="AH64" s="367">
        <v>0</v>
      </c>
      <c r="AI64" s="367">
        <v>0</v>
      </c>
      <c r="AJ64" s="367">
        <v>0</v>
      </c>
      <c r="AK64" s="367">
        <v>0</v>
      </c>
      <c r="AL64" s="367">
        <v>0</v>
      </c>
      <c r="AM64" s="367">
        <v>0</v>
      </c>
      <c r="AN64" s="367">
        <v>0</v>
      </c>
      <c r="AO64" s="367">
        <v>0</v>
      </c>
      <c r="AP64" s="367">
        <v>0</v>
      </c>
      <c r="AQ64" s="367">
        <v>0</v>
      </c>
      <c r="AR64" s="367">
        <v>0</v>
      </c>
      <c r="AS64" s="367">
        <v>0</v>
      </c>
      <c r="AT64" s="367">
        <v>0</v>
      </c>
      <c r="AU64" s="367">
        <v>0</v>
      </c>
      <c r="AV64" s="367">
        <v>0</v>
      </c>
      <c r="AW64" s="367">
        <v>0</v>
      </c>
      <c r="AX64" s="367">
        <v>0</v>
      </c>
      <c r="AY64" s="367">
        <v>0</v>
      </c>
      <c r="AZ64" s="367">
        <v>0</v>
      </c>
      <c r="BA64" s="367">
        <v>0</v>
      </c>
      <c r="BB64" s="367">
        <v>0</v>
      </c>
      <c r="BC64" s="367">
        <v>0</v>
      </c>
      <c r="BD64" s="367">
        <v>0</v>
      </c>
      <c r="BE64" s="367">
        <v>0</v>
      </c>
      <c r="BF64" s="367">
        <v>0</v>
      </c>
      <c r="BG64" s="367">
        <v>0</v>
      </c>
      <c r="BH64" s="367">
        <v>0</v>
      </c>
      <c r="BI64" s="367">
        <v>0</v>
      </c>
      <c r="BJ64" s="367">
        <v>0</v>
      </c>
      <c r="BK64" s="367">
        <v>0</v>
      </c>
      <c r="BL64" s="367">
        <v>0</v>
      </c>
      <c r="BM64" s="367">
        <v>0</v>
      </c>
      <c r="BN64" s="367">
        <v>0</v>
      </c>
      <c r="BO64" s="367">
        <v>0</v>
      </c>
      <c r="BP64" s="367">
        <v>0</v>
      </c>
      <c r="BQ64" s="367">
        <v>0</v>
      </c>
      <c r="BR64" s="367">
        <v>0</v>
      </c>
      <c r="BS64" s="367">
        <v>0</v>
      </c>
      <c r="BT64" s="367">
        <v>0</v>
      </c>
      <c r="BU64" s="367">
        <v>0</v>
      </c>
      <c r="BV64" s="367">
        <v>0</v>
      </c>
      <c r="BW64" s="367">
        <v>0</v>
      </c>
      <c r="BX64" s="367">
        <v>0</v>
      </c>
      <c r="BY64" s="367">
        <v>0</v>
      </c>
      <c r="BZ64" s="367">
        <v>1246.8347283667413</v>
      </c>
      <c r="CA64" s="367">
        <v>1493.5019101987059</v>
      </c>
      <c r="CB64" s="367">
        <v>2.3589932485898144</v>
      </c>
      <c r="CC64" s="367">
        <v>-1.4175462190250845</v>
      </c>
      <c r="CD64" s="367">
        <v>0</v>
      </c>
      <c r="CE64" s="367">
        <v>0</v>
      </c>
      <c r="CF64" s="367">
        <v>0</v>
      </c>
      <c r="CG64" s="367">
        <v>0</v>
      </c>
      <c r="CH64" s="368">
        <v>0</v>
      </c>
    </row>
    <row r="65" spans="1:118" ht="15.6" x14ac:dyDescent="0.3">
      <c r="A65" s="370"/>
      <c r="B65" s="365" t="s">
        <v>644</v>
      </c>
      <c r="C65" s="372"/>
      <c r="D65" s="367"/>
      <c r="E65" s="367"/>
      <c r="F65" s="367"/>
      <c r="G65" s="367"/>
      <c r="H65" s="367"/>
      <c r="I65" s="367"/>
      <c r="J65" s="367"/>
      <c r="K65" s="367"/>
      <c r="L65" s="367"/>
      <c r="M65" s="367"/>
      <c r="N65" s="367"/>
      <c r="O65" s="367"/>
      <c r="P65" s="367"/>
      <c r="Q65" s="367"/>
      <c r="R65" s="367"/>
      <c r="S65" s="367"/>
      <c r="T65" s="367"/>
      <c r="U65" s="367"/>
      <c r="V65" s="367"/>
      <c r="W65" s="367"/>
      <c r="X65" s="367"/>
      <c r="Y65" s="367"/>
      <c r="Z65" s="367"/>
      <c r="AA65" s="367"/>
      <c r="AB65" s="367"/>
      <c r="AC65" s="367"/>
      <c r="AD65" s="367"/>
      <c r="AE65" s="367"/>
      <c r="AF65" s="367"/>
      <c r="AG65" s="367"/>
      <c r="AH65" s="367">
        <f>SUM(AH66+AH67+AH72)</f>
        <v>258.11413250068358</v>
      </c>
      <c r="AI65" s="367">
        <f t="shared" ref="AI65:CH65" si="29">SUM(AI66+AI67+AI72)</f>
        <v>305.7873946256878</v>
      </c>
      <c r="AJ65" s="367">
        <f t="shared" si="29"/>
        <v>388.84742571798841</v>
      </c>
      <c r="AK65" s="367">
        <f t="shared" si="29"/>
        <v>482.66435420183143</v>
      </c>
      <c r="AL65" s="367">
        <f t="shared" si="29"/>
        <v>593.93759217154206</v>
      </c>
      <c r="AM65" s="367">
        <f t="shared" si="29"/>
        <v>710.47983839481799</v>
      </c>
      <c r="AN65" s="367">
        <f t="shared" si="29"/>
        <v>829.39313104256257</v>
      </c>
      <c r="AO65" s="367">
        <f t="shared" si="29"/>
        <v>993.53064962539042</v>
      </c>
      <c r="AP65" s="367">
        <f t="shared" si="29"/>
        <v>1211.2694385134364</v>
      </c>
      <c r="AQ65" s="367">
        <f t="shared" si="29"/>
        <v>1415.0480493004588</v>
      </c>
      <c r="AR65" s="367">
        <f t="shared" si="29"/>
        <v>1631.8074410566494</v>
      </c>
      <c r="AS65" s="367">
        <f t="shared" si="29"/>
        <v>1914.6843034256733</v>
      </c>
      <c r="AT65" s="367">
        <f t="shared" si="29"/>
        <v>2304.3560397957795</v>
      </c>
      <c r="AU65" s="367">
        <f t="shared" si="29"/>
        <v>2877.976333408672</v>
      </c>
      <c r="AV65" s="367">
        <f t="shared" si="29"/>
        <v>3518.9052789337857</v>
      </c>
      <c r="AW65" s="367">
        <f t="shared" si="29"/>
        <v>4088.8251420278812</v>
      </c>
      <c r="AX65" s="367">
        <f t="shared" si="29"/>
        <v>4454.0453902961845</v>
      </c>
      <c r="AY65" s="367">
        <f t="shared" si="29"/>
        <v>3686.8242456152539</v>
      </c>
      <c r="AZ65" s="367">
        <f t="shared" si="29"/>
        <v>4036.0962567005108</v>
      </c>
      <c r="BA65" s="367">
        <f t="shared" si="29"/>
        <v>4358.3338667151975</v>
      </c>
      <c r="BB65" s="367">
        <f t="shared" si="29"/>
        <v>4688.5010123243246</v>
      </c>
      <c r="BC65" s="367">
        <f t="shared" si="29"/>
        <v>4988.7399468664707</v>
      </c>
      <c r="BD65" s="367">
        <f t="shared" si="29"/>
        <v>5336.818108979679</v>
      </c>
      <c r="BE65" s="367">
        <f t="shared" si="29"/>
        <v>5722.9334806594406</v>
      </c>
      <c r="BF65" s="367">
        <f t="shared" si="29"/>
        <v>5985.9913311368155</v>
      </c>
      <c r="BG65" s="367">
        <f t="shared" si="29"/>
        <v>6391.7915029383157</v>
      </c>
      <c r="BH65" s="367">
        <f t="shared" si="29"/>
        <v>6795.8890890000011</v>
      </c>
      <c r="BI65" s="367">
        <f t="shared" si="29"/>
        <v>7268.097426729295</v>
      </c>
      <c r="BJ65" s="367">
        <f t="shared" si="29"/>
        <v>7750.1406047910614</v>
      </c>
      <c r="BK65" s="367">
        <f t="shared" si="29"/>
        <v>8447.776824206072</v>
      </c>
      <c r="BL65" s="367">
        <f t="shared" si="29"/>
        <v>9078.1133054892762</v>
      </c>
      <c r="BM65" s="367">
        <f t="shared" si="29"/>
        <v>9856.7322730734413</v>
      </c>
      <c r="BN65" s="367">
        <f t="shared" si="29"/>
        <v>10176.035963456925</v>
      </c>
      <c r="BO65" s="367">
        <f t="shared" si="29"/>
        <v>10443.52698347598</v>
      </c>
      <c r="BP65" s="367">
        <f t="shared" si="29"/>
        <v>10867.65476407867</v>
      </c>
      <c r="BQ65" s="367">
        <f t="shared" si="29"/>
        <v>10917.525163220158</v>
      </c>
      <c r="BR65" s="367">
        <f t="shared" si="29"/>
        <v>11365.515359143083</v>
      </c>
      <c r="BS65" s="367">
        <f t="shared" si="29"/>
        <v>11185.957026493259</v>
      </c>
      <c r="BT65" s="367">
        <f t="shared" si="29"/>
        <v>11139.584255356123</v>
      </c>
      <c r="BU65" s="367">
        <f t="shared" si="29"/>
        <v>11016.31278046763</v>
      </c>
      <c r="BV65" s="367">
        <f t="shared" si="29"/>
        <v>11036.561989500935</v>
      </c>
      <c r="BW65" s="367">
        <f t="shared" si="29"/>
        <v>11619.360496112373</v>
      </c>
      <c r="BX65" s="367">
        <f t="shared" si="29"/>
        <v>10515.955836390835</v>
      </c>
      <c r="BY65" s="367">
        <f t="shared" si="29"/>
        <v>10582.367624797016</v>
      </c>
      <c r="BZ65" s="367">
        <f t="shared" si="29"/>
        <v>11675.963115583749</v>
      </c>
      <c r="CA65" s="367">
        <f t="shared" si="29"/>
        <v>13541.436875757256</v>
      </c>
      <c r="CB65" s="367">
        <f t="shared" si="29"/>
        <v>14863.997178224747</v>
      </c>
      <c r="CC65" s="367">
        <f t="shared" si="29"/>
        <v>15986.362730315692</v>
      </c>
      <c r="CD65" s="367">
        <f t="shared" si="29"/>
        <v>16976.489929635496</v>
      </c>
      <c r="CE65" s="367">
        <f t="shared" si="29"/>
        <v>17357.250800612488</v>
      </c>
      <c r="CF65" s="367">
        <f t="shared" si="29"/>
        <v>18018.594742735924</v>
      </c>
      <c r="CG65" s="367">
        <f t="shared" si="29"/>
        <v>19138.525053631085</v>
      </c>
      <c r="CH65" s="368">
        <f t="shared" si="29"/>
        <v>20557.107997582181</v>
      </c>
    </row>
    <row r="66" spans="1:118" ht="15.6" x14ac:dyDescent="0.3">
      <c r="A66" s="370"/>
      <c r="B66" s="296" t="s">
        <v>604</v>
      </c>
      <c r="C66" s="372"/>
      <c r="D66" s="367"/>
      <c r="E66" s="367"/>
      <c r="F66" s="367"/>
      <c r="G66" s="367"/>
      <c r="H66" s="367"/>
      <c r="I66" s="367"/>
      <c r="J66" s="367"/>
      <c r="K66" s="367"/>
      <c r="L66" s="367"/>
      <c r="M66" s="367"/>
      <c r="N66" s="367"/>
      <c r="O66" s="367"/>
      <c r="P66" s="367"/>
      <c r="Q66" s="367"/>
      <c r="R66" s="367"/>
      <c r="S66" s="367"/>
      <c r="T66" s="367"/>
      <c r="U66" s="367"/>
      <c r="V66" s="367"/>
      <c r="W66" s="367"/>
      <c r="X66" s="367"/>
      <c r="Y66" s="367"/>
      <c r="Z66" s="367"/>
      <c r="AA66" s="367"/>
      <c r="AB66" s="367"/>
      <c r="AC66" s="367"/>
      <c r="AD66" s="367"/>
      <c r="AE66" s="367"/>
      <c r="AF66" s="367"/>
      <c r="AG66" s="367"/>
      <c r="AH66" s="367">
        <f t="shared" ref="AH66:CH66" si="30">AH44</f>
        <v>166.85163294015223</v>
      </c>
      <c r="AI66" s="367">
        <f t="shared" si="30"/>
        <v>201.98669766943607</v>
      </c>
      <c r="AJ66" s="367">
        <f t="shared" si="30"/>
        <v>267.08615494372384</v>
      </c>
      <c r="AK66" s="367">
        <f t="shared" si="30"/>
        <v>344.88735962000061</v>
      </c>
      <c r="AL66" s="367">
        <f t="shared" si="30"/>
        <v>432.76261631513819</v>
      </c>
      <c r="AM66" s="367">
        <f t="shared" si="30"/>
        <v>545.77732599007277</v>
      </c>
      <c r="AN66" s="367">
        <f t="shared" si="30"/>
        <v>668.42972245044268</v>
      </c>
      <c r="AO66" s="367">
        <f t="shared" si="30"/>
        <v>826.72611404673057</v>
      </c>
      <c r="AP66" s="367">
        <f t="shared" si="30"/>
        <v>1005.0843381880291</v>
      </c>
      <c r="AQ66" s="367">
        <f t="shared" si="30"/>
        <v>1207.7855554735697</v>
      </c>
      <c r="AR66" s="367">
        <f t="shared" si="30"/>
        <v>1420.4203722305615</v>
      </c>
      <c r="AS66" s="367">
        <f t="shared" si="30"/>
        <v>1699.4045258783954</v>
      </c>
      <c r="AT66" s="367">
        <f t="shared" si="30"/>
        <v>2068.6548833176544</v>
      </c>
      <c r="AU66" s="367">
        <f t="shared" si="30"/>
        <v>2619.9834721337593</v>
      </c>
      <c r="AV66" s="367">
        <f t="shared" si="30"/>
        <v>3250.9166146734183</v>
      </c>
      <c r="AW66" s="367">
        <f t="shared" si="30"/>
        <v>3804.792357886603</v>
      </c>
      <c r="AX66" s="367">
        <f t="shared" si="30"/>
        <v>4165.2249369870051</v>
      </c>
      <c r="AY66" s="367">
        <f t="shared" si="30"/>
        <v>3388.2159035573359</v>
      </c>
      <c r="AZ66" s="367">
        <f t="shared" si="30"/>
        <v>3746.6926426379068</v>
      </c>
      <c r="BA66" s="367">
        <f t="shared" si="30"/>
        <v>4067.6720761901756</v>
      </c>
      <c r="BB66" s="367">
        <f t="shared" si="30"/>
        <v>4391.8084922101561</v>
      </c>
      <c r="BC66" s="367">
        <f t="shared" si="30"/>
        <v>4690.4479934744568</v>
      </c>
      <c r="BD66" s="367">
        <f t="shared" si="30"/>
        <v>5022.428435610067</v>
      </c>
      <c r="BE66" s="367">
        <f t="shared" si="30"/>
        <v>5395.8915556206766</v>
      </c>
      <c r="BF66" s="367">
        <f t="shared" si="30"/>
        <v>5643.6350375003158</v>
      </c>
      <c r="BG66" s="367">
        <f t="shared" si="30"/>
        <v>6063.0533289745299</v>
      </c>
      <c r="BH66" s="367">
        <f t="shared" si="30"/>
        <v>6445.0620000000008</v>
      </c>
      <c r="BI66" s="367">
        <f t="shared" si="30"/>
        <v>6912.8650760993451</v>
      </c>
      <c r="BJ66" s="367">
        <f t="shared" si="30"/>
        <v>7383.5588916747929</v>
      </c>
      <c r="BK66" s="367">
        <f t="shared" si="30"/>
        <v>8048.6069674371029</v>
      </c>
      <c r="BL66" s="367">
        <f t="shared" si="30"/>
        <v>8576.6495699169573</v>
      </c>
      <c r="BM66" s="367">
        <f t="shared" si="30"/>
        <v>9327.3996576100053</v>
      </c>
      <c r="BN66" s="367">
        <f t="shared" si="30"/>
        <v>9643.7075359171649</v>
      </c>
      <c r="BO66" s="367">
        <f t="shared" si="30"/>
        <v>9901.5492084656125</v>
      </c>
      <c r="BP66" s="367">
        <f t="shared" si="30"/>
        <v>10300.174784564691</v>
      </c>
      <c r="BQ66" s="367">
        <f t="shared" si="30"/>
        <v>10336.873380108365</v>
      </c>
      <c r="BR66" s="367">
        <f t="shared" si="30"/>
        <v>10743.207760072017</v>
      </c>
      <c r="BS66" s="367">
        <f t="shared" si="30"/>
        <v>10551.129494576386</v>
      </c>
      <c r="BT66" s="367">
        <f t="shared" si="30"/>
        <v>10550.40570070284</v>
      </c>
      <c r="BU66" s="367">
        <f t="shared" si="30"/>
        <v>10425.833644233408</v>
      </c>
      <c r="BV66" s="367">
        <f t="shared" si="30"/>
        <v>10444.240081385964</v>
      </c>
      <c r="BW66" s="367">
        <f t="shared" si="30"/>
        <v>11031.750290292481</v>
      </c>
      <c r="BX66" s="367">
        <f t="shared" si="30"/>
        <v>10004.133868267776</v>
      </c>
      <c r="BY66" s="367">
        <f t="shared" si="30"/>
        <v>10072.033814862109</v>
      </c>
      <c r="BZ66" s="367">
        <f>BZ44</f>
        <v>10786.162006520899</v>
      </c>
      <c r="CA66" s="367">
        <f t="shared" si="30"/>
        <v>12612.500014695135</v>
      </c>
      <c r="CB66" s="367">
        <f t="shared" si="30"/>
        <v>14284.443755306662</v>
      </c>
      <c r="CC66" s="367">
        <f t="shared" si="30"/>
        <v>15409.689533642375</v>
      </c>
      <c r="CD66" s="367">
        <f t="shared" si="30"/>
        <v>16401.272920107705</v>
      </c>
      <c r="CE66" s="367">
        <f t="shared" si="30"/>
        <v>16794.689675799753</v>
      </c>
      <c r="CF66" s="367">
        <f t="shared" si="30"/>
        <v>17467.647064007753</v>
      </c>
      <c r="CG66" s="367">
        <f t="shared" si="30"/>
        <v>18594.415864852625</v>
      </c>
      <c r="CH66" s="368">
        <f t="shared" si="30"/>
        <v>20021.209880911352</v>
      </c>
    </row>
    <row r="67" spans="1:118" ht="15.6" x14ac:dyDescent="0.3">
      <c r="A67" s="370"/>
      <c r="B67" s="381" t="s">
        <v>606</v>
      </c>
      <c r="C67" s="372"/>
      <c r="D67" s="367"/>
      <c r="E67" s="367"/>
      <c r="F67" s="367"/>
      <c r="G67" s="367"/>
      <c r="H67" s="367"/>
      <c r="I67" s="367"/>
      <c r="J67" s="367"/>
      <c r="K67" s="367"/>
      <c r="L67" s="367"/>
      <c r="M67" s="367"/>
      <c r="N67" s="367"/>
      <c r="O67" s="367"/>
      <c r="P67" s="367"/>
      <c r="Q67" s="367"/>
      <c r="R67" s="367"/>
      <c r="S67" s="367"/>
      <c r="T67" s="367"/>
      <c r="U67" s="367"/>
      <c r="V67" s="367"/>
      <c r="W67" s="367"/>
      <c r="X67" s="367"/>
      <c r="Y67" s="367"/>
      <c r="Z67" s="367"/>
      <c r="AA67" s="367"/>
      <c r="AB67" s="367"/>
      <c r="AC67" s="367"/>
      <c r="AD67" s="367"/>
      <c r="AE67" s="367"/>
      <c r="AF67" s="367"/>
      <c r="AG67" s="367"/>
      <c r="AH67" s="367">
        <f>SUM(AH68:AH71)</f>
        <v>91.262499560531367</v>
      </c>
      <c r="AI67" s="367">
        <f t="shared" ref="AI67:CH67" si="31">SUM(AI68:AI71)</f>
        <v>103.80069695625174</v>
      </c>
      <c r="AJ67" s="367">
        <f t="shared" si="31"/>
        <v>121.76127077426457</v>
      </c>
      <c r="AK67" s="367">
        <f t="shared" si="31"/>
        <v>137.77699458183082</v>
      </c>
      <c r="AL67" s="367">
        <f t="shared" si="31"/>
        <v>161.17497585640393</v>
      </c>
      <c r="AM67" s="367">
        <f t="shared" si="31"/>
        <v>164.70251240474516</v>
      </c>
      <c r="AN67" s="367">
        <f t="shared" si="31"/>
        <v>160.96340859211983</v>
      </c>
      <c r="AO67" s="367">
        <f t="shared" si="31"/>
        <v>166.80453557865985</v>
      </c>
      <c r="AP67" s="367">
        <f t="shared" si="31"/>
        <v>206.18510032540726</v>
      </c>
      <c r="AQ67" s="367">
        <f t="shared" si="31"/>
        <v>207.26249382688911</v>
      </c>
      <c r="AR67" s="367">
        <f t="shared" si="31"/>
        <v>211.38706882608795</v>
      </c>
      <c r="AS67" s="367">
        <f t="shared" si="31"/>
        <v>215.27977754727789</v>
      </c>
      <c r="AT67" s="367">
        <f t="shared" si="31"/>
        <v>235.70115647812503</v>
      </c>
      <c r="AU67" s="367">
        <f t="shared" si="31"/>
        <v>257.99286127491263</v>
      </c>
      <c r="AV67" s="367">
        <f t="shared" si="31"/>
        <v>267.98866426036761</v>
      </c>
      <c r="AW67" s="367">
        <f t="shared" si="31"/>
        <v>284.03278414127828</v>
      </c>
      <c r="AX67" s="367">
        <f t="shared" si="31"/>
        <v>288.8204533091793</v>
      </c>
      <c r="AY67" s="367">
        <f t="shared" si="31"/>
        <v>298.60834205791821</v>
      </c>
      <c r="AZ67" s="367">
        <f t="shared" si="31"/>
        <v>289.40361406260422</v>
      </c>
      <c r="BA67" s="367">
        <f t="shared" si="31"/>
        <v>290.66179052502196</v>
      </c>
      <c r="BB67" s="367">
        <f t="shared" si="31"/>
        <v>296.69252011416853</v>
      </c>
      <c r="BC67" s="367">
        <f t="shared" si="31"/>
        <v>298.29195339201408</v>
      </c>
      <c r="BD67" s="367">
        <f t="shared" si="31"/>
        <v>314.38967336961207</v>
      </c>
      <c r="BE67" s="367">
        <f t="shared" si="31"/>
        <v>327.04192503876374</v>
      </c>
      <c r="BF67" s="367">
        <f t="shared" si="31"/>
        <v>342.35629363649957</v>
      </c>
      <c r="BG67" s="367">
        <f t="shared" si="31"/>
        <v>328.73817396378581</v>
      </c>
      <c r="BH67" s="367">
        <f t="shared" si="31"/>
        <v>350.82708899999994</v>
      </c>
      <c r="BI67" s="367">
        <f t="shared" si="31"/>
        <v>355.23235062994974</v>
      </c>
      <c r="BJ67" s="367">
        <f t="shared" si="31"/>
        <v>366.58171311626842</v>
      </c>
      <c r="BK67" s="367">
        <f t="shared" si="31"/>
        <v>399.16985676896826</v>
      </c>
      <c r="BL67" s="367">
        <f t="shared" si="31"/>
        <v>501.46373557231908</v>
      </c>
      <c r="BM67" s="367">
        <f t="shared" si="31"/>
        <v>529.3326154634359</v>
      </c>
      <c r="BN67" s="367">
        <f t="shared" si="31"/>
        <v>532.32842753975922</v>
      </c>
      <c r="BO67" s="367">
        <f t="shared" si="31"/>
        <v>541.97777501036842</v>
      </c>
      <c r="BP67" s="367">
        <f t="shared" si="31"/>
        <v>567.47997951397826</v>
      </c>
      <c r="BQ67" s="367">
        <f t="shared" si="31"/>
        <v>580.65178311179295</v>
      </c>
      <c r="BR67" s="367">
        <f t="shared" si="31"/>
        <v>622.30759907106517</v>
      </c>
      <c r="BS67" s="367">
        <f t="shared" si="31"/>
        <v>634.82753191687289</v>
      </c>
      <c r="BT67" s="367">
        <f t="shared" si="31"/>
        <v>589.1785546532825</v>
      </c>
      <c r="BU67" s="367">
        <f t="shared" si="31"/>
        <v>590.47913623422176</v>
      </c>
      <c r="BV67" s="367">
        <f t="shared" si="31"/>
        <v>592.32190811497128</v>
      </c>
      <c r="BW67" s="367">
        <f t="shared" si="31"/>
        <v>587.6102058198918</v>
      </c>
      <c r="BX67" s="367">
        <f t="shared" si="31"/>
        <v>511.82196812305881</v>
      </c>
      <c r="BY67" s="367">
        <f t="shared" si="31"/>
        <v>510.3338099349067</v>
      </c>
      <c r="BZ67" s="367">
        <f t="shared" si="31"/>
        <v>512.46874225820829</v>
      </c>
      <c r="CA67" s="367">
        <f t="shared" si="31"/>
        <v>541.7497896012153</v>
      </c>
      <c r="CB67" s="367">
        <f t="shared" si="31"/>
        <v>576.87345262159579</v>
      </c>
      <c r="CC67" s="367">
        <f t="shared" si="31"/>
        <v>576.42788975073506</v>
      </c>
      <c r="CD67" s="367">
        <f t="shared" si="31"/>
        <v>575.2170095277902</v>
      </c>
      <c r="CE67" s="367">
        <f t="shared" si="31"/>
        <v>562.56112481273533</v>
      </c>
      <c r="CF67" s="367">
        <f t="shared" si="31"/>
        <v>550.94767872817022</v>
      </c>
      <c r="CG67" s="367">
        <f t="shared" si="31"/>
        <v>544.10918877845893</v>
      </c>
      <c r="CH67" s="368">
        <f t="shared" si="31"/>
        <v>535.89811667082824</v>
      </c>
    </row>
    <row r="68" spans="1:118" ht="15.6" x14ac:dyDescent="0.3">
      <c r="A68" s="370"/>
      <c r="B68" s="379" t="s">
        <v>648</v>
      </c>
      <c r="C68" s="372"/>
      <c r="D68" s="367"/>
      <c r="E68" s="367"/>
      <c r="F68" s="367"/>
      <c r="G68" s="367"/>
      <c r="H68" s="367"/>
      <c r="I68" s="367"/>
      <c r="J68" s="367"/>
      <c r="K68" s="367"/>
      <c r="L68" s="367"/>
      <c r="M68" s="367"/>
      <c r="N68" s="367"/>
      <c r="O68" s="367"/>
      <c r="P68" s="367"/>
      <c r="Q68" s="367"/>
      <c r="R68" s="367"/>
      <c r="S68" s="367"/>
      <c r="T68" s="367"/>
      <c r="U68" s="367"/>
      <c r="V68" s="367"/>
      <c r="W68" s="367"/>
      <c r="X68" s="367"/>
      <c r="Y68" s="367"/>
      <c r="Z68" s="367"/>
      <c r="AA68" s="367"/>
      <c r="AB68" s="367"/>
      <c r="AC68" s="367"/>
      <c r="AD68" s="367"/>
      <c r="AE68" s="367"/>
      <c r="AF68" s="367"/>
      <c r="AG68" s="367"/>
      <c r="AH68" s="367">
        <v>26.124419779292353</v>
      </c>
      <c r="AI68" s="367">
        <v>29.389972251703899</v>
      </c>
      <c r="AJ68" s="367">
        <v>34.288300960321216</v>
      </c>
      <c r="AK68" s="367">
        <v>38.370241550835644</v>
      </c>
      <c r="AL68" s="367">
        <v>41.635794023247186</v>
      </c>
      <c r="AM68" s="367">
        <v>44.08495837755585</v>
      </c>
      <c r="AN68" s="367">
        <v>44.901346495658736</v>
      </c>
      <c r="AO68" s="367">
        <v>47.350510849967392</v>
      </c>
      <c r="AP68" s="367">
        <v>49.799675204276049</v>
      </c>
      <c r="AQ68" s="367">
        <v>46.119397567868241</v>
      </c>
      <c r="AR68" s="367">
        <v>47.848507602010152</v>
      </c>
      <c r="AS68" s="367">
        <v>48.443654540107154</v>
      </c>
      <c r="AT68" s="367">
        <v>49.15962691968339</v>
      </c>
      <c r="AU68" s="367">
        <v>52.251288722939016</v>
      </c>
      <c r="AV68" s="367">
        <v>51.94789833739847</v>
      </c>
      <c r="AW68" s="367">
        <v>55.754439384821133</v>
      </c>
      <c r="AX68" s="367">
        <v>49.254564810611789</v>
      </c>
      <c r="AY68" s="367">
        <v>49.479372152231917</v>
      </c>
      <c r="AZ68" s="367">
        <v>47.585872555403647</v>
      </c>
      <c r="BA68" s="367">
        <v>47.727623132616458</v>
      </c>
      <c r="BB68" s="367">
        <v>43.298476627173812</v>
      </c>
      <c r="BC68" s="367">
        <v>45.522256487485045</v>
      </c>
      <c r="BD68" s="367">
        <v>43.787999999999997</v>
      </c>
      <c r="BE68" s="367">
        <v>43.786999999999999</v>
      </c>
      <c r="BF68" s="367">
        <v>43.276589385629926</v>
      </c>
      <c r="BG68" s="367">
        <v>41.870065056891917</v>
      </c>
      <c r="BH68" s="367">
        <v>40.161999999999999</v>
      </c>
      <c r="BI68" s="367">
        <v>34.633821321321321</v>
      </c>
      <c r="BJ68" s="367">
        <v>33.675449570815445</v>
      </c>
      <c r="BK68" s="367">
        <v>32.278980572177439</v>
      </c>
      <c r="BL68" s="367">
        <v>34.4126571368</v>
      </c>
      <c r="BM68" s="367">
        <v>34.052216707435903</v>
      </c>
      <c r="BN68" s="367">
        <v>32.443668379959036</v>
      </c>
      <c r="BO68" s="367">
        <v>31.415099537507196</v>
      </c>
      <c r="BP68" s="367">
        <v>30.485839132581937</v>
      </c>
      <c r="BQ68" s="367">
        <v>28.811339391792881</v>
      </c>
      <c r="BR68" s="367">
        <v>27.547684241065259</v>
      </c>
      <c r="BS68" s="367">
        <v>25.944535112099693</v>
      </c>
      <c r="BT68" s="367">
        <v>24.468501471795534</v>
      </c>
      <c r="BU68" s="367">
        <v>22.849321929125864</v>
      </c>
      <c r="BV68" s="367">
        <v>21.394699465595245</v>
      </c>
      <c r="BW68" s="367">
        <v>19.816157284150389</v>
      </c>
      <c r="BX68" s="367">
        <v>16.070642023560094</v>
      </c>
      <c r="BY68" s="367">
        <v>14.976451963907241</v>
      </c>
      <c r="BZ68" s="367">
        <v>13.983783740085711</v>
      </c>
      <c r="CA68" s="367">
        <v>13.940873298615557</v>
      </c>
      <c r="CB68" s="367">
        <v>13.597057559425734</v>
      </c>
      <c r="CC68" s="367">
        <v>12.699600165527348</v>
      </c>
      <c r="CD68" s="367">
        <v>12.068032632854742</v>
      </c>
      <c r="CE68" s="367">
        <v>11.390704450977438</v>
      </c>
      <c r="CF68" s="367">
        <v>10.576601864025632</v>
      </c>
      <c r="CG68" s="367">
        <v>9.8491579465659349</v>
      </c>
      <c r="CH68" s="368">
        <v>9.1651310105370314</v>
      </c>
    </row>
    <row r="69" spans="1:118" ht="15.6" x14ac:dyDescent="0.3">
      <c r="A69" s="370"/>
      <c r="B69" s="335" t="s">
        <v>608</v>
      </c>
      <c r="C69" s="376"/>
      <c r="D69" s="367"/>
      <c r="E69" s="367"/>
      <c r="F69" s="367"/>
      <c r="G69" s="367"/>
      <c r="H69" s="367"/>
      <c r="I69" s="367"/>
      <c r="J69" s="367"/>
      <c r="K69" s="367"/>
      <c r="L69" s="367"/>
      <c r="M69" s="367"/>
      <c r="N69" s="367"/>
      <c r="O69" s="367"/>
      <c r="P69" s="367"/>
      <c r="Q69" s="367"/>
      <c r="R69" s="367"/>
      <c r="S69" s="367"/>
      <c r="T69" s="367"/>
      <c r="U69" s="367"/>
      <c r="V69" s="367"/>
      <c r="W69" s="367"/>
      <c r="X69" s="367"/>
      <c r="Y69" s="367"/>
      <c r="Z69" s="367"/>
      <c r="AA69" s="367"/>
      <c r="AB69" s="367"/>
      <c r="AC69" s="367"/>
      <c r="AD69" s="367"/>
      <c r="AE69" s="367"/>
      <c r="AF69" s="367"/>
      <c r="AG69" s="367"/>
      <c r="AH69" s="367">
        <v>65.138079781239014</v>
      </c>
      <c r="AI69" s="367">
        <v>74.410724704547846</v>
      </c>
      <c r="AJ69" s="367">
        <v>87.472969813943365</v>
      </c>
      <c r="AK69" s="367">
        <v>99.406753030995191</v>
      </c>
      <c r="AL69" s="367">
        <v>119.53918183315673</v>
      </c>
      <c r="AM69" s="367">
        <v>120.6175540271893</v>
      </c>
      <c r="AN69" s="367">
        <v>116.06206209646109</v>
      </c>
      <c r="AO69" s="367">
        <v>119.45402472869245</v>
      </c>
      <c r="AP69" s="367">
        <v>156.38542512113122</v>
      </c>
      <c r="AQ69" s="367">
        <v>161.14309625902087</v>
      </c>
      <c r="AR69" s="367">
        <v>163.5385612240778</v>
      </c>
      <c r="AS69" s="367">
        <v>166.83612300717073</v>
      </c>
      <c r="AT69" s="367">
        <v>186.54152955844165</v>
      </c>
      <c r="AU69" s="367">
        <v>205.7415725519736</v>
      </c>
      <c r="AV69" s="367">
        <v>216.04076592296917</v>
      </c>
      <c r="AW69" s="367">
        <v>228.27834475645716</v>
      </c>
      <c r="AX69" s="367">
        <v>236.10888849856752</v>
      </c>
      <c r="AY69" s="367">
        <v>245.00037486436395</v>
      </c>
      <c r="AZ69" s="367">
        <v>236.35974150720057</v>
      </c>
      <c r="BA69" s="367">
        <v>237.96716739240549</v>
      </c>
      <c r="BB69" s="367">
        <v>245.0973184485922</v>
      </c>
      <c r="BC69" s="367">
        <v>242.20669690452905</v>
      </c>
      <c r="BD69" s="367">
        <v>258.72899999999998</v>
      </c>
      <c r="BE69" s="367">
        <v>268.85582803876378</v>
      </c>
      <c r="BF69" s="367">
        <v>279.37000925086966</v>
      </c>
      <c r="BG69" s="367">
        <v>267.52760810474769</v>
      </c>
      <c r="BH69" s="367">
        <v>290.02199999999999</v>
      </c>
      <c r="BI69" s="367">
        <v>295.90443333862845</v>
      </c>
      <c r="BJ69" s="367">
        <v>306.96027354545299</v>
      </c>
      <c r="BK69" s="367">
        <v>339.45087619679083</v>
      </c>
      <c r="BL69" s="367">
        <v>429.98707743551904</v>
      </c>
      <c r="BM69" s="367">
        <v>453.03202475600006</v>
      </c>
      <c r="BN69" s="367">
        <v>452.41763415980012</v>
      </c>
      <c r="BO69" s="367">
        <v>463.35645447286123</v>
      </c>
      <c r="BP69" s="367">
        <v>485.5666966211603</v>
      </c>
      <c r="BQ69" s="367">
        <v>497.16494340000003</v>
      </c>
      <c r="BR69" s="367">
        <v>512.43799999999999</v>
      </c>
      <c r="BS69" s="367">
        <v>519.03479934477321</v>
      </c>
      <c r="BT69" s="367">
        <v>481.27709238148697</v>
      </c>
      <c r="BU69" s="367">
        <v>477.91213640509585</v>
      </c>
      <c r="BV69" s="367">
        <v>485.10195680171694</v>
      </c>
      <c r="BW69" s="367">
        <v>482.12772353574138</v>
      </c>
      <c r="BX69" s="367">
        <v>419.8608978994987</v>
      </c>
      <c r="BY69" s="367">
        <v>416.93058017099941</v>
      </c>
      <c r="BZ69" s="367">
        <v>420.60732911812261</v>
      </c>
      <c r="CA69" s="367">
        <v>456.14734830259982</v>
      </c>
      <c r="CB69" s="367">
        <v>477.43453906217002</v>
      </c>
      <c r="CC69" s="367">
        <v>479.47224493720245</v>
      </c>
      <c r="CD69" s="367">
        <v>481.09159448939613</v>
      </c>
      <c r="CE69" s="367">
        <v>469.95417808296492</v>
      </c>
      <c r="CF69" s="367">
        <v>460.16248910850862</v>
      </c>
      <c r="CG69" s="367">
        <v>455.13567827739371</v>
      </c>
      <c r="CH69" s="368">
        <v>448.75492114847623</v>
      </c>
    </row>
    <row r="70" spans="1:118" ht="15.6" x14ac:dyDescent="0.3">
      <c r="A70" s="370"/>
      <c r="B70" s="379" t="s">
        <v>414</v>
      </c>
      <c r="C70" s="372"/>
      <c r="D70" s="367"/>
      <c r="E70" s="367"/>
      <c r="F70" s="367"/>
      <c r="G70" s="367"/>
      <c r="H70" s="367"/>
      <c r="I70" s="367"/>
      <c r="J70" s="367"/>
      <c r="K70" s="367"/>
      <c r="L70" s="367"/>
      <c r="M70" s="367"/>
      <c r="N70" s="367"/>
      <c r="O70" s="367"/>
      <c r="P70" s="367"/>
      <c r="Q70" s="367"/>
      <c r="R70" s="367"/>
      <c r="S70" s="367"/>
      <c r="T70" s="367"/>
      <c r="U70" s="367"/>
      <c r="V70" s="367"/>
      <c r="W70" s="367"/>
      <c r="X70" s="367"/>
      <c r="Y70" s="367"/>
      <c r="Z70" s="367"/>
      <c r="AA70" s="367"/>
      <c r="AB70" s="367"/>
      <c r="AC70" s="367"/>
      <c r="AD70" s="367"/>
      <c r="AE70" s="367"/>
      <c r="AF70" s="367"/>
      <c r="AG70" s="367"/>
      <c r="AH70" s="367">
        <v>0</v>
      </c>
      <c r="AI70" s="367">
        <v>0</v>
      </c>
      <c r="AJ70" s="367">
        <v>0</v>
      </c>
      <c r="AK70" s="367">
        <v>0</v>
      </c>
      <c r="AL70" s="367">
        <v>0</v>
      </c>
      <c r="AM70" s="367">
        <v>0</v>
      </c>
      <c r="AN70" s="367">
        <v>0</v>
      </c>
      <c r="AO70" s="367">
        <v>0</v>
      </c>
      <c r="AP70" s="367">
        <v>0</v>
      </c>
      <c r="AQ70" s="367">
        <v>0</v>
      </c>
      <c r="AR70" s="367">
        <v>0</v>
      </c>
      <c r="AS70" s="367">
        <v>0</v>
      </c>
      <c r="AT70" s="367">
        <v>0</v>
      </c>
      <c r="AU70" s="367">
        <v>0</v>
      </c>
      <c r="AV70" s="367">
        <v>0</v>
      </c>
      <c r="AW70" s="367">
        <v>0</v>
      </c>
      <c r="AX70" s="367">
        <v>0</v>
      </c>
      <c r="AY70" s="367">
        <v>0</v>
      </c>
      <c r="AZ70" s="367">
        <v>0</v>
      </c>
      <c r="BA70" s="367">
        <v>0</v>
      </c>
      <c r="BB70" s="367">
        <v>0</v>
      </c>
      <c r="BC70" s="367">
        <v>0</v>
      </c>
      <c r="BD70" s="367">
        <v>0</v>
      </c>
      <c r="BE70" s="367">
        <v>0</v>
      </c>
      <c r="BF70" s="367">
        <v>0</v>
      </c>
      <c r="BG70" s="367">
        <v>0</v>
      </c>
      <c r="BH70" s="367">
        <v>0</v>
      </c>
      <c r="BI70" s="367">
        <v>0</v>
      </c>
      <c r="BJ70" s="367">
        <v>0</v>
      </c>
      <c r="BK70" s="367">
        <v>0</v>
      </c>
      <c r="BL70" s="367">
        <v>5.5109329999999996</v>
      </c>
      <c r="BM70" s="367">
        <v>7.0408049999999998</v>
      </c>
      <c r="BN70" s="367">
        <v>9.2482140000000008</v>
      </c>
      <c r="BO70" s="367">
        <v>9.5133209999999995</v>
      </c>
      <c r="BP70" s="367">
        <v>9.4075343484310903</v>
      </c>
      <c r="BQ70" s="367">
        <v>9.2168086836232543</v>
      </c>
      <c r="BR70" s="367">
        <v>37.532187830000005</v>
      </c>
      <c r="BS70" s="367">
        <v>43.794516459999997</v>
      </c>
      <c r="BT70" s="367">
        <v>41.280517799999998</v>
      </c>
      <c r="BU70" s="367">
        <v>48.629247100000001</v>
      </c>
      <c r="BV70" s="367">
        <v>41.032349681177138</v>
      </c>
      <c r="BW70" s="367">
        <v>43.885255000000001</v>
      </c>
      <c r="BX70" s="367">
        <v>41.886665799999996</v>
      </c>
      <c r="BY70" s="367">
        <v>41.936323200000004</v>
      </c>
      <c r="BZ70" s="367">
        <v>42.326642399999997</v>
      </c>
      <c r="CA70" s="367">
        <v>42.899118999999999</v>
      </c>
      <c r="CB70" s="367">
        <v>48.725510999999997</v>
      </c>
      <c r="CC70" s="367">
        <v>48.019350057896538</v>
      </c>
      <c r="CD70" s="367">
        <v>46.105338060484513</v>
      </c>
      <c r="CE70" s="367">
        <v>45.88683353709267</v>
      </c>
      <c r="CF70" s="367">
        <v>45.625102657512379</v>
      </c>
      <c r="CG70" s="367">
        <v>45.343551326884253</v>
      </c>
      <c r="CH70" s="368">
        <v>45.045887903567994</v>
      </c>
    </row>
    <row r="71" spans="1:118" s="369" customFormat="1" ht="15.6" x14ac:dyDescent="0.3">
      <c r="A71" s="360"/>
      <c r="B71" s="379" t="s">
        <v>423</v>
      </c>
      <c r="C71" s="361"/>
      <c r="D71" s="366"/>
      <c r="E71" s="366"/>
      <c r="F71" s="366"/>
      <c r="G71" s="366"/>
      <c r="H71" s="366"/>
      <c r="I71" s="366"/>
      <c r="J71" s="366"/>
      <c r="K71" s="366"/>
      <c r="L71" s="366"/>
      <c r="M71" s="366"/>
      <c r="N71" s="366"/>
      <c r="O71" s="366"/>
      <c r="P71" s="366"/>
      <c r="Q71" s="366"/>
      <c r="R71" s="366"/>
      <c r="S71" s="366"/>
      <c r="T71" s="366"/>
      <c r="U71" s="366"/>
      <c r="V71" s="366"/>
      <c r="W71" s="366"/>
      <c r="X71" s="366"/>
      <c r="Y71" s="366"/>
      <c r="Z71" s="366"/>
      <c r="AA71" s="366"/>
      <c r="AB71" s="366"/>
      <c r="AC71" s="366"/>
      <c r="AD71" s="366"/>
      <c r="AE71" s="366"/>
      <c r="AF71" s="366"/>
      <c r="AG71" s="366"/>
      <c r="AH71" s="367">
        <v>0</v>
      </c>
      <c r="AI71" s="367">
        <v>0</v>
      </c>
      <c r="AJ71" s="367">
        <v>0</v>
      </c>
      <c r="AK71" s="367">
        <v>0</v>
      </c>
      <c r="AL71" s="367">
        <v>0</v>
      </c>
      <c r="AM71" s="367">
        <v>0</v>
      </c>
      <c r="AN71" s="367">
        <v>0</v>
      </c>
      <c r="AO71" s="367">
        <v>0</v>
      </c>
      <c r="AP71" s="367">
        <v>0</v>
      </c>
      <c r="AQ71" s="367">
        <v>0</v>
      </c>
      <c r="AR71" s="367">
        <v>0</v>
      </c>
      <c r="AS71" s="367">
        <v>0</v>
      </c>
      <c r="AT71" s="367">
        <v>0</v>
      </c>
      <c r="AU71" s="367">
        <v>0</v>
      </c>
      <c r="AV71" s="367">
        <v>0</v>
      </c>
      <c r="AW71" s="367">
        <v>0</v>
      </c>
      <c r="AX71" s="367">
        <v>3.4569999999999999</v>
      </c>
      <c r="AY71" s="367">
        <v>4.1285950413223143</v>
      </c>
      <c r="AZ71" s="367">
        <v>5.4580000000000002</v>
      </c>
      <c r="BA71" s="367">
        <v>4.9669999999999996</v>
      </c>
      <c r="BB71" s="367">
        <v>8.2967250384024585</v>
      </c>
      <c r="BC71" s="367">
        <v>10.563000000000001</v>
      </c>
      <c r="BD71" s="367">
        <v>11.87267336961207</v>
      </c>
      <c r="BE71" s="367">
        <v>14.399096999999999</v>
      </c>
      <c r="BF71" s="367">
        <v>19.709695</v>
      </c>
      <c r="BG71" s="367">
        <v>19.340500802146213</v>
      </c>
      <c r="BH71" s="367">
        <v>20.643089</v>
      </c>
      <c r="BI71" s="367">
        <v>24.694095969999999</v>
      </c>
      <c r="BJ71" s="367">
        <v>25.945989999999998</v>
      </c>
      <c r="BK71" s="367">
        <v>27.44</v>
      </c>
      <c r="BL71" s="367">
        <v>31.553068</v>
      </c>
      <c r="BM71" s="367">
        <v>35.207568999999999</v>
      </c>
      <c r="BN71" s="367">
        <v>38.218910999999999</v>
      </c>
      <c r="BO71" s="367">
        <v>37.692900000000002</v>
      </c>
      <c r="BP71" s="367">
        <v>42.019909411804896</v>
      </c>
      <c r="BQ71" s="367">
        <v>45.458691636376749</v>
      </c>
      <c r="BR71" s="367">
        <v>44.789727000000006</v>
      </c>
      <c r="BS71" s="367">
        <v>46.053681000000005</v>
      </c>
      <c r="BT71" s="367">
        <v>42.152442999999998</v>
      </c>
      <c r="BU71" s="367">
        <v>41.088430800000005</v>
      </c>
      <c r="BV71" s="367">
        <v>44.79290216648203</v>
      </c>
      <c r="BW71" s="367">
        <v>41.78107</v>
      </c>
      <c r="BX71" s="367">
        <v>34.003762399999999</v>
      </c>
      <c r="BY71" s="367">
        <v>36.4904546</v>
      </c>
      <c r="BZ71" s="367">
        <v>35.550986999999999</v>
      </c>
      <c r="CA71" s="367">
        <v>28.762449</v>
      </c>
      <c r="CB71" s="367">
        <v>37.116345000000003</v>
      </c>
      <c r="CC71" s="367">
        <v>36.23669459010879</v>
      </c>
      <c r="CD71" s="367">
        <v>35.952044345054773</v>
      </c>
      <c r="CE71" s="367">
        <v>35.329408741700242</v>
      </c>
      <c r="CF71" s="367">
        <v>34.583485098123603</v>
      </c>
      <c r="CG71" s="367">
        <v>33.780801227615072</v>
      </c>
      <c r="CH71" s="368">
        <v>32.932176608246955</v>
      </c>
    </row>
    <row r="72" spans="1:118" s="389" customFormat="1" ht="15.6" thickBot="1" x14ac:dyDescent="0.3">
      <c r="A72" s="383"/>
      <c r="B72" s="383" t="s">
        <v>621</v>
      </c>
      <c r="C72" s="383"/>
      <c r="D72" s="384"/>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5">
        <v>0</v>
      </c>
      <c r="AI72" s="386">
        <v>0</v>
      </c>
      <c r="AJ72" s="386">
        <v>0</v>
      </c>
      <c r="AK72" s="386">
        <v>0</v>
      </c>
      <c r="AL72" s="386">
        <v>0</v>
      </c>
      <c r="AM72" s="386">
        <v>0</v>
      </c>
      <c r="AN72" s="386">
        <v>0</v>
      </c>
      <c r="AO72" s="386">
        <v>0</v>
      </c>
      <c r="AP72" s="386">
        <v>0</v>
      </c>
      <c r="AQ72" s="386">
        <v>0</v>
      </c>
      <c r="AR72" s="386">
        <v>0</v>
      </c>
      <c r="AS72" s="386">
        <v>0</v>
      </c>
      <c r="AT72" s="386">
        <v>0</v>
      </c>
      <c r="AU72" s="386">
        <v>0</v>
      </c>
      <c r="AV72" s="386">
        <v>0</v>
      </c>
      <c r="AW72" s="386">
        <v>0</v>
      </c>
      <c r="AX72" s="386">
        <v>0</v>
      </c>
      <c r="AY72" s="386">
        <v>0</v>
      </c>
      <c r="AZ72" s="386">
        <v>0</v>
      </c>
      <c r="BA72" s="386">
        <v>0</v>
      </c>
      <c r="BB72" s="386">
        <v>0</v>
      </c>
      <c r="BC72" s="386">
        <v>0</v>
      </c>
      <c r="BD72" s="386">
        <v>0</v>
      </c>
      <c r="BE72" s="386">
        <v>0</v>
      </c>
      <c r="BF72" s="386">
        <v>0</v>
      </c>
      <c r="BG72" s="386">
        <v>0</v>
      </c>
      <c r="BH72" s="386">
        <v>0</v>
      </c>
      <c r="BI72" s="386">
        <v>0</v>
      </c>
      <c r="BJ72" s="386">
        <v>0</v>
      </c>
      <c r="BK72" s="386">
        <v>0</v>
      </c>
      <c r="BL72" s="386">
        <v>0</v>
      </c>
      <c r="BM72" s="386">
        <v>0</v>
      </c>
      <c r="BN72" s="386">
        <v>0</v>
      </c>
      <c r="BO72" s="386">
        <v>0</v>
      </c>
      <c r="BP72" s="386">
        <v>0</v>
      </c>
      <c r="BQ72" s="386">
        <v>0</v>
      </c>
      <c r="BR72" s="386">
        <v>0</v>
      </c>
      <c r="BS72" s="386">
        <v>0</v>
      </c>
      <c r="BT72" s="386">
        <v>0</v>
      </c>
      <c r="BU72" s="386">
        <v>0</v>
      </c>
      <c r="BV72" s="386">
        <v>0</v>
      </c>
      <c r="BW72" s="386">
        <v>0</v>
      </c>
      <c r="BX72" s="386">
        <v>0</v>
      </c>
      <c r="BY72" s="386">
        <v>0</v>
      </c>
      <c r="BZ72" s="386">
        <v>377.33236680464233</v>
      </c>
      <c r="CA72" s="386">
        <v>387.18707146090514</v>
      </c>
      <c r="CB72" s="386">
        <v>2.679970296489024</v>
      </c>
      <c r="CC72" s="386">
        <v>0.2453069225820087</v>
      </c>
      <c r="CD72" s="386">
        <v>0</v>
      </c>
      <c r="CE72" s="386">
        <v>0</v>
      </c>
      <c r="CF72" s="386">
        <v>0</v>
      </c>
      <c r="CG72" s="387">
        <v>0</v>
      </c>
      <c r="CH72" s="388">
        <v>0</v>
      </c>
    </row>
    <row r="73" spans="1:118" ht="15.6" x14ac:dyDescent="0.3">
      <c r="A73" s="390" t="s">
        <v>48</v>
      </c>
      <c r="B73" s="350" t="s">
        <v>651</v>
      </c>
      <c r="C73" s="351"/>
      <c r="D73" s="352" t="s">
        <v>297</v>
      </c>
      <c r="E73" s="352" t="s">
        <v>298</v>
      </c>
      <c r="F73" s="352" t="s">
        <v>299</v>
      </c>
      <c r="G73" s="352" t="s">
        <v>300</v>
      </c>
      <c r="H73" s="352" t="s">
        <v>301</v>
      </c>
      <c r="I73" s="352" t="s">
        <v>302</v>
      </c>
      <c r="J73" s="352" t="s">
        <v>303</v>
      </c>
      <c r="K73" s="352" t="s">
        <v>304</v>
      </c>
      <c r="L73" s="352" t="s">
        <v>305</v>
      </c>
      <c r="M73" s="352" t="s">
        <v>306</v>
      </c>
      <c r="N73" s="352" t="s">
        <v>307</v>
      </c>
      <c r="O73" s="352" t="s">
        <v>308</v>
      </c>
      <c r="P73" s="352" t="s">
        <v>309</v>
      </c>
      <c r="Q73" s="352" t="s">
        <v>310</v>
      </c>
      <c r="R73" s="352" t="s">
        <v>311</v>
      </c>
      <c r="S73" s="352" t="s">
        <v>312</v>
      </c>
      <c r="T73" s="352" t="s">
        <v>313</v>
      </c>
      <c r="U73" s="352" t="s">
        <v>314</v>
      </c>
      <c r="V73" s="352" t="s">
        <v>315</v>
      </c>
      <c r="W73" s="352" t="s">
        <v>316</v>
      </c>
      <c r="X73" s="352" t="s">
        <v>317</v>
      </c>
      <c r="Y73" s="352" t="s">
        <v>318</v>
      </c>
      <c r="Z73" s="352" t="s">
        <v>319</v>
      </c>
      <c r="AA73" s="352" t="s">
        <v>320</v>
      </c>
      <c r="AB73" s="352" t="s">
        <v>321</v>
      </c>
      <c r="AC73" s="352" t="s">
        <v>322</v>
      </c>
      <c r="AD73" s="352" t="s">
        <v>323</v>
      </c>
      <c r="AE73" s="352" t="s">
        <v>324</v>
      </c>
      <c r="AF73" s="352" t="s">
        <v>325</v>
      </c>
      <c r="AG73" s="352" t="s">
        <v>326</v>
      </c>
      <c r="AH73" s="352" t="s">
        <v>327</v>
      </c>
      <c r="AI73" s="352" t="s">
        <v>328</v>
      </c>
      <c r="AJ73" s="352" t="s">
        <v>329</v>
      </c>
      <c r="AK73" s="352" t="s">
        <v>330</v>
      </c>
      <c r="AL73" s="352" t="s">
        <v>331</v>
      </c>
      <c r="AM73" s="352" t="s">
        <v>332</v>
      </c>
      <c r="AN73" s="352" t="s">
        <v>333</v>
      </c>
      <c r="AO73" s="352" t="s">
        <v>334</v>
      </c>
      <c r="AP73" s="352" t="s">
        <v>335</v>
      </c>
      <c r="AQ73" s="352" t="s">
        <v>336</v>
      </c>
      <c r="AR73" s="352" t="s">
        <v>337</v>
      </c>
      <c r="AS73" s="352" t="s">
        <v>338</v>
      </c>
      <c r="AT73" s="352" t="s">
        <v>339</v>
      </c>
      <c r="AU73" s="352" t="s">
        <v>340</v>
      </c>
      <c r="AV73" s="352" t="s">
        <v>341</v>
      </c>
      <c r="AW73" s="352" t="s">
        <v>342</v>
      </c>
      <c r="AX73" s="352" t="s">
        <v>343</v>
      </c>
      <c r="AY73" s="352" t="s">
        <v>226</v>
      </c>
      <c r="AZ73" s="352" t="s">
        <v>227</v>
      </c>
      <c r="BA73" s="352" t="s">
        <v>228</v>
      </c>
      <c r="BB73" s="352" t="s">
        <v>229</v>
      </c>
      <c r="BC73" s="352" t="s">
        <v>230</v>
      </c>
      <c r="BD73" s="352" t="s">
        <v>231</v>
      </c>
      <c r="BE73" s="352" t="s">
        <v>232</v>
      </c>
      <c r="BF73" s="352" t="s">
        <v>233</v>
      </c>
      <c r="BG73" s="352" t="s">
        <v>234</v>
      </c>
      <c r="BH73" s="352" t="s">
        <v>235</v>
      </c>
      <c r="BI73" s="352" t="s">
        <v>236</v>
      </c>
      <c r="BJ73" s="352" t="s">
        <v>237</v>
      </c>
      <c r="BK73" s="352" t="s">
        <v>238</v>
      </c>
      <c r="BL73" s="352" t="s">
        <v>239</v>
      </c>
      <c r="BM73" s="352" t="s">
        <v>240</v>
      </c>
      <c r="BN73" s="352" t="s">
        <v>241</v>
      </c>
      <c r="BO73" s="352" t="s">
        <v>242</v>
      </c>
      <c r="BP73" s="352" t="s">
        <v>243</v>
      </c>
      <c r="BQ73" s="352" t="s">
        <v>244</v>
      </c>
      <c r="BR73" s="352" t="s">
        <v>245</v>
      </c>
      <c r="BS73" s="352" t="s">
        <v>246</v>
      </c>
      <c r="BT73" s="352" t="s">
        <v>247</v>
      </c>
      <c r="BU73" s="352" t="s">
        <v>248</v>
      </c>
      <c r="BV73" s="352" t="s">
        <v>249</v>
      </c>
      <c r="BW73" s="352" t="s">
        <v>250</v>
      </c>
      <c r="BX73" s="352" t="s">
        <v>251</v>
      </c>
      <c r="BY73" s="352" t="s">
        <v>252</v>
      </c>
      <c r="BZ73" s="352" t="s">
        <v>253</v>
      </c>
      <c r="CA73" s="352" t="s">
        <v>254</v>
      </c>
      <c r="CB73" s="352" t="s">
        <v>255</v>
      </c>
      <c r="CC73" s="352" t="s">
        <v>256</v>
      </c>
      <c r="CD73" s="352" t="s">
        <v>257</v>
      </c>
      <c r="CE73" s="352" t="s">
        <v>258</v>
      </c>
      <c r="CF73" s="352" t="s">
        <v>259</v>
      </c>
      <c r="CG73" s="352" t="s">
        <v>260</v>
      </c>
      <c r="CH73" s="391" t="s">
        <v>261</v>
      </c>
    </row>
    <row r="74" spans="1:118" ht="15.6" x14ac:dyDescent="0.3">
      <c r="A74" s="355">
        <v>2026</v>
      </c>
      <c r="B74" s="356" t="s">
        <v>462</v>
      </c>
      <c r="C74" s="357"/>
      <c r="D74" s="358" t="s">
        <v>263</v>
      </c>
      <c r="E74" s="358" t="s">
        <v>263</v>
      </c>
      <c r="F74" s="358" t="s">
        <v>263</v>
      </c>
      <c r="G74" s="358" t="s">
        <v>263</v>
      </c>
      <c r="H74" s="358" t="s">
        <v>263</v>
      </c>
      <c r="I74" s="358" t="s">
        <v>263</v>
      </c>
      <c r="J74" s="358" t="s">
        <v>263</v>
      </c>
      <c r="K74" s="358" t="s">
        <v>263</v>
      </c>
      <c r="L74" s="358" t="s">
        <v>263</v>
      </c>
      <c r="M74" s="358" t="s">
        <v>263</v>
      </c>
      <c r="N74" s="358" t="s">
        <v>263</v>
      </c>
      <c r="O74" s="358" t="s">
        <v>263</v>
      </c>
      <c r="P74" s="358" t="s">
        <v>263</v>
      </c>
      <c r="Q74" s="358" t="s">
        <v>263</v>
      </c>
      <c r="R74" s="358" t="s">
        <v>263</v>
      </c>
      <c r="S74" s="358" t="s">
        <v>263</v>
      </c>
      <c r="T74" s="358" t="s">
        <v>263</v>
      </c>
      <c r="U74" s="358" t="s">
        <v>263</v>
      </c>
      <c r="V74" s="358" t="s">
        <v>263</v>
      </c>
      <c r="W74" s="358" t="s">
        <v>263</v>
      </c>
      <c r="X74" s="358" t="s">
        <v>263</v>
      </c>
      <c r="Y74" s="358" t="s">
        <v>263</v>
      </c>
      <c r="Z74" s="358" t="s">
        <v>263</v>
      </c>
      <c r="AA74" s="358" t="s">
        <v>263</v>
      </c>
      <c r="AB74" s="358" t="s">
        <v>263</v>
      </c>
      <c r="AC74" s="358" t="s">
        <v>263</v>
      </c>
      <c r="AD74" s="358" t="s">
        <v>263</v>
      </c>
      <c r="AE74" s="358" t="s">
        <v>263</v>
      </c>
      <c r="AF74" s="358" t="s">
        <v>263</v>
      </c>
      <c r="AG74" s="358" t="s">
        <v>263</v>
      </c>
      <c r="AH74" s="358" t="s">
        <v>263</v>
      </c>
      <c r="AI74" s="358" t="s">
        <v>263</v>
      </c>
      <c r="AJ74" s="358" t="s">
        <v>263</v>
      </c>
      <c r="AK74" s="358" t="s">
        <v>263</v>
      </c>
      <c r="AL74" s="358" t="s">
        <v>263</v>
      </c>
      <c r="AM74" s="358" t="s">
        <v>263</v>
      </c>
      <c r="AN74" s="358" t="s">
        <v>263</v>
      </c>
      <c r="AO74" s="358" t="s">
        <v>263</v>
      </c>
      <c r="AP74" s="358" t="s">
        <v>263</v>
      </c>
      <c r="AQ74" s="358" t="s">
        <v>263</v>
      </c>
      <c r="AR74" s="358" t="s">
        <v>263</v>
      </c>
      <c r="AS74" s="358" t="s">
        <v>263</v>
      </c>
      <c r="AT74" s="358" t="s">
        <v>263</v>
      </c>
      <c r="AU74" s="358" t="s">
        <v>263</v>
      </c>
      <c r="AV74" s="358" t="s">
        <v>263</v>
      </c>
      <c r="AW74" s="358" t="s">
        <v>263</v>
      </c>
      <c r="AX74" s="358" t="s">
        <v>263</v>
      </c>
      <c r="AY74" s="358" t="s">
        <v>263</v>
      </c>
      <c r="AZ74" s="358" t="s">
        <v>263</v>
      </c>
      <c r="BA74" s="358" t="s">
        <v>263</v>
      </c>
      <c r="BB74" s="358" t="s">
        <v>263</v>
      </c>
      <c r="BC74" s="358" t="s">
        <v>263</v>
      </c>
      <c r="BD74" s="358" t="s">
        <v>263</v>
      </c>
      <c r="BE74" s="358" t="s">
        <v>263</v>
      </c>
      <c r="BF74" s="358" t="s">
        <v>263</v>
      </c>
      <c r="BG74" s="358" t="s">
        <v>263</v>
      </c>
      <c r="BH74" s="358" t="s">
        <v>263</v>
      </c>
      <c r="BI74" s="358" t="s">
        <v>263</v>
      </c>
      <c r="BJ74" s="358" t="s">
        <v>263</v>
      </c>
      <c r="BK74" s="358" t="s">
        <v>263</v>
      </c>
      <c r="BL74" s="358" t="s">
        <v>263</v>
      </c>
      <c r="BM74" s="358" t="s">
        <v>263</v>
      </c>
      <c r="BN74" s="358" t="s">
        <v>263</v>
      </c>
      <c r="BO74" s="358" t="s">
        <v>263</v>
      </c>
      <c r="BP74" s="358" t="s">
        <v>263</v>
      </c>
      <c r="BQ74" s="358" t="s">
        <v>263</v>
      </c>
      <c r="BR74" s="358" t="s">
        <v>263</v>
      </c>
      <c r="BS74" s="358" t="s">
        <v>263</v>
      </c>
      <c r="BT74" s="358" t="s">
        <v>263</v>
      </c>
      <c r="BU74" s="358" t="s">
        <v>263</v>
      </c>
      <c r="BV74" s="358" t="s">
        <v>263</v>
      </c>
      <c r="BW74" s="358" t="s">
        <v>263</v>
      </c>
      <c r="BX74" s="358" t="s">
        <v>263</v>
      </c>
      <c r="BY74" s="358" t="s">
        <v>263</v>
      </c>
      <c r="BZ74" s="358" t="s">
        <v>263</v>
      </c>
      <c r="CA74" s="358" t="s">
        <v>263</v>
      </c>
      <c r="CB74" s="358" t="s">
        <v>263</v>
      </c>
      <c r="CC74" s="358" t="s">
        <v>264</v>
      </c>
      <c r="CD74" s="358" t="s">
        <v>264</v>
      </c>
      <c r="CE74" s="358" t="s">
        <v>264</v>
      </c>
      <c r="CF74" s="358" t="s">
        <v>264</v>
      </c>
      <c r="CG74" s="358" t="s">
        <v>264</v>
      </c>
      <c r="CH74" s="392" t="s">
        <v>264</v>
      </c>
    </row>
    <row r="75" spans="1:118" ht="15.6" x14ac:dyDescent="0.3">
      <c r="A75" s="360"/>
      <c r="B75" s="267" t="s">
        <v>589</v>
      </c>
      <c r="C75" s="361"/>
      <c r="D75" s="362"/>
      <c r="E75" s="362"/>
      <c r="F75" s="362"/>
      <c r="G75" s="362"/>
      <c r="H75" s="362"/>
      <c r="I75" s="362"/>
      <c r="J75" s="362"/>
      <c r="K75" s="362"/>
      <c r="L75" s="362"/>
      <c r="M75" s="362"/>
      <c r="N75" s="362"/>
      <c r="O75" s="362"/>
      <c r="P75" s="362"/>
      <c r="Q75" s="362"/>
      <c r="R75" s="362"/>
      <c r="S75" s="362"/>
      <c r="T75" s="362"/>
      <c r="U75" s="362"/>
      <c r="V75" s="362"/>
      <c r="W75" s="362"/>
      <c r="X75" s="362"/>
      <c r="Y75" s="362"/>
      <c r="Z75" s="362"/>
      <c r="AA75" s="362"/>
      <c r="AB75" s="362"/>
      <c r="AC75" s="362"/>
      <c r="AD75" s="362"/>
      <c r="AE75" s="362"/>
      <c r="AF75" s="362"/>
      <c r="AG75" s="362"/>
      <c r="AH75" s="362">
        <f t="shared" ref="AH75:CH75" si="32">SUM(AH76+AH81+AH96)</f>
        <v>12675.52186117266</v>
      </c>
      <c r="AI75" s="362">
        <f t="shared" si="32"/>
        <v>12018.881027750798</v>
      </c>
      <c r="AJ75" s="362">
        <f t="shared" si="32"/>
        <v>11531.16157174816</v>
      </c>
      <c r="AK75" s="362">
        <f t="shared" si="32"/>
        <v>12173.169482613874</v>
      </c>
      <c r="AL75" s="362">
        <f t="shared" si="32"/>
        <v>12589.086162906468</v>
      </c>
      <c r="AM75" s="362">
        <f t="shared" si="32"/>
        <v>12858.79795170209</v>
      </c>
      <c r="AN75" s="362">
        <f t="shared" si="32"/>
        <v>13990.401537968499</v>
      </c>
      <c r="AO75" s="362">
        <f t="shared" si="32"/>
        <v>14913.676033718653</v>
      </c>
      <c r="AP75" s="362">
        <f t="shared" si="32"/>
        <v>16074.304954488536</v>
      </c>
      <c r="AQ75" s="362">
        <f t="shared" si="32"/>
        <v>16924.099930165321</v>
      </c>
      <c r="AR75" s="362">
        <f t="shared" si="32"/>
        <v>18080.552143415829</v>
      </c>
      <c r="AS75" s="362">
        <f t="shared" si="32"/>
        <v>19105.556489714756</v>
      </c>
      <c r="AT75" s="362">
        <f t="shared" si="32"/>
        <v>20574.869920956822</v>
      </c>
      <c r="AU75" s="362">
        <f t="shared" si="32"/>
        <v>24243.641452614102</v>
      </c>
      <c r="AV75" s="362">
        <f t="shared" si="32"/>
        <v>28497.781391914883</v>
      </c>
      <c r="AW75" s="362">
        <f t="shared" si="32"/>
        <v>32842.369972308035</v>
      </c>
      <c r="AX75" s="362">
        <f t="shared" si="32"/>
        <v>35751.155622534854</v>
      </c>
      <c r="AY75" s="362">
        <f t="shared" si="32"/>
        <v>37308.440948779804</v>
      </c>
      <c r="AZ75" s="362">
        <f t="shared" si="32"/>
        <v>38140.635228844782</v>
      </c>
      <c r="BA75" s="362">
        <f t="shared" si="32"/>
        <v>39244.936936405022</v>
      </c>
      <c r="BB75" s="362">
        <f t="shared" si="32"/>
        <v>39718.201836267894</v>
      </c>
      <c r="BC75" s="362">
        <f t="shared" si="32"/>
        <v>39723.816910391586</v>
      </c>
      <c r="BD75" s="362">
        <f t="shared" si="32"/>
        <v>41017.254903790774</v>
      </c>
      <c r="BE75" s="362">
        <f t="shared" si="32"/>
        <v>42267.469185302361</v>
      </c>
      <c r="BF75" s="362">
        <f t="shared" si="32"/>
        <v>42400.053697951502</v>
      </c>
      <c r="BG75" s="362">
        <f t="shared" si="32"/>
        <v>43042.729979815012</v>
      </c>
      <c r="BH75" s="362">
        <f t="shared" si="32"/>
        <v>42405.968724798535</v>
      </c>
      <c r="BI75" s="362">
        <f t="shared" si="32"/>
        <v>42259.001410081641</v>
      </c>
      <c r="BJ75" s="362">
        <f t="shared" si="32"/>
        <v>42232.130252897732</v>
      </c>
      <c r="BK75" s="362">
        <f t="shared" si="32"/>
        <v>43995.38288645236</v>
      </c>
      <c r="BL75" s="362">
        <f t="shared" si="32"/>
        <v>43935.640836443046</v>
      </c>
      <c r="BM75" s="362">
        <f t="shared" si="32"/>
        <v>46396.230178687489</v>
      </c>
      <c r="BN75" s="362">
        <f t="shared" si="32"/>
        <v>46512.12409554785</v>
      </c>
      <c r="BO75" s="362">
        <f t="shared" si="32"/>
        <v>46890.620354549435</v>
      </c>
      <c r="BP75" s="362">
        <f t="shared" si="32"/>
        <v>47592.695709531785</v>
      </c>
      <c r="BQ75" s="362">
        <f t="shared" si="32"/>
        <v>47229.023243521799</v>
      </c>
      <c r="BR75" s="362">
        <f t="shared" si="32"/>
        <v>49843.483938309786</v>
      </c>
      <c r="BS75" s="362">
        <f t="shared" si="32"/>
        <v>51927.278348527529</v>
      </c>
      <c r="BT75" s="362">
        <f t="shared" si="32"/>
        <v>51977.454442147988</v>
      </c>
      <c r="BU75" s="362">
        <f t="shared" si="32"/>
        <v>53948.251343910022</v>
      </c>
      <c r="BV75" s="362">
        <f t="shared" si="32"/>
        <v>54456.636469806421</v>
      </c>
      <c r="BW75" s="362">
        <f t="shared" si="32"/>
        <v>55727.886128573882</v>
      </c>
      <c r="BX75" s="362">
        <f t="shared" si="32"/>
        <v>54465.861912290144</v>
      </c>
      <c r="BY75" s="362">
        <f t="shared" si="32"/>
        <v>57900.765382433849</v>
      </c>
      <c r="BZ75" s="362">
        <f t="shared" si="32"/>
        <v>58480.996375149625</v>
      </c>
      <c r="CA75" s="362">
        <f t="shared" si="32"/>
        <v>66372.189851503324</v>
      </c>
      <c r="CB75" s="362">
        <f t="shared" si="32"/>
        <v>74842.504661164101</v>
      </c>
      <c r="CC75" s="362">
        <f t="shared" si="32"/>
        <v>78436.177216396827</v>
      </c>
      <c r="CD75" s="362">
        <f t="shared" si="32"/>
        <v>83637.994305414584</v>
      </c>
      <c r="CE75" s="362">
        <f t="shared" si="32"/>
        <v>86429.539047983446</v>
      </c>
      <c r="CF75" s="362">
        <f t="shared" si="32"/>
        <v>88700.089622487969</v>
      </c>
      <c r="CG75" s="363">
        <f t="shared" si="32"/>
        <v>91316.413377120974</v>
      </c>
      <c r="CH75" s="364">
        <f t="shared" si="32"/>
        <v>94250.224056451858</v>
      </c>
      <c r="CJ75" s="393"/>
      <c r="CK75" s="393"/>
      <c r="CL75" s="393"/>
      <c r="CM75" s="393"/>
      <c r="CN75" s="393"/>
      <c r="CO75" s="393"/>
      <c r="CP75" s="393"/>
      <c r="CQ75" s="393"/>
      <c r="CR75" s="393"/>
      <c r="CS75" s="393"/>
      <c r="CT75" s="393"/>
      <c r="CU75" s="393"/>
      <c r="CV75" s="393"/>
      <c r="CW75" s="393"/>
      <c r="CX75" s="393"/>
      <c r="CY75" s="393"/>
      <c r="CZ75" s="393"/>
      <c r="DA75" s="393"/>
      <c r="DB75" s="393"/>
      <c r="DC75" s="393"/>
      <c r="DD75" s="393"/>
      <c r="DE75" s="393"/>
      <c r="DF75" s="393"/>
      <c r="DG75" s="393"/>
      <c r="DH75" s="393"/>
      <c r="DI75" s="393"/>
      <c r="DJ75" s="393"/>
      <c r="DK75" s="393"/>
      <c r="DL75" s="393"/>
      <c r="DM75" s="393"/>
      <c r="DN75" s="393"/>
    </row>
    <row r="76" spans="1:118" s="369" customFormat="1" ht="15.6" x14ac:dyDescent="0.3">
      <c r="A76" s="360"/>
      <c r="B76" s="365" t="s">
        <v>637</v>
      </c>
      <c r="C76" s="361"/>
      <c r="D76" s="366"/>
      <c r="E76" s="366"/>
      <c r="F76" s="366"/>
      <c r="G76" s="366"/>
      <c r="H76" s="366"/>
      <c r="I76" s="366"/>
      <c r="J76" s="366"/>
      <c r="K76" s="366"/>
      <c r="L76" s="366"/>
      <c r="M76" s="366"/>
      <c r="N76" s="366"/>
      <c r="O76" s="366"/>
      <c r="P76" s="366"/>
      <c r="Q76" s="366"/>
      <c r="R76" s="366"/>
      <c r="S76" s="366"/>
      <c r="T76" s="366"/>
      <c r="U76" s="366"/>
      <c r="V76" s="366"/>
      <c r="W76" s="366"/>
      <c r="X76" s="366"/>
      <c r="Y76" s="366"/>
      <c r="Z76" s="366"/>
      <c r="AA76" s="366"/>
      <c r="AB76" s="366"/>
      <c r="AC76" s="366"/>
      <c r="AD76" s="366"/>
      <c r="AE76" s="366"/>
      <c r="AF76" s="366"/>
      <c r="AG76" s="366"/>
      <c r="AH76" s="367">
        <f t="shared" ref="AH76:CH76" si="33">SUM(AH77)</f>
        <v>248.38828521515538</v>
      </c>
      <c r="AI76" s="367">
        <f t="shared" si="33"/>
        <v>251.33326241115361</v>
      </c>
      <c r="AJ76" s="367">
        <f t="shared" si="33"/>
        <v>252.19683167272768</v>
      </c>
      <c r="AK76" s="367">
        <f t="shared" si="33"/>
        <v>263.41713923590555</v>
      </c>
      <c r="AL76" s="367">
        <f t="shared" si="33"/>
        <v>282.79023451595015</v>
      </c>
      <c r="AM76" s="367">
        <f t="shared" si="33"/>
        <v>295.44533797520404</v>
      </c>
      <c r="AN76" s="367">
        <f t="shared" si="33"/>
        <v>298.24500292493798</v>
      </c>
      <c r="AO76" s="367">
        <f t="shared" si="33"/>
        <v>315.29058485336816</v>
      </c>
      <c r="AP76" s="367">
        <f t="shared" si="33"/>
        <v>326.65225262673937</v>
      </c>
      <c r="AQ76" s="367">
        <f t="shared" si="33"/>
        <v>340.45409760716689</v>
      </c>
      <c r="AR76" s="367">
        <f t="shared" si="33"/>
        <v>342.65010247767469</v>
      </c>
      <c r="AS76" s="367">
        <f t="shared" si="33"/>
        <v>344.39111690968707</v>
      </c>
      <c r="AT76" s="367">
        <f t="shared" si="33"/>
        <v>369.5535149724974</v>
      </c>
      <c r="AU76" s="367">
        <f t="shared" si="33"/>
        <v>421.87986544638699</v>
      </c>
      <c r="AV76" s="367">
        <f t="shared" si="33"/>
        <v>523.50737989336596</v>
      </c>
      <c r="AW76" s="367">
        <f t="shared" si="33"/>
        <v>709.12194255617715</v>
      </c>
      <c r="AX76" s="367">
        <f t="shared" si="33"/>
        <v>783.18929741765123</v>
      </c>
      <c r="AY76" s="367">
        <f t="shared" si="33"/>
        <v>909.39167604889701</v>
      </c>
      <c r="AZ76" s="367">
        <f t="shared" si="33"/>
        <v>891.44208705505525</v>
      </c>
      <c r="BA76" s="367">
        <f t="shared" si="33"/>
        <v>980.10619993803982</v>
      </c>
      <c r="BB76" s="367">
        <f t="shared" si="33"/>
        <v>1045.5922733102639</v>
      </c>
      <c r="BC76" s="367">
        <f t="shared" si="33"/>
        <v>1106.653932212939</v>
      </c>
      <c r="BD76" s="367">
        <f t="shared" si="33"/>
        <v>1175.627185589633</v>
      </c>
      <c r="BE76" s="367">
        <f t="shared" si="33"/>
        <v>1278.9539661586446</v>
      </c>
      <c r="BF76" s="367">
        <f t="shared" si="33"/>
        <v>1418.0265546855474</v>
      </c>
      <c r="BG76" s="367">
        <f t="shared" si="33"/>
        <v>1440.9384348035867</v>
      </c>
      <c r="BH76" s="367">
        <f t="shared" si="33"/>
        <v>1484.8901083969463</v>
      </c>
      <c r="BI76" s="367">
        <f t="shared" si="33"/>
        <v>1585.288712518636</v>
      </c>
      <c r="BJ76" s="367">
        <f t="shared" si="33"/>
        <v>1620.5441639331061</v>
      </c>
      <c r="BK76" s="367">
        <f t="shared" si="33"/>
        <v>1699.1558489913484</v>
      </c>
      <c r="BL76" s="367">
        <f t="shared" si="33"/>
        <v>1742.2556175025195</v>
      </c>
      <c r="BM76" s="367">
        <f t="shared" si="33"/>
        <v>1854.0118822668408</v>
      </c>
      <c r="BN76" s="367">
        <f t="shared" si="33"/>
        <v>1865.9710482373309</v>
      </c>
      <c r="BO76" s="367">
        <f t="shared" si="33"/>
        <v>1968.479126146636</v>
      </c>
      <c r="BP76" s="367">
        <f t="shared" si="33"/>
        <v>2046.6634200293538</v>
      </c>
      <c r="BQ76" s="367">
        <f t="shared" si="33"/>
        <v>2109.8519716436376</v>
      </c>
      <c r="BR76" s="367">
        <f t="shared" si="33"/>
        <v>2441.4179601213086</v>
      </c>
      <c r="BS76" s="367">
        <f t="shared" si="33"/>
        <v>2590.3461121120381</v>
      </c>
      <c r="BT76" s="367">
        <f t="shared" si="33"/>
        <v>2625.6164590944709</v>
      </c>
      <c r="BU76" s="367">
        <f t="shared" si="33"/>
        <v>2685.8790212863819</v>
      </c>
      <c r="BV76" s="367">
        <f t="shared" si="33"/>
        <v>2825.1929219265603</v>
      </c>
      <c r="BW76" s="367">
        <f t="shared" si="33"/>
        <v>2994.0408645240586</v>
      </c>
      <c r="BX76" s="367">
        <f t="shared" si="33"/>
        <v>2778.8927185643533</v>
      </c>
      <c r="BY76" s="367">
        <f t="shared" si="33"/>
        <v>3020.0761447177206</v>
      </c>
      <c r="BZ76" s="367">
        <f t="shared" si="33"/>
        <v>3280.2381305444687</v>
      </c>
      <c r="CA76" s="367">
        <f t="shared" si="33"/>
        <v>3993.1758030181254</v>
      </c>
      <c r="CB76" s="367">
        <f t="shared" si="33"/>
        <v>4805.201935342373</v>
      </c>
      <c r="CC76" s="367">
        <f t="shared" si="33"/>
        <v>5427.5834834768448</v>
      </c>
      <c r="CD76" s="367">
        <f t="shared" si="33"/>
        <v>6075.8076062382124</v>
      </c>
      <c r="CE76" s="367">
        <f t="shared" si="33"/>
        <v>6563.8246578108292</v>
      </c>
      <c r="CF76" s="367">
        <f t="shared" si="33"/>
        <v>6969.0565682435754</v>
      </c>
      <c r="CG76" s="367">
        <f t="shared" si="33"/>
        <v>7342.8565937324147</v>
      </c>
      <c r="CH76" s="368">
        <f t="shared" si="33"/>
        <v>7694.3152812106155</v>
      </c>
      <c r="CK76" s="394"/>
    </row>
    <row r="77" spans="1:118" ht="15.6" x14ac:dyDescent="0.3">
      <c r="A77" s="370"/>
      <c r="B77" s="371" t="s">
        <v>590</v>
      </c>
      <c r="C77" s="372"/>
      <c r="D77" s="367"/>
      <c r="E77" s="367"/>
      <c r="F77" s="367"/>
      <c r="G77" s="367"/>
      <c r="H77" s="367"/>
      <c r="I77" s="367"/>
      <c r="J77" s="367"/>
      <c r="K77" s="367"/>
      <c r="L77" s="367"/>
      <c r="M77" s="367"/>
      <c r="N77" s="367"/>
      <c r="O77" s="367"/>
      <c r="P77" s="367"/>
      <c r="Q77" s="367"/>
      <c r="R77" s="367"/>
      <c r="S77" s="367"/>
      <c r="T77" s="367"/>
      <c r="U77" s="367"/>
      <c r="V77" s="367"/>
      <c r="W77" s="367"/>
      <c r="X77" s="367"/>
      <c r="Y77" s="367"/>
      <c r="Z77" s="367"/>
      <c r="AA77" s="367"/>
      <c r="AB77" s="367"/>
      <c r="AC77" s="367"/>
      <c r="AD77" s="367"/>
      <c r="AE77" s="367"/>
      <c r="AF77" s="367"/>
      <c r="AG77" s="367"/>
      <c r="AH77" s="367">
        <f>SUM(AH78:AH80)</f>
        <v>248.38828521515538</v>
      </c>
      <c r="AI77" s="367">
        <f t="shared" ref="AI77:CH77" si="34">SUM(AI78:AI80)</f>
        <v>251.33326241115361</v>
      </c>
      <c r="AJ77" s="367">
        <f t="shared" si="34"/>
        <v>252.19683167272768</v>
      </c>
      <c r="AK77" s="367">
        <f t="shared" si="34"/>
        <v>263.41713923590555</v>
      </c>
      <c r="AL77" s="367">
        <f t="shared" si="34"/>
        <v>282.79023451595015</v>
      </c>
      <c r="AM77" s="367">
        <f t="shared" si="34"/>
        <v>295.44533797520404</v>
      </c>
      <c r="AN77" s="367">
        <f t="shared" si="34"/>
        <v>298.24500292493798</v>
      </c>
      <c r="AO77" s="367">
        <f t="shared" si="34"/>
        <v>315.29058485336816</v>
      </c>
      <c r="AP77" s="367">
        <f t="shared" si="34"/>
        <v>326.65225262673937</v>
      </c>
      <c r="AQ77" s="367">
        <f t="shared" si="34"/>
        <v>340.45409760716689</v>
      </c>
      <c r="AR77" s="367">
        <f t="shared" si="34"/>
        <v>342.65010247767469</v>
      </c>
      <c r="AS77" s="367">
        <f t="shared" si="34"/>
        <v>344.39111690968707</v>
      </c>
      <c r="AT77" s="367">
        <f t="shared" si="34"/>
        <v>369.5535149724974</v>
      </c>
      <c r="AU77" s="367">
        <f t="shared" si="34"/>
        <v>421.87986544638699</v>
      </c>
      <c r="AV77" s="367">
        <f t="shared" si="34"/>
        <v>523.50737989336596</v>
      </c>
      <c r="AW77" s="367">
        <f t="shared" si="34"/>
        <v>709.12194255617715</v>
      </c>
      <c r="AX77" s="367">
        <f t="shared" si="34"/>
        <v>783.18929741765123</v>
      </c>
      <c r="AY77" s="367">
        <f t="shared" si="34"/>
        <v>909.39167604889701</v>
      </c>
      <c r="AZ77" s="367">
        <f t="shared" si="34"/>
        <v>891.44208705505525</v>
      </c>
      <c r="BA77" s="367">
        <f t="shared" si="34"/>
        <v>980.10619993803982</v>
      </c>
      <c r="BB77" s="367">
        <f t="shared" si="34"/>
        <v>1045.5922733102639</v>
      </c>
      <c r="BC77" s="367">
        <f t="shared" si="34"/>
        <v>1106.653932212939</v>
      </c>
      <c r="BD77" s="367">
        <f t="shared" si="34"/>
        <v>1175.627185589633</v>
      </c>
      <c r="BE77" s="367">
        <f t="shared" si="34"/>
        <v>1278.9539661586446</v>
      </c>
      <c r="BF77" s="367">
        <f t="shared" si="34"/>
        <v>1418.0265546855474</v>
      </c>
      <c r="BG77" s="367">
        <f t="shared" si="34"/>
        <v>1440.9384348035867</v>
      </c>
      <c r="BH77" s="367">
        <f t="shared" si="34"/>
        <v>1484.8901083969463</v>
      </c>
      <c r="BI77" s="367">
        <f t="shared" si="34"/>
        <v>1585.288712518636</v>
      </c>
      <c r="BJ77" s="367">
        <f t="shared" si="34"/>
        <v>1620.5441639331061</v>
      </c>
      <c r="BK77" s="367">
        <f t="shared" si="34"/>
        <v>1699.1558489913484</v>
      </c>
      <c r="BL77" s="367">
        <f t="shared" si="34"/>
        <v>1742.2556175025195</v>
      </c>
      <c r="BM77" s="367">
        <f t="shared" si="34"/>
        <v>1854.0118822668408</v>
      </c>
      <c r="BN77" s="367">
        <f t="shared" si="34"/>
        <v>1865.9710482373309</v>
      </c>
      <c r="BO77" s="367">
        <f t="shared" si="34"/>
        <v>1968.479126146636</v>
      </c>
      <c r="BP77" s="367">
        <f t="shared" si="34"/>
        <v>2046.6634200293538</v>
      </c>
      <c r="BQ77" s="367">
        <f t="shared" si="34"/>
        <v>2109.8519716436376</v>
      </c>
      <c r="BR77" s="367">
        <f t="shared" si="34"/>
        <v>2441.4179601213086</v>
      </c>
      <c r="BS77" s="367">
        <f t="shared" si="34"/>
        <v>2590.3461121120381</v>
      </c>
      <c r="BT77" s="367">
        <f t="shared" si="34"/>
        <v>2625.6164590944709</v>
      </c>
      <c r="BU77" s="367">
        <f t="shared" si="34"/>
        <v>2685.8790212863819</v>
      </c>
      <c r="BV77" s="367">
        <f t="shared" si="34"/>
        <v>2825.1929219265603</v>
      </c>
      <c r="BW77" s="367">
        <f t="shared" si="34"/>
        <v>2994.0408645240586</v>
      </c>
      <c r="BX77" s="367">
        <f t="shared" si="34"/>
        <v>2778.8927185643533</v>
      </c>
      <c r="BY77" s="367">
        <f t="shared" si="34"/>
        <v>3020.0761447177206</v>
      </c>
      <c r="BZ77" s="367">
        <f t="shared" si="34"/>
        <v>3280.2381305444687</v>
      </c>
      <c r="CA77" s="367">
        <f t="shared" si="34"/>
        <v>3993.1758030181254</v>
      </c>
      <c r="CB77" s="367">
        <f t="shared" si="34"/>
        <v>4805.201935342373</v>
      </c>
      <c r="CC77" s="367">
        <f t="shared" si="34"/>
        <v>5427.5834834768448</v>
      </c>
      <c r="CD77" s="367">
        <f t="shared" si="34"/>
        <v>6075.8076062382124</v>
      </c>
      <c r="CE77" s="367">
        <f t="shared" si="34"/>
        <v>6563.8246578108292</v>
      </c>
      <c r="CF77" s="367">
        <f t="shared" si="34"/>
        <v>6969.0565682435754</v>
      </c>
      <c r="CG77" s="367">
        <f t="shared" si="34"/>
        <v>7342.8565937324147</v>
      </c>
      <c r="CH77" s="368">
        <f t="shared" si="34"/>
        <v>7694.3152812106155</v>
      </c>
      <c r="CJ77" s="393"/>
      <c r="CK77" s="393"/>
    </row>
    <row r="78" spans="1:118" ht="15.6" x14ac:dyDescent="0.3">
      <c r="A78" s="370"/>
      <c r="B78" s="373" t="s">
        <v>638</v>
      </c>
      <c r="C78" s="372"/>
      <c r="D78" s="367"/>
      <c r="E78" s="367"/>
      <c r="F78" s="367"/>
      <c r="G78" s="367"/>
      <c r="H78" s="367"/>
      <c r="I78" s="367"/>
      <c r="J78" s="367"/>
      <c r="K78" s="367"/>
      <c r="L78" s="367"/>
      <c r="M78" s="367"/>
      <c r="N78" s="367"/>
      <c r="O78" s="367"/>
      <c r="P78" s="367"/>
      <c r="Q78" s="367"/>
      <c r="R78" s="367"/>
      <c r="S78" s="367"/>
      <c r="T78" s="367"/>
      <c r="U78" s="367"/>
      <c r="V78" s="367"/>
      <c r="W78" s="367"/>
      <c r="X78" s="367"/>
      <c r="Y78" s="367"/>
      <c r="Z78" s="367"/>
      <c r="AA78" s="367"/>
      <c r="AB78" s="367"/>
      <c r="AC78" s="367"/>
      <c r="AD78" s="367"/>
      <c r="AE78" s="367"/>
      <c r="AF78" s="367"/>
      <c r="AG78" s="367"/>
      <c r="AH78" s="367">
        <v>189.22611942866089</v>
      </c>
      <c r="AI78" s="367">
        <v>186.59350556422592</v>
      </c>
      <c r="AJ78" s="367">
        <v>188.53849445492386</v>
      </c>
      <c r="AK78" s="367">
        <v>197.54347798139406</v>
      </c>
      <c r="AL78" s="367">
        <v>213.76729443517499</v>
      </c>
      <c r="AM78" s="367">
        <v>224.92604026241318</v>
      </c>
      <c r="AN78" s="367">
        <v>231.05100012875008</v>
      </c>
      <c r="AO78" s="367">
        <v>249.803236679864</v>
      </c>
      <c r="AP78" s="367">
        <v>260.2049259307509</v>
      </c>
      <c r="AQ78" s="367">
        <v>275.12707706577544</v>
      </c>
      <c r="AR78" s="367">
        <v>278.56782629368524</v>
      </c>
      <c r="AS78" s="367">
        <v>281.09656148005877</v>
      </c>
      <c r="AT78" s="367">
        <v>304.99707708095877</v>
      </c>
      <c r="AU78" s="367">
        <v>351.39751819453704</v>
      </c>
      <c r="AV78" s="367">
        <v>0</v>
      </c>
      <c r="AW78" s="367">
        <v>0</v>
      </c>
      <c r="AX78" s="367">
        <v>0</v>
      </c>
      <c r="AY78" s="367">
        <v>0</v>
      </c>
      <c r="AZ78" s="367">
        <v>0</v>
      </c>
      <c r="BA78" s="367">
        <v>0</v>
      </c>
      <c r="BB78" s="367">
        <v>0</v>
      </c>
      <c r="BC78" s="367">
        <v>0</v>
      </c>
      <c r="BD78" s="367">
        <v>0</v>
      </c>
      <c r="BE78" s="367">
        <v>0</v>
      </c>
      <c r="BF78" s="367">
        <v>0</v>
      </c>
      <c r="BG78" s="367">
        <v>0</v>
      </c>
      <c r="BH78" s="367">
        <v>0</v>
      </c>
      <c r="BI78" s="367">
        <v>0</v>
      </c>
      <c r="BJ78" s="367">
        <v>0</v>
      </c>
      <c r="BK78" s="367">
        <v>0</v>
      </c>
      <c r="BL78" s="367">
        <v>0</v>
      </c>
      <c r="BM78" s="367">
        <v>0</v>
      </c>
      <c r="BN78" s="367">
        <v>0</v>
      </c>
      <c r="BO78" s="367">
        <v>0</v>
      </c>
      <c r="BP78" s="367">
        <v>0</v>
      </c>
      <c r="BQ78" s="367">
        <v>0</v>
      </c>
      <c r="BR78" s="367">
        <v>0</v>
      </c>
      <c r="BS78" s="367">
        <v>0</v>
      </c>
      <c r="BT78" s="367">
        <v>0</v>
      </c>
      <c r="BU78" s="367">
        <v>0</v>
      </c>
      <c r="BV78" s="367">
        <v>0</v>
      </c>
      <c r="BW78" s="367">
        <v>0</v>
      </c>
      <c r="BX78" s="367">
        <v>0</v>
      </c>
      <c r="BY78" s="367">
        <v>0</v>
      </c>
      <c r="BZ78" s="367">
        <v>0</v>
      </c>
      <c r="CA78" s="367">
        <v>0</v>
      </c>
      <c r="CB78" s="367">
        <v>0</v>
      </c>
      <c r="CC78" s="367">
        <v>0</v>
      </c>
      <c r="CD78" s="367">
        <v>0</v>
      </c>
      <c r="CE78" s="367">
        <v>0</v>
      </c>
      <c r="CF78" s="367">
        <v>0</v>
      </c>
      <c r="CG78" s="367">
        <v>0</v>
      </c>
      <c r="CH78" s="368">
        <v>0</v>
      </c>
      <c r="CJ78" s="393"/>
      <c r="CK78" s="393"/>
    </row>
    <row r="79" spans="1:118" ht="15.6" x14ac:dyDescent="0.3">
      <c r="A79" s="370"/>
      <c r="B79" s="373" t="s">
        <v>639</v>
      </c>
      <c r="C79" s="372"/>
      <c r="D79" s="367"/>
      <c r="E79" s="367"/>
      <c r="F79" s="367"/>
      <c r="G79" s="367"/>
      <c r="H79" s="367"/>
      <c r="I79" s="367"/>
      <c r="J79" s="367"/>
      <c r="K79" s="367"/>
      <c r="L79" s="367"/>
      <c r="M79" s="367"/>
      <c r="N79" s="367"/>
      <c r="O79" s="367"/>
      <c r="P79" s="367"/>
      <c r="Q79" s="367"/>
      <c r="R79" s="367"/>
      <c r="S79" s="367"/>
      <c r="T79" s="367"/>
      <c r="U79" s="367"/>
      <c r="V79" s="367"/>
      <c r="W79" s="367"/>
      <c r="X79" s="367"/>
      <c r="Y79" s="367"/>
      <c r="Z79" s="367"/>
      <c r="AA79" s="367"/>
      <c r="AB79" s="367"/>
      <c r="AC79" s="367"/>
      <c r="AD79" s="367"/>
      <c r="AE79" s="367"/>
      <c r="AF79" s="367"/>
      <c r="AG79" s="367"/>
      <c r="AH79" s="367">
        <v>0</v>
      </c>
      <c r="AI79" s="367">
        <v>0</v>
      </c>
      <c r="AJ79" s="367">
        <v>0</v>
      </c>
      <c r="AK79" s="367">
        <v>0</v>
      </c>
      <c r="AL79" s="367">
        <v>0</v>
      </c>
      <c r="AM79" s="367">
        <v>0</v>
      </c>
      <c r="AN79" s="367">
        <v>0</v>
      </c>
      <c r="AO79" s="367">
        <v>0</v>
      </c>
      <c r="AP79" s="367">
        <v>0</v>
      </c>
      <c r="AQ79" s="367">
        <v>0</v>
      </c>
      <c r="AR79" s="367">
        <v>0</v>
      </c>
      <c r="AS79" s="367">
        <v>0</v>
      </c>
      <c r="AT79" s="367">
        <v>0</v>
      </c>
      <c r="AU79" s="367">
        <v>0</v>
      </c>
      <c r="AV79" s="367">
        <v>519.09478905954927</v>
      </c>
      <c r="AW79" s="367">
        <v>709.12194255617715</v>
      </c>
      <c r="AX79" s="367">
        <v>783.18929741765123</v>
      </c>
      <c r="AY79" s="367">
        <v>909.39167604889701</v>
      </c>
      <c r="AZ79" s="367">
        <v>891.44208705505525</v>
      </c>
      <c r="BA79" s="367">
        <v>980.10619993803982</v>
      </c>
      <c r="BB79" s="367">
        <v>1045.5922733102639</v>
      </c>
      <c r="BC79" s="367">
        <v>1106.653932212939</v>
      </c>
      <c r="BD79" s="367">
        <v>1175.627185589633</v>
      </c>
      <c r="BE79" s="367">
        <v>1278.9539661586446</v>
      </c>
      <c r="BF79" s="367">
        <v>1418.0265546855474</v>
      </c>
      <c r="BG79" s="367">
        <v>1440.9384348035867</v>
      </c>
      <c r="BH79" s="367">
        <v>1484.8901083969463</v>
      </c>
      <c r="BI79" s="367">
        <v>1585.288712518636</v>
      </c>
      <c r="BJ79" s="367">
        <v>1620.5441639331061</v>
      </c>
      <c r="BK79" s="367">
        <v>1699.1558489913484</v>
      </c>
      <c r="BL79" s="367">
        <v>1742.2556175025195</v>
      </c>
      <c r="BM79" s="367">
        <v>1854.0118822668408</v>
      </c>
      <c r="BN79" s="367">
        <v>1865.9710482373309</v>
      </c>
      <c r="BO79" s="367">
        <v>1968.479126146636</v>
      </c>
      <c r="BP79" s="367">
        <v>2046.6634200293538</v>
      </c>
      <c r="BQ79" s="367">
        <v>2109.8519716436376</v>
      </c>
      <c r="BR79" s="367">
        <v>2441.4179601213086</v>
      </c>
      <c r="BS79" s="367">
        <v>2590.3461121120381</v>
      </c>
      <c r="BT79" s="367">
        <v>2625.6164590944709</v>
      </c>
      <c r="BU79" s="367">
        <v>2685.8790212863819</v>
      </c>
      <c r="BV79" s="367">
        <v>2825.1929219265603</v>
      </c>
      <c r="BW79" s="367">
        <v>2994.0408645240586</v>
      </c>
      <c r="BX79" s="367">
        <v>2778.8927185643533</v>
      </c>
      <c r="BY79" s="367">
        <v>3020.0761447177206</v>
      </c>
      <c r="BZ79" s="367">
        <v>3280.2381305444687</v>
      </c>
      <c r="CA79" s="367">
        <v>3993.1758030181254</v>
      </c>
      <c r="CB79" s="367">
        <v>4805.201935342373</v>
      </c>
      <c r="CC79" s="367">
        <v>5427.5834834768448</v>
      </c>
      <c r="CD79" s="367">
        <v>6075.8076062382124</v>
      </c>
      <c r="CE79" s="367">
        <v>6563.8246578108292</v>
      </c>
      <c r="CF79" s="367">
        <v>6969.0565682435754</v>
      </c>
      <c r="CG79" s="367">
        <v>7342.8565937324147</v>
      </c>
      <c r="CH79" s="368">
        <v>7694.3152812106155</v>
      </c>
      <c r="CK79" s="395"/>
    </row>
    <row r="80" spans="1:118" ht="15.6" x14ac:dyDescent="0.3">
      <c r="A80" s="370"/>
      <c r="B80" s="373" t="s">
        <v>415</v>
      </c>
      <c r="C80" s="372"/>
      <c r="D80" s="367"/>
      <c r="E80" s="367"/>
      <c r="F80" s="367"/>
      <c r="G80" s="367"/>
      <c r="H80" s="367"/>
      <c r="I80" s="367"/>
      <c r="J80" s="367"/>
      <c r="K80" s="367"/>
      <c r="L80" s="367"/>
      <c r="M80" s="367"/>
      <c r="N80" s="367"/>
      <c r="O80" s="367"/>
      <c r="P80" s="367"/>
      <c r="Q80" s="367"/>
      <c r="R80" s="367"/>
      <c r="S80" s="367"/>
      <c r="T80" s="367"/>
      <c r="U80" s="367"/>
      <c r="V80" s="367"/>
      <c r="W80" s="367"/>
      <c r="X80" s="367"/>
      <c r="Y80" s="367"/>
      <c r="Z80" s="367"/>
      <c r="AA80" s="367"/>
      <c r="AB80" s="367"/>
      <c r="AC80" s="367"/>
      <c r="AD80" s="367"/>
      <c r="AE80" s="367"/>
      <c r="AF80" s="367"/>
      <c r="AG80" s="367"/>
      <c r="AH80" s="367">
        <v>59.162165786494477</v>
      </c>
      <c r="AI80" s="367">
        <v>64.739756846927676</v>
      </c>
      <c r="AJ80" s="367">
        <v>63.658337217803833</v>
      </c>
      <c r="AK80" s="367">
        <v>65.873661254511461</v>
      </c>
      <c r="AL80" s="367">
        <v>69.022940080775172</v>
      </c>
      <c r="AM80" s="367">
        <v>70.519297712790859</v>
      </c>
      <c r="AN80" s="367">
        <v>67.194002796187903</v>
      </c>
      <c r="AO80" s="367">
        <v>65.487348173504131</v>
      </c>
      <c r="AP80" s="367">
        <v>66.447326695988437</v>
      </c>
      <c r="AQ80" s="367">
        <v>65.32702054139142</v>
      </c>
      <c r="AR80" s="367">
        <v>64.08227618398945</v>
      </c>
      <c r="AS80" s="367">
        <v>63.294555429628304</v>
      </c>
      <c r="AT80" s="367">
        <v>64.556437891538593</v>
      </c>
      <c r="AU80" s="367">
        <v>70.48234725184993</v>
      </c>
      <c r="AV80" s="367">
        <v>4.4125908338166973</v>
      </c>
      <c r="AW80" s="367">
        <v>0</v>
      </c>
      <c r="AX80" s="367">
        <v>0</v>
      </c>
      <c r="AY80" s="367">
        <v>0</v>
      </c>
      <c r="AZ80" s="367">
        <v>0</v>
      </c>
      <c r="BA80" s="367">
        <v>0</v>
      </c>
      <c r="BB80" s="367">
        <v>0</v>
      </c>
      <c r="BC80" s="367">
        <v>0</v>
      </c>
      <c r="BD80" s="367">
        <v>0</v>
      </c>
      <c r="BE80" s="367">
        <v>0</v>
      </c>
      <c r="BF80" s="367">
        <v>0</v>
      </c>
      <c r="BG80" s="367">
        <v>0</v>
      </c>
      <c r="BH80" s="367">
        <v>0</v>
      </c>
      <c r="BI80" s="367">
        <v>0</v>
      </c>
      <c r="BJ80" s="367">
        <v>0</v>
      </c>
      <c r="BK80" s="367">
        <v>0</v>
      </c>
      <c r="BL80" s="367">
        <v>0</v>
      </c>
      <c r="BM80" s="367">
        <v>0</v>
      </c>
      <c r="BN80" s="367">
        <v>0</v>
      </c>
      <c r="BO80" s="367">
        <v>0</v>
      </c>
      <c r="BP80" s="367">
        <v>0</v>
      </c>
      <c r="BQ80" s="367">
        <v>0</v>
      </c>
      <c r="BR80" s="367">
        <v>0</v>
      </c>
      <c r="BS80" s="367">
        <v>0</v>
      </c>
      <c r="BT80" s="367">
        <v>0</v>
      </c>
      <c r="BU80" s="367">
        <v>0</v>
      </c>
      <c r="BV80" s="367">
        <v>0</v>
      </c>
      <c r="BW80" s="367">
        <v>0</v>
      </c>
      <c r="BX80" s="367">
        <v>0</v>
      </c>
      <c r="BY80" s="367">
        <v>0</v>
      </c>
      <c r="BZ80" s="367">
        <v>0</v>
      </c>
      <c r="CA80" s="367">
        <v>0</v>
      </c>
      <c r="CB80" s="367">
        <v>0</v>
      </c>
      <c r="CC80" s="367">
        <v>0</v>
      </c>
      <c r="CD80" s="367">
        <v>0</v>
      </c>
      <c r="CE80" s="367">
        <v>0</v>
      </c>
      <c r="CF80" s="367">
        <v>0</v>
      </c>
      <c r="CG80" s="367">
        <v>0</v>
      </c>
      <c r="CH80" s="368">
        <v>0</v>
      </c>
    </row>
    <row r="81" spans="1:91" ht="15.6" x14ac:dyDescent="0.3">
      <c r="A81" s="370"/>
      <c r="B81" s="365" t="s">
        <v>640</v>
      </c>
      <c r="C81" s="372"/>
      <c r="D81" s="367"/>
      <c r="E81" s="367"/>
      <c r="F81" s="367"/>
      <c r="G81" s="367"/>
      <c r="H81" s="367"/>
      <c r="I81" s="367"/>
      <c r="J81" s="367"/>
      <c r="K81" s="367"/>
      <c r="L81" s="367"/>
      <c r="M81" s="367"/>
      <c r="N81" s="367"/>
      <c r="O81" s="367"/>
      <c r="P81" s="367"/>
      <c r="Q81" s="367"/>
      <c r="R81" s="367"/>
      <c r="S81" s="367"/>
      <c r="T81" s="367"/>
      <c r="U81" s="367"/>
      <c r="V81" s="367"/>
      <c r="W81" s="367"/>
      <c r="X81" s="367"/>
      <c r="Y81" s="367"/>
      <c r="Z81" s="367"/>
      <c r="AA81" s="367"/>
      <c r="AB81" s="367"/>
      <c r="AC81" s="367"/>
      <c r="AD81" s="367"/>
      <c r="AE81" s="367"/>
      <c r="AF81" s="367"/>
      <c r="AG81" s="367"/>
      <c r="AH81" s="367">
        <f t="shared" ref="AH81:AK81" si="35">SUM(AH82+AH87)</f>
        <v>11342.553308826604</v>
      </c>
      <c r="AI81" s="367">
        <f t="shared" si="35"/>
        <v>10644.153925229872</v>
      </c>
      <c r="AJ81" s="367">
        <f t="shared" si="35"/>
        <v>10031.571622929607</v>
      </c>
      <c r="AK81" s="367">
        <f t="shared" si="35"/>
        <v>10452.490184035563</v>
      </c>
      <c r="AL81" s="367">
        <f t="shared" ref="AL81:CH81" si="36">SUM(AL82+AL87)</f>
        <v>10603.236889667132</v>
      </c>
      <c r="AM81" s="367">
        <f t="shared" si="36"/>
        <v>10513.092502267174</v>
      </c>
      <c r="AN81" s="367">
        <f t="shared" si="36"/>
        <v>11319.858154273767</v>
      </c>
      <c r="AO81" s="367">
        <f t="shared" si="36"/>
        <v>11815.824980910404</v>
      </c>
      <c r="AP81" s="367">
        <f t="shared" si="36"/>
        <v>12496.836044052294</v>
      </c>
      <c r="AQ81" s="367">
        <f t="shared" si="36"/>
        <v>12892.114699300515</v>
      </c>
      <c r="AR81" s="367">
        <f t="shared" si="36"/>
        <v>13673.235051874271</v>
      </c>
      <c r="AS81" s="367">
        <f t="shared" si="36"/>
        <v>14261.92709216137</v>
      </c>
      <c r="AT81" s="367">
        <f t="shared" si="36"/>
        <v>15152.395969546187</v>
      </c>
      <c r="AU81" s="367">
        <f t="shared" si="36"/>
        <v>17819.03904052914</v>
      </c>
      <c r="AV81" s="367">
        <f t="shared" si="36"/>
        <v>20722.745004812303</v>
      </c>
      <c r="AW81" s="367">
        <f t="shared" si="36"/>
        <v>23884.863990769056</v>
      </c>
      <c r="AX81" s="367">
        <f t="shared" si="36"/>
        <v>26090.21492364187</v>
      </c>
      <c r="AY81" s="367">
        <f t="shared" si="36"/>
        <v>29419.310370052372</v>
      </c>
      <c r="AZ81" s="367">
        <f t="shared" si="36"/>
        <v>29787.75972241841</v>
      </c>
      <c r="BA81" s="367">
        <f t="shared" si="36"/>
        <v>30179.096209517964</v>
      </c>
      <c r="BB81" s="367">
        <f t="shared" si="36"/>
        <v>30061.138766326763</v>
      </c>
      <c r="BC81" s="367">
        <f t="shared" si="36"/>
        <v>29527.26150127807</v>
      </c>
      <c r="BD81" s="367">
        <f t="shared" si="36"/>
        <v>30225.732169319399</v>
      </c>
      <c r="BE81" s="367">
        <f t="shared" si="36"/>
        <v>30860.066016245073</v>
      </c>
      <c r="BF81" s="367">
        <f t="shared" si="36"/>
        <v>30568.025396209203</v>
      </c>
      <c r="BG81" s="367">
        <f t="shared" si="36"/>
        <v>30658.1022091743</v>
      </c>
      <c r="BH81" s="367">
        <f t="shared" si="36"/>
        <v>29624.519637430058</v>
      </c>
      <c r="BI81" s="367">
        <f t="shared" si="36"/>
        <v>28871.558945021941</v>
      </c>
      <c r="BJ81" s="367">
        <f t="shared" si="36"/>
        <v>28375.619793305854</v>
      </c>
      <c r="BK81" s="367">
        <f t="shared" si="36"/>
        <v>29216.537183355184</v>
      </c>
      <c r="BL81" s="367">
        <f t="shared" si="36"/>
        <v>28755.647165063776</v>
      </c>
      <c r="BM81" s="367">
        <f t="shared" si="36"/>
        <v>30111.557561567111</v>
      </c>
      <c r="BN81" s="367">
        <f t="shared" si="36"/>
        <v>29968.58427328357</v>
      </c>
      <c r="BO81" s="367">
        <f t="shared" si="36"/>
        <v>30159.120787696957</v>
      </c>
      <c r="BP81" s="367">
        <f t="shared" si="36"/>
        <v>30453.00384176871</v>
      </c>
      <c r="BQ81" s="367">
        <f t="shared" si="36"/>
        <v>30282.918232537759</v>
      </c>
      <c r="BR81" s="367">
        <f t="shared" si="36"/>
        <v>32192.530430393628</v>
      </c>
      <c r="BS81" s="367">
        <f t="shared" si="36"/>
        <v>34499.384334992246</v>
      </c>
      <c r="BT81" s="367">
        <f t="shared" si="36"/>
        <v>34804.641855789399</v>
      </c>
      <c r="BU81" s="367">
        <f t="shared" si="36"/>
        <v>37065.327569192421</v>
      </c>
      <c r="BV81" s="367">
        <f t="shared" si="36"/>
        <v>37713.912905258141</v>
      </c>
      <c r="BW81" s="367">
        <f t="shared" si="36"/>
        <v>38406.215578617783</v>
      </c>
      <c r="BX81" s="367">
        <f t="shared" si="36"/>
        <v>39342.529259593488</v>
      </c>
      <c r="BY81" s="367">
        <f t="shared" si="36"/>
        <v>42485.526259701102</v>
      </c>
      <c r="BZ81" s="367">
        <f t="shared" si="36"/>
        <v>42796.25212258871</v>
      </c>
      <c r="CA81" s="367">
        <f t="shared" si="36"/>
        <v>48598.04082843005</v>
      </c>
      <c r="CB81" s="367">
        <f t="shared" si="36"/>
        <v>55032.804788210167</v>
      </c>
      <c r="CC81" s="367">
        <f t="shared" si="36"/>
        <v>57331.34931998988</v>
      </c>
      <c r="CD81" s="367">
        <f t="shared" si="36"/>
        <v>61202.640307660244</v>
      </c>
      <c r="CE81" s="367">
        <f t="shared" si="36"/>
        <v>63430.420771065903</v>
      </c>
      <c r="CF81" s="367">
        <f t="shared" si="36"/>
        <v>64949.216927377631</v>
      </c>
      <c r="CG81" s="367">
        <f t="shared" si="36"/>
        <v>66436.270441799861</v>
      </c>
      <c r="CH81" s="374">
        <f t="shared" si="36"/>
        <v>68045.73050089684</v>
      </c>
      <c r="CM81" s="395"/>
    </row>
    <row r="82" spans="1:91" ht="15.6" x14ac:dyDescent="0.3">
      <c r="A82" s="370"/>
      <c r="B82" s="371" t="s">
        <v>590</v>
      </c>
      <c r="C82" s="372"/>
      <c r="D82" s="367"/>
      <c r="E82" s="367"/>
      <c r="F82" s="367"/>
      <c r="G82" s="367"/>
      <c r="H82" s="367"/>
      <c r="I82" s="367"/>
      <c r="J82" s="367"/>
      <c r="K82" s="367"/>
      <c r="L82" s="367"/>
      <c r="M82" s="367"/>
      <c r="N82" s="367"/>
      <c r="O82" s="367"/>
      <c r="P82" s="367"/>
      <c r="Q82" s="367"/>
      <c r="R82" s="367"/>
      <c r="S82" s="367"/>
      <c r="T82" s="367"/>
      <c r="U82" s="367"/>
      <c r="V82" s="367"/>
      <c r="W82" s="367"/>
      <c r="X82" s="367"/>
      <c r="Y82" s="367"/>
      <c r="Z82" s="367"/>
      <c r="AA82" s="367"/>
      <c r="AB82" s="367"/>
      <c r="AC82" s="367"/>
      <c r="AD82" s="367"/>
      <c r="AE82" s="367"/>
      <c r="AF82" s="367"/>
      <c r="AG82" s="367"/>
      <c r="AH82" s="367">
        <f>SUM(AH83:AH86)</f>
        <v>552.47622339268378</v>
      </c>
      <c r="AI82" s="367">
        <f t="shared" ref="AI82:CH82" si="37">SUM(AI83:AI86)</f>
        <v>676.80126803186727</v>
      </c>
      <c r="AJ82" s="367">
        <f t="shared" si="37"/>
        <v>778.56999045573912</v>
      </c>
      <c r="AK82" s="367">
        <f t="shared" si="37"/>
        <v>920.45380547305433</v>
      </c>
      <c r="AL82" s="367">
        <f t="shared" si="37"/>
        <v>1091.0782211326014</v>
      </c>
      <c r="AM82" s="367">
        <f t="shared" si="37"/>
        <v>1298.1230567901164</v>
      </c>
      <c r="AN82" s="367">
        <f t="shared" si="37"/>
        <v>1398.7904491866989</v>
      </c>
      <c r="AO82" s="367">
        <f t="shared" si="37"/>
        <v>1529.1359044198339</v>
      </c>
      <c r="AP82" s="367">
        <f t="shared" si="37"/>
        <v>1713.0000905029606</v>
      </c>
      <c r="AQ82" s="367">
        <f t="shared" si="37"/>
        <v>1830.7377466989674</v>
      </c>
      <c r="AR82" s="367">
        <f t="shared" si="37"/>
        <v>1882.2772247588437</v>
      </c>
      <c r="AS82" s="367">
        <f t="shared" si="37"/>
        <v>1953.0175714621121</v>
      </c>
      <c r="AT82" s="367">
        <f t="shared" si="37"/>
        <v>2052.688813258279</v>
      </c>
      <c r="AU82" s="367">
        <f t="shared" si="37"/>
        <v>2289.9724553645583</v>
      </c>
      <c r="AV82" s="367">
        <f t="shared" si="37"/>
        <v>2862.9916743698618</v>
      </c>
      <c r="AW82" s="367">
        <f t="shared" si="37"/>
        <v>3787.1666430772325</v>
      </c>
      <c r="AX82" s="367">
        <f t="shared" si="37"/>
        <v>4158.2793508567402</v>
      </c>
      <c r="AY82" s="367">
        <f t="shared" si="37"/>
        <v>4899.280591456125</v>
      </c>
      <c r="AZ82" s="367">
        <f t="shared" si="37"/>
        <v>5715.5817604459107</v>
      </c>
      <c r="BA82" s="367">
        <f t="shared" si="37"/>
        <v>6201.1423491700352</v>
      </c>
      <c r="BB82" s="367">
        <f t="shared" si="37"/>
        <v>6445.2804848298247</v>
      </c>
      <c r="BC82" s="367">
        <f t="shared" si="37"/>
        <v>6660.1961915367401</v>
      </c>
      <c r="BD82" s="367">
        <f t="shared" si="37"/>
        <v>6951.9825733952684</v>
      </c>
      <c r="BE82" s="367">
        <f t="shared" si="37"/>
        <v>7331.9723603266702</v>
      </c>
      <c r="BF82" s="367">
        <f t="shared" si="37"/>
        <v>7637.2549591717079</v>
      </c>
      <c r="BG82" s="367">
        <f t="shared" si="37"/>
        <v>7968.9545379678684</v>
      </c>
      <c r="BH82" s="367">
        <f t="shared" si="37"/>
        <v>8160.7894433975571</v>
      </c>
      <c r="BI82" s="367">
        <f t="shared" si="37"/>
        <v>8356.9700479253861</v>
      </c>
      <c r="BJ82" s="367">
        <f t="shared" si="37"/>
        <v>8535.1288985275714</v>
      </c>
      <c r="BK82" s="367">
        <f t="shared" si="37"/>
        <v>8935.2688099329735</v>
      </c>
      <c r="BL82" s="367">
        <f t="shared" si="37"/>
        <v>9136.5851540126332</v>
      </c>
      <c r="BM82" s="367">
        <f t="shared" si="37"/>
        <v>9762.7429427873922</v>
      </c>
      <c r="BN82" s="367">
        <f t="shared" si="37"/>
        <v>9872.879264791085</v>
      </c>
      <c r="BO82" s="367">
        <f t="shared" si="37"/>
        <v>10330.792158196031</v>
      </c>
      <c r="BP82" s="367">
        <f t="shared" si="37"/>
        <v>10919.520675502239</v>
      </c>
      <c r="BQ82" s="367">
        <f t="shared" si="37"/>
        <v>11064.022354740282</v>
      </c>
      <c r="BR82" s="367">
        <f t="shared" si="37"/>
        <v>12094.285254138695</v>
      </c>
      <c r="BS82" s="367">
        <f t="shared" si="37"/>
        <v>13428.867374504687</v>
      </c>
      <c r="BT82" s="367">
        <f t="shared" si="37"/>
        <v>13661.081300729755</v>
      </c>
      <c r="BU82" s="367">
        <f t="shared" si="37"/>
        <v>15443.808735386423</v>
      </c>
      <c r="BV82" s="367">
        <f t="shared" si="37"/>
        <v>16028.583709219234</v>
      </c>
      <c r="BW82" s="367">
        <f t="shared" si="37"/>
        <v>16182.659405506549</v>
      </c>
      <c r="BX82" s="367">
        <f t="shared" si="37"/>
        <v>15702.176048280277</v>
      </c>
      <c r="BY82" s="367">
        <f t="shared" si="37"/>
        <v>17001.205134587828</v>
      </c>
      <c r="BZ82" s="367">
        <f t="shared" si="37"/>
        <v>18131.834438639511</v>
      </c>
      <c r="CA82" s="367">
        <f t="shared" si="37"/>
        <v>20878.556856808253</v>
      </c>
      <c r="CB82" s="367">
        <f t="shared" si="37"/>
        <v>23808.484045938294</v>
      </c>
      <c r="CC82" s="367">
        <f t="shared" si="37"/>
        <v>25180.825547385433</v>
      </c>
      <c r="CD82" s="367">
        <f t="shared" si="37"/>
        <v>27819.02214169499</v>
      </c>
      <c r="CE82" s="367">
        <f t="shared" si="37"/>
        <v>29818.962746145415</v>
      </c>
      <c r="CF82" s="367">
        <f t="shared" si="37"/>
        <v>31453.926324681466</v>
      </c>
      <c r="CG82" s="367">
        <f t="shared" si="37"/>
        <v>32945.315247190258</v>
      </c>
      <c r="CH82" s="374">
        <f t="shared" si="37"/>
        <v>34462.129105111104</v>
      </c>
    </row>
    <row r="83" spans="1:91" ht="15.6" x14ac:dyDescent="0.3">
      <c r="A83" s="370"/>
      <c r="B83" s="373" t="s">
        <v>638</v>
      </c>
      <c r="C83" s="372"/>
      <c r="D83" s="367"/>
      <c r="E83" s="367"/>
      <c r="F83" s="367"/>
      <c r="G83" s="367"/>
      <c r="H83" s="367"/>
      <c r="I83" s="367"/>
      <c r="J83" s="367"/>
      <c r="K83" s="367"/>
      <c r="L83" s="367"/>
      <c r="M83" s="367"/>
      <c r="N83" s="367"/>
      <c r="O83" s="367"/>
      <c r="P83" s="367"/>
      <c r="Q83" s="367"/>
      <c r="R83" s="367"/>
      <c r="S83" s="367"/>
      <c r="T83" s="367"/>
      <c r="U83" s="367"/>
      <c r="V83" s="367"/>
      <c r="W83" s="367"/>
      <c r="X83" s="367"/>
      <c r="Y83" s="367"/>
      <c r="Z83" s="367"/>
      <c r="AA83" s="367"/>
      <c r="AB83" s="367"/>
      <c r="AC83" s="367"/>
      <c r="AD83" s="367"/>
      <c r="AE83" s="367"/>
      <c r="AF83" s="367"/>
      <c r="AG83" s="367"/>
      <c r="AH83" s="367">
        <v>306.12581098681147</v>
      </c>
      <c r="AI83" s="367">
        <v>316.09188082276853</v>
      </c>
      <c r="AJ83" s="367">
        <v>327.55534691816649</v>
      </c>
      <c r="AK83" s="367">
        <v>380.26336023271949</v>
      </c>
      <c r="AL83" s="367">
        <v>423.3099387826984</v>
      </c>
      <c r="AM83" s="367">
        <v>492.56813342173251</v>
      </c>
      <c r="AN83" s="367">
        <v>528.24566799893341</v>
      </c>
      <c r="AO83" s="367">
        <v>578.33122498835769</v>
      </c>
      <c r="AP83" s="367">
        <v>628.61466309394098</v>
      </c>
      <c r="AQ83" s="367">
        <v>667.57904834091289</v>
      </c>
      <c r="AR83" s="367">
        <v>676.20348799625674</v>
      </c>
      <c r="AS83" s="367">
        <v>708.34220758624633</v>
      </c>
      <c r="AT83" s="367">
        <v>760.48516556261245</v>
      </c>
      <c r="AU83" s="367">
        <v>841.3470757529019</v>
      </c>
      <c r="AV83" s="367">
        <v>0</v>
      </c>
      <c r="AW83" s="367">
        <v>0</v>
      </c>
      <c r="AX83" s="367">
        <v>0</v>
      </c>
      <c r="AY83" s="367">
        <v>0</v>
      </c>
      <c r="AZ83" s="367">
        <v>0</v>
      </c>
      <c r="BA83" s="367">
        <v>0</v>
      </c>
      <c r="BB83" s="367">
        <v>0</v>
      </c>
      <c r="BC83" s="367">
        <v>0</v>
      </c>
      <c r="BD83" s="367">
        <v>0</v>
      </c>
      <c r="BE83" s="367">
        <v>0</v>
      </c>
      <c r="BF83" s="367">
        <v>0</v>
      </c>
      <c r="BG83" s="367">
        <v>0</v>
      </c>
      <c r="BH83" s="367">
        <v>0</v>
      </c>
      <c r="BI83" s="367">
        <v>0</v>
      </c>
      <c r="BJ83" s="367">
        <v>0</v>
      </c>
      <c r="BK83" s="367">
        <v>0</v>
      </c>
      <c r="BL83" s="367">
        <v>0</v>
      </c>
      <c r="BM83" s="367">
        <v>0</v>
      </c>
      <c r="BN83" s="367">
        <v>0</v>
      </c>
      <c r="BO83" s="367">
        <v>0</v>
      </c>
      <c r="BP83" s="367">
        <v>0</v>
      </c>
      <c r="BQ83" s="367">
        <v>0</v>
      </c>
      <c r="BR83" s="367">
        <v>0</v>
      </c>
      <c r="BS83" s="367">
        <v>0</v>
      </c>
      <c r="BT83" s="367">
        <v>0</v>
      </c>
      <c r="BU83" s="367">
        <v>0</v>
      </c>
      <c r="BV83" s="367">
        <v>0</v>
      </c>
      <c r="BW83" s="367">
        <v>0</v>
      </c>
      <c r="BX83" s="367">
        <v>0</v>
      </c>
      <c r="BY83" s="367">
        <v>0</v>
      </c>
      <c r="BZ83" s="367">
        <v>0</v>
      </c>
      <c r="CA83" s="367">
        <v>0</v>
      </c>
      <c r="CB83" s="367">
        <v>0</v>
      </c>
      <c r="CC83" s="367">
        <v>0</v>
      </c>
      <c r="CD83" s="367">
        <v>0</v>
      </c>
      <c r="CE83" s="367">
        <v>0</v>
      </c>
      <c r="CF83" s="367">
        <v>0</v>
      </c>
      <c r="CG83" s="367">
        <v>0</v>
      </c>
      <c r="CH83" s="374">
        <v>0</v>
      </c>
    </row>
    <row r="84" spans="1:91" s="369" customFormat="1" ht="15.6" x14ac:dyDescent="0.3">
      <c r="A84" s="360"/>
      <c r="B84" s="373" t="s">
        <v>639</v>
      </c>
      <c r="C84" s="361"/>
      <c r="D84" s="366"/>
      <c r="E84" s="366"/>
      <c r="F84" s="366"/>
      <c r="G84" s="366"/>
      <c r="H84" s="366"/>
      <c r="I84" s="366"/>
      <c r="J84" s="366"/>
      <c r="K84" s="366"/>
      <c r="L84" s="366"/>
      <c r="M84" s="366"/>
      <c r="N84" s="366"/>
      <c r="O84" s="366"/>
      <c r="P84" s="366"/>
      <c r="Q84" s="366"/>
      <c r="R84" s="366"/>
      <c r="S84" s="366"/>
      <c r="T84" s="366"/>
      <c r="U84" s="366"/>
      <c r="V84" s="366"/>
      <c r="W84" s="366"/>
      <c r="X84" s="366"/>
      <c r="Y84" s="366"/>
      <c r="Z84" s="366"/>
      <c r="AA84" s="366"/>
      <c r="AB84" s="366"/>
      <c r="AC84" s="366"/>
      <c r="AD84" s="366"/>
      <c r="AE84" s="366"/>
      <c r="AF84" s="366"/>
      <c r="AG84" s="366"/>
      <c r="AH84" s="367">
        <v>0</v>
      </c>
      <c r="AI84" s="367">
        <v>0</v>
      </c>
      <c r="AJ84" s="367">
        <v>0</v>
      </c>
      <c r="AK84" s="367">
        <v>0</v>
      </c>
      <c r="AL84" s="367">
        <v>0</v>
      </c>
      <c r="AM84" s="367">
        <v>0</v>
      </c>
      <c r="AN84" s="367">
        <v>0</v>
      </c>
      <c r="AO84" s="367">
        <v>0</v>
      </c>
      <c r="AP84" s="367">
        <v>0</v>
      </c>
      <c r="AQ84" s="367">
        <v>0</v>
      </c>
      <c r="AR84" s="367">
        <v>0</v>
      </c>
      <c r="AS84" s="367">
        <v>0</v>
      </c>
      <c r="AT84" s="367">
        <v>0</v>
      </c>
      <c r="AU84" s="367">
        <v>0</v>
      </c>
      <c r="AV84" s="367">
        <v>2772.2995887492193</v>
      </c>
      <c r="AW84" s="367">
        <v>3787.1666430772325</v>
      </c>
      <c r="AX84" s="367">
        <v>4158.2793508567402</v>
      </c>
      <c r="AY84" s="367">
        <v>4899.280591456125</v>
      </c>
      <c r="AZ84" s="367">
        <v>5715.5817604459107</v>
      </c>
      <c r="BA84" s="367">
        <v>6201.1423491700352</v>
      </c>
      <c r="BB84" s="367">
        <v>6445.2804848298247</v>
      </c>
      <c r="BC84" s="367">
        <v>6660.1961915367401</v>
      </c>
      <c r="BD84" s="367">
        <v>6951.9825733952684</v>
      </c>
      <c r="BE84" s="367">
        <v>7331.9723603266702</v>
      </c>
      <c r="BF84" s="367">
        <v>7637.2549591717079</v>
      </c>
      <c r="BG84" s="367">
        <v>7968.9545379678684</v>
      </c>
      <c r="BH84" s="367">
        <v>8160.7894433975571</v>
      </c>
      <c r="BI84" s="367">
        <v>8356.9700479253861</v>
      </c>
      <c r="BJ84" s="367">
        <v>8535.1288985275714</v>
      </c>
      <c r="BK84" s="367">
        <v>8935.2688099329735</v>
      </c>
      <c r="BL84" s="367">
        <v>9136.5851540126332</v>
      </c>
      <c r="BM84" s="367">
        <v>9762.7429427873922</v>
      </c>
      <c r="BN84" s="367">
        <v>9872.879264791085</v>
      </c>
      <c r="BO84" s="367">
        <v>10330.792158196031</v>
      </c>
      <c r="BP84" s="367">
        <v>10919.520675502239</v>
      </c>
      <c r="BQ84" s="367">
        <v>10854.00443927308</v>
      </c>
      <c r="BR84" s="367">
        <v>10052.489651739905</v>
      </c>
      <c r="BS84" s="367">
        <v>9363.5571272212874</v>
      </c>
      <c r="BT84" s="367">
        <v>7111.9692202956603</v>
      </c>
      <c r="BU84" s="367">
        <v>4882.1629253563915</v>
      </c>
      <c r="BV84" s="367">
        <v>3322.923219293597</v>
      </c>
      <c r="BW84" s="367">
        <v>2111.1956814628934</v>
      </c>
      <c r="BX84" s="367">
        <v>1081.8373791650354</v>
      </c>
      <c r="BY84" s="367">
        <v>988.96520459682608</v>
      </c>
      <c r="BZ84" s="367">
        <v>885.61383435810683</v>
      </c>
      <c r="CA84" s="367">
        <v>859.64179525057364</v>
      </c>
      <c r="CB84" s="367">
        <v>846.8992528875566</v>
      </c>
      <c r="CC84" s="367">
        <v>825.66290991046139</v>
      </c>
      <c r="CD84" s="367">
        <v>789.61768512689764</v>
      </c>
      <c r="CE84" s="367">
        <v>748.79845804810225</v>
      </c>
      <c r="CF84" s="367">
        <v>593.50231867698494</v>
      </c>
      <c r="CG84" s="367">
        <v>248.80289849938211</v>
      </c>
      <c r="CH84" s="374">
        <v>179.11255908668912</v>
      </c>
    </row>
    <row r="85" spans="1:91" s="369" customFormat="1" ht="15.6" x14ac:dyDescent="0.3">
      <c r="A85" s="360"/>
      <c r="B85" s="373" t="s">
        <v>415</v>
      </c>
      <c r="C85" s="361"/>
      <c r="D85" s="366"/>
      <c r="E85" s="366"/>
      <c r="F85" s="366"/>
      <c r="G85" s="366"/>
      <c r="H85" s="366"/>
      <c r="I85" s="366"/>
      <c r="J85" s="366"/>
      <c r="K85" s="366"/>
      <c r="L85" s="366"/>
      <c r="M85" s="366"/>
      <c r="N85" s="366"/>
      <c r="O85" s="366"/>
      <c r="P85" s="366"/>
      <c r="Q85" s="366"/>
      <c r="R85" s="366"/>
      <c r="S85" s="366"/>
      <c r="T85" s="366"/>
      <c r="U85" s="366"/>
      <c r="V85" s="366"/>
      <c r="W85" s="366"/>
      <c r="X85" s="366"/>
      <c r="Y85" s="366"/>
      <c r="Z85" s="366"/>
      <c r="AA85" s="366"/>
      <c r="AB85" s="366"/>
      <c r="AC85" s="366"/>
      <c r="AD85" s="366"/>
      <c r="AE85" s="366"/>
      <c r="AF85" s="366"/>
      <c r="AG85" s="366"/>
      <c r="AH85" s="367">
        <v>246.35041240587225</v>
      </c>
      <c r="AI85" s="367">
        <v>360.70938720909879</v>
      </c>
      <c r="AJ85" s="367">
        <v>451.01464353757262</v>
      </c>
      <c r="AK85" s="367">
        <v>540.19044524033484</v>
      </c>
      <c r="AL85" s="367">
        <v>667.76828234990285</v>
      </c>
      <c r="AM85" s="367">
        <v>805.55492336838381</v>
      </c>
      <c r="AN85" s="367">
        <v>870.54478118776535</v>
      </c>
      <c r="AO85" s="367">
        <v>950.8046794314763</v>
      </c>
      <c r="AP85" s="367">
        <v>1084.3854274090197</v>
      </c>
      <c r="AQ85" s="367">
        <v>1163.1586983580544</v>
      </c>
      <c r="AR85" s="367">
        <v>1206.073736762587</v>
      </c>
      <c r="AS85" s="367">
        <v>1244.6753638758657</v>
      </c>
      <c r="AT85" s="367">
        <v>1292.2036476956666</v>
      </c>
      <c r="AU85" s="367">
        <v>1448.6253796116564</v>
      </c>
      <c r="AV85" s="367">
        <v>90.692085620642473</v>
      </c>
      <c r="AW85" s="367">
        <v>0</v>
      </c>
      <c r="AX85" s="367">
        <v>0</v>
      </c>
      <c r="AY85" s="367">
        <v>0</v>
      </c>
      <c r="AZ85" s="367">
        <v>0</v>
      </c>
      <c r="BA85" s="367">
        <v>0</v>
      </c>
      <c r="BB85" s="367">
        <v>0</v>
      </c>
      <c r="BC85" s="367">
        <v>0</v>
      </c>
      <c r="BD85" s="367">
        <v>0</v>
      </c>
      <c r="BE85" s="367">
        <v>0</v>
      </c>
      <c r="BF85" s="367">
        <v>0</v>
      </c>
      <c r="BG85" s="367">
        <v>0</v>
      </c>
      <c r="BH85" s="367">
        <v>0</v>
      </c>
      <c r="BI85" s="367">
        <v>0</v>
      </c>
      <c r="BJ85" s="367">
        <v>0</v>
      </c>
      <c r="BK85" s="367">
        <v>0</v>
      </c>
      <c r="BL85" s="367">
        <v>0</v>
      </c>
      <c r="BM85" s="367">
        <v>0</v>
      </c>
      <c r="BN85" s="367">
        <v>0</v>
      </c>
      <c r="BO85" s="367">
        <v>0</v>
      </c>
      <c r="BP85" s="367">
        <v>0</v>
      </c>
      <c r="BQ85" s="367">
        <v>0</v>
      </c>
      <c r="BR85" s="367">
        <v>0</v>
      </c>
      <c r="BS85" s="367">
        <v>0</v>
      </c>
      <c r="BT85" s="367">
        <v>0</v>
      </c>
      <c r="BU85" s="367">
        <v>0</v>
      </c>
      <c r="BV85" s="367">
        <v>0</v>
      </c>
      <c r="BW85" s="367">
        <v>0</v>
      </c>
      <c r="BX85" s="367">
        <v>0</v>
      </c>
      <c r="BY85" s="367">
        <v>0</v>
      </c>
      <c r="BZ85" s="367">
        <v>0</v>
      </c>
      <c r="CA85" s="367">
        <v>0</v>
      </c>
      <c r="CB85" s="367">
        <v>0</v>
      </c>
      <c r="CC85" s="367">
        <v>0</v>
      </c>
      <c r="CD85" s="367">
        <v>0</v>
      </c>
      <c r="CE85" s="367">
        <v>0</v>
      </c>
      <c r="CF85" s="367">
        <v>0</v>
      </c>
      <c r="CG85" s="367">
        <v>0</v>
      </c>
      <c r="CH85" s="374">
        <v>0</v>
      </c>
    </row>
    <row r="86" spans="1:91" s="369" customFormat="1" ht="15.6" x14ac:dyDescent="0.3">
      <c r="A86" s="360"/>
      <c r="B86" s="373" t="s">
        <v>422</v>
      </c>
      <c r="C86" s="361"/>
      <c r="D86" s="366"/>
      <c r="E86" s="366"/>
      <c r="F86" s="366"/>
      <c r="G86" s="366"/>
      <c r="H86" s="366"/>
      <c r="I86" s="366"/>
      <c r="J86" s="366"/>
      <c r="K86" s="366"/>
      <c r="L86" s="366"/>
      <c r="M86" s="366"/>
      <c r="N86" s="366"/>
      <c r="O86" s="366"/>
      <c r="P86" s="366"/>
      <c r="Q86" s="366"/>
      <c r="R86" s="366"/>
      <c r="S86" s="366"/>
      <c r="T86" s="366"/>
      <c r="U86" s="366"/>
      <c r="V86" s="366"/>
      <c r="W86" s="366"/>
      <c r="X86" s="366"/>
      <c r="Y86" s="366"/>
      <c r="Z86" s="366"/>
      <c r="AA86" s="366"/>
      <c r="AB86" s="366"/>
      <c r="AC86" s="366"/>
      <c r="AD86" s="366"/>
      <c r="AE86" s="366"/>
      <c r="AF86" s="366"/>
      <c r="AG86" s="366"/>
      <c r="AH86" s="367">
        <v>0</v>
      </c>
      <c r="AI86" s="367">
        <v>0</v>
      </c>
      <c r="AJ86" s="367">
        <v>0</v>
      </c>
      <c r="AK86" s="367">
        <v>0</v>
      </c>
      <c r="AL86" s="367">
        <v>0</v>
      </c>
      <c r="AM86" s="367">
        <v>0</v>
      </c>
      <c r="AN86" s="367">
        <v>0</v>
      </c>
      <c r="AO86" s="367">
        <v>0</v>
      </c>
      <c r="AP86" s="367">
        <v>0</v>
      </c>
      <c r="AQ86" s="367">
        <v>0</v>
      </c>
      <c r="AR86" s="367">
        <v>0</v>
      </c>
      <c r="AS86" s="367">
        <v>0</v>
      </c>
      <c r="AT86" s="367">
        <v>0</v>
      </c>
      <c r="AU86" s="367">
        <v>0</v>
      </c>
      <c r="AV86" s="367">
        <v>0</v>
      </c>
      <c r="AW86" s="367">
        <v>0</v>
      </c>
      <c r="AX86" s="367">
        <v>0</v>
      </c>
      <c r="AY86" s="367">
        <v>0</v>
      </c>
      <c r="AZ86" s="367">
        <v>0</v>
      </c>
      <c r="BA86" s="367">
        <v>0</v>
      </c>
      <c r="BB86" s="367">
        <v>0</v>
      </c>
      <c r="BC86" s="367">
        <v>0</v>
      </c>
      <c r="BD86" s="367">
        <v>0</v>
      </c>
      <c r="BE86" s="367">
        <v>0</v>
      </c>
      <c r="BF86" s="367">
        <v>0</v>
      </c>
      <c r="BG86" s="367">
        <v>0</v>
      </c>
      <c r="BH86" s="367">
        <v>0</v>
      </c>
      <c r="BI86" s="367">
        <v>0</v>
      </c>
      <c r="BJ86" s="367">
        <v>0</v>
      </c>
      <c r="BK86" s="367">
        <v>0</v>
      </c>
      <c r="BL86" s="367">
        <v>0</v>
      </c>
      <c r="BM86" s="367">
        <v>0</v>
      </c>
      <c r="BN86" s="367">
        <v>0</v>
      </c>
      <c r="BO86" s="367">
        <v>0</v>
      </c>
      <c r="BP86" s="367">
        <v>0</v>
      </c>
      <c r="BQ86" s="367">
        <v>210.01791546720219</v>
      </c>
      <c r="BR86" s="367">
        <v>2041.7956023987892</v>
      </c>
      <c r="BS86" s="367">
        <v>4065.3102472833989</v>
      </c>
      <c r="BT86" s="367">
        <v>6549.1120804340953</v>
      </c>
      <c r="BU86" s="367">
        <v>10561.645810030031</v>
      </c>
      <c r="BV86" s="367">
        <v>12705.660489925638</v>
      </c>
      <c r="BW86" s="367">
        <v>14071.463724043655</v>
      </c>
      <c r="BX86" s="367">
        <v>14620.338669115241</v>
      </c>
      <c r="BY86" s="367">
        <v>16012.239929991003</v>
      </c>
      <c r="BZ86" s="367">
        <v>17246.220604281403</v>
      </c>
      <c r="CA86" s="367">
        <v>20018.91506155768</v>
      </c>
      <c r="CB86" s="367">
        <v>22961.584793050737</v>
      </c>
      <c r="CC86" s="367">
        <v>24355.162637474972</v>
      </c>
      <c r="CD86" s="367">
        <v>27029.404456568092</v>
      </c>
      <c r="CE86" s="367">
        <v>29070.164288097312</v>
      </c>
      <c r="CF86" s="367">
        <v>30860.424006004483</v>
      </c>
      <c r="CG86" s="367">
        <v>32696.512348690878</v>
      </c>
      <c r="CH86" s="374">
        <v>34283.016546024417</v>
      </c>
    </row>
    <row r="87" spans="1:91" ht="15.6" x14ac:dyDescent="0.3">
      <c r="A87" s="370"/>
      <c r="B87" s="371" t="s">
        <v>592</v>
      </c>
      <c r="C87" s="372"/>
      <c r="D87" s="367"/>
      <c r="E87" s="367"/>
      <c r="F87" s="367"/>
      <c r="G87" s="367"/>
      <c r="H87" s="367"/>
      <c r="I87" s="367"/>
      <c r="J87" s="367"/>
      <c r="K87" s="367"/>
      <c r="L87" s="367"/>
      <c r="M87" s="367"/>
      <c r="N87" s="367"/>
      <c r="O87" s="367"/>
      <c r="P87" s="367"/>
      <c r="Q87" s="367"/>
      <c r="R87" s="367"/>
      <c r="S87" s="367"/>
      <c r="T87" s="367"/>
      <c r="U87" s="367"/>
      <c r="V87" s="367"/>
      <c r="W87" s="367"/>
      <c r="X87" s="367"/>
      <c r="Y87" s="367"/>
      <c r="Z87" s="367"/>
      <c r="AA87" s="367"/>
      <c r="AB87" s="367"/>
      <c r="AC87" s="367"/>
      <c r="AD87" s="367"/>
      <c r="AE87" s="367"/>
      <c r="AF87" s="367"/>
      <c r="AG87" s="367"/>
      <c r="AH87" s="367">
        <f>SUM(AH88:AH95)</f>
        <v>10790.077085433921</v>
      </c>
      <c r="AI87" s="367">
        <f t="shared" ref="AI87:AK87" si="38">SUM(AI88:AI95)</f>
        <v>9967.3526571980037</v>
      </c>
      <c r="AJ87" s="367">
        <f t="shared" si="38"/>
        <v>9253.0016324738681</v>
      </c>
      <c r="AK87" s="367">
        <f t="shared" si="38"/>
        <v>9532.0363785625086</v>
      </c>
      <c r="AL87" s="367">
        <f>SUM(AL88:AL95)</f>
        <v>9512.1586685345301</v>
      </c>
      <c r="AM87" s="367">
        <f t="shared" ref="AM87:CH87" si="39">SUM(AM88:AM95)</f>
        <v>9214.9694454770579</v>
      </c>
      <c r="AN87" s="367">
        <f t="shared" si="39"/>
        <v>9921.0677050870672</v>
      </c>
      <c r="AO87" s="367">
        <f t="shared" si="39"/>
        <v>10286.689076490569</v>
      </c>
      <c r="AP87" s="367">
        <f t="shared" si="39"/>
        <v>10783.835953549333</v>
      </c>
      <c r="AQ87" s="367">
        <f t="shared" si="39"/>
        <v>11061.376952601548</v>
      </c>
      <c r="AR87" s="367">
        <f t="shared" si="39"/>
        <v>11790.957827115428</v>
      </c>
      <c r="AS87" s="367">
        <f t="shared" si="39"/>
        <v>12308.909520699257</v>
      </c>
      <c r="AT87" s="367">
        <f t="shared" si="39"/>
        <v>13099.707156287908</v>
      </c>
      <c r="AU87" s="367">
        <f t="shared" si="39"/>
        <v>15529.066585164581</v>
      </c>
      <c r="AV87" s="367">
        <f t="shared" si="39"/>
        <v>17859.75333044244</v>
      </c>
      <c r="AW87" s="367">
        <f t="shared" si="39"/>
        <v>20097.697347691825</v>
      </c>
      <c r="AX87" s="367">
        <f t="shared" si="39"/>
        <v>21931.935572785129</v>
      </c>
      <c r="AY87" s="367">
        <f t="shared" si="39"/>
        <v>24520.029778596247</v>
      </c>
      <c r="AZ87" s="367">
        <f t="shared" si="39"/>
        <v>24072.177961972498</v>
      </c>
      <c r="BA87" s="367">
        <f t="shared" si="39"/>
        <v>23977.95386034793</v>
      </c>
      <c r="BB87" s="367">
        <f t="shared" si="39"/>
        <v>23615.858281496938</v>
      </c>
      <c r="BC87" s="367">
        <f t="shared" si="39"/>
        <v>22867.065309741331</v>
      </c>
      <c r="BD87" s="367">
        <f t="shared" si="39"/>
        <v>23273.749595924131</v>
      </c>
      <c r="BE87" s="367">
        <f t="shared" si="39"/>
        <v>23528.093655918405</v>
      </c>
      <c r="BF87" s="367">
        <f t="shared" si="39"/>
        <v>22930.770437037496</v>
      </c>
      <c r="BG87" s="367">
        <f t="shared" si="39"/>
        <v>22689.147671206432</v>
      </c>
      <c r="BH87" s="367">
        <f t="shared" si="39"/>
        <v>21463.730194032501</v>
      </c>
      <c r="BI87" s="367">
        <f t="shared" si="39"/>
        <v>20514.588897096553</v>
      </c>
      <c r="BJ87" s="367">
        <f t="shared" si="39"/>
        <v>19840.490894778282</v>
      </c>
      <c r="BK87" s="367">
        <f t="shared" si="39"/>
        <v>20281.268373422208</v>
      </c>
      <c r="BL87" s="367">
        <f t="shared" si="39"/>
        <v>19619.062011051145</v>
      </c>
      <c r="BM87" s="367">
        <f t="shared" si="39"/>
        <v>20348.814618779717</v>
      </c>
      <c r="BN87" s="367">
        <f t="shared" si="39"/>
        <v>20095.705008492485</v>
      </c>
      <c r="BO87" s="367">
        <f t="shared" si="39"/>
        <v>19828.328629500927</v>
      </c>
      <c r="BP87" s="367">
        <f t="shared" si="39"/>
        <v>19533.483166266473</v>
      </c>
      <c r="BQ87" s="367">
        <f t="shared" si="39"/>
        <v>19218.895877797477</v>
      </c>
      <c r="BR87" s="367">
        <f t="shared" si="39"/>
        <v>20098.245176254935</v>
      </c>
      <c r="BS87" s="367">
        <f t="shared" si="39"/>
        <v>21070.516960487559</v>
      </c>
      <c r="BT87" s="367">
        <f t="shared" si="39"/>
        <v>21143.560555059645</v>
      </c>
      <c r="BU87" s="367">
        <f t="shared" si="39"/>
        <v>21621.518833805996</v>
      </c>
      <c r="BV87" s="367">
        <f t="shared" si="39"/>
        <v>21685.329196038907</v>
      </c>
      <c r="BW87" s="367">
        <f t="shared" si="39"/>
        <v>22223.556173111232</v>
      </c>
      <c r="BX87" s="367">
        <f t="shared" si="39"/>
        <v>23640.35321131321</v>
      </c>
      <c r="BY87" s="367">
        <f t="shared" si="39"/>
        <v>25484.321125113274</v>
      </c>
      <c r="BZ87" s="367">
        <f t="shared" si="39"/>
        <v>24664.417683949199</v>
      </c>
      <c r="CA87" s="367">
        <f t="shared" si="39"/>
        <v>27719.483971621798</v>
      </c>
      <c r="CB87" s="367">
        <f t="shared" si="39"/>
        <v>31224.320742271877</v>
      </c>
      <c r="CC87" s="367">
        <f t="shared" si="39"/>
        <v>32150.523772604451</v>
      </c>
      <c r="CD87" s="367">
        <f t="shared" si="39"/>
        <v>33383.618165965258</v>
      </c>
      <c r="CE87" s="367">
        <f t="shared" si="39"/>
        <v>33611.458024920488</v>
      </c>
      <c r="CF87" s="367">
        <f t="shared" si="39"/>
        <v>33495.290602696165</v>
      </c>
      <c r="CG87" s="367">
        <f t="shared" si="39"/>
        <v>33490.955194609596</v>
      </c>
      <c r="CH87" s="374">
        <f t="shared" si="39"/>
        <v>33583.601395785743</v>
      </c>
    </row>
    <row r="88" spans="1:91" ht="15.6" x14ac:dyDescent="0.3">
      <c r="A88" s="370"/>
      <c r="B88" s="373" t="s">
        <v>641</v>
      </c>
      <c r="C88" s="372"/>
      <c r="D88" s="367"/>
      <c r="E88" s="367"/>
      <c r="F88" s="367"/>
      <c r="G88" s="367"/>
      <c r="H88" s="367"/>
      <c r="I88" s="367"/>
      <c r="J88" s="367"/>
      <c r="K88" s="367"/>
      <c r="L88" s="367"/>
      <c r="M88" s="367"/>
      <c r="N88" s="367"/>
      <c r="O88" s="367"/>
      <c r="P88" s="367"/>
      <c r="Q88" s="367"/>
      <c r="R88" s="367"/>
      <c r="S88" s="367"/>
      <c r="T88" s="367"/>
      <c r="U88" s="367"/>
      <c r="V88" s="367"/>
      <c r="W88" s="367"/>
      <c r="X88" s="367"/>
      <c r="Y88" s="367"/>
      <c r="Z88" s="367"/>
      <c r="AA88" s="367"/>
      <c r="AB88" s="367"/>
      <c r="AC88" s="367"/>
      <c r="AD88" s="367"/>
      <c r="AE88" s="367"/>
      <c r="AF88" s="367"/>
      <c r="AG88" s="367"/>
      <c r="AH88" s="367">
        <v>0</v>
      </c>
      <c r="AI88" s="367">
        <v>0</v>
      </c>
      <c r="AJ88" s="367">
        <v>0</v>
      </c>
      <c r="AK88" s="367">
        <v>0</v>
      </c>
      <c r="AL88" s="367">
        <v>0</v>
      </c>
      <c r="AM88" s="367">
        <v>0</v>
      </c>
      <c r="AN88" s="367">
        <v>0</v>
      </c>
      <c r="AO88" s="367">
        <v>0</v>
      </c>
      <c r="AP88" s="367">
        <v>0</v>
      </c>
      <c r="AQ88" s="367">
        <v>0</v>
      </c>
      <c r="AR88" s="367">
        <v>0</v>
      </c>
      <c r="AS88" s="367">
        <v>0</v>
      </c>
      <c r="AT88" s="367">
        <v>0</v>
      </c>
      <c r="AU88" s="367">
        <v>0</v>
      </c>
      <c r="AV88" s="367">
        <v>0</v>
      </c>
      <c r="AW88" s="367">
        <v>0</v>
      </c>
      <c r="AX88" s="367">
        <v>0</v>
      </c>
      <c r="AY88" s="367">
        <v>0</v>
      </c>
      <c r="AZ88" s="367">
        <v>0</v>
      </c>
      <c r="BA88" s="367">
        <v>0</v>
      </c>
      <c r="BB88" s="367">
        <v>0</v>
      </c>
      <c r="BC88" s="367">
        <v>0</v>
      </c>
      <c r="BD88" s="367">
        <v>0</v>
      </c>
      <c r="BE88" s="367">
        <v>0</v>
      </c>
      <c r="BF88" s="367">
        <v>0</v>
      </c>
      <c r="BG88" s="367">
        <v>0</v>
      </c>
      <c r="BH88" s="367">
        <v>0</v>
      </c>
      <c r="BI88" s="367">
        <v>0</v>
      </c>
      <c r="BJ88" s="367">
        <v>0</v>
      </c>
      <c r="BK88" s="367">
        <v>0</v>
      </c>
      <c r="BL88" s="367">
        <v>200.36712863153667</v>
      </c>
      <c r="BM88" s="367">
        <v>1971.1194969236742</v>
      </c>
      <c r="BN88" s="367">
        <v>3412.8525399544028</v>
      </c>
      <c r="BO88" s="367">
        <v>5321.432894641518</v>
      </c>
      <c r="BP88" s="367">
        <v>9977.9365010926504</v>
      </c>
      <c r="BQ88" s="367">
        <v>15047.175985190746</v>
      </c>
      <c r="BR88" s="367">
        <v>18236.139197466957</v>
      </c>
      <c r="BS88" s="367">
        <v>20149.37984753761</v>
      </c>
      <c r="BT88" s="367">
        <v>20526.95558387072</v>
      </c>
      <c r="BU88" s="367">
        <v>20984.371648515338</v>
      </c>
      <c r="BV88" s="367">
        <v>20175.924514045528</v>
      </c>
      <c r="BW88" s="367">
        <v>18033.831359471122</v>
      </c>
      <c r="BX88" s="367">
        <v>16560.597511937536</v>
      </c>
      <c r="BY88" s="367">
        <v>15662.409303605731</v>
      </c>
      <c r="BZ88" s="367">
        <v>13941.272402949178</v>
      </c>
      <c r="CA88" s="367">
        <v>13537.127424838731</v>
      </c>
      <c r="CB88" s="367">
        <v>12992.438558606158</v>
      </c>
      <c r="CC88" s="367">
        <v>7172.6647758012732</v>
      </c>
      <c r="CD88" s="367">
        <v>5305.4411705184839</v>
      </c>
      <c r="CE88" s="367">
        <v>5263.7749246007124</v>
      </c>
      <c r="CF88" s="367">
        <v>5092.2239635765254</v>
      </c>
      <c r="CG88" s="367">
        <v>4898.1421545555904</v>
      </c>
      <c r="CH88" s="374">
        <v>4829.4974207399928</v>
      </c>
    </row>
    <row r="89" spans="1:91" ht="15.6" x14ac:dyDescent="0.3">
      <c r="A89" s="370"/>
      <c r="B89" s="373" t="s">
        <v>642</v>
      </c>
      <c r="C89" s="372"/>
      <c r="D89" s="367"/>
      <c r="E89" s="367"/>
      <c r="F89" s="367"/>
      <c r="G89" s="367"/>
      <c r="H89" s="367"/>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v>0</v>
      </c>
      <c r="AI89" s="367">
        <v>0</v>
      </c>
      <c r="AJ89" s="367">
        <v>0</v>
      </c>
      <c r="AK89" s="367">
        <v>0</v>
      </c>
      <c r="AL89" s="367">
        <v>0</v>
      </c>
      <c r="AM89" s="367">
        <v>0</v>
      </c>
      <c r="AN89" s="367">
        <v>0</v>
      </c>
      <c r="AO89" s="367">
        <v>0</v>
      </c>
      <c r="AP89" s="367">
        <v>0</v>
      </c>
      <c r="AQ89" s="367">
        <v>0</v>
      </c>
      <c r="AR89" s="367">
        <v>0</v>
      </c>
      <c r="AS89" s="367">
        <v>0</v>
      </c>
      <c r="AT89" s="367">
        <v>0</v>
      </c>
      <c r="AU89" s="367">
        <v>0</v>
      </c>
      <c r="AV89" s="367">
        <v>0</v>
      </c>
      <c r="AW89" s="367">
        <v>0</v>
      </c>
      <c r="AX89" s="367">
        <v>0</v>
      </c>
      <c r="AY89" s="367">
        <v>15849.042601160607</v>
      </c>
      <c r="AZ89" s="367">
        <v>15408.246953844926</v>
      </c>
      <c r="BA89" s="367">
        <v>14868.274465766668</v>
      </c>
      <c r="BB89" s="367">
        <v>14342.4246449523</v>
      </c>
      <c r="BC89" s="367">
        <v>13267.353539368731</v>
      </c>
      <c r="BD89" s="367">
        <v>13103.936642063498</v>
      </c>
      <c r="BE89" s="367">
        <v>12813.858872174216</v>
      </c>
      <c r="BF89" s="367">
        <v>12572.266834224409</v>
      </c>
      <c r="BG89" s="367">
        <v>12209.794008620371</v>
      </c>
      <c r="BH89" s="367">
        <v>11746.853804250395</v>
      </c>
      <c r="BI89" s="367">
        <v>11412.060695127962</v>
      </c>
      <c r="BJ89" s="367">
        <v>10939.515995375652</v>
      </c>
      <c r="BK89" s="367">
        <v>10878.064949694113</v>
      </c>
      <c r="BL89" s="367">
        <v>10264.81745535966</v>
      </c>
      <c r="BM89" s="367">
        <v>9499.9837152933978</v>
      </c>
      <c r="BN89" s="367">
        <v>8496.4485060885854</v>
      </c>
      <c r="BO89" s="367">
        <v>7389.4216561097792</v>
      </c>
      <c r="BP89" s="367">
        <v>4821.2158754936991</v>
      </c>
      <c r="BQ89" s="367">
        <v>1711.072297578723</v>
      </c>
      <c r="BR89" s="367">
        <v>347.63514061991373</v>
      </c>
      <c r="BS89" s="367">
        <v>87.432355913927097</v>
      </c>
      <c r="BT89" s="367">
        <v>20.616816804224584</v>
      </c>
      <c r="BU89" s="367">
        <v>12.203446298505742</v>
      </c>
      <c r="BV89" s="367">
        <v>0</v>
      </c>
      <c r="BW89" s="367">
        <v>6.2809240687978249</v>
      </c>
      <c r="BX89" s="367">
        <v>5.7250804831800544</v>
      </c>
      <c r="BY89" s="367">
        <v>0</v>
      </c>
      <c r="BZ89" s="367">
        <v>13.562234600791374</v>
      </c>
      <c r="CA89" s="367">
        <v>-0.99513629330007369</v>
      </c>
      <c r="CB89" s="367">
        <v>0.94134785952415523</v>
      </c>
      <c r="CC89" s="367">
        <v>2.6168698372186894</v>
      </c>
      <c r="CD89" s="367">
        <v>1.2498942610542521</v>
      </c>
      <c r="CE89" s="367">
        <v>1.2728275247062883</v>
      </c>
      <c r="CF89" s="367">
        <v>1.2829797898963708</v>
      </c>
      <c r="CG89" s="367">
        <v>0.62082363736181745</v>
      </c>
      <c r="CH89" s="374">
        <v>1.9787022109929631</v>
      </c>
    </row>
    <row r="90" spans="1:91" ht="15.6" x14ac:dyDescent="0.3">
      <c r="A90" s="370"/>
      <c r="B90" s="375" t="s">
        <v>593</v>
      </c>
      <c r="C90" s="372"/>
      <c r="D90" s="367"/>
      <c r="E90" s="367"/>
      <c r="F90" s="367"/>
      <c r="G90" s="367"/>
      <c r="H90" s="367"/>
      <c r="I90" s="367"/>
      <c r="J90" s="367"/>
      <c r="K90" s="367"/>
      <c r="L90" s="367"/>
      <c r="M90" s="367"/>
      <c r="N90" s="367"/>
      <c r="O90" s="367"/>
      <c r="P90" s="367"/>
      <c r="Q90" s="367"/>
      <c r="R90" s="367"/>
      <c r="S90" s="367"/>
      <c r="T90" s="367"/>
      <c r="U90" s="367"/>
      <c r="V90" s="367"/>
      <c r="W90" s="367"/>
      <c r="X90" s="367"/>
      <c r="Y90" s="367"/>
      <c r="Z90" s="367"/>
      <c r="AA90" s="367"/>
      <c r="AB90" s="367"/>
      <c r="AC90" s="367"/>
      <c r="AD90" s="367"/>
      <c r="AE90" s="367"/>
      <c r="AF90" s="367"/>
      <c r="AG90" s="367"/>
      <c r="AH90" s="367">
        <v>845.03479074484414</v>
      </c>
      <c r="AI90" s="367">
        <v>812.01139752504241</v>
      </c>
      <c r="AJ90" s="367">
        <v>803.3048968573039</v>
      </c>
      <c r="AK90" s="367">
        <v>836.61491064128677</v>
      </c>
      <c r="AL90" s="367">
        <v>1019.2476762090573</v>
      </c>
      <c r="AM90" s="367">
        <v>1145.7590929795902</v>
      </c>
      <c r="AN90" s="367">
        <v>1252.8188084482192</v>
      </c>
      <c r="AO90" s="367">
        <v>1454.0076837207082</v>
      </c>
      <c r="AP90" s="367">
        <v>1743.3265169748636</v>
      </c>
      <c r="AQ90" s="367">
        <v>1794.1337064364752</v>
      </c>
      <c r="AR90" s="367">
        <v>2209.1508801930722</v>
      </c>
      <c r="AS90" s="367">
        <v>2388.0793933056871</v>
      </c>
      <c r="AT90" s="367">
        <v>2642.88622184015</v>
      </c>
      <c r="AU90" s="367">
        <v>3223.3498607622382</v>
      </c>
      <c r="AV90" s="367">
        <v>4258.6230315272223</v>
      </c>
      <c r="AW90" s="367">
        <v>5141.645549392575</v>
      </c>
      <c r="AX90" s="367">
        <v>5915.7117419559772</v>
      </c>
      <c r="AY90" s="367">
        <v>6698.9396821881683</v>
      </c>
      <c r="AZ90" s="367">
        <v>7052.9070686755385</v>
      </c>
      <c r="BA90" s="367">
        <v>7379.7051375820483</v>
      </c>
      <c r="BB90" s="367">
        <v>7611.7460832534243</v>
      </c>
      <c r="BC90" s="367">
        <v>7915.4245318117019</v>
      </c>
      <c r="BD90" s="367">
        <v>8521.3954788215742</v>
      </c>
      <c r="BE90" s="367">
        <v>9054.5118421160132</v>
      </c>
      <c r="BF90" s="367">
        <v>8879.5255310262219</v>
      </c>
      <c r="BG90" s="367">
        <v>9088.1761040339989</v>
      </c>
      <c r="BH90" s="367">
        <v>8316.6384006708158</v>
      </c>
      <c r="BI90" s="367">
        <v>7777.7695619349961</v>
      </c>
      <c r="BJ90" s="367">
        <v>7620.895871785282</v>
      </c>
      <c r="BK90" s="367">
        <v>8263.3066950516586</v>
      </c>
      <c r="BL90" s="367">
        <v>8032.3835921936088</v>
      </c>
      <c r="BM90" s="367">
        <v>7752.7840865016378</v>
      </c>
      <c r="BN90" s="367">
        <v>7087.9908595995284</v>
      </c>
      <c r="BO90" s="367">
        <v>6052.3737499357358</v>
      </c>
      <c r="BP90" s="367">
        <v>3663.7846489083504</v>
      </c>
      <c r="BQ90" s="367">
        <v>1429.7160311078842</v>
      </c>
      <c r="BR90" s="367">
        <v>653.73957591714179</v>
      </c>
      <c r="BS90" s="367">
        <v>329.2368359204537</v>
      </c>
      <c r="BT90" s="367">
        <v>138.03616920660494</v>
      </c>
      <c r="BU90" s="367">
        <v>39.583653086939798</v>
      </c>
      <c r="BV90" s="367">
        <v>4.2068353343997149</v>
      </c>
      <c r="BW90" s="367">
        <v>1.8737945082308689</v>
      </c>
      <c r="BX90" s="367">
        <v>1.390029574507363</v>
      </c>
      <c r="BY90" s="367">
        <v>1.0446890677805249</v>
      </c>
      <c r="BZ90" s="367">
        <v>1.0827574416699921</v>
      </c>
      <c r="CA90" s="367">
        <v>0.70186461075473183</v>
      </c>
      <c r="CB90" s="367">
        <v>0.31675128667714075</v>
      </c>
      <c r="CC90" s="367">
        <v>1.9934788451061248E-3</v>
      </c>
      <c r="CD90" s="367">
        <v>4.6090873089939446E-3</v>
      </c>
      <c r="CE90" s="367">
        <v>2.0293982953703453E-3</v>
      </c>
      <c r="CF90" s="367">
        <v>8.2282864936224199E-4</v>
      </c>
      <c r="CG90" s="367">
        <v>1.1347592521892926E-4</v>
      </c>
      <c r="CH90" s="374">
        <v>1.4339420597545517E-3</v>
      </c>
    </row>
    <row r="91" spans="1:91" ht="15.6" x14ac:dyDescent="0.3">
      <c r="A91" s="370"/>
      <c r="B91" s="373" t="s">
        <v>408</v>
      </c>
      <c r="C91" s="372"/>
      <c r="D91" s="367"/>
      <c r="E91" s="367"/>
      <c r="F91" s="367"/>
      <c r="G91" s="367"/>
      <c r="H91" s="367"/>
      <c r="I91" s="367"/>
      <c r="J91" s="367"/>
      <c r="K91" s="367"/>
      <c r="L91" s="367"/>
      <c r="M91" s="367"/>
      <c r="N91" s="367"/>
      <c r="O91" s="367"/>
      <c r="P91" s="367"/>
      <c r="Q91" s="367"/>
      <c r="R91" s="367"/>
      <c r="S91" s="367"/>
      <c r="T91" s="367"/>
      <c r="U91" s="367"/>
      <c r="V91" s="367"/>
      <c r="W91" s="367"/>
      <c r="X91" s="367"/>
      <c r="Y91" s="367"/>
      <c r="Z91" s="367"/>
      <c r="AA91" s="367"/>
      <c r="AB91" s="367"/>
      <c r="AC91" s="367"/>
      <c r="AD91" s="367"/>
      <c r="AE91" s="367"/>
      <c r="AF91" s="367"/>
      <c r="AG91" s="367"/>
      <c r="AH91" s="367">
        <v>5023.4854943675318</v>
      </c>
      <c r="AI91" s="367">
        <v>5092.0441117881683</v>
      </c>
      <c r="AJ91" s="367">
        <v>4947.0597533868386</v>
      </c>
      <c r="AK91" s="367">
        <v>5334.1026247857517</v>
      </c>
      <c r="AL91" s="367">
        <v>5770.1662409510536</v>
      </c>
      <c r="AM91" s="367">
        <v>6460.9486697278862</v>
      </c>
      <c r="AN91" s="367">
        <v>6931.3243530357204</v>
      </c>
      <c r="AO91" s="367">
        <v>7103.5781064791618</v>
      </c>
      <c r="AP91" s="367">
        <v>7640.6772188438281</v>
      </c>
      <c r="AQ91" s="367">
        <v>7881.7890118438909</v>
      </c>
      <c r="AR91" s="367">
        <v>8242.4510421443465</v>
      </c>
      <c r="AS91" s="367">
        <v>8588.3038008697658</v>
      </c>
      <c r="AT91" s="367">
        <v>9025.176983051515</v>
      </c>
      <c r="AU91" s="367">
        <v>10484.988618938734</v>
      </c>
      <c r="AV91" s="367">
        <v>11561.097703114114</v>
      </c>
      <c r="AW91" s="367">
        <v>12858.81450455039</v>
      </c>
      <c r="AX91" s="367">
        <v>13852.370536742495</v>
      </c>
      <c r="AY91" s="367">
        <v>472.31920182655699</v>
      </c>
      <c r="AZ91" s="367">
        <v>0</v>
      </c>
      <c r="BA91" s="367">
        <v>0</v>
      </c>
      <c r="BB91" s="367">
        <v>0</v>
      </c>
      <c r="BC91" s="367">
        <v>0</v>
      </c>
      <c r="BD91" s="367">
        <v>0</v>
      </c>
      <c r="BE91" s="367">
        <v>0</v>
      </c>
      <c r="BF91" s="367">
        <v>0</v>
      </c>
      <c r="BG91" s="367">
        <v>0</v>
      </c>
      <c r="BH91" s="367">
        <v>0</v>
      </c>
      <c r="BI91" s="367">
        <v>0</v>
      </c>
      <c r="BJ91" s="367">
        <v>0</v>
      </c>
      <c r="BK91" s="367">
        <v>0</v>
      </c>
      <c r="BL91" s="367">
        <v>0</v>
      </c>
      <c r="BM91" s="367">
        <v>0</v>
      </c>
      <c r="BN91" s="367">
        <v>0</v>
      </c>
      <c r="BO91" s="367">
        <v>0</v>
      </c>
      <c r="BP91" s="367">
        <v>0</v>
      </c>
      <c r="BQ91" s="367">
        <v>0</v>
      </c>
      <c r="BR91" s="367">
        <v>0</v>
      </c>
      <c r="BS91" s="367">
        <v>0</v>
      </c>
      <c r="BT91" s="367">
        <v>0</v>
      </c>
      <c r="BU91" s="367">
        <v>0</v>
      </c>
      <c r="BV91" s="367">
        <v>0</v>
      </c>
      <c r="BW91" s="367">
        <v>0</v>
      </c>
      <c r="BX91" s="367">
        <v>0</v>
      </c>
      <c r="BY91" s="367">
        <v>0</v>
      </c>
      <c r="BZ91" s="367">
        <v>0</v>
      </c>
      <c r="CA91" s="367">
        <v>0</v>
      </c>
      <c r="CB91" s="367">
        <v>0</v>
      </c>
      <c r="CC91" s="367">
        <v>0</v>
      </c>
      <c r="CD91" s="367">
        <v>0</v>
      </c>
      <c r="CE91" s="367">
        <v>0</v>
      </c>
      <c r="CF91" s="367">
        <v>0</v>
      </c>
      <c r="CG91" s="367">
        <v>0</v>
      </c>
      <c r="CH91" s="374">
        <v>0</v>
      </c>
    </row>
    <row r="92" spans="1:91" ht="15.6" x14ac:dyDescent="0.3">
      <c r="A92" s="370"/>
      <c r="B92" s="335" t="s">
        <v>426</v>
      </c>
      <c r="C92" s="372"/>
      <c r="D92" s="367"/>
      <c r="E92" s="367"/>
      <c r="F92" s="367"/>
      <c r="G92" s="367"/>
      <c r="H92" s="367"/>
      <c r="I92" s="367"/>
      <c r="J92" s="367"/>
      <c r="K92" s="367"/>
      <c r="L92" s="367"/>
      <c r="M92" s="367"/>
      <c r="N92" s="367"/>
      <c r="O92" s="367"/>
      <c r="P92" s="367"/>
      <c r="Q92" s="367"/>
      <c r="R92" s="367"/>
      <c r="S92" s="367"/>
      <c r="T92" s="367"/>
      <c r="U92" s="367"/>
      <c r="V92" s="367"/>
      <c r="W92" s="367"/>
      <c r="X92" s="367"/>
      <c r="Y92" s="367"/>
      <c r="Z92" s="367"/>
      <c r="AA92" s="367"/>
      <c r="AB92" s="367"/>
      <c r="AC92" s="367"/>
      <c r="AD92" s="367"/>
      <c r="AE92" s="367"/>
      <c r="AF92" s="367"/>
      <c r="AG92" s="367"/>
      <c r="AH92" s="367">
        <v>422.93091040062325</v>
      </c>
      <c r="AI92" s="367">
        <v>442.04420896409653</v>
      </c>
      <c r="AJ92" s="367">
        <v>465.08007128088559</v>
      </c>
      <c r="AK92" s="367">
        <v>501.08640153170211</v>
      </c>
      <c r="AL92" s="367">
        <v>549.91836192595326</v>
      </c>
      <c r="AM92" s="367">
        <v>617.97037395722793</v>
      </c>
      <c r="AN92" s="367">
        <v>754.93101487368199</v>
      </c>
      <c r="AO92" s="367">
        <v>804.14083989898506</v>
      </c>
      <c r="AP92" s="367">
        <v>822.34162824249665</v>
      </c>
      <c r="AQ92" s="367">
        <v>798.43150542840101</v>
      </c>
      <c r="AR92" s="367">
        <v>793.83057809561376</v>
      </c>
      <c r="AS92" s="367">
        <v>798.11357952954404</v>
      </c>
      <c r="AT92" s="367">
        <v>907.89705929817103</v>
      </c>
      <c r="AU92" s="367">
        <v>1194.3562394374192</v>
      </c>
      <c r="AV92" s="367">
        <v>1228.1390174338917</v>
      </c>
      <c r="AW92" s="367">
        <v>1306.975605394389</v>
      </c>
      <c r="AX92" s="367">
        <v>1433.2403989260702</v>
      </c>
      <c r="AY92" s="367">
        <v>1474.8675856399416</v>
      </c>
      <c r="AZ92" s="367">
        <v>1611.0239394520336</v>
      </c>
      <c r="BA92" s="367">
        <v>1729.9742569992156</v>
      </c>
      <c r="BB92" s="367">
        <v>1661.687553291214</v>
      </c>
      <c r="BC92" s="367">
        <v>1684.2872385608964</v>
      </c>
      <c r="BD92" s="367">
        <v>1648.417475039058</v>
      </c>
      <c r="BE92" s="367">
        <v>1659.7229416281759</v>
      </c>
      <c r="BF92" s="367">
        <v>1478.9780717868664</v>
      </c>
      <c r="BG92" s="367">
        <v>1391.1775585520645</v>
      </c>
      <c r="BH92" s="367">
        <v>1400.237989111291</v>
      </c>
      <c r="BI92" s="367">
        <v>1324.7586400335929</v>
      </c>
      <c r="BJ92" s="367">
        <v>1280.0790276173502</v>
      </c>
      <c r="BK92" s="367">
        <v>1139.8967286764391</v>
      </c>
      <c r="BL92" s="367">
        <v>1121.4938348663386</v>
      </c>
      <c r="BM92" s="367">
        <v>1124.9273200610064</v>
      </c>
      <c r="BN92" s="367">
        <v>1098.4131028499692</v>
      </c>
      <c r="BO92" s="367">
        <v>1065.100328813892</v>
      </c>
      <c r="BP92" s="367">
        <v>1070.5461407717755</v>
      </c>
      <c r="BQ92" s="367">
        <v>1030.9315639201241</v>
      </c>
      <c r="BR92" s="367">
        <v>848.52746403374374</v>
      </c>
      <c r="BS92" s="367">
        <v>482.00091654385022</v>
      </c>
      <c r="BT92" s="367">
        <v>157.76288141563617</v>
      </c>
      <c r="BU92" s="367">
        <v>19.960455109640659</v>
      </c>
      <c r="BV92" s="367">
        <v>1.6086954235999107</v>
      </c>
      <c r="BW92" s="367">
        <v>0.35303607963641592</v>
      </c>
      <c r="BX92" s="367">
        <v>0.1942477064444437</v>
      </c>
      <c r="BY92" s="367">
        <v>0.16416519448411238</v>
      </c>
      <c r="BZ92" s="367">
        <v>0.1294398540776979</v>
      </c>
      <c r="CA92" s="367">
        <v>0.13150242148607169</v>
      </c>
      <c r="CB92" s="367">
        <v>0.11080706519289107</v>
      </c>
      <c r="CC92" s="367">
        <v>0.10159181810940487</v>
      </c>
      <c r="CD92" s="367">
        <v>0.10376617653053241</v>
      </c>
      <c r="CE92" s="367">
        <v>0.10420754221868543</v>
      </c>
      <c r="CF92" s="367">
        <v>0.10407788761653766</v>
      </c>
      <c r="CG92" s="367">
        <v>0.10423543497208974</v>
      </c>
      <c r="CH92" s="374">
        <v>0.10422302652441287</v>
      </c>
    </row>
    <row r="93" spans="1:91" ht="15.6" x14ac:dyDescent="0.3">
      <c r="A93" s="370"/>
      <c r="B93" s="373" t="s">
        <v>427</v>
      </c>
      <c r="C93" s="372"/>
      <c r="D93" s="367"/>
      <c r="E93" s="367"/>
      <c r="F93" s="367"/>
      <c r="G93" s="367"/>
      <c r="H93" s="367"/>
      <c r="I93" s="367"/>
      <c r="J93" s="367"/>
      <c r="K93" s="367"/>
      <c r="L93" s="367"/>
      <c r="M93" s="367"/>
      <c r="N93" s="367"/>
      <c r="O93" s="367"/>
      <c r="P93" s="367"/>
      <c r="Q93" s="367"/>
      <c r="R93" s="367"/>
      <c r="S93" s="367"/>
      <c r="T93" s="367"/>
      <c r="U93" s="367"/>
      <c r="V93" s="367"/>
      <c r="W93" s="367"/>
      <c r="X93" s="367"/>
      <c r="Y93" s="367"/>
      <c r="Z93" s="367"/>
      <c r="AA93" s="367"/>
      <c r="AB93" s="367"/>
      <c r="AC93" s="367"/>
      <c r="AD93" s="367"/>
      <c r="AE93" s="367"/>
      <c r="AF93" s="367"/>
      <c r="AG93" s="367"/>
      <c r="AH93" s="367">
        <v>4498.6258899209224</v>
      </c>
      <c r="AI93" s="367">
        <v>3621.2529389206961</v>
      </c>
      <c r="AJ93" s="367">
        <v>3037.5569109488388</v>
      </c>
      <c r="AK93" s="367">
        <v>2860.2324416037691</v>
      </c>
      <c r="AL93" s="367">
        <v>2172.8263894484658</v>
      </c>
      <c r="AM93" s="367">
        <v>990.29130881235415</v>
      </c>
      <c r="AN93" s="367">
        <v>981.99352872944633</v>
      </c>
      <c r="AO93" s="367">
        <v>924.96244639171437</v>
      </c>
      <c r="AP93" s="367">
        <v>577.49058948814547</v>
      </c>
      <c r="AQ93" s="367">
        <v>587.02272889277992</v>
      </c>
      <c r="AR93" s="367">
        <v>545.52532668239485</v>
      </c>
      <c r="AS93" s="367">
        <v>534.41274699426083</v>
      </c>
      <c r="AT93" s="367">
        <v>523.74689209807264</v>
      </c>
      <c r="AU93" s="367">
        <v>626.37186602618851</v>
      </c>
      <c r="AV93" s="367">
        <v>811.89357836721149</v>
      </c>
      <c r="AW93" s="367">
        <v>790.26168835446981</v>
      </c>
      <c r="AX93" s="367">
        <v>730.61289516058719</v>
      </c>
      <c r="AY93" s="367">
        <v>24.860707780972284</v>
      </c>
      <c r="AZ93" s="367">
        <v>0</v>
      </c>
      <c r="BA93" s="367">
        <v>0</v>
      </c>
      <c r="BB93" s="367">
        <v>0</v>
      </c>
      <c r="BC93" s="367">
        <v>0</v>
      </c>
      <c r="BD93" s="367">
        <v>0</v>
      </c>
      <c r="BE93" s="367">
        <v>0</v>
      </c>
      <c r="BF93" s="367">
        <v>0</v>
      </c>
      <c r="BG93" s="367">
        <v>0</v>
      </c>
      <c r="BH93" s="367">
        <v>0</v>
      </c>
      <c r="BI93" s="367">
        <v>0</v>
      </c>
      <c r="BJ93" s="367">
        <v>0</v>
      </c>
      <c r="BK93" s="367">
        <v>0</v>
      </c>
      <c r="BL93" s="367">
        <v>0</v>
      </c>
      <c r="BM93" s="367">
        <v>0</v>
      </c>
      <c r="BN93" s="367">
        <v>0</v>
      </c>
      <c r="BO93" s="367">
        <v>0</v>
      </c>
      <c r="BP93" s="367">
        <v>0</v>
      </c>
      <c r="BQ93" s="367">
        <v>0</v>
      </c>
      <c r="BR93" s="367">
        <v>0</v>
      </c>
      <c r="BS93" s="367">
        <v>0</v>
      </c>
      <c r="BT93" s="367">
        <v>0</v>
      </c>
      <c r="BU93" s="367">
        <v>0</v>
      </c>
      <c r="BV93" s="367">
        <v>0</v>
      </c>
      <c r="BW93" s="367">
        <v>0</v>
      </c>
      <c r="BX93" s="367">
        <v>0</v>
      </c>
      <c r="BY93" s="367">
        <v>0</v>
      </c>
      <c r="BZ93" s="367">
        <v>0</v>
      </c>
      <c r="CA93" s="367">
        <v>0</v>
      </c>
      <c r="CB93" s="367">
        <v>0</v>
      </c>
      <c r="CC93" s="367">
        <v>0</v>
      </c>
      <c r="CD93" s="367">
        <v>0</v>
      </c>
      <c r="CE93" s="367">
        <v>0</v>
      </c>
      <c r="CF93" s="367">
        <v>0</v>
      </c>
      <c r="CG93" s="367">
        <v>0</v>
      </c>
      <c r="CH93" s="374">
        <v>0</v>
      </c>
    </row>
    <row r="94" spans="1:91" ht="15.6" x14ac:dyDescent="0.3">
      <c r="A94" s="370"/>
      <c r="B94" s="335" t="s">
        <v>595</v>
      </c>
      <c r="C94" s="376" t="s">
        <v>643</v>
      </c>
      <c r="D94" s="367"/>
      <c r="E94" s="367"/>
      <c r="F94" s="367"/>
      <c r="G94" s="367"/>
      <c r="H94" s="367"/>
      <c r="I94" s="367"/>
      <c r="J94" s="367"/>
      <c r="K94" s="367"/>
      <c r="L94" s="367"/>
      <c r="M94" s="367"/>
      <c r="N94" s="367"/>
      <c r="O94" s="367"/>
      <c r="P94" s="367"/>
      <c r="Q94" s="367"/>
      <c r="R94" s="367"/>
      <c r="S94" s="367"/>
      <c r="T94" s="367"/>
      <c r="U94" s="367"/>
      <c r="V94" s="367"/>
      <c r="W94" s="367"/>
      <c r="X94" s="367"/>
      <c r="Y94" s="367"/>
      <c r="Z94" s="367"/>
      <c r="AA94" s="367"/>
      <c r="AB94" s="367"/>
      <c r="AC94" s="367"/>
      <c r="AD94" s="367"/>
      <c r="AE94" s="367"/>
      <c r="AF94" s="367"/>
      <c r="AG94" s="367"/>
      <c r="AH94" s="367">
        <v>0</v>
      </c>
      <c r="AI94" s="367">
        <v>0</v>
      </c>
      <c r="AJ94" s="367">
        <v>0</v>
      </c>
      <c r="AK94" s="367">
        <v>0</v>
      </c>
      <c r="AL94" s="367">
        <v>0</v>
      </c>
      <c r="AM94" s="367">
        <v>0</v>
      </c>
      <c r="AN94" s="367">
        <v>0</v>
      </c>
      <c r="AO94" s="367">
        <v>0</v>
      </c>
      <c r="AP94" s="367">
        <v>0</v>
      </c>
      <c r="AQ94" s="367">
        <v>0</v>
      </c>
      <c r="AR94" s="367">
        <v>0</v>
      </c>
      <c r="AS94" s="367">
        <v>0</v>
      </c>
      <c r="AT94" s="367">
        <v>0</v>
      </c>
      <c r="AU94" s="367">
        <v>0</v>
      </c>
      <c r="AV94" s="367">
        <v>0</v>
      </c>
      <c r="AW94" s="367">
        <v>0</v>
      </c>
      <c r="AX94" s="367">
        <v>0</v>
      </c>
      <c r="AY94" s="367">
        <v>0</v>
      </c>
      <c r="AZ94" s="367">
        <v>0</v>
      </c>
      <c r="BA94" s="367">
        <v>0</v>
      </c>
      <c r="BB94" s="367">
        <v>0</v>
      </c>
      <c r="BC94" s="367">
        <v>0</v>
      </c>
      <c r="BD94" s="367">
        <v>0</v>
      </c>
      <c r="BE94" s="367">
        <v>0</v>
      </c>
      <c r="BF94" s="367">
        <v>0</v>
      </c>
      <c r="BG94" s="367">
        <v>0</v>
      </c>
      <c r="BH94" s="367">
        <v>0</v>
      </c>
      <c r="BI94" s="367">
        <v>0</v>
      </c>
      <c r="BJ94" s="367">
        <v>0</v>
      </c>
      <c r="BK94" s="367">
        <v>0</v>
      </c>
      <c r="BL94" s="367">
        <v>0</v>
      </c>
      <c r="BM94" s="367">
        <v>0</v>
      </c>
      <c r="BN94" s="367">
        <v>0</v>
      </c>
      <c r="BO94" s="367">
        <v>0</v>
      </c>
      <c r="BP94" s="367">
        <v>0</v>
      </c>
      <c r="BQ94" s="367">
        <v>0</v>
      </c>
      <c r="BR94" s="367">
        <v>0</v>
      </c>
      <c r="BS94" s="367">
        <v>0</v>
      </c>
      <c r="BT94" s="367">
        <v>0</v>
      </c>
      <c r="BU94" s="367">
        <v>0</v>
      </c>
      <c r="BV94" s="367">
        <v>0</v>
      </c>
      <c r="BW94" s="367">
        <v>1548.2483966796631</v>
      </c>
      <c r="BX94" s="367">
        <v>2539.2668579825277</v>
      </c>
      <c r="BY94" s="367">
        <v>3820.6283565534764</v>
      </c>
      <c r="BZ94" s="367">
        <v>4348.8205403824095</v>
      </c>
      <c r="CA94" s="367">
        <v>5859.3980781737837</v>
      </c>
      <c r="CB94" s="367">
        <v>7659.5604536451738</v>
      </c>
      <c r="CC94" s="367">
        <v>10992.304664278076</v>
      </c>
      <c r="CD94" s="367">
        <v>12080.205740209272</v>
      </c>
      <c r="CE94" s="367">
        <v>11817.688363217441</v>
      </c>
      <c r="CF94" s="367">
        <v>11454.72089608798</v>
      </c>
      <c r="CG94" s="367">
        <v>11184.352760578902</v>
      </c>
      <c r="CH94" s="374">
        <v>11043.229029021506</v>
      </c>
    </row>
    <row r="95" spans="1:91" ht="15.6" x14ac:dyDescent="0.3">
      <c r="A95" s="370"/>
      <c r="B95" s="335" t="s">
        <v>596</v>
      </c>
      <c r="C95" s="376" t="s">
        <v>643</v>
      </c>
      <c r="D95" s="367"/>
      <c r="E95" s="367"/>
      <c r="F95" s="367"/>
      <c r="G95" s="367"/>
      <c r="H95" s="367"/>
      <c r="I95" s="367"/>
      <c r="J95" s="367"/>
      <c r="K95" s="367"/>
      <c r="L95" s="367"/>
      <c r="M95" s="367"/>
      <c r="N95" s="367"/>
      <c r="O95" s="367"/>
      <c r="P95" s="367"/>
      <c r="Q95" s="367"/>
      <c r="R95" s="367"/>
      <c r="S95" s="367"/>
      <c r="T95" s="367"/>
      <c r="U95" s="367"/>
      <c r="V95" s="367"/>
      <c r="W95" s="367"/>
      <c r="X95" s="367"/>
      <c r="Y95" s="367"/>
      <c r="Z95" s="367"/>
      <c r="AA95" s="367"/>
      <c r="AB95" s="367"/>
      <c r="AC95" s="367"/>
      <c r="AD95" s="367"/>
      <c r="AE95" s="367"/>
      <c r="AF95" s="367"/>
      <c r="AG95" s="367"/>
      <c r="AH95" s="367">
        <v>0</v>
      </c>
      <c r="AI95" s="367">
        <v>0</v>
      </c>
      <c r="AJ95" s="367">
        <v>0</v>
      </c>
      <c r="AK95" s="367">
        <v>0</v>
      </c>
      <c r="AL95" s="367">
        <v>0</v>
      </c>
      <c r="AM95" s="367">
        <v>0</v>
      </c>
      <c r="AN95" s="367">
        <v>0</v>
      </c>
      <c r="AO95" s="367">
        <v>0</v>
      </c>
      <c r="AP95" s="367">
        <v>0</v>
      </c>
      <c r="AQ95" s="367">
        <v>0</v>
      </c>
      <c r="AR95" s="367">
        <v>0</v>
      </c>
      <c r="AS95" s="367">
        <v>0</v>
      </c>
      <c r="AT95" s="367">
        <v>0</v>
      </c>
      <c r="AU95" s="367">
        <v>0</v>
      </c>
      <c r="AV95" s="367">
        <v>0</v>
      </c>
      <c r="AW95" s="367">
        <v>0</v>
      </c>
      <c r="AX95" s="367">
        <v>0</v>
      </c>
      <c r="AY95" s="367">
        <v>0</v>
      </c>
      <c r="AZ95" s="367">
        <v>0</v>
      </c>
      <c r="BA95" s="367">
        <v>0</v>
      </c>
      <c r="BB95" s="367">
        <v>0</v>
      </c>
      <c r="BC95" s="367">
        <v>0</v>
      </c>
      <c r="BD95" s="367">
        <v>0</v>
      </c>
      <c r="BE95" s="367">
        <v>0</v>
      </c>
      <c r="BF95" s="367">
        <v>0</v>
      </c>
      <c r="BG95" s="367">
        <v>0</v>
      </c>
      <c r="BH95" s="367">
        <v>0</v>
      </c>
      <c r="BI95" s="367">
        <v>0</v>
      </c>
      <c r="BJ95" s="367">
        <v>0</v>
      </c>
      <c r="BK95" s="367">
        <v>0</v>
      </c>
      <c r="BL95" s="367">
        <v>0</v>
      </c>
      <c r="BM95" s="367">
        <v>0</v>
      </c>
      <c r="BN95" s="367">
        <v>0</v>
      </c>
      <c r="BO95" s="367">
        <v>0</v>
      </c>
      <c r="BP95" s="367">
        <v>0</v>
      </c>
      <c r="BQ95" s="367">
        <v>0</v>
      </c>
      <c r="BR95" s="367">
        <v>12.203798217180077</v>
      </c>
      <c r="BS95" s="367">
        <v>22.467004571720231</v>
      </c>
      <c r="BT95" s="367">
        <v>300.18910376245901</v>
      </c>
      <c r="BU95" s="367">
        <v>565.39963079557299</v>
      </c>
      <c r="BV95" s="367">
        <v>1503.5891512353789</v>
      </c>
      <c r="BW95" s="367">
        <v>2632.9686623037828</v>
      </c>
      <c r="BX95" s="367">
        <v>4533.1794836290146</v>
      </c>
      <c r="BY95" s="367">
        <v>6000.0746106918032</v>
      </c>
      <c r="BZ95" s="367">
        <v>6359.55030872107</v>
      </c>
      <c r="CA95" s="367">
        <v>8323.1202378703438</v>
      </c>
      <c r="CB95" s="367">
        <v>10570.952823809153</v>
      </c>
      <c r="CC95" s="367">
        <v>13982.833877390929</v>
      </c>
      <c r="CD95" s="367">
        <v>15996.612985712609</v>
      </c>
      <c r="CE95" s="367">
        <v>16528.615672637115</v>
      </c>
      <c r="CF95" s="367">
        <v>16946.957862525494</v>
      </c>
      <c r="CG95" s="367">
        <v>17407.735106926844</v>
      </c>
      <c r="CH95" s="374">
        <v>17708.790586844665</v>
      </c>
    </row>
    <row r="96" spans="1:91" ht="15.6" x14ac:dyDescent="0.3">
      <c r="A96" s="370"/>
      <c r="B96" s="365" t="s">
        <v>644</v>
      </c>
      <c r="C96" s="372"/>
      <c r="D96" s="367"/>
      <c r="E96" s="367"/>
      <c r="F96" s="367"/>
      <c r="G96" s="367"/>
      <c r="H96" s="367"/>
      <c r="I96" s="367"/>
      <c r="J96" s="367"/>
      <c r="K96" s="367"/>
      <c r="L96" s="367"/>
      <c r="M96" s="367"/>
      <c r="N96" s="367"/>
      <c r="O96" s="367"/>
      <c r="P96" s="367"/>
      <c r="Q96" s="367"/>
      <c r="R96" s="367"/>
      <c r="S96" s="367"/>
      <c r="T96" s="367"/>
      <c r="U96" s="367"/>
      <c r="V96" s="367"/>
      <c r="W96" s="367"/>
      <c r="X96" s="367"/>
      <c r="Y96" s="367"/>
      <c r="Z96" s="367"/>
      <c r="AA96" s="367"/>
      <c r="AB96" s="367"/>
      <c r="AC96" s="367"/>
      <c r="AD96" s="367"/>
      <c r="AE96" s="367"/>
      <c r="AF96" s="367"/>
      <c r="AG96" s="367"/>
      <c r="AH96" s="367">
        <f t="shared" ref="AH96" si="40">SUM(AH97+AH102)</f>
        <v>1084.5802671309004</v>
      </c>
      <c r="AI96" s="367">
        <f t="shared" ref="AI96:CH96" si="41">SUM(AI97+AI102)</f>
        <v>1123.3938401097739</v>
      </c>
      <c r="AJ96" s="367">
        <f t="shared" si="41"/>
        <v>1247.3931171458257</v>
      </c>
      <c r="AK96" s="367">
        <f t="shared" si="41"/>
        <v>1457.2621593424049</v>
      </c>
      <c r="AL96" s="367">
        <f>SUM(AL97+AL102)</f>
        <v>1703.0590387233842</v>
      </c>
      <c r="AM96" s="367">
        <f t="shared" si="41"/>
        <v>2050.2601114597114</v>
      </c>
      <c r="AN96" s="367">
        <f t="shared" si="41"/>
        <v>2372.2983807697947</v>
      </c>
      <c r="AO96" s="367">
        <f t="shared" si="41"/>
        <v>2782.5604679548815</v>
      </c>
      <c r="AP96" s="367">
        <f t="shared" si="41"/>
        <v>3250.8166578095033</v>
      </c>
      <c r="AQ96" s="367">
        <f t="shared" si="41"/>
        <v>3691.5311332576371</v>
      </c>
      <c r="AR96" s="367">
        <f t="shared" si="41"/>
        <v>4064.6669890638814</v>
      </c>
      <c r="AS96" s="367">
        <f t="shared" si="41"/>
        <v>4499.2382806436999</v>
      </c>
      <c r="AT96" s="367">
        <f t="shared" si="41"/>
        <v>5052.9204364381367</v>
      </c>
      <c r="AU96" s="367">
        <f t="shared" si="41"/>
        <v>6002.7225466385771</v>
      </c>
      <c r="AV96" s="367">
        <f t="shared" si="41"/>
        <v>7251.5290072092139</v>
      </c>
      <c r="AW96" s="367">
        <f t="shared" si="41"/>
        <v>8248.3840389828001</v>
      </c>
      <c r="AX96" s="367">
        <f t="shared" si="41"/>
        <v>8877.7514014753306</v>
      </c>
      <c r="AY96" s="367">
        <f t="shared" si="41"/>
        <v>6979.7389026785322</v>
      </c>
      <c r="AZ96" s="367">
        <f t="shared" si="41"/>
        <v>7461.4334193713112</v>
      </c>
      <c r="BA96" s="367">
        <f t="shared" si="41"/>
        <v>8085.7345269490152</v>
      </c>
      <c r="BB96" s="367">
        <f t="shared" si="41"/>
        <v>8611.4707966308633</v>
      </c>
      <c r="BC96" s="367">
        <f t="shared" si="41"/>
        <v>9089.9014769005789</v>
      </c>
      <c r="BD96" s="367">
        <f t="shared" si="41"/>
        <v>9615.8955488817446</v>
      </c>
      <c r="BE96" s="367">
        <f t="shared" si="41"/>
        <v>10128.449202898641</v>
      </c>
      <c r="BF96" s="367">
        <f t="shared" si="41"/>
        <v>10414.001747056751</v>
      </c>
      <c r="BG96" s="367">
        <f t="shared" si="41"/>
        <v>10943.689335837127</v>
      </c>
      <c r="BH96" s="367">
        <f t="shared" si="41"/>
        <v>11296.558978971532</v>
      </c>
      <c r="BI96" s="367">
        <f t="shared" si="41"/>
        <v>11802.153752541066</v>
      </c>
      <c r="BJ96" s="367">
        <f t="shared" si="41"/>
        <v>12235.966295658771</v>
      </c>
      <c r="BK96" s="367">
        <f t="shared" si="41"/>
        <v>13079.689854105827</v>
      </c>
      <c r="BL96" s="367">
        <f t="shared" si="41"/>
        <v>13437.73805387675</v>
      </c>
      <c r="BM96" s="367">
        <f t="shared" si="41"/>
        <v>14430.660734853538</v>
      </c>
      <c r="BN96" s="367">
        <f t="shared" si="41"/>
        <v>14677.568774026948</v>
      </c>
      <c r="BO96" s="367">
        <f t="shared" si="41"/>
        <v>14763.020440705841</v>
      </c>
      <c r="BP96" s="367">
        <f t="shared" si="41"/>
        <v>15093.028447733721</v>
      </c>
      <c r="BQ96" s="367">
        <f t="shared" si="41"/>
        <v>14836.253039340401</v>
      </c>
      <c r="BR96" s="367">
        <f t="shared" si="41"/>
        <v>15209.535547794845</v>
      </c>
      <c r="BS96" s="367">
        <f t="shared" si="41"/>
        <v>14837.547901423237</v>
      </c>
      <c r="BT96" s="367">
        <f t="shared" si="41"/>
        <v>14547.196127264122</v>
      </c>
      <c r="BU96" s="367">
        <f t="shared" si="41"/>
        <v>14197.044753431219</v>
      </c>
      <c r="BV96" s="367">
        <f t="shared" si="41"/>
        <v>13917.530642621723</v>
      </c>
      <c r="BW96" s="367">
        <f t="shared" si="41"/>
        <v>14327.629685432037</v>
      </c>
      <c r="BX96" s="367">
        <f t="shared" si="41"/>
        <v>12344.439934132301</v>
      </c>
      <c r="BY96" s="367">
        <f t="shared" si="41"/>
        <v>12395.162978015022</v>
      </c>
      <c r="BZ96" s="367">
        <f t="shared" si="41"/>
        <v>12404.506122016448</v>
      </c>
      <c r="CA96" s="367">
        <f t="shared" si="41"/>
        <v>13780.973220055146</v>
      </c>
      <c r="CB96" s="367">
        <f t="shared" si="41"/>
        <v>15004.497937611561</v>
      </c>
      <c r="CC96" s="367">
        <f t="shared" si="41"/>
        <v>15677.244412930106</v>
      </c>
      <c r="CD96" s="367">
        <f t="shared" si="41"/>
        <v>16359.546391516129</v>
      </c>
      <c r="CE96" s="367">
        <f t="shared" si="41"/>
        <v>16435.293619106713</v>
      </c>
      <c r="CF96" s="367">
        <f t="shared" si="41"/>
        <v>16781.816126866761</v>
      </c>
      <c r="CG96" s="367">
        <f t="shared" si="41"/>
        <v>17537.286341588697</v>
      </c>
      <c r="CH96" s="374">
        <f t="shared" si="41"/>
        <v>18510.178274344406</v>
      </c>
    </row>
    <row r="97" spans="1:112" ht="15.6" x14ac:dyDescent="0.3">
      <c r="A97" s="370"/>
      <c r="B97" s="371" t="s">
        <v>590</v>
      </c>
      <c r="C97" s="372"/>
      <c r="D97" s="367"/>
      <c r="E97" s="367"/>
      <c r="F97" s="367"/>
      <c r="G97" s="367"/>
      <c r="H97" s="367"/>
      <c r="I97" s="367"/>
      <c r="J97" s="367"/>
      <c r="K97" s="367"/>
      <c r="L97" s="367"/>
      <c r="M97" s="367"/>
      <c r="N97" s="367"/>
      <c r="O97" s="367"/>
      <c r="P97" s="367"/>
      <c r="Q97" s="367"/>
      <c r="R97" s="367"/>
      <c r="S97" s="367"/>
      <c r="T97" s="367"/>
      <c r="U97" s="367"/>
      <c r="V97" s="367"/>
      <c r="W97" s="367"/>
      <c r="X97" s="367"/>
      <c r="Y97" s="367"/>
      <c r="Z97" s="367"/>
      <c r="AA97" s="367"/>
      <c r="AB97" s="367"/>
      <c r="AC97" s="367"/>
      <c r="AD97" s="367"/>
      <c r="AE97" s="367"/>
      <c r="AF97" s="367"/>
      <c r="AG97" s="367"/>
      <c r="AH97" s="377">
        <f t="shared" ref="AH97" si="42">SUM(AH98:AH101)</f>
        <v>596.69302993171073</v>
      </c>
      <c r="AI97" s="367">
        <f t="shared" ref="AI97:CH97" si="43">SUM(AI98:AI101)</f>
        <v>629.14760179678626</v>
      </c>
      <c r="AJ97" s="367">
        <f t="shared" si="43"/>
        <v>767.32844118584728</v>
      </c>
      <c r="AK97" s="367">
        <f t="shared" si="43"/>
        <v>941.46895454643038</v>
      </c>
      <c r="AL97" s="367">
        <f t="shared" si="43"/>
        <v>1140.8005215622118</v>
      </c>
      <c r="AM97" s="367">
        <f t="shared" si="43"/>
        <v>1407.9447701221966</v>
      </c>
      <c r="AN97" s="367">
        <f t="shared" si="43"/>
        <v>1610.6901271340867</v>
      </c>
      <c r="AO97" s="367">
        <f t="shared" si="43"/>
        <v>1884.833958788244</v>
      </c>
      <c r="AP97" s="367">
        <f t="shared" si="43"/>
        <v>2142.3906743999819</v>
      </c>
      <c r="AQ97" s="367">
        <f t="shared" si="43"/>
        <v>2393.9370532568378</v>
      </c>
      <c r="AR97" s="367">
        <f t="shared" si="43"/>
        <v>2579.1373900229264</v>
      </c>
      <c r="AS97" s="367">
        <f t="shared" si="43"/>
        <v>2807.1136623572374</v>
      </c>
      <c r="AT97" s="367">
        <f t="shared" si="43"/>
        <v>3110.9251472118995</v>
      </c>
      <c r="AU97" s="367">
        <f t="shared" si="43"/>
        <v>3665.9543455407993</v>
      </c>
      <c r="AV97" s="367">
        <f t="shared" si="43"/>
        <v>4675.460064881956</v>
      </c>
      <c r="AW97" s="367">
        <f t="shared" si="43"/>
        <v>5463.6501374899399</v>
      </c>
      <c r="AX97" s="367">
        <f t="shared" si="43"/>
        <v>5970.2954569279746</v>
      </c>
      <c r="AY97" s="367">
        <f t="shared" si="43"/>
        <v>6657.6552891107913</v>
      </c>
      <c r="AZ97" s="367">
        <f t="shared" si="43"/>
        <v>7250.8465183408816</v>
      </c>
      <c r="BA97" s="367">
        <f t="shared" si="43"/>
        <v>7812.1639718388187</v>
      </c>
      <c r="BB97" s="367">
        <f t="shared" si="43"/>
        <v>8326.2643910988318</v>
      </c>
      <c r="BC97" s="367">
        <f t="shared" si="43"/>
        <v>8808.0547076940911</v>
      </c>
      <c r="BD97" s="367">
        <f t="shared" si="43"/>
        <v>9300.1158726061039</v>
      </c>
      <c r="BE97" s="367">
        <f t="shared" si="43"/>
        <v>9814.2525157071432</v>
      </c>
      <c r="BF97" s="367">
        <f t="shared" si="43"/>
        <v>10111.410940969887</v>
      </c>
      <c r="BG97" s="367">
        <f t="shared" si="43"/>
        <v>10635.176192596393</v>
      </c>
      <c r="BH97" s="367">
        <f t="shared" si="43"/>
        <v>11077.416331943285</v>
      </c>
      <c r="BI97" s="367">
        <f t="shared" si="43"/>
        <v>11582.043597482034</v>
      </c>
      <c r="BJ97" s="367">
        <f t="shared" si="43"/>
        <v>12010.773895573922</v>
      </c>
      <c r="BK97" s="367">
        <f t="shared" si="43"/>
        <v>12751.641249345461</v>
      </c>
      <c r="BL97" s="367">
        <f t="shared" si="43"/>
        <v>13161.206649944599</v>
      </c>
      <c r="BM97" s="367">
        <f t="shared" si="43"/>
        <v>14145.679660151756</v>
      </c>
      <c r="BN97" s="367">
        <f t="shared" si="43"/>
        <v>14417.623018971075</v>
      </c>
      <c r="BO97" s="367">
        <f t="shared" si="43"/>
        <v>14509.500003302845</v>
      </c>
      <c r="BP97" s="367">
        <f t="shared" si="43"/>
        <v>14858.333769546582</v>
      </c>
      <c r="BQ97" s="367">
        <f t="shared" si="43"/>
        <v>14627.667821638026</v>
      </c>
      <c r="BR97" s="367">
        <f t="shared" si="43"/>
        <v>15012.907524597489</v>
      </c>
      <c r="BS97" s="367">
        <f t="shared" si="43"/>
        <v>14656.551263489373</v>
      </c>
      <c r="BT97" s="367">
        <f t="shared" si="43"/>
        <v>14380.676917529881</v>
      </c>
      <c r="BU97" s="367">
        <f t="shared" si="43"/>
        <v>14053.554796728109</v>
      </c>
      <c r="BV97" s="367">
        <f t="shared" si="43"/>
        <v>13789.301368333076</v>
      </c>
      <c r="BW97" s="367">
        <f t="shared" si="43"/>
        <v>14212.08989113614</v>
      </c>
      <c r="BX97" s="367">
        <f t="shared" si="43"/>
        <v>12255.484248933359</v>
      </c>
      <c r="BY97" s="367">
        <f t="shared" si="43"/>
        <v>12318.310510491989</v>
      </c>
      <c r="BZ97" s="367">
        <f t="shared" si="43"/>
        <v>12337.293364132831</v>
      </c>
      <c r="CA97" s="367">
        <f t="shared" si="43"/>
        <v>13719.26049054211</v>
      </c>
      <c r="CB97" s="367">
        <f t="shared" si="43"/>
        <v>14947.942797630591</v>
      </c>
      <c r="CC97" s="367">
        <f t="shared" si="43"/>
        <v>15629.647591716859</v>
      </c>
      <c r="CD97" s="367">
        <f t="shared" si="43"/>
        <v>16317.654451163322</v>
      </c>
      <c r="CE97" s="367">
        <f t="shared" si="43"/>
        <v>16399.967170469463</v>
      </c>
      <c r="CF97" s="367">
        <f t="shared" si="43"/>
        <v>16753.29164705758</v>
      </c>
      <c r="CG97" s="367">
        <f t="shared" si="43"/>
        <v>17515.492275278077</v>
      </c>
      <c r="CH97" s="374">
        <f t="shared" si="43"/>
        <v>18495.120044787553</v>
      </c>
    </row>
    <row r="98" spans="1:112" ht="15.6" x14ac:dyDescent="0.3">
      <c r="A98" s="370"/>
      <c r="B98" s="373" t="s">
        <v>638</v>
      </c>
      <c r="C98" s="372"/>
      <c r="D98" s="367"/>
      <c r="E98" s="367"/>
      <c r="F98" s="367"/>
      <c r="G98" s="367"/>
      <c r="H98" s="367"/>
      <c r="I98" s="367"/>
      <c r="J98" s="367"/>
      <c r="K98" s="367"/>
      <c r="L98" s="367"/>
      <c r="M98" s="367"/>
      <c r="N98" s="367"/>
      <c r="O98" s="367"/>
      <c r="P98" s="367"/>
      <c r="Q98" s="367"/>
      <c r="R98" s="367"/>
      <c r="S98" s="367"/>
      <c r="T98" s="367"/>
      <c r="U98" s="367"/>
      <c r="V98" s="367"/>
      <c r="W98" s="367"/>
      <c r="X98" s="367"/>
      <c r="Y98" s="367"/>
      <c r="Z98" s="367"/>
      <c r="AA98" s="367"/>
      <c r="AB98" s="367"/>
      <c r="AC98" s="367"/>
      <c r="AD98" s="367"/>
      <c r="AE98" s="367"/>
      <c r="AF98" s="367"/>
      <c r="AG98" s="367"/>
      <c r="AH98" s="367">
        <v>596.69302993171073</v>
      </c>
      <c r="AI98" s="367">
        <v>615.22071568515287</v>
      </c>
      <c r="AJ98" s="367">
        <v>698.20425852748531</v>
      </c>
      <c r="AK98" s="367">
        <v>816.55134618803106</v>
      </c>
      <c r="AL98" s="367">
        <v>948.85640968656719</v>
      </c>
      <c r="AM98" s="367">
        <v>1142.0164854138779</v>
      </c>
      <c r="AN98" s="367">
        <v>1284.9629173289009</v>
      </c>
      <c r="AO98" s="367">
        <v>1480.7758879438288</v>
      </c>
      <c r="AP98" s="367">
        <v>1630.7562119464003</v>
      </c>
      <c r="AQ98" s="367">
        <v>1800.1025222091487</v>
      </c>
      <c r="AR98" s="367">
        <v>1916.7442379052677</v>
      </c>
      <c r="AS98" s="367">
        <v>2077.8056381268857</v>
      </c>
      <c r="AT98" s="367">
        <v>2310.2289867916593</v>
      </c>
      <c r="AU98" s="367">
        <v>2738.4542786612865</v>
      </c>
      <c r="AV98" s="367">
        <v>3483.759955386372</v>
      </c>
      <c r="AW98" s="367">
        <v>3915.0229261059976</v>
      </c>
      <c r="AX98" s="367">
        <v>4209.8118031637568</v>
      </c>
      <c r="AY98" s="367">
        <v>4561.936341076771</v>
      </c>
      <c r="AZ98" s="367">
        <v>4812.3330351537543</v>
      </c>
      <c r="BA98" s="367">
        <v>5057.3747154467901</v>
      </c>
      <c r="BB98" s="367">
        <v>5301.2705845808459</v>
      </c>
      <c r="BC98" s="367">
        <v>5515.599118759862</v>
      </c>
      <c r="BD98" s="367">
        <v>5723.1260747206106</v>
      </c>
      <c r="BE98" s="367">
        <v>5932.1572436199804</v>
      </c>
      <c r="BF98" s="367">
        <v>6047.4513505866626</v>
      </c>
      <c r="BG98" s="367">
        <v>6277.3685643606232</v>
      </c>
      <c r="BH98" s="367">
        <v>6477.4696469019082</v>
      </c>
      <c r="BI98" s="367">
        <v>6734.2850346107562</v>
      </c>
      <c r="BJ98" s="367">
        <v>6913.085653910277</v>
      </c>
      <c r="BK98" s="367">
        <v>7262.5585597899935</v>
      </c>
      <c r="BL98" s="367">
        <v>7459.0338431362879</v>
      </c>
      <c r="BM98" s="367">
        <v>7941.4880112885667</v>
      </c>
      <c r="BN98" s="367">
        <v>7994.4185213151586</v>
      </c>
      <c r="BO98" s="367">
        <v>7994.5352731059684</v>
      </c>
      <c r="BP98" s="367">
        <v>8058.7348232523182</v>
      </c>
      <c r="BQ98" s="367">
        <v>7727.9153263861363</v>
      </c>
      <c r="BR98" s="367">
        <v>7707.9031638789047</v>
      </c>
      <c r="BS98" s="367">
        <v>7750.4479947452528</v>
      </c>
      <c r="BT98" s="367">
        <v>7588.7492514250916</v>
      </c>
      <c r="BU98" s="367">
        <v>7557.4864446144848</v>
      </c>
      <c r="BV98" s="367">
        <v>7584.4796368264069</v>
      </c>
      <c r="BW98" s="367">
        <v>7692.778413344372</v>
      </c>
      <c r="BX98" s="367">
        <v>6614.5913516680912</v>
      </c>
      <c r="BY98" s="367">
        <v>6551.1464126177798</v>
      </c>
      <c r="BZ98" s="367">
        <v>6537.0220856076503</v>
      </c>
      <c r="CA98" s="367">
        <v>7335.3683319001075</v>
      </c>
      <c r="CB98" s="367">
        <v>8178.9274951610751</v>
      </c>
      <c r="CC98" s="367">
        <v>8667.6187186816114</v>
      </c>
      <c r="CD98" s="367">
        <v>9228.3382021848938</v>
      </c>
      <c r="CE98" s="367">
        <v>9500.0896485194207</v>
      </c>
      <c r="CF98" s="367">
        <v>9724.6039501912637</v>
      </c>
      <c r="CG98" s="367">
        <v>9995.6978191236249</v>
      </c>
      <c r="CH98" s="374">
        <v>10256.669851281584</v>
      </c>
    </row>
    <row r="99" spans="1:112" ht="15.6" x14ac:dyDescent="0.3">
      <c r="A99" s="370"/>
      <c r="B99" s="373" t="s">
        <v>639</v>
      </c>
      <c r="C99" s="372"/>
      <c r="D99" s="367"/>
      <c r="E99" s="367"/>
      <c r="F99" s="367"/>
      <c r="G99" s="367"/>
      <c r="H99" s="367"/>
      <c r="I99" s="367"/>
      <c r="J99" s="367"/>
      <c r="K99" s="367"/>
      <c r="L99" s="367"/>
      <c r="M99" s="367"/>
      <c r="N99" s="367"/>
      <c r="O99" s="367"/>
      <c r="P99" s="367"/>
      <c r="Q99" s="367"/>
      <c r="R99" s="367"/>
      <c r="S99" s="367"/>
      <c r="T99" s="367"/>
      <c r="U99" s="367"/>
      <c r="V99" s="367"/>
      <c r="W99" s="367"/>
      <c r="X99" s="367"/>
      <c r="Y99" s="367"/>
      <c r="Z99" s="367"/>
      <c r="AA99" s="367"/>
      <c r="AB99" s="367"/>
      <c r="AC99" s="367"/>
      <c r="AD99" s="367"/>
      <c r="AE99" s="367"/>
      <c r="AF99" s="367"/>
      <c r="AG99" s="367"/>
      <c r="AH99" s="367">
        <v>0</v>
      </c>
      <c r="AI99" s="367">
        <v>0</v>
      </c>
      <c r="AJ99" s="367">
        <v>0</v>
      </c>
      <c r="AK99" s="367">
        <v>0</v>
      </c>
      <c r="AL99" s="367">
        <v>0</v>
      </c>
      <c r="AM99" s="367">
        <v>0</v>
      </c>
      <c r="AN99" s="367">
        <v>0</v>
      </c>
      <c r="AO99" s="367">
        <v>0</v>
      </c>
      <c r="AP99" s="367">
        <v>0</v>
      </c>
      <c r="AQ99" s="367">
        <v>0</v>
      </c>
      <c r="AR99" s="367">
        <v>0</v>
      </c>
      <c r="AS99" s="367">
        <v>0</v>
      </c>
      <c r="AT99" s="367">
        <v>0</v>
      </c>
      <c r="AU99" s="367">
        <v>0</v>
      </c>
      <c r="AV99" s="367">
        <v>1133.6333955870241</v>
      </c>
      <c r="AW99" s="367">
        <v>1548.6272113839427</v>
      </c>
      <c r="AX99" s="367">
        <v>1760.4836537642177</v>
      </c>
      <c r="AY99" s="367">
        <v>2095.7189480340198</v>
      </c>
      <c r="AZ99" s="367">
        <v>2438.5134831871273</v>
      </c>
      <c r="BA99" s="367">
        <v>2754.7892563920286</v>
      </c>
      <c r="BB99" s="367">
        <v>3024.9938065179858</v>
      </c>
      <c r="BC99" s="367">
        <v>3292.4555889342296</v>
      </c>
      <c r="BD99" s="367">
        <v>3576.9897978854942</v>
      </c>
      <c r="BE99" s="367">
        <v>3882.0952720871637</v>
      </c>
      <c r="BF99" s="367">
        <v>4063.9595903832237</v>
      </c>
      <c r="BG99" s="367">
        <v>4357.8076282357697</v>
      </c>
      <c r="BH99" s="367">
        <v>4599.9466850413764</v>
      </c>
      <c r="BI99" s="367">
        <v>4847.7585628712777</v>
      </c>
      <c r="BJ99" s="367">
        <v>5097.6882416636445</v>
      </c>
      <c r="BK99" s="367">
        <v>5489.0826895554674</v>
      </c>
      <c r="BL99" s="367">
        <v>5702.1728068083112</v>
      </c>
      <c r="BM99" s="367">
        <v>6204.1916488631905</v>
      </c>
      <c r="BN99" s="367">
        <v>6423.2044976559164</v>
      </c>
      <c r="BO99" s="367">
        <v>6514.9647301968753</v>
      </c>
      <c r="BP99" s="367">
        <v>6799.5989462942634</v>
      </c>
      <c r="BQ99" s="367">
        <v>6878.3181703573673</v>
      </c>
      <c r="BR99" s="367">
        <v>7122.4887614199406</v>
      </c>
      <c r="BS99" s="367">
        <v>6729.3714082327815</v>
      </c>
      <c r="BT99" s="367">
        <v>6198.511527538757</v>
      </c>
      <c r="BU99" s="367">
        <v>5252.0096126066601</v>
      </c>
      <c r="BV99" s="367">
        <v>4711.2950085157181</v>
      </c>
      <c r="BW99" s="367">
        <v>4312.231463162746</v>
      </c>
      <c r="BX99" s="367">
        <v>3331.6617887052089</v>
      </c>
      <c r="BY99" s="367">
        <v>3021.6967421680365</v>
      </c>
      <c r="BZ99" s="367">
        <v>2724.9676563332691</v>
      </c>
      <c r="CA99" s="367">
        <v>2664.7721478836265</v>
      </c>
      <c r="CB99" s="367">
        <v>2480.5257375969941</v>
      </c>
      <c r="CC99" s="367">
        <v>2202.4909149402829</v>
      </c>
      <c r="CD99" s="367">
        <v>2018.5391926016725</v>
      </c>
      <c r="CE99" s="367">
        <v>1807.7843000998164</v>
      </c>
      <c r="CF99" s="367">
        <v>1556.8861754761199</v>
      </c>
      <c r="CG99" s="367">
        <v>1251.6186446735821</v>
      </c>
      <c r="CH99" s="374">
        <v>1058.0557988688809</v>
      </c>
    </row>
    <row r="100" spans="1:112" ht="15.6" x14ac:dyDescent="0.3">
      <c r="A100" s="370"/>
      <c r="B100" s="373" t="s">
        <v>415</v>
      </c>
      <c r="C100" s="372"/>
      <c r="D100" s="367"/>
      <c r="E100" s="367"/>
      <c r="F100" s="367"/>
      <c r="G100" s="367"/>
      <c r="H100" s="367"/>
      <c r="I100" s="367"/>
      <c r="J100" s="367"/>
      <c r="K100" s="367"/>
      <c r="L100" s="367"/>
      <c r="M100" s="367"/>
      <c r="N100" s="367"/>
      <c r="O100" s="367"/>
      <c r="P100" s="367"/>
      <c r="Q100" s="367"/>
      <c r="R100" s="367"/>
      <c r="S100" s="367"/>
      <c r="T100" s="367"/>
      <c r="U100" s="367"/>
      <c r="V100" s="367"/>
      <c r="W100" s="367"/>
      <c r="X100" s="367"/>
      <c r="Y100" s="367"/>
      <c r="Z100" s="367"/>
      <c r="AA100" s="367"/>
      <c r="AB100" s="367"/>
      <c r="AC100" s="367"/>
      <c r="AD100" s="367"/>
      <c r="AE100" s="367"/>
      <c r="AF100" s="367"/>
      <c r="AG100" s="367"/>
      <c r="AH100" s="367">
        <v>0</v>
      </c>
      <c r="AI100" s="367">
        <v>13.926886111633445</v>
      </c>
      <c r="AJ100" s="367">
        <v>69.124182658361931</v>
      </c>
      <c r="AK100" s="367">
        <v>124.91760835839929</v>
      </c>
      <c r="AL100" s="367">
        <v>191.94411187564455</v>
      </c>
      <c r="AM100" s="367">
        <v>265.92828470831853</v>
      </c>
      <c r="AN100" s="367">
        <v>325.72720980518579</v>
      </c>
      <c r="AO100" s="367">
        <v>404.05807084441517</v>
      </c>
      <c r="AP100" s="367">
        <v>511.6344624535817</v>
      </c>
      <c r="AQ100" s="367">
        <v>593.83453104768898</v>
      </c>
      <c r="AR100" s="367">
        <v>662.3931521176587</v>
      </c>
      <c r="AS100" s="367">
        <v>729.30802423035198</v>
      </c>
      <c r="AT100" s="367">
        <v>800.69616042024029</v>
      </c>
      <c r="AU100" s="367">
        <v>927.50006687951293</v>
      </c>
      <c r="AV100" s="367">
        <v>58.066713908559471</v>
      </c>
      <c r="AW100" s="367">
        <v>0</v>
      </c>
      <c r="AX100" s="367">
        <v>0</v>
      </c>
      <c r="AY100" s="367">
        <v>0</v>
      </c>
      <c r="AZ100" s="367">
        <v>0</v>
      </c>
      <c r="BA100" s="367">
        <v>0</v>
      </c>
      <c r="BB100" s="367">
        <v>0</v>
      </c>
      <c r="BC100" s="367">
        <v>0</v>
      </c>
      <c r="BD100" s="367">
        <v>0</v>
      </c>
      <c r="BE100" s="367">
        <v>0</v>
      </c>
      <c r="BF100" s="367">
        <v>0</v>
      </c>
      <c r="BG100" s="367">
        <v>0</v>
      </c>
      <c r="BH100" s="367">
        <v>0</v>
      </c>
      <c r="BI100" s="367">
        <v>0</v>
      </c>
      <c r="BJ100" s="367">
        <v>0</v>
      </c>
      <c r="BK100" s="367">
        <v>0</v>
      </c>
      <c r="BL100" s="367">
        <v>0</v>
      </c>
      <c r="BM100" s="367">
        <v>0</v>
      </c>
      <c r="BN100" s="367">
        <v>0</v>
      </c>
      <c r="BO100" s="367">
        <v>0</v>
      </c>
      <c r="BP100" s="367">
        <v>0</v>
      </c>
      <c r="BQ100" s="367">
        <v>0</v>
      </c>
      <c r="BR100" s="367">
        <v>0</v>
      </c>
      <c r="BS100" s="367">
        <v>0</v>
      </c>
      <c r="BT100" s="367">
        <v>0</v>
      </c>
      <c r="BU100" s="367">
        <v>0</v>
      </c>
      <c r="BV100" s="367">
        <v>0</v>
      </c>
      <c r="BW100" s="367">
        <v>0</v>
      </c>
      <c r="BX100" s="367">
        <v>0</v>
      </c>
      <c r="BY100" s="367">
        <v>0</v>
      </c>
      <c r="BZ100" s="367">
        <v>0</v>
      </c>
      <c r="CA100" s="367">
        <v>0</v>
      </c>
      <c r="CB100" s="367">
        <v>0</v>
      </c>
      <c r="CC100" s="367">
        <v>0</v>
      </c>
      <c r="CD100" s="367">
        <v>0</v>
      </c>
      <c r="CE100" s="367">
        <v>0</v>
      </c>
      <c r="CF100" s="367">
        <v>0</v>
      </c>
      <c r="CG100" s="367">
        <v>0</v>
      </c>
      <c r="CH100" s="374">
        <v>0</v>
      </c>
    </row>
    <row r="101" spans="1:112" ht="15.6" x14ac:dyDescent="0.3">
      <c r="A101" s="370"/>
      <c r="B101" s="373" t="s">
        <v>422</v>
      </c>
      <c r="C101" s="372"/>
      <c r="D101" s="367"/>
      <c r="E101" s="367"/>
      <c r="F101" s="367"/>
      <c r="G101" s="367"/>
      <c r="H101" s="367"/>
      <c r="I101" s="367"/>
      <c r="J101" s="367"/>
      <c r="K101" s="367"/>
      <c r="L101" s="367"/>
      <c r="M101" s="367"/>
      <c r="N101" s="367"/>
      <c r="O101" s="367"/>
      <c r="P101" s="367"/>
      <c r="Q101" s="367"/>
      <c r="R101" s="367"/>
      <c r="S101" s="367"/>
      <c r="T101" s="367"/>
      <c r="U101" s="367"/>
      <c r="V101" s="367"/>
      <c r="W101" s="367"/>
      <c r="X101" s="367"/>
      <c r="Y101" s="367"/>
      <c r="Z101" s="367"/>
      <c r="AA101" s="367"/>
      <c r="AB101" s="367"/>
      <c r="AC101" s="367"/>
      <c r="AD101" s="367"/>
      <c r="AE101" s="367"/>
      <c r="AF101" s="367"/>
      <c r="AG101" s="367"/>
      <c r="AH101" s="367">
        <v>0</v>
      </c>
      <c r="AI101" s="367">
        <v>0</v>
      </c>
      <c r="AJ101" s="367">
        <v>0</v>
      </c>
      <c r="AK101" s="367">
        <v>0</v>
      </c>
      <c r="AL101" s="367">
        <v>0</v>
      </c>
      <c r="AM101" s="367">
        <v>0</v>
      </c>
      <c r="AN101" s="367">
        <v>0</v>
      </c>
      <c r="AO101" s="367">
        <v>0</v>
      </c>
      <c r="AP101" s="367">
        <v>0</v>
      </c>
      <c r="AQ101" s="367">
        <v>0</v>
      </c>
      <c r="AR101" s="367">
        <v>0</v>
      </c>
      <c r="AS101" s="367">
        <v>0</v>
      </c>
      <c r="AT101" s="367">
        <v>0</v>
      </c>
      <c r="AU101" s="367">
        <v>0</v>
      </c>
      <c r="AV101" s="367">
        <v>0</v>
      </c>
      <c r="AW101" s="367">
        <v>0</v>
      </c>
      <c r="AX101" s="367">
        <v>0</v>
      </c>
      <c r="AY101" s="367">
        <v>0</v>
      </c>
      <c r="AZ101" s="367">
        <v>0</v>
      </c>
      <c r="BA101" s="367">
        <v>0</v>
      </c>
      <c r="BB101" s="367">
        <v>0</v>
      </c>
      <c r="BC101" s="367">
        <v>0</v>
      </c>
      <c r="BD101" s="367">
        <v>0</v>
      </c>
      <c r="BE101" s="367">
        <v>0</v>
      </c>
      <c r="BF101" s="367">
        <v>0</v>
      </c>
      <c r="BG101" s="367">
        <v>0</v>
      </c>
      <c r="BH101" s="367">
        <v>0</v>
      </c>
      <c r="BI101" s="367">
        <v>0</v>
      </c>
      <c r="BJ101" s="367">
        <v>0</v>
      </c>
      <c r="BK101" s="367">
        <v>0</v>
      </c>
      <c r="BL101" s="367">
        <v>0</v>
      </c>
      <c r="BM101" s="367">
        <v>0</v>
      </c>
      <c r="BN101" s="367">
        <v>0</v>
      </c>
      <c r="BO101" s="367">
        <v>0</v>
      </c>
      <c r="BP101" s="367">
        <v>0</v>
      </c>
      <c r="BQ101" s="367">
        <v>21.434324894522412</v>
      </c>
      <c r="BR101" s="367">
        <v>182.51559929864311</v>
      </c>
      <c r="BS101" s="367">
        <v>176.731860511338</v>
      </c>
      <c r="BT101" s="367">
        <v>593.41613856603215</v>
      </c>
      <c r="BU101" s="367">
        <v>1244.058739506964</v>
      </c>
      <c r="BV101" s="367">
        <v>1493.5267229909523</v>
      </c>
      <c r="BW101" s="367">
        <v>2207.0800146290226</v>
      </c>
      <c r="BX101" s="367">
        <v>2309.2311085600572</v>
      </c>
      <c r="BY101" s="367">
        <v>2745.4673557061719</v>
      </c>
      <c r="BZ101" s="367">
        <v>3075.3036221919119</v>
      </c>
      <c r="CA101" s="367">
        <v>3719.1200107583754</v>
      </c>
      <c r="CB101" s="367">
        <v>4288.4895648725214</v>
      </c>
      <c r="CC101" s="367">
        <v>4759.5379580949648</v>
      </c>
      <c r="CD101" s="367">
        <v>5070.7770563767563</v>
      </c>
      <c r="CE101" s="367">
        <v>5092.0932218502257</v>
      </c>
      <c r="CF101" s="367">
        <v>5471.8015213901963</v>
      </c>
      <c r="CG101" s="367">
        <v>6268.1758114808699</v>
      </c>
      <c r="CH101" s="374">
        <v>7180.3943946370873</v>
      </c>
    </row>
    <row r="102" spans="1:112" ht="15.6" x14ac:dyDescent="0.3">
      <c r="A102" s="370"/>
      <c r="B102" s="371" t="s">
        <v>592</v>
      </c>
      <c r="C102" s="372"/>
      <c r="D102" s="367"/>
      <c r="E102" s="367"/>
      <c r="F102" s="367"/>
      <c r="G102" s="367"/>
      <c r="H102" s="367"/>
      <c r="I102" s="367"/>
      <c r="J102" s="367"/>
      <c r="K102" s="367"/>
      <c r="L102" s="367"/>
      <c r="M102" s="367"/>
      <c r="N102" s="367"/>
      <c r="O102" s="367"/>
      <c r="P102" s="367"/>
      <c r="Q102" s="367"/>
      <c r="R102" s="367"/>
      <c r="S102" s="367"/>
      <c r="T102" s="367"/>
      <c r="U102" s="367"/>
      <c r="V102" s="367"/>
      <c r="W102" s="367"/>
      <c r="X102" s="367"/>
      <c r="Y102" s="367"/>
      <c r="Z102" s="367"/>
      <c r="AA102" s="367"/>
      <c r="AB102" s="367"/>
      <c r="AC102" s="367"/>
      <c r="AD102" s="367"/>
      <c r="AE102" s="367"/>
      <c r="AF102" s="367"/>
      <c r="AG102" s="367"/>
      <c r="AH102" s="367">
        <f>SUM(AH103:AH105)</f>
        <v>487.88723719918971</v>
      </c>
      <c r="AI102" s="367">
        <f t="shared" ref="AI102:CH102" si="44">SUM(AI103:AI105)</f>
        <v>494.24623831298777</v>
      </c>
      <c r="AJ102" s="367">
        <f t="shared" si="44"/>
        <v>480.06467595997833</v>
      </c>
      <c r="AK102" s="367">
        <f t="shared" si="44"/>
        <v>515.79320479597448</v>
      </c>
      <c r="AL102" s="367">
        <f t="shared" si="44"/>
        <v>562.25851716117234</v>
      </c>
      <c r="AM102" s="367">
        <f t="shared" si="44"/>
        <v>642.31534133751484</v>
      </c>
      <c r="AN102" s="367">
        <f t="shared" si="44"/>
        <v>761.60825363570791</v>
      </c>
      <c r="AO102" s="367">
        <f t="shared" si="44"/>
        <v>897.72650916663747</v>
      </c>
      <c r="AP102" s="367">
        <f t="shared" si="44"/>
        <v>1108.4259834095215</v>
      </c>
      <c r="AQ102" s="367">
        <f t="shared" si="44"/>
        <v>1297.5940800007993</v>
      </c>
      <c r="AR102" s="367">
        <f t="shared" si="44"/>
        <v>1485.5295990409547</v>
      </c>
      <c r="AS102" s="367">
        <f t="shared" si="44"/>
        <v>1692.1246182864622</v>
      </c>
      <c r="AT102" s="367">
        <f t="shared" si="44"/>
        <v>1941.995289226237</v>
      </c>
      <c r="AU102" s="367">
        <f t="shared" si="44"/>
        <v>2336.7682010977778</v>
      </c>
      <c r="AV102" s="367">
        <f t="shared" si="44"/>
        <v>2576.0689423272579</v>
      </c>
      <c r="AW102" s="367">
        <f t="shared" si="44"/>
        <v>2784.7339014928602</v>
      </c>
      <c r="AX102" s="367">
        <f t="shared" si="44"/>
        <v>2907.4559445473565</v>
      </c>
      <c r="AY102" s="367">
        <f t="shared" si="44"/>
        <v>322.08361356774077</v>
      </c>
      <c r="AZ102" s="367">
        <f t="shared" si="44"/>
        <v>210.58690103042949</v>
      </c>
      <c r="BA102" s="367">
        <f t="shared" si="44"/>
        <v>273.57055511019638</v>
      </c>
      <c r="BB102" s="367">
        <f t="shared" si="44"/>
        <v>285.20640553203225</v>
      </c>
      <c r="BC102" s="367">
        <f t="shared" si="44"/>
        <v>281.84676920648832</v>
      </c>
      <c r="BD102" s="367">
        <f t="shared" si="44"/>
        <v>315.77967627563982</v>
      </c>
      <c r="BE102" s="367">
        <f t="shared" si="44"/>
        <v>314.19668719149774</v>
      </c>
      <c r="BF102" s="367">
        <f t="shared" si="44"/>
        <v>302.59080608686361</v>
      </c>
      <c r="BG102" s="367">
        <f t="shared" si="44"/>
        <v>308.51314324073388</v>
      </c>
      <c r="BH102" s="367">
        <f t="shared" si="44"/>
        <v>219.14264702824704</v>
      </c>
      <c r="BI102" s="367">
        <f t="shared" si="44"/>
        <v>220.11015505903163</v>
      </c>
      <c r="BJ102" s="367">
        <f t="shared" si="44"/>
        <v>225.19240008484888</v>
      </c>
      <c r="BK102" s="367">
        <f t="shared" si="44"/>
        <v>328.04860476036606</v>
      </c>
      <c r="BL102" s="367">
        <f t="shared" si="44"/>
        <v>276.53140393215051</v>
      </c>
      <c r="BM102" s="367">
        <f t="shared" si="44"/>
        <v>284.98107470178115</v>
      </c>
      <c r="BN102" s="367">
        <f t="shared" si="44"/>
        <v>259.94575505587312</v>
      </c>
      <c r="BO102" s="367">
        <f t="shared" si="44"/>
        <v>253.52043740299544</v>
      </c>
      <c r="BP102" s="367">
        <f t="shared" si="44"/>
        <v>234.69467818713986</v>
      </c>
      <c r="BQ102" s="367">
        <f t="shared" si="44"/>
        <v>208.58521770237545</v>
      </c>
      <c r="BR102" s="367">
        <f t="shared" si="44"/>
        <v>196.62802319735675</v>
      </c>
      <c r="BS102" s="367">
        <f t="shared" si="44"/>
        <v>180.99663793386406</v>
      </c>
      <c r="BT102" s="367">
        <f t="shared" si="44"/>
        <v>166.51920973424126</v>
      </c>
      <c r="BU102" s="367">
        <f t="shared" si="44"/>
        <v>143.48995670311035</v>
      </c>
      <c r="BV102" s="367">
        <f t="shared" si="44"/>
        <v>128.22927428864836</v>
      </c>
      <c r="BW102" s="367">
        <f t="shared" si="44"/>
        <v>115.53979429589778</v>
      </c>
      <c r="BX102" s="367">
        <f t="shared" si="44"/>
        <v>88.955685198941779</v>
      </c>
      <c r="BY102" s="367">
        <f t="shared" si="44"/>
        <v>76.852467523033695</v>
      </c>
      <c r="BZ102" s="367">
        <f t="shared" si="44"/>
        <v>67.212757883616419</v>
      </c>
      <c r="CA102" s="367">
        <f t="shared" si="44"/>
        <v>61.712729513036493</v>
      </c>
      <c r="CB102" s="367">
        <f t="shared" si="44"/>
        <v>56.555139980970864</v>
      </c>
      <c r="CC102" s="367">
        <f t="shared" si="44"/>
        <v>47.596821213247487</v>
      </c>
      <c r="CD102" s="367">
        <f t="shared" si="44"/>
        <v>41.89194035280741</v>
      </c>
      <c r="CE102" s="367">
        <f t="shared" si="44"/>
        <v>35.326448637248532</v>
      </c>
      <c r="CF102" s="367">
        <f t="shared" si="44"/>
        <v>28.524479809182118</v>
      </c>
      <c r="CG102" s="367">
        <f t="shared" si="44"/>
        <v>21.794066310620106</v>
      </c>
      <c r="CH102" s="374">
        <f t="shared" si="44"/>
        <v>15.058229556854176</v>
      </c>
    </row>
    <row r="103" spans="1:112" ht="15.6" x14ac:dyDescent="0.3">
      <c r="A103" s="378"/>
      <c r="B103" s="379" t="s">
        <v>408</v>
      </c>
      <c r="C103" s="372"/>
      <c r="D103" s="367"/>
      <c r="E103" s="367"/>
      <c r="F103" s="367"/>
      <c r="G103" s="367"/>
      <c r="H103" s="367"/>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v>436.73930736838355</v>
      </c>
      <c r="AI103" s="367">
        <v>441.86917956400401</v>
      </c>
      <c r="AJ103" s="367">
        <v>423.87415001955378</v>
      </c>
      <c r="AK103" s="367">
        <v>454.59650439890868</v>
      </c>
      <c r="AL103" s="367">
        <v>498.79726561662363</v>
      </c>
      <c r="AM103" s="367">
        <v>571.38255013373021</v>
      </c>
      <c r="AN103" s="367">
        <v>670.76598038095267</v>
      </c>
      <c r="AO103" s="367">
        <v>802.58867375218892</v>
      </c>
      <c r="AP103" s="367">
        <v>1007.5095854141215</v>
      </c>
      <c r="AQ103" s="367">
        <v>1190.9800935301564</v>
      </c>
      <c r="AR103" s="367">
        <v>1370.6690130158076</v>
      </c>
      <c r="AS103" s="367">
        <v>1569.3363002552449</v>
      </c>
      <c r="AT103" s="367">
        <v>1798.0814733991074</v>
      </c>
      <c r="AU103" s="367">
        <v>2153.6256387615326</v>
      </c>
      <c r="AV103" s="367">
        <v>2364.3125621926283</v>
      </c>
      <c r="AW103" s="367">
        <v>2552.6640281350292</v>
      </c>
      <c r="AX103" s="367">
        <v>2674.5880118957289</v>
      </c>
      <c r="AY103" s="367">
        <v>91.123583360591837</v>
      </c>
      <c r="AZ103" s="367">
        <v>0</v>
      </c>
      <c r="BA103" s="367">
        <v>0</v>
      </c>
      <c r="BB103" s="367">
        <v>0</v>
      </c>
      <c r="BC103" s="367">
        <v>0</v>
      </c>
      <c r="BD103" s="367">
        <v>0</v>
      </c>
      <c r="BE103" s="367">
        <v>0</v>
      </c>
      <c r="BF103" s="367">
        <v>0</v>
      </c>
      <c r="BG103" s="367">
        <v>0</v>
      </c>
      <c r="BH103" s="367">
        <v>0</v>
      </c>
      <c r="BI103" s="367">
        <v>0</v>
      </c>
      <c r="BJ103" s="367">
        <v>0</v>
      </c>
      <c r="BK103" s="367">
        <v>0</v>
      </c>
      <c r="BL103" s="367">
        <v>0</v>
      </c>
      <c r="BM103" s="367">
        <v>0</v>
      </c>
      <c r="BN103" s="367">
        <v>0</v>
      </c>
      <c r="BO103" s="367">
        <v>0</v>
      </c>
      <c r="BP103" s="367">
        <v>0</v>
      </c>
      <c r="BQ103" s="367">
        <v>0</v>
      </c>
      <c r="BR103" s="367">
        <v>0</v>
      </c>
      <c r="BS103" s="367">
        <v>0</v>
      </c>
      <c r="BT103" s="367">
        <v>0</v>
      </c>
      <c r="BU103" s="367">
        <v>0</v>
      </c>
      <c r="BV103" s="367">
        <v>0</v>
      </c>
      <c r="BW103" s="367">
        <v>0</v>
      </c>
      <c r="BX103" s="367">
        <v>0</v>
      </c>
      <c r="BY103" s="367">
        <v>0</v>
      </c>
      <c r="BZ103" s="367">
        <v>0</v>
      </c>
      <c r="CA103" s="367">
        <v>0</v>
      </c>
      <c r="CB103" s="367">
        <v>0</v>
      </c>
      <c r="CC103" s="367">
        <v>0</v>
      </c>
      <c r="CD103" s="367">
        <v>0</v>
      </c>
      <c r="CE103" s="367">
        <v>0</v>
      </c>
      <c r="CF103" s="367">
        <v>0</v>
      </c>
      <c r="CG103" s="367">
        <v>0</v>
      </c>
      <c r="CH103" s="374">
        <v>0</v>
      </c>
    </row>
    <row r="104" spans="1:112" ht="15.6" x14ac:dyDescent="0.3">
      <c r="A104" s="378"/>
      <c r="B104" s="335" t="s">
        <v>426</v>
      </c>
      <c r="C104" s="372"/>
      <c r="D104" s="367"/>
      <c r="E104" s="367"/>
      <c r="F104" s="367"/>
      <c r="G104" s="367"/>
      <c r="H104" s="367"/>
      <c r="I104" s="367"/>
      <c r="J104" s="367"/>
      <c r="K104" s="367"/>
      <c r="L104" s="367"/>
      <c r="M104" s="367"/>
      <c r="N104" s="367"/>
      <c r="O104" s="367"/>
      <c r="P104" s="367"/>
      <c r="Q104" s="367"/>
      <c r="R104" s="367"/>
      <c r="S104" s="367"/>
      <c r="T104" s="367"/>
      <c r="U104" s="367"/>
      <c r="V104" s="367"/>
      <c r="W104" s="367"/>
      <c r="X104" s="367"/>
      <c r="Y104" s="367"/>
      <c r="Z104" s="367"/>
      <c r="AA104" s="367"/>
      <c r="AB104" s="367"/>
      <c r="AC104" s="367"/>
      <c r="AD104" s="367"/>
      <c r="AE104" s="367"/>
      <c r="AF104" s="367"/>
      <c r="AG104" s="367"/>
      <c r="AH104" s="367">
        <v>25.587555456255497</v>
      </c>
      <c r="AI104" s="367">
        <v>30.702152608702161</v>
      </c>
      <c r="AJ104" s="367">
        <v>39.320677908584329</v>
      </c>
      <c r="AK104" s="367">
        <v>48.206216566112488</v>
      </c>
      <c r="AL104" s="367">
        <v>56.120796901053815</v>
      </c>
      <c r="AM104" s="367">
        <v>65.728494640429204</v>
      </c>
      <c r="AN104" s="367">
        <v>82.647565278668594</v>
      </c>
      <c r="AO104" s="367">
        <v>91.150928317932539</v>
      </c>
      <c r="AP104" s="367">
        <v>99.454396503024924</v>
      </c>
      <c r="AQ104" s="367">
        <v>103.73961233796084</v>
      </c>
      <c r="AR104" s="367">
        <v>111.07425083984486</v>
      </c>
      <c r="AS104" s="367">
        <v>117.91872823920097</v>
      </c>
      <c r="AT104" s="367">
        <v>139.34335743254636</v>
      </c>
      <c r="AU104" s="367">
        <v>179.33225029467008</v>
      </c>
      <c r="AV104" s="367">
        <v>207.35781343817158</v>
      </c>
      <c r="AW104" s="367">
        <v>226.44495207350104</v>
      </c>
      <c r="AX104" s="367">
        <v>230.25860088319678</v>
      </c>
      <c r="AY104" s="367">
        <v>230.87124196507403</v>
      </c>
      <c r="AZ104" s="367">
        <v>210.58690103042949</v>
      </c>
      <c r="BA104" s="367">
        <v>273.57055511019638</v>
      </c>
      <c r="BB104" s="367">
        <v>285.20640553203225</v>
      </c>
      <c r="BC104" s="367">
        <v>281.84676920648832</v>
      </c>
      <c r="BD104" s="367">
        <v>315.77967627563982</v>
      </c>
      <c r="BE104" s="367">
        <v>314.19668719149774</v>
      </c>
      <c r="BF104" s="367">
        <v>302.59080608686361</v>
      </c>
      <c r="BG104" s="367">
        <v>308.51314324073388</v>
      </c>
      <c r="BH104" s="367">
        <v>219.14264702824704</v>
      </c>
      <c r="BI104" s="367">
        <v>220.11015505903163</v>
      </c>
      <c r="BJ104" s="367">
        <v>225.19240008484888</v>
      </c>
      <c r="BK104" s="367">
        <v>328.04860476036606</v>
      </c>
      <c r="BL104" s="367">
        <v>276.53140393215051</v>
      </c>
      <c r="BM104" s="367">
        <v>284.98107470178115</v>
      </c>
      <c r="BN104" s="367">
        <v>259.94575505587312</v>
      </c>
      <c r="BO104" s="367">
        <v>253.52043740299544</v>
      </c>
      <c r="BP104" s="367">
        <v>234.69467818713986</v>
      </c>
      <c r="BQ104" s="367">
        <v>208.58521770237545</v>
      </c>
      <c r="BR104" s="367">
        <v>196.62802319735675</v>
      </c>
      <c r="BS104" s="367">
        <v>180.99663793386406</v>
      </c>
      <c r="BT104" s="367">
        <v>166.51920973424126</v>
      </c>
      <c r="BU104" s="367">
        <v>143.48995670311035</v>
      </c>
      <c r="BV104" s="367">
        <v>128.22927428864836</v>
      </c>
      <c r="BW104" s="367">
        <v>115.53979429589778</v>
      </c>
      <c r="BX104" s="367">
        <v>88.955685198941779</v>
      </c>
      <c r="BY104" s="367">
        <v>76.852467523033695</v>
      </c>
      <c r="BZ104" s="367">
        <v>67.212757883616419</v>
      </c>
      <c r="CA104" s="367">
        <v>61.712729513036493</v>
      </c>
      <c r="CB104" s="367">
        <v>56.555139980970864</v>
      </c>
      <c r="CC104" s="367">
        <v>47.596821213247487</v>
      </c>
      <c r="CD104" s="367">
        <v>41.89194035280741</v>
      </c>
      <c r="CE104" s="367">
        <v>35.326448637248532</v>
      </c>
      <c r="CF104" s="367">
        <v>28.524479809182118</v>
      </c>
      <c r="CG104" s="367">
        <v>21.794066310620106</v>
      </c>
      <c r="CH104" s="374">
        <v>15.058229556854176</v>
      </c>
    </row>
    <row r="105" spans="1:112" ht="15.6" x14ac:dyDescent="0.3">
      <c r="B105" s="379" t="s">
        <v>427</v>
      </c>
      <c r="D105" s="367"/>
      <c r="E105" s="367"/>
      <c r="F105" s="367"/>
      <c r="G105" s="367"/>
      <c r="H105" s="367"/>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v>25.560374374550697</v>
      </c>
      <c r="AI105" s="367">
        <v>21.674906140281596</v>
      </c>
      <c r="AJ105" s="367">
        <v>16.869848031840231</v>
      </c>
      <c r="AK105" s="367">
        <v>12.990483830953243</v>
      </c>
      <c r="AL105" s="367">
        <v>7.3404546434949713</v>
      </c>
      <c r="AM105" s="367">
        <v>5.2042965633554017</v>
      </c>
      <c r="AN105" s="367">
        <v>8.1947079760866917</v>
      </c>
      <c r="AO105" s="367">
        <v>3.9869070965160094</v>
      </c>
      <c r="AP105" s="367">
        <v>1.4620014923750519</v>
      </c>
      <c r="AQ105" s="367">
        <v>2.8743741326820418</v>
      </c>
      <c r="AR105" s="367">
        <v>3.7863351853023084</v>
      </c>
      <c r="AS105" s="367">
        <v>4.8695897920163231</v>
      </c>
      <c r="AT105" s="367">
        <v>4.5704583945833273</v>
      </c>
      <c r="AU105" s="367">
        <v>3.8103120415751373</v>
      </c>
      <c r="AV105" s="367">
        <v>4.3985666964583716</v>
      </c>
      <c r="AW105" s="367">
        <v>5.6249212843299077</v>
      </c>
      <c r="AX105" s="367">
        <v>2.6093317684306681</v>
      </c>
      <c r="AY105" s="367">
        <v>8.8788242074901005E-2</v>
      </c>
      <c r="AZ105" s="367">
        <v>0</v>
      </c>
      <c r="BA105" s="367">
        <v>0</v>
      </c>
      <c r="BB105" s="367">
        <v>0</v>
      </c>
      <c r="BC105" s="367">
        <v>0</v>
      </c>
      <c r="BD105" s="367">
        <v>0</v>
      </c>
      <c r="BE105" s="367">
        <v>0</v>
      </c>
      <c r="BF105" s="367">
        <v>0</v>
      </c>
      <c r="BG105" s="367">
        <v>0</v>
      </c>
      <c r="BH105" s="367">
        <v>0</v>
      </c>
      <c r="BI105" s="367">
        <v>0</v>
      </c>
      <c r="BJ105" s="367">
        <v>0</v>
      </c>
      <c r="BK105" s="367">
        <v>0</v>
      </c>
      <c r="BL105" s="367">
        <v>0</v>
      </c>
      <c r="BM105" s="367">
        <v>0</v>
      </c>
      <c r="BN105" s="367">
        <v>0</v>
      </c>
      <c r="BO105" s="367">
        <v>0</v>
      </c>
      <c r="BP105" s="367">
        <v>0</v>
      </c>
      <c r="BQ105" s="367">
        <v>0</v>
      </c>
      <c r="BR105" s="367">
        <v>0</v>
      </c>
      <c r="BS105" s="367">
        <v>0</v>
      </c>
      <c r="BT105" s="367">
        <v>0</v>
      </c>
      <c r="BU105" s="367">
        <v>0</v>
      </c>
      <c r="BV105" s="367">
        <v>0</v>
      </c>
      <c r="BW105" s="367">
        <v>0</v>
      </c>
      <c r="BX105" s="367">
        <v>0</v>
      </c>
      <c r="BY105" s="367">
        <v>0</v>
      </c>
      <c r="BZ105" s="367">
        <v>0</v>
      </c>
      <c r="CA105" s="367">
        <v>0</v>
      </c>
      <c r="CB105" s="367">
        <v>0</v>
      </c>
      <c r="CC105" s="367">
        <v>0</v>
      </c>
      <c r="CD105" s="367">
        <v>0</v>
      </c>
      <c r="CE105" s="367">
        <v>0</v>
      </c>
      <c r="CF105" s="367">
        <v>0</v>
      </c>
      <c r="CG105" s="367">
        <v>0</v>
      </c>
      <c r="CH105" s="374">
        <v>0</v>
      </c>
    </row>
    <row r="106" spans="1:112" ht="15.6" x14ac:dyDescent="0.3">
      <c r="A106" s="370"/>
      <c r="B106" s="331" t="s">
        <v>597</v>
      </c>
      <c r="C106" s="376"/>
      <c r="D106" s="367"/>
      <c r="E106" s="367"/>
      <c r="F106" s="367"/>
      <c r="G106" s="367"/>
      <c r="H106" s="367"/>
      <c r="I106" s="367"/>
      <c r="J106" s="367"/>
      <c r="K106" s="367"/>
      <c r="L106" s="367"/>
      <c r="M106" s="367"/>
      <c r="N106" s="367"/>
      <c r="O106" s="367"/>
      <c r="P106" s="367"/>
      <c r="Q106" s="367"/>
      <c r="R106" s="367"/>
      <c r="S106" s="367"/>
      <c r="T106" s="367"/>
      <c r="U106" s="367"/>
      <c r="V106" s="367"/>
      <c r="W106" s="367"/>
      <c r="X106" s="367"/>
      <c r="Y106" s="367"/>
      <c r="Z106" s="367"/>
      <c r="AA106" s="367"/>
      <c r="AB106" s="367"/>
      <c r="AC106" s="367"/>
      <c r="AD106" s="367"/>
      <c r="AE106" s="367"/>
      <c r="AF106" s="367"/>
      <c r="AG106" s="367"/>
      <c r="AH106" s="366">
        <f>SUM(AH107+AH109+AH115)</f>
        <v>12701.522931657117</v>
      </c>
      <c r="AI106" s="366">
        <f t="shared" ref="AI106:CH106" si="45">SUM(AI107+AI109+AI115)</f>
        <v>12041.127915354224</v>
      </c>
      <c r="AJ106" s="366">
        <f t="shared" si="45"/>
        <v>11554.513458284709</v>
      </c>
      <c r="AK106" s="366">
        <f t="shared" si="45"/>
        <v>12198.521449603004</v>
      </c>
      <c r="AL106" s="366">
        <f t="shared" si="45"/>
        <v>12620.568716611766</v>
      </c>
      <c r="AM106" s="366">
        <f t="shared" si="45"/>
        <v>12896.36382360306</v>
      </c>
      <c r="AN106" s="366">
        <f t="shared" si="45"/>
        <v>14029.441217551872</v>
      </c>
      <c r="AO106" s="366">
        <f t="shared" si="45"/>
        <v>14957.43089457136</v>
      </c>
      <c r="AP106" s="366">
        <f t="shared" si="45"/>
        <v>16410.679644220236</v>
      </c>
      <c r="AQ106" s="366">
        <f t="shared" si="45"/>
        <v>17485.639328713238</v>
      </c>
      <c r="AR106" s="366">
        <f t="shared" si="45"/>
        <v>18576.804121837231</v>
      </c>
      <c r="AS106" s="366">
        <f t="shared" si="45"/>
        <v>19591.729211612219</v>
      </c>
      <c r="AT106" s="366">
        <f t="shared" si="45"/>
        <v>21082.981988206106</v>
      </c>
      <c r="AU106" s="366">
        <f t="shared" si="45"/>
        <v>24899.479099373493</v>
      </c>
      <c r="AV106" s="366">
        <f t="shared" si="45"/>
        <v>29272.130921623811</v>
      </c>
      <c r="AW106" s="366">
        <f t="shared" si="45"/>
        <v>33805.610821096911</v>
      </c>
      <c r="AX106" s="366">
        <f t="shared" si="45"/>
        <v>36880.07847802787</v>
      </c>
      <c r="AY106" s="366">
        <f t="shared" si="45"/>
        <v>38591.988562932151</v>
      </c>
      <c r="AZ106" s="366">
        <f t="shared" si="45"/>
        <v>39621.606947772561</v>
      </c>
      <c r="BA106" s="366">
        <f t="shared" si="45"/>
        <v>40741.151592577458</v>
      </c>
      <c r="BB106" s="366">
        <f t="shared" si="45"/>
        <v>41265.815403483888</v>
      </c>
      <c r="BC106" s="366">
        <f t="shared" si="45"/>
        <v>41354.437350698616</v>
      </c>
      <c r="BD106" s="366">
        <f t="shared" si="45"/>
        <v>43186.069357370405</v>
      </c>
      <c r="BE106" s="366">
        <f t="shared" si="45"/>
        <v>44671.492262405423</v>
      </c>
      <c r="BF106" s="366">
        <f t="shared" si="45"/>
        <v>44947.683434145059</v>
      </c>
      <c r="BG106" s="366">
        <f t="shared" si="45"/>
        <v>45641.617161361042</v>
      </c>
      <c r="BH106" s="366">
        <f t="shared" si="45"/>
        <v>44917.392102194193</v>
      </c>
      <c r="BI106" s="366">
        <f t="shared" si="45"/>
        <v>44739.553345821485</v>
      </c>
      <c r="BJ106" s="366">
        <f t="shared" si="45"/>
        <v>44684.126449089257</v>
      </c>
      <c r="BK106" s="366">
        <f t="shared" si="45"/>
        <v>46550.440862560223</v>
      </c>
      <c r="BL106" s="366">
        <f t="shared" si="45"/>
        <v>46519.151313978669</v>
      </c>
      <c r="BM106" s="366">
        <f t="shared" si="45"/>
        <v>49194.405194507017</v>
      </c>
      <c r="BN106" s="366">
        <f t="shared" si="45"/>
        <v>49509.91169737876</v>
      </c>
      <c r="BO106" s="366">
        <f t="shared" si="45"/>
        <v>50130.196837405601</v>
      </c>
      <c r="BP106" s="366">
        <f t="shared" si="45"/>
        <v>51177.048945207687</v>
      </c>
      <c r="BQ106" s="366">
        <f t="shared" si="45"/>
        <v>51044.048853644555</v>
      </c>
      <c r="BR106" s="366">
        <f t="shared" si="45"/>
        <v>53973.274706602744</v>
      </c>
      <c r="BS106" s="366">
        <f t="shared" si="45"/>
        <v>56401.651352292356</v>
      </c>
      <c r="BT106" s="366">
        <f t="shared" si="45"/>
        <v>56565.513421541116</v>
      </c>
      <c r="BU106" s="366">
        <f t="shared" si="45"/>
        <v>58845.854151329513</v>
      </c>
      <c r="BV106" s="366">
        <f t="shared" si="45"/>
        <v>59531.014560994256</v>
      </c>
      <c r="BW106" s="366">
        <f t="shared" si="45"/>
        <v>60670.629597952488</v>
      </c>
      <c r="BX106" s="366">
        <f t="shared" si="45"/>
        <v>59297.538485925499</v>
      </c>
      <c r="BY106" s="366">
        <f t="shared" si="45"/>
        <v>62823.597648254312</v>
      </c>
      <c r="BZ106" s="366">
        <f t="shared" si="45"/>
        <v>63589.167970037597</v>
      </c>
      <c r="CA106" s="366">
        <f t="shared" si="45"/>
        <v>71973.08715502359</v>
      </c>
      <c r="CB106" s="366">
        <f t="shared" si="45"/>
        <v>81091.294071241049</v>
      </c>
      <c r="CC106" s="366">
        <f t="shared" si="45"/>
        <v>84883.637058319204</v>
      </c>
      <c r="CD106" s="366">
        <f t="shared" si="45"/>
        <v>90362.290713598108</v>
      </c>
      <c r="CE106" s="366">
        <f t="shared" si="45"/>
        <v>93431.214781033821</v>
      </c>
      <c r="CF106" s="366">
        <f t="shared" si="45"/>
        <v>95934.251794659416</v>
      </c>
      <c r="CG106" s="366">
        <f t="shared" si="45"/>
        <v>98772.153096594993</v>
      </c>
      <c r="CH106" s="380">
        <f t="shared" si="45"/>
        <v>101884.30319952124</v>
      </c>
      <c r="DD106" s="393"/>
      <c r="DH106" s="393"/>
    </row>
    <row r="107" spans="1:112" ht="15.6" x14ac:dyDescent="0.3">
      <c r="A107" s="370"/>
      <c r="B107" s="365" t="s">
        <v>637</v>
      </c>
      <c r="C107" s="372"/>
      <c r="D107" s="367"/>
      <c r="E107" s="367"/>
      <c r="F107" s="367"/>
      <c r="G107" s="367"/>
      <c r="H107" s="367"/>
      <c r="I107" s="367"/>
      <c r="J107" s="367"/>
      <c r="K107" s="367"/>
      <c r="L107" s="367"/>
      <c r="M107" s="367"/>
      <c r="N107" s="367"/>
      <c r="O107" s="367"/>
      <c r="P107" s="367"/>
      <c r="Q107" s="367"/>
      <c r="R107" s="367"/>
      <c r="S107" s="367"/>
      <c r="T107" s="367"/>
      <c r="U107" s="367"/>
      <c r="V107" s="367"/>
      <c r="W107" s="367"/>
      <c r="X107" s="367"/>
      <c r="Y107" s="367"/>
      <c r="Z107" s="367"/>
      <c r="AA107" s="367"/>
      <c r="AB107" s="367"/>
      <c r="AC107" s="367"/>
      <c r="AD107" s="367"/>
      <c r="AE107" s="367"/>
      <c r="AF107" s="367"/>
      <c r="AG107" s="367"/>
      <c r="AH107" s="367">
        <f>SUM(AH108)</f>
        <v>248.38828521515538</v>
      </c>
      <c r="AI107" s="367">
        <f t="shared" ref="AI107:CH107" si="46">SUM(AI108)</f>
        <v>251.33326241115361</v>
      </c>
      <c r="AJ107" s="367">
        <f t="shared" si="46"/>
        <v>252.19683167272768</v>
      </c>
      <c r="AK107" s="367">
        <f t="shared" si="46"/>
        <v>263.41713923590555</v>
      </c>
      <c r="AL107" s="367">
        <f t="shared" si="46"/>
        <v>282.79023451595015</v>
      </c>
      <c r="AM107" s="367">
        <f t="shared" si="46"/>
        <v>295.44533797520404</v>
      </c>
      <c r="AN107" s="367">
        <f t="shared" si="46"/>
        <v>298.24500292493798</v>
      </c>
      <c r="AO107" s="367">
        <f t="shared" si="46"/>
        <v>315.29058485336816</v>
      </c>
      <c r="AP107" s="367">
        <f t="shared" si="46"/>
        <v>326.65225262673937</v>
      </c>
      <c r="AQ107" s="367">
        <f t="shared" si="46"/>
        <v>340.45409760716689</v>
      </c>
      <c r="AR107" s="367">
        <f t="shared" si="46"/>
        <v>342.65010247767469</v>
      </c>
      <c r="AS107" s="367">
        <f t="shared" si="46"/>
        <v>344.39111690968707</v>
      </c>
      <c r="AT107" s="367">
        <f t="shared" si="46"/>
        <v>369.5535149724974</v>
      </c>
      <c r="AU107" s="367">
        <f t="shared" si="46"/>
        <v>421.87986544638699</v>
      </c>
      <c r="AV107" s="367">
        <f t="shared" si="46"/>
        <v>523.50737989336596</v>
      </c>
      <c r="AW107" s="367">
        <f t="shared" si="46"/>
        <v>709.12194255617715</v>
      </c>
      <c r="AX107" s="367">
        <f t="shared" si="46"/>
        <v>783.18929741765123</v>
      </c>
      <c r="AY107" s="367">
        <f t="shared" si="46"/>
        <v>909.39167604889701</v>
      </c>
      <c r="AZ107" s="367">
        <f t="shared" si="46"/>
        <v>891.44208705505525</v>
      </c>
      <c r="BA107" s="367">
        <f t="shared" si="46"/>
        <v>980.10619993803982</v>
      </c>
      <c r="BB107" s="367">
        <f t="shared" si="46"/>
        <v>1045.5922733102639</v>
      </c>
      <c r="BC107" s="367">
        <f t="shared" si="46"/>
        <v>1106.653932212939</v>
      </c>
      <c r="BD107" s="367">
        <f t="shared" si="46"/>
        <v>1175.627185589633</v>
      </c>
      <c r="BE107" s="367">
        <f t="shared" si="46"/>
        <v>1278.9539661586446</v>
      </c>
      <c r="BF107" s="367">
        <f t="shared" si="46"/>
        <v>1418.0265546855474</v>
      </c>
      <c r="BG107" s="367">
        <f t="shared" si="46"/>
        <v>1440.9384348035867</v>
      </c>
      <c r="BH107" s="367">
        <f t="shared" si="46"/>
        <v>1484.8901083969463</v>
      </c>
      <c r="BI107" s="367">
        <f t="shared" si="46"/>
        <v>1585.288712518636</v>
      </c>
      <c r="BJ107" s="367">
        <f t="shared" si="46"/>
        <v>1620.5441639331061</v>
      </c>
      <c r="BK107" s="367">
        <f t="shared" si="46"/>
        <v>1699.1558489913484</v>
      </c>
      <c r="BL107" s="367">
        <f t="shared" si="46"/>
        <v>1742.2556175025195</v>
      </c>
      <c r="BM107" s="367">
        <f t="shared" si="46"/>
        <v>1854.0118822668408</v>
      </c>
      <c r="BN107" s="367">
        <f t="shared" si="46"/>
        <v>1865.9710482373309</v>
      </c>
      <c r="BO107" s="367">
        <f t="shared" si="46"/>
        <v>1968.479126146636</v>
      </c>
      <c r="BP107" s="367">
        <f t="shared" si="46"/>
        <v>2046.6634200293538</v>
      </c>
      <c r="BQ107" s="367">
        <f t="shared" si="46"/>
        <v>2109.8519716436376</v>
      </c>
      <c r="BR107" s="367">
        <f t="shared" si="46"/>
        <v>2441.4179601213086</v>
      </c>
      <c r="BS107" s="367">
        <f t="shared" si="46"/>
        <v>2590.3461121120381</v>
      </c>
      <c r="BT107" s="367">
        <f t="shared" si="46"/>
        <v>2625.6164590944709</v>
      </c>
      <c r="BU107" s="367">
        <f t="shared" si="46"/>
        <v>2685.8790212863819</v>
      </c>
      <c r="BV107" s="367">
        <f t="shared" si="46"/>
        <v>2825.1929219265603</v>
      </c>
      <c r="BW107" s="367">
        <f t="shared" si="46"/>
        <v>2994.0408645240586</v>
      </c>
      <c r="BX107" s="367">
        <f t="shared" si="46"/>
        <v>2778.8927185643533</v>
      </c>
      <c r="BY107" s="367">
        <f t="shared" si="46"/>
        <v>3020.0761447177206</v>
      </c>
      <c r="BZ107" s="367">
        <f t="shared" si="46"/>
        <v>3280.2381305444687</v>
      </c>
      <c r="CA107" s="367">
        <f t="shared" si="46"/>
        <v>3993.1758030181254</v>
      </c>
      <c r="CB107" s="367">
        <f t="shared" si="46"/>
        <v>4805.201935342373</v>
      </c>
      <c r="CC107" s="367">
        <f t="shared" si="46"/>
        <v>5427.5834834768448</v>
      </c>
      <c r="CD107" s="367">
        <f t="shared" si="46"/>
        <v>6075.8076062382124</v>
      </c>
      <c r="CE107" s="367">
        <f t="shared" si="46"/>
        <v>6563.8246578108292</v>
      </c>
      <c r="CF107" s="367">
        <f t="shared" si="46"/>
        <v>6969.0565682435754</v>
      </c>
      <c r="CG107" s="367">
        <f t="shared" si="46"/>
        <v>7342.8565937324147</v>
      </c>
      <c r="CH107" s="374">
        <f t="shared" si="46"/>
        <v>7694.3152812106155</v>
      </c>
    </row>
    <row r="108" spans="1:112" ht="15.6" x14ac:dyDescent="0.3">
      <c r="A108" s="370"/>
      <c r="B108" s="238" t="s">
        <v>598</v>
      </c>
      <c r="C108" s="372"/>
      <c r="D108" s="367"/>
      <c r="E108" s="367"/>
      <c r="F108" s="367"/>
      <c r="G108" s="367"/>
      <c r="H108" s="367"/>
      <c r="I108" s="367"/>
      <c r="J108" s="367"/>
      <c r="K108" s="367"/>
      <c r="L108" s="367"/>
      <c r="M108" s="367"/>
      <c r="N108" s="367"/>
      <c r="O108" s="367"/>
      <c r="P108" s="367"/>
      <c r="Q108" s="367"/>
      <c r="R108" s="367"/>
      <c r="S108" s="367"/>
      <c r="T108" s="367"/>
      <c r="U108" s="367"/>
      <c r="V108" s="367"/>
      <c r="W108" s="367"/>
      <c r="X108" s="367"/>
      <c r="Y108" s="367"/>
      <c r="Z108" s="367"/>
      <c r="AA108" s="367"/>
      <c r="AB108" s="367"/>
      <c r="AC108" s="367"/>
      <c r="AD108" s="367"/>
      <c r="AE108" s="367"/>
      <c r="AF108" s="367"/>
      <c r="AG108" s="367"/>
      <c r="AH108" s="367">
        <f t="shared" ref="AH108:CH108" si="47">AH76</f>
        <v>248.38828521515538</v>
      </c>
      <c r="AI108" s="367">
        <f t="shared" si="47"/>
        <v>251.33326241115361</v>
      </c>
      <c r="AJ108" s="367">
        <f t="shared" si="47"/>
        <v>252.19683167272768</v>
      </c>
      <c r="AK108" s="367">
        <f t="shared" si="47"/>
        <v>263.41713923590555</v>
      </c>
      <c r="AL108" s="367">
        <f t="shared" si="47"/>
        <v>282.79023451595015</v>
      </c>
      <c r="AM108" s="367">
        <f t="shared" si="47"/>
        <v>295.44533797520404</v>
      </c>
      <c r="AN108" s="367">
        <f t="shared" si="47"/>
        <v>298.24500292493798</v>
      </c>
      <c r="AO108" s="367">
        <f t="shared" si="47"/>
        <v>315.29058485336816</v>
      </c>
      <c r="AP108" s="367">
        <f t="shared" si="47"/>
        <v>326.65225262673937</v>
      </c>
      <c r="AQ108" s="367">
        <f t="shared" si="47"/>
        <v>340.45409760716689</v>
      </c>
      <c r="AR108" s="367">
        <f t="shared" si="47"/>
        <v>342.65010247767469</v>
      </c>
      <c r="AS108" s="367">
        <f t="shared" si="47"/>
        <v>344.39111690968707</v>
      </c>
      <c r="AT108" s="367">
        <f t="shared" si="47"/>
        <v>369.5535149724974</v>
      </c>
      <c r="AU108" s="367">
        <f t="shared" si="47"/>
        <v>421.87986544638699</v>
      </c>
      <c r="AV108" s="367">
        <f t="shared" si="47"/>
        <v>523.50737989336596</v>
      </c>
      <c r="AW108" s="367">
        <f t="shared" si="47"/>
        <v>709.12194255617715</v>
      </c>
      <c r="AX108" s="367">
        <f t="shared" si="47"/>
        <v>783.18929741765123</v>
      </c>
      <c r="AY108" s="367">
        <f t="shared" si="47"/>
        <v>909.39167604889701</v>
      </c>
      <c r="AZ108" s="367">
        <f t="shared" si="47"/>
        <v>891.44208705505525</v>
      </c>
      <c r="BA108" s="367">
        <f t="shared" si="47"/>
        <v>980.10619993803982</v>
      </c>
      <c r="BB108" s="367">
        <f t="shared" si="47"/>
        <v>1045.5922733102639</v>
      </c>
      <c r="BC108" s="367">
        <f t="shared" si="47"/>
        <v>1106.653932212939</v>
      </c>
      <c r="BD108" s="367">
        <f t="shared" si="47"/>
        <v>1175.627185589633</v>
      </c>
      <c r="BE108" s="367">
        <f t="shared" si="47"/>
        <v>1278.9539661586446</v>
      </c>
      <c r="BF108" s="367">
        <f t="shared" si="47"/>
        <v>1418.0265546855474</v>
      </c>
      <c r="BG108" s="367">
        <f t="shared" si="47"/>
        <v>1440.9384348035867</v>
      </c>
      <c r="BH108" s="367">
        <f t="shared" si="47"/>
        <v>1484.8901083969463</v>
      </c>
      <c r="BI108" s="367">
        <f t="shared" si="47"/>
        <v>1585.288712518636</v>
      </c>
      <c r="BJ108" s="367">
        <f t="shared" si="47"/>
        <v>1620.5441639331061</v>
      </c>
      <c r="BK108" s="367">
        <f t="shared" si="47"/>
        <v>1699.1558489913484</v>
      </c>
      <c r="BL108" s="367">
        <f t="shared" si="47"/>
        <v>1742.2556175025195</v>
      </c>
      <c r="BM108" s="367">
        <f t="shared" si="47"/>
        <v>1854.0118822668408</v>
      </c>
      <c r="BN108" s="367">
        <f t="shared" si="47"/>
        <v>1865.9710482373309</v>
      </c>
      <c r="BO108" s="367">
        <f t="shared" si="47"/>
        <v>1968.479126146636</v>
      </c>
      <c r="BP108" s="367">
        <f t="shared" si="47"/>
        <v>2046.6634200293538</v>
      </c>
      <c r="BQ108" s="367">
        <f t="shared" si="47"/>
        <v>2109.8519716436376</v>
      </c>
      <c r="BR108" s="367">
        <f t="shared" si="47"/>
        <v>2441.4179601213086</v>
      </c>
      <c r="BS108" s="367">
        <f t="shared" si="47"/>
        <v>2590.3461121120381</v>
      </c>
      <c r="BT108" s="367">
        <f t="shared" si="47"/>
        <v>2625.6164590944709</v>
      </c>
      <c r="BU108" s="367">
        <f t="shared" si="47"/>
        <v>2685.8790212863819</v>
      </c>
      <c r="BV108" s="367">
        <f t="shared" si="47"/>
        <v>2825.1929219265603</v>
      </c>
      <c r="BW108" s="367">
        <f t="shared" si="47"/>
        <v>2994.0408645240586</v>
      </c>
      <c r="BX108" s="367">
        <f t="shared" si="47"/>
        <v>2778.8927185643533</v>
      </c>
      <c r="BY108" s="367">
        <f t="shared" si="47"/>
        <v>3020.0761447177206</v>
      </c>
      <c r="BZ108" s="367">
        <f t="shared" si="47"/>
        <v>3280.2381305444687</v>
      </c>
      <c r="CA108" s="367">
        <f t="shared" si="47"/>
        <v>3993.1758030181254</v>
      </c>
      <c r="CB108" s="367">
        <f t="shared" si="47"/>
        <v>4805.201935342373</v>
      </c>
      <c r="CC108" s="367">
        <f t="shared" si="47"/>
        <v>5427.5834834768448</v>
      </c>
      <c r="CD108" s="367">
        <f t="shared" si="47"/>
        <v>6075.8076062382124</v>
      </c>
      <c r="CE108" s="367">
        <f t="shared" si="47"/>
        <v>6563.8246578108292</v>
      </c>
      <c r="CF108" s="367">
        <f t="shared" si="47"/>
        <v>6969.0565682435754</v>
      </c>
      <c r="CG108" s="367">
        <f t="shared" si="47"/>
        <v>7342.8565937324147</v>
      </c>
      <c r="CH108" s="374">
        <f t="shared" si="47"/>
        <v>7694.3152812106155</v>
      </c>
    </row>
    <row r="109" spans="1:112" ht="15.6" x14ac:dyDescent="0.3">
      <c r="A109" s="370"/>
      <c r="B109" s="365" t="s">
        <v>640</v>
      </c>
      <c r="C109" s="372"/>
      <c r="D109" s="367"/>
      <c r="E109" s="367"/>
      <c r="F109" s="367"/>
      <c r="G109" s="367"/>
      <c r="H109" s="367"/>
      <c r="I109" s="367"/>
      <c r="J109" s="367"/>
      <c r="K109" s="367"/>
      <c r="L109" s="367"/>
      <c r="M109" s="367"/>
      <c r="N109" s="367"/>
      <c r="O109" s="367"/>
      <c r="P109" s="367"/>
      <c r="Q109" s="367"/>
      <c r="R109" s="367"/>
      <c r="S109" s="367"/>
      <c r="T109" s="367"/>
      <c r="U109" s="367"/>
      <c r="V109" s="367"/>
      <c r="W109" s="367"/>
      <c r="X109" s="367"/>
      <c r="Y109" s="367"/>
      <c r="Z109" s="367"/>
      <c r="AA109" s="367"/>
      <c r="AB109" s="367"/>
      <c r="AC109" s="367"/>
      <c r="AD109" s="367"/>
      <c r="AE109" s="367"/>
      <c r="AF109" s="367"/>
      <c r="AG109" s="367"/>
      <c r="AH109" s="367">
        <f>SUM(AH110:AH111)</f>
        <v>11368.554379311061</v>
      </c>
      <c r="AI109" s="367">
        <f t="shared" ref="AI109:CH109" si="48">SUM(AI110:AI111)</f>
        <v>10666.400812833297</v>
      </c>
      <c r="AJ109" s="367">
        <f t="shared" si="48"/>
        <v>10054.923509466156</v>
      </c>
      <c r="AK109" s="367">
        <f t="shared" si="48"/>
        <v>10477.842151024694</v>
      </c>
      <c r="AL109" s="367">
        <f t="shared" si="48"/>
        <v>10634.719443372431</v>
      </c>
      <c r="AM109" s="367">
        <f t="shared" si="48"/>
        <v>10550.658374168144</v>
      </c>
      <c r="AN109" s="367">
        <f t="shared" si="48"/>
        <v>11358.89783385714</v>
      </c>
      <c r="AO109" s="367">
        <f t="shared" si="48"/>
        <v>11859.57984176311</v>
      </c>
      <c r="AP109" s="367">
        <f t="shared" si="48"/>
        <v>12833.210733783993</v>
      </c>
      <c r="AQ109" s="367">
        <f t="shared" si="48"/>
        <v>13453.654097848434</v>
      </c>
      <c r="AR109" s="367">
        <f t="shared" si="48"/>
        <v>14169.487030295673</v>
      </c>
      <c r="AS109" s="367">
        <f t="shared" si="48"/>
        <v>14748.099814058831</v>
      </c>
      <c r="AT109" s="367">
        <f t="shared" si="48"/>
        <v>15660.508036795472</v>
      </c>
      <c r="AU109" s="367">
        <f t="shared" si="48"/>
        <v>18441.056446148898</v>
      </c>
      <c r="AV109" s="367">
        <f t="shared" si="48"/>
        <v>21458.245253777455</v>
      </c>
      <c r="AW109" s="367">
        <f t="shared" si="48"/>
        <v>24800.096302929818</v>
      </c>
      <c r="AX109" s="367">
        <f t="shared" si="48"/>
        <v>27162.78110678068</v>
      </c>
      <c r="AY109" s="367">
        <f t="shared" si="48"/>
        <v>30638.073619297506</v>
      </c>
      <c r="AZ109" s="367">
        <f t="shared" si="48"/>
        <v>31195.21332852032</v>
      </c>
      <c r="BA109" s="367">
        <f t="shared" si="48"/>
        <v>31601.70303910322</v>
      </c>
      <c r="BB109" s="367">
        <f t="shared" si="48"/>
        <v>31532.767025968897</v>
      </c>
      <c r="BC109" s="367">
        <f t="shared" si="48"/>
        <v>31082.913728844924</v>
      </c>
      <c r="BD109" s="367">
        <f t="shared" si="48"/>
        <v>32283.601498164287</v>
      </c>
      <c r="BE109" s="367">
        <f t="shared" si="48"/>
        <v>33147.798520792552</v>
      </c>
      <c r="BF109" s="367">
        <f t="shared" si="48"/>
        <v>33030.431779254577</v>
      </c>
      <c r="BG109" s="367">
        <f t="shared" si="48"/>
        <v>33191.268860049939</v>
      </c>
      <c r="BH109" s="367">
        <f t="shared" si="48"/>
        <v>32068.212855772192</v>
      </c>
      <c r="BI109" s="367">
        <f t="shared" si="48"/>
        <v>31290.977558327329</v>
      </c>
      <c r="BJ109" s="367">
        <f t="shared" si="48"/>
        <v>30762.260669704068</v>
      </c>
      <c r="BK109" s="367">
        <f t="shared" si="48"/>
        <v>31699.224482384518</v>
      </c>
      <c r="BL109" s="367">
        <f t="shared" si="48"/>
        <v>31265.561234235392</v>
      </c>
      <c r="BM109" s="367">
        <f t="shared" si="48"/>
        <v>32833.979021670661</v>
      </c>
      <c r="BN109" s="367">
        <f t="shared" si="48"/>
        <v>32896.511091038286</v>
      </c>
      <c r="BO109" s="367">
        <f t="shared" si="48"/>
        <v>33336.474522017365</v>
      </c>
      <c r="BP109" s="367">
        <f t="shared" si="48"/>
        <v>33971.133659168387</v>
      </c>
      <c r="BQ109" s="367">
        <f t="shared" si="48"/>
        <v>34030.957731117283</v>
      </c>
      <c r="BR109" s="367">
        <f t="shared" si="48"/>
        <v>36258.698916525384</v>
      </c>
      <c r="BS109" s="367">
        <f t="shared" si="48"/>
        <v>38914.623567814859</v>
      </c>
      <c r="BT109" s="367">
        <f t="shared" si="48"/>
        <v>39336.983031840529</v>
      </c>
      <c r="BU109" s="367">
        <f t="shared" si="48"/>
        <v>41909.919643782356</v>
      </c>
      <c r="BV109" s="367">
        <f t="shared" si="48"/>
        <v>42748.739684644446</v>
      </c>
      <c r="BW109" s="367">
        <f t="shared" si="48"/>
        <v>43313.374178612648</v>
      </c>
      <c r="BX109" s="367">
        <f t="shared" si="48"/>
        <v>44140.258934839971</v>
      </c>
      <c r="BY109" s="367">
        <f t="shared" si="48"/>
        <v>47370.846862122788</v>
      </c>
      <c r="BZ109" s="367">
        <f t="shared" si="48"/>
        <v>47869.142250148063</v>
      </c>
      <c r="CA109" s="367">
        <f t="shared" si="48"/>
        <v>54162.989835939785</v>
      </c>
      <c r="CB109" s="367">
        <f t="shared" si="48"/>
        <v>61243.210743264899</v>
      </c>
      <c r="CC109" s="367">
        <f t="shared" si="48"/>
        <v>63737.285437717655</v>
      </c>
      <c r="CD109" s="367">
        <f t="shared" si="48"/>
        <v>67885.210187252189</v>
      </c>
      <c r="CE109" s="367">
        <f t="shared" si="48"/>
        <v>70392.636903248524</v>
      </c>
      <c r="CF109" s="367">
        <f t="shared" si="48"/>
        <v>72144.071432832061</v>
      </c>
      <c r="CG109" s="367">
        <f t="shared" si="48"/>
        <v>73850.835631713853</v>
      </c>
      <c r="CH109" s="374">
        <f t="shared" si="48"/>
        <v>75636.716646595145</v>
      </c>
    </row>
    <row r="110" spans="1:112" ht="15.6" x14ac:dyDescent="0.3">
      <c r="A110" s="370"/>
      <c r="B110" s="238" t="s">
        <v>598</v>
      </c>
      <c r="C110" s="372"/>
      <c r="D110" s="367"/>
      <c r="E110" s="367"/>
      <c r="F110" s="367"/>
      <c r="G110" s="367"/>
      <c r="H110" s="367"/>
      <c r="I110" s="367"/>
      <c r="J110" s="367"/>
      <c r="K110" s="367"/>
      <c r="L110" s="367"/>
      <c r="M110" s="367"/>
      <c r="N110" s="367"/>
      <c r="O110" s="367"/>
      <c r="P110" s="367"/>
      <c r="Q110" s="367"/>
      <c r="R110" s="367"/>
      <c r="S110" s="367"/>
      <c r="T110" s="367"/>
      <c r="U110" s="367"/>
      <c r="V110" s="367"/>
      <c r="W110" s="367"/>
      <c r="X110" s="367"/>
      <c r="Y110" s="367"/>
      <c r="Z110" s="367"/>
      <c r="AA110" s="367"/>
      <c r="AB110" s="367"/>
      <c r="AC110" s="367"/>
      <c r="AD110" s="367"/>
      <c r="AE110" s="367"/>
      <c r="AF110" s="367"/>
      <c r="AG110" s="367"/>
      <c r="AH110" s="367">
        <f t="shared" ref="AH110:CH110" si="49">AH81</f>
        <v>11342.553308826604</v>
      </c>
      <c r="AI110" s="367">
        <f t="shared" si="49"/>
        <v>10644.153925229872</v>
      </c>
      <c r="AJ110" s="367">
        <f t="shared" si="49"/>
        <v>10031.571622929607</v>
      </c>
      <c r="AK110" s="367">
        <f t="shared" si="49"/>
        <v>10452.490184035563</v>
      </c>
      <c r="AL110" s="367">
        <f t="shared" si="49"/>
        <v>10603.236889667132</v>
      </c>
      <c r="AM110" s="367">
        <f t="shared" si="49"/>
        <v>10513.092502267174</v>
      </c>
      <c r="AN110" s="367">
        <f t="shared" si="49"/>
        <v>11319.858154273767</v>
      </c>
      <c r="AO110" s="367">
        <f t="shared" si="49"/>
        <v>11815.824980910404</v>
      </c>
      <c r="AP110" s="367">
        <f t="shared" si="49"/>
        <v>12496.836044052294</v>
      </c>
      <c r="AQ110" s="367">
        <f t="shared" si="49"/>
        <v>12892.114699300515</v>
      </c>
      <c r="AR110" s="367">
        <f t="shared" si="49"/>
        <v>13673.235051874271</v>
      </c>
      <c r="AS110" s="367">
        <f t="shared" si="49"/>
        <v>14261.92709216137</v>
      </c>
      <c r="AT110" s="367">
        <f t="shared" si="49"/>
        <v>15152.395969546187</v>
      </c>
      <c r="AU110" s="367">
        <f t="shared" si="49"/>
        <v>17819.03904052914</v>
      </c>
      <c r="AV110" s="367">
        <f t="shared" si="49"/>
        <v>20722.745004812303</v>
      </c>
      <c r="AW110" s="367">
        <f t="shared" si="49"/>
        <v>23884.863990769056</v>
      </c>
      <c r="AX110" s="367">
        <f t="shared" si="49"/>
        <v>26090.21492364187</v>
      </c>
      <c r="AY110" s="367">
        <f t="shared" si="49"/>
        <v>29419.310370052372</v>
      </c>
      <c r="AZ110" s="367">
        <f t="shared" si="49"/>
        <v>29787.75972241841</v>
      </c>
      <c r="BA110" s="367">
        <f t="shared" si="49"/>
        <v>30179.096209517964</v>
      </c>
      <c r="BB110" s="367">
        <f t="shared" si="49"/>
        <v>30061.138766326763</v>
      </c>
      <c r="BC110" s="367">
        <f t="shared" si="49"/>
        <v>29527.26150127807</v>
      </c>
      <c r="BD110" s="367">
        <f t="shared" si="49"/>
        <v>30225.732169319399</v>
      </c>
      <c r="BE110" s="367">
        <f t="shared" si="49"/>
        <v>30860.066016245073</v>
      </c>
      <c r="BF110" s="367">
        <f t="shared" si="49"/>
        <v>30568.025396209203</v>
      </c>
      <c r="BG110" s="367">
        <f t="shared" si="49"/>
        <v>30658.1022091743</v>
      </c>
      <c r="BH110" s="367">
        <f t="shared" si="49"/>
        <v>29624.519637430058</v>
      </c>
      <c r="BI110" s="367">
        <f t="shared" si="49"/>
        <v>28871.558945021941</v>
      </c>
      <c r="BJ110" s="367">
        <f t="shared" si="49"/>
        <v>28375.619793305854</v>
      </c>
      <c r="BK110" s="367">
        <f t="shared" si="49"/>
        <v>29216.537183355184</v>
      </c>
      <c r="BL110" s="367">
        <f t="shared" si="49"/>
        <v>28755.647165063776</v>
      </c>
      <c r="BM110" s="367">
        <f t="shared" si="49"/>
        <v>30111.557561567111</v>
      </c>
      <c r="BN110" s="367">
        <f t="shared" si="49"/>
        <v>29968.58427328357</v>
      </c>
      <c r="BO110" s="367">
        <f t="shared" si="49"/>
        <v>30159.120787696957</v>
      </c>
      <c r="BP110" s="367">
        <f t="shared" si="49"/>
        <v>30453.00384176871</v>
      </c>
      <c r="BQ110" s="367">
        <f t="shared" si="49"/>
        <v>30282.918232537759</v>
      </c>
      <c r="BR110" s="367">
        <f t="shared" si="49"/>
        <v>32192.530430393628</v>
      </c>
      <c r="BS110" s="367">
        <f t="shared" si="49"/>
        <v>34499.384334992246</v>
      </c>
      <c r="BT110" s="367">
        <f t="shared" si="49"/>
        <v>34804.641855789399</v>
      </c>
      <c r="BU110" s="367">
        <f t="shared" si="49"/>
        <v>37065.327569192421</v>
      </c>
      <c r="BV110" s="367">
        <f t="shared" si="49"/>
        <v>37713.912905258141</v>
      </c>
      <c r="BW110" s="367">
        <f t="shared" si="49"/>
        <v>38406.215578617783</v>
      </c>
      <c r="BX110" s="367">
        <f t="shared" si="49"/>
        <v>39342.529259593488</v>
      </c>
      <c r="BY110" s="367">
        <f t="shared" si="49"/>
        <v>42485.526259701102</v>
      </c>
      <c r="BZ110" s="367">
        <f t="shared" si="49"/>
        <v>42796.25212258871</v>
      </c>
      <c r="CA110" s="367">
        <f t="shared" si="49"/>
        <v>48598.04082843005</v>
      </c>
      <c r="CB110" s="367">
        <f t="shared" si="49"/>
        <v>55032.804788210167</v>
      </c>
      <c r="CC110" s="367">
        <f t="shared" si="49"/>
        <v>57331.34931998988</v>
      </c>
      <c r="CD110" s="367">
        <f t="shared" si="49"/>
        <v>61202.640307660244</v>
      </c>
      <c r="CE110" s="367">
        <f t="shared" si="49"/>
        <v>63430.420771065903</v>
      </c>
      <c r="CF110" s="367">
        <f t="shared" si="49"/>
        <v>64949.216927377631</v>
      </c>
      <c r="CG110" s="367">
        <f t="shared" si="49"/>
        <v>66436.270441799861</v>
      </c>
      <c r="CH110" s="374">
        <f t="shared" si="49"/>
        <v>68045.73050089684</v>
      </c>
    </row>
    <row r="111" spans="1:112" ht="15.6" x14ac:dyDescent="0.3">
      <c r="A111" s="370"/>
      <c r="B111" s="381" t="s">
        <v>645</v>
      </c>
      <c r="C111" s="372"/>
      <c r="D111" s="367"/>
      <c r="E111" s="367"/>
      <c r="F111" s="367"/>
      <c r="G111" s="367"/>
      <c r="H111" s="367"/>
      <c r="I111" s="367"/>
      <c r="J111" s="367"/>
      <c r="K111" s="367"/>
      <c r="L111" s="367"/>
      <c r="M111" s="367"/>
      <c r="N111" s="367"/>
      <c r="O111" s="367"/>
      <c r="P111" s="367"/>
      <c r="Q111" s="367"/>
      <c r="R111" s="367"/>
      <c r="S111" s="367"/>
      <c r="T111" s="367"/>
      <c r="U111" s="367"/>
      <c r="V111" s="367"/>
      <c r="W111" s="367"/>
      <c r="X111" s="367"/>
      <c r="Y111" s="367"/>
      <c r="Z111" s="367"/>
      <c r="AA111" s="367"/>
      <c r="AB111" s="367"/>
      <c r="AC111" s="367"/>
      <c r="AD111" s="367"/>
      <c r="AE111" s="367"/>
      <c r="AF111" s="367"/>
      <c r="AG111" s="367"/>
      <c r="AH111" s="367">
        <f>SUM(AH112:AH114)</f>
        <v>26.00107048445674</v>
      </c>
      <c r="AI111" s="367">
        <f t="shared" ref="AI111:CH111" si="50">SUM(AI112:AI114)</f>
        <v>22.246887603425819</v>
      </c>
      <c r="AJ111" s="367">
        <f t="shared" si="50"/>
        <v>23.351886536549532</v>
      </c>
      <c r="AK111" s="367">
        <f t="shared" si="50"/>
        <v>25.351966989129902</v>
      </c>
      <c r="AL111" s="367">
        <f t="shared" si="50"/>
        <v>31.482553705299068</v>
      </c>
      <c r="AM111" s="367">
        <f t="shared" si="50"/>
        <v>37.565871900970173</v>
      </c>
      <c r="AN111" s="367">
        <f t="shared" si="50"/>
        <v>39.039679583372269</v>
      </c>
      <c r="AO111" s="367">
        <f t="shared" si="50"/>
        <v>43.7548608527065</v>
      </c>
      <c r="AP111" s="367">
        <f t="shared" si="50"/>
        <v>336.37468973169911</v>
      </c>
      <c r="AQ111" s="367">
        <f t="shared" si="50"/>
        <v>561.53939854791918</v>
      </c>
      <c r="AR111" s="367">
        <f t="shared" si="50"/>
        <v>496.25197842140187</v>
      </c>
      <c r="AS111" s="367">
        <f t="shared" si="50"/>
        <v>486.17272189746114</v>
      </c>
      <c r="AT111" s="367">
        <f t="shared" si="50"/>
        <v>508.11206724928473</v>
      </c>
      <c r="AU111" s="367">
        <f t="shared" si="50"/>
        <v>622.01740561975782</v>
      </c>
      <c r="AV111" s="367">
        <f t="shared" si="50"/>
        <v>735.50024896515265</v>
      </c>
      <c r="AW111" s="367">
        <f t="shared" si="50"/>
        <v>915.2323121607626</v>
      </c>
      <c r="AX111" s="367">
        <f t="shared" si="50"/>
        <v>1072.5661831388113</v>
      </c>
      <c r="AY111" s="367">
        <f t="shared" si="50"/>
        <v>1218.7632492451332</v>
      </c>
      <c r="AZ111" s="367">
        <f t="shared" si="50"/>
        <v>1407.4536061019094</v>
      </c>
      <c r="BA111" s="367">
        <f t="shared" si="50"/>
        <v>1422.6068295852576</v>
      </c>
      <c r="BB111" s="367">
        <f t="shared" si="50"/>
        <v>1471.6282596421322</v>
      </c>
      <c r="BC111" s="367">
        <f t="shared" si="50"/>
        <v>1555.6522275668526</v>
      </c>
      <c r="BD111" s="367">
        <f t="shared" si="50"/>
        <v>2057.8693288448876</v>
      </c>
      <c r="BE111" s="367">
        <f t="shared" si="50"/>
        <v>2287.7325045474809</v>
      </c>
      <c r="BF111" s="367">
        <f t="shared" si="50"/>
        <v>2462.4063830453711</v>
      </c>
      <c r="BG111" s="367">
        <f t="shared" si="50"/>
        <v>2533.1666508756407</v>
      </c>
      <c r="BH111" s="367">
        <f t="shared" si="50"/>
        <v>2443.6932183421354</v>
      </c>
      <c r="BI111" s="367">
        <f t="shared" si="50"/>
        <v>2419.418613305389</v>
      </c>
      <c r="BJ111" s="367">
        <f t="shared" si="50"/>
        <v>2386.6408763982149</v>
      </c>
      <c r="BK111" s="367">
        <f t="shared" si="50"/>
        <v>2482.6872990293332</v>
      </c>
      <c r="BL111" s="367">
        <f t="shared" si="50"/>
        <v>2509.9140691716166</v>
      </c>
      <c r="BM111" s="367">
        <f t="shared" si="50"/>
        <v>2722.4214601035505</v>
      </c>
      <c r="BN111" s="367">
        <f t="shared" si="50"/>
        <v>2927.9268177547137</v>
      </c>
      <c r="BO111" s="367">
        <f t="shared" si="50"/>
        <v>3177.3537343204107</v>
      </c>
      <c r="BP111" s="367">
        <f t="shared" si="50"/>
        <v>3518.1298173996747</v>
      </c>
      <c r="BQ111" s="367">
        <f t="shared" si="50"/>
        <v>3748.0394985795219</v>
      </c>
      <c r="BR111" s="367">
        <f t="shared" si="50"/>
        <v>4066.1684861317526</v>
      </c>
      <c r="BS111" s="367">
        <f t="shared" si="50"/>
        <v>4415.2392328226124</v>
      </c>
      <c r="BT111" s="367">
        <f t="shared" si="50"/>
        <v>4532.3411760511317</v>
      </c>
      <c r="BU111" s="367">
        <f t="shared" si="50"/>
        <v>4844.5920745899366</v>
      </c>
      <c r="BV111" s="367">
        <f t="shared" si="50"/>
        <v>5034.826779386307</v>
      </c>
      <c r="BW111" s="367">
        <f t="shared" si="50"/>
        <v>4907.1585999948657</v>
      </c>
      <c r="BX111" s="367">
        <f t="shared" si="50"/>
        <v>4797.7296752464799</v>
      </c>
      <c r="BY111" s="367">
        <f t="shared" si="50"/>
        <v>4885.3206024216879</v>
      </c>
      <c r="BZ111" s="367">
        <f t="shared" si="50"/>
        <v>5072.8901275593553</v>
      </c>
      <c r="CA111" s="367">
        <f t="shared" si="50"/>
        <v>5564.9490075097319</v>
      </c>
      <c r="CB111" s="367">
        <f t="shared" si="50"/>
        <v>6210.4059550547308</v>
      </c>
      <c r="CC111" s="367">
        <f t="shared" si="50"/>
        <v>6405.9361177277751</v>
      </c>
      <c r="CD111" s="367">
        <f t="shared" si="50"/>
        <v>6682.5698795919407</v>
      </c>
      <c r="CE111" s="367">
        <f t="shared" si="50"/>
        <v>6962.2161321826252</v>
      </c>
      <c r="CF111" s="367">
        <f t="shared" si="50"/>
        <v>7194.8545054544356</v>
      </c>
      <c r="CG111" s="367">
        <f t="shared" si="50"/>
        <v>7414.5651899139848</v>
      </c>
      <c r="CH111" s="374">
        <f t="shared" si="50"/>
        <v>7590.9861456983017</v>
      </c>
    </row>
    <row r="112" spans="1:112" ht="15.6" x14ac:dyDescent="0.3">
      <c r="A112" s="370"/>
      <c r="B112" s="379" t="s">
        <v>382</v>
      </c>
      <c r="C112" s="372"/>
      <c r="D112" s="367"/>
      <c r="E112" s="367"/>
      <c r="F112" s="367"/>
      <c r="G112" s="367"/>
      <c r="H112" s="367"/>
      <c r="I112" s="367"/>
      <c r="J112" s="367"/>
      <c r="K112" s="367"/>
      <c r="L112" s="367"/>
      <c r="M112" s="367"/>
      <c r="N112" s="367"/>
      <c r="O112" s="367"/>
      <c r="P112" s="367"/>
      <c r="Q112" s="367"/>
      <c r="R112" s="367"/>
      <c r="S112" s="367"/>
      <c r="T112" s="367"/>
      <c r="U112" s="367"/>
      <c r="V112" s="367"/>
      <c r="W112" s="367"/>
      <c r="X112" s="367"/>
      <c r="Y112" s="367"/>
      <c r="Z112" s="367"/>
      <c r="AA112" s="367"/>
      <c r="AB112" s="367"/>
      <c r="AC112" s="367"/>
      <c r="AD112" s="367"/>
      <c r="AE112" s="367"/>
      <c r="AF112" s="367"/>
      <c r="AG112" s="367"/>
      <c r="AH112" s="367">
        <v>26.00107048445674</v>
      </c>
      <c r="AI112" s="367">
        <v>22.246887603425819</v>
      </c>
      <c r="AJ112" s="367">
        <v>23.351886536549532</v>
      </c>
      <c r="AK112" s="367">
        <v>25.351966989129902</v>
      </c>
      <c r="AL112" s="367">
        <v>31.482553705299068</v>
      </c>
      <c r="AM112" s="367">
        <v>37.565871900970173</v>
      </c>
      <c r="AN112" s="367">
        <v>39.039679583372269</v>
      </c>
      <c r="AO112" s="367">
        <v>43.7548608527065</v>
      </c>
      <c r="AP112" s="367">
        <v>336.37468973169911</v>
      </c>
      <c r="AQ112" s="367">
        <v>561.53939854791918</v>
      </c>
      <c r="AR112" s="367">
        <v>496.25197842140187</v>
      </c>
      <c r="AS112" s="367">
        <v>486.17272189746114</v>
      </c>
      <c r="AT112" s="367">
        <v>508.11206724928473</v>
      </c>
      <c r="AU112" s="367">
        <v>622.01740561975782</v>
      </c>
      <c r="AV112" s="367">
        <v>735.50024896515265</v>
      </c>
      <c r="AW112" s="367">
        <v>915.2323121607626</v>
      </c>
      <c r="AX112" s="367">
        <v>1072.5661831388113</v>
      </c>
      <c r="AY112" s="367">
        <v>1218.7632492451332</v>
      </c>
      <c r="AZ112" s="367">
        <v>1407.4536061019094</v>
      </c>
      <c r="BA112" s="367">
        <v>1422.6068295852576</v>
      </c>
      <c r="BB112" s="367">
        <v>1471.6282596421322</v>
      </c>
      <c r="BC112" s="367">
        <v>1555.6522275668526</v>
      </c>
      <c r="BD112" s="367">
        <v>1568.1784242399356</v>
      </c>
      <c r="BE112" s="367">
        <v>1652.806149605774</v>
      </c>
      <c r="BF112" s="367">
        <v>1762.3207157951138</v>
      </c>
      <c r="BG112" s="367">
        <v>1847.5522916072377</v>
      </c>
      <c r="BH112" s="367">
        <v>1864.8698424872096</v>
      </c>
      <c r="BI112" s="367">
        <v>1910.9232159255787</v>
      </c>
      <c r="BJ112" s="367">
        <v>1902.679760512751</v>
      </c>
      <c r="BK112" s="367">
        <v>2019.0633033290601</v>
      </c>
      <c r="BL112" s="367">
        <v>2073.6175036483655</v>
      </c>
      <c r="BM112" s="367">
        <v>2249.1827650769665</v>
      </c>
      <c r="BN112" s="367">
        <v>2334.2123143673407</v>
      </c>
      <c r="BO112" s="367">
        <v>2532.5033738734014</v>
      </c>
      <c r="BP112" s="367">
        <v>2770.1616406755443</v>
      </c>
      <c r="BQ112" s="367">
        <v>2943.7830670025892</v>
      </c>
      <c r="BR112" s="367">
        <v>3233.5013754363281</v>
      </c>
      <c r="BS112" s="367">
        <v>3534.6680606956916</v>
      </c>
      <c r="BT112" s="367">
        <v>3635.6649411028166</v>
      </c>
      <c r="BU112" s="367">
        <v>3815.0613258585736</v>
      </c>
      <c r="BV112" s="367">
        <v>3815.8118252924364</v>
      </c>
      <c r="BW112" s="367">
        <v>3793.3026934099826</v>
      </c>
      <c r="BX112" s="367">
        <v>3725.7762621632378</v>
      </c>
      <c r="BY112" s="367">
        <v>3757.9044300263836</v>
      </c>
      <c r="BZ112" s="367">
        <v>3712.7628081880525</v>
      </c>
      <c r="CA112" s="367">
        <v>4058.8291394003404</v>
      </c>
      <c r="CB112" s="367">
        <v>4425.9999180561836</v>
      </c>
      <c r="CC112" s="367">
        <v>4630.8123726361573</v>
      </c>
      <c r="CD112" s="367">
        <v>4982.8398365789308</v>
      </c>
      <c r="CE112" s="367">
        <v>5253.8744458246902</v>
      </c>
      <c r="CF112" s="367">
        <v>5435.757331656856</v>
      </c>
      <c r="CG112" s="367">
        <v>5608.2190699323855</v>
      </c>
      <c r="CH112" s="374">
        <v>5754.6027227484756</v>
      </c>
    </row>
    <row r="113" spans="1:100" ht="15.6" x14ac:dyDescent="0.3">
      <c r="A113" s="370"/>
      <c r="B113" s="379" t="s">
        <v>601</v>
      </c>
      <c r="C113" s="372"/>
      <c r="D113" s="367"/>
      <c r="E113" s="367"/>
      <c r="F113" s="367"/>
      <c r="G113" s="367"/>
      <c r="H113" s="367"/>
      <c r="I113" s="367"/>
      <c r="J113" s="367"/>
      <c r="K113" s="367"/>
      <c r="L113" s="367"/>
      <c r="M113" s="367"/>
      <c r="N113" s="367"/>
      <c r="O113" s="367"/>
      <c r="P113" s="367"/>
      <c r="Q113" s="367"/>
      <c r="R113" s="367"/>
      <c r="S113" s="367"/>
      <c r="T113" s="367"/>
      <c r="U113" s="367"/>
      <c r="V113" s="367"/>
      <c r="W113" s="367"/>
      <c r="X113" s="367"/>
      <c r="Y113" s="367"/>
      <c r="Z113" s="367"/>
      <c r="AA113" s="367"/>
      <c r="AB113" s="367"/>
      <c r="AC113" s="367"/>
      <c r="AD113" s="367"/>
      <c r="AE113" s="367"/>
      <c r="AF113" s="367"/>
      <c r="AG113" s="367"/>
      <c r="AH113" s="367">
        <v>0</v>
      </c>
      <c r="AI113" s="367">
        <v>0</v>
      </c>
      <c r="AJ113" s="367">
        <v>0</v>
      </c>
      <c r="AK113" s="367">
        <v>0</v>
      </c>
      <c r="AL113" s="367">
        <v>0</v>
      </c>
      <c r="AM113" s="367">
        <v>0</v>
      </c>
      <c r="AN113" s="367">
        <v>0</v>
      </c>
      <c r="AO113" s="367">
        <v>0</v>
      </c>
      <c r="AP113" s="367">
        <v>0</v>
      </c>
      <c r="AQ113" s="367">
        <v>0</v>
      </c>
      <c r="AR113" s="367">
        <v>0</v>
      </c>
      <c r="AS113" s="367">
        <v>0</v>
      </c>
      <c r="AT113" s="367">
        <v>0</v>
      </c>
      <c r="AU113" s="367">
        <v>0</v>
      </c>
      <c r="AV113" s="367">
        <v>0</v>
      </c>
      <c r="AW113" s="367">
        <v>0</v>
      </c>
      <c r="AX113" s="367">
        <v>0</v>
      </c>
      <c r="AY113" s="367">
        <v>0</v>
      </c>
      <c r="AZ113" s="367">
        <v>0</v>
      </c>
      <c r="BA113" s="367">
        <v>0</v>
      </c>
      <c r="BB113" s="367">
        <v>0</v>
      </c>
      <c r="BC113" s="367">
        <v>0</v>
      </c>
      <c r="BD113" s="367">
        <v>489.69090460495221</v>
      </c>
      <c r="BE113" s="367">
        <v>634.92635494170668</v>
      </c>
      <c r="BF113" s="367">
        <v>700.0856672502573</v>
      </c>
      <c r="BG113" s="367">
        <v>685.61435926840272</v>
      </c>
      <c r="BH113" s="367">
        <v>578.82337585492587</v>
      </c>
      <c r="BI113" s="367">
        <v>508.49539737981047</v>
      </c>
      <c r="BJ113" s="367">
        <v>483.96111588546387</v>
      </c>
      <c r="BK113" s="367">
        <v>463.62399570027333</v>
      </c>
      <c r="BL113" s="367">
        <v>436.29656552325099</v>
      </c>
      <c r="BM113" s="367">
        <v>473.23869502658425</v>
      </c>
      <c r="BN113" s="367">
        <v>593.71450338737316</v>
      </c>
      <c r="BO113" s="367">
        <v>644.85036044700939</v>
      </c>
      <c r="BP113" s="367">
        <v>747.96817672413044</v>
      </c>
      <c r="BQ113" s="367">
        <v>804.25643157693264</v>
      </c>
      <c r="BR113" s="367">
        <v>832.3799786064053</v>
      </c>
      <c r="BS113" s="367">
        <v>878.35620915825814</v>
      </c>
      <c r="BT113" s="367">
        <v>866.89807159969178</v>
      </c>
      <c r="BU113" s="367">
        <v>922.07265716896927</v>
      </c>
      <c r="BV113" s="367">
        <v>894.9424127682953</v>
      </c>
      <c r="BW113" s="367">
        <v>830.45288918162089</v>
      </c>
      <c r="BX113" s="367">
        <v>616.05161735612944</v>
      </c>
      <c r="BY113" s="367">
        <v>494.91643527499224</v>
      </c>
      <c r="BZ113" s="367">
        <v>581.10147086442169</v>
      </c>
      <c r="CA113" s="367">
        <v>445.38860253470313</v>
      </c>
      <c r="CB113" s="367">
        <v>217.36642131659525</v>
      </c>
      <c r="CC113" s="367">
        <v>8.6549405977368199</v>
      </c>
      <c r="CD113" s="367">
        <v>4.8295642803584222</v>
      </c>
      <c r="CE113" s="367">
        <v>2.1264751263911821</v>
      </c>
      <c r="CF113" s="367">
        <v>0.86218888630314516</v>
      </c>
      <c r="CG113" s="367">
        <v>0.11890407761392321</v>
      </c>
      <c r="CH113" s="374">
        <v>1.5025350763871299</v>
      </c>
    </row>
    <row r="114" spans="1:100" ht="15.6" x14ac:dyDescent="0.3">
      <c r="A114" s="370"/>
      <c r="B114" s="379" t="s">
        <v>646</v>
      </c>
      <c r="C114" s="376" t="s">
        <v>643</v>
      </c>
      <c r="D114" s="367"/>
      <c r="E114" s="367"/>
      <c r="F114" s="367"/>
      <c r="G114" s="367"/>
      <c r="H114" s="367"/>
      <c r="I114" s="367"/>
      <c r="J114" s="367"/>
      <c r="K114" s="367"/>
      <c r="L114" s="367"/>
      <c r="M114" s="367"/>
      <c r="N114" s="367"/>
      <c r="O114" s="367"/>
      <c r="P114" s="367"/>
      <c r="Q114" s="367"/>
      <c r="R114" s="367"/>
      <c r="S114" s="367"/>
      <c r="T114" s="367"/>
      <c r="U114" s="367"/>
      <c r="V114" s="367"/>
      <c r="W114" s="367"/>
      <c r="X114" s="367"/>
      <c r="Y114" s="367"/>
      <c r="Z114" s="367"/>
      <c r="AA114" s="367"/>
      <c r="AB114" s="367"/>
      <c r="AC114" s="367"/>
      <c r="AD114" s="367"/>
      <c r="AE114" s="367"/>
      <c r="AF114" s="367"/>
      <c r="AG114" s="367"/>
      <c r="AH114" s="367">
        <v>0</v>
      </c>
      <c r="AI114" s="367">
        <v>0</v>
      </c>
      <c r="AJ114" s="367">
        <v>0</v>
      </c>
      <c r="AK114" s="367">
        <v>0</v>
      </c>
      <c r="AL114" s="367">
        <v>0</v>
      </c>
      <c r="AM114" s="367">
        <v>0</v>
      </c>
      <c r="AN114" s="367">
        <v>0</v>
      </c>
      <c r="AO114" s="367">
        <v>0</v>
      </c>
      <c r="AP114" s="367">
        <v>0</v>
      </c>
      <c r="AQ114" s="367">
        <v>0</v>
      </c>
      <c r="AR114" s="367">
        <v>0</v>
      </c>
      <c r="AS114" s="367">
        <v>0</v>
      </c>
      <c r="AT114" s="367">
        <v>0</v>
      </c>
      <c r="AU114" s="367">
        <v>0</v>
      </c>
      <c r="AV114" s="367">
        <v>0</v>
      </c>
      <c r="AW114" s="367">
        <v>0</v>
      </c>
      <c r="AX114" s="367">
        <v>0</v>
      </c>
      <c r="AY114" s="367">
        <v>0</v>
      </c>
      <c r="AZ114" s="367">
        <v>0</v>
      </c>
      <c r="BA114" s="367">
        <v>0</v>
      </c>
      <c r="BB114" s="367">
        <v>0</v>
      </c>
      <c r="BC114" s="367">
        <v>0</v>
      </c>
      <c r="BD114" s="367">
        <v>0</v>
      </c>
      <c r="BE114" s="367">
        <v>0</v>
      </c>
      <c r="BF114" s="367">
        <v>0</v>
      </c>
      <c r="BG114" s="367">
        <v>0</v>
      </c>
      <c r="BH114" s="367">
        <v>0</v>
      </c>
      <c r="BI114" s="367">
        <v>0</v>
      </c>
      <c r="BJ114" s="367">
        <v>0</v>
      </c>
      <c r="BK114" s="367">
        <v>0</v>
      </c>
      <c r="BL114" s="367">
        <v>0</v>
      </c>
      <c r="BM114" s="367">
        <v>0</v>
      </c>
      <c r="BN114" s="367">
        <v>0</v>
      </c>
      <c r="BO114" s="367">
        <v>0</v>
      </c>
      <c r="BP114" s="367">
        <v>0</v>
      </c>
      <c r="BQ114" s="367">
        <v>0</v>
      </c>
      <c r="BR114" s="367">
        <v>0.28713208901915016</v>
      </c>
      <c r="BS114" s="367">
        <v>2.2149629686632313</v>
      </c>
      <c r="BT114" s="367">
        <v>29.778163348622844</v>
      </c>
      <c r="BU114" s="367">
        <v>107.45809156239368</v>
      </c>
      <c r="BV114" s="367">
        <v>324.0725413255746</v>
      </c>
      <c r="BW114" s="367">
        <v>283.40301740326214</v>
      </c>
      <c r="BX114" s="367">
        <v>455.90179572711276</v>
      </c>
      <c r="BY114" s="367">
        <v>632.49973712031181</v>
      </c>
      <c r="BZ114" s="367">
        <v>779.02584850688095</v>
      </c>
      <c r="CA114" s="367">
        <v>1060.7312655746882</v>
      </c>
      <c r="CB114" s="367">
        <v>1567.0396156819522</v>
      </c>
      <c r="CC114" s="367">
        <v>1766.4688044938807</v>
      </c>
      <c r="CD114" s="367">
        <v>1694.9004787326512</v>
      </c>
      <c r="CE114" s="367">
        <v>1706.2152112315432</v>
      </c>
      <c r="CF114" s="367">
        <v>1758.2349849112766</v>
      </c>
      <c r="CG114" s="367">
        <v>1806.2272159039856</v>
      </c>
      <c r="CH114" s="374">
        <v>1834.8808878734385</v>
      </c>
    </row>
    <row r="115" spans="1:100" ht="15.6" x14ac:dyDescent="0.3">
      <c r="A115" s="370"/>
      <c r="B115" s="365" t="s">
        <v>644</v>
      </c>
      <c r="C115" s="372"/>
      <c r="D115" s="367"/>
      <c r="E115" s="367"/>
      <c r="F115" s="367"/>
      <c r="G115" s="367"/>
      <c r="H115" s="367"/>
      <c r="I115" s="367"/>
      <c r="J115" s="367"/>
      <c r="K115" s="367"/>
      <c r="L115" s="367"/>
      <c r="M115" s="367"/>
      <c r="N115" s="367"/>
      <c r="O115" s="367"/>
      <c r="P115" s="367"/>
      <c r="Q115" s="367"/>
      <c r="R115" s="367"/>
      <c r="S115" s="367"/>
      <c r="T115" s="367"/>
      <c r="U115" s="367"/>
      <c r="V115" s="367"/>
      <c r="W115" s="367"/>
      <c r="X115" s="367"/>
      <c r="Y115" s="367"/>
      <c r="Z115" s="367"/>
      <c r="AA115" s="367"/>
      <c r="AB115" s="367"/>
      <c r="AC115" s="367"/>
      <c r="AD115" s="367"/>
      <c r="AE115" s="367"/>
      <c r="AF115" s="367"/>
      <c r="AG115" s="367"/>
      <c r="AH115" s="367">
        <f>SUM(AH116:AH117)</f>
        <v>1084.5802671309004</v>
      </c>
      <c r="AI115" s="367">
        <f t="shared" ref="AI115:CH115" si="51">SUM(AI116:AI117)</f>
        <v>1123.3938401097739</v>
      </c>
      <c r="AJ115" s="367">
        <f t="shared" si="51"/>
        <v>1247.3931171458257</v>
      </c>
      <c r="AK115" s="367">
        <f t="shared" si="51"/>
        <v>1457.2621593424049</v>
      </c>
      <c r="AL115" s="367">
        <f t="shared" si="51"/>
        <v>1703.0590387233842</v>
      </c>
      <c r="AM115" s="367">
        <f t="shared" si="51"/>
        <v>2050.2601114597114</v>
      </c>
      <c r="AN115" s="367">
        <f t="shared" si="51"/>
        <v>2372.2983807697947</v>
      </c>
      <c r="AO115" s="367">
        <f t="shared" si="51"/>
        <v>2782.5604679548815</v>
      </c>
      <c r="AP115" s="367">
        <f t="shared" si="51"/>
        <v>3250.8166578095033</v>
      </c>
      <c r="AQ115" s="367">
        <f t="shared" si="51"/>
        <v>3691.5311332576371</v>
      </c>
      <c r="AR115" s="367">
        <f t="shared" si="51"/>
        <v>4064.6669890638814</v>
      </c>
      <c r="AS115" s="367">
        <f t="shared" si="51"/>
        <v>4499.2382806436999</v>
      </c>
      <c r="AT115" s="367">
        <f t="shared" si="51"/>
        <v>5052.9204364381367</v>
      </c>
      <c r="AU115" s="367">
        <f t="shared" si="51"/>
        <v>6036.5427877782113</v>
      </c>
      <c r="AV115" s="367">
        <f t="shared" si="51"/>
        <v>7290.3782879529899</v>
      </c>
      <c r="AW115" s="367">
        <f t="shared" si="51"/>
        <v>8296.3925756109129</v>
      </c>
      <c r="AX115" s="367">
        <f t="shared" si="51"/>
        <v>8934.1080738295404</v>
      </c>
      <c r="AY115" s="367">
        <f t="shared" si="51"/>
        <v>7044.5232675857478</v>
      </c>
      <c r="AZ115" s="367">
        <f t="shared" si="51"/>
        <v>7534.9515321971849</v>
      </c>
      <c r="BA115" s="367">
        <f t="shared" si="51"/>
        <v>8159.342353536199</v>
      </c>
      <c r="BB115" s="367">
        <f t="shared" si="51"/>
        <v>8687.4561042047262</v>
      </c>
      <c r="BC115" s="367">
        <f t="shared" si="51"/>
        <v>9164.8696896407509</v>
      </c>
      <c r="BD115" s="367">
        <f t="shared" si="51"/>
        <v>9726.8406736164852</v>
      </c>
      <c r="BE115" s="367">
        <f t="shared" si="51"/>
        <v>10244.739775454227</v>
      </c>
      <c r="BF115" s="367">
        <f t="shared" si="51"/>
        <v>10499.225100204942</v>
      </c>
      <c r="BG115" s="367">
        <f t="shared" si="51"/>
        <v>11009.409866507514</v>
      </c>
      <c r="BH115" s="367">
        <f t="shared" si="51"/>
        <v>11364.289138025055</v>
      </c>
      <c r="BI115" s="367">
        <f t="shared" si="51"/>
        <v>11863.287074975517</v>
      </c>
      <c r="BJ115" s="367">
        <f t="shared" si="51"/>
        <v>12301.321615452081</v>
      </c>
      <c r="BK115" s="367">
        <f t="shared" si="51"/>
        <v>13152.06053118435</v>
      </c>
      <c r="BL115" s="367">
        <f t="shared" si="51"/>
        <v>13511.334462240764</v>
      </c>
      <c r="BM115" s="367">
        <f t="shared" si="51"/>
        <v>14506.414290569519</v>
      </c>
      <c r="BN115" s="367">
        <f t="shared" si="51"/>
        <v>14747.429558103138</v>
      </c>
      <c r="BO115" s="367">
        <f t="shared" si="51"/>
        <v>14825.243189241595</v>
      </c>
      <c r="BP115" s="367">
        <f t="shared" si="51"/>
        <v>15159.251866009941</v>
      </c>
      <c r="BQ115" s="367">
        <f t="shared" si="51"/>
        <v>14903.239150883639</v>
      </c>
      <c r="BR115" s="367">
        <f t="shared" si="51"/>
        <v>15273.157829956048</v>
      </c>
      <c r="BS115" s="367">
        <f t="shared" si="51"/>
        <v>14896.681672365454</v>
      </c>
      <c r="BT115" s="367">
        <f t="shared" si="51"/>
        <v>14602.913930606121</v>
      </c>
      <c r="BU115" s="367">
        <f t="shared" si="51"/>
        <v>14250.055486260773</v>
      </c>
      <c r="BV115" s="367">
        <f t="shared" si="51"/>
        <v>13957.081954423255</v>
      </c>
      <c r="BW115" s="367">
        <f t="shared" si="51"/>
        <v>14363.214554815781</v>
      </c>
      <c r="BX115" s="367">
        <f t="shared" si="51"/>
        <v>12378.386832521172</v>
      </c>
      <c r="BY115" s="367">
        <f t="shared" si="51"/>
        <v>12432.674641413805</v>
      </c>
      <c r="BZ115" s="367">
        <f t="shared" si="51"/>
        <v>12439.787589345071</v>
      </c>
      <c r="CA115" s="367">
        <f t="shared" si="51"/>
        <v>13816.921516065675</v>
      </c>
      <c r="CB115" s="367">
        <f t="shared" si="51"/>
        <v>15042.881392633777</v>
      </c>
      <c r="CC115" s="367">
        <f t="shared" si="51"/>
        <v>15718.768137124705</v>
      </c>
      <c r="CD115" s="367">
        <f t="shared" si="51"/>
        <v>16401.272920107705</v>
      </c>
      <c r="CE115" s="367">
        <f t="shared" si="51"/>
        <v>16474.753219974471</v>
      </c>
      <c r="CF115" s="367">
        <f t="shared" si="51"/>
        <v>16821.123793583793</v>
      </c>
      <c r="CG115" s="367">
        <f t="shared" si="51"/>
        <v>17578.460871148727</v>
      </c>
      <c r="CH115" s="374">
        <f t="shared" si="51"/>
        <v>18553.271271715483</v>
      </c>
    </row>
    <row r="116" spans="1:100" ht="15.6" x14ac:dyDescent="0.3">
      <c r="A116" s="370"/>
      <c r="B116" s="238" t="s">
        <v>598</v>
      </c>
      <c r="C116" s="372"/>
      <c r="D116" s="367"/>
      <c r="E116" s="367"/>
      <c r="F116" s="367"/>
      <c r="G116" s="367"/>
      <c r="H116" s="367"/>
      <c r="I116" s="367"/>
      <c r="J116" s="367"/>
      <c r="K116" s="367"/>
      <c r="L116" s="367"/>
      <c r="M116" s="367"/>
      <c r="N116" s="367"/>
      <c r="O116" s="367"/>
      <c r="P116" s="367"/>
      <c r="Q116" s="367"/>
      <c r="R116" s="367"/>
      <c r="S116" s="367"/>
      <c r="T116" s="367"/>
      <c r="U116" s="367"/>
      <c r="V116" s="367"/>
      <c r="W116" s="367"/>
      <c r="X116" s="367"/>
      <c r="Y116" s="367"/>
      <c r="Z116" s="367"/>
      <c r="AA116" s="367"/>
      <c r="AB116" s="367"/>
      <c r="AC116" s="367"/>
      <c r="AD116" s="367"/>
      <c r="AE116" s="367"/>
      <c r="AF116" s="367"/>
      <c r="AG116" s="367"/>
      <c r="AH116" s="367">
        <f t="shared" ref="AH116:CH116" si="52">AH96</f>
        <v>1084.5802671309004</v>
      </c>
      <c r="AI116" s="367">
        <f t="shared" si="52"/>
        <v>1123.3938401097739</v>
      </c>
      <c r="AJ116" s="367">
        <f t="shared" si="52"/>
        <v>1247.3931171458257</v>
      </c>
      <c r="AK116" s="367">
        <f t="shared" si="52"/>
        <v>1457.2621593424049</v>
      </c>
      <c r="AL116" s="367">
        <f t="shared" si="52"/>
        <v>1703.0590387233842</v>
      </c>
      <c r="AM116" s="367">
        <f t="shared" si="52"/>
        <v>2050.2601114597114</v>
      </c>
      <c r="AN116" s="367">
        <f t="shared" si="52"/>
        <v>2372.2983807697947</v>
      </c>
      <c r="AO116" s="367">
        <f t="shared" si="52"/>
        <v>2782.5604679548815</v>
      </c>
      <c r="AP116" s="367">
        <f t="shared" si="52"/>
        <v>3250.8166578095033</v>
      </c>
      <c r="AQ116" s="367">
        <f t="shared" si="52"/>
        <v>3691.5311332576371</v>
      </c>
      <c r="AR116" s="367">
        <f t="shared" si="52"/>
        <v>4064.6669890638814</v>
      </c>
      <c r="AS116" s="367">
        <f t="shared" si="52"/>
        <v>4499.2382806436999</v>
      </c>
      <c r="AT116" s="367">
        <f t="shared" si="52"/>
        <v>5052.9204364381367</v>
      </c>
      <c r="AU116" s="367">
        <f t="shared" si="52"/>
        <v>6002.7225466385771</v>
      </c>
      <c r="AV116" s="367">
        <f t="shared" si="52"/>
        <v>7251.5290072092139</v>
      </c>
      <c r="AW116" s="367">
        <f t="shared" si="52"/>
        <v>8248.3840389828001</v>
      </c>
      <c r="AX116" s="367">
        <f t="shared" si="52"/>
        <v>8877.7514014753306</v>
      </c>
      <c r="AY116" s="367">
        <f t="shared" si="52"/>
        <v>6979.7389026785322</v>
      </c>
      <c r="AZ116" s="367">
        <f t="shared" si="52"/>
        <v>7461.4334193713112</v>
      </c>
      <c r="BA116" s="367">
        <f t="shared" si="52"/>
        <v>8085.7345269490152</v>
      </c>
      <c r="BB116" s="367">
        <f t="shared" si="52"/>
        <v>8611.4707966308633</v>
      </c>
      <c r="BC116" s="367">
        <f t="shared" si="52"/>
        <v>9089.9014769005789</v>
      </c>
      <c r="BD116" s="367">
        <f t="shared" si="52"/>
        <v>9615.8955488817446</v>
      </c>
      <c r="BE116" s="367">
        <f t="shared" si="52"/>
        <v>10128.449202898641</v>
      </c>
      <c r="BF116" s="367">
        <f t="shared" si="52"/>
        <v>10414.001747056751</v>
      </c>
      <c r="BG116" s="367">
        <f t="shared" si="52"/>
        <v>10943.689335837127</v>
      </c>
      <c r="BH116" s="367">
        <f t="shared" si="52"/>
        <v>11296.558978971532</v>
      </c>
      <c r="BI116" s="367">
        <f t="shared" si="52"/>
        <v>11802.153752541066</v>
      </c>
      <c r="BJ116" s="367">
        <f t="shared" si="52"/>
        <v>12235.966295658771</v>
      </c>
      <c r="BK116" s="367">
        <f t="shared" si="52"/>
        <v>13079.689854105827</v>
      </c>
      <c r="BL116" s="367">
        <f t="shared" si="52"/>
        <v>13437.73805387675</v>
      </c>
      <c r="BM116" s="367">
        <f t="shared" si="52"/>
        <v>14430.660734853538</v>
      </c>
      <c r="BN116" s="367">
        <f t="shared" si="52"/>
        <v>14677.568774026948</v>
      </c>
      <c r="BO116" s="367">
        <f t="shared" si="52"/>
        <v>14763.020440705841</v>
      </c>
      <c r="BP116" s="367">
        <f t="shared" si="52"/>
        <v>15093.028447733721</v>
      </c>
      <c r="BQ116" s="367">
        <f t="shared" si="52"/>
        <v>14836.253039340401</v>
      </c>
      <c r="BR116" s="367">
        <f t="shared" si="52"/>
        <v>15209.535547794845</v>
      </c>
      <c r="BS116" s="367">
        <f t="shared" si="52"/>
        <v>14837.547901423237</v>
      </c>
      <c r="BT116" s="367">
        <f t="shared" si="52"/>
        <v>14547.196127264122</v>
      </c>
      <c r="BU116" s="367">
        <f t="shared" si="52"/>
        <v>14197.044753431219</v>
      </c>
      <c r="BV116" s="367">
        <f t="shared" si="52"/>
        <v>13917.530642621723</v>
      </c>
      <c r="BW116" s="367">
        <f t="shared" si="52"/>
        <v>14327.629685432037</v>
      </c>
      <c r="BX116" s="367">
        <f t="shared" si="52"/>
        <v>12344.439934132301</v>
      </c>
      <c r="BY116" s="367">
        <f t="shared" si="52"/>
        <v>12395.162978015022</v>
      </c>
      <c r="BZ116" s="367">
        <f t="shared" si="52"/>
        <v>12404.506122016448</v>
      </c>
      <c r="CA116" s="367">
        <f t="shared" si="52"/>
        <v>13780.973220055146</v>
      </c>
      <c r="CB116" s="367">
        <f t="shared" si="52"/>
        <v>15004.497937611561</v>
      </c>
      <c r="CC116" s="367">
        <f t="shared" si="52"/>
        <v>15677.244412930106</v>
      </c>
      <c r="CD116" s="367">
        <f t="shared" si="52"/>
        <v>16359.546391516129</v>
      </c>
      <c r="CE116" s="367">
        <f t="shared" si="52"/>
        <v>16435.293619106713</v>
      </c>
      <c r="CF116" s="367">
        <f t="shared" si="52"/>
        <v>16781.816126866761</v>
      </c>
      <c r="CG116" s="367">
        <f t="shared" si="52"/>
        <v>17537.286341588697</v>
      </c>
      <c r="CH116" s="374">
        <f t="shared" si="52"/>
        <v>18510.178274344406</v>
      </c>
    </row>
    <row r="117" spans="1:100" ht="15.6" x14ac:dyDescent="0.3">
      <c r="A117" s="370"/>
      <c r="B117" s="381" t="s">
        <v>645</v>
      </c>
      <c r="C117" s="372"/>
      <c r="D117" s="367"/>
      <c r="E117" s="367"/>
      <c r="F117" s="367"/>
      <c r="G117" s="367"/>
      <c r="H117" s="367"/>
      <c r="I117" s="367"/>
      <c r="J117" s="367"/>
      <c r="K117" s="367"/>
      <c r="L117" s="367"/>
      <c r="M117" s="367"/>
      <c r="N117" s="367"/>
      <c r="O117" s="367"/>
      <c r="P117" s="367"/>
      <c r="Q117" s="367"/>
      <c r="R117" s="367"/>
      <c r="S117" s="367"/>
      <c r="T117" s="367"/>
      <c r="U117" s="367"/>
      <c r="V117" s="367"/>
      <c r="W117" s="367"/>
      <c r="X117" s="367"/>
      <c r="Y117" s="367"/>
      <c r="Z117" s="367"/>
      <c r="AA117" s="367"/>
      <c r="AB117" s="367"/>
      <c r="AC117" s="367"/>
      <c r="AD117" s="367"/>
      <c r="AE117" s="367"/>
      <c r="AF117" s="367"/>
      <c r="AG117" s="367"/>
      <c r="AH117" s="367">
        <f>SUM(AH118)</f>
        <v>0</v>
      </c>
      <c r="AI117" s="367">
        <f t="shared" ref="AI117:CH117" si="53">SUM(AI118)</f>
        <v>0</v>
      </c>
      <c r="AJ117" s="367">
        <f t="shared" si="53"/>
        <v>0</v>
      </c>
      <c r="AK117" s="367">
        <f t="shared" si="53"/>
        <v>0</v>
      </c>
      <c r="AL117" s="367">
        <f t="shared" si="53"/>
        <v>0</v>
      </c>
      <c r="AM117" s="367">
        <f t="shared" si="53"/>
        <v>0</v>
      </c>
      <c r="AN117" s="367">
        <f t="shared" si="53"/>
        <v>0</v>
      </c>
      <c r="AO117" s="367">
        <f t="shared" si="53"/>
        <v>0</v>
      </c>
      <c r="AP117" s="367">
        <f t="shared" si="53"/>
        <v>0</v>
      </c>
      <c r="AQ117" s="367">
        <f t="shared" si="53"/>
        <v>0</v>
      </c>
      <c r="AR117" s="367">
        <f t="shared" si="53"/>
        <v>0</v>
      </c>
      <c r="AS117" s="367">
        <f t="shared" si="53"/>
        <v>0</v>
      </c>
      <c r="AT117" s="367">
        <f t="shared" si="53"/>
        <v>0</v>
      </c>
      <c r="AU117" s="367">
        <f t="shared" si="53"/>
        <v>33.820241139633715</v>
      </c>
      <c r="AV117" s="367">
        <f t="shared" si="53"/>
        <v>38.849280743776184</v>
      </c>
      <c r="AW117" s="367">
        <f t="shared" si="53"/>
        <v>48.008536628113497</v>
      </c>
      <c r="AX117" s="367">
        <f t="shared" si="53"/>
        <v>56.356672354210382</v>
      </c>
      <c r="AY117" s="367">
        <f t="shared" si="53"/>
        <v>64.784364907215206</v>
      </c>
      <c r="AZ117" s="367">
        <f t="shared" si="53"/>
        <v>73.518112825873629</v>
      </c>
      <c r="BA117" s="367">
        <f t="shared" si="53"/>
        <v>73.607826587184178</v>
      </c>
      <c r="BB117" s="367">
        <f t="shared" si="53"/>
        <v>75.985307573862372</v>
      </c>
      <c r="BC117" s="367">
        <f t="shared" si="53"/>
        <v>74.96821274017195</v>
      </c>
      <c r="BD117" s="367">
        <f t="shared" si="53"/>
        <v>110.94512473473971</v>
      </c>
      <c r="BE117" s="367">
        <f t="shared" si="53"/>
        <v>116.29057255558652</v>
      </c>
      <c r="BF117" s="367">
        <f t="shared" si="53"/>
        <v>85.223353148190085</v>
      </c>
      <c r="BG117" s="367">
        <f t="shared" si="53"/>
        <v>65.720530670387276</v>
      </c>
      <c r="BH117" s="367">
        <f t="shared" si="53"/>
        <v>67.730159053523209</v>
      </c>
      <c r="BI117" s="367">
        <f t="shared" si="53"/>
        <v>61.133322434450491</v>
      </c>
      <c r="BJ117" s="367">
        <f t="shared" si="53"/>
        <v>65.355319793311324</v>
      </c>
      <c r="BK117" s="367">
        <f t="shared" si="53"/>
        <v>72.370677078523357</v>
      </c>
      <c r="BL117" s="367">
        <f t="shared" si="53"/>
        <v>73.596408364014252</v>
      </c>
      <c r="BM117" s="367">
        <f t="shared" si="53"/>
        <v>75.753555715981278</v>
      </c>
      <c r="BN117" s="367">
        <f t="shared" si="53"/>
        <v>69.860784076191223</v>
      </c>
      <c r="BO117" s="367">
        <f t="shared" si="53"/>
        <v>62.222748535755187</v>
      </c>
      <c r="BP117" s="367">
        <f t="shared" si="53"/>
        <v>66.223418276219917</v>
      </c>
      <c r="BQ117" s="367">
        <f t="shared" si="53"/>
        <v>66.986111543238138</v>
      </c>
      <c r="BR117" s="367">
        <f t="shared" si="53"/>
        <v>63.622282161202875</v>
      </c>
      <c r="BS117" s="367">
        <f t="shared" si="53"/>
        <v>59.133770942217261</v>
      </c>
      <c r="BT117" s="367">
        <f t="shared" si="53"/>
        <v>55.717803341998334</v>
      </c>
      <c r="BU117" s="367">
        <f t="shared" si="53"/>
        <v>53.010732829553682</v>
      </c>
      <c r="BV117" s="367">
        <f t="shared" si="53"/>
        <v>39.55131180153154</v>
      </c>
      <c r="BW117" s="367">
        <f t="shared" si="53"/>
        <v>35.584869383742465</v>
      </c>
      <c r="BX117" s="367">
        <f t="shared" si="53"/>
        <v>33.94689838887053</v>
      </c>
      <c r="BY117" s="367">
        <f t="shared" si="53"/>
        <v>37.5116633987843</v>
      </c>
      <c r="BZ117" s="367">
        <f t="shared" si="53"/>
        <v>35.281467328622966</v>
      </c>
      <c r="CA117" s="367">
        <f t="shared" si="53"/>
        <v>35.948296010528026</v>
      </c>
      <c r="CB117" s="367">
        <f t="shared" si="53"/>
        <v>38.383455022216602</v>
      </c>
      <c r="CC117" s="367">
        <f t="shared" si="53"/>
        <v>41.523724194600454</v>
      </c>
      <c r="CD117" s="367">
        <f t="shared" si="53"/>
        <v>41.726528591576837</v>
      </c>
      <c r="CE117" s="367">
        <f t="shared" si="53"/>
        <v>39.459600867758887</v>
      </c>
      <c r="CF117" s="367">
        <f t="shared" si="53"/>
        <v>39.307666717033243</v>
      </c>
      <c r="CG117" s="367">
        <f t="shared" si="53"/>
        <v>41.174529560030813</v>
      </c>
      <c r="CH117" s="368">
        <f t="shared" si="53"/>
        <v>43.092997371077416</v>
      </c>
    </row>
    <row r="118" spans="1:100" ht="15.6" x14ac:dyDescent="0.3">
      <c r="A118" s="370"/>
      <c r="B118" s="379" t="s">
        <v>382</v>
      </c>
      <c r="C118" s="372"/>
      <c r="D118" s="367"/>
      <c r="E118" s="367"/>
      <c r="F118" s="367"/>
      <c r="G118" s="367"/>
      <c r="H118" s="367"/>
      <c r="I118" s="367"/>
      <c r="J118" s="367"/>
      <c r="K118" s="367"/>
      <c r="L118" s="367"/>
      <c r="M118" s="367"/>
      <c r="N118" s="367"/>
      <c r="O118" s="367"/>
      <c r="P118" s="367"/>
      <c r="Q118" s="367"/>
      <c r="R118" s="367"/>
      <c r="S118" s="367"/>
      <c r="T118" s="367"/>
      <c r="U118" s="367"/>
      <c r="V118" s="367"/>
      <c r="W118" s="367"/>
      <c r="X118" s="367"/>
      <c r="Y118" s="367"/>
      <c r="Z118" s="367"/>
      <c r="AA118" s="367"/>
      <c r="AB118" s="367"/>
      <c r="AC118" s="367"/>
      <c r="AD118" s="367"/>
      <c r="AE118" s="367"/>
      <c r="AF118" s="367"/>
      <c r="AG118" s="367"/>
      <c r="AH118" s="367">
        <v>0</v>
      </c>
      <c r="AI118" s="367">
        <v>0</v>
      </c>
      <c r="AJ118" s="367">
        <v>0</v>
      </c>
      <c r="AK118" s="367">
        <v>0</v>
      </c>
      <c r="AL118" s="367">
        <v>0</v>
      </c>
      <c r="AM118" s="367">
        <v>0</v>
      </c>
      <c r="AN118" s="367">
        <v>0</v>
      </c>
      <c r="AO118" s="367">
        <v>0</v>
      </c>
      <c r="AP118" s="367">
        <v>0</v>
      </c>
      <c r="AQ118" s="367">
        <v>0</v>
      </c>
      <c r="AR118" s="367">
        <v>0</v>
      </c>
      <c r="AS118" s="367">
        <v>0</v>
      </c>
      <c r="AT118" s="367">
        <v>0</v>
      </c>
      <c r="AU118" s="367">
        <v>33.820241139633715</v>
      </c>
      <c r="AV118" s="367">
        <v>38.849280743776184</v>
      </c>
      <c r="AW118" s="367">
        <v>48.008536628113497</v>
      </c>
      <c r="AX118" s="367">
        <v>56.356672354210382</v>
      </c>
      <c r="AY118" s="367">
        <v>64.784364907215206</v>
      </c>
      <c r="AZ118" s="367">
        <v>73.518112825873629</v>
      </c>
      <c r="BA118" s="367">
        <v>73.607826587184178</v>
      </c>
      <c r="BB118" s="367">
        <v>75.985307573862372</v>
      </c>
      <c r="BC118" s="367">
        <v>74.96821274017195</v>
      </c>
      <c r="BD118" s="367">
        <v>110.94512473473971</v>
      </c>
      <c r="BE118" s="367">
        <v>116.29057255558652</v>
      </c>
      <c r="BF118" s="367">
        <v>85.223353148190085</v>
      </c>
      <c r="BG118" s="367">
        <v>65.720530670387276</v>
      </c>
      <c r="BH118" s="367">
        <v>67.730159053523209</v>
      </c>
      <c r="BI118" s="367">
        <v>61.133322434450491</v>
      </c>
      <c r="BJ118" s="367">
        <v>65.355319793311324</v>
      </c>
      <c r="BK118" s="367">
        <v>72.370677078523357</v>
      </c>
      <c r="BL118" s="367">
        <v>73.596408364014252</v>
      </c>
      <c r="BM118" s="367">
        <v>75.753555715981278</v>
      </c>
      <c r="BN118" s="367">
        <v>69.860784076191223</v>
      </c>
      <c r="BO118" s="367">
        <v>62.222748535755187</v>
      </c>
      <c r="BP118" s="367">
        <v>66.223418276219917</v>
      </c>
      <c r="BQ118" s="367">
        <v>66.986111543238138</v>
      </c>
      <c r="BR118" s="367">
        <v>63.622282161202875</v>
      </c>
      <c r="BS118" s="367">
        <v>59.133770942217261</v>
      </c>
      <c r="BT118" s="367">
        <v>55.717803341998334</v>
      </c>
      <c r="BU118" s="367">
        <v>53.010732829553682</v>
      </c>
      <c r="BV118" s="367">
        <v>39.55131180153154</v>
      </c>
      <c r="BW118" s="367">
        <v>35.584869383742465</v>
      </c>
      <c r="BX118" s="367">
        <v>33.94689838887053</v>
      </c>
      <c r="BY118" s="367">
        <v>37.5116633987843</v>
      </c>
      <c r="BZ118" s="367">
        <v>35.281467328622966</v>
      </c>
      <c r="CA118" s="367">
        <v>35.948296010528026</v>
      </c>
      <c r="CB118" s="367">
        <v>38.383455022216602</v>
      </c>
      <c r="CC118" s="367">
        <v>41.523724194600454</v>
      </c>
      <c r="CD118" s="367">
        <v>41.726528591576837</v>
      </c>
      <c r="CE118" s="367">
        <v>39.459600867758887</v>
      </c>
      <c r="CF118" s="367">
        <v>39.307666717033243</v>
      </c>
      <c r="CG118" s="367">
        <v>41.174529560030813</v>
      </c>
      <c r="CH118" s="368">
        <v>43.092997371077416</v>
      </c>
    </row>
    <row r="119" spans="1:100" ht="15.6" x14ac:dyDescent="0.3">
      <c r="A119" s="370"/>
      <c r="B119" s="331" t="s">
        <v>603</v>
      </c>
      <c r="C119" s="372"/>
      <c r="D119" s="367"/>
      <c r="E119" s="367"/>
      <c r="F119" s="367"/>
      <c r="G119" s="367"/>
      <c r="H119" s="367"/>
      <c r="I119" s="367"/>
      <c r="J119" s="367"/>
      <c r="K119" s="367"/>
      <c r="L119" s="367"/>
      <c r="M119" s="367"/>
      <c r="N119" s="367"/>
      <c r="O119" s="367"/>
      <c r="P119" s="367"/>
      <c r="Q119" s="367"/>
      <c r="R119" s="367"/>
      <c r="S119" s="367"/>
      <c r="T119" s="367"/>
      <c r="U119" s="367"/>
      <c r="V119" s="367"/>
      <c r="W119" s="367"/>
      <c r="X119" s="367"/>
      <c r="Y119" s="367"/>
      <c r="Z119" s="367"/>
      <c r="AA119" s="367"/>
      <c r="AB119" s="367"/>
      <c r="AC119" s="367"/>
      <c r="AD119" s="367"/>
      <c r="AE119" s="367"/>
      <c r="AF119" s="367"/>
      <c r="AG119" s="367"/>
      <c r="AH119" s="366">
        <f t="shared" ref="AH119:CH119" si="54">SUM(AH120+AH123+AH136)</f>
        <v>14680.836044257412</v>
      </c>
      <c r="AI119" s="366">
        <f t="shared" si="54"/>
        <v>13939.978459304879</v>
      </c>
      <c r="AJ119" s="366">
        <f t="shared" si="54"/>
        <v>13430.208992212212</v>
      </c>
      <c r="AK119" s="366">
        <f t="shared" si="54"/>
        <v>14246.905126720934</v>
      </c>
      <c r="AL119" s="366">
        <f t="shared" si="54"/>
        <v>14785.874315145118</v>
      </c>
      <c r="AM119" s="366">
        <f t="shared" si="54"/>
        <v>15175.504327036579</v>
      </c>
      <c r="AN119" s="366">
        <f t="shared" si="54"/>
        <v>16310.778806928764</v>
      </c>
      <c r="AO119" s="366">
        <f t="shared" si="54"/>
        <v>17297.840834097806</v>
      </c>
      <c r="AP119" s="366">
        <f t="shared" si="54"/>
        <v>18829.879517070371</v>
      </c>
      <c r="AQ119" s="366">
        <f t="shared" si="54"/>
        <v>19825.284578191095</v>
      </c>
      <c r="AR119" s="366">
        <f t="shared" si="54"/>
        <v>20674.907969573345</v>
      </c>
      <c r="AS119" s="366">
        <f t="shared" si="54"/>
        <v>21803.599057134252</v>
      </c>
      <c r="AT119" s="366">
        <f t="shared" si="54"/>
        <v>23525.285829802164</v>
      </c>
      <c r="AU119" s="366">
        <f t="shared" si="54"/>
        <v>27674.638161549956</v>
      </c>
      <c r="AV119" s="366">
        <f t="shared" si="54"/>
        <v>32390.342247597815</v>
      </c>
      <c r="AW119" s="366">
        <f t="shared" si="54"/>
        <v>37403.055365355693</v>
      </c>
      <c r="AX119" s="366">
        <f t="shared" si="54"/>
        <v>41057.806572302245</v>
      </c>
      <c r="AY119" s="366">
        <f t="shared" si="54"/>
        <v>43115.629845590862</v>
      </c>
      <c r="AZ119" s="366">
        <f t="shared" si="54"/>
        <v>44409.045290970389</v>
      </c>
      <c r="BA119" s="366">
        <f t="shared" si="54"/>
        <v>45826.403289506445</v>
      </c>
      <c r="BB119" s="366">
        <f t="shared" si="54"/>
        <v>46676.890715945025</v>
      </c>
      <c r="BC119" s="366">
        <f t="shared" si="54"/>
        <v>47034.954050679509</v>
      </c>
      <c r="BD119" s="366">
        <f t="shared" si="54"/>
        <v>49139.52177279356</v>
      </c>
      <c r="BE119" s="366">
        <f t="shared" si="54"/>
        <v>50983.564713293163</v>
      </c>
      <c r="BF119" s="366">
        <f t="shared" si="54"/>
        <v>52020.196249202651</v>
      </c>
      <c r="BG119" s="366">
        <f t="shared" si="54"/>
        <v>52486.345967941306</v>
      </c>
      <c r="BH119" s="366">
        <f t="shared" si="54"/>
        <v>51999.873566814334</v>
      </c>
      <c r="BI119" s="366">
        <f t="shared" si="54"/>
        <v>52092.823994505132</v>
      </c>
      <c r="BJ119" s="366">
        <f t="shared" si="54"/>
        <v>52310.152897098073</v>
      </c>
      <c r="BK119" s="366">
        <f t="shared" si="54"/>
        <v>54424.534468616897</v>
      </c>
      <c r="BL119" s="366">
        <f t="shared" si="54"/>
        <v>55569.603039844711</v>
      </c>
      <c r="BM119" s="366">
        <f t="shared" si="54"/>
        <v>59407.969002782156</v>
      </c>
      <c r="BN119" s="366">
        <f t="shared" si="54"/>
        <v>60269.74616909695</v>
      </c>
      <c r="BO119" s="366">
        <f t="shared" si="54"/>
        <v>61353.814581465616</v>
      </c>
      <c r="BP119" s="366">
        <f t="shared" si="54"/>
        <v>62878.144131823829</v>
      </c>
      <c r="BQ119" s="366">
        <f t="shared" si="54"/>
        <v>62580.480810482521</v>
      </c>
      <c r="BR119" s="366">
        <f t="shared" si="54"/>
        <v>66242.443849563395</v>
      </c>
      <c r="BS119" s="366">
        <f t="shared" si="54"/>
        <v>69214.609862497819</v>
      </c>
      <c r="BT119" s="366">
        <f t="shared" si="54"/>
        <v>69317.222708240981</v>
      </c>
      <c r="BU119" s="366">
        <f t="shared" si="54"/>
        <v>71521.213509531342</v>
      </c>
      <c r="BV119" s="366">
        <f t="shared" si="54"/>
        <v>71991.077210453775</v>
      </c>
      <c r="BW119" s="366">
        <f t="shared" si="54"/>
        <v>73489.989614408725</v>
      </c>
      <c r="BX119" s="366">
        <f t="shared" si="54"/>
        <v>71918.770479751925</v>
      </c>
      <c r="BY119" s="366">
        <f t="shared" si="54"/>
        <v>76692.603956621169</v>
      </c>
      <c r="BZ119" s="366">
        <f t="shared" si="54"/>
        <v>78686.303741868207</v>
      </c>
      <c r="CA119" s="366">
        <f t="shared" si="54"/>
        <v>88192.095618692372</v>
      </c>
      <c r="CB119" s="366">
        <f t="shared" si="54"/>
        <v>96593.815610320758</v>
      </c>
      <c r="CC119" s="366">
        <f t="shared" si="54"/>
        <v>100932.19488428454</v>
      </c>
      <c r="CD119" s="366">
        <f t="shared" si="54"/>
        <v>107485.11899091089</v>
      </c>
      <c r="CE119" s="366">
        <f t="shared" si="54"/>
        <v>111239.76196355377</v>
      </c>
      <c r="CF119" s="366">
        <f t="shared" si="54"/>
        <v>114217.20857780131</v>
      </c>
      <c r="CG119" s="366">
        <f t="shared" si="54"/>
        <v>117546.07623997729</v>
      </c>
      <c r="CH119" s="382">
        <f t="shared" si="54"/>
        <v>121028.98639212351</v>
      </c>
      <c r="CV119" s="393"/>
    </row>
    <row r="120" spans="1:100" ht="15.6" x14ac:dyDescent="0.3">
      <c r="A120" s="370"/>
      <c r="B120" s="365" t="s">
        <v>637</v>
      </c>
      <c r="C120" s="372"/>
      <c r="D120" s="367"/>
      <c r="E120" s="367"/>
      <c r="F120" s="367"/>
      <c r="G120" s="367"/>
      <c r="H120" s="367"/>
      <c r="I120" s="367"/>
      <c r="J120" s="367"/>
      <c r="K120" s="367"/>
      <c r="L120" s="367"/>
      <c r="M120" s="367"/>
      <c r="N120" s="367"/>
      <c r="O120" s="367"/>
      <c r="P120" s="367"/>
      <c r="Q120" s="367"/>
      <c r="R120" s="367"/>
      <c r="S120" s="367"/>
      <c r="T120" s="367"/>
      <c r="U120" s="367"/>
      <c r="V120" s="367"/>
      <c r="W120" s="367"/>
      <c r="X120" s="367"/>
      <c r="Y120" s="367"/>
      <c r="Z120" s="367"/>
      <c r="AA120" s="367"/>
      <c r="AB120" s="367"/>
      <c r="AC120" s="367"/>
      <c r="AD120" s="367"/>
      <c r="AE120" s="367"/>
      <c r="AF120" s="367"/>
      <c r="AG120" s="367"/>
      <c r="AH120" s="367">
        <f>SUM(AH121:AH122)</f>
        <v>248.38828521515538</v>
      </c>
      <c r="AI120" s="367">
        <f t="shared" ref="AI120:CH120" si="55">SUM(AI121:AI122)</f>
        <v>251.33326241115361</v>
      </c>
      <c r="AJ120" s="367">
        <f t="shared" si="55"/>
        <v>252.19683167272768</v>
      </c>
      <c r="AK120" s="367">
        <f t="shared" si="55"/>
        <v>263.41713923590555</v>
      </c>
      <c r="AL120" s="367">
        <f t="shared" si="55"/>
        <v>282.79023451595015</v>
      </c>
      <c r="AM120" s="367">
        <f t="shared" si="55"/>
        <v>295.44533797520404</v>
      </c>
      <c r="AN120" s="367">
        <f t="shared" si="55"/>
        <v>298.24500292493798</v>
      </c>
      <c r="AO120" s="367">
        <f t="shared" si="55"/>
        <v>315.29058485336816</v>
      </c>
      <c r="AP120" s="367">
        <f t="shared" si="55"/>
        <v>326.65225262673937</v>
      </c>
      <c r="AQ120" s="367">
        <f t="shared" si="55"/>
        <v>340.45409760716689</v>
      </c>
      <c r="AR120" s="367">
        <f t="shared" si="55"/>
        <v>342.65010247767469</v>
      </c>
      <c r="AS120" s="367">
        <f t="shared" si="55"/>
        <v>344.39111690968707</v>
      </c>
      <c r="AT120" s="367">
        <f t="shared" si="55"/>
        <v>369.5535149724974</v>
      </c>
      <c r="AU120" s="367">
        <f t="shared" si="55"/>
        <v>421.87986544638699</v>
      </c>
      <c r="AV120" s="367">
        <f t="shared" si="55"/>
        <v>523.50737989336596</v>
      </c>
      <c r="AW120" s="367">
        <f t="shared" si="55"/>
        <v>709.12194255617715</v>
      </c>
      <c r="AX120" s="367">
        <f t="shared" si="55"/>
        <v>783.18929741765123</v>
      </c>
      <c r="AY120" s="367">
        <f t="shared" si="55"/>
        <v>909.39167604889701</v>
      </c>
      <c r="AZ120" s="367">
        <f t="shared" si="55"/>
        <v>891.44208705505525</v>
      </c>
      <c r="BA120" s="367">
        <f t="shared" si="55"/>
        <v>980.10619993803982</v>
      </c>
      <c r="BB120" s="367">
        <f t="shared" si="55"/>
        <v>1045.5922733102639</v>
      </c>
      <c r="BC120" s="367">
        <f t="shared" si="55"/>
        <v>1106.653932212939</v>
      </c>
      <c r="BD120" s="367">
        <f t="shared" si="55"/>
        <v>1175.627185589633</v>
      </c>
      <c r="BE120" s="367">
        <f t="shared" si="55"/>
        <v>1278.9539661586446</v>
      </c>
      <c r="BF120" s="367">
        <f t="shared" si="55"/>
        <v>1418.0265546855474</v>
      </c>
      <c r="BG120" s="367">
        <f t="shared" si="55"/>
        <v>1440.9384348035867</v>
      </c>
      <c r="BH120" s="367">
        <f t="shared" si="55"/>
        <v>1484.8901083969463</v>
      </c>
      <c r="BI120" s="367">
        <f t="shared" si="55"/>
        <v>1585.288712518636</v>
      </c>
      <c r="BJ120" s="367">
        <f t="shared" si="55"/>
        <v>1620.5441639331061</v>
      </c>
      <c r="BK120" s="367">
        <f t="shared" si="55"/>
        <v>1699.1558489913484</v>
      </c>
      <c r="BL120" s="367">
        <f t="shared" si="55"/>
        <v>1742.2556175025195</v>
      </c>
      <c r="BM120" s="367">
        <f t="shared" si="55"/>
        <v>1854.0118822668408</v>
      </c>
      <c r="BN120" s="367">
        <f t="shared" si="55"/>
        <v>1865.9710482373309</v>
      </c>
      <c r="BO120" s="367">
        <f t="shared" si="55"/>
        <v>1968.479126146636</v>
      </c>
      <c r="BP120" s="367">
        <f t="shared" si="55"/>
        <v>2046.6634200293538</v>
      </c>
      <c r="BQ120" s="367">
        <f t="shared" si="55"/>
        <v>2109.8519716436376</v>
      </c>
      <c r="BR120" s="367">
        <f t="shared" si="55"/>
        <v>2441.4179601213086</v>
      </c>
      <c r="BS120" s="367">
        <f t="shared" si="55"/>
        <v>2590.3461121120381</v>
      </c>
      <c r="BT120" s="367">
        <f t="shared" si="55"/>
        <v>2625.6164590944709</v>
      </c>
      <c r="BU120" s="367">
        <f t="shared" si="55"/>
        <v>2685.8790212863819</v>
      </c>
      <c r="BV120" s="367">
        <f t="shared" si="55"/>
        <v>2825.1929219265603</v>
      </c>
      <c r="BW120" s="367">
        <f t="shared" si="55"/>
        <v>2994.0408645240586</v>
      </c>
      <c r="BX120" s="367">
        <f t="shared" si="55"/>
        <v>2778.8927185643533</v>
      </c>
      <c r="BY120" s="367">
        <f t="shared" si="55"/>
        <v>3020.0761447177206</v>
      </c>
      <c r="BZ120" s="367">
        <f t="shared" si="55"/>
        <v>3397.8671642263839</v>
      </c>
      <c r="CA120" s="367">
        <f t="shared" si="55"/>
        <v>4113.0660233543231</v>
      </c>
      <c r="CB120" s="367">
        <f t="shared" si="55"/>
        <v>4805.5435401991126</v>
      </c>
      <c r="CC120" s="367">
        <f t="shared" si="55"/>
        <v>5427.6602440418856</v>
      </c>
      <c r="CD120" s="367">
        <f t="shared" si="55"/>
        <v>6075.8076062382124</v>
      </c>
      <c r="CE120" s="367">
        <f t="shared" si="55"/>
        <v>6563.8246578108292</v>
      </c>
      <c r="CF120" s="367">
        <f t="shared" si="55"/>
        <v>6969.0565682435754</v>
      </c>
      <c r="CG120" s="367">
        <f t="shared" si="55"/>
        <v>7342.8565937324147</v>
      </c>
      <c r="CH120" s="368">
        <f t="shared" si="55"/>
        <v>7694.3152812106155</v>
      </c>
    </row>
    <row r="121" spans="1:100" ht="15.6" x14ac:dyDescent="0.3">
      <c r="A121" s="370"/>
      <c r="B121" s="296" t="s">
        <v>604</v>
      </c>
      <c r="C121" s="372"/>
      <c r="D121" s="367"/>
      <c r="E121" s="367"/>
      <c r="F121" s="367"/>
      <c r="G121" s="367"/>
      <c r="H121" s="367"/>
      <c r="I121" s="367"/>
      <c r="J121" s="367"/>
      <c r="K121" s="367"/>
      <c r="L121" s="367"/>
      <c r="M121" s="367"/>
      <c r="N121" s="367"/>
      <c r="O121" s="367"/>
      <c r="P121" s="367"/>
      <c r="Q121" s="367"/>
      <c r="R121" s="367"/>
      <c r="S121" s="367"/>
      <c r="T121" s="367"/>
      <c r="U121" s="367"/>
      <c r="V121" s="367"/>
      <c r="W121" s="367"/>
      <c r="X121" s="367"/>
      <c r="Y121" s="367"/>
      <c r="Z121" s="367"/>
      <c r="AA121" s="367"/>
      <c r="AB121" s="367"/>
      <c r="AC121" s="367"/>
      <c r="AD121" s="367"/>
      <c r="AE121" s="367"/>
      <c r="AF121" s="367"/>
      <c r="AG121" s="367"/>
      <c r="AH121" s="367">
        <f>AH107</f>
        <v>248.38828521515538</v>
      </c>
      <c r="AI121" s="367">
        <f t="shared" ref="AI121:CH121" si="56">AI107</f>
        <v>251.33326241115361</v>
      </c>
      <c r="AJ121" s="367">
        <f t="shared" si="56"/>
        <v>252.19683167272768</v>
      </c>
      <c r="AK121" s="367">
        <f t="shared" si="56"/>
        <v>263.41713923590555</v>
      </c>
      <c r="AL121" s="367">
        <f t="shared" si="56"/>
        <v>282.79023451595015</v>
      </c>
      <c r="AM121" s="367">
        <f t="shared" si="56"/>
        <v>295.44533797520404</v>
      </c>
      <c r="AN121" s="367">
        <f t="shared" si="56"/>
        <v>298.24500292493798</v>
      </c>
      <c r="AO121" s="367">
        <f t="shared" si="56"/>
        <v>315.29058485336816</v>
      </c>
      <c r="AP121" s="367">
        <f t="shared" si="56"/>
        <v>326.65225262673937</v>
      </c>
      <c r="AQ121" s="367">
        <f t="shared" si="56"/>
        <v>340.45409760716689</v>
      </c>
      <c r="AR121" s="367">
        <f t="shared" si="56"/>
        <v>342.65010247767469</v>
      </c>
      <c r="AS121" s="367">
        <f t="shared" si="56"/>
        <v>344.39111690968707</v>
      </c>
      <c r="AT121" s="367">
        <f t="shared" si="56"/>
        <v>369.5535149724974</v>
      </c>
      <c r="AU121" s="367">
        <f t="shared" si="56"/>
        <v>421.87986544638699</v>
      </c>
      <c r="AV121" s="367">
        <f t="shared" si="56"/>
        <v>523.50737989336596</v>
      </c>
      <c r="AW121" s="367">
        <f t="shared" si="56"/>
        <v>709.12194255617715</v>
      </c>
      <c r="AX121" s="367">
        <f t="shared" si="56"/>
        <v>783.18929741765123</v>
      </c>
      <c r="AY121" s="367">
        <f t="shared" si="56"/>
        <v>909.39167604889701</v>
      </c>
      <c r="AZ121" s="367">
        <f t="shared" si="56"/>
        <v>891.44208705505525</v>
      </c>
      <c r="BA121" s="367">
        <f t="shared" si="56"/>
        <v>980.10619993803982</v>
      </c>
      <c r="BB121" s="367">
        <f t="shared" si="56"/>
        <v>1045.5922733102639</v>
      </c>
      <c r="BC121" s="367">
        <f t="shared" si="56"/>
        <v>1106.653932212939</v>
      </c>
      <c r="BD121" s="367">
        <f t="shared" si="56"/>
        <v>1175.627185589633</v>
      </c>
      <c r="BE121" s="367">
        <f t="shared" si="56"/>
        <v>1278.9539661586446</v>
      </c>
      <c r="BF121" s="367">
        <f t="shared" si="56"/>
        <v>1418.0265546855474</v>
      </c>
      <c r="BG121" s="367">
        <f t="shared" si="56"/>
        <v>1440.9384348035867</v>
      </c>
      <c r="BH121" s="367">
        <f t="shared" si="56"/>
        <v>1484.8901083969463</v>
      </c>
      <c r="BI121" s="367">
        <f t="shared" si="56"/>
        <v>1585.288712518636</v>
      </c>
      <c r="BJ121" s="367">
        <f t="shared" si="56"/>
        <v>1620.5441639331061</v>
      </c>
      <c r="BK121" s="367">
        <f t="shared" si="56"/>
        <v>1699.1558489913484</v>
      </c>
      <c r="BL121" s="367">
        <f t="shared" si="56"/>
        <v>1742.2556175025195</v>
      </c>
      <c r="BM121" s="367">
        <f t="shared" si="56"/>
        <v>1854.0118822668408</v>
      </c>
      <c r="BN121" s="367">
        <f t="shared" si="56"/>
        <v>1865.9710482373309</v>
      </c>
      <c r="BO121" s="367">
        <f t="shared" si="56"/>
        <v>1968.479126146636</v>
      </c>
      <c r="BP121" s="367">
        <f t="shared" si="56"/>
        <v>2046.6634200293538</v>
      </c>
      <c r="BQ121" s="367">
        <f t="shared" si="56"/>
        <v>2109.8519716436376</v>
      </c>
      <c r="BR121" s="367">
        <f t="shared" si="56"/>
        <v>2441.4179601213086</v>
      </c>
      <c r="BS121" s="367">
        <f t="shared" si="56"/>
        <v>2590.3461121120381</v>
      </c>
      <c r="BT121" s="367">
        <f t="shared" si="56"/>
        <v>2625.6164590944709</v>
      </c>
      <c r="BU121" s="367">
        <f t="shared" si="56"/>
        <v>2685.8790212863819</v>
      </c>
      <c r="BV121" s="367">
        <f t="shared" si="56"/>
        <v>2825.1929219265603</v>
      </c>
      <c r="BW121" s="367">
        <f t="shared" si="56"/>
        <v>2994.0408645240586</v>
      </c>
      <c r="BX121" s="367">
        <f t="shared" si="56"/>
        <v>2778.8927185643533</v>
      </c>
      <c r="BY121" s="367">
        <f t="shared" si="56"/>
        <v>3020.0761447177206</v>
      </c>
      <c r="BZ121" s="367">
        <f t="shared" si="56"/>
        <v>3280.2381305444687</v>
      </c>
      <c r="CA121" s="367">
        <f t="shared" si="56"/>
        <v>3993.1758030181254</v>
      </c>
      <c r="CB121" s="367">
        <f t="shared" si="56"/>
        <v>4805.201935342373</v>
      </c>
      <c r="CC121" s="367">
        <f t="shared" si="56"/>
        <v>5427.5834834768448</v>
      </c>
      <c r="CD121" s="367">
        <f t="shared" si="56"/>
        <v>6075.8076062382124</v>
      </c>
      <c r="CE121" s="367">
        <f t="shared" si="56"/>
        <v>6563.8246578108292</v>
      </c>
      <c r="CF121" s="367">
        <f t="shared" si="56"/>
        <v>6969.0565682435754</v>
      </c>
      <c r="CG121" s="367">
        <f t="shared" si="56"/>
        <v>7342.8565937324147</v>
      </c>
      <c r="CH121" s="368">
        <f t="shared" si="56"/>
        <v>7694.3152812106155</v>
      </c>
    </row>
    <row r="122" spans="1:100" ht="15.6" x14ac:dyDescent="0.3">
      <c r="A122" s="370"/>
      <c r="B122" s="381" t="s">
        <v>621</v>
      </c>
      <c r="C122" s="372"/>
      <c r="D122" s="367"/>
      <c r="E122" s="367"/>
      <c r="F122" s="367"/>
      <c r="G122" s="367"/>
      <c r="H122" s="367"/>
      <c r="I122" s="367"/>
      <c r="J122" s="367"/>
      <c r="K122" s="367"/>
      <c r="L122" s="367"/>
      <c r="M122" s="367"/>
      <c r="N122" s="367"/>
      <c r="O122" s="367"/>
      <c r="P122" s="367"/>
      <c r="Q122" s="367"/>
      <c r="R122" s="367"/>
      <c r="S122" s="367"/>
      <c r="T122" s="367"/>
      <c r="U122" s="367"/>
      <c r="V122" s="367"/>
      <c r="W122" s="367"/>
      <c r="X122" s="367"/>
      <c r="Y122" s="367"/>
      <c r="Z122" s="367"/>
      <c r="AA122" s="367"/>
      <c r="AB122" s="367"/>
      <c r="AC122" s="367"/>
      <c r="AD122" s="367"/>
      <c r="AE122" s="367"/>
      <c r="AF122" s="367"/>
      <c r="AG122" s="367"/>
      <c r="AH122" s="367">
        <v>0</v>
      </c>
      <c r="AI122" s="367">
        <v>0</v>
      </c>
      <c r="AJ122" s="367">
        <v>0</v>
      </c>
      <c r="AK122" s="367">
        <v>0</v>
      </c>
      <c r="AL122" s="367">
        <v>0</v>
      </c>
      <c r="AM122" s="367">
        <v>0</v>
      </c>
      <c r="AN122" s="367">
        <v>0</v>
      </c>
      <c r="AO122" s="367">
        <v>0</v>
      </c>
      <c r="AP122" s="367">
        <v>0</v>
      </c>
      <c r="AQ122" s="367">
        <v>0</v>
      </c>
      <c r="AR122" s="367">
        <v>0</v>
      </c>
      <c r="AS122" s="367">
        <v>0</v>
      </c>
      <c r="AT122" s="367">
        <v>0</v>
      </c>
      <c r="AU122" s="367">
        <v>0</v>
      </c>
      <c r="AV122" s="367">
        <v>0</v>
      </c>
      <c r="AW122" s="367">
        <v>0</v>
      </c>
      <c r="AX122" s="367">
        <v>0</v>
      </c>
      <c r="AY122" s="367">
        <v>0</v>
      </c>
      <c r="AZ122" s="367">
        <v>0</v>
      </c>
      <c r="BA122" s="367">
        <v>0</v>
      </c>
      <c r="BB122" s="367">
        <v>0</v>
      </c>
      <c r="BC122" s="367">
        <v>0</v>
      </c>
      <c r="BD122" s="367">
        <v>0</v>
      </c>
      <c r="BE122" s="367">
        <v>0</v>
      </c>
      <c r="BF122" s="367">
        <v>0</v>
      </c>
      <c r="BG122" s="367">
        <v>0</v>
      </c>
      <c r="BH122" s="367">
        <v>0</v>
      </c>
      <c r="BI122" s="367">
        <v>0</v>
      </c>
      <c r="BJ122" s="367">
        <v>0</v>
      </c>
      <c r="BK122" s="367">
        <v>0</v>
      </c>
      <c r="BL122" s="367">
        <v>0</v>
      </c>
      <c r="BM122" s="367">
        <v>0</v>
      </c>
      <c r="BN122" s="367">
        <v>0</v>
      </c>
      <c r="BO122" s="367">
        <v>0</v>
      </c>
      <c r="BP122" s="367">
        <v>0</v>
      </c>
      <c r="BQ122" s="367">
        <v>0</v>
      </c>
      <c r="BR122" s="367">
        <v>0</v>
      </c>
      <c r="BS122" s="367">
        <v>0</v>
      </c>
      <c r="BT122" s="367">
        <v>0</v>
      </c>
      <c r="BU122" s="367">
        <v>0</v>
      </c>
      <c r="BV122" s="367">
        <v>0</v>
      </c>
      <c r="BW122" s="367">
        <v>0</v>
      </c>
      <c r="BX122" s="367">
        <v>0</v>
      </c>
      <c r="BY122" s="367">
        <v>0</v>
      </c>
      <c r="BZ122" s="367">
        <v>117.6290336819153</v>
      </c>
      <c r="CA122" s="367">
        <v>119.89022033619801</v>
      </c>
      <c r="CB122" s="367">
        <v>0.34160485673989016</v>
      </c>
      <c r="CC122" s="367">
        <v>7.6760565040507739E-2</v>
      </c>
      <c r="CD122" s="367">
        <v>0</v>
      </c>
      <c r="CE122" s="367">
        <v>0</v>
      </c>
      <c r="CF122" s="367">
        <v>0</v>
      </c>
      <c r="CG122" s="367">
        <v>0</v>
      </c>
      <c r="CH122" s="368">
        <v>0</v>
      </c>
    </row>
    <row r="123" spans="1:100" ht="15.6" x14ac:dyDescent="0.3">
      <c r="A123" s="370"/>
      <c r="B123" s="365" t="s">
        <v>640</v>
      </c>
      <c r="C123" s="372"/>
      <c r="D123" s="367"/>
      <c r="E123" s="367"/>
      <c r="F123" s="367"/>
      <c r="G123" s="367"/>
      <c r="H123" s="367"/>
      <c r="I123" s="367"/>
      <c r="J123" s="367"/>
      <c r="K123" s="367"/>
      <c r="L123" s="367"/>
      <c r="M123" s="367"/>
      <c r="N123" s="367"/>
      <c r="O123" s="367"/>
      <c r="P123" s="367"/>
      <c r="Q123" s="367"/>
      <c r="R123" s="367"/>
      <c r="S123" s="367"/>
      <c r="T123" s="367"/>
      <c r="U123" s="367"/>
      <c r="V123" s="367"/>
      <c r="W123" s="367"/>
      <c r="X123" s="367"/>
      <c r="Y123" s="367"/>
      <c r="Z123" s="367"/>
      <c r="AA123" s="367"/>
      <c r="AB123" s="367"/>
      <c r="AC123" s="367"/>
      <c r="AD123" s="367"/>
      <c r="AE123" s="367"/>
      <c r="AF123" s="367"/>
      <c r="AG123" s="367"/>
      <c r="AH123" s="367">
        <f>SUM(AH124+AH125+AH128+AH132+AH135)</f>
        <v>12754.636820996087</v>
      </c>
      <c r="AI123" s="367">
        <f t="shared" ref="AI123:CH123" si="57">SUM(AI124+AI125+AI128+AI132+AI135)</f>
        <v>11987.940747198201</v>
      </c>
      <c r="AJ123" s="367">
        <f t="shared" si="57"/>
        <v>11361.947967460317</v>
      </c>
      <c r="AK123" s="367">
        <f t="shared" si="57"/>
        <v>11944.072858392607</v>
      </c>
      <c r="AL123" s="367">
        <f t="shared" si="57"/>
        <v>12165.750062737094</v>
      </c>
      <c r="AM123" s="367">
        <f t="shared" si="57"/>
        <v>12211.079529325201</v>
      </c>
      <c r="AN123" s="367">
        <f t="shared" si="57"/>
        <v>13068.966341771868</v>
      </c>
      <c r="AO123" s="367">
        <f t="shared" si="57"/>
        <v>13638.565993301509</v>
      </c>
      <c r="AP123" s="367">
        <f t="shared" si="57"/>
        <v>14585.531287891261</v>
      </c>
      <c r="AQ123" s="367">
        <f t="shared" si="57"/>
        <v>15159.812760861378</v>
      </c>
      <c r="AR123" s="367">
        <f t="shared" si="57"/>
        <v>15662.686824717557</v>
      </c>
      <c r="AS123" s="367">
        <f t="shared" si="57"/>
        <v>16390.008239895626</v>
      </c>
      <c r="AT123" s="367">
        <f t="shared" si="57"/>
        <v>17527.085496932308</v>
      </c>
      <c r="AU123" s="367">
        <f t="shared" si="57"/>
        <v>20621.790023358852</v>
      </c>
      <c r="AV123" s="367">
        <f t="shared" si="57"/>
        <v>23975.475696229911</v>
      </c>
      <c r="AW123" s="367">
        <f t="shared" si="57"/>
        <v>27778.204163362654</v>
      </c>
      <c r="AX123" s="367">
        <f t="shared" si="57"/>
        <v>30721.010090482843</v>
      </c>
      <c r="AY123" s="367">
        <f t="shared" si="57"/>
        <v>34540.870931737656</v>
      </c>
      <c r="AZ123" s="367">
        <f t="shared" si="57"/>
        <v>35400.63376600889</v>
      </c>
      <c r="BA123" s="367">
        <f t="shared" si="57"/>
        <v>36103.91632645452</v>
      </c>
      <c r="BB123" s="367">
        <f t="shared" si="57"/>
        <v>36356.953531800718</v>
      </c>
      <c r="BC123" s="367">
        <f t="shared" si="57"/>
        <v>36180.584848593484</v>
      </c>
      <c r="BD123" s="367">
        <f t="shared" si="57"/>
        <v>37628.181472396529</v>
      </c>
      <c r="BE123" s="367">
        <f t="shared" si="57"/>
        <v>38838.943107739862</v>
      </c>
      <c r="BF123" s="367">
        <f t="shared" si="57"/>
        <v>39466.036685229235</v>
      </c>
      <c r="BG123" s="367">
        <f t="shared" si="57"/>
        <v>39439.068512364182</v>
      </c>
      <c r="BH123" s="367">
        <f t="shared" si="57"/>
        <v>38532.096628570645</v>
      </c>
      <c r="BI123" s="367">
        <f t="shared" si="57"/>
        <v>38034.627838690496</v>
      </c>
      <c r="BJ123" s="367">
        <f t="shared" si="57"/>
        <v>37777.546468448054</v>
      </c>
      <c r="BK123" s="367">
        <f t="shared" si="57"/>
        <v>38921.042963107131</v>
      </c>
      <c r="BL123" s="367">
        <f t="shared" si="57"/>
        <v>39526.025658327148</v>
      </c>
      <c r="BM123" s="367">
        <f t="shared" si="57"/>
        <v>42224.299643281396</v>
      </c>
      <c r="BN123" s="367">
        <f t="shared" si="57"/>
        <v>42842.29391740328</v>
      </c>
      <c r="BO123" s="367">
        <f t="shared" si="57"/>
        <v>43748.607906556848</v>
      </c>
      <c r="BP123" s="367">
        <f t="shared" si="57"/>
        <v>44837.041859320772</v>
      </c>
      <c r="BQ123" s="367">
        <f t="shared" si="57"/>
        <v>44730.232061186354</v>
      </c>
      <c r="BR123" s="367">
        <f t="shared" si="57"/>
        <v>47643.160028918297</v>
      </c>
      <c r="BS123" s="367">
        <f t="shared" si="57"/>
        <v>50831.296645765877</v>
      </c>
      <c r="BT123" s="367">
        <f t="shared" si="57"/>
        <v>51273.204841808794</v>
      </c>
      <c r="BU123" s="367">
        <f t="shared" si="57"/>
        <v>53778.210642566133</v>
      </c>
      <c r="BV123" s="367">
        <f t="shared" si="57"/>
        <v>54417.25739157675</v>
      </c>
      <c r="BW123" s="367">
        <f t="shared" si="57"/>
        <v>55367.672329209083</v>
      </c>
      <c r="BX123" s="367">
        <f t="shared" si="57"/>
        <v>56128.199691840266</v>
      </c>
      <c r="BY123" s="367">
        <f t="shared" si="57"/>
        <v>60609.909473510437</v>
      </c>
      <c r="BZ123" s="367">
        <f t="shared" si="57"/>
        <v>61822.43254663625</v>
      </c>
      <c r="CA123" s="367">
        <f t="shared" si="57"/>
        <v>69244.463069344027</v>
      </c>
      <c r="CB123" s="367">
        <f t="shared" si="57"/>
        <v>76135.065658817621</v>
      </c>
      <c r="CC123" s="367">
        <f t="shared" si="57"/>
        <v>79197.526730368962</v>
      </c>
      <c r="CD123" s="367">
        <f t="shared" si="57"/>
        <v>84432.821455037178</v>
      </c>
      <c r="CE123" s="367">
        <f t="shared" si="57"/>
        <v>87649.339670578367</v>
      </c>
      <c r="CF123" s="367">
        <f t="shared" si="57"/>
        <v>89896.47255076532</v>
      </c>
      <c r="CG123" s="367">
        <f t="shared" si="57"/>
        <v>92110.37842810963</v>
      </c>
      <c r="CH123" s="368">
        <f t="shared" si="57"/>
        <v>94284.793330812783</v>
      </c>
    </row>
    <row r="124" spans="1:100" ht="15.6" x14ac:dyDescent="0.3">
      <c r="A124" s="370"/>
      <c r="B124" s="296" t="s">
        <v>604</v>
      </c>
      <c r="C124" s="372"/>
      <c r="D124" s="367"/>
      <c r="E124" s="367"/>
      <c r="F124" s="367"/>
      <c r="G124" s="367"/>
      <c r="H124" s="367"/>
      <c r="I124" s="367"/>
      <c r="J124" s="367"/>
      <c r="K124" s="367"/>
      <c r="L124" s="367"/>
      <c r="M124" s="367"/>
      <c r="N124" s="367"/>
      <c r="O124" s="367"/>
      <c r="P124" s="367"/>
      <c r="Q124" s="367"/>
      <c r="R124" s="367"/>
      <c r="S124" s="367"/>
      <c r="T124" s="367"/>
      <c r="U124" s="367"/>
      <c r="V124" s="367"/>
      <c r="W124" s="367"/>
      <c r="X124" s="367"/>
      <c r="Y124" s="367"/>
      <c r="Z124" s="367"/>
      <c r="AA124" s="367"/>
      <c r="AB124" s="367"/>
      <c r="AC124" s="367"/>
      <c r="AD124" s="367"/>
      <c r="AE124" s="367"/>
      <c r="AF124" s="367"/>
      <c r="AG124" s="367"/>
      <c r="AH124" s="367">
        <f>AH109</f>
        <v>11368.554379311061</v>
      </c>
      <c r="AI124" s="367">
        <f t="shared" ref="AI124:CH124" si="58">AI109</f>
        <v>10666.400812833297</v>
      </c>
      <c r="AJ124" s="367">
        <f t="shared" si="58"/>
        <v>10054.923509466156</v>
      </c>
      <c r="AK124" s="367">
        <f t="shared" si="58"/>
        <v>10477.842151024694</v>
      </c>
      <c r="AL124" s="367">
        <f t="shared" si="58"/>
        <v>10634.719443372431</v>
      </c>
      <c r="AM124" s="367">
        <f t="shared" si="58"/>
        <v>10550.658374168144</v>
      </c>
      <c r="AN124" s="367">
        <f t="shared" si="58"/>
        <v>11358.89783385714</v>
      </c>
      <c r="AO124" s="367">
        <f t="shared" si="58"/>
        <v>11859.57984176311</v>
      </c>
      <c r="AP124" s="367">
        <f t="shared" si="58"/>
        <v>12833.210733783993</v>
      </c>
      <c r="AQ124" s="367">
        <f t="shared" si="58"/>
        <v>13453.654097848434</v>
      </c>
      <c r="AR124" s="367">
        <f t="shared" si="58"/>
        <v>14169.487030295673</v>
      </c>
      <c r="AS124" s="367">
        <f t="shared" si="58"/>
        <v>14748.099814058831</v>
      </c>
      <c r="AT124" s="367">
        <f t="shared" si="58"/>
        <v>15660.508036795472</v>
      </c>
      <c r="AU124" s="367">
        <f t="shared" si="58"/>
        <v>18441.056446148898</v>
      </c>
      <c r="AV124" s="367">
        <f t="shared" si="58"/>
        <v>21458.245253777455</v>
      </c>
      <c r="AW124" s="367">
        <f t="shared" si="58"/>
        <v>24800.096302929818</v>
      </c>
      <c r="AX124" s="367">
        <f t="shared" si="58"/>
        <v>27162.78110678068</v>
      </c>
      <c r="AY124" s="367">
        <f t="shared" si="58"/>
        <v>30638.073619297506</v>
      </c>
      <c r="AZ124" s="367">
        <f t="shared" si="58"/>
        <v>31195.21332852032</v>
      </c>
      <c r="BA124" s="367">
        <f t="shared" si="58"/>
        <v>31601.70303910322</v>
      </c>
      <c r="BB124" s="367">
        <f t="shared" si="58"/>
        <v>31532.767025968897</v>
      </c>
      <c r="BC124" s="367">
        <f t="shared" si="58"/>
        <v>31082.913728844924</v>
      </c>
      <c r="BD124" s="367">
        <f t="shared" si="58"/>
        <v>32283.601498164287</v>
      </c>
      <c r="BE124" s="367">
        <f t="shared" si="58"/>
        <v>33147.798520792552</v>
      </c>
      <c r="BF124" s="367">
        <f t="shared" si="58"/>
        <v>33030.431779254577</v>
      </c>
      <c r="BG124" s="367">
        <f t="shared" si="58"/>
        <v>33191.268860049939</v>
      </c>
      <c r="BH124" s="367">
        <f t="shared" si="58"/>
        <v>32068.212855772192</v>
      </c>
      <c r="BI124" s="367">
        <f t="shared" si="58"/>
        <v>31290.977558327329</v>
      </c>
      <c r="BJ124" s="367">
        <f t="shared" si="58"/>
        <v>30762.260669704068</v>
      </c>
      <c r="BK124" s="367">
        <f t="shared" si="58"/>
        <v>31699.224482384518</v>
      </c>
      <c r="BL124" s="367">
        <f t="shared" si="58"/>
        <v>31265.561234235392</v>
      </c>
      <c r="BM124" s="367">
        <f t="shared" si="58"/>
        <v>32833.979021670661</v>
      </c>
      <c r="BN124" s="367">
        <f t="shared" si="58"/>
        <v>32896.511091038286</v>
      </c>
      <c r="BO124" s="367">
        <f t="shared" si="58"/>
        <v>33336.474522017365</v>
      </c>
      <c r="BP124" s="367">
        <f t="shared" si="58"/>
        <v>33971.133659168387</v>
      </c>
      <c r="BQ124" s="367">
        <f t="shared" si="58"/>
        <v>34030.957731117283</v>
      </c>
      <c r="BR124" s="367">
        <f t="shared" si="58"/>
        <v>36258.698916525384</v>
      </c>
      <c r="BS124" s="367">
        <f t="shared" si="58"/>
        <v>38914.623567814859</v>
      </c>
      <c r="BT124" s="367">
        <f t="shared" si="58"/>
        <v>39336.983031840529</v>
      </c>
      <c r="BU124" s="367">
        <f t="shared" si="58"/>
        <v>41909.919643782356</v>
      </c>
      <c r="BV124" s="367">
        <f t="shared" si="58"/>
        <v>42748.739684644446</v>
      </c>
      <c r="BW124" s="367">
        <f t="shared" si="58"/>
        <v>43313.374178612648</v>
      </c>
      <c r="BX124" s="367">
        <f t="shared" si="58"/>
        <v>44140.258934839971</v>
      </c>
      <c r="BY124" s="367">
        <f t="shared" si="58"/>
        <v>47370.846862122788</v>
      </c>
      <c r="BZ124" s="367">
        <f t="shared" si="58"/>
        <v>47869.142250148063</v>
      </c>
      <c r="CA124" s="367">
        <f t="shared" si="58"/>
        <v>54162.989835939785</v>
      </c>
      <c r="CB124" s="367">
        <f t="shared" si="58"/>
        <v>61243.210743264899</v>
      </c>
      <c r="CC124" s="367">
        <f t="shared" si="58"/>
        <v>63737.285437717655</v>
      </c>
      <c r="CD124" s="367">
        <f t="shared" si="58"/>
        <v>67885.210187252189</v>
      </c>
      <c r="CE124" s="367">
        <f t="shared" si="58"/>
        <v>70392.636903248524</v>
      </c>
      <c r="CF124" s="367">
        <f t="shared" si="58"/>
        <v>72144.071432832061</v>
      </c>
      <c r="CG124" s="367">
        <f t="shared" si="58"/>
        <v>73850.835631713853</v>
      </c>
      <c r="CH124" s="368">
        <f t="shared" si="58"/>
        <v>75636.716646595145</v>
      </c>
    </row>
    <row r="125" spans="1:100" ht="15.6" x14ac:dyDescent="0.3">
      <c r="A125" s="370"/>
      <c r="B125" s="381" t="s">
        <v>647</v>
      </c>
      <c r="C125" s="372"/>
      <c r="D125" s="367"/>
      <c r="E125" s="367"/>
      <c r="F125" s="367"/>
      <c r="G125" s="367"/>
      <c r="H125" s="367"/>
      <c r="I125" s="367"/>
      <c r="J125" s="367"/>
      <c r="K125" s="367"/>
      <c r="L125" s="367"/>
      <c r="M125" s="367"/>
      <c r="N125" s="367"/>
      <c r="O125" s="367"/>
      <c r="P125" s="367"/>
      <c r="Q125" s="367"/>
      <c r="R125" s="367"/>
      <c r="S125" s="367"/>
      <c r="T125" s="367"/>
      <c r="U125" s="367"/>
      <c r="V125" s="367"/>
      <c r="W125" s="367"/>
      <c r="X125" s="367"/>
      <c r="Y125" s="367"/>
      <c r="Z125" s="367"/>
      <c r="AA125" s="367"/>
      <c r="AB125" s="367"/>
      <c r="AC125" s="367"/>
      <c r="AD125" s="367"/>
      <c r="AE125" s="367"/>
      <c r="AF125" s="367"/>
      <c r="AG125" s="367"/>
      <c r="AH125" s="367">
        <f t="shared" ref="AH125:AT125" si="59">SUM(AH126:AH127)</f>
        <v>0</v>
      </c>
      <c r="AI125" s="367">
        <f t="shared" si="59"/>
        <v>0</v>
      </c>
      <c r="AJ125" s="367">
        <f t="shared" si="59"/>
        <v>0</v>
      </c>
      <c r="AK125" s="367">
        <f t="shared" si="59"/>
        <v>0</v>
      </c>
      <c r="AL125" s="367">
        <f t="shared" si="59"/>
        <v>0</v>
      </c>
      <c r="AM125" s="367">
        <f t="shared" si="59"/>
        <v>0</v>
      </c>
      <c r="AN125" s="367">
        <f t="shared" si="59"/>
        <v>0</v>
      </c>
      <c r="AO125" s="367">
        <f t="shared" si="59"/>
        <v>0</v>
      </c>
      <c r="AP125" s="367">
        <f t="shared" si="59"/>
        <v>0</v>
      </c>
      <c r="AQ125" s="367">
        <f t="shared" si="59"/>
        <v>0</v>
      </c>
      <c r="AR125" s="367">
        <f t="shared" si="59"/>
        <v>0</v>
      </c>
      <c r="AS125" s="367">
        <f t="shared" si="59"/>
        <v>0</v>
      </c>
      <c r="AT125" s="367">
        <f t="shared" si="59"/>
        <v>0</v>
      </c>
      <c r="AU125" s="367">
        <f t="shared" ref="AU125:CH125" si="60">SUM(AU126:AU127)</f>
        <v>0</v>
      </c>
      <c r="AV125" s="367">
        <f t="shared" si="60"/>
        <v>0</v>
      </c>
      <c r="AW125" s="367">
        <f t="shared" si="60"/>
        <v>0</v>
      </c>
      <c r="AX125" s="367">
        <f t="shared" si="60"/>
        <v>0</v>
      </c>
      <c r="AY125" s="367">
        <f t="shared" si="60"/>
        <v>0</v>
      </c>
      <c r="AZ125" s="367">
        <f t="shared" si="60"/>
        <v>0</v>
      </c>
      <c r="BA125" s="367">
        <f t="shared" si="60"/>
        <v>0</v>
      </c>
      <c r="BB125" s="367">
        <f t="shared" si="60"/>
        <v>0</v>
      </c>
      <c r="BC125" s="367">
        <f t="shared" si="60"/>
        <v>0</v>
      </c>
      <c r="BD125" s="367">
        <f t="shared" si="60"/>
        <v>0</v>
      </c>
      <c r="BE125" s="367">
        <f t="shared" si="60"/>
        <v>0</v>
      </c>
      <c r="BF125" s="367">
        <f t="shared" si="60"/>
        <v>0</v>
      </c>
      <c r="BG125" s="367">
        <f t="shared" si="60"/>
        <v>0</v>
      </c>
      <c r="BH125" s="367">
        <f t="shared" si="60"/>
        <v>0</v>
      </c>
      <c r="BI125" s="367">
        <f t="shared" si="60"/>
        <v>0</v>
      </c>
      <c r="BJ125" s="367">
        <f t="shared" si="60"/>
        <v>0</v>
      </c>
      <c r="BK125" s="367">
        <f t="shared" si="60"/>
        <v>0</v>
      </c>
      <c r="BL125" s="367">
        <f t="shared" si="60"/>
        <v>0</v>
      </c>
      <c r="BM125" s="367">
        <f t="shared" si="60"/>
        <v>146.07039331406619</v>
      </c>
      <c r="BN125" s="367">
        <f t="shared" si="60"/>
        <v>156.13114120429577</v>
      </c>
      <c r="BO125" s="367">
        <f t="shared" si="60"/>
        <v>134.56819017140018</v>
      </c>
      <c r="BP125" s="367">
        <f t="shared" si="60"/>
        <v>135.90406620175139</v>
      </c>
      <c r="BQ125" s="367">
        <f t="shared" si="60"/>
        <v>157.50908630532146</v>
      </c>
      <c r="BR125" s="367">
        <f t="shared" si="60"/>
        <v>141.69239240341534</v>
      </c>
      <c r="BS125" s="367">
        <f t="shared" si="60"/>
        <v>141.40271084999614</v>
      </c>
      <c r="BT125" s="367">
        <f t="shared" si="60"/>
        <v>148.20820343012093</v>
      </c>
      <c r="BU125" s="367">
        <f t="shared" si="60"/>
        <v>156.31043447882107</v>
      </c>
      <c r="BV125" s="367">
        <f t="shared" si="60"/>
        <v>176.62477204433367</v>
      </c>
      <c r="BW125" s="367">
        <f t="shared" si="60"/>
        <v>202.51348798881156</v>
      </c>
      <c r="BX125" s="367">
        <f t="shared" si="60"/>
        <v>142.46916875492394</v>
      </c>
      <c r="BY125" s="367">
        <f t="shared" si="60"/>
        <v>196.70498840495034</v>
      </c>
      <c r="BZ125" s="367">
        <f t="shared" si="60"/>
        <v>223.57246916246191</v>
      </c>
      <c r="CA125" s="367">
        <f t="shared" si="60"/>
        <v>294.95226320220502</v>
      </c>
      <c r="CB125" s="367">
        <f t="shared" si="60"/>
        <v>345.10150809301422</v>
      </c>
      <c r="CC125" s="367">
        <f t="shared" si="60"/>
        <v>339.77135036731062</v>
      </c>
      <c r="CD125" s="367">
        <f t="shared" si="60"/>
        <v>391.01973473430166</v>
      </c>
      <c r="CE125" s="367">
        <f t="shared" si="60"/>
        <v>444.33028625619511</v>
      </c>
      <c r="CF125" s="367">
        <f t="shared" si="60"/>
        <v>471.56611898840606</v>
      </c>
      <c r="CG125" s="367">
        <f t="shared" si="60"/>
        <v>491.14598773333739</v>
      </c>
      <c r="CH125" s="368">
        <f t="shared" si="60"/>
        <v>507.48711617021621</v>
      </c>
    </row>
    <row r="126" spans="1:100" ht="15.6" x14ac:dyDescent="0.3">
      <c r="A126" s="370"/>
      <c r="B126" s="379" t="s">
        <v>376</v>
      </c>
      <c r="C126" s="372"/>
      <c r="D126" s="367"/>
      <c r="E126" s="367"/>
      <c r="F126" s="367"/>
      <c r="G126" s="367"/>
      <c r="H126" s="367"/>
      <c r="I126" s="367"/>
      <c r="J126" s="367"/>
      <c r="K126" s="367"/>
      <c r="L126" s="367"/>
      <c r="M126" s="367"/>
      <c r="N126" s="367"/>
      <c r="O126" s="367"/>
      <c r="P126" s="367"/>
      <c r="Q126" s="367"/>
      <c r="R126" s="367"/>
      <c r="S126" s="367"/>
      <c r="T126" s="367"/>
      <c r="U126" s="367"/>
      <c r="V126" s="367"/>
      <c r="W126" s="367"/>
      <c r="X126" s="367"/>
      <c r="Y126" s="367"/>
      <c r="Z126" s="367"/>
      <c r="AA126" s="367"/>
      <c r="AB126" s="367"/>
      <c r="AC126" s="367"/>
      <c r="AD126" s="367"/>
      <c r="AE126" s="367"/>
      <c r="AF126" s="367"/>
      <c r="AG126" s="367"/>
      <c r="AH126" s="367">
        <v>0</v>
      </c>
      <c r="AI126" s="367">
        <v>0</v>
      </c>
      <c r="AJ126" s="367">
        <v>0</v>
      </c>
      <c r="AK126" s="367">
        <v>0</v>
      </c>
      <c r="AL126" s="367">
        <v>0</v>
      </c>
      <c r="AM126" s="367">
        <v>0</v>
      </c>
      <c r="AN126" s="367">
        <v>0</v>
      </c>
      <c r="AO126" s="367">
        <v>0</v>
      </c>
      <c r="AP126" s="367">
        <v>0</v>
      </c>
      <c r="AQ126" s="367">
        <v>0</v>
      </c>
      <c r="AR126" s="367">
        <v>0</v>
      </c>
      <c r="AS126" s="367">
        <v>0</v>
      </c>
      <c r="AT126" s="367">
        <v>0</v>
      </c>
      <c r="AU126" s="367">
        <v>0</v>
      </c>
      <c r="AV126" s="367">
        <v>0</v>
      </c>
      <c r="AW126" s="367">
        <v>0</v>
      </c>
      <c r="AX126" s="367">
        <v>0</v>
      </c>
      <c r="AY126" s="367">
        <v>0</v>
      </c>
      <c r="AZ126" s="367">
        <v>0</v>
      </c>
      <c r="BA126" s="367">
        <v>0</v>
      </c>
      <c r="BB126" s="367">
        <v>0</v>
      </c>
      <c r="BC126" s="367">
        <v>0</v>
      </c>
      <c r="BD126" s="367">
        <v>0</v>
      </c>
      <c r="BE126" s="367">
        <v>0</v>
      </c>
      <c r="BF126" s="367">
        <v>0</v>
      </c>
      <c r="BG126" s="367">
        <v>0</v>
      </c>
      <c r="BH126" s="367">
        <v>0</v>
      </c>
      <c r="BI126" s="367">
        <v>0</v>
      </c>
      <c r="BJ126" s="367">
        <v>0</v>
      </c>
      <c r="BK126" s="367">
        <v>0</v>
      </c>
      <c r="BL126" s="367">
        <v>0</v>
      </c>
      <c r="BM126" s="367">
        <v>146.07039331406619</v>
      </c>
      <c r="BN126" s="367">
        <v>156.13114120429577</v>
      </c>
      <c r="BO126" s="367">
        <v>134.56819017140018</v>
      </c>
      <c r="BP126" s="367">
        <v>135.90406620175139</v>
      </c>
      <c r="BQ126" s="367">
        <v>150.63312338153534</v>
      </c>
      <c r="BR126" s="367">
        <v>133.1054914026636</v>
      </c>
      <c r="BS126" s="367">
        <v>131.61044728418574</v>
      </c>
      <c r="BT126" s="367">
        <v>138.03721369713111</v>
      </c>
      <c r="BU126" s="367">
        <v>145.07378411929545</v>
      </c>
      <c r="BV126" s="367">
        <v>164.3995276647457</v>
      </c>
      <c r="BW126" s="367">
        <v>189.44158725033935</v>
      </c>
      <c r="BX126" s="367">
        <v>129.25491009143775</v>
      </c>
      <c r="BY126" s="367">
        <v>180.79531802374973</v>
      </c>
      <c r="BZ126" s="367">
        <v>204.44263543229678</v>
      </c>
      <c r="CA126" s="367">
        <v>272.65318726983907</v>
      </c>
      <c r="CB126" s="367">
        <v>322.58311658781582</v>
      </c>
      <c r="CC126" s="367">
        <v>316.24942174737066</v>
      </c>
      <c r="CD126" s="367">
        <v>365.39</v>
      </c>
      <c r="CE126" s="367">
        <v>416.83710568095546</v>
      </c>
      <c r="CF126" s="367">
        <v>442.36558973834161</v>
      </c>
      <c r="CG126" s="367">
        <v>460.15796498278826</v>
      </c>
      <c r="CH126" s="368">
        <v>474.75711979762764</v>
      </c>
    </row>
    <row r="127" spans="1:100" ht="15.6" x14ac:dyDescent="0.3">
      <c r="B127" s="379" t="s">
        <v>378</v>
      </c>
      <c r="C127" s="372"/>
      <c r="D127" s="367"/>
      <c r="E127" s="367"/>
      <c r="F127" s="367"/>
      <c r="G127" s="367"/>
      <c r="H127" s="367"/>
      <c r="I127" s="367"/>
      <c r="J127" s="367"/>
      <c r="K127" s="367"/>
      <c r="L127" s="367"/>
      <c r="M127" s="367"/>
      <c r="N127" s="367"/>
      <c r="O127" s="367"/>
      <c r="P127" s="367"/>
      <c r="Q127" s="367"/>
      <c r="R127" s="367"/>
      <c r="S127" s="367"/>
      <c r="T127" s="367"/>
      <c r="U127" s="367"/>
      <c r="V127" s="367"/>
      <c r="W127" s="367"/>
      <c r="X127" s="367"/>
      <c r="Y127" s="367"/>
      <c r="Z127" s="367"/>
      <c r="AA127" s="367"/>
      <c r="AB127" s="367"/>
      <c r="AC127" s="367"/>
      <c r="AD127" s="367"/>
      <c r="AE127" s="367"/>
      <c r="AF127" s="367"/>
      <c r="AG127" s="367"/>
      <c r="AH127" s="367">
        <v>0</v>
      </c>
      <c r="AI127" s="367">
        <v>0</v>
      </c>
      <c r="AJ127" s="367">
        <v>0</v>
      </c>
      <c r="AK127" s="367">
        <v>0</v>
      </c>
      <c r="AL127" s="367">
        <v>0</v>
      </c>
      <c r="AM127" s="367">
        <v>0</v>
      </c>
      <c r="AN127" s="367">
        <v>0</v>
      </c>
      <c r="AO127" s="367">
        <v>0</v>
      </c>
      <c r="AP127" s="367">
        <v>0</v>
      </c>
      <c r="AQ127" s="367">
        <v>0</v>
      </c>
      <c r="AR127" s="367">
        <v>0</v>
      </c>
      <c r="AS127" s="367">
        <v>0</v>
      </c>
      <c r="AT127" s="367">
        <v>0</v>
      </c>
      <c r="AU127" s="367">
        <v>0</v>
      </c>
      <c r="AV127" s="367">
        <v>0</v>
      </c>
      <c r="AW127" s="367">
        <v>0</v>
      </c>
      <c r="AX127" s="367">
        <v>0</v>
      </c>
      <c r="AY127" s="367">
        <v>0</v>
      </c>
      <c r="AZ127" s="367">
        <v>0</v>
      </c>
      <c r="BA127" s="367">
        <v>0</v>
      </c>
      <c r="BB127" s="367">
        <v>0</v>
      </c>
      <c r="BC127" s="367">
        <v>0</v>
      </c>
      <c r="BD127" s="367">
        <v>0</v>
      </c>
      <c r="BE127" s="367">
        <v>0</v>
      </c>
      <c r="BF127" s="367">
        <v>0</v>
      </c>
      <c r="BG127" s="367">
        <v>0</v>
      </c>
      <c r="BH127" s="367">
        <v>0</v>
      </c>
      <c r="BI127" s="367">
        <v>0</v>
      </c>
      <c r="BJ127" s="367">
        <v>0</v>
      </c>
      <c r="BK127" s="367">
        <v>0</v>
      </c>
      <c r="BL127" s="367">
        <v>0</v>
      </c>
      <c r="BM127" s="367">
        <v>0</v>
      </c>
      <c r="BN127" s="367">
        <v>0</v>
      </c>
      <c r="BO127" s="367">
        <v>0</v>
      </c>
      <c r="BP127" s="367">
        <v>0</v>
      </c>
      <c r="BQ127" s="367">
        <v>6.8759629237861102</v>
      </c>
      <c r="BR127" s="367">
        <v>8.5869010007517321</v>
      </c>
      <c r="BS127" s="367">
        <v>9.792263565810412</v>
      </c>
      <c r="BT127" s="367">
        <v>10.170989732989824</v>
      </c>
      <c r="BU127" s="367">
        <v>11.23665035952561</v>
      </c>
      <c r="BV127" s="367">
        <v>12.225244379587956</v>
      </c>
      <c r="BW127" s="367">
        <v>13.071900738472218</v>
      </c>
      <c r="BX127" s="367">
        <v>13.214258663486202</v>
      </c>
      <c r="BY127" s="367">
        <v>15.909670381200618</v>
      </c>
      <c r="BZ127" s="367">
        <v>19.129833730165124</v>
      </c>
      <c r="CA127" s="367">
        <v>22.299075932365973</v>
      </c>
      <c r="CB127" s="367">
        <v>22.518391505198423</v>
      </c>
      <c r="CC127" s="367">
        <v>23.521928619939974</v>
      </c>
      <c r="CD127" s="367">
        <v>25.629734734301675</v>
      </c>
      <c r="CE127" s="367">
        <v>27.493180575239649</v>
      </c>
      <c r="CF127" s="367">
        <v>29.200529250064431</v>
      </c>
      <c r="CG127" s="367">
        <v>30.988022750549106</v>
      </c>
      <c r="CH127" s="368">
        <v>32.72999637258858</v>
      </c>
    </row>
    <row r="128" spans="1:100" ht="15.6" x14ac:dyDescent="0.3">
      <c r="A128" s="370"/>
      <c r="B128" s="381" t="s">
        <v>606</v>
      </c>
      <c r="C128" s="372"/>
      <c r="D128" s="367"/>
      <c r="E128" s="367"/>
      <c r="F128" s="367"/>
      <c r="G128" s="367"/>
      <c r="H128" s="367"/>
      <c r="I128" s="367"/>
      <c r="J128" s="367"/>
      <c r="K128" s="367"/>
      <c r="L128" s="367"/>
      <c r="M128" s="367"/>
      <c r="N128" s="367"/>
      <c r="O128" s="367"/>
      <c r="P128" s="367"/>
      <c r="Q128" s="367"/>
      <c r="R128" s="367"/>
      <c r="S128" s="367"/>
      <c r="T128" s="367"/>
      <c r="U128" s="367"/>
      <c r="V128" s="367"/>
      <c r="W128" s="367"/>
      <c r="X128" s="367"/>
      <c r="Y128" s="367"/>
      <c r="Z128" s="367"/>
      <c r="AA128" s="367"/>
      <c r="AB128" s="367"/>
      <c r="AC128" s="367"/>
      <c r="AD128" s="367"/>
      <c r="AE128" s="367"/>
      <c r="AF128" s="367"/>
      <c r="AG128" s="367"/>
      <c r="AH128" s="367">
        <f>SUM(AH129:AH131)</f>
        <v>1051.3370372266193</v>
      </c>
      <c r="AI128" s="367">
        <f t="shared" ref="AI128:CH128" si="61">SUM(AI129:AI131)</f>
        <v>1007.7801321583403</v>
      </c>
      <c r="AJ128" s="367">
        <f t="shared" si="61"/>
        <v>967.88305817161699</v>
      </c>
      <c r="AK128" s="367">
        <f t="shared" si="61"/>
        <v>968.54234441842823</v>
      </c>
      <c r="AL128" s="367">
        <f t="shared" si="61"/>
        <v>935.91738688310147</v>
      </c>
      <c r="AM128" s="367">
        <f t="shared" si="61"/>
        <v>989.09996908506264</v>
      </c>
      <c r="AN128" s="367">
        <f t="shared" si="61"/>
        <v>993.86716365303482</v>
      </c>
      <c r="AO128" s="367">
        <f t="shared" si="61"/>
        <v>1020.4827197636509</v>
      </c>
      <c r="AP128" s="367">
        <f t="shared" si="61"/>
        <v>966.47854966586465</v>
      </c>
      <c r="AQ128" s="367">
        <f t="shared" si="61"/>
        <v>937.83833133134783</v>
      </c>
      <c r="AR128" s="367">
        <f t="shared" si="61"/>
        <v>864.76218567825515</v>
      </c>
      <c r="AS128" s="367">
        <f t="shared" si="61"/>
        <v>841.54176389370366</v>
      </c>
      <c r="AT128" s="367">
        <f t="shared" si="61"/>
        <v>851.66500807318766</v>
      </c>
      <c r="AU128" s="367">
        <f t="shared" si="61"/>
        <v>913.92482539140155</v>
      </c>
      <c r="AV128" s="367">
        <f t="shared" si="61"/>
        <v>895.93744614488105</v>
      </c>
      <c r="AW128" s="367">
        <f t="shared" si="61"/>
        <v>877.11330524077539</v>
      </c>
      <c r="AX128" s="367">
        <f t="shared" si="61"/>
        <v>903.44703969866077</v>
      </c>
      <c r="AY128" s="367">
        <f t="shared" si="61"/>
        <v>907.2619202414553</v>
      </c>
      <c r="AZ128" s="367">
        <f t="shared" si="61"/>
        <v>923.07889824727079</v>
      </c>
      <c r="BA128" s="367">
        <f t="shared" si="61"/>
        <v>925.28987511496859</v>
      </c>
      <c r="BB128" s="367">
        <f t="shared" si="61"/>
        <v>934.6884053669163</v>
      </c>
      <c r="BC128" s="367">
        <f t="shared" si="61"/>
        <v>909.45520996189202</v>
      </c>
      <c r="BD128" s="367">
        <f t="shared" si="61"/>
        <v>884.06185735429744</v>
      </c>
      <c r="BE128" s="367">
        <f t="shared" si="61"/>
        <v>884.40532412671871</v>
      </c>
      <c r="BF128" s="367">
        <f t="shared" si="61"/>
        <v>855.50960568583992</v>
      </c>
      <c r="BG128" s="367">
        <f t="shared" si="61"/>
        <v>860.86052070038022</v>
      </c>
      <c r="BH128" s="367">
        <f t="shared" si="61"/>
        <v>818.79929447481175</v>
      </c>
      <c r="BI128" s="367">
        <f t="shared" si="61"/>
        <v>784.35325942777251</v>
      </c>
      <c r="BJ128" s="367">
        <f t="shared" si="61"/>
        <v>749.4269476461817</v>
      </c>
      <c r="BK128" s="367">
        <f t="shared" si="61"/>
        <v>691.33895888456789</v>
      </c>
      <c r="BL128" s="367">
        <f t="shared" si="61"/>
        <v>554.24989125118009</v>
      </c>
      <c r="BM128" s="367">
        <f t="shared" si="61"/>
        <v>554.82323137801518</v>
      </c>
      <c r="BN128" s="367">
        <f t="shared" si="61"/>
        <v>617.17370136889667</v>
      </c>
      <c r="BO128" s="367">
        <f t="shared" si="61"/>
        <v>588.22540333704148</v>
      </c>
      <c r="BP128" s="367">
        <f t="shared" si="61"/>
        <v>572.79719296931034</v>
      </c>
      <c r="BQ128" s="367">
        <f t="shared" si="61"/>
        <v>540.25176914401243</v>
      </c>
      <c r="BR128" s="367">
        <f t="shared" si="61"/>
        <v>523.12027365426457</v>
      </c>
      <c r="BS128" s="367">
        <f t="shared" si="61"/>
        <v>490.01039217459231</v>
      </c>
      <c r="BT128" s="367">
        <f t="shared" si="61"/>
        <v>491.86758805285223</v>
      </c>
      <c r="BU128" s="367">
        <f t="shared" si="61"/>
        <v>464.23869575402995</v>
      </c>
      <c r="BV128" s="367">
        <f t="shared" si="61"/>
        <v>443.00019860949703</v>
      </c>
      <c r="BW128" s="367">
        <f t="shared" si="61"/>
        <v>428.14371815533752</v>
      </c>
      <c r="BX128" s="367">
        <f t="shared" si="61"/>
        <v>355.81065388230837</v>
      </c>
      <c r="BY128" s="367">
        <f t="shared" si="61"/>
        <v>336.94575914792091</v>
      </c>
      <c r="BZ128" s="367">
        <f t="shared" si="61"/>
        <v>300.78903704084854</v>
      </c>
      <c r="CA128" s="367">
        <f t="shared" si="61"/>
        <v>291.01396999007534</v>
      </c>
      <c r="CB128" s="367">
        <f t="shared" si="61"/>
        <v>274.8789461658688</v>
      </c>
      <c r="CC128" s="367">
        <f t="shared" si="61"/>
        <v>250.0231556439428</v>
      </c>
      <c r="CD128" s="367">
        <f t="shared" si="61"/>
        <v>238.90282535554562</v>
      </c>
      <c r="CE128" s="367">
        <f t="shared" si="61"/>
        <v>231.19437981678516</v>
      </c>
      <c r="CF128" s="367">
        <f t="shared" si="61"/>
        <v>215.71257302836528</v>
      </c>
      <c r="CG128" s="367">
        <f t="shared" si="61"/>
        <v>196.6505403942767</v>
      </c>
      <c r="CH128" s="368">
        <f t="shared" si="61"/>
        <v>178.65106530580766</v>
      </c>
    </row>
    <row r="129" spans="1:86" ht="15.6" x14ac:dyDescent="0.3">
      <c r="A129" s="370"/>
      <c r="B129" s="379" t="s">
        <v>648</v>
      </c>
      <c r="C129" s="372"/>
      <c r="D129" s="367"/>
      <c r="E129" s="367"/>
      <c r="F129" s="367"/>
      <c r="G129" s="367"/>
      <c r="H129" s="367"/>
      <c r="I129" s="367"/>
      <c r="J129" s="367"/>
      <c r="K129" s="367"/>
      <c r="L129" s="367"/>
      <c r="M129" s="367"/>
      <c r="N129" s="367"/>
      <c r="O129" s="367"/>
      <c r="P129" s="367"/>
      <c r="Q129" s="367"/>
      <c r="R129" s="367"/>
      <c r="S129" s="367"/>
      <c r="T129" s="367"/>
      <c r="U129" s="367"/>
      <c r="V129" s="367"/>
      <c r="W129" s="367"/>
      <c r="X129" s="367"/>
      <c r="Y129" s="367"/>
      <c r="Z129" s="367"/>
      <c r="AA129" s="367"/>
      <c r="AB129" s="367"/>
      <c r="AC129" s="367"/>
      <c r="AD129" s="367"/>
      <c r="AE129" s="367"/>
      <c r="AF129" s="367"/>
      <c r="AG129" s="367"/>
      <c r="AH129" s="367">
        <v>38.192843863924843</v>
      </c>
      <c r="AI129" s="367">
        <v>36.763136092967301</v>
      </c>
      <c r="AJ129" s="367">
        <v>36.016544195719391</v>
      </c>
      <c r="AK129" s="367">
        <v>36.463558554563264</v>
      </c>
      <c r="AL129" s="367">
        <v>36.851139696325362</v>
      </c>
      <c r="AM129" s="367">
        <v>37.246718348152456</v>
      </c>
      <c r="AN129" s="367">
        <v>35.840745184816598</v>
      </c>
      <c r="AO129" s="367">
        <v>35.843608916314182</v>
      </c>
      <c r="AP129" s="367">
        <v>36.226017096691344</v>
      </c>
      <c r="AQ129" s="367">
        <v>31.703297524621039</v>
      </c>
      <c r="AR129" s="367">
        <v>30.795026429028919</v>
      </c>
      <c r="AS129" s="367">
        <v>28.845842545140545</v>
      </c>
      <c r="AT129" s="367">
        <v>27.006425257758941</v>
      </c>
      <c r="AU129" s="367">
        <v>27.076395217035412</v>
      </c>
      <c r="AV129" s="367">
        <v>24.085331385623334</v>
      </c>
      <c r="AW129" s="367">
        <v>23.696838282353038</v>
      </c>
      <c r="AX129" s="367">
        <v>19.120822669604561</v>
      </c>
      <c r="AY129" s="367">
        <v>17.228932377696815</v>
      </c>
      <c r="AZ129" s="367">
        <v>15.608357745904001</v>
      </c>
      <c r="BA129" s="367">
        <v>13.823411055516281</v>
      </c>
      <c r="BB129" s="367">
        <v>12.055604057278119</v>
      </c>
      <c r="BC129" s="367">
        <v>11.734882629160658</v>
      </c>
      <c r="BD129" s="367">
        <v>10.093980280822288</v>
      </c>
      <c r="BE129" s="367">
        <v>9.8974984761901421</v>
      </c>
      <c r="BF129" s="367">
        <v>8.8922083219288872</v>
      </c>
      <c r="BG129" s="367">
        <v>6.7126225677900591</v>
      </c>
      <c r="BH129" s="367">
        <v>5.7587915096534106</v>
      </c>
      <c r="BI129" s="367">
        <v>10.62478859186362</v>
      </c>
      <c r="BJ129" s="367">
        <v>9.3390842644709444</v>
      </c>
      <c r="BK129" s="367">
        <v>9.2728757937970308</v>
      </c>
      <c r="BL129" s="367">
        <v>3.4603671717697901</v>
      </c>
      <c r="BM129" s="367">
        <v>2.8626822874261393</v>
      </c>
      <c r="BN129" s="367">
        <v>2.482111050115313</v>
      </c>
      <c r="BO129" s="367">
        <v>2.1690738563748488</v>
      </c>
      <c r="BP129" s="367">
        <v>1.9016540396241122</v>
      </c>
      <c r="BQ129" s="367">
        <v>1.8936173694828429</v>
      </c>
      <c r="BR129" s="367">
        <v>1.7175723996403067</v>
      </c>
      <c r="BS129" s="367">
        <v>1.5267144433775965</v>
      </c>
      <c r="BT129" s="367">
        <v>1.4253101145715921</v>
      </c>
      <c r="BU129" s="367">
        <v>1.3424346154691029</v>
      </c>
      <c r="BV129" s="367">
        <v>1.2733678503013481</v>
      </c>
      <c r="BW129" s="367">
        <v>1.1690459123712948</v>
      </c>
      <c r="BX129" s="367">
        <v>0.87995121749168015</v>
      </c>
      <c r="BY129" s="367">
        <v>0.73972309750781984</v>
      </c>
      <c r="BZ129" s="367">
        <v>0.53880817659557456</v>
      </c>
      <c r="CA129" s="367">
        <v>0.40192050681144253</v>
      </c>
      <c r="CB129" s="367">
        <v>0.32184985455361376</v>
      </c>
      <c r="CC129" s="367">
        <v>0.22673725725008298</v>
      </c>
      <c r="CD129" s="367">
        <v>0.1817818336861193</v>
      </c>
      <c r="CE129" s="367">
        <v>0.14984260237805513</v>
      </c>
      <c r="CF129" s="367">
        <v>0.11100549559741063</v>
      </c>
      <c r="CG129" s="367">
        <v>7.5173715473852376E-2</v>
      </c>
      <c r="CH129" s="368">
        <v>4.8539768244458409E-2</v>
      </c>
    </row>
    <row r="130" spans="1:86" ht="15.6" x14ac:dyDescent="0.3">
      <c r="A130" s="370"/>
      <c r="B130" s="335" t="s">
        <v>608</v>
      </c>
      <c r="C130" s="372"/>
      <c r="D130" s="367"/>
      <c r="E130" s="367"/>
      <c r="F130" s="367"/>
      <c r="G130" s="367"/>
      <c r="H130" s="367"/>
      <c r="I130" s="367"/>
      <c r="J130" s="367"/>
      <c r="K130" s="367"/>
      <c r="L130" s="367"/>
      <c r="M130" s="367"/>
      <c r="N130" s="367"/>
      <c r="O130" s="367"/>
      <c r="P130" s="367"/>
      <c r="Q130" s="367"/>
      <c r="R130" s="367"/>
      <c r="S130" s="367"/>
      <c r="T130" s="367"/>
      <c r="U130" s="367"/>
      <c r="V130" s="367"/>
      <c r="W130" s="367"/>
      <c r="X130" s="367"/>
      <c r="Y130" s="367"/>
      <c r="Z130" s="367"/>
      <c r="AA130" s="367"/>
      <c r="AB130" s="367"/>
      <c r="AC130" s="367"/>
      <c r="AD130" s="367"/>
      <c r="AE130" s="367"/>
      <c r="AF130" s="367"/>
      <c r="AG130" s="367"/>
      <c r="AH130" s="367">
        <v>980.64285525712353</v>
      </c>
      <c r="AI130" s="367">
        <v>943.20838656109072</v>
      </c>
      <c r="AJ130" s="367">
        <v>908.51462743934815</v>
      </c>
      <c r="AK130" s="367">
        <v>910.95214670625671</v>
      </c>
      <c r="AL130" s="367">
        <v>879.38965112096412</v>
      </c>
      <c r="AM130" s="367">
        <v>933.07031478642512</v>
      </c>
      <c r="AN130" s="367">
        <v>940.28110956668536</v>
      </c>
      <c r="AO130" s="367">
        <v>967.8103182116804</v>
      </c>
      <c r="AP130" s="367">
        <v>917.31504450256955</v>
      </c>
      <c r="AQ130" s="367">
        <v>893.22460659039348</v>
      </c>
      <c r="AR130" s="367">
        <v>823.39356792498609</v>
      </c>
      <c r="AS130" s="367">
        <v>801.36975322820649</v>
      </c>
      <c r="AT130" s="367">
        <v>814.66341610461211</v>
      </c>
      <c r="AU130" s="367">
        <v>877.39956828802883</v>
      </c>
      <c r="AV130" s="367">
        <v>863.13752334245157</v>
      </c>
      <c r="AW130" s="367">
        <v>845.76941397211203</v>
      </c>
      <c r="AX130" s="367">
        <v>877.98366459215856</v>
      </c>
      <c r="AY130" s="367">
        <v>883.57106839378935</v>
      </c>
      <c r="AZ130" s="367">
        <v>901.895787608761</v>
      </c>
      <c r="BA130" s="367">
        <v>906.52793890350586</v>
      </c>
      <c r="BB130" s="367">
        <v>918.95550505995823</v>
      </c>
      <c r="BC130" s="367">
        <v>893.74405260495132</v>
      </c>
      <c r="BD130" s="367">
        <v>870.09451549219261</v>
      </c>
      <c r="BE130" s="367">
        <v>870.71058856010461</v>
      </c>
      <c r="BF130" s="367">
        <v>843.39886327809245</v>
      </c>
      <c r="BG130" s="367">
        <v>851.67065004474091</v>
      </c>
      <c r="BH130" s="367">
        <v>810.95457205397645</v>
      </c>
      <c r="BI130" s="367">
        <v>771.83737400381676</v>
      </c>
      <c r="BJ130" s="367">
        <v>738.28104111440314</v>
      </c>
      <c r="BK130" s="367">
        <v>680.28542067615763</v>
      </c>
      <c r="BL130" s="367">
        <v>549.30240687336277</v>
      </c>
      <c r="BM130" s="367">
        <v>550.6437166486395</v>
      </c>
      <c r="BN130" s="367">
        <v>613.53920754230455</v>
      </c>
      <c r="BO130" s="367">
        <v>585.12745365252408</v>
      </c>
      <c r="BP130" s="367">
        <v>570.32297088728274</v>
      </c>
      <c r="BQ130" s="367">
        <v>538.36687509889805</v>
      </c>
      <c r="BR130" s="367">
        <v>521.40554456886912</v>
      </c>
      <c r="BS130" s="367">
        <v>488.53513339929503</v>
      </c>
      <c r="BT130" s="367">
        <v>490.44227793828065</v>
      </c>
      <c r="BU130" s="367">
        <v>462.92689473037797</v>
      </c>
      <c r="BV130" s="367">
        <v>441.77603013993445</v>
      </c>
      <c r="BW130" s="367">
        <v>426.97426835469764</v>
      </c>
      <c r="BX130" s="367">
        <v>354.93840982739454</v>
      </c>
      <c r="BY130" s="367">
        <v>336.17102873347778</v>
      </c>
      <c r="BZ130" s="367">
        <v>300.25503206559</v>
      </c>
      <c r="CA130" s="367">
        <v>290.62143643407359</v>
      </c>
      <c r="CB130" s="367">
        <v>274.55419017883776</v>
      </c>
      <c r="CC130" s="367">
        <v>249.79641838669272</v>
      </c>
      <c r="CD130" s="367">
        <v>238.72104352185949</v>
      </c>
      <c r="CE130" s="367">
        <v>231.04453721440711</v>
      </c>
      <c r="CF130" s="367">
        <v>215.60156753276789</v>
      </c>
      <c r="CG130" s="367">
        <v>196.57536667880285</v>
      </c>
      <c r="CH130" s="368">
        <v>178.6025255375632</v>
      </c>
    </row>
    <row r="131" spans="1:86" ht="15.6" x14ac:dyDescent="0.3">
      <c r="A131" s="370"/>
      <c r="B131" s="379" t="s">
        <v>610</v>
      </c>
      <c r="C131" s="372"/>
      <c r="D131" s="367"/>
      <c r="E131" s="367"/>
      <c r="F131" s="367"/>
      <c r="G131" s="367"/>
      <c r="H131" s="367"/>
      <c r="I131" s="367"/>
      <c r="J131" s="367"/>
      <c r="K131" s="367"/>
      <c r="L131" s="367"/>
      <c r="M131" s="367"/>
      <c r="N131" s="367"/>
      <c r="O131" s="367"/>
      <c r="P131" s="367"/>
      <c r="Q131" s="367"/>
      <c r="R131" s="367"/>
      <c r="S131" s="367"/>
      <c r="T131" s="367"/>
      <c r="U131" s="367"/>
      <c r="V131" s="367"/>
      <c r="W131" s="367"/>
      <c r="X131" s="367"/>
      <c r="Y131" s="367"/>
      <c r="Z131" s="367"/>
      <c r="AA131" s="367"/>
      <c r="AB131" s="367"/>
      <c r="AC131" s="367"/>
      <c r="AD131" s="367"/>
      <c r="AE131" s="367"/>
      <c r="AF131" s="367"/>
      <c r="AG131" s="367"/>
      <c r="AH131" s="367">
        <v>32.50133810557093</v>
      </c>
      <c r="AI131" s="367">
        <v>27.808609504282273</v>
      </c>
      <c r="AJ131" s="367">
        <v>23.351886536549532</v>
      </c>
      <c r="AK131" s="367">
        <v>21.126639157608253</v>
      </c>
      <c r="AL131" s="367">
        <v>19.676596065811918</v>
      </c>
      <c r="AM131" s="367">
        <v>18.782935950485086</v>
      </c>
      <c r="AN131" s="367">
        <v>17.745308901532852</v>
      </c>
      <c r="AO131" s="367">
        <v>16.828792635656345</v>
      </c>
      <c r="AP131" s="367">
        <v>12.937488066603812</v>
      </c>
      <c r="AQ131" s="367">
        <v>12.910427216333343</v>
      </c>
      <c r="AR131" s="367">
        <v>10.573591324240157</v>
      </c>
      <c r="AS131" s="367">
        <v>11.326168120356684</v>
      </c>
      <c r="AT131" s="367">
        <v>9.9951667108166173</v>
      </c>
      <c r="AU131" s="367">
        <v>9.4488618863373404</v>
      </c>
      <c r="AV131" s="367">
        <v>8.7145914168061012</v>
      </c>
      <c r="AW131" s="367">
        <v>7.6470529863103316</v>
      </c>
      <c r="AX131" s="367">
        <v>6.3425524368976882</v>
      </c>
      <c r="AY131" s="367">
        <v>6.4619194699692208</v>
      </c>
      <c r="AZ131" s="367">
        <v>5.5747528926058143</v>
      </c>
      <c r="BA131" s="367">
        <v>4.9385251559464542</v>
      </c>
      <c r="BB131" s="367">
        <v>3.677296249679864</v>
      </c>
      <c r="BC131" s="367">
        <v>3.9762747277800088</v>
      </c>
      <c r="BD131" s="367">
        <v>3.8733615812825333</v>
      </c>
      <c r="BE131" s="367">
        <v>3.797237090423994</v>
      </c>
      <c r="BF131" s="367">
        <v>3.2185340858185754</v>
      </c>
      <c r="BG131" s="367">
        <v>2.4772480878492806</v>
      </c>
      <c r="BH131" s="367">
        <v>2.0859309111818694</v>
      </c>
      <c r="BI131" s="367">
        <v>1.8910968320921548</v>
      </c>
      <c r="BJ131" s="367">
        <v>1.8068222673076717</v>
      </c>
      <c r="BK131" s="367">
        <v>1.7806624146131615</v>
      </c>
      <c r="BL131" s="367">
        <v>1.4871172060475526</v>
      </c>
      <c r="BM131" s="367">
        <v>1.316832441949561</v>
      </c>
      <c r="BN131" s="367">
        <v>1.1523827764767338</v>
      </c>
      <c r="BO131" s="367">
        <v>0.92887582814253455</v>
      </c>
      <c r="BP131" s="367">
        <v>0.57256804240347647</v>
      </c>
      <c r="BQ131" s="367">
        <v>-8.7233243684256712E-3</v>
      </c>
      <c r="BR131" s="367">
        <v>-2.8433142448794392E-3</v>
      </c>
      <c r="BS131" s="367">
        <v>-5.1455668080312121E-2</v>
      </c>
      <c r="BT131" s="367">
        <v>0</v>
      </c>
      <c r="BU131" s="367">
        <v>-3.0633591817154041E-2</v>
      </c>
      <c r="BV131" s="367">
        <v>-4.919938073874245E-2</v>
      </c>
      <c r="BW131" s="367">
        <v>4.0388826858669041E-4</v>
      </c>
      <c r="BX131" s="367">
        <v>-7.7071625778539271E-3</v>
      </c>
      <c r="BY131" s="367">
        <v>3.5007316935293749E-2</v>
      </c>
      <c r="BZ131" s="367">
        <v>-4.8032013370372263E-3</v>
      </c>
      <c r="CA131" s="367">
        <v>-9.3869508097168888E-3</v>
      </c>
      <c r="CB131" s="367">
        <v>2.9061324774725121E-3</v>
      </c>
      <c r="CC131" s="367">
        <v>0</v>
      </c>
      <c r="CD131" s="367">
        <v>0</v>
      </c>
      <c r="CE131" s="367">
        <v>0</v>
      </c>
      <c r="CF131" s="367">
        <v>0</v>
      </c>
      <c r="CG131" s="367">
        <v>0</v>
      </c>
      <c r="CH131" s="368">
        <v>0</v>
      </c>
    </row>
    <row r="132" spans="1:86" ht="15.6" x14ac:dyDescent="0.3">
      <c r="A132" s="370"/>
      <c r="B132" s="381" t="s">
        <v>649</v>
      </c>
      <c r="C132" s="372"/>
      <c r="D132" s="367"/>
      <c r="E132" s="367"/>
      <c r="F132" s="367"/>
      <c r="G132" s="367"/>
      <c r="H132" s="367"/>
      <c r="I132" s="367"/>
      <c r="J132" s="367"/>
      <c r="K132" s="367"/>
      <c r="L132" s="367"/>
      <c r="M132" s="367"/>
      <c r="N132" s="367"/>
      <c r="O132" s="367"/>
      <c r="P132" s="367"/>
      <c r="Q132" s="367"/>
      <c r="R132" s="367"/>
      <c r="S132" s="367"/>
      <c r="T132" s="367"/>
      <c r="U132" s="367"/>
      <c r="V132" s="367"/>
      <c r="W132" s="367"/>
      <c r="X132" s="367"/>
      <c r="Y132" s="367"/>
      <c r="Z132" s="367"/>
      <c r="AA132" s="367"/>
      <c r="AB132" s="367"/>
      <c r="AC132" s="367"/>
      <c r="AD132" s="367"/>
      <c r="AE132" s="367"/>
      <c r="AF132" s="367"/>
      <c r="AG132" s="367"/>
      <c r="AH132" s="367">
        <f>SUM(AH133:AH134)</f>
        <v>334.7454044584062</v>
      </c>
      <c r="AI132" s="367">
        <f t="shared" ref="AI132:CH132" si="62">SUM(AI133:AI134)</f>
        <v>313.75980220656317</v>
      </c>
      <c r="AJ132" s="367">
        <f t="shared" si="62"/>
        <v>339.14139982254392</v>
      </c>
      <c r="AK132" s="367">
        <f t="shared" si="62"/>
        <v>497.68836294948409</v>
      </c>
      <c r="AL132" s="367">
        <f t="shared" si="62"/>
        <v>595.11323248156157</v>
      </c>
      <c r="AM132" s="367">
        <f t="shared" si="62"/>
        <v>671.32118607199413</v>
      </c>
      <c r="AN132" s="367">
        <f t="shared" si="62"/>
        <v>716.20134426169341</v>
      </c>
      <c r="AO132" s="367">
        <f t="shared" si="62"/>
        <v>758.50343177474645</v>
      </c>
      <c r="AP132" s="367">
        <f t="shared" si="62"/>
        <v>785.84200444140401</v>
      </c>
      <c r="AQ132" s="367">
        <f t="shared" si="62"/>
        <v>768.32033168159558</v>
      </c>
      <c r="AR132" s="367">
        <f t="shared" si="62"/>
        <v>628.43760874362795</v>
      </c>
      <c r="AS132" s="367">
        <f t="shared" si="62"/>
        <v>800.36666194309203</v>
      </c>
      <c r="AT132" s="367">
        <f t="shared" si="62"/>
        <v>1014.9124520636457</v>
      </c>
      <c r="AU132" s="367">
        <f t="shared" si="62"/>
        <v>1266.8087518185523</v>
      </c>
      <c r="AV132" s="367">
        <f t="shared" si="62"/>
        <v>1621.2929963075717</v>
      </c>
      <c r="AW132" s="367">
        <f t="shared" si="62"/>
        <v>2100.9945551920596</v>
      </c>
      <c r="AX132" s="367">
        <f t="shared" si="62"/>
        <v>2654.7819440035014</v>
      </c>
      <c r="AY132" s="367">
        <f t="shared" si="62"/>
        <v>2995.5353921986962</v>
      </c>
      <c r="AZ132" s="367">
        <f t="shared" si="62"/>
        <v>3282.3415392412981</v>
      </c>
      <c r="BA132" s="367">
        <f t="shared" si="62"/>
        <v>3576.9234122363332</v>
      </c>
      <c r="BB132" s="367">
        <f t="shared" si="62"/>
        <v>3889.4981004649071</v>
      </c>
      <c r="BC132" s="367">
        <f t="shared" si="62"/>
        <v>4188.2159097866706</v>
      </c>
      <c r="BD132" s="367">
        <f t="shared" si="62"/>
        <v>4460.5181168779482</v>
      </c>
      <c r="BE132" s="367">
        <f t="shared" si="62"/>
        <v>4806.7392628205953</v>
      </c>
      <c r="BF132" s="367">
        <f t="shared" si="62"/>
        <v>5580.0953002888236</v>
      </c>
      <c r="BG132" s="367">
        <f t="shared" si="62"/>
        <v>5386.9391316138672</v>
      </c>
      <c r="BH132" s="367">
        <f t="shared" si="62"/>
        <v>5645.0844783236371</v>
      </c>
      <c r="BI132" s="367">
        <f t="shared" si="62"/>
        <v>5959.2970209353971</v>
      </c>
      <c r="BJ132" s="367">
        <f t="shared" si="62"/>
        <v>6265.8588510978061</v>
      </c>
      <c r="BK132" s="367">
        <f t="shared" si="62"/>
        <v>6530.479521838045</v>
      </c>
      <c r="BL132" s="367">
        <f t="shared" si="62"/>
        <v>7706.2145328405768</v>
      </c>
      <c r="BM132" s="367">
        <f t="shared" si="62"/>
        <v>8689.426996918648</v>
      </c>
      <c r="BN132" s="367">
        <f t="shared" si="62"/>
        <v>9172.4779837918068</v>
      </c>
      <c r="BO132" s="367">
        <f t="shared" si="62"/>
        <v>9689.3397910310487</v>
      </c>
      <c r="BP132" s="367">
        <f t="shared" si="62"/>
        <v>10157.206940981327</v>
      </c>
      <c r="BQ132" s="367">
        <f t="shared" si="62"/>
        <v>10001.513474619733</v>
      </c>
      <c r="BR132" s="367">
        <f t="shared" si="62"/>
        <v>10719.648446335241</v>
      </c>
      <c r="BS132" s="367">
        <f t="shared" si="62"/>
        <v>11285.259974926432</v>
      </c>
      <c r="BT132" s="367">
        <f t="shared" si="62"/>
        <v>11296.146018485291</v>
      </c>
      <c r="BU132" s="367">
        <f t="shared" si="62"/>
        <v>11247.741868550927</v>
      </c>
      <c r="BV132" s="367">
        <f t="shared" si="62"/>
        <v>11048.892736278474</v>
      </c>
      <c r="BW132" s="367">
        <f t="shared" si="62"/>
        <v>11423.64094445228</v>
      </c>
      <c r="BX132" s="367">
        <f t="shared" si="62"/>
        <v>11489.660934363063</v>
      </c>
      <c r="BY132" s="367">
        <f t="shared" si="62"/>
        <v>12705.411863834781</v>
      </c>
      <c r="BZ132" s="367">
        <f t="shared" si="62"/>
        <v>11990.941935412484</v>
      </c>
      <c r="CA132" s="367">
        <f t="shared" si="62"/>
        <v>12859.384213035222</v>
      </c>
      <c r="CB132" s="367">
        <f t="shared" si="62"/>
        <v>14269.390216457115</v>
      </c>
      <c r="CC132" s="367">
        <f t="shared" si="62"/>
        <v>14871.892765177901</v>
      </c>
      <c r="CD132" s="367">
        <f t="shared" si="62"/>
        <v>15917.688707695143</v>
      </c>
      <c r="CE132" s="367">
        <f t="shared" si="62"/>
        <v>16581.178101256854</v>
      </c>
      <c r="CF132" s="367">
        <f t="shared" si="62"/>
        <v>17065.122425916481</v>
      </c>
      <c r="CG132" s="367">
        <f t="shared" si="62"/>
        <v>17571.746268268162</v>
      </c>
      <c r="CH132" s="368">
        <f t="shared" si="62"/>
        <v>17961.93850274161</v>
      </c>
    </row>
    <row r="133" spans="1:86" ht="15.6" x14ac:dyDescent="0.3">
      <c r="A133" s="370"/>
      <c r="B133" s="379" t="s">
        <v>650</v>
      </c>
      <c r="C133" s="372"/>
      <c r="D133" s="367"/>
      <c r="E133" s="367"/>
      <c r="F133" s="367"/>
      <c r="G133" s="367"/>
      <c r="H133" s="367"/>
      <c r="I133" s="367"/>
      <c r="J133" s="367"/>
      <c r="K133" s="367"/>
      <c r="L133" s="367"/>
      <c r="M133" s="367"/>
      <c r="N133" s="367"/>
      <c r="O133" s="367"/>
      <c r="P133" s="367"/>
      <c r="Q133" s="367"/>
      <c r="R133" s="367"/>
      <c r="S133" s="367"/>
      <c r="T133" s="367"/>
      <c r="U133" s="367"/>
      <c r="V133" s="367"/>
      <c r="W133" s="367"/>
      <c r="X133" s="367"/>
      <c r="Y133" s="367"/>
      <c r="Z133" s="367"/>
      <c r="AA133" s="367"/>
      <c r="AB133" s="367"/>
      <c r="AC133" s="367"/>
      <c r="AD133" s="367"/>
      <c r="AE133" s="367"/>
      <c r="AF133" s="367"/>
      <c r="AG133" s="367"/>
      <c r="AH133" s="367">
        <v>334.7454044584062</v>
      </c>
      <c r="AI133" s="367">
        <v>313.75980220656317</v>
      </c>
      <c r="AJ133" s="367">
        <v>339.14139982254392</v>
      </c>
      <c r="AK133" s="367">
        <v>497.68836294948409</v>
      </c>
      <c r="AL133" s="367">
        <v>595.11323248156157</v>
      </c>
      <c r="AM133" s="367">
        <v>671.32118607199413</v>
      </c>
      <c r="AN133" s="367">
        <v>716.20134426169341</v>
      </c>
      <c r="AO133" s="367">
        <v>758.50343177474645</v>
      </c>
      <c r="AP133" s="367">
        <v>785.84200444140401</v>
      </c>
      <c r="AQ133" s="367">
        <v>768.32033168159558</v>
      </c>
      <c r="AR133" s="367">
        <v>628.43760874362795</v>
      </c>
      <c r="AS133" s="367">
        <v>800.36666194309203</v>
      </c>
      <c r="AT133" s="367">
        <v>1014.9124520636457</v>
      </c>
      <c r="AU133" s="367">
        <v>1266.8087518185523</v>
      </c>
      <c r="AV133" s="367">
        <v>1621.2929963075717</v>
      </c>
      <c r="AW133" s="367">
        <v>2100.9945551920596</v>
      </c>
      <c r="AX133" s="367">
        <v>2654.7819440035014</v>
      </c>
      <c r="AY133" s="367">
        <v>2995.5353921986962</v>
      </c>
      <c r="AZ133" s="367">
        <v>3282.3415392412981</v>
      </c>
      <c r="BA133" s="367">
        <v>3576.9234122363332</v>
      </c>
      <c r="BB133" s="367">
        <v>3889.4981004649071</v>
      </c>
      <c r="BC133" s="367">
        <v>4188.2159097866706</v>
      </c>
      <c r="BD133" s="367">
        <v>4460.5181168779482</v>
      </c>
      <c r="BE133" s="367">
        <v>4806.7392628205953</v>
      </c>
      <c r="BF133" s="367">
        <v>5580.0953002888236</v>
      </c>
      <c r="BG133" s="367">
        <v>5386.9391316138672</v>
      </c>
      <c r="BH133" s="367">
        <v>5645.0844783236371</v>
      </c>
      <c r="BI133" s="367">
        <v>5959.2970209353971</v>
      </c>
      <c r="BJ133" s="367">
        <v>6265.8588510978061</v>
      </c>
      <c r="BK133" s="367">
        <v>6530.479521838045</v>
      </c>
      <c r="BL133" s="367">
        <v>7706.2145328405768</v>
      </c>
      <c r="BM133" s="367">
        <v>8689.426996918648</v>
      </c>
      <c r="BN133" s="367">
        <v>9172.4779837918068</v>
      </c>
      <c r="BO133" s="367">
        <v>9689.3397910310487</v>
      </c>
      <c r="BP133" s="367">
        <v>10157.206940981327</v>
      </c>
      <c r="BQ133" s="367">
        <v>10001.513474619733</v>
      </c>
      <c r="BR133" s="367">
        <v>10719.648446335241</v>
      </c>
      <c r="BS133" s="367">
        <v>11285.259974926432</v>
      </c>
      <c r="BT133" s="367">
        <v>11222.976313344137</v>
      </c>
      <c r="BU133" s="367">
        <v>10924.192320981047</v>
      </c>
      <c r="BV133" s="367">
        <v>10242.040687593904</v>
      </c>
      <c r="BW133" s="367">
        <v>9265.156246338247</v>
      </c>
      <c r="BX133" s="367">
        <v>8453.037233795616</v>
      </c>
      <c r="BY133" s="367">
        <v>7935.3565360008361</v>
      </c>
      <c r="BZ133" s="367">
        <v>7168.0462487069981</v>
      </c>
      <c r="CA133" s="367">
        <v>6745.3506121190348</v>
      </c>
      <c r="CB133" s="367">
        <v>6253.7808582528814</v>
      </c>
      <c r="CC133" s="367">
        <v>3469.2290410078599</v>
      </c>
      <c r="CD133" s="367">
        <v>2814.2241329743219</v>
      </c>
      <c r="CE133" s="367">
        <v>2912.6095075458625</v>
      </c>
      <c r="CF133" s="367">
        <v>3013.2505592302118</v>
      </c>
      <c r="CG133" s="367">
        <v>3143.1649390213156</v>
      </c>
      <c r="CH133" s="368">
        <v>3208.2837713326644</v>
      </c>
    </row>
    <row r="134" spans="1:86" ht="15.6" x14ac:dyDescent="0.3">
      <c r="A134" s="370"/>
      <c r="B134" s="379" t="s">
        <v>632</v>
      </c>
      <c r="C134" s="376" t="s">
        <v>643</v>
      </c>
      <c r="D134" s="367"/>
      <c r="E134" s="367"/>
      <c r="F134" s="367"/>
      <c r="G134" s="367"/>
      <c r="H134" s="367"/>
      <c r="I134" s="367"/>
      <c r="J134" s="367"/>
      <c r="K134" s="367"/>
      <c r="L134" s="367"/>
      <c r="M134" s="367"/>
      <c r="N134" s="367"/>
      <c r="O134" s="367"/>
      <c r="P134" s="367"/>
      <c r="Q134" s="367"/>
      <c r="R134" s="367"/>
      <c r="S134" s="367"/>
      <c r="T134" s="367"/>
      <c r="U134" s="367"/>
      <c r="V134" s="367"/>
      <c r="W134" s="367"/>
      <c r="X134" s="367"/>
      <c r="Y134" s="367"/>
      <c r="Z134" s="367"/>
      <c r="AA134" s="367"/>
      <c r="AB134" s="367"/>
      <c r="AC134" s="367"/>
      <c r="AD134" s="367"/>
      <c r="AE134" s="367"/>
      <c r="AF134" s="367"/>
      <c r="AG134" s="367"/>
      <c r="AH134" s="367">
        <v>0</v>
      </c>
      <c r="AI134" s="367">
        <v>0</v>
      </c>
      <c r="AJ134" s="367">
        <v>0</v>
      </c>
      <c r="AK134" s="367">
        <v>0</v>
      </c>
      <c r="AL134" s="367">
        <v>0</v>
      </c>
      <c r="AM134" s="367">
        <v>0</v>
      </c>
      <c r="AN134" s="367">
        <v>0</v>
      </c>
      <c r="AO134" s="367">
        <v>0</v>
      </c>
      <c r="AP134" s="367">
        <v>0</v>
      </c>
      <c r="AQ134" s="367">
        <v>0</v>
      </c>
      <c r="AR134" s="367">
        <v>0</v>
      </c>
      <c r="AS134" s="367">
        <v>0</v>
      </c>
      <c r="AT134" s="367">
        <v>0</v>
      </c>
      <c r="AU134" s="367">
        <v>0</v>
      </c>
      <c r="AV134" s="367">
        <v>0</v>
      </c>
      <c r="AW134" s="367">
        <v>0</v>
      </c>
      <c r="AX134" s="367">
        <v>0</v>
      </c>
      <c r="AY134" s="367">
        <v>0</v>
      </c>
      <c r="AZ134" s="367">
        <v>0</v>
      </c>
      <c r="BA134" s="367">
        <v>0</v>
      </c>
      <c r="BB134" s="367">
        <v>0</v>
      </c>
      <c r="BC134" s="367">
        <v>0</v>
      </c>
      <c r="BD134" s="367">
        <v>0</v>
      </c>
      <c r="BE134" s="367">
        <v>0</v>
      </c>
      <c r="BF134" s="367">
        <v>0</v>
      </c>
      <c r="BG134" s="367">
        <v>0</v>
      </c>
      <c r="BH134" s="367">
        <v>0</v>
      </c>
      <c r="BI134" s="367">
        <v>0</v>
      </c>
      <c r="BJ134" s="367">
        <v>0</v>
      </c>
      <c r="BK134" s="367">
        <v>0</v>
      </c>
      <c r="BL134" s="367">
        <v>0</v>
      </c>
      <c r="BM134" s="367">
        <v>0</v>
      </c>
      <c r="BN134" s="367">
        <v>0</v>
      </c>
      <c r="BO134" s="367">
        <v>0</v>
      </c>
      <c r="BP134" s="367">
        <v>0</v>
      </c>
      <c r="BQ134" s="367">
        <v>0</v>
      </c>
      <c r="BR134" s="367">
        <v>0</v>
      </c>
      <c r="BS134" s="367">
        <v>0</v>
      </c>
      <c r="BT134" s="367">
        <v>73.169705141154651</v>
      </c>
      <c r="BU134" s="367">
        <v>323.54954756988104</v>
      </c>
      <c r="BV134" s="367">
        <v>806.85204868457026</v>
      </c>
      <c r="BW134" s="367">
        <v>2158.4846981140331</v>
      </c>
      <c r="BX134" s="367">
        <v>3036.6237005674475</v>
      </c>
      <c r="BY134" s="367">
        <v>4770.0553278339448</v>
      </c>
      <c r="BZ134" s="367">
        <v>4822.8956867054867</v>
      </c>
      <c r="CA134" s="367">
        <v>6114.0336009161874</v>
      </c>
      <c r="CB134" s="367">
        <v>8015.6093582042331</v>
      </c>
      <c r="CC134" s="367">
        <v>11402.663724170041</v>
      </c>
      <c r="CD134" s="367">
        <v>13103.46457472082</v>
      </c>
      <c r="CE134" s="367">
        <v>13668.568593710992</v>
      </c>
      <c r="CF134" s="367">
        <v>14051.871866686268</v>
      </c>
      <c r="CG134" s="367">
        <v>14428.581329246847</v>
      </c>
      <c r="CH134" s="368">
        <v>14753.654731408946</v>
      </c>
    </row>
    <row r="135" spans="1:86" ht="15.6" x14ac:dyDescent="0.3">
      <c r="A135" s="370"/>
      <c r="B135" s="381" t="s">
        <v>621</v>
      </c>
      <c r="C135" s="372"/>
      <c r="D135" s="367"/>
      <c r="E135" s="367"/>
      <c r="F135" s="367"/>
      <c r="G135" s="367"/>
      <c r="H135" s="367"/>
      <c r="I135" s="367"/>
      <c r="J135" s="367"/>
      <c r="K135" s="367"/>
      <c r="L135" s="367"/>
      <c r="M135" s="367"/>
      <c r="N135" s="367"/>
      <c r="O135" s="367"/>
      <c r="P135" s="367"/>
      <c r="Q135" s="367"/>
      <c r="R135" s="367"/>
      <c r="S135" s="367"/>
      <c r="T135" s="367"/>
      <c r="U135" s="367"/>
      <c r="V135" s="367"/>
      <c r="W135" s="367"/>
      <c r="X135" s="367"/>
      <c r="Y135" s="367"/>
      <c r="Z135" s="367"/>
      <c r="AA135" s="367"/>
      <c r="AB135" s="367"/>
      <c r="AC135" s="367"/>
      <c r="AD135" s="367"/>
      <c r="AE135" s="367"/>
      <c r="AF135" s="367"/>
      <c r="AG135" s="367"/>
      <c r="AH135" s="367">
        <v>0</v>
      </c>
      <c r="AI135" s="367">
        <v>0</v>
      </c>
      <c r="AJ135" s="367">
        <v>0</v>
      </c>
      <c r="AK135" s="367">
        <v>0</v>
      </c>
      <c r="AL135" s="367">
        <v>0</v>
      </c>
      <c r="AM135" s="367">
        <v>0</v>
      </c>
      <c r="AN135" s="367">
        <v>0</v>
      </c>
      <c r="AO135" s="367">
        <v>0</v>
      </c>
      <c r="AP135" s="367">
        <v>0</v>
      </c>
      <c r="AQ135" s="367">
        <v>0</v>
      </c>
      <c r="AR135" s="367">
        <v>0</v>
      </c>
      <c r="AS135" s="367">
        <v>0</v>
      </c>
      <c r="AT135" s="367">
        <v>0</v>
      </c>
      <c r="AU135" s="367">
        <v>0</v>
      </c>
      <c r="AV135" s="367">
        <v>0</v>
      </c>
      <c r="AW135" s="367">
        <v>0</v>
      </c>
      <c r="AX135" s="367">
        <v>0</v>
      </c>
      <c r="AY135" s="367">
        <v>0</v>
      </c>
      <c r="AZ135" s="367">
        <v>0</v>
      </c>
      <c r="BA135" s="367">
        <v>0</v>
      </c>
      <c r="BB135" s="367">
        <v>0</v>
      </c>
      <c r="BC135" s="367">
        <v>0</v>
      </c>
      <c r="BD135" s="367">
        <v>0</v>
      </c>
      <c r="BE135" s="367">
        <v>0</v>
      </c>
      <c r="BF135" s="367">
        <v>0</v>
      </c>
      <c r="BG135" s="367">
        <v>0</v>
      </c>
      <c r="BH135" s="367">
        <v>0</v>
      </c>
      <c r="BI135" s="367">
        <v>0</v>
      </c>
      <c r="BJ135" s="367">
        <v>0</v>
      </c>
      <c r="BK135" s="367">
        <v>0</v>
      </c>
      <c r="BL135" s="367">
        <v>0</v>
      </c>
      <c r="BM135" s="367">
        <v>0</v>
      </c>
      <c r="BN135" s="367">
        <v>0</v>
      </c>
      <c r="BO135" s="367">
        <v>0</v>
      </c>
      <c r="BP135" s="367">
        <v>0</v>
      </c>
      <c r="BQ135" s="367">
        <v>0</v>
      </c>
      <c r="BR135" s="367">
        <v>0</v>
      </c>
      <c r="BS135" s="367">
        <v>0</v>
      </c>
      <c r="BT135" s="367">
        <v>0</v>
      </c>
      <c r="BU135" s="367">
        <v>0</v>
      </c>
      <c r="BV135" s="367">
        <v>0</v>
      </c>
      <c r="BW135" s="367">
        <v>0</v>
      </c>
      <c r="BX135" s="367">
        <v>0</v>
      </c>
      <c r="BY135" s="367">
        <v>0</v>
      </c>
      <c r="BZ135" s="367">
        <v>1437.9868548723866</v>
      </c>
      <c r="CA135" s="367">
        <v>1636.1227871767403</v>
      </c>
      <c r="CB135" s="367">
        <v>2.4842448367215826</v>
      </c>
      <c r="CC135" s="367">
        <v>-1.4459785378457464</v>
      </c>
      <c r="CD135" s="367">
        <v>0</v>
      </c>
      <c r="CE135" s="367">
        <v>0</v>
      </c>
      <c r="CF135" s="367">
        <v>0</v>
      </c>
      <c r="CG135" s="367">
        <v>0</v>
      </c>
      <c r="CH135" s="368">
        <v>0</v>
      </c>
    </row>
    <row r="136" spans="1:86" ht="15.6" x14ac:dyDescent="0.3">
      <c r="A136" s="370"/>
      <c r="B136" s="365" t="s">
        <v>644</v>
      </c>
      <c r="C136" s="372"/>
      <c r="D136" s="367"/>
      <c r="E136" s="367"/>
      <c r="F136" s="367"/>
      <c r="G136" s="367"/>
      <c r="H136" s="367"/>
      <c r="I136" s="367"/>
      <c r="J136" s="367"/>
      <c r="K136" s="367"/>
      <c r="L136" s="367"/>
      <c r="M136" s="367"/>
      <c r="N136" s="367"/>
      <c r="O136" s="367"/>
      <c r="P136" s="367"/>
      <c r="Q136" s="367"/>
      <c r="R136" s="367"/>
      <c r="S136" s="367"/>
      <c r="T136" s="367"/>
      <c r="U136" s="367"/>
      <c r="V136" s="367"/>
      <c r="W136" s="367"/>
      <c r="X136" s="367"/>
      <c r="Y136" s="367"/>
      <c r="Z136" s="367"/>
      <c r="AA136" s="367"/>
      <c r="AB136" s="367"/>
      <c r="AC136" s="367"/>
      <c r="AD136" s="367"/>
      <c r="AE136" s="367"/>
      <c r="AF136" s="367"/>
      <c r="AG136" s="367"/>
      <c r="AH136" s="367">
        <f>SUM(AH137+AH138+AH143)</f>
        <v>1677.8109380461701</v>
      </c>
      <c r="AI136" s="367">
        <f t="shared" ref="AI136:CH136" si="63">SUM(AI137+AI138+AI143)</f>
        <v>1700.7044496955232</v>
      </c>
      <c r="AJ136" s="367">
        <f t="shared" si="63"/>
        <v>1816.064193079168</v>
      </c>
      <c r="AK136" s="367">
        <f t="shared" si="63"/>
        <v>2039.4151290924224</v>
      </c>
      <c r="AL136" s="367">
        <f t="shared" si="63"/>
        <v>2337.3340178920739</v>
      </c>
      <c r="AM136" s="367">
        <f t="shared" si="63"/>
        <v>2668.9794597361724</v>
      </c>
      <c r="AN136" s="367">
        <f t="shared" si="63"/>
        <v>2943.5674622319575</v>
      </c>
      <c r="AO136" s="367">
        <f t="shared" si="63"/>
        <v>3343.9842559429271</v>
      </c>
      <c r="AP136" s="367">
        <f t="shared" si="63"/>
        <v>3917.6959765523698</v>
      </c>
      <c r="AQ136" s="367">
        <f t="shared" si="63"/>
        <v>4325.0177197225494</v>
      </c>
      <c r="AR136" s="367">
        <f t="shared" si="63"/>
        <v>4669.571042378112</v>
      </c>
      <c r="AS136" s="367">
        <f t="shared" si="63"/>
        <v>5069.1997003289398</v>
      </c>
      <c r="AT136" s="367">
        <f t="shared" si="63"/>
        <v>5628.6468178973582</v>
      </c>
      <c r="AU136" s="367">
        <f t="shared" si="63"/>
        <v>6630.9682727447162</v>
      </c>
      <c r="AV136" s="367">
        <f t="shared" si="63"/>
        <v>7891.3591714745371</v>
      </c>
      <c r="AW136" s="367">
        <f t="shared" si="63"/>
        <v>8915.729259436861</v>
      </c>
      <c r="AX136" s="367">
        <f t="shared" si="63"/>
        <v>9553.6071844017515</v>
      </c>
      <c r="AY136" s="367">
        <f t="shared" si="63"/>
        <v>7665.3672378043093</v>
      </c>
      <c r="AZ136" s="367">
        <f t="shared" si="63"/>
        <v>8116.9694379064485</v>
      </c>
      <c r="BA136" s="367">
        <f t="shared" si="63"/>
        <v>8742.3807631138843</v>
      </c>
      <c r="BB136" s="367">
        <f t="shared" si="63"/>
        <v>9274.3449108340428</v>
      </c>
      <c r="BC136" s="367">
        <f t="shared" si="63"/>
        <v>9747.7152698730843</v>
      </c>
      <c r="BD136" s="367">
        <f t="shared" si="63"/>
        <v>10335.713114807395</v>
      </c>
      <c r="BE136" s="367">
        <f t="shared" si="63"/>
        <v>10865.667639394656</v>
      </c>
      <c r="BF136" s="367">
        <f t="shared" si="63"/>
        <v>11136.133009287867</v>
      </c>
      <c r="BG136" s="367">
        <f t="shared" si="63"/>
        <v>11606.339020773539</v>
      </c>
      <c r="BH136" s="367">
        <f t="shared" si="63"/>
        <v>11982.886829846739</v>
      </c>
      <c r="BI136" s="367">
        <f t="shared" si="63"/>
        <v>12472.907443295995</v>
      </c>
      <c r="BJ136" s="367">
        <f t="shared" si="63"/>
        <v>12912.062264716917</v>
      </c>
      <c r="BK136" s="367">
        <f t="shared" si="63"/>
        <v>13804.335656518415</v>
      </c>
      <c r="BL136" s="367">
        <f t="shared" si="63"/>
        <v>14301.321764015047</v>
      </c>
      <c r="BM136" s="367">
        <f t="shared" si="63"/>
        <v>15329.657477233923</v>
      </c>
      <c r="BN136" s="367">
        <f t="shared" si="63"/>
        <v>15561.481203456337</v>
      </c>
      <c r="BO136" s="367">
        <f t="shared" si="63"/>
        <v>15636.72754876213</v>
      </c>
      <c r="BP136" s="367">
        <f t="shared" si="63"/>
        <v>15994.438852473699</v>
      </c>
      <c r="BQ136" s="367">
        <f t="shared" si="63"/>
        <v>15740.396777652531</v>
      </c>
      <c r="BR136" s="367">
        <f t="shared" si="63"/>
        <v>16157.865860523789</v>
      </c>
      <c r="BS136" s="367">
        <f t="shared" si="63"/>
        <v>15792.967104619904</v>
      </c>
      <c r="BT136" s="367">
        <f t="shared" si="63"/>
        <v>15418.401407337717</v>
      </c>
      <c r="BU136" s="367">
        <f t="shared" si="63"/>
        <v>15057.123845678825</v>
      </c>
      <c r="BV136" s="367">
        <f t="shared" si="63"/>
        <v>14748.626896950462</v>
      </c>
      <c r="BW136" s="367">
        <f t="shared" si="63"/>
        <v>15128.276420675582</v>
      </c>
      <c r="BX136" s="367">
        <f t="shared" si="63"/>
        <v>13011.678069347308</v>
      </c>
      <c r="BY136" s="367">
        <f t="shared" si="63"/>
        <v>13062.618338393011</v>
      </c>
      <c r="BZ136" s="367">
        <f t="shared" si="63"/>
        <v>13466.00403100557</v>
      </c>
      <c r="CA136" s="367">
        <f t="shared" si="63"/>
        <v>14834.566525994023</v>
      </c>
      <c r="CB136" s="367">
        <f t="shared" si="63"/>
        <v>15653.206411304027</v>
      </c>
      <c r="CC136" s="367">
        <f t="shared" si="63"/>
        <v>16307.007909873702</v>
      </c>
      <c r="CD136" s="367">
        <f t="shared" si="63"/>
        <v>16976.489929635496</v>
      </c>
      <c r="CE136" s="367">
        <f t="shared" si="63"/>
        <v>17026.59763516458</v>
      </c>
      <c r="CF136" s="367">
        <f t="shared" si="63"/>
        <v>17351.679458792423</v>
      </c>
      <c r="CG136" s="367">
        <f t="shared" si="63"/>
        <v>18092.841218135251</v>
      </c>
      <c r="CH136" s="368">
        <f t="shared" si="63"/>
        <v>19049.877780100116</v>
      </c>
    </row>
    <row r="137" spans="1:86" ht="15.6" x14ac:dyDescent="0.3">
      <c r="A137" s="370"/>
      <c r="B137" s="296" t="s">
        <v>604</v>
      </c>
      <c r="C137" s="372"/>
      <c r="D137" s="367"/>
      <c r="E137" s="367"/>
      <c r="F137" s="367"/>
      <c r="G137" s="367"/>
      <c r="H137" s="367"/>
      <c r="I137" s="367"/>
      <c r="J137" s="367"/>
      <c r="K137" s="367"/>
      <c r="L137" s="367"/>
      <c r="M137" s="367"/>
      <c r="N137" s="367"/>
      <c r="O137" s="367"/>
      <c r="P137" s="367"/>
      <c r="Q137" s="367"/>
      <c r="R137" s="367"/>
      <c r="S137" s="367"/>
      <c r="T137" s="367"/>
      <c r="U137" s="367"/>
      <c r="V137" s="367"/>
      <c r="W137" s="367"/>
      <c r="X137" s="367"/>
      <c r="Y137" s="367"/>
      <c r="Z137" s="367"/>
      <c r="AA137" s="367"/>
      <c r="AB137" s="367"/>
      <c r="AC137" s="367"/>
      <c r="AD137" s="367"/>
      <c r="AE137" s="367"/>
      <c r="AF137" s="367"/>
      <c r="AG137" s="367"/>
      <c r="AH137" s="367">
        <f t="shared" ref="AH137:CH137" si="64">AH115</f>
        <v>1084.5802671309004</v>
      </c>
      <c r="AI137" s="367">
        <f t="shared" si="64"/>
        <v>1123.3938401097739</v>
      </c>
      <c r="AJ137" s="367">
        <f t="shared" si="64"/>
        <v>1247.3931171458257</v>
      </c>
      <c r="AK137" s="367">
        <f t="shared" si="64"/>
        <v>1457.2621593424049</v>
      </c>
      <c r="AL137" s="367">
        <f t="shared" si="64"/>
        <v>1703.0590387233842</v>
      </c>
      <c r="AM137" s="367">
        <f t="shared" si="64"/>
        <v>2050.2601114597114</v>
      </c>
      <c r="AN137" s="367">
        <f t="shared" si="64"/>
        <v>2372.2983807697947</v>
      </c>
      <c r="AO137" s="367">
        <f t="shared" si="64"/>
        <v>2782.5604679548815</v>
      </c>
      <c r="AP137" s="367">
        <f t="shared" si="64"/>
        <v>3250.8166578095033</v>
      </c>
      <c r="AQ137" s="367">
        <f t="shared" si="64"/>
        <v>3691.5311332576371</v>
      </c>
      <c r="AR137" s="367">
        <f t="shared" si="64"/>
        <v>4064.6669890638814</v>
      </c>
      <c r="AS137" s="367">
        <f t="shared" si="64"/>
        <v>4499.2382806436999</v>
      </c>
      <c r="AT137" s="367">
        <f t="shared" si="64"/>
        <v>5052.9204364381367</v>
      </c>
      <c r="AU137" s="367">
        <f t="shared" si="64"/>
        <v>6036.5427877782113</v>
      </c>
      <c r="AV137" s="367">
        <f t="shared" si="64"/>
        <v>7290.3782879529899</v>
      </c>
      <c r="AW137" s="367">
        <f t="shared" si="64"/>
        <v>8296.3925756109129</v>
      </c>
      <c r="AX137" s="367">
        <f t="shared" si="64"/>
        <v>8934.1080738295404</v>
      </c>
      <c r="AY137" s="367">
        <f t="shared" si="64"/>
        <v>7044.5232675857478</v>
      </c>
      <c r="AZ137" s="367">
        <f t="shared" si="64"/>
        <v>7534.9515321971849</v>
      </c>
      <c r="BA137" s="367">
        <f t="shared" si="64"/>
        <v>8159.342353536199</v>
      </c>
      <c r="BB137" s="367">
        <f t="shared" si="64"/>
        <v>8687.4561042047262</v>
      </c>
      <c r="BC137" s="367">
        <f t="shared" si="64"/>
        <v>9164.8696896407509</v>
      </c>
      <c r="BD137" s="367">
        <f t="shared" si="64"/>
        <v>9726.8406736164852</v>
      </c>
      <c r="BE137" s="367">
        <f t="shared" si="64"/>
        <v>10244.739775454227</v>
      </c>
      <c r="BF137" s="367">
        <f t="shared" si="64"/>
        <v>10499.225100204942</v>
      </c>
      <c r="BG137" s="367">
        <f t="shared" si="64"/>
        <v>11009.409866507514</v>
      </c>
      <c r="BH137" s="367">
        <f t="shared" si="64"/>
        <v>11364.289138025055</v>
      </c>
      <c r="BI137" s="367">
        <f t="shared" si="64"/>
        <v>11863.287074975517</v>
      </c>
      <c r="BJ137" s="367">
        <f t="shared" si="64"/>
        <v>12301.321615452081</v>
      </c>
      <c r="BK137" s="367">
        <f t="shared" si="64"/>
        <v>13152.06053118435</v>
      </c>
      <c r="BL137" s="367">
        <f t="shared" si="64"/>
        <v>13511.334462240764</v>
      </c>
      <c r="BM137" s="367">
        <f t="shared" si="64"/>
        <v>14506.414290569519</v>
      </c>
      <c r="BN137" s="367">
        <f t="shared" si="64"/>
        <v>14747.429558103138</v>
      </c>
      <c r="BO137" s="367">
        <f t="shared" si="64"/>
        <v>14825.243189241595</v>
      </c>
      <c r="BP137" s="367">
        <f t="shared" si="64"/>
        <v>15159.251866009941</v>
      </c>
      <c r="BQ137" s="367">
        <f t="shared" si="64"/>
        <v>14903.239150883639</v>
      </c>
      <c r="BR137" s="367">
        <f t="shared" si="64"/>
        <v>15273.157829956048</v>
      </c>
      <c r="BS137" s="367">
        <f t="shared" si="64"/>
        <v>14896.681672365454</v>
      </c>
      <c r="BT137" s="367">
        <f t="shared" si="64"/>
        <v>14602.913930606121</v>
      </c>
      <c r="BU137" s="367">
        <f t="shared" si="64"/>
        <v>14250.055486260773</v>
      </c>
      <c r="BV137" s="367">
        <f t="shared" si="64"/>
        <v>13957.081954423255</v>
      </c>
      <c r="BW137" s="367">
        <f t="shared" si="64"/>
        <v>14363.214554815781</v>
      </c>
      <c r="BX137" s="367">
        <f t="shared" si="64"/>
        <v>12378.386832521172</v>
      </c>
      <c r="BY137" s="367">
        <f t="shared" si="64"/>
        <v>12432.674641413805</v>
      </c>
      <c r="BZ137" s="367">
        <f t="shared" si="64"/>
        <v>12439.787589345071</v>
      </c>
      <c r="CA137" s="367">
        <f t="shared" si="64"/>
        <v>13816.921516065675</v>
      </c>
      <c r="CB137" s="367">
        <f t="shared" si="64"/>
        <v>15042.881392633777</v>
      </c>
      <c r="CC137" s="367">
        <f t="shared" si="64"/>
        <v>15718.768137124705</v>
      </c>
      <c r="CD137" s="367">
        <f t="shared" si="64"/>
        <v>16401.272920107705</v>
      </c>
      <c r="CE137" s="367">
        <f t="shared" si="64"/>
        <v>16474.753219974471</v>
      </c>
      <c r="CF137" s="367">
        <f t="shared" si="64"/>
        <v>16821.123793583793</v>
      </c>
      <c r="CG137" s="367">
        <f t="shared" si="64"/>
        <v>17578.460871148727</v>
      </c>
      <c r="CH137" s="368">
        <f t="shared" si="64"/>
        <v>18553.271271715483</v>
      </c>
    </row>
    <row r="138" spans="1:86" ht="15.6" x14ac:dyDescent="0.3">
      <c r="A138" s="370"/>
      <c r="B138" s="381" t="s">
        <v>606</v>
      </c>
      <c r="C138" s="372"/>
      <c r="D138" s="367"/>
      <c r="E138" s="367"/>
      <c r="F138" s="367"/>
      <c r="G138" s="367"/>
      <c r="H138" s="367"/>
      <c r="I138" s="367"/>
      <c r="J138" s="367"/>
      <c r="K138" s="367"/>
      <c r="L138" s="367"/>
      <c r="M138" s="367"/>
      <c r="N138" s="367"/>
      <c r="O138" s="367"/>
      <c r="P138" s="367"/>
      <c r="Q138" s="367"/>
      <c r="R138" s="367"/>
      <c r="S138" s="367"/>
      <c r="T138" s="367"/>
      <c r="U138" s="367"/>
      <c r="V138" s="367"/>
      <c r="W138" s="367"/>
      <c r="X138" s="367"/>
      <c r="Y138" s="367"/>
      <c r="Z138" s="367"/>
      <c r="AA138" s="367"/>
      <c r="AB138" s="367"/>
      <c r="AC138" s="367"/>
      <c r="AD138" s="367"/>
      <c r="AE138" s="367"/>
      <c r="AF138" s="367"/>
      <c r="AG138" s="367"/>
      <c r="AH138" s="367">
        <f>SUM(AH139:AH142)</f>
        <v>593.23067091526968</v>
      </c>
      <c r="AI138" s="367">
        <f t="shared" ref="AI138:CH138" si="65">SUM(AI139:AI142)</f>
        <v>577.31060958574926</v>
      </c>
      <c r="AJ138" s="367">
        <f t="shared" si="65"/>
        <v>568.67107593334231</v>
      </c>
      <c r="AK138" s="367">
        <f t="shared" si="65"/>
        <v>582.15296975001752</v>
      </c>
      <c r="AL138" s="367">
        <f t="shared" si="65"/>
        <v>634.2749791686897</v>
      </c>
      <c r="AM138" s="367">
        <f t="shared" si="65"/>
        <v>618.71934827646078</v>
      </c>
      <c r="AN138" s="367">
        <f t="shared" si="65"/>
        <v>571.2690814621626</v>
      </c>
      <c r="AO138" s="367">
        <f t="shared" si="65"/>
        <v>561.42378798804543</v>
      </c>
      <c r="AP138" s="367">
        <f t="shared" si="65"/>
        <v>666.87931874286653</v>
      </c>
      <c r="AQ138" s="367">
        <f t="shared" si="65"/>
        <v>633.48658646491253</v>
      </c>
      <c r="AR138" s="367">
        <f t="shared" si="65"/>
        <v>604.90405331423028</v>
      </c>
      <c r="AS138" s="367">
        <f t="shared" si="65"/>
        <v>569.96141968524012</v>
      </c>
      <c r="AT138" s="367">
        <f t="shared" si="65"/>
        <v>575.72638145922144</v>
      </c>
      <c r="AU138" s="367">
        <f t="shared" si="65"/>
        <v>594.42548496650534</v>
      </c>
      <c r="AV138" s="367">
        <f t="shared" si="65"/>
        <v>600.98088352154707</v>
      </c>
      <c r="AW138" s="367">
        <f t="shared" si="65"/>
        <v>619.33668382594806</v>
      </c>
      <c r="AX138" s="367">
        <f t="shared" si="65"/>
        <v>619.49911057221175</v>
      </c>
      <c r="AY138" s="367">
        <f t="shared" si="65"/>
        <v>620.84397021856182</v>
      </c>
      <c r="AZ138" s="367">
        <f t="shared" si="65"/>
        <v>582.01790570926391</v>
      </c>
      <c r="BA138" s="367">
        <f t="shared" si="65"/>
        <v>583.03840957768466</v>
      </c>
      <c r="BB138" s="367">
        <f t="shared" si="65"/>
        <v>586.88880662931638</v>
      </c>
      <c r="BC138" s="367">
        <f t="shared" si="65"/>
        <v>582.84558023233308</v>
      </c>
      <c r="BD138" s="367">
        <f t="shared" si="65"/>
        <v>608.87244119090985</v>
      </c>
      <c r="BE138" s="367">
        <f t="shared" si="65"/>
        <v>620.92786394042867</v>
      </c>
      <c r="BF138" s="367">
        <f t="shared" si="65"/>
        <v>636.90790908292638</v>
      </c>
      <c r="BG138" s="367">
        <f t="shared" si="65"/>
        <v>596.92915426602394</v>
      </c>
      <c r="BH138" s="367">
        <f t="shared" si="65"/>
        <v>618.59769182168441</v>
      </c>
      <c r="BI138" s="367">
        <f t="shared" si="65"/>
        <v>609.62036832047829</v>
      </c>
      <c r="BJ138" s="367">
        <f t="shared" si="65"/>
        <v>610.7406492648347</v>
      </c>
      <c r="BK138" s="367">
        <f t="shared" si="65"/>
        <v>652.27512533406411</v>
      </c>
      <c r="BL138" s="367">
        <f t="shared" si="65"/>
        <v>789.9873017742832</v>
      </c>
      <c r="BM138" s="367">
        <f t="shared" si="65"/>
        <v>823.24318666440342</v>
      </c>
      <c r="BN138" s="367">
        <f t="shared" si="65"/>
        <v>814.05164535319852</v>
      </c>
      <c r="BO138" s="367">
        <f t="shared" si="65"/>
        <v>811.48435952053489</v>
      </c>
      <c r="BP138" s="367">
        <f t="shared" si="65"/>
        <v>835.18698646375663</v>
      </c>
      <c r="BQ138" s="367">
        <f t="shared" si="65"/>
        <v>837.15762676889312</v>
      </c>
      <c r="BR138" s="367">
        <f t="shared" si="65"/>
        <v>884.70803056774128</v>
      </c>
      <c r="BS138" s="367">
        <f t="shared" si="65"/>
        <v>896.28543225445014</v>
      </c>
      <c r="BT138" s="367">
        <f t="shared" si="65"/>
        <v>815.48747673159528</v>
      </c>
      <c r="BU138" s="367">
        <f t="shared" si="65"/>
        <v>807.06835941805264</v>
      </c>
      <c r="BV138" s="367">
        <f t="shared" si="65"/>
        <v>791.54494252720804</v>
      </c>
      <c r="BW138" s="367">
        <f t="shared" si="65"/>
        <v>765.06186585980095</v>
      </c>
      <c r="BX138" s="367">
        <f t="shared" si="65"/>
        <v>633.29123682613647</v>
      </c>
      <c r="BY138" s="367">
        <f t="shared" si="65"/>
        <v>629.94369697920547</v>
      </c>
      <c r="BZ138" s="367">
        <f t="shared" si="65"/>
        <v>591.03528168934008</v>
      </c>
      <c r="CA138" s="367">
        <f t="shared" si="65"/>
        <v>593.48379112339023</v>
      </c>
      <c r="CB138" s="367">
        <f t="shared" si="65"/>
        <v>607.50275439475865</v>
      </c>
      <c r="CC138" s="367">
        <f t="shared" si="65"/>
        <v>587.98954560262393</v>
      </c>
      <c r="CD138" s="367">
        <f t="shared" si="65"/>
        <v>575.2170095277902</v>
      </c>
      <c r="CE138" s="367">
        <f t="shared" si="65"/>
        <v>551.84441519010875</v>
      </c>
      <c r="CF138" s="367">
        <f t="shared" si="65"/>
        <v>530.55566520862885</v>
      </c>
      <c r="CG138" s="367">
        <f t="shared" si="65"/>
        <v>514.38034698652382</v>
      </c>
      <c r="CH138" s="368">
        <f t="shared" si="65"/>
        <v>496.6065083846334</v>
      </c>
    </row>
    <row r="139" spans="1:86" ht="15.6" x14ac:dyDescent="0.3">
      <c r="A139" s="370"/>
      <c r="B139" s="379" t="s">
        <v>648</v>
      </c>
      <c r="C139" s="372"/>
      <c r="D139" s="367"/>
      <c r="E139" s="367"/>
      <c r="F139" s="367"/>
      <c r="G139" s="367"/>
      <c r="H139" s="367"/>
      <c r="I139" s="367"/>
      <c r="J139" s="367"/>
      <c r="K139" s="367"/>
      <c r="L139" s="367"/>
      <c r="M139" s="367"/>
      <c r="N139" s="367"/>
      <c r="O139" s="367"/>
      <c r="P139" s="367"/>
      <c r="Q139" s="367"/>
      <c r="R139" s="367"/>
      <c r="S139" s="367"/>
      <c r="T139" s="367"/>
      <c r="U139" s="367"/>
      <c r="V139" s="367"/>
      <c r="W139" s="367"/>
      <c r="X139" s="367"/>
      <c r="Y139" s="367"/>
      <c r="Z139" s="367"/>
      <c r="AA139" s="367"/>
      <c r="AB139" s="367"/>
      <c r="AC139" s="367"/>
      <c r="AD139" s="367"/>
      <c r="AE139" s="367"/>
      <c r="AF139" s="367"/>
      <c r="AG139" s="367"/>
      <c r="AH139" s="367">
        <v>169.81572001172907</v>
      </c>
      <c r="AI139" s="367">
        <v>163.45885233786507</v>
      </c>
      <c r="AJ139" s="367">
        <v>160.13930271129669</v>
      </c>
      <c r="AK139" s="367">
        <v>162.12684952695429</v>
      </c>
      <c r="AL139" s="367">
        <v>163.85014017495618</v>
      </c>
      <c r="AM139" s="367">
        <v>165.60898991708649</v>
      </c>
      <c r="AN139" s="367">
        <v>159.35765273204476</v>
      </c>
      <c r="AO139" s="367">
        <v>159.37038565729944</v>
      </c>
      <c r="AP139" s="367">
        <v>161.07067591901679</v>
      </c>
      <c r="AQ139" s="367">
        <v>140.9614407104886</v>
      </c>
      <c r="AR139" s="367">
        <v>136.92302161257206</v>
      </c>
      <c r="AS139" s="367">
        <v>128.25642255393501</v>
      </c>
      <c r="AT139" s="367">
        <v>120.07787548968327</v>
      </c>
      <c r="AU139" s="367">
        <v>120.38898086471265</v>
      </c>
      <c r="AV139" s="367">
        <v>116.49632243237485</v>
      </c>
      <c r="AW139" s="367">
        <v>121.57318283369112</v>
      </c>
      <c r="AX139" s="367">
        <v>105.64750086840749</v>
      </c>
      <c r="AY139" s="367">
        <v>102.87378322791514</v>
      </c>
      <c r="AZ139" s="367">
        <v>95.69966835332184</v>
      </c>
      <c r="BA139" s="367">
        <v>95.736826756278745</v>
      </c>
      <c r="BB139" s="367">
        <v>85.64891109088623</v>
      </c>
      <c r="BC139" s="367">
        <v>88.947910576268455</v>
      </c>
      <c r="BD139" s="367">
        <v>84.803378460599788</v>
      </c>
      <c r="BE139" s="367">
        <v>83.134810239197705</v>
      </c>
      <c r="BF139" s="367">
        <v>80.510282913354146</v>
      </c>
      <c r="BG139" s="367">
        <v>76.028476468410403</v>
      </c>
      <c r="BH139" s="367">
        <v>70.815855667697576</v>
      </c>
      <c r="BI139" s="367">
        <v>59.435698558445011</v>
      </c>
      <c r="BJ139" s="367">
        <v>56.104724265505894</v>
      </c>
      <c r="BK139" s="367">
        <v>52.746407929692332</v>
      </c>
      <c r="BL139" s="367">
        <v>54.212419024393377</v>
      </c>
      <c r="BM139" s="367">
        <v>52.959622317383527</v>
      </c>
      <c r="BN139" s="367">
        <v>49.613772738121511</v>
      </c>
      <c r="BO139" s="367">
        <v>47.036729369539515</v>
      </c>
      <c r="BP139" s="367">
        <v>44.867443846682534</v>
      </c>
      <c r="BQ139" s="367">
        <v>41.53889337944684</v>
      </c>
      <c r="BR139" s="367">
        <v>39.163361508030846</v>
      </c>
      <c r="BS139" s="367">
        <v>36.629962782764082</v>
      </c>
      <c r="BT139" s="367">
        <v>33.867078777808153</v>
      </c>
      <c r="BU139" s="367">
        <v>31.230510328886002</v>
      </c>
      <c r="BV139" s="367">
        <v>28.590646280121</v>
      </c>
      <c r="BW139" s="367">
        <v>25.800413464279156</v>
      </c>
      <c r="BX139" s="367">
        <v>19.884642312272682</v>
      </c>
      <c r="BY139" s="367">
        <v>18.486569641503003</v>
      </c>
      <c r="BZ139" s="367">
        <v>16.127636439804714</v>
      </c>
      <c r="CA139" s="367">
        <v>15.272146839085071</v>
      </c>
      <c r="CB139" s="367">
        <v>14.318998181449645</v>
      </c>
      <c r="CC139" s="367">
        <v>12.954321370349534</v>
      </c>
      <c r="CD139" s="367">
        <v>12.068032632854742</v>
      </c>
      <c r="CE139" s="367">
        <v>11.173713147074384</v>
      </c>
      <c r="CF139" s="367">
        <v>10.185134186550526</v>
      </c>
      <c r="CG139" s="367">
        <v>9.3110232037313345</v>
      </c>
      <c r="CH139" s="368">
        <v>8.4931511577343866</v>
      </c>
    </row>
    <row r="140" spans="1:86" ht="15.6" x14ac:dyDescent="0.3">
      <c r="A140" s="370"/>
      <c r="B140" s="335" t="s">
        <v>608</v>
      </c>
      <c r="C140" s="376"/>
      <c r="D140" s="367"/>
      <c r="E140" s="367"/>
      <c r="F140" s="367"/>
      <c r="G140" s="367"/>
      <c r="H140" s="367"/>
      <c r="I140" s="367"/>
      <c r="J140" s="367"/>
      <c r="K140" s="367"/>
      <c r="L140" s="367"/>
      <c r="M140" s="367"/>
      <c r="N140" s="367"/>
      <c r="O140" s="367"/>
      <c r="P140" s="367"/>
      <c r="Q140" s="367"/>
      <c r="R140" s="367"/>
      <c r="S140" s="367"/>
      <c r="T140" s="367"/>
      <c r="U140" s="367"/>
      <c r="V140" s="367"/>
      <c r="W140" s="367"/>
      <c r="X140" s="367"/>
      <c r="Y140" s="367"/>
      <c r="Z140" s="367"/>
      <c r="AA140" s="367"/>
      <c r="AB140" s="367"/>
      <c r="AC140" s="367"/>
      <c r="AD140" s="367"/>
      <c r="AE140" s="367"/>
      <c r="AF140" s="367"/>
      <c r="AG140" s="367"/>
      <c r="AH140" s="367">
        <v>423.41495090354056</v>
      </c>
      <c r="AI140" s="367">
        <v>413.85175724788422</v>
      </c>
      <c r="AJ140" s="367">
        <v>408.53177322204556</v>
      </c>
      <c r="AK140" s="367">
        <v>420.02612022306317</v>
      </c>
      <c r="AL140" s="367">
        <v>470.42483899373349</v>
      </c>
      <c r="AM140" s="367">
        <v>453.11035835937423</v>
      </c>
      <c r="AN140" s="367">
        <v>411.9114287301179</v>
      </c>
      <c r="AO140" s="367">
        <v>402.05340233074605</v>
      </c>
      <c r="AP140" s="367">
        <v>505.80864282384977</v>
      </c>
      <c r="AQ140" s="367">
        <v>492.52514575442387</v>
      </c>
      <c r="AR140" s="367">
        <v>467.9810317016582</v>
      </c>
      <c r="AS140" s="367">
        <v>441.70499713130516</v>
      </c>
      <c r="AT140" s="367">
        <v>455.64850596953818</v>
      </c>
      <c r="AU140" s="367">
        <v>474.03650410179273</v>
      </c>
      <c r="AV140" s="367">
        <v>484.48456108917225</v>
      </c>
      <c r="AW140" s="367">
        <v>497.76350099225692</v>
      </c>
      <c r="AX140" s="367">
        <v>506.43659320926412</v>
      </c>
      <c r="AY140" s="367">
        <v>509.38632319362642</v>
      </c>
      <c r="AZ140" s="367">
        <v>475.34168566480122</v>
      </c>
      <c r="BA140" s="367">
        <v>477.33827882076162</v>
      </c>
      <c r="BB140" s="367">
        <v>484.82810647530897</v>
      </c>
      <c r="BC140" s="367">
        <v>473.25816599535688</v>
      </c>
      <c r="BD140" s="367">
        <v>501.07548428182429</v>
      </c>
      <c r="BE140" s="367">
        <v>510.45466110272451</v>
      </c>
      <c r="BF140" s="367">
        <v>519.73038544859185</v>
      </c>
      <c r="BG140" s="367">
        <v>485.78182120817991</v>
      </c>
      <c r="BH140" s="367">
        <v>511.38280196347256</v>
      </c>
      <c r="BI140" s="367">
        <v>507.80670544128196</v>
      </c>
      <c r="BJ140" s="367">
        <v>511.40880752063191</v>
      </c>
      <c r="BK140" s="367">
        <v>554.68958655405322</v>
      </c>
      <c r="BL140" s="367">
        <v>677.38563530105466</v>
      </c>
      <c r="BM140" s="367">
        <v>704.57688951327918</v>
      </c>
      <c r="BN140" s="367">
        <v>691.84980628726498</v>
      </c>
      <c r="BO140" s="367">
        <v>693.76740712370054</v>
      </c>
      <c r="BP140" s="367">
        <v>714.6313539122815</v>
      </c>
      <c r="BQ140" s="367">
        <v>716.79005599351285</v>
      </c>
      <c r="BR140" s="367">
        <v>728.51113250876494</v>
      </c>
      <c r="BS140" s="367">
        <v>732.80270009894218</v>
      </c>
      <c r="BT140" s="367">
        <v>666.14006666597038</v>
      </c>
      <c r="BU140" s="367">
        <v>653.21150266931863</v>
      </c>
      <c r="BV140" s="367">
        <v>648.26236419051986</v>
      </c>
      <c r="BW140" s="367">
        <v>627.72486266865656</v>
      </c>
      <c r="BX140" s="367">
        <v>519.50530435570522</v>
      </c>
      <c r="BY140" s="367">
        <v>514.64901196748963</v>
      </c>
      <c r="BZ140" s="367">
        <v>485.09060308828771</v>
      </c>
      <c r="CA140" s="367">
        <v>499.70680704977087</v>
      </c>
      <c r="CB140" s="367">
        <v>502.78409624392253</v>
      </c>
      <c r="CC140" s="367">
        <v>489.0892207724516</v>
      </c>
      <c r="CD140" s="367">
        <v>481.09159448939613</v>
      </c>
      <c r="CE140" s="367">
        <v>461.00161765829688</v>
      </c>
      <c r="CF140" s="367">
        <v>443.13067272850662</v>
      </c>
      <c r="CG140" s="367">
        <v>430.26813909146222</v>
      </c>
      <c r="CH140" s="368">
        <v>415.85258014417172</v>
      </c>
    </row>
    <row r="141" spans="1:86" ht="15.6" x14ac:dyDescent="0.3">
      <c r="A141" s="370"/>
      <c r="B141" s="379" t="s">
        <v>414</v>
      </c>
      <c r="C141" s="372"/>
      <c r="D141" s="367"/>
      <c r="E141" s="367"/>
      <c r="F141" s="367"/>
      <c r="G141" s="367"/>
      <c r="H141" s="367"/>
      <c r="I141" s="367"/>
      <c r="J141" s="367"/>
      <c r="K141" s="367"/>
      <c r="L141" s="367"/>
      <c r="M141" s="367"/>
      <c r="N141" s="367"/>
      <c r="O141" s="367"/>
      <c r="P141" s="367"/>
      <c r="Q141" s="367"/>
      <c r="R141" s="367"/>
      <c r="S141" s="367"/>
      <c r="T141" s="367"/>
      <c r="U141" s="367"/>
      <c r="V141" s="367"/>
      <c r="W141" s="367"/>
      <c r="X141" s="367"/>
      <c r="Y141" s="367"/>
      <c r="Z141" s="367"/>
      <c r="AA141" s="367"/>
      <c r="AB141" s="367"/>
      <c r="AC141" s="367"/>
      <c r="AD141" s="367"/>
      <c r="AE141" s="367"/>
      <c r="AF141" s="367"/>
      <c r="AG141" s="367"/>
      <c r="AH141" s="367">
        <v>0</v>
      </c>
      <c r="AI141" s="367">
        <v>0</v>
      </c>
      <c r="AJ141" s="367">
        <v>0</v>
      </c>
      <c r="AK141" s="367">
        <v>0</v>
      </c>
      <c r="AL141" s="367">
        <v>0</v>
      </c>
      <c r="AM141" s="367">
        <v>0</v>
      </c>
      <c r="AN141" s="367">
        <v>0</v>
      </c>
      <c r="AO141" s="367">
        <v>0</v>
      </c>
      <c r="AP141" s="367">
        <v>0</v>
      </c>
      <c r="AQ141" s="367">
        <v>0</v>
      </c>
      <c r="AR141" s="367">
        <v>0</v>
      </c>
      <c r="AS141" s="367">
        <v>0</v>
      </c>
      <c r="AT141" s="367">
        <v>0</v>
      </c>
      <c r="AU141" s="367">
        <v>0</v>
      </c>
      <c r="AV141" s="367">
        <v>0</v>
      </c>
      <c r="AW141" s="367">
        <v>0</v>
      </c>
      <c r="AX141" s="367">
        <v>0</v>
      </c>
      <c r="AY141" s="367">
        <v>0</v>
      </c>
      <c r="AZ141" s="367">
        <v>0</v>
      </c>
      <c r="BA141" s="367">
        <v>0</v>
      </c>
      <c r="BB141" s="367">
        <v>0</v>
      </c>
      <c r="BC141" s="367">
        <v>0</v>
      </c>
      <c r="BD141" s="367">
        <v>0</v>
      </c>
      <c r="BE141" s="367">
        <v>0</v>
      </c>
      <c r="BF141" s="367">
        <v>0</v>
      </c>
      <c r="BG141" s="367">
        <v>0</v>
      </c>
      <c r="BH141" s="367">
        <v>0</v>
      </c>
      <c r="BI141" s="367">
        <v>0</v>
      </c>
      <c r="BJ141" s="367">
        <v>0</v>
      </c>
      <c r="BK141" s="367">
        <v>0</v>
      </c>
      <c r="BL141" s="367">
        <v>8.6817187008750345</v>
      </c>
      <c r="BM141" s="367">
        <v>10.950193839478326</v>
      </c>
      <c r="BN141" s="367">
        <v>14.142629688353789</v>
      </c>
      <c r="BO141" s="367">
        <v>14.243962676238091</v>
      </c>
      <c r="BP141" s="367">
        <v>13.845510936349971</v>
      </c>
      <c r="BQ141" s="367">
        <v>13.288380245065783</v>
      </c>
      <c r="BR141" s="367">
        <v>53.357902149264866</v>
      </c>
      <c r="BS141" s="367">
        <v>61.831576518432428</v>
      </c>
      <c r="BT141" s="367">
        <v>57.136745784486358</v>
      </c>
      <c r="BU141" s="367">
        <v>66.466576494184849</v>
      </c>
      <c r="BV141" s="367">
        <v>54.833272963861752</v>
      </c>
      <c r="BW141" s="367">
        <v>57.138107441796549</v>
      </c>
      <c r="BX141" s="367">
        <v>51.827510429617185</v>
      </c>
      <c r="BY141" s="367">
        <v>51.76518184772511</v>
      </c>
      <c r="BZ141" s="367">
        <v>48.815736358108126</v>
      </c>
      <c r="CA141" s="367">
        <v>46.995739119187547</v>
      </c>
      <c r="CB141" s="367">
        <v>51.312609389929783</v>
      </c>
      <c r="CC141" s="367">
        <v>48.982494294100754</v>
      </c>
      <c r="CD141" s="367">
        <v>46.105338060484513</v>
      </c>
      <c r="CE141" s="367">
        <v>45.012695867728269</v>
      </c>
      <c r="CF141" s="367">
        <v>43.936398364628886</v>
      </c>
      <c r="CG141" s="367">
        <v>42.86608670860101</v>
      </c>
      <c r="CH141" s="368">
        <v>41.743160524329973</v>
      </c>
    </row>
    <row r="142" spans="1:86" s="369" customFormat="1" ht="15.6" x14ac:dyDescent="0.3">
      <c r="A142" s="360"/>
      <c r="B142" s="379" t="s">
        <v>423</v>
      </c>
      <c r="C142" s="361"/>
      <c r="D142" s="366"/>
      <c r="E142" s="366"/>
      <c r="F142" s="366"/>
      <c r="G142" s="366"/>
      <c r="H142" s="366"/>
      <c r="I142" s="366"/>
      <c r="J142" s="366"/>
      <c r="K142" s="366"/>
      <c r="L142" s="366"/>
      <c r="M142" s="366"/>
      <c r="N142" s="366"/>
      <c r="O142" s="366"/>
      <c r="P142" s="366"/>
      <c r="Q142" s="366"/>
      <c r="R142" s="366"/>
      <c r="S142" s="366"/>
      <c r="T142" s="366"/>
      <c r="U142" s="366"/>
      <c r="V142" s="366"/>
      <c r="W142" s="366"/>
      <c r="X142" s="366"/>
      <c r="Y142" s="366"/>
      <c r="Z142" s="366"/>
      <c r="AA142" s="366"/>
      <c r="AB142" s="366"/>
      <c r="AC142" s="366"/>
      <c r="AD142" s="366"/>
      <c r="AE142" s="366"/>
      <c r="AF142" s="366"/>
      <c r="AG142" s="366"/>
      <c r="AH142" s="367">
        <v>0</v>
      </c>
      <c r="AI142" s="367">
        <v>0</v>
      </c>
      <c r="AJ142" s="367">
        <v>0</v>
      </c>
      <c r="AK142" s="367">
        <v>0</v>
      </c>
      <c r="AL142" s="367">
        <v>0</v>
      </c>
      <c r="AM142" s="367">
        <v>0</v>
      </c>
      <c r="AN142" s="367">
        <v>0</v>
      </c>
      <c r="AO142" s="367">
        <v>0</v>
      </c>
      <c r="AP142" s="367">
        <v>0</v>
      </c>
      <c r="AQ142" s="367">
        <v>0</v>
      </c>
      <c r="AR142" s="367">
        <v>0</v>
      </c>
      <c r="AS142" s="367">
        <v>0</v>
      </c>
      <c r="AT142" s="367">
        <v>0</v>
      </c>
      <c r="AU142" s="367">
        <v>0</v>
      </c>
      <c r="AV142" s="367">
        <v>0</v>
      </c>
      <c r="AW142" s="367">
        <v>0</v>
      </c>
      <c r="AX142" s="367">
        <v>7.4150164945401782</v>
      </c>
      <c r="AY142" s="367">
        <v>8.5838637970202836</v>
      </c>
      <c r="AZ142" s="367">
        <v>10.976551691140887</v>
      </c>
      <c r="BA142" s="367">
        <v>9.9633040006442055</v>
      </c>
      <c r="BB142" s="367">
        <v>16.41178906312124</v>
      </c>
      <c r="BC142" s="367">
        <v>20.639503660707732</v>
      </c>
      <c r="BD142" s="367">
        <v>22.993578448485817</v>
      </c>
      <c r="BE142" s="367">
        <v>27.338392598506431</v>
      </c>
      <c r="BF142" s="367">
        <v>36.667240720980487</v>
      </c>
      <c r="BG142" s="367">
        <v>35.11885658943369</v>
      </c>
      <c r="BH142" s="367">
        <v>36.399034190514307</v>
      </c>
      <c r="BI142" s="367">
        <v>42.377964320751332</v>
      </c>
      <c r="BJ142" s="367">
        <v>43.227117478696925</v>
      </c>
      <c r="BK142" s="367">
        <v>44.839130850318647</v>
      </c>
      <c r="BL142" s="367">
        <v>49.707528747960033</v>
      </c>
      <c r="BM142" s="367">
        <v>54.756480994262454</v>
      </c>
      <c r="BN142" s="367">
        <v>58.445436639458293</v>
      </c>
      <c r="BO142" s="367">
        <v>56.436260351056674</v>
      </c>
      <c r="BP142" s="367">
        <v>61.84267776844262</v>
      </c>
      <c r="BQ142" s="367">
        <v>65.540297150867701</v>
      </c>
      <c r="BR142" s="367">
        <v>63.675634401680618</v>
      </c>
      <c r="BS142" s="367">
        <v>65.021192854311465</v>
      </c>
      <c r="BT142" s="367">
        <v>58.343585503330374</v>
      </c>
      <c r="BU142" s="367">
        <v>56.159769925663134</v>
      </c>
      <c r="BV142" s="367">
        <v>59.858659092705452</v>
      </c>
      <c r="BW142" s="367">
        <v>54.398482285068695</v>
      </c>
      <c r="BX142" s="367">
        <v>42.073779728541318</v>
      </c>
      <c r="BY142" s="367">
        <v>45.042933522487658</v>
      </c>
      <c r="BZ142" s="367">
        <v>41.001305803139473</v>
      </c>
      <c r="CA142" s="367">
        <v>31.50909811534677</v>
      </c>
      <c r="CB142" s="367">
        <v>39.087050579456694</v>
      </c>
      <c r="CC142" s="367">
        <v>36.963509165722073</v>
      </c>
      <c r="CD142" s="367">
        <v>35.952044345054773</v>
      </c>
      <c r="CE142" s="367">
        <v>34.656388517009248</v>
      </c>
      <c r="CF142" s="367">
        <v>33.3034599289428</v>
      </c>
      <c r="CG142" s="367">
        <v>31.935097982729285</v>
      </c>
      <c r="CH142" s="368">
        <v>30.517616558397346</v>
      </c>
    </row>
    <row r="143" spans="1:86" s="389" customFormat="1" ht="15.6" thickBot="1" x14ac:dyDescent="0.3">
      <c r="A143" s="383"/>
      <c r="B143" s="383" t="s">
        <v>621</v>
      </c>
      <c r="C143" s="383"/>
      <c r="D143" s="384"/>
      <c r="E143" s="384"/>
      <c r="F143" s="384"/>
      <c r="G143" s="384"/>
      <c r="H143" s="384"/>
      <c r="I143" s="384"/>
      <c r="J143" s="384"/>
      <c r="K143" s="384"/>
      <c r="L143" s="384"/>
      <c r="M143" s="384"/>
      <c r="N143" s="384"/>
      <c r="O143" s="384"/>
      <c r="P143" s="384"/>
      <c r="Q143" s="384"/>
      <c r="R143" s="384"/>
      <c r="S143" s="384"/>
      <c r="T143" s="384"/>
      <c r="U143" s="384"/>
      <c r="V143" s="384"/>
      <c r="W143" s="384"/>
      <c r="X143" s="384"/>
      <c r="Y143" s="384"/>
      <c r="Z143" s="384"/>
      <c r="AA143" s="384"/>
      <c r="AB143" s="384"/>
      <c r="AC143" s="384"/>
      <c r="AD143" s="384"/>
      <c r="AE143" s="384"/>
      <c r="AF143" s="384"/>
      <c r="AG143" s="384"/>
      <c r="AH143" s="396">
        <v>0</v>
      </c>
      <c r="AI143" s="396">
        <v>0</v>
      </c>
      <c r="AJ143" s="396">
        <v>0</v>
      </c>
      <c r="AK143" s="396">
        <v>0</v>
      </c>
      <c r="AL143" s="396">
        <v>0</v>
      </c>
      <c r="AM143" s="396">
        <v>0</v>
      </c>
      <c r="AN143" s="396">
        <v>0</v>
      </c>
      <c r="AO143" s="396">
        <v>0</v>
      </c>
      <c r="AP143" s="396">
        <v>0</v>
      </c>
      <c r="AQ143" s="396">
        <v>0</v>
      </c>
      <c r="AR143" s="396">
        <v>0</v>
      </c>
      <c r="AS143" s="396">
        <v>0</v>
      </c>
      <c r="AT143" s="396">
        <v>0</v>
      </c>
      <c r="AU143" s="396">
        <v>0</v>
      </c>
      <c r="AV143" s="396">
        <v>0</v>
      </c>
      <c r="AW143" s="396">
        <v>0</v>
      </c>
      <c r="AX143" s="396">
        <v>0</v>
      </c>
      <c r="AY143" s="396">
        <v>0</v>
      </c>
      <c r="AZ143" s="396">
        <v>0</v>
      </c>
      <c r="BA143" s="396">
        <v>0</v>
      </c>
      <c r="BB143" s="396">
        <v>0</v>
      </c>
      <c r="BC143" s="396">
        <v>0</v>
      </c>
      <c r="BD143" s="396">
        <v>0</v>
      </c>
      <c r="BE143" s="396">
        <v>0</v>
      </c>
      <c r="BF143" s="396">
        <v>0</v>
      </c>
      <c r="BG143" s="396">
        <v>0</v>
      </c>
      <c r="BH143" s="396">
        <v>0</v>
      </c>
      <c r="BI143" s="396">
        <v>0</v>
      </c>
      <c r="BJ143" s="396">
        <v>0</v>
      </c>
      <c r="BK143" s="396">
        <v>0</v>
      </c>
      <c r="BL143" s="396">
        <v>0</v>
      </c>
      <c r="BM143" s="396">
        <v>0</v>
      </c>
      <c r="BN143" s="396">
        <v>0</v>
      </c>
      <c r="BO143" s="396">
        <v>0</v>
      </c>
      <c r="BP143" s="396">
        <v>0</v>
      </c>
      <c r="BQ143" s="396">
        <v>0</v>
      </c>
      <c r="BR143" s="396">
        <v>0</v>
      </c>
      <c r="BS143" s="396">
        <v>0</v>
      </c>
      <c r="BT143" s="396">
        <v>0</v>
      </c>
      <c r="BU143" s="396">
        <v>0</v>
      </c>
      <c r="BV143" s="396">
        <v>0</v>
      </c>
      <c r="BW143" s="396">
        <v>0</v>
      </c>
      <c r="BX143" s="396">
        <v>0</v>
      </c>
      <c r="BY143" s="396">
        <v>0</v>
      </c>
      <c r="BZ143" s="396">
        <v>435.18115997115734</v>
      </c>
      <c r="CA143" s="396">
        <v>424.16121880495785</v>
      </c>
      <c r="CB143" s="396">
        <v>2.8222642754912433</v>
      </c>
      <c r="CC143" s="396">
        <v>0.25022714637306359</v>
      </c>
      <c r="CD143" s="396">
        <v>0</v>
      </c>
      <c r="CE143" s="396">
        <v>0</v>
      </c>
      <c r="CF143" s="396">
        <v>0</v>
      </c>
      <c r="CG143" s="396">
        <v>0</v>
      </c>
      <c r="CH143" s="397">
        <v>0</v>
      </c>
    </row>
    <row r="144" spans="1:86" ht="31.2" x14ac:dyDescent="0.3">
      <c r="A144" s="349" t="s">
        <v>48</v>
      </c>
      <c r="B144" s="350" t="s">
        <v>652</v>
      </c>
      <c r="C144" s="351"/>
      <c r="D144" s="352" t="s">
        <v>297</v>
      </c>
      <c r="E144" s="352" t="s">
        <v>298</v>
      </c>
      <c r="F144" s="352" t="s">
        <v>299</v>
      </c>
      <c r="G144" s="352" t="s">
        <v>300</v>
      </c>
      <c r="H144" s="352" t="s">
        <v>301</v>
      </c>
      <c r="I144" s="352" t="s">
        <v>302</v>
      </c>
      <c r="J144" s="352" t="s">
        <v>303</v>
      </c>
      <c r="K144" s="352" t="s">
        <v>304</v>
      </c>
      <c r="L144" s="352" t="s">
        <v>305</v>
      </c>
      <c r="M144" s="352" t="s">
        <v>306</v>
      </c>
      <c r="N144" s="352" t="s">
        <v>307</v>
      </c>
      <c r="O144" s="352" t="s">
        <v>308</v>
      </c>
      <c r="P144" s="352" t="s">
        <v>309</v>
      </c>
      <c r="Q144" s="352" t="s">
        <v>310</v>
      </c>
      <c r="R144" s="352" t="s">
        <v>311</v>
      </c>
      <c r="S144" s="352" t="s">
        <v>312</v>
      </c>
      <c r="T144" s="352" t="s">
        <v>313</v>
      </c>
      <c r="U144" s="352" t="s">
        <v>314</v>
      </c>
      <c r="V144" s="352" t="s">
        <v>315</v>
      </c>
      <c r="W144" s="352" t="s">
        <v>316</v>
      </c>
      <c r="X144" s="352" t="s">
        <v>317</v>
      </c>
      <c r="Y144" s="352" t="s">
        <v>318</v>
      </c>
      <c r="Z144" s="352" t="s">
        <v>319</v>
      </c>
      <c r="AA144" s="352" t="s">
        <v>320</v>
      </c>
      <c r="AB144" s="352" t="s">
        <v>321</v>
      </c>
      <c r="AC144" s="352" t="s">
        <v>322</v>
      </c>
      <c r="AD144" s="352" t="s">
        <v>323</v>
      </c>
      <c r="AE144" s="352" t="s">
        <v>324</v>
      </c>
      <c r="AF144" s="352" t="s">
        <v>325</v>
      </c>
      <c r="AG144" s="352" t="s">
        <v>326</v>
      </c>
      <c r="AH144" s="352" t="s">
        <v>327</v>
      </c>
      <c r="AI144" s="352" t="s">
        <v>328</v>
      </c>
      <c r="AJ144" s="352" t="s">
        <v>329</v>
      </c>
      <c r="AK144" s="352" t="s">
        <v>330</v>
      </c>
      <c r="AL144" s="352" t="s">
        <v>331</v>
      </c>
      <c r="AM144" s="352" t="s">
        <v>332</v>
      </c>
      <c r="AN144" s="352" t="s">
        <v>333</v>
      </c>
      <c r="AO144" s="352" t="s">
        <v>334</v>
      </c>
      <c r="AP144" s="352" t="s">
        <v>335</v>
      </c>
      <c r="AQ144" s="352" t="s">
        <v>336</v>
      </c>
      <c r="AR144" s="352" t="s">
        <v>337</v>
      </c>
      <c r="AS144" s="352" t="s">
        <v>338</v>
      </c>
      <c r="AT144" s="352" t="s">
        <v>339</v>
      </c>
      <c r="AU144" s="352" t="s">
        <v>340</v>
      </c>
      <c r="AV144" s="352" t="s">
        <v>341</v>
      </c>
      <c r="AW144" s="352" t="s">
        <v>342</v>
      </c>
      <c r="AX144" s="352" t="s">
        <v>343</v>
      </c>
      <c r="AY144" s="352" t="s">
        <v>226</v>
      </c>
      <c r="AZ144" s="352" t="s">
        <v>227</v>
      </c>
      <c r="BA144" s="352" t="s">
        <v>228</v>
      </c>
      <c r="BB144" s="352" t="s">
        <v>229</v>
      </c>
      <c r="BC144" s="352" t="s">
        <v>230</v>
      </c>
      <c r="BD144" s="352" t="s">
        <v>231</v>
      </c>
      <c r="BE144" s="352" t="s">
        <v>232</v>
      </c>
      <c r="BF144" s="352" t="s">
        <v>233</v>
      </c>
      <c r="BG144" s="352" t="s">
        <v>234</v>
      </c>
      <c r="BH144" s="352" t="s">
        <v>235</v>
      </c>
      <c r="BI144" s="352" t="s">
        <v>236</v>
      </c>
      <c r="BJ144" s="352" t="s">
        <v>237</v>
      </c>
      <c r="BK144" s="352" t="s">
        <v>238</v>
      </c>
      <c r="BL144" s="352" t="s">
        <v>239</v>
      </c>
      <c r="BM144" s="352" t="s">
        <v>240</v>
      </c>
      <c r="BN144" s="352" t="s">
        <v>241</v>
      </c>
      <c r="BO144" s="352" t="s">
        <v>242</v>
      </c>
      <c r="BP144" s="352" t="s">
        <v>243</v>
      </c>
      <c r="BQ144" s="352" t="s">
        <v>244</v>
      </c>
      <c r="BR144" s="352" t="s">
        <v>245</v>
      </c>
      <c r="BS144" s="352" t="s">
        <v>246</v>
      </c>
      <c r="BT144" s="352" t="s">
        <v>247</v>
      </c>
      <c r="BU144" s="352" t="s">
        <v>248</v>
      </c>
      <c r="BV144" s="352" t="s">
        <v>249</v>
      </c>
      <c r="BW144" s="352" t="s">
        <v>250</v>
      </c>
      <c r="BX144" s="352" t="s">
        <v>251</v>
      </c>
      <c r="BY144" s="352" t="s">
        <v>252</v>
      </c>
      <c r="BZ144" s="352" t="s">
        <v>253</v>
      </c>
      <c r="CA144" s="352" t="s">
        <v>254</v>
      </c>
      <c r="CB144" s="352" t="s">
        <v>255</v>
      </c>
      <c r="CC144" s="352" t="s">
        <v>256</v>
      </c>
      <c r="CD144" s="352" t="s">
        <v>257</v>
      </c>
      <c r="CE144" s="352" t="s">
        <v>258</v>
      </c>
      <c r="CF144" s="352" t="s">
        <v>259</v>
      </c>
      <c r="CG144" s="353" t="s">
        <v>260</v>
      </c>
      <c r="CH144" s="354" t="s">
        <v>261</v>
      </c>
    </row>
    <row r="145" spans="1:88" ht="15.6" x14ac:dyDescent="0.3">
      <c r="A145" s="355">
        <v>2026</v>
      </c>
      <c r="B145" s="356" t="s">
        <v>625</v>
      </c>
      <c r="C145" s="357"/>
      <c r="D145" s="358" t="s">
        <v>263</v>
      </c>
      <c r="E145" s="358" t="s">
        <v>263</v>
      </c>
      <c r="F145" s="358" t="s">
        <v>263</v>
      </c>
      <c r="G145" s="358" t="s">
        <v>263</v>
      </c>
      <c r="H145" s="358" t="s">
        <v>263</v>
      </c>
      <c r="I145" s="358" t="s">
        <v>263</v>
      </c>
      <c r="J145" s="358" t="s">
        <v>263</v>
      </c>
      <c r="K145" s="358" t="s">
        <v>263</v>
      </c>
      <c r="L145" s="358" t="s">
        <v>263</v>
      </c>
      <c r="M145" s="358" t="s">
        <v>263</v>
      </c>
      <c r="N145" s="358" t="s">
        <v>263</v>
      </c>
      <c r="O145" s="358" t="s">
        <v>263</v>
      </c>
      <c r="P145" s="358" t="s">
        <v>263</v>
      </c>
      <c r="Q145" s="358" t="s">
        <v>263</v>
      </c>
      <c r="R145" s="358" t="s">
        <v>263</v>
      </c>
      <c r="S145" s="358" t="s">
        <v>263</v>
      </c>
      <c r="T145" s="358" t="s">
        <v>263</v>
      </c>
      <c r="U145" s="358" t="s">
        <v>263</v>
      </c>
      <c r="V145" s="358" t="s">
        <v>263</v>
      </c>
      <c r="W145" s="358" t="s">
        <v>263</v>
      </c>
      <c r="X145" s="358" t="s">
        <v>263</v>
      </c>
      <c r="Y145" s="358" t="s">
        <v>263</v>
      </c>
      <c r="Z145" s="358" t="s">
        <v>263</v>
      </c>
      <c r="AA145" s="358" t="s">
        <v>263</v>
      </c>
      <c r="AB145" s="358" t="s">
        <v>263</v>
      </c>
      <c r="AC145" s="358" t="s">
        <v>263</v>
      </c>
      <c r="AD145" s="358" t="s">
        <v>263</v>
      </c>
      <c r="AE145" s="358" t="s">
        <v>263</v>
      </c>
      <c r="AF145" s="358" t="s">
        <v>263</v>
      </c>
      <c r="AG145" s="358" t="s">
        <v>263</v>
      </c>
      <c r="AH145" s="358" t="s">
        <v>263</v>
      </c>
      <c r="AI145" s="358" t="s">
        <v>263</v>
      </c>
      <c r="AJ145" s="358" t="s">
        <v>263</v>
      </c>
      <c r="AK145" s="358" t="s">
        <v>263</v>
      </c>
      <c r="AL145" s="358" t="s">
        <v>263</v>
      </c>
      <c r="AM145" s="358" t="s">
        <v>263</v>
      </c>
      <c r="AN145" s="358" t="s">
        <v>263</v>
      </c>
      <c r="AO145" s="358" t="s">
        <v>263</v>
      </c>
      <c r="AP145" s="358" t="s">
        <v>263</v>
      </c>
      <c r="AQ145" s="358" t="s">
        <v>263</v>
      </c>
      <c r="AR145" s="358" t="s">
        <v>263</v>
      </c>
      <c r="AS145" s="358" t="s">
        <v>263</v>
      </c>
      <c r="AT145" s="358" t="s">
        <v>263</v>
      </c>
      <c r="AU145" s="358" t="s">
        <v>263</v>
      </c>
      <c r="AV145" s="358" t="s">
        <v>263</v>
      </c>
      <c r="AW145" s="358" t="s">
        <v>263</v>
      </c>
      <c r="AX145" s="358" t="s">
        <v>263</v>
      </c>
      <c r="AY145" s="358" t="s">
        <v>263</v>
      </c>
      <c r="AZ145" s="358" t="s">
        <v>263</v>
      </c>
      <c r="BA145" s="358" t="s">
        <v>263</v>
      </c>
      <c r="BB145" s="358" t="s">
        <v>263</v>
      </c>
      <c r="BC145" s="358" t="s">
        <v>263</v>
      </c>
      <c r="BD145" s="358" t="s">
        <v>263</v>
      </c>
      <c r="BE145" s="358" t="s">
        <v>263</v>
      </c>
      <c r="BF145" s="358" t="s">
        <v>263</v>
      </c>
      <c r="BG145" s="358" t="s">
        <v>263</v>
      </c>
      <c r="BH145" s="358" t="s">
        <v>263</v>
      </c>
      <c r="BI145" s="358" t="s">
        <v>263</v>
      </c>
      <c r="BJ145" s="358" t="s">
        <v>263</v>
      </c>
      <c r="BK145" s="358" t="s">
        <v>263</v>
      </c>
      <c r="BL145" s="358" t="s">
        <v>263</v>
      </c>
      <c r="BM145" s="358" t="s">
        <v>263</v>
      </c>
      <c r="BN145" s="358" t="s">
        <v>263</v>
      </c>
      <c r="BO145" s="358" t="s">
        <v>263</v>
      </c>
      <c r="BP145" s="358" t="s">
        <v>263</v>
      </c>
      <c r="BQ145" s="358" t="s">
        <v>263</v>
      </c>
      <c r="BR145" s="358" t="s">
        <v>263</v>
      </c>
      <c r="BS145" s="358" t="s">
        <v>263</v>
      </c>
      <c r="BT145" s="358" t="s">
        <v>263</v>
      </c>
      <c r="BU145" s="358" t="s">
        <v>263</v>
      </c>
      <c r="BV145" s="358" t="s">
        <v>263</v>
      </c>
      <c r="BW145" s="358" t="s">
        <v>263</v>
      </c>
      <c r="BX145" s="358" t="s">
        <v>263</v>
      </c>
      <c r="BY145" s="358" t="s">
        <v>263</v>
      </c>
      <c r="BZ145" s="358" t="s">
        <v>263</v>
      </c>
      <c r="CA145" s="358" t="s">
        <v>263</v>
      </c>
      <c r="CB145" s="358" t="s">
        <v>263</v>
      </c>
      <c r="CC145" s="358" t="s">
        <v>264</v>
      </c>
      <c r="CD145" s="358" t="s">
        <v>264</v>
      </c>
      <c r="CE145" s="358" t="s">
        <v>264</v>
      </c>
      <c r="CF145" s="358" t="s">
        <v>264</v>
      </c>
      <c r="CG145" s="358" t="s">
        <v>264</v>
      </c>
      <c r="CH145" s="359" t="s">
        <v>264</v>
      </c>
    </row>
    <row r="146" spans="1:88" ht="15.6" x14ac:dyDescent="0.3">
      <c r="A146" s="360"/>
      <c r="B146" s="267" t="s">
        <v>653</v>
      </c>
      <c r="C146" s="361"/>
      <c r="D146" s="362"/>
      <c r="E146" s="362"/>
      <c r="F146" s="362"/>
      <c r="G146" s="362"/>
      <c r="H146" s="362"/>
      <c r="I146" s="362"/>
      <c r="J146" s="362"/>
      <c r="K146" s="362"/>
      <c r="L146" s="362"/>
      <c r="M146" s="362"/>
      <c r="N146" s="362"/>
      <c r="O146" s="362"/>
      <c r="P146" s="362"/>
      <c r="Q146" s="362"/>
      <c r="R146" s="362"/>
      <c r="S146" s="362"/>
      <c r="T146" s="362"/>
      <c r="U146" s="362"/>
      <c r="V146" s="362"/>
      <c r="W146" s="362"/>
      <c r="X146" s="362"/>
      <c r="Y146" s="362"/>
      <c r="Z146" s="362"/>
      <c r="AA146" s="362"/>
      <c r="AB146" s="362"/>
      <c r="AC146" s="362"/>
      <c r="AD146" s="362"/>
      <c r="AE146" s="362"/>
      <c r="AF146" s="362"/>
      <c r="AG146" s="362"/>
      <c r="AH146" s="362"/>
      <c r="AI146" s="362"/>
      <c r="AJ146" s="362"/>
      <c r="AK146" s="362"/>
      <c r="AL146" s="362"/>
      <c r="AM146" s="362"/>
      <c r="AN146" s="362"/>
      <c r="AO146" s="362"/>
      <c r="AP146" s="362"/>
      <c r="AQ146" s="362"/>
      <c r="AR146" s="362"/>
      <c r="AS146" s="362"/>
      <c r="AT146" s="362"/>
      <c r="AU146" s="362"/>
      <c r="AV146" s="362"/>
      <c r="AW146" s="362"/>
      <c r="AX146" s="362"/>
      <c r="AY146" s="362"/>
      <c r="AZ146" s="362"/>
      <c r="BA146" s="362"/>
      <c r="BB146" s="362"/>
      <c r="BC146" s="362"/>
      <c r="BD146" s="362"/>
      <c r="BE146" s="362"/>
      <c r="BF146" s="366"/>
      <c r="BG146" s="366"/>
      <c r="BH146" s="366"/>
      <c r="BI146" s="366"/>
      <c r="BJ146" s="366"/>
      <c r="BK146" s="366"/>
      <c r="BL146" s="366"/>
      <c r="BM146" s="366"/>
      <c r="BN146" s="366"/>
      <c r="BO146" s="366"/>
      <c r="BP146" s="366"/>
      <c r="BQ146" s="366"/>
      <c r="BR146" s="366"/>
      <c r="BS146" s="366"/>
      <c r="BT146" s="366"/>
      <c r="BU146" s="366"/>
      <c r="BV146" s="366"/>
      <c r="BW146" s="366"/>
      <c r="BX146" s="366"/>
      <c r="BY146" s="366"/>
      <c r="BZ146" s="366"/>
      <c r="CA146" s="366"/>
      <c r="CB146" s="366"/>
      <c r="CC146" s="366"/>
      <c r="CD146" s="366"/>
      <c r="CE146" s="366"/>
      <c r="CF146" s="366"/>
      <c r="CG146" s="398"/>
      <c r="CH146" s="399"/>
    </row>
    <row r="147" spans="1:88" s="369" customFormat="1" ht="15.6" x14ac:dyDescent="0.3">
      <c r="A147" s="360"/>
      <c r="B147" s="365" t="s">
        <v>361</v>
      </c>
      <c r="C147" s="361"/>
      <c r="D147" s="366"/>
      <c r="E147" s="366"/>
      <c r="F147" s="366"/>
      <c r="G147" s="366"/>
      <c r="H147" s="366"/>
      <c r="I147" s="366"/>
      <c r="J147" s="366"/>
      <c r="K147" s="366"/>
      <c r="L147" s="366"/>
      <c r="M147" s="366"/>
      <c r="N147" s="366"/>
      <c r="O147" s="366"/>
      <c r="P147" s="366"/>
      <c r="Q147" s="366"/>
      <c r="R147" s="366"/>
      <c r="S147" s="366"/>
      <c r="T147" s="366"/>
      <c r="U147" s="366"/>
      <c r="V147" s="366"/>
      <c r="W147" s="366"/>
      <c r="X147" s="366"/>
      <c r="Y147" s="366"/>
      <c r="Z147" s="366"/>
      <c r="AA147" s="366"/>
      <c r="AB147" s="366"/>
      <c r="AC147" s="366"/>
      <c r="AD147" s="366"/>
      <c r="AE147" s="366"/>
      <c r="AF147" s="366"/>
      <c r="AG147" s="366"/>
      <c r="AH147" s="366"/>
      <c r="AI147" s="366"/>
      <c r="AJ147" s="366"/>
      <c r="AK147" s="366"/>
      <c r="AL147" s="366"/>
      <c r="AM147" s="366"/>
      <c r="AN147" s="366"/>
      <c r="AO147" s="366"/>
      <c r="AP147" s="366"/>
      <c r="AQ147" s="366"/>
      <c r="AR147" s="366"/>
      <c r="AS147" s="366"/>
      <c r="AT147" s="366"/>
      <c r="AU147" s="366"/>
      <c r="AV147" s="366"/>
      <c r="AW147" s="366"/>
      <c r="AX147" s="366"/>
      <c r="AY147" s="366"/>
      <c r="AZ147" s="366"/>
      <c r="BA147" s="366"/>
      <c r="BB147" s="366"/>
      <c r="BC147" s="366"/>
      <c r="BD147" s="366"/>
      <c r="BE147" s="366"/>
      <c r="BF147" s="366"/>
      <c r="BG147" s="366"/>
      <c r="BH147" s="366"/>
      <c r="BI147" s="366"/>
      <c r="BJ147" s="366"/>
      <c r="BK147" s="366"/>
      <c r="BL147" s="366"/>
      <c r="BM147" s="366"/>
      <c r="BN147" s="366"/>
      <c r="BO147" s="366"/>
      <c r="BP147" s="366"/>
      <c r="BQ147" s="366"/>
      <c r="BR147" s="366"/>
      <c r="BS147" s="366"/>
      <c r="BT147" s="366"/>
      <c r="BU147" s="366"/>
      <c r="BV147" s="366"/>
      <c r="BW147" s="366"/>
      <c r="BX147" s="366"/>
      <c r="BY147" s="366"/>
      <c r="BZ147" s="366"/>
      <c r="CA147" s="366"/>
      <c r="CB147" s="366"/>
      <c r="CC147" s="366"/>
      <c r="CD147" s="366"/>
      <c r="CE147" s="366"/>
      <c r="CF147" s="366"/>
      <c r="CG147" s="366"/>
      <c r="CH147" s="382"/>
    </row>
    <row r="148" spans="1:88" ht="15.6" x14ac:dyDescent="0.3">
      <c r="A148" s="370"/>
      <c r="B148" s="371" t="s">
        <v>590</v>
      </c>
      <c r="C148" s="372"/>
      <c r="D148" s="367"/>
      <c r="E148" s="367"/>
      <c r="F148" s="367"/>
      <c r="G148" s="367"/>
      <c r="H148" s="367"/>
      <c r="I148" s="367"/>
      <c r="J148" s="367"/>
      <c r="K148" s="367"/>
      <c r="L148" s="367"/>
      <c r="M148" s="367"/>
      <c r="N148" s="367"/>
      <c r="O148" s="367"/>
      <c r="P148" s="367"/>
      <c r="Q148" s="367"/>
      <c r="R148" s="367"/>
      <c r="S148" s="367"/>
      <c r="T148" s="367"/>
      <c r="U148" s="367"/>
      <c r="V148" s="367"/>
      <c r="W148" s="367"/>
      <c r="X148" s="367"/>
      <c r="Y148" s="367"/>
      <c r="Z148" s="367"/>
      <c r="AA148" s="367"/>
      <c r="AB148" s="367"/>
      <c r="AC148" s="367"/>
      <c r="AD148" s="367"/>
      <c r="AE148" s="367"/>
      <c r="AF148" s="367"/>
      <c r="AG148" s="367"/>
      <c r="AH148" s="367">
        <f>SUM(AH149:AH150,AH153)</f>
        <v>61</v>
      </c>
      <c r="AI148" s="367">
        <f t="shared" ref="AI148:CH148" si="66">SUM(AI149:AI150,AI153)</f>
        <v>62</v>
      </c>
      <c r="AJ148" s="367">
        <f t="shared" si="66"/>
        <v>65</v>
      </c>
      <c r="AK148" s="367">
        <f t="shared" si="66"/>
        <v>66</v>
      </c>
      <c r="AL148" s="367">
        <f t="shared" si="66"/>
        <v>69</v>
      </c>
      <c r="AM148" s="367">
        <f t="shared" si="66"/>
        <v>70</v>
      </c>
      <c r="AN148" s="367">
        <f t="shared" si="66"/>
        <v>75</v>
      </c>
      <c r="AO148" s="367">
        <f t="shared" si="66"/>
        <v>78</v>
      </c>
      <c r="AP148" s="367">
        <f t="shared" si="66"/>
        <v>81</v>
      </c>
      <c r="AQ148" s="367">
        <f t="shared" si="66"/>
        <v>85</v>
      </c>
      <c r="AR148" s="367">
        <f t="shared" si="66"/>
        <v>89</v>
      </c>
      <c r="AS148" s="367">
        <f t="shared" si="66"/>
        <v>92</v>
      </c>
      <c r="AT148" s="367">
        <f t="shared" si="66"/>
        <v>98</v>
      </c>
      <c r="AU148" s="367">
        <f t="shared" si="66"/>
        <v>109</v>
      </c>
      <c r="AV148" s="367">
        <f t="shared" si="66"/>
        <v>106</v>
      </c>
      <c r="AW148" s="367">
        <f t="shared" si="66"/>
        <v>129</v>
      </c>
      <c r="AX148" s="367">
        <f t="shared" si="66"/>
        <v>147</v>
      </c>
      <c r="AY148" s="367">
        <f t="shared" si="66"/>
        <v>166</v>
      </c>
      <c r="AZ148" s="367">
        <f t="shared" si="66"/>
        <v>181</v>
      </c>
      <c r="BA148" s="367">
        <f t="shared" si="66"/>
        <v>197</v>
      </c>
      <c r="BB148" s="367">
        <f t="shared" si="66"/>
        <v>207</v>
      </c>
      <c r="BC148" s="367">
        <f t="shared" si="66"/>
        <v>216</v>
      </c>
      <c r="BD148" s="367">
        <f t="shared" si="66"/>
        <v>227</v>
      </c>
      <c r="BE148" s="367">
        <f t="shared" si="66"/>
        <v>239</v>
      </c>
      <c r="BF148" s="367">
        <f t="shared" si="66"/>
        <v>258</v>
      </c>
      <c r="BG148" s="367">
        <f t="shared" si="66"/>
        <v>270</v>
      </c>
      <c r="BH148" s="367">
        <f t="shared" si="66"/>
        <v>279</v>
      </c>
      <c r="BI148" s="367">
        <f t="shared" si="66"/>
        <v>286</v>
      </c>
      <c r="BJ148" s="367">
        <f t="shared" si="66"/>
        <v>292</v>
      </c>
      <c r="BK148" s="367">
        <f t="shared" si="66"/>
        <v>300</v>
      </c>
      <c r="BL148" s="367">
        <f t="shared" si="66"/>
        <v>310</v>
      </c>
      <c r="BM148" s="367">
        <f t="shared" si="66"/>
        <v>322</v>
      </c>
      <c r="BN148" s="367">
        <f t="shared" si="66"/>
        <v>331</v>
      </c>
      <c r="BO148" s="367">
        <f t="shared" si="66"/>
        <v>339</v>
      </c>
      <c r="BP148" s="367">
        <f t="shared" si="66"/>
        <v>350</v>
      </c>
      <c r="BQ148" s="367">
        <f t="shared" si="66"/>
        <v>362</v>
      </c>
      <c r="BR148" s="367">
        <f t="shared" si="66"/>
        <v>381</v>
      </c>
      <c r="BS148" s="367">
        <f t="shared" si="66"/>
        <v>406</v>
      </c>
      <c r="BT148" s="367">
        <f t="shared" si="66"/>
        <v>426</v>
      </c>
      <c r="BU148" s="367">
        <f t="shared" si="66"/>
        <v>450</v>
      </c>
      <c r="BV148" s="367">
        <f t="shared" si="66"/>
        <v>474</v>
      </c>
      <c r="BW148" s="367">
        <f t="shared" si="66"/>
        <v>506</v>
      </c>
      <c r="BX148" s="367">
        <f t="shared" si="66"/>
        <v>494</v>
      </c>
      <c r="BY148" s="367">
        <f t="shared" si="66"/>
        <v>529</v>
      </c>
      <c r="BZ148" s="367">
        <f t="shared" si="66"/>
        <v>591</v>
      </c>
      <c r="CA148" s="367">
        <f t="shared" si="66"/>
        <v>669</v>
      </c>
      <c r="CB148" s="367">
        <f t="shared" si="66"/>
        <v>764</v>
      </c>
      <c r="CC148" s="367">
        <f t="shared" si="66"/>
        <v>884</v>
      </c>
      <c r="CD148" s="367">
        <f t="shared" si="66"/>
        <v>967</v>
      </c>
      <c r="CE148" s="367">
        <f t="shared" si="66"/>
        <v>1034</v>
      </c>
      <c r="CF148" s="367">
        <f t="shared" si="66"/>
        <v>1092</v>
      </c>
      <c r="CG148" s="367">
        <f t="shared" si="66"/>
        <v>1142</v>
      </c>
      <c r="CH148" s="368">
        <f t="shared" si="66"/>
        <v>1186</v>
      </c>
    </row>
    <row r="149" spans="1:88" ht="15.6" x14ac:dyDescent="0.3">
      <c r="A149" s="370"/>
      <c r="B149" s="335" t="s">
        <v>529</v>
      </c>
      <c r="C149" s="372"/>
      <c r="D149" s="367"/>
      <c r="E149" s="367"/>
      <c r="F149" s="367"/>
      <c r="G149" s="367"/>
      <c r="H149" s="367"/>
      <c r="I149" s="367"/>
      <c r="J149" s="367"/>
      <c r="K149" s="367"/>
      <c r="L149" s="367"/>
      <c r="M149" s="367"/>
      <c r="N149" s="367"/>
      <c r="O149" s="367"/>
      <c r="P149" s="367"/>
      <c r="Q149" s="367"/>
      <c r="R149" s="367"/>
      <c r="S149" s="367"/>
      <c r="T149" s="367"/>
      <c r="U149" s="367"/>
      <c r="V149" s="367"/>
      <c r="W149" s="367"/>
      <c r="X149" s="367"/>
      <c r="Y149" s="367"/>
      <c r="Z149" s="367"/>
      <c r="AA149" s="367"/>
      <c r="AB149" s="367"/>
      <c r="AC149" s="367"/>
      <c r="AD149" s="367"/>
      <c r="AE149" s="367"/>
      <c r="AF149" s="367"/>
      <c r="AG149" s="367"/>
      <c r="AH149" s="367">
        <v>46</v>
      </c>
      <c r="AI149" s="367">
        <v>47</v>
      </c>
      <c r="AJ149" s="367">
        <v>49</v>
      </c>
      <c r="AK149" s="367">
        <v>50</v>
      </c>
      <c r="AL149" s="367">
        <v>53</v>
      </c>
      <c r="AM149" s="367">
        <v>54</v>
      </c>
      <c r="AN149" s="367">
        <v>58</v>
      </c>
      <c r="AO149" s="367">
        <v>61</v>
      </c>
      <c r="AP149" s="367">
        <v>64</v>
      </c>
      <c r="AQ149" s="367">
        <v>68</v>
      </c>
      <c r="AR149" s="367">
        <v>72</v>
      </c>
      <c r="AS149" s="367">
        <v>74</v>
      </c>
      <c r="AT149" s="367">
        <v>80</v>
      </c>
      <c r="AU149" s="367">
        <v>90</v>
      </c>
      <c r="AV149" s="367">
        <v>0</v>
      </c>
      <c r="AW149" s="367">
        <v>0</v>
      </c>
      <c r="AX149" s="367">
        <v>0</v>
      </c>
      <c r="AY149" s="367">
        <v>0</v>
      </c>
      <c r="AZ149" s="367">
        <v>0</v>
      </c>
      <c r="BA149" s="367">
        <v>0</v>
      </c>
      <c r="BB149" s="367">
        <v>0</v>
      </c>
      <c r="BC149" s="367">
        <v>0</v>
      </c>
      <c r="BD149" s="367">
        <v>0</v>
      </c>
      <c r="BE149" s="367">
        <v>0</v>
      </c>
      <c r="BF149" s="367">
        <v>0</v>
      </c>
      <c r="BG149" s="367">
        <v>0</v>
      </c>
      <c r="BH149" s="367">
        <v>0</v>
      </c>
      <c r="BI149" s="367">
        <v>0</v>
      </c>
      <c r="BJ149" s="367">
        <v>0</v>
      </c>
      <c r="BK149" s="367">
        <v>0</v>
      </c>
      <c r="BL149" s="367">
        <v>0</v>
      </c>
      <c r="BM149" s="367">
        <v>0</v>
      </c>
      <c r="BN149" s="367">
        <v>0</v>
      </c>
      <c r="BO149" s="367">
        <v>0</v>
      </c>
      <c r="BP149" s="367">
        <v>0</v>
      </c>
      <c r="BQ149" s="367">
        <v>0</v>
      </c>
      <c r="BR149" s="367">
        <v>0</v>
      </c>
      <c r="BS149" s="367">
        <v>0</v>
      </c>
      <c r="BT149" s="367">
        <v>0</v>
      </c>
      <c r="BU149" s="367">
        <v>0</v>
      </c>
      <c r="BV149" s="367">
        <v>0</v>
      </c>
      <c r="BW149" s="367">
        <v>0</v>
      </c>
      <c r="BX149" s="367">
        <v>0</v>
      </c>
      <c r="BY149" s="367">
        <v>0</v>
      </c>
      <c r="BZ149" s="367">
        <v>0</v>
      </c>
      <c r="CA149" s="367">
        <v>0</v>
      </c>
      <c r="CB149" s="367">
        <v>0</v>
      </c>
      <c r="CC149" s="367">
        <v>0</v>
      </c>
      <c r="CD149" s="367">
        <v>0</v>
      </c>
      <c r="CE149" s="367">
        <v>0</v>
      </c>
      <c r="CF149" s="367">
        <v>0</v>
      </c>
      <c r="CG149" s="367">
        <v>0</v>
      </c>
      <c r="CH149" s="368">
        <v>0</v>
      </c>
    </row>
    <row r="150" spans="1:88" ht="15.6" x14ac:dyDescent="0.3">
      <c r="A150" s="370"/>
      <c r="B150" s="373" t="s">
        <v>639</v>
      </c>
      <c r="C150" s="372"/>
      <c r="D150" s="367"/>
      <c r="E150" s="367"/>
      <c r="F150" s="367"/>
      <c r="G150" s="367"/>
      <c r="H150" s="367"/>
      <c r="I150" s="367"/>
      <c r="J150" s="367"/>
      <c r="K150" s="367"/>
      <c r="L150" s="367"/>
      <c r="M150" s="367"/>
      <c r="N150" s="367"/>
      <c r="O150" s="367"/>
      <c r="P150" s="367"/>
      <c r="Q150" s="367"/>
      <c r="R150" s="367"/>
      <c r="S150" s="367"/>
      <c r="T150" s="367"/>
      <c r="U150" s="367"/>
      <c r="V150" s="367"/>
      <c r="W150" s="367"/>
      <c r="X150" s="367"/>
      <c r="Y150" s="367"/>
      <c r="Z150" s="367"/>
      <c r="AA150" s="367"/>
      <c r="AB150" s="367"/>
      <c r="AC150" s="367"/>
      <c r="AD150" s="367"/>
      <c r="AE150" s="367"/>
      <c r="AF150" s="367"/>
      <c r="AG150" s="367"/>
      <c r="AH150" s="367">
        <v>0</v>
      </c>
      <c r="AI150" s="367">
        <v>0</v>
      </c>
      <c r="AJ150" s="367">
        <v>0</v>
      </c>
      <c r="AK150" s="367">
        <v>0</v>
      </c>
      <c r="AL150" s="367">
        <v>0</v>
      </c>
      <c r="AM150" s="367">
        <v>0</v>
      </c>
      <c r="AN150" s="367">
        <v>0</v>
      </c>
      <c r="AO150" s="367">
        <v>0</v>
      </c>
      <c r="AP150" s="367">
        <v>0</v>
      </c>
      <c r="AQ150" s="367">
        <v>0</v>
      </c>
      <c r="AR150" s="367">
        <v>0</v>
      </c>
      <c r="AS150" s="367">
        <v>0</v>
      </c>
      <c r="AT150" s="367">
        <v>0</v>
      </c>
      <c r="AU150" s="367">
        <v>0</v>
      </c>
      <c r="AV150" s="367">
        <v>106</v>
      </c>
      <c r="AW150" s="367">
        <v>129</v>
      </c>
      <c r="AX150" s="367">
        <v>147</v>
      </c>
      <c r="AY150" s="367">
        <v>166</v>
      </c>
      <c r="AZ150" s="367">
        <v>181</v>
      </c>
      <c r="BA150" s="367">
        <v>197</v>
      </c>
      <c r="BB150" s="367">
        <v>207</v>
      </c>
      <c r="BC150" s="367">
        <v>216</v>
      </c>
      <c r="BD150" s="367">
        <v>227</v>
      </c>
      <c r="BE150" s="367">
        <v>239</v>
      </c>
      <c r="BF150" s="367">
        <v>258</v>
      </c>
      <c r="BG150" s="367">
        <v>270</v>
      </c>
      <c r="BH150" s="367">
        <v>279</v>
      </c>
      <c r="BI150" s="367">
        <v>286</v>
      </c>
      <c r="BJ150" s="367">
        <v>292</v>
      </c>
      <c r="BK150" s="367">
        <v>300</v>
      </c>
      <c r="BL150" s="367">
        <v>310</v>
      </c>
      <c r="BM150" s="367">
        <v>322</v>
      </c>
      <c r="BN150" s="367">
        <v>331</v>
      </c>
      <c r="BO150" s="367">
        <v>339</v>
      </c>
      <c r="BP150" s="367">
        <v>350</v>
      </c>
      <c r="BQ150" s="367">
        <v>362</v>
      </c>
      <c r="BR150" s="367">
        <v>381</v>
      </c>
      <c r="BS150" s="367">
        <v>406</v>
      </c>
      <c r="BT150" s="367">
        <v>426</v>
      </c>
      <c r="BU150" s="367">
        <v>450</v>
      </c>
      <c r="BV150" s="367">
        <v>474</v>
      </c>
      <c r="BW150" s="367">
        <v>506</v>
      </c>
      <c r="BX150" s="367">
        <v>494</v>
      </c>
      <c r="BY150" s="367">
        <v>529</v>
      </c>
      <c r="BZ150" s="367">
        <v>591</v>
      </c>
      <c r="CA150" s="367">
        <v>669</v>
      </c>
      <c r="CB150" s="367">
        <v>764</v>
      </c>
      <c r="CC150" s="367">
        <v>884</v>
      </c>
      <c r="CD150" s="367">
        <v>967</v>
      </c>
      <c r="CE150" s="367">
        <v>1034</v>
      </c>
      <c r="CF150" s="367">
        <v>1092</v>
      </c>
      <c r="CG150" s="367">
        <v>1142</v>
      </c>
      <c r="CH150" s="368">
        <v>1186</v>
      </c>
    </row>
    <row r="151" spans="1:88" ht="15.6" x14ac:dyDescent="0.3">
      <c r="A151" s="370"/>
      <c r="B151" s="343" t="s">
        <v>470</v>
      </c>
      <c r="C151" s="372"/>
      <c r="D151" s="367"/>
      <c r="E151" s="367"/>
      <c r="F151" s="367"/>
      <c r="G151" s="367"/>
      <c r="H151" s="367"/>
      <c r="I151" s="367"/>
      <c r="J151" s="367"/>
      <c r="K151" s="367"/>
      <c r="L151" s="367"/>
      <c r="M151" s="367"/>
      <c r="N151" s="367"/>
      <c r="O151" s="367"/>
      <c r="P151" s="367"/>
      <c r="Q151" s="367"/>
      <c r="R151" s="367"/>
      <c r="S151" s="367"/>
      <c r="T151" s="367"/>
      <c r="U151" s="367"/>
      <c r="V151" s="367"/>
      <c r="W151" s="367"/>
      <c r="X151" s="367"/>
      <c r="Y151" s="367"/>
      <c r="Z151" s="367"/>
      <c r="AA151" s="367"/>
      <c r="AB151" s="367"/>
      <c r="AC151" s="367"/>
      <c r="AD151" s="367"/>
      <c r="AE151" s="367"/>
      <c r="AF151" s="367"/>
      <c r="AG151" s="367"/>
      <c r="AH151" s="367">
        <v>0</v>
      </c>
      <c r="AI151" s="367">
        <v>0</v>
      </c>
      <c r="AJ151" s="367">
        <v>0</v>
      </c>
      <c r="AK151" s="367">
        <v>0</v>
      </c>
      <c r="AL151" s="367">
        <v>0</v>
      </c>
      <c r="AM151" s="367">
        <v>0</v>
      </c>
      <c r="AN151" s="367">
        <v>0</v>
      </c>
      <c r="AO151" s="367">
        <v>0</v>
      </c>
      <c r="AP151" s="367">
        <v>0</v>
      </c>
      <c r="AQ151" s="367">
        <v>0</v>
      </c>
      <c r="AR151" s="367">
        <v>0</v>
      </c>
      <c r="AS151" s="367">
        <v>0</v>
      </c>
      <c r="AT151" s="367">
        <v>0</v>
      </c>
      <c r="AU151" s="367">
        <v>0</v>
      </c>
      <c r="AV151" s="367">
        <v>99</v>
      </c>
      <c r="AW151" s="367">
        <v>128</v>
      </c>
      <c r="AX151" s="367">
        <v>145</v>
      </c>
      <c r="AY151" s="367">
        <v>164</v>
      </c>
      <c r="AZ151" s="367">
        <v>181</v>
      </c>
      <c r="BA151" s="367">
        <v>197</v>
      </c>
      <c r="BB151" s="367">
        <v>207</v>
      </c>
      <c r="BC151" s="367">
        <v>216</v>
      </c>
      <c r="BD151" s="367">
        <v>226</v>
      </c>
      <c r="BE151" s="367">
        <v>239</v>
      </c>
      <c r="BF151" s="367">
        <v>258</v>
      </c>
      <c r="BG151" s="367">
        <v>270</v>
      </c>
      <c r="BH151" s="367">
        <v>279</v>
      </c>
      <c r="BI151" s="367">
        <v>286</v>
      </c>
      <c r="BJ151" s="367">
        <v>292</v>
      </c>
      <c r="BK151" s="367">
        <v>300</v>
      </c>
      <c r="BL151" s="367">
        <v>310</v>
      </c>
      <c r="BM151" s="367">
        <v>322</v>
      </c>
      <c r="BN151" s="367">
        <v>331</v>
      </c>
      <c r="BO151" s="367">
        <v>339</v>
      </c>
      <c r="BP151" s="367">
        <v>350</v>
      </c>
      <c r="BQ151" s="367">
        <v>362</v>
      </c>
      <c r="BR151" s="367">
        <v>381</v>
      </c>
      <c r="BS151" s="367">
        <v>406</v>
      </c>
      <c r="BT151" s="367">
        <v>426</v>
      </c>
      <c r="BU151" s="367">
        <v>449</v>
      </c>
      <c r="BV151" s="367">
        <v>473</v>
      </c>
      <c r="BW151" s="367">
        <v>506</v>
      </c>
      <c r="BX151" s="367">
        <v>494</v>
      </c>
      <c r="BY151" s="367">
        <v>529</v>
      </c>
      <c r="BZ151" s="367">
        <v>591</v>
      </c>
      <c r="CA151" s="367">
        <v>669</v>
      </c>
      <c r="CB151" s="367">
        <v>764</v>
      </c>
      <c r="CC151" s="367">
        <v>884</v>
      </c>
      <c r="CD151" s="367">
        <v>967</v>
      </c>
      <c r="CE151" s="367">
        <v>1034</v>
      </c>
      <c r="CF151" s="367">
        <v>1092</v>
      </c>
      <c r="CG151" s="367">
        <v>1142</v>
      </c>
      <c r="CH151" s="368">
        <v>1186</v>
      </c>
    </row>
    <row r="152" spans="1:88" ht="15.6" x14ac:dyDescent="0.3">
      <c r="A152" s="370"/>
      <c r="B152" s="343" t="s">
        <v>471</v>
      </c>
      <c r="C152" s="372"/>
      <c r="D152" s="367"/>
      <c r="E152" s="367"/>
      <c r="F152" s="367"/>
      <c r="G152" s="367"/>
      <c r="H152" s="367"/>
      <c r="I152" s="367"/>
      <c r="J152" s="367"/>
      <c r="K152" s="367"/>
      <c r="L152" s="367"/>
      <c r="M152" s="367"/>
      <c r="N152" s="367"/>
      <c r="O152" s="367"/>
      <c r="P152" s="367"/>
      <c r="Q152" s="367"/>
      <c r="R152" s="367"/>
      <c r="S152" s="367"/>
      <c r="T152" s="367"/>
      <c r="U152" s="367"/>
      <c r="V152" s="367"/>
      <c r="W152" s="367"/>
      <c r="X152" s="367"/>
      <c r="Y152" s="367"/>
      <c r="Z152" s="367"/>
      <c r="AA152" s="367"/>
      <c r="AB152" s="367"/>
      <c r="AC152" s="367"/>
      <c r="AD152" s="367"/>
      <c r="AE152" s="367"/>
      <c r="AF152" s="367"/>
      <c r="AG152" s="367"/>
      <c r="AH152" s="367">
        <v>0</v>
      </c>
      <c r="AI152" s="367">
        <v>0</v>
      </c>
      <c r="AJ152" s="367">
        <v>0</v>
      </c>
      <c r="AK152" s="367">
        <v>0</v>
      </c>
      <c r="AL152" s="367">
        <v>0</v>
      </c>
      <c r="AM152" s="367">
        <v>0</v>
      </c>
      <c r="AN152" s="367">
        <v>0</v>
      </c>
      <c r="AO152" s="367">
        <v>0</v>
      </c>
      <c r="AP152" s="367">
        <v>0</v>
      </c>
      <c r="AQ152" s="367">
        <v>0</v>
      </c>
      <c r="AR152" s="367">
        <v>0</v>
      </c>
      <c r="AS152" s="367">
        <v>0</v>
      </c>
      <c r="AT152" s="367">
        <v>0</v>
      </c>
      <c r="AU152" s="367">
        <v>0</v>
      </c>
      <c r="AV152" s="367">
        <v>7</v>
      </c>
      <c r="AW152" s="367">
        <v>1</v>
      </c>
      <c r="AX152" s="367">
        <v>2</v>
      </c>
      <c r="AY152" s="367">
        <v>2</v>
      </c>
      <c r="AZ152" s="367">
        <v>0</v>
      </c>
      <c r="BA152" s="367">
        <v>0</v>
      </c>
      <c r="BB152" s="367">
        <v>0</v>
      </c>
      <c r="BC152" s="367">
        <v>0</v>
      </c>
      <c r="BD152" s="367">
        <v>1</v>
      </c>
      <c r="BE152" s="367">
        <v>0</v>
      </c>
      <c r="BF152" s="367">
        <v>0</v>
      </c>
      <c r="BG152" s="367">
        <v>0</v>
      </c>
      <c r="BH152" s="367">
        <v>0</v>
      </c>
      <c r="BI152" s="367">
        <v>0</v>
      </c>
      <c r="BJ152" s="367">
        <v>0</v>
      </c>
      <c r="BK152" s="367">
        <v>0</v>
      </c>
      <c r="BL152" s="367">
        <v>0</v>
      </c>
      <c r="BM152" s="367">
        <v>0</v>
      </c>
      <c r="BN152" s="367">
        <v>0</v>
      </c>
      <c r="BO152" s="367">
        <v>0</v>
      </c>
      <c r="BP152" s="367">
        <v>0</v>
      </c>
      <c r="BQ152" s="367">
        <v>0</v>
      </c>
      <c r="BR152" s="367">
        <v>0</v>
      </c>
      <c r="BS152" s="367">
        <v>0</v>
      </c>
      <c r="BT152" s="367">
        <v>0</v>
      </c>
      <c r="BU152" s="367">
        <v>0</v>
      </c>
      <c r="BV152" s="367">
        <v>1</v>
      </c>
      <c r="BW152" s="367">
        <v>0</v>
      </c>
      <c r="BX152" s="367">
        <v>0</v>
      </c>
      <c r="BY152" s="367">
        <v>0</v>
      </c>
      <c r="BZ152" s="367">
        <v>0</v>
      </c>
      <c r="CA152" s="367">
        <v>0</v>
      </c>
      <c r="CB152" s="367">
        <v>0</v>
      </c>
      <c r="CC152" s="367">
        <v>0</v>
      </c>
      <c r="CD152" s="367">
        <v>0</v>
      </c>
      <c r="CE152" s="367">
        <v>0</v>
      </c>
      <c r="CF152" s="367">
        <v>0</v>
      </c>
      <c r="CG152" s="367">
        <v>0</v>
      </c>
      <c r="CH152" s="368">
        <v>0</v>
      </c>
    </row>
    <row r="153" spans="1:88" ht="15.6" x14ac:dyDescent="0.3">
      <c r="A153" s="370"/>
      <c r="B153" s="373" t="s">
        <v>415</v>
      </c>
      <c r="C153" s="372"/>
      <c r="D153" s="367"/>
      <c r="E153" s="367"/>
      <c r="F153" s="367"/>
      <c r="G153" s="367"/>
      <c r="H153" s="367"/>
      <c r="I153" s="367"/>
      <c r="J153" s="367"/>
      <c r="K153" s="367"/>
      <c r="L153" s="367"/>
      <c r="M153" s="367"/>
      <c r="N153" s="367"/>
      <c r="O153" s="367"/>
      <c r="P153" s="367"/>
      <c r="Q153" s="367"/>
      <c r="R153" s="367"/>
      <c r="S153" s="367"/>
      <c r="T153" s="367"/>
      <c r="U153" s="367"/>
      <c r="V153" s="367"/>
      <c r="W153" s="367"/>
      <c r="X153" s="367"/>
      <c r="Y153" s="367"/>
      <c r="Z153" s="367"/>
      <c r="AA153" s="367"/>
      <c r="AB153" s="367"/>
      <c r="AC153" s="367"/>
      <c r="AD153" s="367"/>
      <c r="AE153" s="367"/>
      <c r="AF153" s="367"/>
      <c r="AG153" s="367"/>
      <c r="AH153" s="367">
        <v>15</v>
      </c>
      <c r="AI153" s="367">
        <v>15</v>
      </c>
      <c r="AJ153" s="367">
        <v>16</v>
      </c>
      <c r="AK153" s="367">
        <v>16</v>
      </c>
      <c r="AL153" s="367">
        <v>16</v>
      </c>
      <c r="AM153" s="367">
        <v>16</v>
      </c>
      <c r="AN153" s="367">
        <v>17</v>
      </c>
      <c r="AO153" s="367">
        <v>17</v>
      </c>
      <c r="AP153" s="367">
        <v>17</v>
      </c>
      <c r="AQ153" s="367">
        <v>17</v>
      </c>
      <c r="AR153" s="367">
        <v>17</v>
      </c>
      <c r="AS153" s="367">
        <v>18</v>
      </c>
      <c r="AT153" s="367">
        <v>18</v>
      </c>
      <c r="AU153" s="367">
        <v>19</v>
      </c>
      <c r="AV153" s="367">
        <v>0</v>
      </c>
      <c r="AW153" s="367">
        <v>0</v>
      </c>
      <c r="AX153" s="367">
        <v>0</v>
      </c>
      <c r="AY153" s="367">
        <v>0</v>
      </c>
      <c r="AZ153" s="367">
        <v>0</v>
      </c>
      <c r="BA153" s="367">
        <v>0</v>
      </c>
      <c r="BB153" s="367">
        <v>0</v>
      </c>
      <c r="BC153" s="367">
        <v>0</v>
      </c>
      <c r="BD153" s="367">
        <v>0</v>
      </c>
      <c r="BE153" s="367">
        <v>0</v>
      </c>
      <c r="BF153" s="367">
        <v>0</v>
      </c>
      <c r="BG153" s="367">
        <v>0</v>
      </c>
      <c r="BH153" s="367">
        <v>0</v>
      </c>
      <c r="BI153" s="367">
        <v>0</v>
      </c>
      <c r="BJ153" s="367">
        <v>0</v>
      </c>
      <c r="BK153" s="367">
        <v>0</v>
      </c>
      <c r="BL153" s="367">
        <v>0</v>
      </c>
      <c r="BM153" s="367">
        <v>0</v>
      </c>
      <c r="BN153" s="367">
        <v>0</v>
      </c>
      <c r="BO153" s="367">
        <v>0</v>
      </c>
      <c r="BP153" s="367">
        <v>0</v>
      </c>
      <c r="BQ153" s="367">
        <v>0</v>
      </c>
      <c r="BR153" s="367">
        <v>0</v>
      </c>
      <c r="BS153" s="367">
        <v>0</v>
      </c>
      <c r="BT153" s="367">
        <v>0</v>
      </c>
      <c r="BU153" s="367">
        <v>0</v>
      </c>
      <c r="BV153" s="367">
        <v>0</v>
      </c>
      <c r="BW153" s="367">
        <v>0</v>
      </c>
      <c r="BX153" s="367">
        <v>0</v>
      </c>
      <c r="BY153" s="367">
        <v>0</v>
      </c>
      <c r="BZ153" s="367">
        <v>0</v>
      </c>
      <c r="CA153" s="367">
        <v>0</v>
      </c>
      <c r="CB153" s="367">
        <v>0</v>
      </c>
      <c r="CC153" s="367">
        <v>0</v>
      </c>
      <c r="CD153" s="367">
        <v>0</v>
      </c>
      <c r="CE153" s="367">
        <v>0</v>
      </c>
      <c r="CF153" s="367">
        <v>0</v>
      </c>
      <c r="CG153" s="367">
        <v>0</v>
      </c>
      <c r="CH153" s="368">
        <v>0</v>
      </c>
    </row>
    <row r="154" spans="1:88" ht="15.6" x14ac:dyDescent="0.3">
      <c r="A154" s="370"/>
      <c r="B154" s="365" t="s">
        <v>654</v>
      </c>
      <c r="C154" s="372"/>
      <c r="D154" s="367"/>
      <c r="E154" s="367"/>
      <c r="F154" s="367"/>
      <c r="G154" s="367"/>
      <c r="H154" s="367"/>
      <c r="I154" s="367"/>
      <c r="J154" s="367"/>
      <c r="K154" s="367"/>
      <c r="L154" s="367"/>
      <c r="M154" s="367"/>
      <c r="N154" s="367"/>
      <c r="O154" s="367"/>
      <c r="P154" s="367"/>
      <c r="Q154" s="367"/>
      <c r="R154" s="367"/>
      <c r="S154" s="367"/>
      <c r="T154" s="367"/>
      <c r="U154" s="367"/>
      <c r="V154" s="367"/>
      <c r="W154" s="367"/>
      <c r="X154" s="367"/>
      <c r="Y154" s="367"/>
      <c r="Z154" s="367"/>
      <c r="AA154" s="367"/>
      <c r="AB154" s="367"/>
      <c r="AC154" s="367"/>
      <c r="AD154" s="367"/>
      <c r="AE154" s="367"/>
      <c r="AF154" s="367"/>
      <c r="AG154" s="367"/>
      <c r="AH154" s="367"/>
      <c r="AI154" s="367"/>
      <c r="AJ154" s="367"/>
      <c r="AK154" s="367"/>
      <c r="AL154" s="367"/>
      <c r="AM154" s="367"/>
      <c r="AN154" s="367"/>
      <c r="AO154" s="367"/>
      <c r="AP154" s="367"/>
      <c r="AQ154" s="367"/>
      <c r="AR154" s="367"/>
      <c r="AS154" s="367"/>
      <c r="AT154" s="367"/>
      <c r="AU154" s="367"/>
      <c r="AV154" s="367"/>
      <c r="AW154" s="367"/>
      <c r="AX154" s="367"/>
      <c r="AY154" s="367"/>
      <c r="AZ154" s="367"/>
      <c r="BA154" s="367"/>
      <c r="BB154" s="367"/>
      <c r="BC154" s="367"/>
      <c r="BD154" s="367"/>
      <c r="BE154" s="367"/>
      <c r="BF154" s="367"/>
      <c r="BG154" s="367"/>
      <c r="BH154" s="367"/>
      <c r="BI154" s="367"/>
      <c r="BJ154" s="367"/>
      <c r="BK154" s="367"/>
      <c r="BL154" s="367"/>
      <c r="BM154" s="367"/>
      <c r="BN154" s="367"/>
      <c r="BO154" s="367"/>
      <c r="BP154" s="367"/>
      <c r="BQ154" s="367"/>
      <c r="BR154" s="367"/>
      <c r="BS154" s="367"/>
      <c r="BT154" s="367"/>
      <c r="BU154" s="367"/>
      <c r="BV154" s="367"/>
      <c r="BW154" s="367"/>
      <c r="BX154" s="367"/>
      <c r="BY154" s="367"/>
      <c r="BZ154" s="367"/>
      <c r="CA154" s="367"/>
      <c r="CB154" s="367"/>
      <c r="CC154" s="367"/>
      <c r="CD154" s="367"/>
      <c r="CE154" s="367"/>
      <c r="CF154" s="367"/>
      <c r="CG154" s="367"/>
      <c r="CH154" s="368"/>
    </row>
    <row r="155" spans="1:88" ht="15.6" x14ac:dyDescent="0.3">
      <c r="A155" s="370"/>
      <c r="B155" s="371" t="s">
        <v>590</v>
      </c>
      <c r="C155" s="372"/>
      <c r="D155" s="367"/>
      <c r="E155" s="367"/>
      <c r="F155" s="367"/>
      <c r="G155" s="367"/>
      <c r="H155" s="367"/>
      <c r="I155" s="367"/>
      <c r="J155" s="367"/>
      <c r="K155" s="367"/>
      <c r="L155" s="367"/>
      <c r="M155" s="367"/>
      <c r="N155" s="367"/>
      <c r="O155" s="367"/>
      <c r="P155" s="367"/>
      <c r="Q155" s="367"/>
      <c r="R155" s="367"/>
      <c r="S155" s="367"/>
      <c r="T155" s="367"/>
      <c r="U155" s="367"/>
      <c r="V155" s="367"/>
      <c r="W155" s="367"/>
      <c r="X155" s="367"/>
      <c r="Y155" s="367"/>
      <c r="Z155" s="367"/>
      <c r="AA155" s="367"/>
      <c r="AB155" s="367"/>
      <c r="AC155" s="367"/>
      <c r="AD155" s="367"/>
      <c r="AE155" s="367"/>
      <c r="AF155" s="367"/>
      <c r="AG155" s="367"/>
      <c r="AH155" s="367">
        <f>SUM(AH156:AH157,AH160,AH161)</f>
        <v>136.5</v>
      </c>
      <c r="AI155" s="367">
        <f t="shared" ref="AI155:CH155" si="67">SUM(AI156:AI157,AI160,AI161)</f>
        <v>166</v>
      </c>
      <c r="AJ155" s="367">
        <f t="shared" si="67"/>
        <v>200</v>
      </c>
      <c r="AK155" s="367">
        <f t="shared" si="67"/>
        <v>228</v>
      </c>
      <c r="AL155" s="367">
        <f>SUM(AL156:AL157,AL160,AL161)</f>
        <v>258.5</v>
      </c>
      <c r="AM155" s="367">
        <f t="shared" si="67"/>
        <v>303</v>
      </c>
      <c r="AN155" s="367">
        <f t="shared" si="67"/>
        <v>348</v>
      </c>
      <c r="AO155" s="367">
        <f t="shared" si="67"/>
        <v>388</v>
      </c>
      <c r="AP155" s="367">
        <f t="shared" si="67"/>
        <v>428.5</v>
      </c>
      <c r="AQ155" s="367">
        <f t="shared" si="67"/>
        <v>469</v>
      </c>
      <c r="AR155" s="367">
        <f t="shared" si="67"/>
        <v>500.5</v>
      </c>
      <c r="AS155" s="367">
        <f t="shared" si="67"/>
        <v>531</v>
      </c>
      <c r="AT155" s="367">
        <f t="shared" si="67"/>
        <v>562.5</v>
      </c>
      <c r="AU155" s="367">
        <f t="shared" si="67"/>
        <v>599</v>
      </c>
      <c r="AV155" s="367">
        <f t="shared" si="67"/>
        <v>629</v>
      </c>
      <c r="AW155" s="367">
        <f t="shared" si="67"/>
        <v>799</v>
      </c>
      <c r="AX155" s="367">
        <f t="shared" si="67"/>
        <v>915</v>
      </c>
      <c r="AY155" s="367">
        <f t="shared" si="67"/>
        <v>1048</v>
      </c>
      <c r="AZ155" s="367">
        <f t="shared" si="67"/>
        <v>1160</v>
      </c>
      <c r="BA155" s="367">
        <f t="shared" si="67"/>
        <v>1251</v>
      </c>
      <c r="BB155" s="367">
        <f t="shared" si="67"/>
        <v>1288</v>
      </c>
      <c r="BC155" s="367">
        <f t="shared" si="67"/>
        <v>1314</v>
      </c>
      <c r="BD155" s="367">
        <f t="shared" si="67"/>
        <v>1351</v>
      </c>
      <c r="BE155" s="367">
        <f t="shared" si="67"/>
        <v>1410</v>
      </c>
      <c r="BF155" s="367">
        <f t="shared" si="67"/>
        <v>1491</v>
      </c>
      <c r="BG155" s="367">
        <f t="shared" si="67"/>
        <v>1553</v>
      </c>
      <c r="BH155" s="367">
        <f t="shared" si="67"/>
        <v>1596</v>
      </c>
      <c r="BI155" s="367">
        <f t="shared" si="67"/>
        <v>1627</v>
      </c>
      <c r="BJ155" s="367">
        <f t="shared" si="67"/>
        <v>1657</v>
      </c>
      <c r="BK155" s="367">
        <f t="shared" si="67"/>
        <v>1692</v>
      </c>
      <c r="BL155" s="367">
        <f t="shared" si="67"/>
        <v>1733</v>
      </c>
      <c r="BM155" s="367">
        <f t="shared" si="67"/>
        <v>1780</v>
      </c>
      <c r="BN155" s="367">
        <f t="shared" si="67"/>
        <v>1819</v>
      </c>
      <c r="BO155" s="367">
        <f t="shared" si="67"/>
        <v>1847</v>
      </c>
      <c r="BP155" s="367">
        <f t="shared" si="67"/>
        <v>1877</v>
      </c>
      <c r="BQ155" s="367">
        <f t="shared" si="67"/>
        <v>1878</v>
      </c>
      <c r="BR155" s="367">
        <f t="shared" si="67"/>
        <v>1945</v>
      </c>
      <c r="BS155" s="367">
        <f t="shared" si="67"/>
        <v>2133</v>
      </c>
      <c r="BT155" s="367">
        <f t="shared" si="67"/>
        <v>2205</v>
      </c>
      <c r="BU155" s="367">
        <f t="shared" si="67"/>
        <v>2231</v>
      </c>
      <c r="BV155" s="367">
        <f t="shared" si="67"/>
        <v>2287</v>
      </c>
      <c r="BW155" s="367">
        <f t="shared" si="67"/>
        <v>2312</v>
      </c>
      <c r="BX155" s="367">
        <f t="shared" si="67"/>
        <v>2242</v>
      </c>
      <c r="BY155" s="367">
        <f t="shared" si="67"/>
        <v>2370</v>
      </c>
      <c r="BZ155" s="367">
        <f t="shared" si="67"/>
        <v>2603</v>
      </c>
      <c r="CA155" s="367">
        <f t="shared" si="67"/>
        <v>2855</v>
      </c>
      <c r="CB155" s="367">
        <f t="shared" si="67"/>
        <v>3173</v>
      </c>
      <c r="CC155" s="367">
        <f t="shared" si="67"/>
        <v>3394</v>
      </c>
      <c r="CD155" s="367">
        <f t="shared" si="67"/>
        <v>3627</v>
      </c>
      <c r="CE155" s="367">
        <f t="shared" si="67"/>
        <v>3875</v>
      </c>
      <c r="CF155" s="367">
        <f t="shared" si="67"/>
        <v>4102</v>
      </c>
      <c r="CG155" s="367">
        <f t="shared" si="67"/>
        <v>4293</v>
      </c>
      <c r="CH155" s="368">
        <f t="shared" si="67"/>
        <v>4491</v>
      </c>
      <c r="CJ155" s="393"/>
    </row>
    <row r="156" spans="1:88" ht="15.6" x14ac:dyDescent="0.3">
      <c r="A156" s="370"/>
      <c r="B156" s="335" t="s">
        <v>529</v>
      </c>
      <c r="C156" s="372"/>
      <c r="D156" s="367"/>
      <c r="E156" s="367"/>
      <c r="F156" s="367"/>
      <c r="G156" s="367"/>
      <c r="H156" s="367"/>
      <c r="I156" s="367"/>
      <c r="J156" s="367"/>
      <c r="K156" s="367"/>
      <c r="L156" s="367"/>
      <c r="M156" s="367"/>
      <c r="N156" s="367"/>
      <c r="O156" s="367"/>
      <c r="P156" s="367"/>
      <c r="Q156" s="367"/>
      <c r="R156" s="367"/>
      <c r="S156" s="367"/>
      <c r="T156" s="367"/>
      <c r="U156" s="367"/>
      <c r="V156" s="367"/>
      <c r="W156" s="367"/>
      <c r="X156" s="367"/>
      <c r="Y156" s="367"/>
      <c r="Z156" s="367"/>
      <c r="AA156" s="367"/>
      <c r="AB156" s="367"/>
      <c r="AC156" s="367"/>
      <c r="AD156" s="367"/>
      <c r="AE156" s="367"/>
      <c r="AF156" s="367"/>
      <c r="AG156" s="367"/>
      <c r="AH156" s="367">
        <v>75.5</v>
      </c>
      <c r="AI156" s="367">
        <v>80</v>
      </c>
      <c r="AJ156" s="367">
        <v>86</v>
      </c>
      <c r="AK156" s="367">
        <v>97</v>
      </c>
      <c r="AL156" s="367">
        <v>104.5</v>
      </c>
      <c r="AM156" s="367">
        <v>118</v>
      </c>
      <c r="AN156" s="367">
        <v>132</v>
      </c>
      <c r="AO156" s="367">
        <v>142</v>
      </c>
      <c r="AP156" s="367">
        <v>153.5</v>
      </c>
      <c r="AQ156" s="367">
        <v>166</v>
      </c>
      <c r="AR156" s="367">
        <v>175.5</v>
      </c>
      <c r="AS156" s="367">
        <v>186</v>
      </c>
      <c r="AT156" s="367">
        <v>198.5</v>
      </c>
      <c r="AU156" s="367">
        <v>212</v>
      </c>
      <c r="AV156" s="367">
        <v>0</v>
      </c>
      <c r="AW156" s="367">
        <v>0</v>
      </c>
      <c r="AX156" s="367">
        <v>0</v>
      </c>
      <c r="AY156" s="367">
        <v>0</v>
      </c>
      <c r="AZ156" s="367">
        <v>0</v>
      </c>
      <c r="BA156" s="367">
        <v>0</v>
      </c>
      <c r="BB156" s="367">
        <v>0</v>
      </c>
      <c r="BC156" s="367">
        <v>0</v>
      </c>
      <c r="BD156" s="367">
        <v>0</v>
      </c>
      <c r="BE156" s="367">
        <v>0</v>
      </c>
      <c r="BF156" s="367">
        <v>0</v>
      </c>
      <c r="BG156" s="367">
        <v>0</v>
      </c>
      <c r="BH156" s="367">
        <v>0</v>
      </c>
      <c r="BI156" s="367">
        <v>0</v>
      </c>
      <c r="BJ156" s="367">
        <v>0</v>
      </c>
      <c r="BK156" s="367">
        <v>0</v>
      </c>
      <c r="BL156" s="367">
        <v>0</v>
      </c>
      <c r="BM156" s="367">
        <v>0</v>
      </c>
      <c r="BN156" s="367">
        <v>0</v>
      </c>
      <c r="BO156" s="367">
        <v>0</v>
      </c>
      <c r="BP156" s="367">
        <v>0</v>
      </c>
      <c r="BQ156" s="367">
        <v>0</v>
      </c>
      <c r="BR156" s="367">
        <v>0</v>
      </c>
      <c r="BS156" s="367">
        <v>0</v>
      </c>
      <c r="BT156" s="367">
        <v>0</v>
      </c>
      <c r="BU156" s="367">
        <v>0</v>
      </c>
      <c r="BV156" s="367">
        <v>0</v>
      </c>
      <c r="BW156" s="367">
        <v>0</v>
      </c>
      <c r="BX156" s="367">
        <v>0</v>
      </c>
      <c r="BY156" s="367">
        <v>0</v>
      </c>
      <c r="BZ156" s="367">
        <v>0</v>
      </c>
      <c r="CA156" s="367">
        <v>0</v>
      </c>
      <c r="CB156" s="367">
        <v>0</v>
      </c>
      <c r="CC156" s="367">
        <v>0</v>
      </c>
      <c r="CD156" s="367">
        <v>0</v>
      </c>
      <c r="CE156" s="367">
        <v>0</v>
      </c>
      <c r="CF156" s="367">
        <v>0</v>
      </c>
      <c r="CG156" s="367">
        <v>0</v>
      </c>
      <c r="CH156" s="368">
        <v>0</v>
      </c>
    </row>
    <row r="157" spans="1:88" s="369" customFormat="1" ht="15.6" x14ac:dyDescent="0.3">
      <c r="A157" s="360"/>
      <c r="B157" s="373" t="s">
        <v>639</v>
      </c>
      <c r="C157" s="361"/>
      <c r="D157" s="366"/>
      <c r="E157" s="366"/>
      <c r="F157" s="366"/>
      <c r="G157" s="366"/>
      <c r="H157" s="366"/>
      <c r="I157" s="366"/>
      <c r="J157" s="366"/>
      <c r="K157" s="366"/>
      <c r="L157" s="366"/>
      <c r="M157" s="366"/>
      <c r="N157" s="366"/>
      <c r="O157" s="366"/>
      <c r="P157" s="366"/>
      <c r="Q157" s="366"/>
      <c r="R157" s="366"/>
      <c r="S157" s="366"/>
      <c r="T157" s="366"/>
      <c r="U157" s="366"/>
      <c r="V157" s="366"/>
      <c r="W157" s="366"/>
      <c r="X157" s="366"/>
      <c r="Y157" s="366"/>
      <c r="Z157" s="366"/>
      <c r="AA157" s="366"/>
      <c r="AB157" s="366"/>
      <c r="AC157" s="366"/>
      <c r="AD157" s="366"/>
      <c r="AE157" s="366"/>
      <c r="AF157" s="366"/>
      <c r="AG157" s="366"/>
      <c r="AH157" s="367">
        <v>0</v>
      </c>
      <c r="AI157" s="367">
        <v>0</v>
      </c>
      <c r="AJ157" s="367">
        <v>0</v>
      </c>
      <c r="AK157" s="367">
        <v>0</v>
      </c>
      <c r="AL157" s="367">
        <v>0</v>
      </c>
      <c r="AM157" s="367">
        <v>0</v>
      </c>
      <c r="AN157" s="367">
        <v>0</v>
      </c>
      <c r="AO157" s="367">
        <v>0</v>
      </c>
      <c r="AP157" s="367">
        <v>0</v>
      </c>
      <c r="AQ157" s="367">
        <v>0</v>
      </c>
      <c r="AR157" s="367">
        <v>0</v>
      </c>
      <c r="AS157" s="367">
        <v>0</v>
      </c>
      <c r="AT157" s="367">
        <v>0</v>
      </c>
      <c r="AU157" s="367">
        <v>0</v>
      </c>
      <c r="AV157" s="367">
        <v>629</v>
      </c>
      <c r="AW157" s="367">
        <v>799</v>
      </c>
      <c r="AX157" s="367">
        <v>915</v>
      </c>
      <c r="AY157" s="367">
        <v>1048</v>
      </c>
      <c r="AZ157" s="367">
        <v>1160</v>
      </c>
      <c r="BA157" s="367">
        <v>1251</v>
      </c>
      <c r="BB157" s="367">
        <v>1288</v>
      </c>
      <c r="BC157" s="367">
        <v>1314</v>
      </c>
      <c r="BD157" s="367">
        <v>1351</v>
      </c>
      <c r="BE157" s="367">
        <v>1410</v>
      </c>
      <c r="BF157" s="367">
        <v>1491</v>
      </c>
      <c r="BG157" s="367">
        <v>1553</v>
      </c>
      <c r="BH157" s="367">
        <v>1596</v>
      </c>
      <c r="BI157" s="367">
        <v>1627</v>
      </c>
      <c r="BJ157" s="367">
        <v>1657</v>
      </c>
      <c r="BK157" s="367">
        <v>1692</v>
      </c>
      <c r="BL157" s="367">
        <v>1733</v>
      </c>
      <c r="BM157" s="367">
        <v>1780</v>
      </c>
      <c r="BN157" s="367">
        <v>1819</v>
      </c>
      <c r="BO157" s="367">
        <v>1847</v>
      </c>
      <c r="BP157" s="367">
        <v>1877</v>
      </c>
      <c r="BQ157" s="367">
        <v>1866</v>
      </c>
      <c r="BR157" s="367">
        <v>1761</v>
      </c>
      <c r="BS157" s="367">
        <v>1563</v>
      </c>
      <c r="BT157" s="367">
        <v>1236</v>
      </c>
      <c r="BU157" s="367">
        <v>837</v>
      </c>
      <c r="BV157" s="367">
        <v>570</v>
      </c>
      <c r="BW157" s="367">
        <v>376</v>
      </c>
      <c r="BX157" s="367">
        <v>204</v>
      </c>
      <c r="BY157" s="367">
        <v>186</v>
      </c>
      <c r="BZ157" s="367">
        <v>170</v>
      </c>
      <c r="CA157" s="367">
        <v>158</v>
      </c>
      <c r="CB157" s="367">
        <v>165</v>
      </c>
      <c r="CC157" s="367">
        <v>148</v>
      </c>
      <c r="CD157" s="367">
        <v>139</v>
      </c>
      <c r="CE157" s="367">
        <v>132</v>
      </c>
      <c r="CF157" s="367">
        <v>106</v>
      </c>
      <c r="CG157" s="367">
        <v>49</v>
      </c>
      <c r="CH157" s="368">
        <v>37</v>
      </c>
    </row>
    <row r="158" spans="1:88" s="369" customFormat="1" ht="15.6" x14ac:dyDescent="0.3">
      <c r="A158" s="360"/>
      <c r="B158" s="343" t="s">
        <v>470</v>
      </c>
      <c r="C158" s="361"/>
      <c r="D158" s="366"/>
      <c r="E158" s="366"/>
      <c r="F158" s="366"/>
      <c r="G158" s="366"/>
      <c r="H158" s="366"/>
      <c r="I158" s="366"/>
      <c r="J158" s="366"/>
      <c r="K158" s="366"/>
      <c r="L158" s="366"/>
      <c r="M158" s="366"/>
      <c r="N158" s="366"/>
      <c r="O158" s="366"/>
      <c r="P158" s="366"/>
      <c r="Q158" s="366"/>
      <c r="R158" s="366"/>
      <c r="S158" s="366"/>
      <c r="T158" s="366"/>
      <c r="U158" s="366"/>
      <c r="V158" s="366"/>
      <c r="W158" s="366"/>
      <c r="X158" s="366"/>
      <c r="Y158" s="366"/>
      <c r="Z158" s="366"/>
      <c r="AA158" s="366"/>
      <c r="AB158" s="366"/>
      <c r="AC158" s="366"/>
      <c r="AD158" s="366"/>
      <c r="AE158" s="366"/>
      <c r="AF158" s="366"/>
      <c r="AG158" s="366"/>
      <c r="AH158" s="367">
        <v>0</v>
      </c>
      <c r="AI158" s="367">
        <v>0</v>
      </c>
      <c r="AJ158" s="367">
        <v>0</v>
      </c>
      <c r="AK158" s="367">
        <v>0</v>
      </c>
      <c r="AL158" s="367">
        <v>0</v>
      </c>
      <c r="AM158" s="367">
        <v>0</v>
      </c>
      <c r="AN158" s="367">
        <v>0</v>
      </c>
      <c r="AO158" s="367">
        <v>0</v>
      </c>
      <c r="AP158" s="367">
        <v>0</v>
      </c>
      <c r="AQ158" s="367">
        <v>0</v>
      </c>
      <c r="AR158" s="367">
        <v>0</v>
      </c>
      <c r="AS158" s="367">
        <v>0</v>
      </c>
      <c r="AT158" s="367">
        <v>0</v>
      </c>
      <c r="AU158" s="367">
        <v>0</v>
      </c>
      <c r="AV158" s="367">
        <v>591</v>
      </c>
      <c r="AW158" s="367">
        <v>796</v>
      </c>
      <c r="AX158" s="367">
        <v>908</v>
      </c>
      <c r="AY158" s="367">
        <v>1039</v>
      </c>
      <c r="AZ158" s="367">
        <v>1151</v>
      </c>
      <c r="BA158" s="367">
        <v>1243</v>
      </c>
      <c r="BB158" s="367">
        <v>1278</v>
      </c>
      <c r="BC158" s="367">
        <v>1302</v>
      </c>
      <c r="BD158" s="367">
        <v>1339</v>
      </c>
      <c r="BE158" s="367">
        <v>1396</v>
      </c>
      <c r="BF158" s="367">
        <v>1477</v>
      </c>
      <c r="BG158" s="367">
        <v>1539</v>
      </c>
      <c r="BH158" s="367">
        <v>1582</v>
      </c>
      <c r="BI158" s="367">
        <v>1612</v>
      </c>
      <c r="BJ158" s="367">
        <v>1641</v>
      </c>
      <c r="BK158" s="367">
        <v>1676</v>
      </c>
      <c r="BL158" s="367">
        <v>1715</v>
      </c>
      <c r="BM158" s="367">
        <v>1761</v>
      </c>
      <c r="BN158" s="367">
        <v>1800</v>
      </c>
      <c r="BO158" s="367">
        <v>1828</v>
      </c>
      <c r="BP158" s="367">
        <v>1858</v>
      </c>
      <c r="BQ158" s="367">
        <v>1846</v>
      </c>
      <c r="BR158" s="367">
        <v>1742</v>
      </c>
      <c r="BS158" s="367">
        <v>1555</v>
      </c>
      <c r="BT158" s="367">
        <v>1227</v>
      </c>
      <c r="BU158" s="367">
        <v>829</v>
      </c>
      <c r="BV158" s="367">
        <v>563</v>
      </c>
      <c r="BW158" s="367">
        <v>369</v>
      </c>
      <c r="BX158" s="367">
        <v>198</v>
      </c>
      <c r="BY158" s="367">
        <v>180</v>
      </c>
      <c r="BZ158" s="367">
        <v>165</v>
      </c>
      <c r="CA158" s="367">
        <v>153</v>
      </c>
      <c r="CB158" s="367">
        <v>161</v>
      </c>
      <c r="CC158" s="367">
        <v>144</v>
      </c>
      <c r="CD158" s="367">
        <v>136</v>
      </c>
      <c r="CE158" s="367">
        <v>129</v>
      </c>
      <c r="CF158" s="367">
        <v>103</v>
      </c>
      <c r="CG158" s="367">
        <v>46</v>
      </c>
      <c r="CH158" s="368">
        <v>35</v>
      </c>
    </row>
    <row r="159" spans="1:88" s="369" customFormat="1" ht="15.6" x14ac:dyDescent="0.3">
      <c r="A159" s="360"/>
      <c r="B159" s="343" t="s">
        <v>471</v>
      </c>
      <c r="C159" s="361"/>
      <c r="D159" s="366"/>
      <c r="E159" s="366"/>
      <c r="F159" s="366"/>
      <c r="G159" s="366"/>
      <c r="H159" s="366"/>
      <c r="I159" s="366"/>
      <c r="J159" s="366"/>
      <c r="K159" s="366"/>
      <c r="L159" s="366"/>
      <c r="M159" s="366"/>
      <c r="N159" s="366"/>
      <c r="O159" s="366"/>
      <c r="P159" s="366"/>
      <c r="Q159" s="366"/>
      <c r="R159" s="366"/>
      <c r="S159" s="366"/>
      <c r="T159" s="366"/>
      <c r="U159" s="366"/>
      <c r="V159" s="366"/>
      <c r="W159" s="366"/>
      <c r="X159" s="366"/>
      <c r="Y159" s="366"/>
      <c r="Z159" s="366"/>
      <c r="AA159" s="366"/>
      <c r="AB159" s="366"/>
      <c r="AC159" s="366"/>
      <c r="AD159" s="366"/>
      <c r="AE159" s="366"/>
      <c r="AF159" s="366"/>
      <c r="AG159" s="366"/>
      <c r="AH159" s="367">
        <v>0</v>
      </c>
      <c r="AI159" s="367">
        <v>0</v>
      </c>
      <c r="AJ159" s="367">
        <v>0</v>
      </c>
      <c r="AK159" s="367">
        <v>0</v>
      </c>
      <c r="AL159" s="367">
        <v>0</v>
      </c>
      <c r="AM159" s="367">
        <v>0</v>
      </c>
      <c r="AN159" s="367">
        <v>0</v>
      </c>
      <c r="AO159" s="367">
        <v>0</v>
      </c>
      <c r="AP159" s="367">
        <v>0</v>
      </c>
      <c r="AQ159" s="367">
        <v>0</v>
      </c>
      <c r="AR159" s="367">
        <v>0</v>
      </c>
      <c r="AS159" s="367">
        <v>0</v>
      </c>
      <c r="AT159" s="367">
        <v>0</v>
      </c>
      <c r="AU159" s="367">
        <v>0</v>
      </c>
      <c r="AV159" s="367">
        <v>38</v>
      </c>
      <c r="AW159" s="367">
        <v>3</v>
      </c>
      <c r="AX159" s="367">
        <v>7</v>
      </c>
      <c r="AY159" s="367">
        <v>9</v>
      </c>
      <c r="AZ159" s="367">
        <v>9</v>
      </c>
      <c r="BA159" s="367">
        <v>8</v>
      </c>
      <c r="BB159" s="367">
        <v>10</v>
      </c>
      <c r="BC159" s="367">
        <v>12</v>
      </c>
      <c r="BD159" s="367">
        <v>12</v>
      </c>
      <c r="BE159" s="367">
        <v>14</v>
      </c>
      <c r="BF159" s="367">
        <v>14</v>
      </c>
      <c r="BG159" s="367">
        <v>14</v>
      </c>
      <c r="BH159" s="367">
        <v>14</v>
      </c>
      <c r="BI159" s="367">
        <v>15</v>
      </c>
      <c r="BJ159" s="367">
        <v>16</v>
      </c>
      <c r="BK159" s="367">
        <v>16</v>
      </c>
      <c r="BL159" s="367">
        <v>17</v>
      </c>
      <c r="BM159" s="367">
        <v>19</v>
      </c>
      <c r="BN159" s="367">
        <v>19</v>
      </c>
      <c r="BO159" s="367">
        <v>20</v>
      </c>
      <c r="BP159" s="367">
        <v>20</v>
      </c>
      <c r="BQ159" s="367">
        <v>20</v>
      </c>
      <c r="BR159" s="367">
        <v>19</v>
      </c>
      <c r="BS159" s="367">
        <v>8</v>
      </c>
      <c r="BT159" s="367">
        <v>9</v>
      </c>
      <c r="BU159" s="367">
        <v>8</v>
      </c>
      <c r="BV159" s="367">
        <v>7</v>
      </c>
      <c r="BW159" s="367">
        <v>8</v>
      </c>
      <c r="BX159" s="367">
        <v>7</v>
      </c>
      <c r="BY159" s="367">
        <v>6</v>
      </c>
      <c r="BZ159" s="367">
        <v>5</v>
      </c>
      <c r="CA159" s="367">
        <v>4</v>
      </c>
      <c r="CB159" s="367">
        <v>4</v>
      </c>
      <c r="CC159" s="367">
        <v>3</v>
      </c>
      <c r="CD159" s="367">
        <v>3</v>
      </c>
      <c r="CE159" s="367">
        <v>3</v>
      </c>
      <c r="CF159" s="367">
        <v>3</v>
      </c>
      <c r="CG159" s="367">
        <v>3</v>
      </c>
      <c r="CH159" s="368">
        <v>3</v>
      </c>
    </row>
    <row r="160" spans="1:88" s="369" customFormat="1" ht="15.6" x14ac:dyDescent="0.3">
      <c r="A160" s="360"/>
      <c r="B160" s="373" t="s">
        <v>415</v>
      </c>
      <c r="C160" s="361"/>
      <c r="D160" s="366"/>
      <c r="E160" s="366"/>
      <c r="F160" s="366"/>
      <c r="G160" s="366"/>
      <c r="H160" s="366"/>
      <c r="I160" s="366"/>
      <c r="J160" s="366"/>
      <c r="K160" s="366"/>
      <c r="L160" s="366"/>
      <c r="M160" s="366"/>
      <c r="N160" s="366"/>
      <c r="O160" s="366"/>
      <c r="P160" s="366"/>
      <c r="Q160" s="366"/>
      <c r="R160" s="366"/>
      <c r="S160" s="366"/>
      <c r="T160" s="366"/>
      <c r="U160" s="366"/>
      <c r="V160" s="366"/>
      <c r="W160" s="366"/>
      <c r="X160" s="366"/>
      <c r="Y160" s="366"/>
      <c r="Z160" s="366"/>
      <c r="AA160" s="366"/>
      <c r="AB160" s="366"/>
      <c r="AC160" s="366"/>
      <c r="AD160" s="366"/>
      <c r="AE160" s="366"/>
      <c r="AF160" s="366"/>
      <c r="AG160" s="366"/>
      <c r="AH160" s="367">
        <v>61</v>
      </c>
      <c r="AI160" s="367">
        <v>86</v>
      </c>
      <c r="AJ160" s="367">
        <v>114</v>
      </c>
      <c r="AK160" s="367">
        <v>131</v>
      </c>
      <c r="AL160" s="367">
        <v>154</v>
      </c>
      <c r="AM160" s="367">
        <v>185</v>
      </c>
      <c r="AN160" s="367">
        <v>216</v>
      </c>
      <c r="AO160" s="367">
        <v>246</v>
      </c>
      <c r="AP160" s="367">
        <v>275</v>
      </c>
      <c r="AQ160" s="367">
        <v>303</v>
      </c>
      <c r="AR160" s="367">
        <v>325</v>
      </c>
      <c r="AS160" s="367">
        <v>345</v>
      </c>
      <c r="AT160" s="367">
        <v>364</v>
      </c>
      <c r="AU160" s="367">
        <v>387</v>
      </c>
      <c r="AV160" s="367">
        <v>0</v>
      </c>
      <c r="AW160" s="367">
        <v>0</v>
      </c>
      <c r="AX160" s="367">
        <v>0</v>
      </c>
      <c r="AY160" s="367">
        <v>0</v>
      </c>
      <c r="AZ160" s="367">
        <v>0</v>
      </c>
      <c r="BA160" s="367">
        <v>0</v>
      </c>
      <c r="BB160" s="367">
        <v>0</v>
      </c>
      <c r="BC160" s="367">
        <v>0</v>
      </c>
      <c r="BD160" s="367">
        <v>0</v>
      </c>
      <c r="BE160" s="367">
        <v>0</v>
      </c>
      <c r="BF160" s="367">
        <v>0</v>
      </c>
      <c r="BG160" s="367">
        <v>0</v>
      </c>
      <c r="BH160" s="367">
        <v>0</v>
      </c>
      <c r="BI160" s="367">
        <v>0</v>
      </c>
      <c r="BJ160" s="367">
        <v>0</v>
      </c>
      <c r="BK160" s="367">
        <v>0</v>
      </c>
      <c r="BL160" s="367">
        <v>0</v>
      </c>
      <c r="BM160" s="367">
        <v>0</v>
      </c>
      <c r="BN160" s="367">
        <v>0</v>
      </c>
      <c r="BO160" s="367">
        <v>0</v>
      </c>
      <c r="BP160" s="367">
        <v>0</v>
      </c>
      <c r="BQ160" s="367">
        <v>0</v>
      </c>
      <c r="BR160" s="367">
        <v>0</v>
      </c>
      <c r="BS160" s="367">
        <v>0</v>
      </c>
      <c r="BT160" s="367">
        <v>0</v>
      </c>
      <c r="BU160" s="367">
        <v>0</v>
      </c>
      <c r="BV160" s="367">
        <v>0</v>
      </c>
      <c r="BW160" s="367">
        <v>0</v>
      </c>
      <c r="BX160" s="367">
        <v>0</v>
      </c>
      <c r="BY160" s="367">
        <v>0</v>
      </c>
      <c r="BZ160" s="367">
        <v>0</v>
      </c>
      <c r="CA160" s="367">
        <v>0</v>
      </c>
      <c r="CB160" s="367">
        <v>0</v>
      </c>
      <c r="CC160" s="367">
        <v>0</v>
      </c>
      <c r="CD160" s="367">
        <v>0</v>
      </c>
      <c r="CE160" s="367">
        <v>0</v>
      </c>
      <c r="CF160" s="367">
        <v>0</v>
      </c>
      <c r="CG160" s="367">
        <v>0</v>
      </c>
      <c r="CH160" s="368">
        <v>0</v>
      </c>
    </row>
    <row r="161" spans="1:86" s="369" customFormat="1" ht="15.6" x14ac:dyDescent="0.3">
      <c r="A161" s="360"/>
      <c r="B161" s="373" t="s">
        <v>422</v>
      </c>
      <c r="C161" s="361"/>
      <c r="D161" s="366"/>
      <c r="E161" s="366"/>
      <c r="F161" s="366"/>
      <c r="G161" s="366"/>
      <c r="H161" s="366"/>
      <c r="I161" s="366"/>
      <c r="J161" s="366"/>
      <c r="K161" s="366"/>
      <c r="L161" s="366"/>
      <c r="M161" s="366"/>
      <c r="N161" s="366"/>
      <c r="O161" s="366"/>
      <c r="P161" s="366"/>
      <c r="Q161" s="366"/>
      <c r="R161" s="366"/>
      <c r="S161" s="366"/>
      <c r="T161" s="366"/>
      <c r="U161" s="366"/>
      <c r="V161" s="366"/>
      <c r="W161" s="366"/>
      <c r="X161" s="366"/>
      <c r="Y161" s="366"/>
      <c r="Z161" s="366"/>
      <c r="AA161" s="366"/>
      <c r="AB161" s="366"/>
      <c r="AC161" s="366"/>
      <c r="AD161" s="366"/>
      <c r="AE161" s="366"/>
      <c r="AF161" s="366"/>
      <c r="AG161" s="366"/>
      <c r="AH161" s="367">
        <v>0</v>
      </c>
      <c r="AI161" s="367">
        <v>0</v>
      </c>
      <c r="AJ161" s="367">
        <v>0</v>
      </c>
      <c r="AK161" s="367">
        <v>0</v>
      </c>
      <c r="AL161" s="367">
        <v>0</v>
      </c>
      <c r="AM161" s="367">
        <v>0</v>
      </c>
      <c r="AN161" s="367">
        <v>0</v>
      </c>
      <c r="AO161" s="367">
        <v>0</v>
      </c>
      <c r="AP161" s="367">
        <v>0</v>
      </c>
      <c r="AQ161" s="367">
        <v>0</v>
      </c>
      <c r="AR161" s="367">
        <v>0</v>
      </c>
      <c r="AS161" s="367">
        <v>0</v>
      </c>
      <c r="AT161" s="367">
        <v>0</v>
      </c>
      <c r="AU161" s="367">
        <v>0</v>
      </c>
      <c r="AV161" s="367">
        <v>0</v>
      </c>
      <c r="AW161" s="367">
        <v>0</v>
      </c>
      <c r="AX161" s="367">
        <v>0</v>
      </c>
      <c r="AY161" s="367">
        <v>0</v>
      </c>
      <c r="AZ161" s="367">
        <v>0</v>
      </c>
      <c r="BA161" s="367">
        <v>0</v>
      </c>
      <c r="BB161" s="367">
        <v>0</v>
      </c>
      <c r="BC161" s="367">
        <v>0</v>
      </c>
      <c r="BD161" s="367">
        <v>0</v>
      </c>
      <c r="BE161" s="367">
        <v>0</v>
      </c>
      <c r="BF161" s="367">
        <v>0</v>
      </c>
      <c r="BG161" s="367">
        <v>0</v>
      </c>
      <c r="BH161" s="367">
        <v>0</v>
      </c>
      <c r="BI161" s="367">
        <v>0</v>
      </c>
      <c r="BJ161" s="367">
        <v>0</v>
      </c>
      <c r="BK161" s="367">
        <v>0</v>
      </c>
      <c r="BL161" s="367">
        <v>0</v>
      </c>
      <c r="BM161" s="367">
        <v>0</v>
      </c>
      <c r="BN161" s="367">
        <v>0</v>
      </c>
      <c r="BO161" s="367">
        <v>0</v>
      </c>
      <c r="BP161" s="367">
        <v>0</v>
      </c>
      <c r="BQ161" s="367">
        <v>12</v>
      </c>
      <c r="BR161" s="367">
        <v>184</v>
      </c>
      <c r="BS161" s="367">
        <v>570</v>
      </c>
      <c r="BT161" s="367">
        <v>969</v>
      </c>
      <c r="BU161" s="367">
        <v>1394</v>
      </c>
      <c r="BV161" s="367">
        <v>1717</v>
      </c>
      <c r="BW161" s="367">
        <v>1936</v>
      </c>
      <c r="BX161" s="367">
        <v>2038</v>
      </c>
      <c r="BY161" s="367">
        <v>2184</v>
      </c>
      <c r="BZ161" s="367">
        <v>2433</v>
      </c>
      <c r="CA161" s="367">
        <v>2697</v>
      </c>
      <c r="CB161" s="367">
        <v>3008</v>
      </c>
      <c r="CC161" s="367">
        <v>3246</v>
      </c>
      <c r="CD161" s="367">
        <v>3488</v>
      </c>
      <c r="CE161" s="367">
        <v>3743</v>
      </c>
      <c r="CF161" s="367">
        <v>3996</v>
      </c>
      <c r="CG161" s="367">
        <v>4244</v>
      </c>
      <c r="CH161" s="368">
        <v>4454</v>
      </c>
    </row>
    <row r="162" spans="1:86" s="369" customFormat="1" ht="15.6" x14ac:dyDescent="0.3">
      <c r="A162" s="360"/>
      <c r="B162" s="343" t="s">
        <v>470</v>
      </c>
      <c r="C162" s="361"/>
      <c r="D162" s="366"/>
      <c r="E162" s="366"/>
      <c r="F162" s="366"/>
      <c r="G162" s="366"/>
      <c r="H162" s="366"/>
      <c r="I162" s="366"/>
      <c r="J162" s="366"/>
      <c r="K162" s="366"/>
      <c r="L162" s="366"/>
      <c r="M162" s="366"/>
      <c r="N162" s="366"/>
      <c r="O162" s="366"/>
      <c r="P162" s="366"/>
      <c r="Q162" s="366"/>
      <c r="R162" s="366"/>
      <c r="S162" s="366"/>
      <c r="T162" s="366"/>
      <c r="U162" s="366"/>
      <c r="V162" s="366"/>
      <c r="W162" s="366"/>
      <c r="X162" s="366"/>
      <c r="Y162" s="366"/>
      <c r="Z162" s="366"/>
      <c r="AA162" s="366"/>
      <c r="AB162" s="366"/>
      <c r="AC162" s="366"/>
      <c r="AD162" s="366"/>
      <c r="AE162" s="366"/>
      <c r="AF162" s="366"/>
      <c r="AG162" s="366"/>
      <c r="AH162" s="367">
        <v>0</v>
      </c>
      <c r="AI162" s="367">
        <v>0</v>
      </c>
      <c r="AJ162" s="367">
        <v>0</v>
      </c>
      <c r="AK162" s="367">
        <v>0</v>
      </c>
      <c r="AL162" s="367">
        <v>0</v>
      </c>
      <c r="AM162" s="367">
        <v>0</v>
      </c>
      <c r="AN162" s="367">
        <v>0</v>
      </c>
      <c r="AO162" s="367">
        <v>0</v>
      </c>
      <c r="AP162" s="367">
        <v>0</v>
      </c>
      <c r="AQ162" s="367">
        <v>0</v>
      </c>
      <c r="AR162" s="367">
        <v>0</v>
      </c>
      <c r="AS162" s="367">
        <v>0</v>
      </c>
      <c r="AT162" s="367">
        <v>0</v>
      </c>
      <c r="AU162" s="367">
        <v>0</v>
      </c>
      <c r="AV162" s="367">
        <v>0</v>
      </c>
      <c r="AW162" s="367">
        <v>0</v>
      </c>
      <c r="AX162" s="367">
        <v>0</v>
      </c>
      <c r="AY162" s="367">
        <v>0</v>
      </c>
      <c r="AZ162" s="367">
        <v>0</v>
      </c>
      <c r="BA162" s="367">
        <v>0</v>
      </c>
      <c r="BB162" s="367">
        <v>0</v>
      </c>
      <c r="BC162" s="367">
        <v>0</v>
      </c>
      <c r="BD162" s="367">
        <v>0</v>
      </c>
      <c r="BE162" s="367">
        <v>0</v>
      </c>
      <c r="BF162" s="367">
        <v>0</v>
      </c>
      <c r="BG162" s="367">
        <v>0</v>
      </c>
      <c r="BH162" s="367">
        <v>0</v>
      </c>
      <c r="BI162" s="367">
        <v>0</v>
      </c>
      <c r="BJ162" s="367">
        <v>0</v>
      </c>
      <c r="BK162" s="367">
        <v>0</v>
      </c>
      <c r="BL162" s="367">
        <v>0</v>
      </c>
      <c r="BM162" s="367">
        <v>0</v>
      </c>
      <c r="BN162" s="367">
        <v>0</v>
      </c>
      <c r="BO162" s="367">
        <v>0</v>
      </c>
      <c r="BP162" s="367">
        <v>0</v>
      </c>
      <c r="BQ162" s="367">
        <v>12</v>
      </c>
      <c r="BR162" s="367">
        <v>182</v>
      </c>
      <c r="BS162" s="367">
        <v>564</v>
      </c>
      <c r="BT162" s="367">
        <v>958</v>
      </c>
      <c r="BU162" s="367">
        <v>1379</v>
      </c>
      <c r="BV162" s="367">
        <v>1699</v>
      </c>
      <c r="BW162" s="367">
        <v>1916</v>
      </c>
      <c r="BX162" s="367">
        <v>2016</v>
      </c>
      <c r="BY162" s="367">
        <v>2160</v>
      </c>
      <c r="BZ162" s="367">
        <v>2406</v>
      </c>
      <c r="CA162" s="367">
        <v>2667</v>
      </c>
      <c r="CB162" s="367">
        <v>2975</v>
      </c>
      <c r="CC162" s="367">
        <v>3211</v>
      </c>
      <c r="CD162" s="367">
        <v>3450</v>
      </c>
      <c r="CE162" s="367">
        <v>3702</v>
      </c>
      <c r="CF162" s="367">
        <v>3952</v>
      </c>
      <c r="CG162" s="367">
        <v>4197</v>
      </c>
      <c r="CH162" s="368">
        <v>4406</v>
      </c>
    </row>
    <row r="163" spans="1:86" s="369" customFormat="1" ht="15.6" x14ac:dyDescent="0.3">
      <c r="A163" s="360"/>
      <c r="B163" s="343" t="s">
        <v>471</v>
      </c>
      <c r="C163" s="361"/>
      <c r="D163" s="366"/>
      <c r="E163" s="366"/>
      <c r="F163" s="366"/>
      <c r="G163" s="366"/>
      <c r="H163" s="366"/>
      <c r="I163" s="366"/>
      <c r="J163" s="366"/>
      <c r="K163" s="366"/>
      <c r="L163" s="366"/>
      <c r="M163" s="366"/>
      <c r="N163" s="366"/>
      <c r="O163" s="366"/>
      <c r="P163" s="366"/>
      <c r="Q163" s="366"/>
      <c r="R163" s="366"/>
      <c r="S163" s="366"/>
      <c r="T163" s="366"/>
      <c r="U163" s="366"/>
      <c r="V163" s="366"/>
      <c r="W163" s="366"/>
      <c r="X163" s="366"/>
      <c r="Y163" s="366"/>
      <c r="Z163" s="366"/>
      <c r="AA163" s="366"/>
      <c r="AB163" s="366"/>
      <c r="AC163" s="366"/>
      <c r="AD163" s="366"/>
      <c r="AE163" s="366"/>
      <c r="AF163" s="366"/>
      <c r="AG163" s="366"/>
      <c r="AH163" s="367">
        <v>0</v>
      </c>
      <c r="AI163" s="367">
        <v>0</v>
      </c>
      <c r="AJ163" s="367">
        <v>0</v>
      </c>
      <c r="AK163" s="367">
        <v>0</v>
      </c>
      <c r="AL163" s="367">
        <v>0</v>
      </c>
      <c r="AM163" s="367">
        <v>0</v>
      </c>
      <c r="AN163" s="367">
        <v>0</v>
      </c>
      <c r="AO163" s="367">
        <v>0</v>
      </c>
      <c r="AP163" s="367">
        <v>0</v>
      </c>
      <c r="AQ163" s="367">
        <v>0</v>
      </c>
      <c r="AR163" s="367">
        <v>0</v>
      </c>
      <c r="AS163" s="367">
        <v>0</v>
      </c>
      <c r="AT163" s="367">
        <v>0</v>
      </c>
      <c r="AU163" s="367">
        <v>0</v>
      </c>
      <c r="AV163" s="367">
        <v>0</v>
      </c>
      <c r="AW163" s="367">
        <v>0</v>
      </c>
      <c r="AX163" s="367">
        <v>0</v>
      </c>
      <c r="AY163" s="367">
        <v>0</v>
      </c>
      <c r="AZ163" s="367">
        <v>0</v>
      </c>
      <c r="BA163" s="367">
        <v>0</v>
      </c>
      <c r="BB163" s="367">
        <v>0</v>
      </c>
      <c r="BC163" s="367">
        <v>0</v>
      </c>
      <c r="BD163" s="367">
        <v>0</v>
      </c>
      <c r="BE163" s="367">
        <v>0</v>
      </c>
      <c r="BF163" s="367">
        <v>0</v>
      </c>
      <c r="BG163" s="367">
        <v>0</v>
      </c>
      <c r="BH163" s="367">
        <v>0</v>
      </c>
      <c r="BI163" s="367">
        <v>0</v>
      </c>
      <c r="BJ163" s="367">
        <v>0</v>
      </c>
      <c r="BK163" s="367">
        <v>0</v>
      </c>
      <c r="BL163" s="367">
        <v>0</v>
      </c>
      <c r="BM163" s="367">
        <v>0</v>
      </c>
      <c r="BN163" s="367">
        <v>0</v>
      </c>
      <c r="BO163" s="367">
        <v>0</v>
      </c>
      <c r="BP163" s="367">
        <v>0</v>
      </c>
      <c r="BQ163" s="367">
        <v>0</v>
      </c>
      <c r="BR163" s="367">
        <v>2</v>
      </c>
      <c r="BS163" s="367">
        <v>6</v>
      </c>
      <c r="BT163" s="367">
        <v>11</v>
      </c>
      <c r="BU163" s="367">
        <v>15</v>
      </c>
      <c r="BV163" s="367">
        <v>19</v>
      </c>
      <c r="BW163" s="367">
        <v>20</v>
      </c>
      <c r="BX163" s="367">
        <v>22</v>
      </c>
      <c r="BY163" s="367">
        <v>24</v>
      </c>
      <c r="BZ163" s="367">
        <v>26</v>
      </c>
      <c r="CA163" s="367">
        <v>29</v>
      </c>
      <c r="CB163" s="367">
        <v>33</v>
      </c>
      <c r="CC163" s="367">
        <v>35</v>
      </c>
      <c r="CD163" s="367">
        <v>38</v>
      </c>
      <c r="CE163" s="367">
        <v>41</v>
      </c>
      <c r="CF163" s="367">
        <v>43</v>
      </c>
      <c r="CG163" s="367">
        <v>46</v>
      </c>
      <c r="CH163" s="368">
        <v>48</v>
      </c>
    </row>
    <row r="164" spans="1:86" ht="15.6" x14ac:dyDescent="0.3">
      <c r="A164" s="370"/>
      <c r="B164" s="371" t="s">
        <v>592</v>
      </c>
      <c r="C164" s="372"/>
      <c r="D164" s="367"/>
      <c r="E164" s="367"/>
      <c r="F164" s="367"/>
      <c r="G164" s="367"/>
      <c r="H164" s="367"/>
      <c r="I164" s="367"/>
      <c r="J164" s="367"/>
      <c r="K164" s="367"/>
      <c r="L164" s="367"/>
      <c r="M164" s="367"/>
      <c r="N164" s="367"/>
      <c r="O164" s="367"/>
      <c r="P164" s="367"/>
      <c r="Q164" s="367"/>
      <c r="R164" s="367"/>
      <c r="S164" s="367"/>
      <c r="T164" s="367"/>
      <c r="U164" s="367"/>
      <c r="V164" s="367"/>
      <c r="W164" s="367"/>
      <c r="X164" s="367"/>
      <c r="Y164" s="367"/>
      <c r="Z164" s="367"/>
      <c r="AA164" s="367"/>
      <c r="AB164" s="367"/>
      <c r="AC164" s="367"/>
      <c r="AD164" s="367"/>
      <c r="AE164" s="367"/>
      <c r="AF164" s="367"/>
      <c r="AG164" s="367"/>
      <c r="AH164" s="367">
        <f>SUM(AH165:AH171)-AH172-AH167</f>
        <v>1204</v>
      </c>
      <c r="AI164" s="367">
        <f t="shared" ref="AI164:AQ164" si="68">SUM(AI165:AI171)-AI172-AI167</f>
        <v>1211</v>
      </c>
      <c r="AJ164" s="367">
        <f t="shared" si="68"/>
        <v>1201</v>
      </c>
      <c r="AK164" s="367">
        <f t="shared" si="68"/>
        <v>1265</v>
      </c>
      <c r="AL164" s="367">
        <f>SUM(AL165:AL171)-AL172-AL167</f>
        <v>1306</v>
      </c>
      <c r="AM164" s="367">
        <f t="shared" si="68"/>
        <v>1243</v>
      </c>
      <c r="AN164" s="367">
        <f t="shared" si="68"/>
        <v>1234</v>
      </c>
      <c r="AO164" s="367">
        <f t="shared" si="68"/>
        <v>1285</v>
      </c>
      <c r="AP164" s="367">
        <f t="shared" si="68"/>
        <v>1300</v>
      </c>
      <c r="AQ164" s="367">
        <f t="shared" si="68"/>
        <v>1359</v>
      </c>
      <c r="AR164" s="377">
        <f t="shared" ref="AR164" si="69">SUM(AR165:AR171)-AR172-AR167</f>
        <v>1460</v>
      </c>
      <c r="AS164" s="377">
        <f t="shared" ref="AS164" si="70">SUM(AS165:AS171)-AS172-AS167</f>
        <v>1565</v>
      </c>
      <c r="AT164" s="377">
        <f t="shared" ref="AT164:CH164" si="71">SUM(AT165:AT171)-AT172-AT167</f>
        <v>1691</v>
      </c>
      <c r="AU164" s="377">
        <f t="shared" si="71"/>
        <v>1875</v>
      </c>
      <c r="AV164" s="377">
        <f t="shared" si="71"/>
        <v>2086</v>
      </c>
      <c r="AW164" s="377">
        <f t="shared" si="71"/>
        <v>2248</v>
      </c>
      <c r="AX164" s="377">
        <f t="shared" si="71"/>
        <v>2412</v>
      </c>
      <c r="AY164" s="377">
        <f t="shared" si="71"/>
        <v>2798</v>
      </c>
      <c r="AZ164" s="377">
        <f t="shared" si="71"/>
        <v>2783</v>
      </c>
      <c r="BA164" s="377">
        <f t="shared" si="71"/>
        <v>2776</v>
      </c>
      <c r="BB164" s="377">
        <f t="shared" si="71"/>
        <v>2709</v>
      </c>
      <c r="BC164" s="377">
        <f t="shared" si="71"/>
        <v>2691</v>
      </c>
      <c r="BD164" s="377">
        <f t="shared" si="71"/>
        <v>2727</v>
      </c>
      <c r="BE164" s="377">
        <f t="shared" si="71"/>
        <v>2756</v>
      </c>
      <c r="BF164" s="377">
        <f t="shared" si="71"/>
        <v>2772</v>
      </c>
      <c r="BG164" s="377">
        <f t="shared" si="71"/>
        <v>2778</v>
      </c>
      <c r="BH164" s="377">
        <f t="shared" si="71"/>
        <v>2770</v>
      </c>
      <c r="BI164" s="377">
        <f t="shared" si="71"/>
        <v>2721</v>
      </c>
      <c r="BJ164" s="377">
        <f t="shared" si="71"/>
        <v>2677</v>
      </c>
      <c r="BK164" s="377">
        <f t="shared" si="71"/>
        <v>2636</v>
      </c>
      <c r="BL164" s="377">
        <f t="shared" si="71"/>
        <v>2678</v>
      </c>
      <c r="BM164" s="377">
        <f t="shared" si="71"/>
        <v>2622</v>
      </c>
      <c r="BN164" s="377">
        <f t="shared" si="71"/>
        <v>2597</v>
      </c>
      <c r="BO164" s="377">
        <f t="shared" si="71"/>
        <v>2572</v>
      </c>
      <c r="BP164" s="377">
        <f t="shared" si="71"/>
        <v>2507</v>
      </c>
      <c r="BQ164" s="377">
        <f t="shared" si="71"/>
        <v>2445</v>
      </c>
      <c r="BR164" s="377">
        <f t="shared" si="71"/>
        <v>2502</v>
      </c>
      <c r="BS164" s="377">
        <f t="shared" si="71"/>
        <v>2505</v>
      </c>
      <c r="BT164" s="377">
        <f t="shared" si="71"/>
        <v>2458</v>
      </c>
      <c r="BU164" s="377">
        <f t="shared" si="71"/>
        <v>2369</v>
      </c>
      <c r="BV164" s="377">
        <f t="shared" si="71"/>
        <v>2200</v>
      </c>
      <c r="BW164" s="377">
        <f t="shared" si="71"/>
        <v>2541</v>
      </c>
      <c r="BX164" s="377">
        <f t="shared" si="71"/>
        <v>2645</v>
      </c>
      <c r="BY164" s="377">
        <f t="shared" si="71"/>
        <v>2869</v>
      </c>
      <c r="BZ164" s="377">
        <f t="shared" si="71"/>
        <v>3060</v>
      </c>
      <c r="CA164" s="377">
        <f t="shared" si="71"/>
        <v>3281</v>
      </c>
      <c r="CB164" s="377">
        <f t="shared" si="71"/>
        <v>3540</v>
      </c>
      <c r="CC164" s="377">
        <f t="shared" si="71"/>
        <v>3707</v>
      </c>
      <c r="CD164" s="377">
        <f t="shared" si="71"/>
        <v>3849</v>
      </c>
      <c r="CE164" s="377">
        <f t="shared" si="71"/>
        <v>3948</v>
      </c>
      <c r="CF164" s="377">
        <f t="shared" si="71"/>
        <v>3999</v>
      </c>
      <c r="CG164" s="367">
        <f t="shared" si="71"/>
        <v>4027</v>
      </c>
      <c r="CH164" s="368">
        <f t="shared" si="71"/>
        <v>4076</v>
      </c>
    </row>
    <row r="165" spans="1:86" ht="15.6" x14ac:dyDescent="0.3">
      <c r="A165" s="370"/>
      <c r="B165" s="373" t="s">
        <v>641</v>
      </c>
      <c r="C165" s="372"/>
      <c r="D165" s="367"/>
      <c r="E165" s="367"/>
      <c r="F165" s="367"/>
      <c r="G165" s="367"/>
      <c r="H165" s="367"/>
      <c r="I165" s="367"/>
      <c r="J165" s="367"/>
      <c r="K165" s="367"/>
      <c r="L165" s="367"/>
      <c r="M165" s="367"/>
      <c r="N165" s="367"/>
      <c r="O165" s="367"/>
      <c r="P165" s="367"/>
      <c r="Q165" s="367"/>
      <c r="R165" s="367"/>
      <c r="S165" s="367"/>
      <c r="T165" s="367"/>
      <c r="U165" s="367"/>
      <c r="V165" s="367"/>
      <c r="W165" s="367"/>
      <c r="X165" s="367"/>
      <c r="Y165" s="367"/>
      <c r="Z165" s="367"/>
      <c r="AA165" s="367"/>
      <c r="AB165" s="367"/>
      <c r="AC165" s="367"/>
      <c r="AD165" s="367"/>
      <c r="AE165" s="367"/>
      <c r="AF165" s="367"/>
      <c r="AG165" s="367"/>
      <c r="AH165" s="367">
        <v>0</v>
      </c>
      <c r="AI165" s="367">
        <v>0</v>
      </c>
      <c r="AJ165" s="367">
        <v>0</v>
      </c>
      <c r="AK165" s="367">
        <v>0</v>
      </c>
      <c r="AL165" s="367">
        <v>0</v>
      </c>
      <c r="AM165" s="367">
        <v>0</v>
      </c>
      <c r="AN165" s="367">
        <v>0</v>
      </c>
      <c r="AO165" s="367">
        <v>0</v>
      </c>
      <c r="AP165" s="367">
        <v>0</v>
      </c>
      <c r="AQ165" s="367">
        <v>0</v>
      </c>
      <c r="AR165" s="367">
        <v>0</v>
      </c>
      <c r="AS165" s="367">
        <v>0</v>
      </c>
      <c r="AT165" s="367">
        <v>0</v>
      </c>
      <c r="AU165" s="367">
        <v>0</v>
      </c>
      <c r="AV165" s="367">
        <v>0</v>
      </c>
      <c r="AW165" s="367">
        <v>0</v>
      </c>
      <c r="AX165" s="367">
        <v>0</v>
      </c>
      <c r="AY165" s="367">
        <v>0</v>
      </c>
      <c r="AZ165" s="367">
        <v>0</v>
      </c>
      <c r="BA165" s="367">
        <v>0</v>
      </c>
      <c r="BB165" s="367">
        <v>0</v>
      </c>
      <c r="BC165" s="367">
        <v>0</v>
      </c>
      <c r="BD165" s="367">
        <v>0</v>
      </c>
      <c r="BE165" s="367">
        <v>0</v>
      </c>
      <c r="BF165" s="367">
        <v>0</v>
      </c>
      <c r="BG165" s="367">
        <v>0</v>
      </c>
      <c r="BH165" s="367">
        <v>0</v>
      </c>
      <c r="BI165" s="367">
        <v>0</v>
      </c>
      <c r="BJ165" s="367">
        <v>0</v>
      </c>
      <c r="BK165" s="367">
        <v>0</v>
      </c>
      <c r="BL165" s="367">
        <v>136</v>
      </c>
      <c r="BM165" s="367">
        <v>391</v>
      </c>
      <c r="BN165" s="367">
        <v>579</v>
      </c>
      <c r="BO165" s="367">
        <v>811</v>
      </c>
      <c r="BP165" s="367">
        <v>1365</v>
      </c>
      <c r="BQ165" s="367">
        <v>1912</v>
      </c>
      <c r="BR165" s="367">
        <v>2235</v>
      </c>
      <c r="BS165" s="367">
        <v>2356</v>
      </c>
      <c r="BT165" s="367">
        <v>2381</v>
      </c>
      <c r="BU165" s="367">
        <v>2326</v>
      </c>
      <c r="BV165" s="367">
        <v>2168</v>
      </c>
      <c r="BW165" s="367">
        <v>1961</v>
      </c>
      <c r="BX165" s="367">
        <v>1875</v>
      </c>
      <c r="BY165" s="367">
        <v>1769</v>
      </c>
      <c r="BZ165" s="367">
        <v>1663</v>
      </c>
      <c r="CA165" s="367">
        <v>1573</v>
      </c>
      <c r="CB165" s="367">
        <v>1437</v>
      </c>
      <c r="CC165" s="367">
        <v>961</v>
      </c>
      <c r="CD165" s="367">
        <v>816</v>
      </c>
      <c r="CE165" s="367">
        <v>809</v>
      </c>
      <c r="CF165" s="367">
        <v>788</v>
      </c>
      <c r="CG165" s="367">
        <v>761</v>
      </c>
      <c r="CH165" s="368">
        <v>750</v>
      </c>
    </row>
    <row r="166" spans="1:86" ht="15.6" x14ac:dyDescent="0.3">
      <c r="A166" s="370"/>
      <c r="B166" s="373" t="s">
        <v>642</v>
      </c>
      <c r="C166" s="372"/>
      <c r="D166" s="367"/>
      <c r="E166" s="367"/>
      <c r="F166" s="367"/>
      <c r="G166" s="367"/>
      <c r="H166" s="367"/>
      <c r="I166" s="367"/>
      <c r="J166" s="367"/>
      <c r="K166" s="367"/>
      <c r="L166" s="367"/>
      <c r="M166" s="367"/>
      <c r="N166" s="367"/>
      <c r="O166" s="367"/>
      <c r="P166" s="367"/>
      <c r="Q166" s="367"/>
      <c r="R166" s="367"/>
      <c r="S166" s="367"/>
      <c r="T166" s="367"/>
      <c r="U166" s="367"/>
      <c r="V166" s="367"/>
      <c r="W166" s="367"/>
      <c r="X166" s="367"/>
      <c r="Y166" s="367"/>
      <c r="Z166" s="367"/>
      <c r="AA166" s="367"/>
      <c r="AB166" s="367"/>
      <c r="AC166" s="367"/>
      <c r="AD166" s="367"/>
      <c r="AE166" s="367"/>
      <c r="AF166" s="367"/>
      <c r="AG166" s="367"/>
      <c r="AH166" s="367">
        <v>0</v>
      </c>
      <c r="AI166" s="367">
        <v>0</v>
      </c>
      <c r="AJ166" s="367">
        <v>0</v>
      </c>
      <c r="AK166" s="367">
        <v>0</v>
      </c>
      <c r="AL166" s="367">
        <v>0</v>
      </c>
      <c r="AM166" s="367">
        <v>0</v>
      </c>
      <c r="AN166" s="367">
        <v>0</v>
      </c>
      <c r="AO166" s="367">
        <v>0</v>
      </c>
      <c r="AP166" s="367">
        <v>0</v>
      </c>
      <c r="AQ166" s="367">
        <v>0</v>
      </c>
      <c r="AR166" s="367">
        <v>0</v>
      </c>
      <c r="AS166" s="367">
        <v>0</v>
      </c>
      <c r="AT166" s="367">
        <v>0</v>
      </c>
      <c r="AU166" s="367">
        <v>0</v>
      </c>
      <c r="AV166" s="367">
        <v>0</v>
      </c>
      <c r="AW166" s="367">
        <v>0</v>
      </c>
      <c r="AX166" s="367">
        <v>0</v>
      </c>
      <c r="AY166" s="367">
        <v>2490</v>
      </c>
      <c r="AZ166" s="367">
        <v>2455</v>
      </c>
      <c r="BA166" s="367">
        <v>2437</v>
      </c>
      <c r="BB166" s="367">
        <v>2371</v>
      </c>
      <c r="BC166" s="367">
        <v>2354</v>
      </c>
      <c r="BD166" s="367">
        <v>2391</v>
      </c>
      <c r="BE166" s="367">
        <v>2430</v>
      </c>
      <c r="BF166" s="367">
        <v>2483</v>
      </c>
      <c r="BG166" s="367">
        <v>2504</v>
      </c>
      <c r="BH166" s="367">
        <v>2510</v>
      </c>
      <c r="BI166" s="367">
        <v>2475</v>
      </c>
      <c r="BJ166" s="367">
        <v>2443</v>
      </c>
      <c r="BK166" s="367">
        <v>2415</v>
      </c>
      <c r="BL166" s="367">
        <v>2332</v>
      </c>
      <c r="BM166" s="367">
        <v>2031</v>
      </c>
      <c r="BN166" s="367">
        <v>1827</v>
      </c>
      <c r="BO166" s="367">
        <v>1577</v>
      </c>
      <c r="BP166" s="367">
        <v>965</v>
      </c>
      <c r="BQ166" s="367">
        <v>366</v>
      </c>
      <c r="BR166" s="367">
        <v>133</v>
      </c>
      <c r="BS166" s="367">
        <v>74</v>
      </c>
      <c r="BT166" s="367">
        <v>52</v>
      </c>
      <c r="BU166" s="367">
        <v>40</v>
      </c>
      <c r="BV166" s="367">
        <v>32</v>
      </c>
      <c r="BW166" s="367">
        <v>26</v>
      </c>
      <c r="BX166" s="367">
        <v>23</v>
      </c>
      <c r="BY166" s="367">
        <v>21</v>
      </c>
      <c r="BZ166" s="367">
        <v>19</v>
      </c>
      <c r="CA166" s="367">
        <v>17</v>
      </c>
      <c r="CB166" s="367">
        <v>15</v>
      </c>
      <c r="CC166" s="367">
        <v>13</v>
      </c>
      <c r="CD166" s="367">
        <v>10</v>
      </c>
      <c r="CE166" s="367">
        <v>8</v>
      </c>
      <c r="CF166" s="367">
        <v>6</v>
      </c>
      <c r="CG166" s="367">
        <v>3</v>
      </c>
      <c r="CH166" s="368">
        <v>1</v>
      </c>
    </row>
    <row r="167" spans="1:86" ht="15.6" x14ac:dyDescent="0.3">
      <c r="A167" s="370"/>
      <c r="B167" s="335" t="s">
        <v>627</v>
      </c>
      <c r="C167" s="372"/>
      <c r="D167" s="367"/>
      <c r="E167" s="367"/>
      <c r="F167" s="367"/>
      <c r="G167" s="367"/>
      <c r="H167" s="367"/>
      <c r="I167" s="367"/>
      <c r="J167" s="367"/>
      <c r="K167" s="367"/>
      <c r="L167" s="367"/>
      <c r="M167" s="367"/>
      <c r="N167" s="367"/>
      <c r="O167" s="367"/>
      <c r="P167" s="367"/>
      <c r="Q167" s="367"/>
      <c r="R167" s="367"/>
      <c r="S167" s="367"/>
      <c r="T167" s="367"/>
      <c r="U167" s="367"/>
      <c r="V167" s="367"/>
      <c r="W167" s="367"/>
      <c r="X167" s="367"/>
      <c r="Y167" s="367"/>
      <c r="Z167" s="367"/>
      <c r="AA167" s="367"/>
      <c r="AB167" s="367"/>
      <c r="AC167" s="367"/>
      <c r="AD167" s="367"/>
      <c r="AE167" s="367"/>
      <c r="AF167" s="367"/>
      <c r="AG167" s="367"/>
      <c r="AH167" s="367">
        <v>0</v>
      </c>
      <c r="AI167" s="367">
        <v>0</v>
      </c>
      <c r="AJ167" s="367">
        <v>0</v>
      </c>
      <c r="AK167" s="367">
        <v>0</v>
      </c>
      <c r="AL167" s="367">
        <v>0</v>
      </c>
      <c r="AM167" s="367">
        <v>0</v>
      </c>
      <c r="AN167" s="367">
        <v>0</v>
      </c>
      <c r="AO167" s="367">
        <v>0</v>
      </c>
      <c r="AP167" s="367">
        <v>0</v>
      </c>
      <c r="AQ167" s="367">
        <v>0</v>
      </c>
      <c r="AR167" s="367">
        <v>0</v>
      </c>
      <c r="AS167" s="367">
        <v>0</v>
      </c>
      <c r="AT167" s="367">
        <v>0</v>
      </c>
      <c r="AU167" s="367">
        <v>0</v>
      </c>
      <c r="AV167" s="367">
        <v>0</v>
      </c>
      <c r="AW167" s="367">
        <v>0</v>
      </c>
      <c r="AX167" s="367">
        <v>0</v>
      </c>
      <c r="AY167" s="367">
        <v>0</v>
      </c>
      <c r="AZ167" s="367">
        <v>0</v>
      </c>
      <c r="BA167" s="367">
        <v>0</v>
      </c>
      <c r="BB167" s="367">
        <v>0</v>
      </c>
      <c r="BC167" s="367">
        <v>0</v>
      </c>
      <c r="BD167" s="367">
        <v>1268</v>
      </c>
      <c r="BE167" s="367">
        <v>1322</v>
      </c>
      <c r="BF167" s="367">
        <v>1345</v>
      </c>
      <c r="BG167" s="367">
        <v>1297</v>
      </c>
      <c r="BH167" s="367">
        <v>1213</v>
      </c>
      <c r="BI167" s="367">
        <v>1198</v>
      </c>
      <c r="BJ167" s="367">
        <v>1196</v>
      </c>
      <c r="BK167" s="367">
        <v>1196</v>
      </c>
      <c r="BL167" s="367">
        <v>1176</v>
      </c>
      <c r="BM167" s="367">
        <v>1055</v>
      </c>
      <c r="BN167" s="367">
        <v>969</v>
      </c>
      <c r="BO167" s="367">
        <v>847</v>
      </c>
      <c r="BP167" s="367">
        <v>530</v>
      </c>
      <c r="BQ167" s="367">
        <v>252</v>
      </c>
      <c r="BR167" s="367">
        <v>138</v>
      </c>
      <c r="BS167" s="367">
        <v>73</v>
      </c>
      <c r="BT167" s="367">
        <v>28</v>
      </c>
      <c r="BU167" s="367">
        <v>6</v>
      </c>
      <c r="BV167" s="367">
        <v>0</v>
      </c>
      <c r="BW167" s="367">
        <v>0</v>
      </c>
      <c r="BX167" s="367">
        <v>0</v>
      </c>
      <c r="BY167" s="367">
        <v>0</v>
      </c>
      <c r="BZ167" s="367">
        <v>0</v>
      </c>
      <c r="CA167" s="367">
        <v>0</v>
      </c>
      <c r="CB167" s="367">
        <v>0</v>
      </c>
      <c r="CC167" s="367">
        <v>0</v>
      </c>
      <c r="CD167" s="367">
        <v>0</v>
      </c>
      <c r="CE167" s="367">
        <v>0</v>
      </c>
      <c r="CF167" s="367">
        <v>0</v>
      </c>
      <c r="CG167" s="367">
        <v>0</v>
      </c>
      <c r="CH167" s="368">
        <v>0</v>
      </c>
    </row>
    <row r="168" spans="1:86" ht="15.6" x14ac:dyDescent="0.3">
      <c r="A168" s="370"/>
      <c r="B168" s="373" t="s">
        <v>408</v>
      </c>
      <c r="C168" s="372"/>
      <c r="D168" s="367"/>
      <c r="E168" s="367"/>
      <c r="F168" s="367"/>
      <c r="G168" s="367"/>
      <c r="H168" s="367"/>
      <c r="I168" s="367"/>
      <c r="J168" s="367"/>
      <c r="K168" s="367"/>
      <c r="L168" s="367"/>
      <c r="M168" s="367"/>
      <c r="N168" s="367"/>
      <c r="O168" s="367"/>
      <c r="P168" s="367"/>
      <c r="Q168" s="367"/>
      <c r="R168" s="367"/>
      <c r="S168" s="367"/>
      <c r="T168" s="367"/>
      <c r="U168" s="367"/>
      <c r="V168" s="367"/>
      <c r="W168" s="367"/>
      <c r="X168" s="367"/>
      <c r="Y168" s="367"/>
      <c r="Z168" s="367"/>
      <c r="AA168" s="367"/>
      <c r="AB168" s="367"/>
      <c r="AC168" s="367"/>
      <c r="AD168" s="367"/>
      <c r="AE168" s="367"/>
      <c r="AF168" s="367"/>
      <c r="AG168" s="367"/>
      <c r="AH168" s="367">
        <v>545</v>
      </c>
      <c r="AI168" s="367">
        <v>565</v>
      </c>
      <c r="AJ168" s="367">
        <v>591</v>
      </c>
      <c r="AK168" s="367">
        <v>654</v>
      </c>
      <c r="AL168" s="367">
        <v>694</v>
      </c>
      <c r="AM168" s="367">
        <v>730</v>
      </c>
      <c r="AN168" s="367">
        <v>782</v>
      </c>
      <c r="AO168" s="367">
        <v>826</v>
      </c>
      <c r="AP168" s="367">
        <v>857</v>
      </c>
      <c r="AQ168" s="367">
        <v>926</v>
      </c>
      <c r="AR168" s="367">
        <v>1012</v>
      </c>
      <c r="AS168" s="367">
        <v>1105</v>
      </c>
      <c r="AT168" s="367">
        <v>1214</v>
      </c>
      <c r="AU168" s="367">
        <v>1366</v>
      </c>
      <c r="AV168" s="367">
        <v>1547</v>
      </c>
      <c r="AW168" s="367">
        <v>1694</v>
      </c>
      <c r="AX168" s="367">
        <v>1838</v>
      </c>
      <c r="AY168" s="367">
        <v>0</v>
      </c>
      <c r="AZ168" s="367">
        <v>0</v>
      </c>
      <c r="BA168" s="367">
        <v>0</v>
      </c>
      <c r="BB168" s="367">
        <v>0</v>
      </c>
      <c r="BC168" s="367">
        <v>0</v>
      </c>
      <c r="BD168" s="367">
        <v>0</v>
      </c>
      <c r="BE168" s="367">
        <v>0</v>
      </c>
      <c r="BF168" s="367">
        <v>0</v>
      </c>
      <c r="BG168" s="367">
        <v>0</v>
      </c>
      <c r="BH168" s="367">
        <v>0</v>
      </c>
      <c r="BI168" s="367">
        <v>0</v>
      </c>
      <c r="BJ168" s="367">
        <v>0</v>
      </c>
      <c r="BK168" s="367">
        <v>0</v>
      </c>
      <c r="BL168" s="367">
        <v>0</v>
      </c>
      <c r="BM168" s="367">
        <v>0</v>
      </c>
      <c r="BN168" s="367">
        <v>0</v>
      </c>
      <c r="BO168" s="367">
        <v>0</v>
      </c>
      <c r="BP168" s="367">
        <v>0</v>
      </c>
      <c r="BQ168" s="367">
        <v>0</v>
      </c>
      <c r="BR168" s="367">
        <v>0</v>
      </c>
      <c r="BS168" s="367">
        <v>0</v>
      </c>
      <c r="BT168" s="367">
        <v>0</v>
      </c>
      <c r="BU168" s="367">
        <v>0</v>
      </c>
      <c r="BV168" s="367">
        <v>0</v>
      </c>
      <c r="BW168" s="367">
        <v>0</v>
      </c>
      <c r="BX168" s="367">
        <v>0</v>
      </c>
      <c r="BY168" s="367">
        <v>0</v>
      </c>
      <c r="BZ168" s="367">
        <v>0</v>
      </c>
      <c r="CA168" s="367">
        <v>0</v>
      </c>
      <c r="CB168" s="367">
        <v>0</v>
      </c>
      <c r="CC168" s="367">
        <v>0</v>
      </c>
      <c r="CD168" s="367">
        <v>0</v>
      </c>
      <c r="CE168" s="367">
        <v>0</v>
      </c>
      <c r="CF168" s="367">
        <v>0</v>
      </c>
      <c r="CG168" s="367">
        <v>0</v>
      </c>
      <c r="CH168" s="368">
        <v>0</v>
      </c>
    </row>
    <row r="169" spans="1:86" ht="15.6" x14ac:dyDescent="0.3">
      <c r="A169" s="370"/>
      <c r="B169" s="335" t="s">
        <v>426</v>
      </c>
      <c r="C169" s="372"/>
      <c r="D169" s="367"/>
      <c r="E169" s="367"/>
      <c r="F169" s="367"/>
      <c r="G169" s="367"/>
      <c r="H169" s="367"/>
      <c r="I169" s="367"/>
      <c r="J169" s="367"/>
      <c r="K169" s="367"/>
      <c r="L169" s="367"/>
      <c r="M169" s="367"/>
      <c r="N169" s="367"/>
      <c r="O169" s="367"/>
      <c r="P169" s="367"/>
      <c r="Q169" s="367"/>
      <c r="R169" s="367"/>
      <c r="S169" s="367"/>
      <c r="T169" s="367"/>
      <c r="U169" s="367"/>
      <c r="V169" s="367"/>
      <c r="W169" s="367"/>
      <c r="X169" s="367"/>
      <c r="Y169" s="367"/>
      <c r="Z169" s="367"/>
      <c r="AA169" s="367"/>
      <c r="AB169" s="367"/>
      <c r="AC169" s="367"/>
      <c r="AD169" s="367"/>
      <c r="AE169" s="367"/>
      <c r="AF169" s="367"/>
      <c r="AG169" s="367"/>
      <c r="AH169" s="367">
        <v>110</v>
      </c>
      <c r="AI169" s="367">
        <v>143</v>
      </c>
      <c r="AJ169" s="367">
        <v>164</v>
      </c>
      <c r="AK169" s="367">
        <v>169</v>
      </c>
      <c r="AL169" s="367">
        <v>177</v>
      </c>
      <c r="AM169" s="367">
        <v>188</v>
      </c>
      <c r="AN169" s="367">
        <v>212</v>
      </c>
      <c r="AO169" s="367">
        <v>227</v>
      </c>
      <c r="AP169" s="367">
        <v>228</v>
      </c>
      <c r="AQ169" s="367">
        <v>228</v>
      </c>
      <c r="AR169" s="367">
        <v>233</v>
      </c>
      <c r="AS169" s="367">
        <v>240</v>
      </c>
      <c r="AT169" s="367">
        <v>247</v>
      </c>
      <c r="AU169" s="367">
        <v>257</v>
      </c>
      <c r="AV169" s="367">
        <v>265</v>
      </c>
      <c r="AW169" s="367">
        <v>273</v>
      </c>
      <c r="AX169" s="367">
        <v>289</v>
      </c>
      <c r="AY169" s="367">
        <v>308</v>
      </c>
      <c r="AZ169" s="367">
        <v>328</v>
      </c>
      <c r="BA169" s="367">
        <v>339</v>
      </c>
      <c r="BB169" s="367">
        <v>338</v>
      </c>
      <c r="BC169" s="367">
        <v>337</v>
      </c>
      <c r="BD169" s="367">
        <v>336</v>
      </c>
      <c r="BE169" s="367">
        <v>326</v>
      </c>
      <c r="BF169" s="367">
        <v>289</v>
      </c>
      <c r="BG169" s="367">
        <v>274</v>
      </c>
      <c r="BH169" s="367">
        <v>260</v>
      </c>
      <c r="BI169" s="367">
        <v>246</v>
      </c>
      <c r="BJ169" s="367">
        <v>234</v>
      </c>
      <c r="BK169" s="367">
        <v>221</v>
      </c>
      <c r="BL169" s="367">
        <v>210</v>
      </c>
      <c r="BM169" s="367">
        <v>200</v>
      </c>
      <c r="BN169" s="367">
        <v>191</v>
      </c>
      <c r="BO169" s="367">
        <v>184</v>
      </c>
      <c r="BP169" s="367">
        <v>177</v>
      </c>
      <c r="BQ169" s="367">
        <v>167</v>
      </c>
      <c r="BR169" s="367">
        <v>134</v>
      </c>
      <c r="BS169" s="367">
        <v>75</v>
      </c>
      <c r="BT169" s="367">
        <v>25</v>
      </c>
      <c r="BU169" s="367">
        <v>3</v>
      </c>
      <c r="BV169" s="367">
        <v>0</v>
      </c>
      <c r="BW169" s="367">
        <v>0</v>
      </c>
      <c r="BX169" s="367">
        <v>0</v>
      </c>
      <c r="BY169" s="367">
        <v>0</v>
      </c>
      <c r="BZ169" s="367">
        <v>0</v>
      </c>
      <c r="CA169" s="367">
        <v>0</v>
      </c>
      <c r="CB169" s="367">
        <v>0</v>
      </c>
      <c r="CC169" s="367">
        <v>0</v>
      </c>
      <c r="CD169" s="367">
        <v>0</v>
      </c>
      <c r="CE169" s="367">
        <v>0</v>
      </c>
      <c r="CF169" s="367">
        <v>0</v>
      </c>
      <c r="CG169" s="367">
        <v>0</v>
      </c>
      <c r="CH169" s="368">
        <v>0</v>
      </c>
    </row>
    <row r="170" spans="1:86" ht="15.6" x14ac:dyDescent="0.3">
      <c r="A170" s="370"/>
      <c r="B170" s="373" t="s">
        <v>427</v>
      </c>
      <c r="C170" s="372"/>
      <c r="D170" s="367"/>
      <c r="E170" s="367"/>
      <c r="F170" s="367"/>
      <c r="G170" s="367"/>
      <c r="H170" s="367"/>
      <c r="I170" s="367"/>
      <c r="J170" s="367"/>
      <c r="K170" s="367"/>
      <c r="L170" s="367"/>
      <c r="M170" s="367"/>
      <c r="N170" s="367"/>
      <c r="O170" s="367"/>
      <c r="P170" s="367"/>
      <c r="Q170" s="367"/>
      <c r="R170" s="367"/>
      <c r="S170" s="367"/>
      <c r="T170" s="367"/>
      <c r="U170" s="367"/>
      <c r="V170" s="367"/>
      <c r="W170" s="367"/>
      <c r="X170" s="367"/>
      <c r="Y170" s="367"/>
      <c r="Z170" s="367"/>
      <c r="AA170" s="367"/>
      <c r="AB170" s="367"/>
      <c r="AC170" s="367"/>
      <c r="AD170" s="367"/>
      <c r="AE170" s="367"/>
      <c r="AF170" s="367"/>
      <c r="AG170" s="367"/>
      <c r="AH170" s="367">
        <v>549</v>
      </c>
      <c r="AI170" s="367">
        <v>503</v>
      </c>
      <c r="AJ170" s="367">
        <v>446</v>
      </c>
      <c r="AK170" s="367">
        <v>442</v>
      </c>
      <c r="AL170" s="367">
        <v>435</v>
      </c>
      <c r="AM170" s="367">
        <v>325</v>
      </c>
      <c r="AN170" s="367">
        <v>240</v>
      </c>
      <c r="AO170" s="367">
        <v>232</v>
      </c>
      <c r="AP170" s="367">
        <v>215</v>
      </c>
      <c r="AQ170" s="367">
        <v>205</v>
      </c>
      <c r="AR170" s="367">
        <v>215</v>
      </c>
      <c r="AS170" s="367">
        <v>220</v>
      </c>
      <c r="AT170" s="367">
        <v>230</v>
      </c>
      <c r="AU170" s="367">
        <v>252</v>
      </c>
      <c r="AV170" s="367">
        <v>274</v>
      </c>
      <c r="AW170" s="367">
        <v>281</v>
      </c>
      <c r="AX170" s="367">
        <v>285</v>
      </c>
      <c r="AY170" s="367">
        <v>0</v>
      </c>
      <c r="AZ170" s="367">
        <v>0</v>
      </c>
      <c r="BA170" s="367">
        <v>0</v>
      </c>
      <c r="BB170" s="367">
        <v>0</v>
      </c>
      <c r="BC170" s="367">
        <v>0</v>
      </c>
      <c r="BD170" s="367">
        <v>0</v>
      </c>
      <c r="BE170" s="367">
        <v>0</v>
      </c>
      <c r="BF170" s="367">
        <v>0</v>
      </c>
      <c r="BG170" s="367">
        <v>0</v>
      </c>
      <c r="BH170" s="367">
        <v>0</v>
      </c>
      <c r="BI170" s="367">
        <v>0</v>
      </c>
      <c r="BJ170" s="367">
        <v>0</v>
      </c>
      <c r="BK170" s="367">
        <v>0</v>
      </c>
      <c r="BL170" s="367">
        <v>0</v>
      </c>
      <c r="BM170" s="367">
        <v>0</v>
      </c>
      <c r="BN170" s="367">
        <v>0</v>
      </c>
      <c r="BO170" s="367">
        <v>0</v>
      </c>
      <c r="BP170" s="367">
        <v>0</v>
      </c>
      <c r="BQ170" s="367">
        <v>0</v>
      </c>
      <c r="BR170" s="367">
        <v>0</v>
      </c>
      <c r="BS170" s="367">
        <v>0</v>
      </c>
      <c r="BT170" s="367">
        <v>0</v>
      </c>
      <c r="BU170" s="367">
        <v>0</v>
      </c>
      <c r="BV170" s="367">
        <v>0</v>
      </c>
      <c r="BW170" s="367">
        <v>0</v>
      </c>
      <c r="BX170" s="367">
        <v>0</v>
      </c>
      <c r="BY170" s="367">
        <v>0</v>
      </c>
      <c r="BZ170" s="367">
        <v>0</v>
      </c>
      <c r="CA170" s="367">
        <v>0</v>
      </c>
      <c r="CB170" s="367">
        <v>0</v>
      </c>
      <c r="CC170" s="367">
        <v>0</v>
      </c>
      <c r="CD170" s="367">
        <v>0</v>
      </c>
      <c r="CE170" s="367">
        <v>0</v>
      </c>
      <c r="CF170" s="367">
        <v>0</v>
      </c>
      <c r="CG170" s="367">
        <v>0</v>
      </c>
      <c r="CH170" s="368">
        <v>0</v>
      </c>
    </row>
    <row r="171" spans="1:86" ht="15.6" x14ac:dyDescent="0.3">
      <c r="A171" s="370"/>
      <c r="B171" s="335" t="s">
        <v>628</v>
      </c>
      <c r="C171" s="376" t="s">
        <v>643</v>
      </c>
      <c r="D171" s="367"/>
      <c r="E171" s="367"/>
      <c r="F171" s="367"/>
      <c r="G171" s="367"/>
      <c r="H171" s="367"/>
      <c r="I171" s="367"/>
      <c r="J171" s="367"/>
      <c r="K171" s="367"/>
      <c r="L171" s="367"/>
      <c r="M171" s="367"/>
      <c r="N171" s="367"/>
      <c r="O171" s="367"/>
      <c r="P171" s="367"/>
      <c r="Q171" s="367"/>
      <c r="R171" s="367"/>
      <c r="S171" s="367"/>
      <c r="T171" s="367"/>
      <c r="U171" s="367"/>
      <c r="V171" s="367"/>
      <c r="W171" s="367"/>
      <c r="X171" s="367"/>
      <c r="Y171" s="367"/>
      <c r="Z171" s="367"/>
      <c r="AA171" s="367"/>
      <c r="AB171" s="367"/>
      <c r="AC171" s="367"/>
      <c r="AD171" s="367"/>
      <c r="AE171" s="367"/>
      <c r="AF171" s="367"/>
      <c r="AG171" s="367"/>
      <c r="AH171" s="367">
        <v>0</v>
      </c>
      <c r="AI171" s="367">
        <v>0</v>
      </c>
      <c r="AJ171" s="367">
        <v>0</v>
      </c>
      <c r="AK171" s="367">
        <v>0</v>
      </c>
      <c r="AL171" s="367">
        <v>0</v>
      </c>
      <c r="AM171" s="367">
        <v>0</v>
      </c>
      <c r="AN171" s="367">
        <v>0</v>
      </c>
      <c r="AO171" s="367">
        <v>0</v>
      </c>
      <c r="AP171" s="367">
        <v>0</v>
      </c>
      <c r="AQ171" s="367">
        <v>0</v>
      </c>
      <c r="AR171" s="367">
        <v>0</v>
      </c>
      <c r="AS171" s="367">
        <v>0</v>
      </c>
      <c r="AT171" s="367">
        <v>0</v>
      </c>
      <c r="AU171" s="367">
        <v>0</v>
      </c>
      <c r="AV171" s="367">
        <v>0</v>
      </c>
      <c r="AW171" s="367">
        <v>0</v>
      </c>
      <c r="AX171" s="367">
        <v>0</v>
      </c>
      <c r="AY171" s="367">
        <v>0</v>
      </c>
      <c r="AZ171" s="367">
        <v>0</v>
      </c>
      <c r="BA171" s="367">
        <v>0</v>
      </c>
      <c r="BB171" s="367">
        <v>0</v>
      </c>
      <c r="BC171" s="367">
        <v>0</v>
      </c>
      <c r="BD171" s="367">
        <v>0</v>
      </c>
      <c r="BE171" s="367">
        <v>0</v>
      </c>
      <c r="BF171" s="367">
        <v>0</v>
      </c>
      <c r="BG171" s="367">
        <v>0</v>
      </c>
      <c r="BH171" s="367">
        <v>0</v>
      </c>
      <c r="BI171" s="367">
        <v>0</v>
      </c>
      <c r="BJ171" s="367">
        <v>0</v>
      </c>
      <c r="BK171" s="367">
        <v>0</v>
      </c>
      <c r="BL171" s="367">
        <v>0</v>
      </c>
      <c r="BM171" s="367">
        <v>0</v>
      </c>
      <c r="BN171" s="367">
        <v>0</v>
      </c>
      <c r="BO171" s="367">
        <v>0</v>
      </c>
      <c r="BP171" s="367">
        <v>0</v>
      </c>
      <c r="BQ171" s="367">
        <v>0</v>
      </c>
      <c r="BR171" s="367">
        <v>0</v>
      </c>
      <c r="BS171" s="367">
        <v>0</v>
      </c>
      <c r="BT171" s="367">
        <v>0</v>
      </c>
      <c r="BU171" s="367">
        <v>0</v>
      </c>
      <c r="BV171" s="367">
        <v>0</v>
      </c>
      <c r="BW171" s="367">
        <v>588</v>
      </c>
      <c r="BX171" s="367">
        <v>816</v>
      </c>
      <c r="BY171" s="367">
        <v>1174</v>
      </c>
      <c r="BZ171" s="367">
        <v>1490</v>
      </c>
      <c r="CA171" s="367">
        <v>1822</v>
      </c>
      <c r="CB171" s="367">
        <v>2259</v>
      </c>
      <c r="CC171" s="367">
        <v>3099</v>
      </c>
      <c r="CD171" s="367">
        <v>3458</v>
      </c>
      <c r="CE171" s="367">
        <v>3554</v>
      </c>
      <c r="CF171" s="367">
        <v>3617</v>
      </c>
      <c r="CG171" s="367">
        <v>3665</v>
      </c>
      <c r="CH171" s="368">
        <v>3720</v>
      </c>
    </row>
    <row r="172" spans="1:86" ht="15.6" x14ac:dyDescent="0.3">
      <c r="A172" s="370"/>
      <c r="B172" s="343" t="s">
        <v>629</v>
      </c>
      <c r="C172" s="376"/>
      <c r="D172" s="367"/>
      <c r="E172" s="367"/>
      <c r="F172" s="367"/>
      <c r="G172" s="367"/>
      <c r="H172" s="367"/>
      <c r="I172" s="367"/>
      <c r="J172" s="367"/>
      <c r="K172" s="367"/>
      <c r="L172" s="367"/>
      <c r="M172" s="367"/>
      <c r="N172" s="367"/>
      <c r="O172" s="367"/>
      <c r="P172" s="367"/>
      <c r="Q172" s="367"/>
      <c r="R172" s="367"/>
      <c r="S172" s="367"/>
      <c r="T172" s="367"/>
      <c r="U172" s="367"/>
      <c r="V172" s="367"/>
      <c r="W172" s="367"/>
      <c r="X172" s="367"/>
      <c r="Y172" s="367"/>
      <c r="Z172" s="367"/>
      <c r="AA172" s="367"/>
      <c r="AB172" s="367"/>
      <c r="AC172" s="367"/>
      <c r="AD172" s="367"/>
      <c r="AE172" s="367"/>
      <c r="AF172" s="367"/>
      <c r="AG172" s="367"/>
      <c r="AH172" s="367">
        <v>0</v>
      </c>
      <c r="AI172" s="367">
        <v>0</v>
      </c>
      <c r="AJ172" s="367">
        <v>0</v>
      </c>
      <c r="AK172" s="367">
        <v>0</v>
      </c>
      <c r="AL172" s="367">
        <v>0</v>
      </c>
      <c r="AM172" s="367">
        <v>0</v>
      </c>
      <c r="AN172" s="367">
        <v>0</v>
      </c>
      <c r="AO172" s="367">
        <v>0</v>
      </c>
      <c r="AP172" s="367">
        <v>0</v>
      </c>
      <c r="AQ172" s="367">
        <v>0</v>
      </c>
      <c r="AR172" s="367">
        <v>0</v>
      </c>
      <c r="AS172" s="367">
        <v>0</v>
      </c>
      <c r="AT172" s="367">
        <v>0</v>
      </c>
      <c r="AU172" s="367">
        <v>0</v>
      </c>
      <c r="AV172" s="367">
        <v>0</v>
      </c>
      <c r="AW172" s="367">
        <v>0</v>
      </c>
      <c r="AX172" s="367">
        <v>0</v>
      </c>
      <c r="AY172" s="367">
        <v>0</v>
      </c>
      <c r="AZ172" s="367">
        <v>0</v>
      </c>
      <c r="BA172" s="367">
        <v>0</v>
      </c>
      <c r="BB172" s="367">
        <v>0</v>
      </c>
      <c r="BC172" s="367">
        <v>0</v>
      </c>
      <c r="BD172" s="367">
        <v>0</v>
      </c>
      <c r="BE172" s="367">
        <v>0</v>
      </c>
      <c r="BF172" s="367">
        <v>0</v>
      </c>
      <c r="BG172" s="367">
        <v>0</v>
      </c>
      <c r="BH172" s="367">
        <v>0</v>
      </c>
      <c r="BI172" s="367">
        <v>0</v>
      </c>
      <c r="BJ172" s="367">
        <v>0</v>
      </c>
      <c r="BK172" s="367">
        <v>0</v>
      </c>
      <c r="BL172" s="367">
        <v>0</v>
      </c>
      <c r="BM172" s="367">
        <v>0</v>
      </c>
      <c r="BN172" s="367">
        <v>0</v>
      </c>
      <c r="BO172" s="367">
        <v>0</v>
      </c>
      <c r="BP172" s="367">
        <v>0</v>
      </c>
      <c r="BQ172" s="367">
        <v>0</v>
      </c>
      <c r="BR172" s="367">
        <v>0</v>
      </c>
      <c r="BS172" s="367">
        <v>0</v>
      </c>
      <c r="BT172" s="367">
        <v>0</v>
      </c>
      <c r="BU172" s="367">
        <v>0</v>
      </c>
      <c r="BV172" s="367">
        <v>0</v>
      </c>
      <c r="BW172" s="367">
        <v>34</v>
      </c>
      <c r="BX172" s="367">
        <v>69</v>
      </c>
      <c r="BY172" s="367">
        <v>95</v>
      </c>
      <c r="BZ172" s="367">
        <v>112</v>
      </c>
      <c r="CA172" s="367">
        <v>131</v>
      </c>
      <c r="CB172" s="367">
        <v>171</v>
      </c>
      <c r="CC172" s="367">
        <v>366</v>
      </c>
      <c r="CD172" s="367">
        <v>435</v>
      </c>
      <c r="CE172" s="367">
        <v>423</v>
      </c>
      <c r="CF172" s="367">
        <v>412</v>
      </c>
      <c r="CG172" s="367">
        <v>402</v>
      </c>
      <c r="CH172" s="368">
        <v>395</v>
      </c>
    </row>
    <row r="173" spans="1:86" ht="15.6" x14ac:dyDescent="0.3">
      <c r="A173" s="370"/>
      <c r="B173" s="365" t="s">
        <v>348</v>
      </c>
      <c r="C173" s="372"/>
      <c r="D173" s="367"/>
      <c r="E173" s="367"/>
      <c r="F173" s="367"/>
      <c r="G173" s="367"/>
      <c r="H173" s="367"/>
      <c r="I173" s="367"/>
      <c r="J173" s="367"/>
      <c r="K173" s="367"/>
      <c r="L173" s="367"/>
      <c r="M173" s="367"/>
      <c r="N173" s="367"/>
      <c r="O173" s="367"/>
      <c r="P173" s="367"/>
      <c r="Q173" s="367"/>
      <c r="R173" s="367"/>
      <c r="S173" s="367"/>
      <c r="T173" s="367"/>
      <c r="U173" s="367"/>
      <c r="V173" s="367"/>
      <c r="W173" s="367"/>
      <c r="X173" s="367"/>
      <c r="Y173" s="367"/>
      <c r="Z173" s="367"/>
      <c r="AA173" s="367"/>
      <c r="AB173" s="367"/>
      <c r="AC173" s="367"/>
      <c r="AD173" s="367"/>
      <c r="AE173" s="367"/>
      <c r="AF173" s="367"/>
      <c r="AG173" s="367"/>
      <c r="AH173" s="377"/>
      <c r="AI173" s="377"/>
      <c r="AJ173" s="377"/>
      <c r="AK173" s="377"/>
      <c r="AL173" s="377"/>
      <c r="AM173" s="377"/>
      <c r="AN173" s="377"/>
      <c r="AO173" s="377"/>
      <c r="AP173" s="377"/>
      <c r="AQ173" s="377"/>
      <c r="AR173" s="377"/>
      <c r="AS173" s="377"/>
      <c r="AT173" s="377"/>
      <c r="AU173" s="377"/>
      <c r="AV173" s="377"/>
      <c r="AW173" s="377"/>
      <c r="AX173" s="377"/>
      <c r="AY173" s="377"/>
      <c r="AZ173" s="377"/>
      <c r="BA173" s="377"/>
      <c r="BB173" s="377"/>
      <c r="BC173" s="377"/>
      <c r="BD173" s="377"/>
      <c r="BE173" s="377"/>
      <c r="BF173" s="377"/>
      <c r="BG173" s="377"/>
      <c r="BH173" s="377"/>
      <c r="BI173" s="377"/>
      <c r="BJ173" s="377"/>
      <c r="BK173" s="377"/>
      <c r="BL173" s="377"/>
      <c r="BM173" s="377"/>
      <c r="BN173" s="377"/>
      <c r="BO173" s="377"/>
      <c r="BP173" s="377"/>
      <c r="BQ173" s="377"/>
      <c r="BR173" s="377"/>
      <c r="BS173" s="377"/>
      <c r="BT173" s="377"/>
      <c r="BU173" s="377"/>
      <c r="BV173" s="377"/>
      <c r="BW173" s="377"/>
      <c r="BX173" s="377"/>
      <c r="BY173" s="377"/>
      <c r="BZ173" s="377"/>
      <c r="CA173" s="377"/>
      <c r="CB173" s="377"/>
      <c r="CC173" s="377"/>
      <c r="CD173" s="377"/>
      <c r="CE173" s="377"/>
      <c r="CF173" s="377"/>
      <c r="CG173" s="367"/>
      <c r="CH173" s="368"/>
    </row>
    <row r="174" spans="1:86" ht="15.6" x14ac:dyDescent="0.3">
      <c r="A174" s="370"/>
      <c r="B174" s="371" t="s">
        <v>590</v>
      </c>
      <c r="C174" s="372"/>
      <c r="D174" s="367"/>
      <c r="E174" s="367"/>
      <c r="F174" s="367"/>
      <c r="G174" s="367"/>
      <c r="H174" s="367"/>
      <c r="I174" s="367"/>
      <c r="J174" s="367"/>
      <c r="K174" s="367"/>
      <c r="L174" s="367"/>
      <c r="M174" s="367"/>
      <c r="N174" s="367"/>
      <c r="O174" s="367"/>
      <c r="P174" s="367"/>
      <c r="Q174" s="367"/>
      <c r="R174" s="367"/>
      <c r="S174" s="367"/>
      <c r="T174" s="367"/>
      <c r="U174" s="367"/>
      <c r="V174" s="367"/>
      <c r="W174" s="367"/>
      <c r="X174" s="367"/>
      <c r="Y174" s="367"/>
      <c r="Z174" s="367"/>
      <c r="AA174" s="367"/>
      <c r="AB174" s="367"/>
      <c r="AC174" s="367"/>
      <c r="AD174" s="367"/>
      <c r="AE174" s="367"/>
      <c r="AF174" s="367"/>
      <c r="AG174" s="367"/>
      <c r="AH174" s="367">
        <f t="shared" ref="AH174:BM174" si="72">SUM(AH175+AH178+AH181+AH184)</f>
        <v>143</v>
      </c>
      <c r="AI174" s="367">
        <f t="shared" si="72"/>
        <v>154</v>
      </c>
      <c r="AJ174" s="367">
        <f t="shared" si="72"/>
        <v>196</v>
      </c>
      <c r="AK174" s="367">
        <f t="shared" si="72"/>
        <v>233</v>
      </c>
      <c r="AL174" s="367">
        <f t="shared" si="72"/>
        <v>274</v>
      </c>
      <c r="AM174" s="367">
        <f t="shared" si="72"/>
        <v>330</v>
      </c>
      <c r="AN174" s="367">
        <f t="shared" si="72"/>
        <v>398</v>
      </c>
      <c r="AO174" s="367">
        <f t="shared" si="72"/>
        <v>463</v>
      </c>
      <c r="AP174" s="367">
        <f t="shared" si="72"/>
        <v>524</v>
      </c>
      <c r="AQ174" s="367">
        <f t="shared" si="72"/>
        <v>598</v>
      </c>
      <c r="AR174" s="367">
        <f t="shared" si="72"/>
        <v>668</v>
      </c>
      <c r="AS174" s="367">
        <f t="shared" si="72"/>
        <v>740</v>
      </c>
      <c r="AT174" s="367">
        <f t="shared" si="72"/>
        <v>821</v>
      </c>
      <c r="AU174" s="367">
        <f t="shared" si="72"/>
        <v>934</v>
      </c>
      <c r="AV174" s="367">
        <f t="shared" si="72"/>
        <v>1200</v>
      </c>
      <c r="AW174" s="367">
        <f t="shared" si="72"/>
        <v>1320</v>
      </c>
      <c r="AX174" s="367">
        <f t="shared" si="72"/>
        <v>1450</v>
      </c>
      <c r="AY174" s="367">
        <f t="shared" si="72"/>
        <v>1723</v>
      </c>
      <c r="AZ174" s="367">
        <f t="shared" si="72"/>
        <v>1803</v>
      </c>
      <c r="BA174" s="367">
        <f t="shared" si="72"/>
        <v>1921</v>
      </c>
      <c r="BB174" s="367">
        <f t="shared" si="72"/>
        <v>2001</v>
      </c>
      <c r="BC174" s="367">
        <f t="shared" si="72"/>
        <v>2069</v>
      </c>
      <c r="BD174" s="367">
        <f t="shared" si="72"/>
        <v>2141</v>
      </c>
      <c r="BE174" s="367">
        <f t="shared" si="72"/>
        <v>2214</v>
      </c>
      <c r="BF174" s="367">
        <f t="shared" si="72"/>
        <v>2251</v>
      </c>
      <c r="BG174" s="367">
        <f t="shared" si="72"/>
        <v>2331</v>
      </c>
      <c r="BH174" s="367">
        <f t="shared" si="72"/>
        <v>2415</v>
      </c>
      <c r="BI174" s="367">
        <f t="shared" si="72"/>
        <v>2493</v>
      </c>
      <c r="BJ174" s="367">
        <f t="shared" si="72"/>
        <v>2569</v>
      </c>
      <c r="BK174" s="367">
        <f t="shared" si="72"/>
        <v>2649</v>
      </c>
      <c r="BL174" s="367">
        <f t="shared" si="72"/>
        <v>2728</v>
      </c>
      <c r="BM174" s="367">
        <f t="shared" si="72"/>
        <v>2807</v>
      </c>
      <c r="BN174" s="367">
        <f t="shared" ref="BN174:CH174" si="73">SUM(BN175+BN178+BN181+BN184)</f>
        <v>2837</v>
      </c>
      <c r="BO174" s="367">
        <f t="shared" si="73"/>
        <v>2822</v>
      </c>
      <c r="BP174" s="367">
        <f t="shared" si="73"/>
        <v>2789</v>
      </c>
      <c r="BQ174" s="367">
        <f t="shared" si="73"/>
        <v>2721</v>
      </c>
      <c r="BR174" s="367">
        <f t="shared" si="73"/>
        <v>2706</v>
      </c>
      <c r="BS174" s="367">
        <f t="shared" si="73"/>
        <v>2674</v>
      </c>
      <c r="BT174" s="367">
        <f t="shared" si="73"/>
        <v>2647</v>
      </c>
      <c r="BU174" s="367">
        <f t="shared" si="73"/>
        <v>2581</v>
      </c>
      <c r="BV174" s="367">
        <f t="shared" si="73"/>
        <v>2517</v>
      </c>
      <c r="BW174" s="367">
        <f t="shared" si="73"/>
        <v>2535</v>
      </c>
      <c r="BX174" s="367">
        <f t="shared" si="73"/>
        <v>2237</v>
      </c>
      <c r="BY174" s="367">
        <f t="shared" si="73"/>
        <v>2239</v>
      </c>
      <c r="BZ174" s="367">
        <f t="shared" si="73"/>
        <v>2307</v>
      </c>
      <c r="CA174" s="367">
        <f t="shared" si="73"/>
        <v>2434</v>
      </c>
      <c r="CB174" s="367">
        <f t="shared" si="73"/>
        <v>2594</v>
      </c>
      <c r="CC174" s="367">
        <f t="shared" si="73"/>
        <v>2753</v>
      </c>
      <c r="CD174" s="367">
        <f t="shared" si="73"/>
        <v>2870</v>
      </c>
      <c r="CE174" s="367">
        <f t="shared" si="73"/>
        <v>2886</v>
      </c>
      <c r="CF174" s="367">
        <f t="shared" si="73"/>
        <v>2966</v>
      </c>
      <c r="CG174" s="367">
        <f t="shared" si="73"/>
        <v>3062</v>
      </c>
      <c r="CH174" s="368">
        <f t="shared" si="73"/>
        <v>3157</v>
      </c>
    </row>
    <row r="175" spans="1:86" ht="15.6" x14ac:dyDescent="0.3">
      <c r="A175" s="370"/>
      <c r="B175" s="373" t="s">
        <v>638</v>
      </c>
      <c r="C175" s="372"/>
      <c r="D175" s="367"/>
      <c r="E175" s="367"/>
      <c r="F175" s="367"/>
      <c r="G175" s="367"/>
      <c r="H175" s="367"/>
      <c r="I175" s="367"/>
      <c r="J175" s="367"/>
      <c r="K175" s="367"/>
      <c r="L175" s="367"/>
      <c r="M175" s="367"/>
      <c r="N175" s="367"/>
      <c r="O175" s="367"/>
      <c r="P175" s="367"/>
      <c r="Q175" s="367"/>
      <c r="R175" s="367"/>
      <c r="S175" s="367"/>
      <c r="T175" s="367"/>
      <c r="U175" s="367"/>
      <c r="V175" s="367"/>
      <c r="W175" s="367"/>
      <c r="X175" s="367"/>
      <c r="Y175" s="367"/>
      <c r="Z175" s="367"/>
      <c r="AA175" s="367"/>
      <c r="AB175" s="367"/>
      <c r="AC175" s="367"/>
      <c r="AD175" s="367"/>
      <c r="AE175" s="367"/>
      <c r="AF175" s="367"/>
      <c r="AG175" s="367"/>
      <c r="AH175" s="367">
        <v>143</v>
      </c>
      <c r="AI175" s="367">
        <v>151</v>
      </c>
      <c r="AJ175" s="367">
        <v>179</v>
      </c>
      <c r="AK175" s="367">
        <v>203</v>
      </c>
      <c r="AL175" s="367">
        <v>230</v>
      </c>
      <c r="AM175" s="367">
        <v>269</v>
      </c>
      <c r="AN175" s="367">
        <v>317</v>
      </c>
      <c r="AO175" s="367">
        <v>359</v>
      </c>
      <c r="AP175" s="367">
        <v>394</v>
      </c>
      <c r="AQ175" s="367">
        <v>443</v>
      </c>
      <c r="AR175" s="367">
        <v>490</v>
      </c>
      <c r="AS175" s="367">
        <v>538</v>
      </c>
      <c r="AT175" s="367">
        <v>596</v>
      </c>
      <c r="AU175" s="367">
        <v>686</v>
      </c>
      <c r="AV175" s="367">
        <v>890</v>
      </c>
      <c r="AW175" s="367">
        <v>962</v>
      </c>
      <c r="AX175" s="367">
        <v>1046</v>
      </c>
      <c r="AY175" s="367">
        <v>1268</v>
      </c>
      <c r="AZ175" s="367">
        <v>1298</v>
      </c>
      <c r="BA175" s="367">
        <v>1365</v>
      </c>
      <c r="BB175" s="367">
        <v>1404</v>
      </c>
      <c r="BC175" s="367">
        <v>1434</v>
      </c>
      <c r="BD175" s="367">
        <v>1464</v>
      </c>
      <c r="BE175" s="367">
        <v>1495</v>
      </c>
      <c r="BF175" s="367">
        <v>1510</v>
      </c>
      <c r="BG175" s="367">
        <v>1547</v>
      </c>
      <c r="BH175" s="367">
        <v>1589</v>
      </c>
      <c r="BI175" s="367">
        <v>1629</v>
      </c>
      <c r="BJ175" s="367">
        <v>1666</v>
      </c>
      <c r="BK175" s="367">
        <v>1700</v>
      </c>
      <c r="BL175" s="367">
        <v>1737</v>
      </c>
      <c r="BM175" s="367">
        <v>1776</v>
      </c>
      <c r="BN175" s="367">
        <v>1782</v>
      </c>
      <c r="BO175" s="367">
        <v>1756</v>
      </c>
      <c r="BP175" s="367">
        <v>1710</v>
      </c>
      <c r="BQ175" s="367">
        <v>1641</v>
      </c>
      <c r="BR175" s="367">
        <v>1617</v>
      </c>
      <c r="BS175" s="367">
        <v>1603</v>
      </c>
      <c r="BT175" s="367">
        <v>1594</v>
      </c>
      <c r="BU175" s="367">
        <v>1578</v>
      </c>
      <c r="BV175" s="367">
        <v>1570</v>
      </c>
      <c r="BW175" s="367">
        <v>1587</v>
      </c>
      <c r="BX175" s="367">
        <v>1382</v>
      </c>
      <c r="BY175" s="367">
        <v>1373</v>
      </c>
      <c r="BZ175" s="367">
        <v>1420</v>
      </c>
      <c r="CA175" s="367">
        <v>1518</v>
      </c>
      <c r="CB175" s="367">
        <v>1645</v>
      </c>
      <c r="CC175" s="367">
        <v>1775</v>
      </c>
      <c r="CD175" s="367">
        <v>1855</v>
      </c>
      <c r="CE175" s="367">
        <v>1900</v>
      </c>
      <c r="CF175" s="367">
        <v>1946</v>
      </c>
      <c r="CG175" s="367">
        <v>1995</v>
      </c>
      <c r="CH175" s="368">
        <v>2045</v>
      </c>
    </row>
    <row r="176" spans="1:86" ht="15.6" x14ac:dyDescent="0.3">
      <c r="A176" s="370"/>
      <c r="B176" s="343" t="s">
        <v>470</v>
      </c>
      <c r="C176" s="372"/>
      <c r="D176" s="367"/>
      <c r="E176" s="367"/>
      <c r="F176" s="367"/>
      <c r="G176" s="367"/>
      <c r="H176" s="367"/>
      <c r="I176" s="367"/>
      <c r="J176" s="367"/>
      <c r="K176" s="367"/>
      <c r="L176" s="367"/>
      <c r="M176" s="367"/>
      <c r="N176" s="367"/>
      <c r="O176" s="367"/>
      <c r="P176" s="367"/>
      <c r="Q176" s="367"/>
      <c r="R176" s="367"/>
      <c r="S176" s="367"/>
      <c r="T176" s="367"/>
      <c r="U176" s="367"/>
      <c r="V176" s="367"/>
      <c r="W176" s="367"/>
      <c r="X176" s="367"/>
      <c r="Y176" s="367"/>
      <c r="Z176" s="367"/>
      <c r="AA176" s="367"/>
      <c r="AB176" s="367"/>
      <c r="AC176" s="367"/>
      <c r="AD176" s="367"/>
      <c r="AE176" s="367"/>
      <c r="AF176" s="367"/>
      <c r="AG176" s="367"/>
      <c r="AH176" s="367">
        <v>143</v>
      </c>
      <c r="AI176" s="367">
        <v>151</v>
      </c>
      <c r="AJ176" s="367">
        <v>179</v>
      </c>
      <c r="AK176" s="367">
        <v>203</v>
      </c>
      <c r="AL176" s="367">
        <v>230</v>
      </c>
      <c r="AM176" s="367">
        <v>269</v>
      </c>
      <c r="AN176" s="367">
        <v>317</v>
      </c>
      <c r="AO176" s="367">
        <v>359</v>
      </c>
      <c r="AP176" s="367">
        <v>394</v>
      </c>
      <c r="AQ176" s="367">
        <v>443</v>
      </c>
      <c r="AR176" s="367">
        <v>490</v>
      </c>
      <c r="AS176" s="367">
        <v>538</v>
      </c>
      <c r="AT176" s="367">
        <v>596</v>
      </c>
      <c r="AU176" s="367">
        <v>686</v>
      </c>
      <c r="AV176" s="367">
        <v>890</v>
      </c>
      <c r="AW176" s="367">
        <v>962</v>
      </c>
      <c r="AX176" s="367">
        <v>1046</v>
      </c>
      <c r="AY176" s="367">
        <v>1115</v>
      </c>
      <c r="AZ176" s="367">
        <v>1152</v>
      </c>
      <c r="BA176" s="367">
        <v>1207</v>
      </c>
      <c r="BB176" s="367">
        <v>1238</v>
      </c>
      <c r="BC176" s="367">
        <v>1256</v>
      </c>
      <c r="BD176" s="367">
        <v>1276</v>
      </c>
      <c r="BE176" s="367">
        <v>1296</v>
      </c>
      <c r="BF176" s="367">
        <v>1304</v>
      </c>
      <c r="BG176" s="367">
        <v>1343</v>
      </c>
      <c r="BH176" s="367">
        <v>1400</v>
      </c>
      <c r="BI176" s="367">
        <v>1445</v>
      </c>
      <c r="BJ176" s="367">
        <v>1489</v>
      </c>
      <c r="BK176" s="367">
        <v>1528</v>
      </c>
      <c r="BL176" s="367">
        <v>1568</v>
      </c>
      <c r="BM176" s="367">
        <v>1607</v>
      </c>
      <c r="BN176" s="367">
        <v>1619</v>
      </c>
      <c r="BO176" s="367">
        <v>1597</v>
      </c>
      <c r="BP176" s="367">
        <v>1553</v>
      </c>
      <c r="BQ176" s="367">
        <v>1490</v>
      </c>
      <c r="BR176" s="367">
        <v>1462</v>
      </c>
      <c r="BS176" s="367">
        <v>1459</v>
      </c>
      <c r="BT176" s="367">
        <v>1445</v>
      </c>
      <c r="BU176" s="367">
        <v>1435</v>
      </c>
      <c r="BV176" s="367">
        <v>1430</v>
      </c>
      <c r="BW176" s="367">
        <v>1435</v>
      </c>
      <c r="BX176" s="367">
        <v>1290</v>
      </c>
      <c r="BY176" s="367">
        <v>1277</v>
      </c>
      <c r="BZ176" s="367">
        <v>1303</v>
      </c>
      <c r="CA176" s="367">
        <v>1410</v>
      </c>
      <c r="CB176" s="367">
        <v>1537</v>
      </c>
      <c r="CC176" s="367">
        <v>1662</v>
      </c>
      <c r="CD176" s="367">
        <v>1736</v>
      </c>
      <c r="CE176" s="367">
        <v>1777</v>
      </c>
      <c r="CF176" s="367">
        <v>1819</v>
      </c>
      <c r="CG176" s="367">
        <v>1865</v>
      </c>
      <c r="CH176" s="368">
        <v>1911</v>
      </c>
    </row>
    <row r="177" spans="1:86" ht="15.6" x14ac:dyDescent="0.3">
      <c r="A177" s="370"/>
      <c r="B177" s="343" t="s">
        <v>471</v>
      </c>
      <c r="C177" s="372"/>
      <c r="D177" s="367"/>
      <c r="E177" s="367"/>
      <c r="F177" s="367"/>
      <c r="G177" s="367"/>
      <c r="H177" s="367"/>
      <c r="I177" s="367"/>
      <c r="J177" s="367"/>
      <c r="K177" s="367"/>
      <c r="L177" s="367"/>
      <c r="M177" s="367"/>
      <c r="N177" s="367"/>
      <c r="O177" s="367"/>
      <c r="P177" s="367"/>
      <c r="Q177" s="367"/>
      <c r="R177" s="367"/>
      <c r="S177" s="367"/>
      <c r="T177" s="367"/>
      <c r="U177" s="367"/>
      <c r="V177" s="367"/>
      <c r="W177" s="367"/>
      <c r="X177" s="367"/>
      <c r="Y177" s="367"/>
      <c r="Z177" s="367"/>
      <c r="AA177" s="367"/>
      <c r="AB177" s="367"/>
      <c r="AC177" s="367"/>
      <c r="AD177" s="367"/>
      <c r="AE177" s="367"/>
      <c r="AF177" s="367"/>
      <c r="AG177" s="367"/>
      <c r="AH177" s="367">
        <v>0</v>
      </c>
      <c r="AI177" s="367">
        <v>0</v>
      </c>
      <c r="AJ177" s="367">
        <v>0</v>
      </c>
      <c r="AK177" s="367">
        <v>0</v>
      </c>
      <c r="AL177" s="367">
        <v>0</v>
      </c>
      <c r="AM177" s="367">
        <v>0</v>
      </c>
      <c r="AN177" s="367">
        <v>0</v>
      </c>
      <c r="AO177" s="367">
        <v>0</v>
      </c>
      <c r="AP177" s="367">
        <v>0</v>
      </c>
      <c r="AQ177" s="367">
        <v>0</v>
      </c>
      <c r="AR177" s="367">
        <v>0</v>
      </c>
      <c r="AS177" s="367">
        <v>0</v>
      </c>
      <c r="AT177" s="367">
        <v>0</v>
      </c>
      <c r="AU177" s="367">
        <v>0</v>
      </c>
      <c r="AV177" s="367">
        <v>0</v>
      </c>
      <c r="AW177" s="367">
        <v>0</v>
      </c>
      <c r="AX177" s="367">
        <v>0</v>
      </c>
      <c r="AY177" s="367">
        <v>153</v>
      </c>
      <c r="AZ177" s="367">
        <v>146</v>
      </c>
      <c r="BA177" s="367">
        <v>158</v>
      </c>
      <c r="BB177" s="367">
        <v>166</v>
      </c>
      <c r="BC177" s="367">
        <v>178</v>
      </c>
      <c r="BD177" s="367">
        <v>188</v>
      </c>
      <c r="BE177" s="367">
        <v>199</v>
      </c>
      <c r="BF177" s="367">
        <v>206</v>
      </c>
      <c r="BG177" s="367">
        <v>204</v>
      </c>
      <c r="BH177" s="367">
        <v>189</v>
      </c>
      <c r="BI177" s="367">
        <v>184</v>
      </c>
      <c r="BJ177" s="367">
        <v>177</v>
      </c>
      <c r="BK177" s="367">
        <v>172</v>
      </c>
      <c r="BL177" s="367">
        <v>169</v>
      </c>
      <c r="BM177" s="367">
        <v>169</v>
      </c>
      <c r="BN177" s="367">
        <v>163</v>
      </c>
      <c r="BO177" s="367">
        <v>160</v>
      </c>
      <c r="BP177" s="367">
        <v>158</v>
      </c>
      <c r="BQ177" s="367">
        <v>151</v>
      </c>
      <c r="BR177" s="367">
        <v>155</v>
      </c>
      <c r="BS177" s="367">
        <v>144</v>
      </c>
      <c r="BT177" s="367">
        <v>149</v>
      </c>
      <c r="BU177" s="367">
        <v>144</v>
      </c>
      <c r="BV177" s="367">
        <v>140</v>
      </c>
      <c r="BW177" s="367">
        <v>152</v>
      </c>
      <c r="BX177" s="367">
        <v>92</v>
      </c>
      <c r="BY177" s="367">
        <v>96</v>
      </c>
      <c r="BZ177" s="367">
        <v>117</v>
      </c>
      <c r="CA177" s="367">
        <v>108</v>
      </c>
      <c r="CB177" s="367">
        <v>108</v>
      </c>
      <c r="CC177" s="367">
        <v>113</v>
      </c>
      <c r="CD177" s="367">
        <v>119</v>
      </c>
      <c r="CE177" s="367">
        <v>123</v>
      </c>
      <c r="CF177" s="367">
        <v>127</v>
      </c>
      <c r="CG177" s="367">
        <v>130</v>
      </c>
      <c r="CH177" s="368">
        <v>133</v>
      </c>
    </row>
    <row r="178" spans="1:86" ht="15.6" x14ac:dyDescent="0.3">
      <c r="A178" s="370"/>
      <c r="B178" s="373" t="s">
        <v>639</v>
      </c>
      <c r="C178" s="372"/>
      <c r="D178" s="367"/>
      <c r="E178" s="367"/>
      <c r="F178" s="367"/>
      <c r="G178" s="367"/>
      <c r="H178" s="367"/>
      <c r="I178" s="367"/>
      <c r="J178" s="367"/>
      <c r="K178" s="367"/>
      <c r="L178" s="367"/>
      <c r="M178" s="367"/>
      <c r="N178" s="367"/>
      <c r="O178" s="367"/>
      <c r="P178" s="367"/>
      <c r="Q178" s="367"/>
      <c r="R178" s="367"/>
      <c r="S178" s="367"/>
      <c r="T178" s="367"/>
      <c r="U178" s="367"/>
      <c r="V178" s="367"/>
      <c r="W178" s="367"/>
      <c r="X178" s="367"/>
      <c r="Y178" s="367"/>
      <c r="Z178" s="367"/>
      <c r="AA178" s="367"/>
      <c r="AB178" s="367"/>
      <c r="AC178" s="367"/>
      <c r="AD178" s="367"/>
      <c r="AE178" s="367"/>
      <c r="AF178" s="367"/>
      <c r="AG178" s="367"/>
      <c r="AH178" s="367">
        <v>0</v>
      </c>
      <c r="AI178" s="367">
        <v>0</v>
      </c>
      <c r="AJ178" s="367">
        <v>0</v>
      </c>
      <c r="AK178" s="367">
        <v>0</v>
      </c>
      <c r="AL178" s="367">
        <v>0</v>
      </c>
      <c r="AM178" s="367">
        <v>0</v>
      </c>
      <c r="AN178" s="367">
        <v>0</v>
      </c>
      <c r="AO178" s="367">
        <v>0</v>
      </c>
      <c r="AP178" s="367">
        <v>0</v>
      </c>
      <c r="AQ178" s="367">
        <v>0</v>
      </c>
      <c r="AR178" s="367">
        <v>0</v>
      </c>
      <c r="AS178" s="367">
        <v>0</v>
      </c>
      <c r="AT178" s="367">
        <v>0</v>
      </c>
      <c r="AU178" s="367">
        <v>0</v>
      </c>
      <c r="AV178" s="367">
        <v>310</v>
      </c>
      <c r="AW178" s="367">
        <v>358</v>
      </c>
      <c r="AX178" s="367">
        <v>404</v>
      </c>
      <c r="AY178" s="367">
        <v>455</v>
      </c>
      <c r="AZ178" s="367">
        <v>505</v>
      </c>
      <c r="BA178" s="367">
        <v>556</v>
      </c>
      <c r="BB178" s="367">
        <v>597</v>
      </c>
      <c r="BC178" s="367">
        <v>635</v>
      </c>
      <c r="BD178" s="367">
        <v>677</v>
      </c>
      <c r="BE178" s="367">
        <v>719</v>
      </c>
      <c r="BF178" s="367">
        <v>741</v>
      </c>
      <c r="BG178" s="367">
        <v>784</v>
      </c>
      <c r="BH178" s="367">
        <v>826</v>
      </c>
      <c r="BI178" s="367">
        <v>864</v>
      </c>
      <c r="BJ178" s="367">
        <v>903</v>
      </c>
      <c r="BK178" s="367">
        <v>949</v>
      </c>
      <c r="BL178" s="367">
        <v>991</v>
      </c>
      <c r="BM178" s="367">
        <v>1031</v>
      </c>
      <c r="BN178" s="367">
        <v>1055</v>
      </c>
      <c r="BO178" s="367">
        <v>1066</v>
      </c>
      <c r="BP178" s="367">
        <v>1079</v>
      </c>
      <c r="BQ178" s="367">
        <v>1079</v>
      </c>
      <c r="BR178" s="367">
        <v>1072</v>
      </c>
      <c r="BS178" s="367">
        <v>1046</v>
      </c>
      <c r="BT178" s="367">
        <v>965</v>
      </c>
      <c r="BU178" s="367">
        <v>839</v>
      </c>
      <c r="BV178" s="367">
        <v>745</v>
      </c>
      <c r="BW178" s="367">
        <v>671</v>
      </c>
      <c r="BX178" s="367">
        <v>533</v>
      </c>
      <c r="BY178" s="367">
        <v>492</v>
      </c>
      <c r="BZ178" s="367">
        <v>453</v>
      </c>
      <c r="CA178" s="367">
        <v>415</v>
      </c>
      <c r="CB178" s="367">
        <v>387</v>
      </c>
      <c r="CC178" s="367">
        <v>346</v>
      </c>
      <c r="CD178" s="367">
        <v>310</v>
      </c>
      <c r="CE178" s="367">
        <v>277</v>
      </c>
      <c r="CF178" s="367">
        <v>238</v>
      </c>
      <c r="CG178" s="367">
        <v>189</v>
      </c>
      <c r="CH178" s="368">
        <v>159</v>
      </c>
    </row>
    <row r="179" spans="1:86" ht="15.6" x14ac:dyDescent="0.3">
      <c r="A179" s="370"/>
      <c r="B179" s="343" t="s">
        <v>470</v>
      </c>
      <c r="C179" s="372"/>
      <c r="D179" s="367"/>
      <c r="E179" s="367"/>
      <c r="F179" s="367"/>
      <c r="G179" s="367"/>
      <c r="H179" s="367"/>
      <c r="I179" s="367"/>
      <c r="J179" s="367"/>
      <c r="K179" s="367"/>
      <c r="L179" s="367"/>
      <c r="M179" s="367"/>
      <c r="N179" s="367"/>
      <c r="O179" s="367"/>
      <c r="P179" s="367"/>
      <c r="Q179" s="367"/>
      <c r="R179" s="367"/>
      <c r="S179" s="367"/>
      <c r="T179" s="367"/>
      <c r="U179" s="367"/>
      <c r="V179" s="367"/>
      <c r="W179" s="367"/>
      <c r="X179" s="367"/>
      <c r="Y179" s="367"/>
      <c r="Z179" s="367"/>
      <c r="AA179" s="367"/>
      <c r="AB179" s="367"/>
      <c r="AC179" s="367"/>
      <c r="AD179" s="367"/>
      <c r="AE179" s="367"/>
      <c r="AF179" s="367"/>
      <c r="AG179" s="367"/>
      <c r="AH179" s="367">
        <v>0</v>
      </c>
      <c r="AI179" s="367">
        <v>0</v>
      </c>
      <c r="AJ179" s="367">
        <v>0</v>
      </c>
      <c r="AK179" s="367">
        <v>0</v>
      </c>
      <c r="AL179" s="367">
        <v>0</v>
      </c>
      <c r="AM179" s="367">
        <v>0</v>
      </c>
      <c r="AN179" s="367">
        <v>0</v>
      </c>
      <c r="AO179" s="367">
        <v>0</v>
      </c>
      <c r="AP179" s="367">
        <v>0</v>
      </c>
      <c r="AQ179" s="367">
        <v>0</v>
      </c>
      <c r="AR179" s="367">
        <v>0</v>
      </c>
      <c r="AS179" s="367">
        <v>0</v>
      </c>
      <c r="AT179" s="367">
        <v>0</v>
      </c>
      <c r="AU179" s="367">
        <v>0</v>
      </c>
      <c r="AV179" s="367">
        <v>292</v>
      </c>
      <c r="AW179" s="367">
        <v>357</v>
      </c>
      <c r="AX179" s="367">
        <v>402</v>
      </c>
      <c r="AY179" s="367">
        <v>452</v>
      </c>
      <c r="AZ179" s="367">
        <v>503</v>
      </c>
      <c r="BA179" s="367">
        <v>555</v>
      </c>
      <c r="BB179" s="367">
        <v>595</v>
      </c>
      <c r="BC179" s="367">
        <v>632</v>
      </c>
      <c r="BD179" s="367">
        <v>674</v>
      </c>
      <c r="BE179" s="367">
        <v>715</v>
      </c>
      <c r="BF179" s="367">
        <v>736</v>
      </c>
      <c r="BG179" s="367">
        <v>779</v>
      </c>
      <c r="BH179" s="367">
        <v>821</v>
      </c>
      <c r="BI179" s="367">
        <v>859</v>
      </c>
      <c r="BJ179" s="367">
        <v>897</v>
      </c>
      <c r="BK179" s="367">
        <v>942</v>
      </c>
      <c r="BL179" s="367">
        <v>984</v>
      </c>
      <c r="BM179" s="367">
        <v>1023</v>
      </c>
      <c r="BN179" s="367">
        <v>1046</v>
      </c>
      <c r="BO179" s="367">
        <v>1057</v>
      </c>
      <c r="BP179" s="367">
        <v>1070</v>
      </c>
      <c r="BQ179" s="367">
        <v>1069</v>
      </c>
      <c r="BR179" s="367">
        <v>1062</v>
      </c>
      <c r="BS179" s="367">
        <v>1028</v>
      </c>
      <c r="BT179" s="367">
        <v>951</v>
      </c>
      <c r="BU179" s="367">
        <v>827</v>
      </c>
      <c r="BV179" s="367">
        <v>735</v>
      </c>
      <c r="BW179" s="367">
        <v>665</v>
      </c>
      <c r="BX179" s="367">
        <v>528</v>
      </c>
      <c r="BY179" s="367">
        <v>486</v>
      </c>
      <c r="BZ179" s="367">
        <v>447</v>
      </c>
      <c r="CA179" s="367">
        <v>410</v>
      </c>
      <c r="CB179" s="367">
        <v>382</v>
      </c>
      <c r="CC179" s="367">
        <v>342</v>
      </c>
      <c r="CD179" s="367">
        <v>306</v>
      </c>
      <c r="CE179" s="367">
        <v>273</v>
      </c>
      <c r="CF179" s="367">
        <v>234</v>
      </c>
      <c r="CG179" s="367">
        <v>186</v>
      </c>
      <c r="CH179" s="368">
        <v>156</v>
      </c>
    </row>
    <row r="180" spans="1:86" ht="15.6" x14ac:dyDescent="0.3">
      <c r="A180" s="370"/>
      <c r="B180" s="343" t="s">
        <v>471</v>
      </c>
      <c r="C180" s="372"/>
      <c r="D180" s="367"/>
      <c r="E180" s="367"/>
      <c r="F180" s="367"/>
      <c r="G180" s="367"/>
      <c r="H180" s="367"/>
      <c r="I180" s="367"/>
      <c r="J180" s="367"/>
      <c r="K180" s="367"/>
      <c r="L180" s="367"/>
      <c r="M180" s="367"/>
      <c r="N180" s="367"/>
      <c r="O180" s="367"/>
      <c r="P180" s="367"/>
      <c r="Q180" s="367"/>
      <c r="R180" s="367"/>
      <c r="S180" s="367"/>
      <c r="T180" s="367"/>
      <c r="U180" s="367"/>
      <c r="V180" s="367"/>
      <c r="W180" s="367"/>
      <c r="X180" s="367"/>
      <c r="Y180" s="367"/>
      <c r="Z180" s="367"/>
      <c r="AA180" s="367"/>
      <c r="AB180" s="367"/>
      <c r="AC180" s="367"/>
      <c r="AD180" s="367"/>
      <c r="AE180" s="367"/>
      <c r="AF180" s="367"/>
      <c r="AG180" s="367"/>
      <c r="AH180" s="367">
        <v>0</v>
      </c>
      <c r="AI180" s="367">
        <v>0</v>
      </c>
      <c r="AJ180" s="367">
        <v>0</v>
      </c>
      <c r="AK180" s="367">
        <v>0</v>
      </c>
      <c r="AL180" s="367">
        <v>0</v>
      </c>
      <c r="AM180" s="367">
        <v>0</v>
      </c>
      <c r="AN180" s="367">
        <v>0</v>
      </c>
      <c r="AO180" s="367">
        <v>0</v>
      </c>
      <c r="AP180" s="367">
        <v>0</v>
      </c>
      <c r="AQ180" s="367">
        <v>0</v>
      </c>
      <c r="AR180" s="367">
        <v>0</v>
      </c>
      <c r="AS180" s="367">
        <v>0</v>
      </c>
      <c r="AT180" s="367">
        <v>0</v>
      </c>
      <c r="AU180" s="367">
        <v>0</v>
      </c>
      <c r="AV180" s="367">
        <v>18</v>
      </c>
      <c r="AW180" s="367">
        <v>1</v>
      </c>
      <c r="AX180" s="367">
        <v>2</v>
      </c>
      <c r="AY180" s="367">
        <v>3</v>
      </c>
      <c r="AZ180" s="367">
        <v>2</v>
      </c>
      <c r="BA180" s="367">
        <v>1</v>
      </c>
      <c r="BB180" s="367">
        <v>2</v>
      </c>
      <c r="BC180" s="367">
        <v>3</v>
      </c>
      <c r="BD180" s="367">
        <v>3</v>
      </c>
      <c r="BE180" s="367">
        <v>4</v>
      </c>
      <c r="BF180" s="367">
        <v>5</v>
      </c>
      <c r="BG180" s="367">
        <v>5</v>
      </c>
      <c r="BH180" s="367">
        <v>5</v>
      </c>
      <c r="BI180" s="367">
        <v>5</v>
      </c>
      <c r="BJ180" s="367">
        <v>6</v>
      </c>
      <c r="BK180" s="367">
        <v>6</v>
      </c>
      <c r="BL180" s="367">
        <v>7</v>
      </c>
      <c r="BM180" s="367">
        <v>8</v>
      </c>
      <c r="BN180" s="367">
        <v>9</v>
      </c>
      <c r="BO180" s="367">
        <v>9</v>
      </c>
      <c r="BP180" s="367">
        <v>9</v>
      </c>
      <c r="BQ180" s="367">
        <v>10</v>
      </c>
      <c r="BR180" s="367">
        <v>10</v>
      </c>
      <c r="BS180" s="367">
        <v>18</v>
      </c>
      <c r="BT180" s="367">
        <v>15</v>
      </c>
      <c r="BU180" s="367">
        <v>12</v>
      </c>
      <c r="BV180" s="367">
        <v>10</v>
      </c>
      <c r="BW180" s="367">
        <v>7</v>
      </c>
      <c r="BX180" s="367">
        <v>6</v>
      </c>
      <c r="BY180" s="367">
        <v>5</v>
      </c>
      <c r="BZ180" s="367">
        <v>5</v>
      </c>
      <c r="CA180" s="367">
        <v>5</v>
      </c>
      <c r="CB180" s="367">
        <v>5</v>
      </c>
      <c r="CC180" s="367">
        <v>4</v>
      </c>
      <c r="CD180" s="367">
        <v>4</v>
      </c>
      <c r="CE180" s="367">
        <v>4</v>
      </c>
      <c r="CF180" s="367">
        <v>3</v>
      </c>
      <c r="CG180" s="367">
        <v>3</v>
      </c>
      <c r="CH180" s="368">
        <v>3</v>
      </c>
    </row>
    <row r="181" spans="1:86" ht="15.6" x14ac:dyDescent="0.3">
      <c r="A181" s="370"/>
      <c r="B181" s="373" t="s">
        <v>422</v>
      </c>
      <c r="C181" s="372"/>
      <c r="D181" s="367"/>
      <c r="E181" s="367"/>
      <c r="F181" s="367"/>
      <c r="G181" s="367"/>
      <c r="H181" s="367"/>
      <c r="I181" s="367"/>
      <c r="J181" s="367"/>
      <c r="K181" s="367"/>
      <c r="L181" s="367"/>
      <c r="M181" s="367"/>
      <c r="N181" s="367"/>
      <c r="O181" s="367"/>
      <c r="P181" s="367"/>
      <c r="Q181" s="367"/>
      <c r="R181" s="367"/>
      <c r="S181" s="367"/>
      <c r="T181" s="367"/>
      <c r="U181" s="367"/>
      <c r="V181" s="367"/>
      <c r="W181" s="367"/>
      <c r="X181" s="367"/>
      <c r="Y181" s="367"/>
      <c r="Z181" s="367"/>
      <c r="AA181" s="367"/>
      <c r="AB181" s="367"/>
      <c r="AC181" s="367"/>
      <c r="AD181" s="367"/>
      <c r="AE181" s="367"/>
      <c r="AF181" s="367"/>
      <c r="AG181" s="367"/>
      <c r="AH181" s="367">
        <v>0</v>
      </c>
      <c r="AI181" s="367">
        <v>0</v>
      </c>
      <c r="AJ181" s="367">
        <v>0</v>
      </c>
      <c r="AK181" s="367">
        <v>0</v>
      </c>
      <c r="AL181" s="367">
        <v>0</v>
      </c>
      <c r="AM181" s="367">
        <v>0</v>
      </c>
      <c r="AN181" s="367">
        <v>0</v>
      </c>
      <c r="AO181" s="367">
        <v>0</v>
      </c>
      <c r="AP181" s="367">
        <v>0</v>
      </c>
      <c r="AQ181" s="367">
        <v>0</v>
      </c>
      <c r="AR181" s="367">
        <v>0</v>
      </c>
      <c r="AS181" s="367">
        <v>0</v>
      </c>
      <c r="AT181" s="367">
        <v>0</v>
      </c>
      <c r="AU181" s="367">
        <v>0</v>
      </c>
      <c r="AV181" s="367">
        <v>0</v>
      </c>
      <c r="AW181" s="367">
        <v>0</v>
      </c>
      <c r="AX181" s="367">
        <v>0</v>
      </c>
      <c r="AY181" s="367">
        <v>0</v>
      </c>
      <c r="AZ181" s="367">
        <v>0</v>
      </c>
      <c r="BA181" s="367">
        <v>0</v>
      </c>
      <c r="BB181" s="367">
        <v>0</v>
      </c>
      <c r="BC181" s="367">
        <v>0</v>
      </c>
      <c r="BD181" s="367">
        <v>0</v>
      </c>
      <c r="BE181" s="367">
        <v>0</v>
      </c>
      <c r="BF181" s="367">
        <v>0</v>
      </c>
      <c r="BG181" s="367">
        <v>0</v>
      </c>
      <c r="BH181" s="367">
        <v>0</v>
      </c>
      <c r="BI181" s="367">
        <v>0</v>
      </c>
      <c r="BJ181" s="367">
        <v>0</v>
      </c>
      <c r="BK181" s="367">
        <v>0</v>
      </c>
      <c r="BL181" s="367">
        <v>0</v>
      </c>
      <c r="BM181" s="367">
        <v>0</v>
      </c>
      <c r="BN181" s="367">
        <v>0</v>
      </c>
      <c r="BO181" s="367">
        <v>0</v>
      </c>
      <c r="BP181" s="367">
        <v>0</v>
      </c>
      <c r="BQ181" s="367">
        <v>1</v>
      </c>
      <c r="BR181" s="367">
        <v>17</v>
      </c>
      <c r="BS181" s="367">
        <v>25</v>
      </c>
      <c r="BT181" s="367">
        <v>88</v>
      </c>
      <c r="BU181" s="367">
        <v>164</v>
      </c>
      <c r="BV181" s="367">
        <v>202</v>
      </c>
      <c r="BW181" s="367">
        <v>277</v>
      </c>
      <c r="BX181" s="367">
        <v>322</v>
      </c>
      <c r="BY181" s="367">
        <v>374</v>
      </c>
      <c r="BZ181" s="367">
        <v>434</v>
      </c>
      <c r="CA181" s="367">
        <v>501</v>
      </c>
      <c r="CB181" s="367">
        <v>562</v>
      </c>
      <c r="CC181" s="367">
        <v>632</v>
      </c>
      <c r="CD181" s="367">
        <v>705</v>
      </c>
      <c r="CE181" s="367">
        <v>709</v>
      </c>
      <c r="CF181" s="367">
        <v>782</v>
      </c>
      <c r="CG181" s="367">
        <v>878</v>
      </c>
      <c r="CH181" s="368">
        <v>953</v>
      </c>
    </row>
    <row r="182" spans="1:86" ht="15.6" x14ac:dyDescent="0.3">
      <c r="A182" s="370"/>
      <c r="B182" s="343" t="s">
        <v>470</v>
      </c>
      <c r="C182" s="372"/>
      <c r="D182" s="367"/>
      <c r="E182" s="367"/>
      <c r="F182" s="367"/>
      <c r="G182" s="367"/>
      <c r="H182" s="367"/>
      <c r="I182" s="367"/>
      <c r="J182" s="367"/>
      <c r="K182" s="367"/>
      <c r="L182" s="367"/>
      <c r="M182" s="367"/>
      <c r="N182" s="367"/>
      <c r="O182" s="367"/>
      <c r="P182" s="367"/>
      <c r="Q182" s="367"/>
      <c r="R182" s="367"/>
      <c r="S182" s="367"/>
      <c r="T182" s="367"/>
      <c r="U182" s="367"/>
      <c r="V182" s="367"/>
      <c r="W182" s="367"/>
      <c r="X182" s="367"/>
      <c r="Y182" s="367"/>
      <c r="Z182" s="367"/>
      <c r="AA182" s="367"/>
      <c r="AB182" s="367"/>
      <c r="AC182" s="367"/>
      <c r="AD182" s="367"/>
      <c r="AE182" s="367"/>
      <c r="AF182" s="367"/>
      <c r="AG182" s="367"/>
      <c r="AH182" s="367">
        <v>0</v>
      </c>
      <c r="AI182" s="367">
        <v>0</v>
      </c>
      <c r="AJ182" s="367">
        <v>0</v>
      </c>
      <c r="AK182" s="367">
        <v>0</v>
      </c>
      <c r="AL182" s="367">
        <v>0</v>
      </c>
      <c r="AM182" s="367">
        <v>0</v>
      </c>
      <c r="AN182" s="367">
        <v>0</v>
      </c>
      <c r="AO182" s="367">
        <v>0</v>
      </c>
      <c r="AP182" s="367">
        <v>0</v>
      </c>
      <c r="AQ182" s="367">
        <v>0</v>
      </c>
      <c r="AR182" s="367">
        <v>0</v>
      </c>
      <c r="AS182" s="367">
        <v>0</v>
      </c>
      <c r="AT182" s="367">
        <v>0</v>
      </c>
      <c r="AU182" s="367">
        <v>0</v>
      </c>
      <c r="AV182" s="367">
        <v>0</v>
      </c>
      <c r="AW182" s="367">
        <v>0</v>
      </c>
      <c r="AX182" s="367">
        <v>0</v>
      </c>
      <c r="AY182" s="367">
        <v>0</v>
      </c>
      <c r="AZ182" s="367">
        <v>0</v>
      </c>
      <c r="BA182" s="367">
        <v>0</v>
      </c>
      <c r="BB182" s="367">
        <v>0</v>
      </c>
      <c r="BC182" s="367">
        <v>0</v>
      </c>
      <c r="BD182" s="367">
        <v>0</v>
      </c>
      <c r="BE182" s="367">
        <v>0</v>
      </c>
      <c r="BF182" s="367">
        <v>0</v>
      </c>
      <c r="BG182" s="367">
        <v>0</v>
      </c>
      <c r="BH182" s="367">
        <v>0</v>
      </c>
      <c r="BI182" s="367">
        <v>0</v>
      </c>
      <c r="BJ182" s="367">
        <v>0</v>
      </c>
      <c r="BK182" s="367">
        <v>0</v>
      </c>
      <c r="BL182" s="367">
        <v>0</v>
      </c>
      <c r="BM182" s="367">
        <v>0</v>
      </c>
      <c r="BN182" s="367">
        <v>0</v>
      </c>
      <c r="BO182" s="367">
        <v>0</v>
      </c>
      <c r="BP182" s="367">
        <v>0</v>
      </c>
      <c r="BQ182" s="367">
        <v>1</v>
      </c>
      <c r="BR182" s="367">
        <v>16</v>
      </c>
      <c r="BS182" s="367">
        <v>24</v>
      </c>
      <c r="BT182" s="367">
        <v>87</v>
      </c>
      <c r="BU182" s="367">
        <v>162</v>
      </c>
      <c r="BV182" s="367">
        <v>200</v>
      </c>
      <c r="BW182" s="367">
        <v>274</v>
      </c>
      <c r="BX182" s="367">
        <v>318</v>
      </c>
      <c r="BY182" s="367">
        <v>370</v>
      </c>
      <c r="BZ182" s="367">
        <v>429</v>
      </c>
      <c r="CA182" s="367">
        <v>495</v>
      </c>
      <c r="CB182" s="367">
        <v>555</v>
      </c>
      <c r="CC182" s="367">
        <v>625</v>
      </c>
      <c r="CD182" s="367">
        <v>697</v>
      </c>
      <c r="CE182" s="367">
        <v>701</v>
      </c>
      <c r="CF182" s="367">
        <v>773</v>
      </c>
      <c r="CG182" s="367">
        <v>868</v>
      </c>
      <c r="CH182" s="368">
        <v>943</v>
      </c>
    </row>
    <row r="183" spans="1:86" ht="15.6" x14ac:dyDescent="0.3">
      <c r="A183" s="370"/>
      <c r="B183" s="343" t="s">
        <v>471</v>
      </c>
      <c r="C183" s="372"/>
      <c r="D183" s="367"/>
      <c r="E183" s="367"/>
      <c r="F183" s="367"/>
      <c r="G183" s="367"/>
      <c r="H183" s="367"/>
      <c r="I183" s="367"/>
      <c r="J183" s="367"/>
      <c r="K183" s="367"/>
      <c r="L183" s="367"/>
      <c r="M183" s="367"/>
      <c r="N183" s="367"/>
      <c r="O183" s="367"/>
      <c r="P183" s="367"/>
      <c r="Q183" s="367"/>
      <c r="R183" s="367"/>
      <c r="S183" s="367"/>
      <c r="T183" s="367"/>
      <c r="U183" s="367"/>
      <c r="V183" s="367"/>
      <c r="W183" s="367"/>
      <c r="X183" s="367"/>
      <c r="Y183" s="367"/>
      <c r="Z183" s="367"/>
      <c r="AA183" s="367"/>
      <c r="AB183" s="367"/>
      <c r="AC183" s="367"/>
      <c r="AD183" s="367"/>
      <c r="AE183" s="367"/>
      <c r="AF183" s="367"/>
      <c r="AG183" s="367"/>
      <c r="AH183" s="367">
        <v>0</v>
      </c>
      <c r="AI183" s="367">
        <v>0</v>
      </c>
      <c r="AJ183" s="367">
        <v>0</v>
      </c>
      <c r="AK183" s="367">
        <v>0</v>
      </c>
      <c r="AL183" s="367">
        <v>0</v>
      </c>
      <c r="AM183" s="367">
        <v>0</v>
      </c>
      <c r="AN183" s="367">
        <v>0</v>
      </c>
      <c r="AO183" s="367">
        <v>0</v>
      </c>
      <c r="AP183" s="367">
        <v>0</v>
      </c>
      <c r="AQ183" s="367">
        <v>0</v>
      </c>
      <c r="AR183" s="367">
        <v>0</v>
      </c>
      <c r="AS183" s="367">
        <v>0</v>
      </c>
      <c r="AT183" s="367">
        <v>0</v>
      </c>
      <c r="AU183" s="367">
        <v>0</v>
      </c>
      <c r="AV183" s="367">
        <v>0</v>
      </c>
      <c r="AW183" s="367">
        <v>0</v>
      </c>
      <c r="AX183" s="367">
        <v>0</v>
      </c>
      <c r="AY183" s="367">
        <v>0</v>
      </c>
      <c r="AZ183" s="367">
        <v>0</v>
      </c>
      <c r="BA183" s="367">
        <v>0</v>
      </c>
      <c r="BB183" s="367">
        <v>0</v>
      </c>
      <c r="BC183" s="367">
        <v>0</v>
      </c>
      <c r="BD183" s="367">
        <v>0</v>
      </c>
      <c r="BE183" s="367">
        <v>0</v>
      </c>
      <c r="BF183" s="367">
        <v>0</v>
      </c>
      <c r="BG183" s="367">
        <v>0</v>
      </c>
      <c r="BH183" s="367">
        <v>0</v>
      </c>
      <c r="BI183" s="367">
        <v>0</v>
      </c>
      <c r="BJ183" s="367">
        <v>0</v>
      </c>
      <c r="BK183" s="367">
        <v>0</v>
      </c>
      <c r="BL183" s="367">
        <v>0</v>
      </c>
      <c r="BM183" s="367">
        <v>0</v>
      </c>
      <c r="BN183" s="367">
        <v>0</v>
      </c>
      <c r="BO183" s="367">
        <v>0</v>
      </c>
      <c r="BP183" s="367">
        <v>0</v>
      </c>
      <c r="BQ183" s="367">
        <v>0</v>
      </c>
      <c r="BR183" s="367">
        <v>0</v>
      </c>
      <c r="BS183" s="367">
        <v>0</v>
      </c>
      <c r="BT183" s="367">
        <v>1</v>
      </c>
      <c r="BU183" s="367">
        <v>2</v>
      </c>
      <c r="BV183" s="367">
        <v>2</v>
      </c>
      <c r="BW183" s="367">
        <v>3</v>
      </c>
      <c r="BX183" s="367">
        <v>4</v>
      </c>
      <c r="BY183" s="367">
        <v>4</v>
      </c>
      <c r="BZ183" s="367">
        <v>5</v>
      </c>
      <c r="CA183" s="367">
        <v>6</v>
      </c>
      <c r="CB183" s="367">
        <v>6</v>
      </c>
      <c r="CC183" s="367">
        <v>7</v>
      </c>
      <c r="CD183" s="367">
        <v>8</v>
      </c>
      <c r="CE183" s="367">
        <v>8</v>
      </c>
      <c r="CF183" s="367">
        <v>9</v>
      </c>
      <c r="CG183" s="367">
        <v>10</v>
      </c>
      <c r="CH183" s="368">
        <v>11</v>
      </c>
    </row>
    <row r="184" spans="1:86" ht="15.6" x14ac:dyDescent="0.3">
      <c r="A184" s="370"/>
      <c r="B184" s="373" t="s">
        <v>415</v>
      </c>
      <c r="C184" s="372"/>
      <c r="D184" s="367"/>
      <c r="E184" s="367"/>
      <c r="F184" s="367"/>
      <c r="G184" s="367"/>
      <c r="H184" s="367"/>
      <c r="I184" s="367"/>
      <c r="J184" s="367"/>
      <c r="K184" s="367"/>
      <c r="L184" s="367"/>
      <c r="M184" s="367"/>
      <c r="N184" s="367"/>
      <c r="O184" s="367"/>
      <c r="P184" s="367"/>
      <c r="Q184" s="367"/>
      <c r="R184" s="367"/>
      <c r="S184" s="367"/>
      <c r="T184" s="367"/>
      <c r="U184" s="367"/>
      <c r="V184" s="367"/>
      <c r="W184" s="367"/>
      <c r="X184" s="367"/>
      <c r="Y184" s="367"/>
      <c r="Z184" s="367"/>
      <c r="AA184" s="367"/>
      <c r="AB184" s="367"/>
      <c r="AC184" s="367"/>
      <c r="AD184" s="367"/>
      <c r="AE184" s="367"/>
      <c r="AF184" s="367"/>
      <c r="AG184" s="367"/>
      <c r="AH184" s="367">
        <v>0</v>
      </c>
      <c r="AI184" s="367">
        <v>3</v>
      </c>
      <c r="AJ184" s="367">
        <v>17</v>
      </c>
      <c r="AK184" s="367">
        <v>30</v>
      </c>
      <c r="AL184" s="367">
        <v>44</v>
      </c>
      <c r="AM184" s="367">
        <v>61</v>
      </c>
      <c r="AN184" s="367">
        <v>81</v>
      </c>
      <c r="AO184" s="367">
        <v>104</v>
      </c>
      <c r="AP184" s="367">
        <v>130</v>
      </c>
      <c r="AQ184" s="367">
        <v>155</v>
      </c>
      <c r="AR184" s="367">
        <v>178</v>
      </c>
      <c r="AS184" s="367">
        <v>202</v>
      </c>
      <c r="AT184" s="367">
        <v>225</v>
      </c>
      <c r="AU184" s="367">
        <v>248</v>
      </c>
      <c r="AV184" s="367">
        <v>0</v>
      </c>
      <c r="AW184" s="367">
        <v>0</v>
      </c>
      <c r="AX184" s="367">
        <v>0</v>
      </c>
      <c r="AY184" s="367">
        <v>0</v>
      </c>
      <c r="AZ184" s="367">
        <v>0</v>
      </c>
      <c r="BA184" s="367">
        <v>0</v>
      </c>
      <c r="BB184" s="367">
        <v>0</v>
      </c>
      <c r="BC184" s="367">
        <v>0</v>
      </c>
      <c r="BD184" s="367">
        <v>0</v>
      </c>
      <c r="BE184" s="367">
        <v>0</v>
      </c>
      <c r="BF184" s="367">
        <v>0</v>
      </c>
      <c r="BG184" s="367">
        <v>0</v>
      </c>
      <c r="BH184" s="367">
        <v>0</v>
      </c>
      <c r="BI184" s="367">
        <v>0</v>
      </c>
      <c r="BJ184" s="367">
        <v>0</v>
      </c>
      <c r="BK184" s="367">
        <v>0</v>
      </c>
      <c r="BL184" s="367">
        <v>0</v>
      </c>
      <c r="BM184" s="367">
        <v>0</v>
      </c>
      <c r="BN184" s="367">
        <v>0</v>
      </c>
      <c r="BO184" s="367">
        <v>0</v>
      </c>
      <c r="BP184" s="367">
        <v>0</v>
      </c>
      <c r="BQ184" s="367">
        <v>0</v>
      </c>
      <c r="BR184" s="367">
        <v>0</v>
      </c>
      <c r="BS184" s="367">
        <v>0</v>
      </c>
      <c r="BT184" s="367">
        <v>0</v>
      </c>
      <c r="BU184" s="367">
        <v>0</v>
      </c>
      <c r="BV184" s="367">
        <v>0</v>
      </c>
      <c r="BW184" s="367">
        <v>0</v>
      </c>
      <c r="BX184" s="367">
        <v>0</v>
      </c>
      <c r="BY184" s="367">
        <v>0</v>
      </c>
      <c r="BZ184" s="367">
        <v>0</v>
      </c>
      <c r="CA184" s="367">
        <v>0</v>
      </c>
      <c r="CB184" s="367">
        <v>0</v>
      </c>
      <c r="CC184" s="367">
        <v>0</v>
      </c>
      <c r="CD184" s="367">
        <v>0</v>
      </c>
      <c r="CE184" s="367">
        <v>0</v>
      </c>
      <c r="CF184" s="367">
        <v>0</v>
      </c>
      <c r="CG184" s="367">
        <v>0</v>
      </c>
      <c r="CH184" s="368">
        <v>0</v>
      </c>
    </row>
    <row r="185" spans="1:86" ht="15.6" x14ac:dyDescent="0.3">
      <c r="A185" s="370"/>
      <c r="B185" s="371" t="s">
        <v>592</v>
      </c>
      <c r="C185" s="372"/>
      <c r="D185" s="367"/>
      <c r="E185" s="367"/>
      <c r="F185" s="367"/>
      <c r="G185" s="367"/>
      <c r="H185" s="367"/>
      <c r="I185" s="367"/>
      <c r="J185" s="367"/>
      <c r="K185" s="367"/>
      <c r="L185" s="367"/>
      <c r="M185" s="367"/>
      <c r="N185" s="367"/>
      <c r="O185" s="367"/>
      <c r="P185" s="367"/>
      <c r="Q185" s="367"/>
      <c r="R185" s="367"/>
      <c r="S185" s="367"/>
      <c r="T185" s="367"/>
      <c r="U185" s="367"/>
      <c r="V185" s="367"/>
      <c r="W185" s="367"/>
      <c r="X185" s="367"/>
      <c r="Y185" s="367"/>
      <c r="Z185" s="367"/>
      <c r="AA185" s="367"/>
      <c r="AB185" s="367"/>
      <c r="AC185" s="367"/>
      <c r="AD185" s="367"/>
      <c r="AE185" s="367"/>
      <c r="AF185" s="367"/>
      <c r="AG185" s="367"/>
      <c r="AH185" s="367">
        <f>SUM(AH186:AH188)</f>
        <v>49</v>
      </c>
      <c r="AI185" s="367">
        <f t="shared" ref="AI185:CH185" si="74">SUM(AI186:AI188)</f>
        <v>61</v>
      </c>
      <c r="AJ185" s="367">
        <f t="shared" si="74"/>
        <v>69</v>
      </c>
      <c r="AK185" s="367">
        <f t="shared" si="74"/>
        <v>75</v>
      </c>
      <c r="AL185" s="367">
        <f t="shared" si="74"/>
        <v>81</v>
      </c>
      <c r="AM185" s="367">
        <f t="shared" si="74"/>
        <v>89</v>
      </c>
      <c r="AN185" s="367">
        <f t="shared" si="74"/>
        <v>105</v>
      </c>
      <c r="AO185" s="367">
        <f t="shared" si="74"/>
        <v>123</v>
      </c>
      <c r="AP185" s="367">
        <f t="shared" si="74"/>
        <v>147</v>
      </c>
      <c r="AQ185" s="367">
        <f t="shared" si="74"/>
        <v>174</v>
      </c>
      <c r="AR185" s="367">
        <f t="shared" si="74"/>
        <v>202</v>
      </c>
      <c r="AS185" s="367">
        <f t="shared" si="74"/>
        <v>234</v>
      </c>
      <c r="AT185" s="367">
        <f t="shared" si="74"/>
        <v>269</v>
      </c>
      <c r="AU185" s="367">
        <f t="shared" si="74"/>
        <v>299</v>
      </c>
      <c r="AV185" s="367">
        <f t="shared" si="74"/>
        <v>324</v>
      </c>
      <c r="AW185" s="367">
        <f t="shared" si="74"/>
        <v>347</v>
      </c>
      <c r="AX185" s="367">
        <f t="shared" si="74"/>
        <v>355</v>
      </c>
      <c r="AY185" s="367">
        <f t="shared" si="74"/>
        <v>50</v>
      </c>
      <c r="AZ185" s="367">
        <f t="shared" si="74"/>
        <v>36</v>
      </c>
      <c r="BA185" s="367">
        <f t="shared" si="74"/>
        <v>37</v>
      </c>
      <c r="BB185" s="367">
        <f t="shared" si="74"/>
        <v>39</v>
      </c>
      <c r="BC185" s="367">
        <f t="shared" si="74"/>
        <v>40</v>
      </c>
      <c r="BD185" s="367">
        <f t="shared" si="74"/>
        <v>41</v>
      </c>
      <c r="BE185" s="367">
        <f t="shared" si="74"/>
        <v>41</v>
      </c>
      <c r="BF185" s="367">
        <f t="shared" si="74"/>
        <v>41</v>
      </c>
      <c r="BG185" s="367">
        <f t="shared" si="74"/>
        <v>41</v>
      </c>
      <c r="BH185" s="367">
        <f t="shared" si="74"/>
        <v>42</v>
      </c>
      <c r="BI185" s="367">
        <f t="shared" si="74"/>
        <v>42</v>
      </c>
      <c r="BJ185" s="367">
        <f t="shared" si="74"/>
        <v>42</v>
      </c>
      <c r="BK185" s="367">
        <f t="shared" si="74"/>
        <v>42</v>
      </c>
      <c r="BL185" s="367">
        <f t="shared" si="74"/>
        <v>41</v>
      </c>
      <c r="BM185" s="367">
        <f t="shared" si="74"/>
        <v>40</v>
      </c>
      <c r="BN185" s="367">
        <f t="shared" si="74"/>
        <v>39</v>
      </c>
      <c r="BO185" s="367">
        <f t="shared" si="74"/>
        <v>36</v>
      </c>
      <c r="BP185" s="367">
        <f t="shared" si="74"/>
        <v>34</v>
      </c>
      <c r="BQ185" s="367">
        <f t="shared" si="74"/>
        <v>31</v>
      </c>
      <c r="BR185" s="367">
        <f t="shared" si="74"/>
        <v>29</v>
      </c>
      <c r="BS185" s="367">
        <f t="shared" si="74"/>
        <v>38</v>
      </c>
      <c r="BT185" s="367">
        <f t="shared" si="74"/>
        <v>34</v>
      </c>
      <c r="BU185" s="367">
        <f t="shared" si="74"/>
        <v>30</v>
      </c>
      <c r="BV185" s="367">
        <f t="shared" si="74"/>
        <v>27</v>
      </c>
      <c r="BW185" s="367">
        <f t="shared" si="74"/>
        <v>18</v>
      </c>
      <c r="BX185" s="367">
        <f t="shared" si="74"/>
        <v>15</v>
      </c>
      <c r="BY185" s="367">
        <f t="shared" si="74"/>
        <v>13</v>
      </c>
      <c r="BZ185" s="367">
        <f t="shared" si="74"/>
        <v>12</v>
      </c>
      <c r="CA185" s="367">
        <f t="shared" si="74"/>
        <v>10</v>
      </c>
      <c r="CB185" s="367">
        <f t="shared" si="74"/>
        <v>9</v>
      </c>
      <c r="CC185" s="367">
        <f t="shared" si="74"/>
        <v>8</v>
      </c>
      <c r="CD185" s="367">
        <f t="shared" si="74"/>
        <v>7</v>
      </c>
      <c r="CE185" s="367">
        <f t="shared" si="74"/>
        <v>6</v>
      </c>
      <c r="CF185" s="367">
        <f t="shared" si="74"/>
        <v>4</v>
      </c>
      <c r="CG185" s="367">
        <f t="shared" si="74"/>
        <v>3</v>
      </c>
      <c r="CH185" s="368">
        <f t="shared" si="74"/>
        <v>2</v>
      </c>
    </row>
    <row r="186" spans="1:86" ht="15.6" x14ac:dyDescent="0.3">
      <c r="A186" s="378"/>
      <c r="B186" s="379" t="s">
        <v>408</v>
      </c>
      <c r="C186" s="372"/>
      <c r="D186" s="367"/>
      <c r="E186" s="367"/>
      <c r="F186" s="367"/>
      <c r="G186" s="367"/>
      <c r="H186" s="367"/>
      <c r="I186" s="367"/>
      <c r="J186" s="367"/>
      <c r="K186" s="367"/>
      <c r="L186" s="367"/>
      <c r="M186" s="367"/>
      <c r="N186" s="367"/>
      <c r="O186" s="367"/>
      <c r="P186" s="367"/>
      <c r="Q186" s="367"/>
      <c r="R186" s="367"/>
      <c r="S186" s="367"/>
      <c r="T186" s="367"/>
      <c r="U186" s="367"/>
      <c r="V186" s="367"/>
      <c r="W186" s="367"/>
      <c r="X186" s="367"/>
      <c r="Y186" s="367"/>
      <c r="Z186" s="367"/>
      <c r="AA186" s="367"/>
      <c r="AB186" s="367"/>
      <c r="AC186" s="367"/>
      <c r="AD186" s="367"/>
      <c r="AE186" s="367"/>
      <c r="AF186" s="367"/>
      <c r="AG186" s="367"/>
      <c r="AH186" s="367">
        <v>40</v>
      </c>
      <c r="AI186" s="367">
        <v>48</v>
      </c>
      <c r="AJ186" s="367">
        <v>52</v>
      </c>
      <c r="AK186" s="367">
        <v>56</v>
      </c>
      <c r="AL186" s="367">
        <v>60</v>
      </c>
      <c r="AM186" s="367">
        <v>66</v>
      </c>
      <c r="AN186" s="367">
        <v>79</v>
      </c>
      <c r="AO186" s="367">
        <v>95</v>
      </c>
      <c r="AP186" s="367">
        <v>117</v>
      </c>
      <c r="AQ186" s="367">
        <v>142</v>
      </c>
      <c r="AR186" s="367">
        <v>166</v>
      </c>
      <c r="AS186" s="367">
        <v>195</v>
      </c>
      <c r="AT186" s="367">
        <v>228</v>
      </c>
      <c r="AU186" s="367">
        <v>257</v>
      </c>
      <c r="AV186" s="367">
        <v>279</v>
      </c>
      <c r="AW186" s="367">
        <v>297</v>
      </c>
      <c r="AX186" s="367">
        <v>305</v>
      </c>
      <c r="AY186" s="367">
        <v>0</v>
      </c>
      <c r="AZ186" s="367">
        <v>0</v>
      </c>
      <c r="BA186" s="367">
        <v>0</v>
      </c>
      <c r="BB186" s="367">
        <v>0</v>
      </c>
      <c r="BC186" s="367">
        <v>0</v>
      </c>
      <c r="BD186" s="367">
        <v>0</v>
      </c>
      <c r="BE186" s="367">
        <v>0</v>
      </c>
      <c r="BF186" s="367">
        <v>0</v>
      </c>
      <c r="BG186" s="367">
        <v>0</v>
      </c>
      <c r="BH186" s="367">
        <v>0</v>
      </c>
      <c r="BI186" s="367">
        <v>0</v>
      </c>
      <c r="BJ186" s="367">
        <v>0</v>
      </c>
      <c r="BK186" s="367">
        <v>0</v>
      </c>
      <c r="BL186" s="367">
        <v>0</v>
      </c>
      <c r="BM186" s="367">
        <v>0</v>
      </c>
      <c r="BN186" s="367">
        <v>0</v>
      </c>
      <c r="BO186" s="367">
        <v>0</v>
      </c>
      <c r="BP186" s="367">
        <v>0</v>
      </c>
      <c r="BQ186" s="367">
        <v>0</v>
      </c>
      <c r="BR186" s="367">
        <v>0</v>
      </c>
      <c r="BS186" s="367">
        <v>0</v>
      </c>
      <c r="BT186" s="367">
        <v>0</v>
      </c>
      <c r="BU186" s="367">
        <v>0</v>
      </c>
      <c r="BV186" s="367">
        <v>0</v>
      </c>
      <c r="BW186" s="367">
        <v>0</v>
      </c>
      <c r="BX186" s="367">
        <v>0</v>
      </c>
      <c r="BY186" s="367">
        <v>0</v>
      </c>
      <c r="BZ186" s="367">
        <v>0</v>
      </c>
      <c r="CA186" s="367">
        <v>0</v>
      </c>
      <c r="CB186" s="367">
        <v>0</v>
      </c>
      <c r="CC186" s="367">
        <v>0</v>
      </c>
      <c r="CD186" s="367">
        <v>0</v>
      </c>
      <c r="CE186" s="367">
        <v>0</v>
      </c>
      <c r="CF186" s="367">
        <v>0</v>
      </c>
      <c r="CG186" s="367">
        <v>0</v>
      </c>
      <c r="CH186" s="368">
        <v>0</v>
      </c>
    </row>
    <row r="187" spans="1:86" ht="15.6" x14ac:dyDescent="0.3">
      <c r="A187" s="378"/>
      <c r="B187" s="379" t="s">
        <v>427</v>
      </c>
      <c r="C187" s="372"/>
      <c r="D187" s="367"/>
      <c r="E187" s="367"/>
      <c r="F187" s="367"/>
      <c r="G187" s="367"/>
      <c r="H187" s="367"/>
      <c r="I187" s="367"/>
      <c r="J187" s="367"/>
      <c r="K187" s="367"/>
      <c r="L187" s="367"/>
      <c r="M187" s="367"/>
      <c r="N187" s="367"/>
      <c r="O187" s="367"/>
      <c r="P187" s="367"/>
      <c r="Q187" s="367"/>
      <c r="R187" s="367"/>
      <c r="S187" s="367"/>
      <c r="T187" s="367"/>
      <c r="U187" s="367"/>
      <c r="V187" s="367"/>
      <c r="W187" s="367"/>
      <c r="X187" s="367"/>
      <c r="Y187" s="367"/>
      <c r="Z187" s="367"/>
      <c r="AA187" s="367"/>
      <c r="AB187" s="367"/>
      <c r="AC187" s="367"/>
      <c r="AD187" s="367"/>
      <c r="AE187" s="367"/>
      <c r="AF187" s="367"/>
      <c r="AG187" s="367"/>
      <c r="AH187" s="367">
        <v>3</v>
      </c>
      <c r="AI187" s="367">
        <v>3</v>
      </c>
      <c r="AJ187" s="367">
        <v>3</v>
      </c>
      <c r="AK187" s="367">
        <v>2</v>
      </c>
      <c r="AL187" s="367">
        <v>2</v>
      </c>
      <c r="AM187" s="367">
        <v>2</v>
      </c>
      <c r="AN187" s="367">
        <v>2</v>
      </c>
      <c r="AO187" s="367">
        <v>1</v>
      </c>
      <c r="AP187" s="367">
        <v>1</v>
      </c>
      <c r="AQ187" s="367">
        <v>1</v>
      </c>
      <c r="AR187" s="367">
        <v>2</v>
      </c>
      <c r="AS187" s="367">
        <v>2</v>
      </c>
      <c r="AT187" s="367">
        <v>2</v>
      </c>
      <c r="AU187" s="367">
        <v>2</v>
      </c>
      <c r="AV187" s="367">
        <v>2</v>
      </c>
      <c r="AW187" s="367">
        <v>2</v>
      </c>
      <c r="AX187" s="367">
        <v>1</v>
      </c>
      <c r="AY187" s="367">
        <v>0</v>
      </c>
      <c r="AZ187" s="367">
        <v>0</v>
      </c>
      <c r="BA187" s="367">
        <v>0</v>
      </c>
      <c r="BB187" s="367">
        <v>0</v>
      </c>
      <c r="BC187" s="367">
        <v>0</v>
      </c>
      <c r="BD187" s="367">
        <v>0</v>
      </c>
      <c r="BE187" s="367">
        <v>0</v>
      </c>
      <c r="BF187" s="367">
        <v>0</v>
      </c>
      <c r="BG187" s="367">
        <v>0</v>
      </c>
      <c r="BH187" s="367">
        <v>0</v>
      </c>
      <c r="BI187" s="367">
        <v>0</v>
      </c>
      <c r="BJ187" s="367">
        <v>0</v>
      </c>
      <c r="BK187" s="367">
        <v>0</v>
      </c>
      <c r="BL187" s="367">
        <v>0</v>
      </c>
      <c r="BM187" s="367">
        <v>0</v>
      </c>
      <c r="BN187" s="367">
        <v>0</v>
      </c>
      <c r="BO187" s="367">
        <v>0</v>
      </c>
      <c r="BP187" s="367">
        <v>0</v>
      </c>
      <c r="BQ187" s="367">
        <v>0</v>
      </c>
      <c r="BR187" s="367">
        <v>0</v>
      </c>
      <c r="BS187" s="367">
        <v>0</v>
      </c>
      <c r="BT187" s="367">
        <v>0</v>
      </c>
      <c r="BU187" s="367">
        <v>0</v>
      </c>
      <c r="BV187" s="367">
        <v>0</v>
      </c>
      <c r="BW187" s="367">
        <v>0</v>
      </c>
      <c r="BX187" s="367">
        <v>0</v>
      </c>
      <c r="BY187" s="367">
        <v>0</v>
      </c>
      <c r="BZ187" s="367">
        <v>0</v>
      </c>
      <c r="CA187" s="367">
        <v>0</v>
      </c>
      <c r="CB187" s="367">
        <v>0</v>
      </c>
      <c r="CC187" s="367">
        <v>0</v>
      </c>
      <c r="CD187" s="367">
        <v>0</v>
      </c>
      <c r="CE187" s="367">
        <v>0</v>
      </c>
      <c r="CF187" s="367">
        <v>0</v>
      </c>
      <c r="CG187" s="367">
        <v>0</v>
      </c>
      <c r="CH187" s="368">
        <v>0</v>
      </c>
    </row>
    <row r="188" spans="1:86" ht="15.6" x14ac:dyDescent="0.3">
      <c r="A188" s="370"/>
      <c r="B188" s="335" t="s">
        <v>426</v>
      </c>
      <c r="D188" s="367"/>
      <c r="E188" s="367"/>
      <c r="F188" s="367"/>
      <c r="G188" s="367"/>
      <c r="H188" s="367"/>
      <c r="I188" s="367"/>
      <c r="J188" s="367"/>
      <c r="K188" s="367"/>
      <c r="L188" s="367"/>
      <c r="M188" s="367"/>
      <c r="N188" s="367"/>
      <c r="O188" s="367"/>
      <c r="P188" s="367"/>
      <c r="Q188" s="367"/>
      <c r="R188" s="367"/>
      <c r="S188" s="367"/>
      <c r="T188" s="367"/>
      <c r="U188" s="367"/>
      <c r="V188" s="367"/>
      <c r="W188" s="367"/>
      <c r="X188" s="367"/>
      <c r="Y188" s="367"/>
      <c r="Z188" s="367"/>
      <c r="AA188" s="367"/>
      <c r="AB188" s="367"/>
      <c r="AC188" s="367"/>
      <c r="AD188" s="367"/>
      <c r="AE188" s="367"/>
      <c r="AF188" s="367"/>
      <c r="AG188" s="367"/>
      <c r="AH188" s="367">
        <v>6</v>
      </c>
      <c r="AI188" s="367">
        <v>10</v>
      </c>
      <c r="AJ188" s="367">
        <v>14</v>
      </c>
      <c r="AK188" s="367">
        <v>17</v>
      </c>
      <c r="AL188" s="367">
        <v>19</v>
      </c>
      <c r="AM188" s="367">
        <v>21</v>
      </c>
      <c r="AN188" s="367">
        <v>24</v>
      </c>
      <c r="AO188" s="367">
        <v>27</v>
      </c>
      <c r="AP188" s="367">
        <v>29</v>
      </c>
      <c r="AQ188" s="367">
        <v>31</v>
      </c>
      <c r="AR188" s="367">
        <v>34</v>
      </c>
      <c r="AS188" s="367">
        <v>37</v>
      </c>
      <c r="AT188" s="367">
        <v>39</v>
      </c>
      <c r="AU188" s="367">
        <v>40</v>
      </c>
      <c r="AV188" s="367">
        <v>43</v>
      </c>
      <c r="AW188" s="367">
        <v>48</v>
      </c>
      <c r="AX188" s="367">
        <v>49</v>
      </c>
      <c r="AY188" s="367">
        <v>50</v>
      </c>
      <c r="AZ188" s="367">
        <v>36</v>
      </c>
      <c r="BA188" s="367">
        <v>37</v>
      </c>
      <c r="BB188" s="367">
        <v>39</v>
      </c>
      <c r="BC188" s="367">
        <v>40</v>
      </c>
      <c r="BD188" s="367">
        <v>41</v>
      </c>
      <c r="BE188" s="367">
        <v>41</v>
      </c>
      <c r="BF188" s="367">
        <v>41</v>
      </c>
      <c r="BG188" s="367">
        <v>41</v>
      </c>
      <c r="BH188" s="367">
        <v>42</v>
      </c>
      <c r="BI188" s="367">
        <v>42</v>
      </c>
      <c r="BJ188" s="367">
        <v>42</v>
      </c>
      <c r="BK188" s="367">
        <v>42</v>
      </c>
      <c r="BL188" s="367">
        <v>41</v>
      </c>
      <c r="BM188" s="367">
        <v>40</v>
      </c>
      <c r="BN188" s="367">
        <v>39</v>
      </c>
      <c r="BO188" s="367">
        <v>36</v>
      </c>
      <c r="BP188" s="367">
        <v>34</v>
      </c>
      <c r="BQ188" s="367">
        <v>31</v>
      </c>
      <c r="BR188" s="367">
        <v>29</v>
      </c>
      <c r="BS188" s="367">
        <v>38</v>
      </c>
      <c r="BT188" s="367">
        <v>34</v>
      </c>
      <c r="BU188" s="367">
        <v>30</v>
      </c>
      <c r="BV188" s="367">
        <v>27</v>
      </c>
      <c r="BW188" s="367">
        <v>18</v>
      </c>
      <c r="BX188" s="367">
        <v>15</v>
      </c>
      <c r="BY188" s="367">
        <v>13</v>
      </c>
      <c r="BZ188" s="367">
        <v>12</v>
      </c>
      <c r="CA188" s="367">
        <v>10</v>
      </c>
      <c r="CB188" s="367">
        <v>9</v>
      </c>
      <c r="CC188" s="367">
        <v>8</v>
      </c>
      <c r="CD188" s="367">
        <v>7</v>
      </c>
      <c r="CE188" s="367">
        <v>6</v>
      </c>
      <c r="CF188" s="367">
        <v>4</v>
      </c>
      <c r="CG188" s="367">
        <v>3</v>
      </c>
      <c r="CH188" s="368">
        <v>2</v>
      </c>
    </row>
    <row r="189" spans="1:86" ht="15.6" x14ac:dyDescent="0.3">
      <c r="A189" s="370"/>
      <c r="B189" s="331" t="s">
        <v>655</v>
      </c>
      <c r="C189" s="376"/>
      <c r="D189" s="367"/>
      <c r="E189" s="367"/>
      <c r="F189" s="367"/>
      <c r="G189" s="367"/>
      <c r="H189" s="367"/>
      <c r="I189" s="367"/>
      <c r="J189" s="367"/>
      <c r="K189" s="367"/>
      <c r="L189" s="367"/>
      <c r="M189" s="367"/>
      <c r="N189" s="367"/>
      <c r="O189" s="367"/>
      <c r="P189" s="367"/>
      <c r="Q189" s="367"/>
      <c r="R189" s="367"/>
      <c r="S189" s="367"/>
      <c r="T189" s="367"/>
      <c r="U189" s="367"/>
      <c r="V189" s="367"/>
      <c r="W189" s="367"/>
      <c r="X189" s="367"/>
      <c r="Y189" s="367"/>
      <c r="Z189" s="367"/>
      <c r="AA189" s="367"/>
      <c r="AB189" s="367"/>
      <c r="AC189" s="367"/>
      <c r="AD189" s="367"/>
      <c r="AE189" s="367"/>
      <c r="AF189" s="367"/>
      <c r="AG189" s="367"/>
      <c r="AH189" s="367"/>
      <c r="AI189" s="367"/>
      <c r="AJ189" s="367"/>
      <c r="AK189" s="367"/>
      <c r="AL189" s="367"/>
      <c r="AM189" s="367"/>
      <c r="AN189" s="367"/>
      <c r="AO189" s="367"/>
      <c r="AP189" s="367"/>
      <c r="AQ189" s="367"/>
      <c r="AR189" s="367"/>
      <c r="AS189" s="367"/>
      <c r="AT189" s="367"/>
      <c r="AU189" s="367"/>
      <c r="AV189" s="367"/>
      <c r="AW189" s="367"/>
      <c r="AX189" s="367"/>
      <c r="AY189" s="367"/>
      <c r="AZ189" s="367"/>
      <c r="BA189" s="367"/>
      <c r="BB189" s="367"/>
      <c r="BC189" s="367"/>
      <c r="BD189" s="367"/>
      <c r="BE189" s="367"/>
      <c r="BF189" s="367"/>
      <c r="BG189" s="367"/>
      <c r="BH189" s="367"/>
      <c r="BI189" s="367"/>
      <c r="BJ189" s="367"/>
      <c r="BK189" s="367"/>
      <c r="BL189" s="367"/>
      <c r="BM189" s="367"/>
      <c r="BN189" s="367"/>
      <c r="BO189" s="367"/>
      <c r="BP189" s="367"/>
      <c r="BQ189" s="367"/>
      <c r="BR189" s="367"/>
      <c r="BS189" s="367"/>
      <c r="BT189" s="367"/>
      <c r="BU189" s="367"/>
      <c r="BV189" s="367"/>
      <c r="BW189" s="367"/>
      <c r="BX189" s="367"/>
      <c r="BY189" s="367"/>
      <c r="BZ189" s="367"/>
      <c r="CA189" s="367"/>
      <c r="CB189" s="367"/>
      <c r="CC189" s="367"/>
      <c r="CD189" s="367"/>
      <c r="CE189" s="367"/>
      <c r="CF189" s="367"/>
      <c r="CG189" s="367"/>
      <c r="CH189" s="374"/>
    </row>
    <row r="190" spans="1:86" ht="15.6" x14ac:dyDescent="0.3">
      <c r="A190" s="370"/>
      <c r="B190" s="365" t="s">
        <v>654</v>
      </c>
      <c r="C190" s="372"/>
      <c r="D190" s="367"/>
      <c r="E190" s="367"/>
      <c r="F190" s="367"/>
      <c r="G190" s="367"/>
      <c r="H190" s="367"/>
      <c r="I190" s="367"/>
      <c r="J190" s="367"/>
      <c r="K190" s="367"/>
      <c r="L190" s="367"/>
      <c r="M190" s="367"/>
      <c r="N190" s="367"/>
      <c r="O190" s="367"/>
      <c r="P190" s="367"/>
      <c r="Q190" s="367"/>
      <c r="R190" s="367"/>
      <c r="S190" s="367"/>
      <c r="T190" s="367"/>
      <c r="U190" s="367"/>
      <c r="V190" s="367"/>
      <c r="W190" s="367"/>
      <c r="X190" s="367"/>
      <c r="Y190" s="367"/>
      <c r="Z190" s="367"/>
      <c r="AA190" s="367"/>
      <c r="AB190" s="367"/>
      <c r="AC190" s="367"/>
      <c r="AD190" s="367"/>
      <c r="AE190" s="367"/>
      <c r="AF190" s="367"/>
      <c r="AG190" s="367"/>
      <c r="AH190" s="367"/>
      <c r="AI190" s="367"/>
      <c r="AJ190" s="367"/>
      <c r="AK190" s="367"/>
      <c r="AL190" s="367"/>
      <c r="AM190" s="367"/>
      <c r="AN190" s="367"/>
      <c r="AO190" s="367"/>
      <c r="AP190" s="367"/>
      <c r="AQ190" s="367"/>
      <c r="AR190" s="367"/>
      <c r="AS190" s="367"/>
      <c r="AT190" s="367"/>
      <c r="AU190" s="367"/>
      <c r="AV190" s="367"/>
      <c r="AW190" s="367"/>
      <c r="AX190" s="367"/>
      <c r="AY190" s="367"/>
      <c r="AZ190" s="367"/>
      <c r="BA190" s="367"/>
      <c r="BB190" s="367"/>
      <c r="BC190" s="367"/>
      <c r="BD190" s="367"/>
      <c r="BE190" s="367"/>
      <c r="BF190" s="367"/>
      <c r="BG190" s="367"/>
      <c r="BH190" s="367"/>
      <c r="BI190" s="367"/>
      <c r="BJ190" s="367"/>
      <c r="BK190" s="367"/>
      <c r="BL190" s="367"/>
      <c r="BM190" s="367"/>
      <c r="BN190" s="367"/>
      <c r="BO190" s="367"/>
      <c r="BP190" s="367"/>
      <c r="BQ190" s="367"/>
      <c r="BR190" s="367"/>
      <c r="BS190" s="367"/>
      <c r="BT190" s="367"/>
      <c r="BU190" s="367"/>
      <c r="BV190" s="367"/>
      <c r="BW190" s="367"/>
      <c r="BX190" s="367"/>
      <c r="BY190" s="367"/>
      <c r="BZ190" s="367"/>
      <c r="CA190" s="367"/>
      <c r="CB190" s="367"/>
      <c r="CC190" s="367"/>
      <c r="CD190" s="367"/>
      <c r="CE190" s="367"/>
      <c r="CF190" s="367"/>
      <c r="CG190" s="367"/>
      <c r="CH190" s="374"/>
    </row>
    <row r="191" spans="1:86" ht="15.6" x14ac:dyDescent="0.3">
      <c r="A191" s="370"/>
      <c r="B191" s="381" t="s">
        <v>645</v>
      </c>
      <c r="C191" s="372"/>
      <c r="D191" s="367"/>
      <c r="E191" s="367"/>
      <c r="F191" s="367"/>
      <c r="G191" s="367"/>
      <c r="H191" s="367"/>
      <c r="I191" s="367"/>
      <c r="J191" s="367"/>
      <c r="K191" s="367"/>
      <c r="L191" s="367"/>
      <c r="M191" s="367"/>
      <c r="N191" s="367"/>
      <c r="O191" s="367"/>
      <c r="P191" s="367"/>
      <c r="Q191" s="367"/>
      <c r="R191" s="367"/>
      <c r="S191" s="367"/>
      <c r="T191" s="367"/>
      <c r="U191" s="367"/>
      <c r="V191" s="367"/>
      <c r="W191" s="367"/>
      <c r="X191" s="367"/>
      <c r="Y191" s="367"/>
      <c r="Z191" s="367"/>
      <c r="AA191" s="367"/>
      <c r="AB191" s="367"/>
      <c r="AC191" s="367"/>
      <c r="AD191" s="367"/>
      <c r="AE191" s="367"/>
      <c r="AF191" s="367"/>
      <c r="AG191" s="367"/>
      <c r="AH191" s="367">
        <f>SUM(AH192+AH195+AH196)</f>
        <v>0</v>
      </c>
      <c r="AI191" s="367">
        <f t="shared" ref="AI191:CH191" si="75">SUM(AI192+AI195+AI196)</f>
        <v>0</v>
      </c>
      <c r="AJ191" s="367">
        <f t="shared" si="75"/>
        <v>0</v>
      </c>
      <c r="AK191" s="367">
        <f t="shared" si="75"/>
        <v>0</v>
      </c>
      <c r="AL191" s="367">
        <f t="shared" si="75"/>
        <v>0</v>
      </c>
      <c r="AM191" s="367">
        <f t="shared" si="75"/>
        <v>0</v>
      </c>
      <c r="AN191" s="367">
        <f t="shared" si="75"/>
        <v>0</v>
      </c>
      <c r="AO191" s="367">
        <f t="shared" si="75"/>
        <v>0</v>
      </c>
      <c r="AP191" s="367">
        <f t="shared" si="75"/>
        <v>0</v>
      </c>
      <c r="AQ191" s="367">
        <f t="shared" si="75"/>
        <v>0</v>
      </c>
      <c r="AR191" s="367">
        <f t="shared" si="75"/>
        <v>0</v>
      </c>
      <c r="AS191" s="367">
        <f t="shared" si="75"/>
        <v>0</v>
      </c>
      <c r="AT191" s="367">
        <f t="shared" si="75"/>
        <v>0</v>
      </c>
      <c r="AU191" s="367">
        <f t="shared" si="75"/>
        <v>0</v>
      </c>
      <c r="AV191" s="367">
        <f t="shared" si="75"/>
        <v>0</v>
      </c>
      <c r="AW191" s="367">
        <f t="shared" si="75"/>
        <v>0</v>
      </c>
      <c r="AX191" s="367">
        <f t="shared" si="75"/>
        <v>0</v>
      </c>
      <c r="AY191" s="367">
        <f t="shared" si="75"/>
        <v>0</v>
      </c>
      <c r="AZ191" s="367">
        <f t="shared" si="75"/>
        <v>0</v>
      </c>
      <c r="BA191" s="367">
        <f t="shared" si="75"/>
        <v>0</v>
      </c>
      <c r="BB191" s="367">
        <f t="shared" si="75"/>
        <v>0</v>
      </c>
      <c r="BC191" s="367">
        <f t="shared" si="75"/>
        <v>383</v>
      </c>
      <c r="BD191" s="367">
        <f t="shared" si="75"/>
        <v>476</v>
      </c>
      <c r="BE191" s="367">
        <f t="shared" si="75"/>
        <v>505</v>
      </c>
      <c r="BF191" s="367">
        <f t="shared" si="75"/>
        <v>539</v>
      </c>
      <c r="BG191" s="367">
        <f t="shared" si="75"/>
        <v>555</v>
      </c>
      <c r="BH191" s="367">
        <f t="shared" si="75"/>
        <v>547</v>
      </c>
      <c r="BI191" s="367">
        <f t="shared" si="75"/>
        <v>556</v>
      </c>
      <c r="BJ191" s="367">
        <f t="shared" si="75"/>
        <v>568</v>
      </c>
      <c r="BK191" s="367">
        <f t="shared" si="75"/>
        <v>581</v>
      </c>
      <c r="BL191" s="367">
        <f t="shared" si="75"/>
        <v>608</v>
      </c>
      <c r="BM191" s="367">
        <f t="shared" si="75"/>
        <v>647</v>
      </c>
      <c r="BN191" s="367">
        <f t="shared" si="75"/>
        <v>693</v>
      </c>
      <c r="BO191" s="367">
        <f t="shared" si="75"/>
        <v>736</v>
      </c>
      <c r="BP191" s="367">
        <f t="shared" si="75"/>
        <v>786</v>
      </c>
      <c r="BQ191" s="367">
        <f t="shared" si="75"/>
        <v>825</v>
      </c>
      <c r="BR191" s="367">
        <f t="shared" si="75"/>
        <v>890</v>
      </c>
      <c r="BS191" s="367">
        <f t="shared" si="75"/>
        <v>962</v>
      </c>
      <c r="BT191" s="367">
        <f t="shared" si="75"/>
        <v>1017</v>
      </c>
      <c r="BU191" s="367">
        <f t="shared" si="75"/>
        <v>1064</v>
      </c>
      <c r="BV191" s="367">
        <f t="shared" si="75"/>
        <v>1059</v>
      </c>
      <c r="BW191" s="367">
        <f t="shared" si="75"/>
        <v>1170</v>
      </c>
      <c r="BX191" s="367">
        <f t="shared" si="75"/>
        <v>1292</v>
      </c>
      <c r="BY191" s="367">
        <f t="shared" si="75"/>
        <v>1379</v>
      </c>
      <c r="BZ191" s="367">
        <f t="shared" si="75"/>
        <v>1517</v>
      </c>
      <c r="CA191" s="367">
        <f t="shared" si="75"/>
        <v>1665</v>
      </c>
      <c r="CB191" s="367">
        <f t="shared" si="75"/>
        <v>1956</v>
      </c>
      <c r="CC191" s="367">
        <f t="shared" si="75"/>
        <v>2132</v>
      </c>
      <c r="CD191" s="367">
        <f t="shared" si="75"/>
        <v>2178</v>
      </c>
      <c r="CE191" s="367">
        <f t="shared" si="75"/>
        <v>2252</v>
      </c>
      <c r="CF191" s="367">
        <f t="shared" si="75"/>
        <v>2338</v>
      </c>
      <c r="CG191" s="367">
        <f t="shared" si="75"/>
        <v>2400</v>
      </c>
      <c r="CH191" s="374">
        <f t="shared" si="75"/>
        <v>2440</v>
      </c>
    </row>
    <row r="192" spans="1:86" ht="15.6" x14ac:dyDescent="0.3">
      <c r="A192" s="370"/>
      <c r="B192" s="379" t="s">
        <v>382</v>
      </c>
      <c r="C192" s="372"/>
      <c r="D192" s="367"/>
      <c r="E192" s="367"/>
      <c r="F192" s="367"/>
      <c r="G192" s="367"/>
      <c r="H192" s="367"/>
      <c r="I192" s="367"/>
      <c r="J192" s="367"/>
      <c r="K192" s="367"/>
      <c r="L192" s="367"/>
      <c r="M192" s="367"/>
      <c r="N192" s="367"/>
      <c r="O192" s="367"/>
      <c r="P192" s="367"/>
      <c r="Q192" s="367"/>
      <c r="R192" s="367"/>
      <c r="S192" s="367"/>
      <c r="T192" s="367"/>
      <c r="U192" s="367"/>
      <c r="V192" s="367"/>
      <c r="W192" s="367"/>
      <c r="X192" s="367"/>
      <c r="Y192" s="367"/>
      <c r="Z192" s="367"/>
      <c r="AA192" s="367"/>
      <c r="AB192" s="367"/>
      <c r="AC192" s="367"/>
      <c r="AD192" s="367"/>
      <c r="AE192" s="367"/>
      <c r="AF192" s="367"/>
      <c r="AG192" s="367"/>
      <c r="AH192" s="367">
        <v>0</v>
      </c>
      <c r="AI192" s="367">
        <v>0</v>
      </c>
      <c r="AJ192" s="367">
        <v>0</v>
      </c>
      <c r="AK192" s="367">
        <v>0</v>
      </c>
      <c r="AL192" s="367">
        <v>0</v>
      </c>
      <c r="AM192" s="367">
        <v>0</v>
      </c>
      <c r="AN192" s="367">
        <v>0</v>
      </c>
      <c r="AO192" s="367">
        <v>0</v>
      </c>
      <c r="AP192" s="367">
        <v>0</v>
      </c>
      <c r="AQ192" s="367">
        <v>0</v>
      </c>
      <c r="AR192" s="367">
        <v>0</v>
      </c>
      <c r="AS192" s="367">
        <v>0</v>
      </c>
      <c r="AT192" s="367">
        <v>0</v>
      </c>
      <c r="AU192" s="367">
        <v>0</v>
      </c>
      <c r="AV192" s="367">
        <v>0</v>
      </c>
      <c r="AW192" s="367">
        <v>0</v>
      </c>
      <c r="AX192" s="367">
        <v>0</v>
      </c>
      <c r="AY192" s="367">
        <v>0</v>
      </c>
      <c r="AZ192" s="367">
        <v>0</v>
      </c>
      <c r="BA192" s="367">
        <v>0</v>
      </c>
      <c r="BB192" s="367">
        <v>0</v>
      </c>
      <c r="BC192" s="367">
        <v>383</v>
      </c>
      <c r="BD192" s="367">
        <v>384</v>
      </c>
      <c r="BE192" s="367">
        <v>408</v>
      </c>
      <c r="BF192" s="367">
        <v>433</v>
      </c>
      <c r="BG192" s="367">
        <v>455</v>
      </c>
      <c r="BH192" s="367">
        <v>467</v>
      </c>
      <c r="BI192" s="367">
        <v>475</v>
      </c>
      <c r="BJ192" s="367">
        <v>485</v>
      </c>
      <c r="BK192" s="367">
        <v>496</v>
      </c>
      <c r="BL192" s="367">
        <v>519</v>
      </c>
      <c r="BM192" s="367">
        <v>550</v>
      </c>
      <c r="BN192" s="367">
        <v>584</v>
      </c>
      <c r="BO192" s="367">
        <v>615</v>
      </c>
      <c r="BP192" s="367">
        <v>650</v>
      </c>
      <c r="BQ192" s="367">
        <v>675</v>
      </c>
      <c r="BR192" s="367">
        <v>730</v>
      </c>
      <c r="BS192" s="367">
        <v>793</v>
      </c>
      <c r="BT192" s="367">
        <v>844</v>
      </c>
      <c r="BU192" s="367">
        <v>884</v>
      </c>
      <c r="BV192" s="367">
        <v>894</v>
      </c>
      <c r="BW192" s="367">
        <v>876</v>
      </c>
      <c r="BX192" s="367">
        <v>899</v>
      </c>
      <c r="BY192" s="367">
        <v>912</v>
      </c>
      <c r="BZ192" s="367">
        <v>951</v>
      </c>
      <c r="CA192" s="367">
        <v>973</v>
      </c>
      <c r="CB192" s="367">
        <v>1030</v>
      </c>
      <c r="CC192" s="367">
        <v>1097</v>
      </c>
      <c r="CD192" s="367">
        <v>1165</v>
      </c>
      <c r="CE192" s="367">
        <v>1219</v>
      </c>
      <c r="CF192" s="367">
        <v>1268</v>
      </c>
      <c r="CG192" s="367">
        <v>1309</v>
      </c>
      <c r="CH192" s="374">
        <v>1339</v>
      </c>
    </row>
    <row r="193" spans="1:86" ht="15.6" x14ac:dyDescent="0.3">
      <c r="A193" s="370"/>
      <c r="B193" s="343" t="s">
        <v>470</v>
      </c>
      <c r="C193" s="372"/>
      <c r="D193" s="367"/>
      <c r="E193" s="367"/>
      <c r="F193" s="367"/>
      <c r="G193" s="367"/>
      <c r="H193" s="367"/>
      <c r="I193" s="367"/>
      <c r="J193" s="367"/>
      <c r="K193" s="367"/>
      <c r="L193" s="367"/>
      <c r="M193" s="367"/>
      <c r="N193" s="367"/>
      <c r="O193" s="367"/>
      <c r="P193" s="367"/>
      <c r="Q193" s="367"/>
      <c r="R193" s="367"/>
      <c r="S193" s="367"/>
      <c r="T193" s="367"/>
      <c r="U193" s="367"/>
      <c r="V193" s="367"/>
      <c r="W193" s="367"/>
      <c r="X193" s="367"/>
      <c r="Y193" s="367"/>
      <c r="Z193" s="367"/>
      <c r="AA193" s="367"/>
      <c r="AB193" s="367"/>
      <c r="AC193" s="367"/>
      <c r="AD193" s="367"/>
      <c r="AE193" s="367"/>
      <c r="AF193" s="367"/>
      <c r="AG193" s="367"/>
      <c r="AH193" s="367">
        <v>0</v>
      </c>
      <c r="AI193" s="367">
        <v>0</v>
      </c>
      <c r="AJ193" s="367">
        <v>0</v>
      </c>
      <c r="AK193" s="367">
        <v>0</v>
      </c>
      <c r="AL193" s="367">
        <v>0</v>
      </c>
      <c r="AM193" s="367">
        <v>0</v>
      </c>
      <c r="AN193" s="367">
        <v>0</v>
      </c>
      <c r="AO193" s="367">
        <v>0</v>
      </c>
      <c r="AP193" s="367">
        <v>0</v>
      </c>
      <c r="AQ193" s="367">
        <v>0</v>
      </c>
      <c r="AR193" s="367">
        <v>0</v>
      </c>
      <c r="AS193" s="367">
        <v>0</v>
      </c>
      <c r="AT193" s="367">
        <v>0</v>
      </c>
      <c r="AU193" s="367">
        <v>0</v>
      </c>
      <c r="AV193" s="367">
        <v>0</v>
      </c>
      <c r="AW193" s="367">
        <v>0</v>
      </c>
      <c r="AX193" s="367">
        <v>0</v>
      </c>
      <c r="AY193" s="367">
        <v>0</v>
      </c>
      <c r="AZ193" s="367">
        <v>0</v>
      </c>
      <c r="BA193" s="367">
        <v>0</v>
      </c>
      <c r="BB193" s="367">
        <v>0</v>
      </c>
      <c r="BC193" s="367">
        <v>0</v>
      </c>
      <c r="BD193" s="367">
        <v>0</v>
      </c>
      <c r="BE193" s="367">
        <v>0</v>
      </c>
      <c r="BF193" s="367">
        <v>0</v>
      </c>
      <c r="BG193" s="367">
        <v>386</v>
      </c>
      <c r="BH193" s="367">
        <v>407</v>
      </c>
      <c r="BI193" s="367">
        <v>422</v>
      </c>
      <c r="BJ193" s="367">
        <v>432</v>
      </c>
      <c r="BK193" s="367">
        <v>442</v>
      </c>
      <c r="BL193" s="367">
        <v>462</v>
      </c>
      <c r="BM193" s="367">
        <v>491</v>
      </c>
      <c r="BN193" s="367">
        <v>523</v>
      </c>
      <c r="BO193" s="367">
        <v>558</v>
      </c>
      <c r="BP193" s="367">
        <v>595</v>
      </c>
      <c r="BQ193" s="367">
        <v>631</v>
      </c>
      <c r="BR193" s="367">
        <v>679</v>
      </c>
      <c r="BS193" s="367">
        <v>740</v>
      </c>
      <c r="BT193" s="367">
        <v>780</v>
      </c>
      <c r="BU193" s="367">
        <v>809</v>
      </c>
      <c r="BV193" s="367">
        <v>803</v>
      </c>
      <c r="BW193" s="367">
        <v>797</v>
      </c>
      <c r="BX193" s="367">
        <v>839</v>
      </c>
      <c r="BY193" s="367">
        <v>836</v>
      </c>
      <c r="BZ193" s="367">
        <v>861</v>
      </c>
      <c r="CA193" s="367">
        <v>893</v>
      </c>
      <c r="CB193" s="367">
        <v>944</v>
      </c>
      <c r="CC193" s="367">
        <v>1008</v>
      </c>
      <c r="CD193" s="367">
        <v>1070</v>
      </c>
      <c r="CE193" s="367">
        <v>1118</v>
      </c>
      <c r="CF193" s="367">
        <v>1161</v>
      </c>
      <c r="CG193" s="367">
        <v>1199</v>
      </c>
      <c r="CH193" s="374">
        <v>1225</v>
      </c>
    </row>
    <row r="194" spans="1:86" ht="15.6" x14ac:dyDescent="0.3">
      <c r="A194" s="370"/>
      <c r="B194" s="343" t="s">
        <v>471</v>
      </c>
      <c r="C194" s="372"/>
      <c r="D194" s="367"/>
      <c r="E194" s="367"/>
      <c r="F194" s="367"/>
      <c r="G194" s="367"/>
      <c r="H194" s="367"/>
      <c r="I194" s="367"/>
      <c r="J194" s="367"/>
      <c r="K194" s="367"/>
      <c r="L194" s="367"/>
      <c r="M194" s="367"/>
      <c r="N194" s="367"/>
      <c r="O194" s="367"/>
      <c r="P194" s="367"/>
      <c r="Q194" s="367"/>
      <c r="R194" s="367"/>
      <c r="S194" s="367"/>
      <c r="T194" s="367"/>
      <c r="U194" s="367"/>
      <c r="V194" s="367"/>
      <c r="W194" s="367"/>
      <c r="X194" s="367"/>
      <c r="Y194" s="367"/>
      <c r="Z194" s="367"/>
      <c r="AA194" s="367"/>
      <c r="AB194" s="367"/>
      <c r="AC194" s="367"/>
      <c r="AD194" s="367"/>
      <c r="AE194" s="367"/>
      <c r="AF194" s="367"/>
      <c r="AG194" s="367"/>
      <c r="AH194" s="367">
        <v>0</v>
      </c>
      <c r="AI194" s="367">
        <v>0</v>
      </c>
      <c r="AJ194" s="367">
        <v>0</v>
      </c>
      <c r="AK194" s="367">
        <v>0</v>
      </c>
      <c r="AL194" s="367">
        <v>0</v>
      </c>
      <c r="AM194" s="367">
        <v>0</v>
      </c>
      <c r="AN194" s="367">
        <v>0</v>
      </c>
      <c r="AO194" s="367">
        <v>0</v>
      </c>
      <c r="AP194" s="367">
        <v>0</v>
      </c>
      <c r="AQ194" s="367">
        <v>0</v>
      </c>
      <c r="AR194" s="367">
        <v>0</v>
      </c>
      <c r="AS194" s="367">
        <v>0</v>
      </c>
      <c r="AT194" s="367">
        <v>0</v>
      </c>
      <c r="AU194" s="367">
        <v>0</v>
      </c>
      <c r="AV194" s="367">
        <v>0</v>
      </c>
      <c r="AW194" s="367">
        <v>0</v>
      </c>
      <c r="AX194" s="367">
        <v>0</v>
      </c>
      <c r="AY194" s="367">
        <v>0</v>
      </c>
      <c r="AZ194" s="367">
        <v>0</v>
      </c>
      <c r="BA194" s="367">
        <v>0</v>
      </c>
      <c r="BB194" s="367">
        <v>0</v>
      </c>
      <c r="BC194" s="367">
        <v>0</v>
      </c>
      <c r="BD194" s="367">
        <v>0</v>
      </c>
      <c r="BE194" s="367">
        <v>0</v>
      </c>
      <c r="BF194" s="367">
        <v>0</v>
      </c>
      <c r="BG194" s="367">
        <v>69</v>
      </c>
      <c r="BH194" s="367">
        <v>60</v>
      </c>
      <c r="BI194" s="367">
        <v>53</v>
      </c>
      <c r="BJ194" s="367">
        <v>52</v>
      </c>
      <c r="BK194" s="367">
        <v>54</v>
      </c>
      <c r="BL194" s="367">
        <v>57</v>
      </c>
      <c r="BM194" s="367">
        <v>59</v>
      </c>
      <c r="BN194" s="367">
        <v>61</v>
      </c>
      <c r="BO194" s="367">
        <v>57</v>
      </c>
      <c r="BP194" s="367">
        <v>55</v>
      </c>
      <c r="BQ194" s="367">
        <v>44</v>
      </c>
      <c r="BR194" s="367">
        <v>52</v>
      </c>
      <c r="BS194" s="367">
        <v>52</v>
      </c>
      <c r="BT194" s="367">
        <v>65</v>
      </c>
      <c r="BU194" s="367">
        <v>75</v>
      </c>
      <c r="BV194" s="367">
        <v>91</v>
      </c>
      <c r="BW194" s="367">
        <v>79</v>
      </c>
      <c r="BX194" s="367">
        <v>61</v>
      </c>
      <c r="BY194" s="367">
        <v>75</v>
      </c>
      <c r="BZ194" s="367">
        <v>89</v>
      </c>
      <c r="CA194" s="367">
        <v>80</v>
      </c>
      <c r="CB194" s="367">
        <v>85</v>
      </c>
      <c r="CC194" s="367">
        <v>89</v>
      </c>
      <c r="CD194" s="367">
        <v>96</v>
      </c>
      <c r="CE194" s="367">
        <v>101</v>
      </c>
      <c r="CF194" s="367">
        <v>106</v>
      </c>
      <c r="CG194" s="367">
        <v>111</v>
      </c>
      <c r="CH194" s="374">
        <v>114</v>
      </c>
    </row>
    <row r="195" spans="1:86" ht="15.6" x14ac:dyDescent="0.3">
      <c r="A195" s="370"/>
      <c r="B195" s="379" t="s">
        <v>601</v>
      </c>
      <c r="C195" s="372"/>
      <c r="D195" s="367"/>
      <c r="E195" s="367"/>
      <c r="F195" s="367"/>
      <c r="G195" s="367"/>
      <c r="H195" s="367"/>
      <c r="I195" s="367"/>
      <c r="J195" s="367"/>
      <c r="K195" s="367"/>
      <c r="L195" s="367"/>
      <c r="M195" s="367"/>
      <c r="N195" s="367"/>
      <c r="O195" s="367"/>
      <c r="P195" s="367"/>
      <c r="Q195" s="367"/>
      <c r="R195" s="367"/>
      <c r="S195" s="367"/>
      <c r="T195" s="367"/>
      <c r="U195" s="367"/>
      <c r="V195" s="367"/>
      <c r="W195" s="367"/>
      <c r="X195" s="367"/>
      <c r="Y195" s="367"/>
      <c r="Z195" s="367"/>
      <c r="AA195" s="367"/>
      <c r="AB195" s="367"/>
      <c r="AC195" s="367"/>
      <c r="AD195" s="367"/>
      <c r="AE195" s="367"/>
      <c r="AF195" s="367"/>
      <c r="AG195" s="367"/>
      <c r="AH195" s="367">
        <v>0</v>
      </c>
      <c r="AI195" s="367">
        <v>0</v>
      </c>
      <c r="AJ195" s="367">
        <v>0</v>
      </c>
      <c r="AK195" s="367">
        <v>0</v>
      </c>
      <c r="AL195" s="367">
        <v>0</v>
      </c>
      <c r="AM195" s="367">
        <v>0</v>
      </c>
      <c r="AN195" s="367">
        <v>0</v>
      </c>
      <c r="AO195" s="367">
        <v>0</v>
      </c>
      <c r="AP195" s="367">
        <v>0</v>
      </c>
      <c r="AQ195" s="367">
        <v>0</v>
      </c>
      <c r="AR195" s="367">
        <v>0</v>
      </c>
      <c r="AS195" s="367">
        <v>0</v>
      </c>
      <c r="AT195" s="367">
        <v>0</v>
      </c>
      <c r="AU195" s="367">
        <v>0</v>
      </c>
      <c r="AV195" s="367">
        <v>0</v>
      </c>
      <c r="AW195" s="367">
        <v>0</v>
      </c>
      <c r="AX195" s="367">
        <v>0</v>
      </c>
      <c r="AY195" s="367">
        <v>0</v>
      </c>
      <c r="AZ195" s="367">
        <v>0</v>
      </c>
      <c r="BA195" s="367">
        <v>0</v>
      </c>
      <c r="BB195" s="367">
        <v>0</v>
      </c>
      <c r="BC195" s="367">
        <v>0</v>
      </c>
      <c r="BD195" s="367">
        <v>92</v>
      </c>
      <c r="BE195" s="367">
        <v>97</v>
      </c>
      <c r="BF195" s="367">
        <v>106</v>
      </c>
      <c r="BG195" s="367">
        <v>100</v>
      </c>
      <c r="BH195" s="367">
        <v>80</v>
      </c>
      <c r="BI195" s="367">
        <v>81</v>
      </c>
      <c r="BJ195" s="367">
        <v>83</v>
      </c>
      <c r="BK195" s="367">
        <v>85</v>
      </c>
      <c r="BL195" s="367">
        <v>89</v>
      </c>
      <c r="BM195" s="367">
        <v>97</v>
      </c>
      <c r="BN195" s="367">
        <v>109</v>
      </c>
      <c r="BO195" s="367">
        <v>121</v>
      </c>
      <c r="BP195" s="367">
        <v>136</v>
      </c>
      <c r="BQ195" s="367">
        <v>150</v>
      </c>
      <c r="BR195" s="367">
        <v>160</v>
      </c>
      <c r="BS195" s="367">
        <v>169</v>
      </c>
      <c r="BT195" s="367">
        <v>173</v>
      </c>
      <c r="BU195" s="367">
        <v>180</v>
      </c>
      <c r="BV195" s="367">
        <v>165</v>
      </c>
      <c r="BW195" s="367">
        <v>128</v>
      </c>
      <c r="BX195" s="367">
        <v>115</v>
      </c>
      <c r="BY195" s="367">
        <v>99</v>
      </c>
      <c r="BZ195" s="367">
        <v>87</v>
      </c>
      <c r="CA195" s="367">
        <v>77</v>
      </c>
      <c r="CB195" s="367">
        <v>29</v>
      </c>
      <c r="CC195" s="367">
        <v>0</v>
      </c>
      <c r="CD195" s="367">
        <v>0</v>
      </c>
      <c r="CE195" s="367">
        <v>0</v>
      </c>
      <c r="CF195" s="367">
        <v>0</v>
      </c>
      <c r="CG195" s="367">
        <v>0</v>
      </c>
      <c r="CH195" s="374">
        <v>0</v>
      </c>
    </row>
    <row r="196" spans="1:86" ht="15.6" x14ac:dyDescent="0.3">
      <c r="A196" s="370"/>
      <c r="B196" s="379" t="s">
        <v>646</v>
      </c>
      <c r="C196" s="376" t="s">
        <v>643</v>
      </c>
      <c r="D196" s="367"/>
      <c r="E196" s="367"/>
      <c r="F196" s="367"/>
      <c r="G196" s="367"/>
      <c r="H196" s="367"/>
      <c r="I196" s="367"/>
      <c r="J196" s="367"/>
      <c r="K196" s="367"/>
      <c r="L196" s="367"/>
      <c r="M196" s="367"/>
      <c r="N196" s="367"/>
      <c r="O196" s="367"/>
      <c r="P196" s="367"/>
      <c r="Q196" s="367"/>
      <c r="R196" s="367"/>
      <c r="S196" s="367"/>
      <c r="T196" s="367"/>
      <c r="U196" s="367"/>
      <c r="V196" s="367"/>
      <c r="W196" s="367"/>
      <c r="X196" s="367"/>
      <c r="Y196" s="367"/>
      <c r="Z196" s="367"/>
      <c r="AA196" s="367"/>
      <c r="AB196" s="367"/>
      <c r="AC196" s="367"/>
      <c r="AD196" s="367"/>
      <c r="AE196" s="367"/>
      <c r="AF196" s="367"/>
      <c r="AG196" s="367"/>
      <c r="AH196" s="367">
        <v>0</v>
      </c>
      <c r="AI196" s="367">
        <v>0</v>
      </c>
      <c r="AJ196" s="367">
        <v>0</v>
      </c>
      <c r="AK196" s="367">
        <v>0</v>
      </c>
      <c r="AL196" s="367">
        <v>0</v>
      </c>
      <c r="AM196" s="367">
        <v>0</v>
      </c>
      <c r="AN196" s="367">
        <v>0</v>
      </c>
      <c r="AO196" s="367">
        <v>0</v>
      </c>
      <c r="AP196" s="367">
        <v>0</v>
      </c>
      <c r="AQ196" s="367">
        <v>0</v>
      </c>
      <c r="AR196" s="367">
        <v>0</v>
      </c>
      <c r="AS196" s="367">
        <v>0</v>
      </c>
      <c r="AT196" s="367">
        <v>0</v>
      </c>
      <c r="AU196" s="367">
        <v>0</v>
      </c>
      <c r="AV196" s="367">
        <v>0</v>
      </c>
      <c r="AW196" s="367">
        <v>0</v>
      </c>
      <c r="AX196" s="367">
        <v>0</v>
      </c>
      <c r="AY196" s="367">
        <v>0</v>
      </c>
      <c r="AZ196" s="367">
        <v>0</v>
      </c>
      <c r="BA196" s="367">
        <v>0</v>
      </c>
      <c r="BB196" s="367">
        <v>0</v>
      </c>
      <c r="BC196" s="367">
        <v>0</v>
      </c>
      <c r="BD196" s="367">
        <v>0</v>
      </c>
      <c r="BE196" s="367">
        <v>0</v>
      </c>
      <c r="BF196" s="367">
        <v>0</v>
      </c>
      <c r="BG196" s="367">
        <v>0</v>
      </c>
      <c r="BH196" s="367">
        <v>0</v>
      </c>
      <c r="BI196" s="367">
        <v>0</v>
      </c>
      <c r="BJ196" s="367">
        <v>0</v>
      </c>
      <c r="BK196" s="367">
        <v>0</v>
      </c>
      <c r="BL196" s="367">
        <v>0</v>
      </c>
      <c r="BM196" s="367">
        <v>0</v>
      </c>
      <c r="BN196" s="367">
        <v>0</v>
      </c>
      <c r="BO196" s="367">
        <v>0</v>
      </c>
      <c r="BP196" s="367">
        <v>0</v>
      </c>
      <c r="BQ196" s="367">
        <v>0</v>
      </c>
      <c r="BR196" s="367">
        <v>0</v>
      </c>
      <c r="BS196" s="367">
        <v>0</v>
      </c>
      <c r="BT196" s="367">
        <v>0</v>
      </c>
      <c r="BU196" s="367">
        <v>0</v>
      </c>
      <c r="BV196" s="367">
        <v>0</v>
      </c>
      <c r="BW196" s="367">
        <v>166</v>
      </c>
      <c r="BX196" s="367">
        <v>278</v>
      </c>
      <c r="BY196" s="367">
        <v>368</v>
      </c>
      <c r="BZ196" s="367">
        <v>479</v>
      </c>
      <c r="CA196" s="367">
        <v>615</v>
      </c>
      <c r="CB196" s="367">
        <v>897</v>
      </c>
      <c r="CC196" s="367">
        <v>1035</v>
      </c>
      <c r="CD196" s="367">
        <v>1013</v>
      </c>
      <c r="CE196" s="367">
        <v>1033</v>
      </c>
      <c r="CF196" s="367">
        <v>1070</v>
      </c>
      <c r="CG196" s="367">
        <v>1091</v>
      </c>
      <c r="CH196" s="374">
        <v>1101</v>
      </c>
    </row>
    <row r="197" spans="1:86" ht="15.6" x14ac:dyDescent="0.3">
      <c r="A197" s="370"/>
      <c r="B197" s="365" t="s">
        <v>348</v>
      </c>
      <c r="C197" s="372"/>
      <c r="D197" s="367"/>
      <c r="E197" s="367"/>
      <c r="F197" s="367"/>
      <c r="G197" s="367"/>
      <c r="H197" s="367"/>
      <c r="I197" s="367"/>
      <c r="J197" s="367"/>
      <c r="K197" s="367"/>
      <c r="L197" s="367"/>
      <c r="M197" s="367"/>
      <c r="N197" s="367"/>
      <c r="O197" s="367"/>
      <c r="P197" s="367"/>
      <c r="Q197" s="367"/>
      <c r="R197" s="367"/>
      <c r="S197" s="367"/>
      <c r="T197" s="367"/>
      <c r="U197" s="367"/>
      <c r="V197" s="367"/>
      <c r="W197" s="36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c r="AS197" s="367"/>
      <c r="AT197" s="367"/>
      <c r="AU197" s="367"/>
      <c r="AV197" s="367"/>
      <c r="AW197" s="367"/>
      <c r="AX197" s="367"/>
      <c r="AY197" s="367"/>
      <c r="AZ197" s="367"/>
      <c r="BA197" s="367"/>
      <c r="BB197" s="367"/>
      <c r="BC197" s="367"/>
      <c r="BD197" s="367"/>
      <c r="BE197" s="367"/>
      <c r="BF197" s="367"/>
      <c r="BG197" s="367"/>
      <c r="BH197" s="367"/>
      <c r="BI197" s="367"/>
      <c r="BJ197" s="367"/>
      <c r="BK197" s="367"/>
      <c r="BL197" s="367"/>
      <c r="BM197" s="367"/>
      <c r="BN197" s="367"/>
      <c r="BO197" s="367"/>
      <c r="BP197" s="367"/>
      <c r="BQ197" s="367"/>
      <c r="BR197" s="367"/>
      <c r="BS197" s="367"/>
      <c r="BT197" s="367"/>
      <c r="BU197" s="367"/>
      <c r="BV197" s="367"/>
      <c r="BW197" s="367"/>
      <c r="BX197" s="367"/>
      <c r="BY197" s="367"/>
      <c r="BZ197" s="367"/>
      <c r="CA197" s="367"/>
      <c r="CB197" s="367"/>
      <c r="CC197" s="367"/>
      <c r="CD197" s="367"/>
      <c r="CE197" s="367"/>
      <c r="CF197" s="367"/>
      <c r="CG197" s="367"/>
      <c r="CH197" s="374"/>
    </row>
    <row r="198" spans="1:86" ht="15.6" x14ac:dyDescent="0.3">
      <c r="A198" s="370"/>
      <c r="B198" s="381" t="s">
        <v>645</v>
      </c>
      <c r="C198" s="372"/>
      <c r="D198" s="367"/>
      <c r="E198" s="367"/>
      <c r="F198" s="367"/>
      <c r="G198" s="367"/>
      <c r="H198" s="367"/>
      <c r="I198" s="367"/>
      <c r="J198" s="367"/>
      <c r="K198" s="367"/>
      <c r="L198" s="367"/>
      <c r="M198" s="367"/>
      <c r="N198" s="367"/>
      <c r="O198" s="367"/>
      <c r="P198" s="367"/>
      <c r="Q198" s="367"/>
      <c r="R198" s="367"/>
      <c r="S198" s="367"/>
      <c r="T198" s="367"/>
      <c r="U198" s="367"/>
      <c r="V198" s="367"/>
      <c r="W198" s="367"/>
      <c r="X198" s="367"/>
      <c r="Y198" s="367"/>
      <c r="Z198" s="367"/>
      <c r="AA198" s="367"/>
      <c r="AB198" s="367"/>
      <c r="AC198" s="367"/>
      <c r="AD198" s="367"/>
      <c r="AE198" s="367"/>
      <c r="AF198" s="367"/>
      <c r="AG198" s="367"/>
      <c r="AH198" s="367">
        <f>SUM(AH199)</f>
        <v>0</v>
      </c>
      <c r="AI198" s="367">
        <f t="shared" ref="AI198:CH198" si="76">SUM(AI199)</f>
        <v>0</v>
      </c>
      <c r="AJ198" s="367">
        <f t="shared" si="76"/>
        <v>0</v>
      </c>
      <c r="AK198" s="367">
        <f t="shared" si="76"/>
        <v>0</v>
      </c>
      <c r="AL198" s="367">
        <f t="shared" si="76"/>
        <v>0</v>
      </c>
      <c r="AM198" s="367">
        <f t="shared" si="76"/>
        <v>0</v>
      </c>
      <c r="AN198" s="367">
        <f t="shared" si="76"/>
        <v>0</v>
      </c>
      <c r="AO198" s="367">
        <f t="shared" si="76"/>
        <v>0</v>
      </c>
      <c r="AP198" s="367">
        <f t="shared" si="76"/>
        <v>0</v>
      </c>
      <c r="AQ198" s="367">
        <f t="shared" si="76"/>
        <v>0</v>
      </c>
      <c r="AR198" s="367">
        <f t="shared" si="76"/>
        <v>0</v>
      </c>
      <c r="AS198" s="367">
        <f t="shared" si="76"/>
        <v>0</v>
      </c>
      <c r="AT198" s="367">
        <f t="shared" si="76"/>
        <v>0</v>
      </c>
      <c r="AU198" s="367">
        <f t="shared" si="76"/>
        <v>0</v>
      </c>
      <c r="AV198" s="367">
        <f t="shared" si="76"/>
        <v>0</v>
      </c>
      <c r="AW198" s="367">
        <f t="shared" si="76"/>
        <v>0</v>
      </c>
      <c r="AX198" s="367">
        <f t="shared" si="76"/>
        <v>0</v>
      </c>
      <c r="AY198" s="367">
        <f t="shared" si="76"/>
        <v>0</v>
      </c>
      <c r="AZ198" s="367">
        <f t="shared" si="76"/>
        <v>0</v>
      </c>
      <c r="BA198" s="367">
        <f t="shared" si="76"/>
        <v>0</v>
      </c>
      <c r="BB198" s="367">
        <f t="shared" si="76"/>
        <v>0</v>
      </c>
      <c r="BC198" s="367">
        <f t="shared" si="76"/>
        <v>66</v>
      </c>
      <c r="BD198" s="367">
        <f t="shared" si="76"/>
        <v>75</v>
      </c>
      <c r="BE198" s="367">
        <f t="shared" si="76"/>
        <v>85</v>
      </c>
      <c r="BF198" s="367">
        <f t="shared" si="76"/>
        <v>108</v>
      </c>
      <c r="BG198" s="367">
        <f t="shared" si="76"/>
        <v>178</v>
      </c>
      <c r="BH198" s="367">
        <f t="shared" si="76"/>
        <v>235</v>
      </c>
      <c r="BI198" s="367">
        <f t="shared" si="76"/>
        <v>279</v>
      </c>
      <c r="BJ198" s="367">
        <f t="shared" si="76"/>
        <v>319</v>
      </c>
      <c r="BK198" s="367">
        <f t="shared" si="76"/>
        <v>356</v>
      </c>
      <c r="BL198" s="367">
        <f t="shared" si="76"/>
        <v>388</v>
      </c>
      <c r="BM198" s="367">
        <f t="shared" si="76"/>
        <v>411</v>
      </c>
      <c r="BN198" s="367">
        <f t="shared" si="76"/>
        <v>420</v>
      </c>
      <c r="BO198" s="367">
        <f t="shared" si="76"/>
        <v>417</v>
      </c>
      <c r="BP198" s="367">
        <f t="shared" si="76"/>
        <v>405</v>
      </c>
      <c r="BQ198" s="367">
        <f t="shared" si="76"/>
        <v>396</v>
      </c>
      <c r="BR198" s="367">
        <f t="shared" si="76"/>
        <v>378</v>
      </c>
      <c r="BS198" s="367">
        <f t="shared" si="76"/>
        <v>378</v>
      </c>
      <c r="BT198" s="367">
        <f t="shared" si="76"/>
        <v>365</v>
      </c>
      <c r="BU198" s="367">
        <f t="shared" si="76"/>
        <v>361</v>
      </c>
      <c r="BV198" s="367">
        <f t="shared" si="76"/>
        <v>325</v>
      </c>
      <c r="BW198" s="367">
        <f t="shared" si="76"/>
        <v>304</v>
      </c>
      <c r="BX198" s="367">
        <f t="shared" si="76"/>
        <v>282</v>
      </c>
      <c r="BY198" s="367">
        <f t="shared" si="76"/>
        <v>276</v>
      </c>
      <c r="BZ198" s="367">
        <f t="shared" si="76"/>
        <v>279</v>
      </c>
      <c r="CA198" s="367">
        <f t="shared" si="76"/>
        <v>284</v>
      </c>
      <c r="CB198" s="367">
        <f t="shared" si="76"/>
        <v>296</v>
      </c>
      <c r="CC198" s="367">
        <f t="shared" si="76"/>
        <v>307</v>
      </c>
      <c r="CD198" s="367">
        <f t="shared" si="76"/>
        <v>302</v>
      </c>
      <c r="CE198" s="367">
        <f t="shared" si="76"/>
        <v>288</v>
      </c>
      <c r="CF198" s="367">
        <f t="shared" si="76"/>
        <v>284</v>
      </c>
      <c r="CG198" s="367">
        <f t="shared" si="76"/>
        <v>288</v>
      </c>
      <c r="CH198" s="374">
        <f t="shared" si="76"/>
        <v>289</v>
      </c>
    </row>
    <row r="199" spans="1:86" ht="15.6" x14ac:dyDescent="0.3">
      <c r="A199" s="370"/>
      <c r="B199" s="379" t="s">
        <v>382</v>
      </c>
      <c r="C199" s="372"/>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c r="AA199" s="367"/>
      <c r="AB199" s="367"/>
      <c r="AC199" s="367"/>
      <c r="AD199" s="367"/>
      <c r="AE199" s="367"/>
      <c r="AF199" s="367"/>
      <c r="AG199" s="367"/>
      <c r="AH199" s="367">
        <v>0</v>
      </c>
      <c r="AI199" s="367">
        <v>0</v>
      </c>
      <c r="AJ199" s="367">
        <v>0</v>
      </c>
      <c r="AK199" s="367">
        <v>0</v>
      </c>
      <c r="AL199" s="367">
        <v>0</v>
      </c>
      <c r="AM199" s="367">
        <v>0</v>
      </c>
      <c r="AN199" s="367">
        <v>0</v>
      </c>
      <c r="AO199" s="367">
        <v>0</v>
      </c>
      <c r="AP199" s="367">
        <v>0</v>
      </c>
      <c r="AQ199" s="367">
        <v>0</v>
      </c>
      <c r="AR199" s="367">
        <v>0</v>
      </c>
      <c r="AS199" s="367">
        <v>0</v>
      </c>
      <c r="AT199" s="367">
        <v>0</v>
      </c>
      <c r="AU199" s="367">
        <v>0</v>
      </c>
      <c r="AV199" s="367">
        <v>0</v>
      </c>
      <c r="AW199" s="367">
        <v>0</v>
      </c>
      <c r="AX199" s="367">
        <v>0</v>
      </c>
      <c r="AY199" s="367">
        <v>0</v>
      </c>
      <c r="AZ199" s="367">
        <v>0</v>
      </c>
      <c r="BA199" s="367">
        <v>0</v>
      </c>
      <c r="BB199" s="367">
        <v>0</v>
      </c>
      <c r="BC199" s="367">
        <v>66</v>
      </c>
      <c r="BD199" s="367">
        <v>75</v>
      </c>
      <c r="BE199" s="367">
        <v>85</v>
      </c>
      <c r="BF199" s="367">
        <v>108</v>
      </c>
      <c r="BG199" s="367">
        <v>178</v>
      </c>
      <c r="BH199" s="367">
        <v>235</v>
      </c>
      <c r="BI199" s="367">
        <v>279</v>
      </c>
      <c r="BJ199" s="367">
        <v>319</v>
      </c>
      <c r="BK199" s="367">
        <v>356</v>
      </c>
      <c r="BL199" s="367">
        <v>388</v>
      </c>
      <c r="BM199" s="367">
        <v>411</v>
      </c>
      <c r="BN199" s="367">
        <v>420</v>
      </c>
      <c r="BO199" s="367">
        <v>417</v>
      </c>
      <c r="BP199" s="367">
        <v>405</v>
      </c>
      <c r="BQ199" s="367">
        <v>396</v>
      </c>
      <c r="BR199" s="367">
        <v>378</v>
      </c>
      <c r="BS199" s="367">
        <v>378</v>
      </c>
      <c r="BT199" s="367">
        <v>365</v>
      </c>
      <c r="BU199" s="367">
        <v>361</v>
      </c>
      <c r="BV199" s="367">
        <v>325</v>
      </c>
      <c r="BW199" s="367">
        <v>304</v>
      </c>
      <c r="BX199" s="367">
        <v>282</v>
      </c>
      <c r="BY199" s="367">
        <v>276</v>
      </c>
      <c r="BZ199" s="367">
        <v>279</v>
      </c>
      <c r="CA199" s="367">
        <v>284</v>
      </c>
      <c r="CB199" s="367">
        <v>296</v>
      </c>
      <c r="CC199" s="367">
        <v>307</v>
      </c>
      <c r="CD199" s="367">
        <v>302</v>
      </c>
      <c r="CE199" s="367">
        <v>288</v>
      </c>
      <c r="CF199" s="367">
        <v>284</v>
      </c>
      <c r="CG199" s="367">
        <v>288</v>
      </c>
      <c r="CH199" s="374">
        <v>289</v>
      </c>
    </row>
    <row r="200" spans="1:86" ht="15.6" x14ac:dyDescent="0.3">
      <c r="A200" s="370"/>
      <c r="B200" s="343" t="s">
        <v>470</v>
      </c>
      <c r="C200" s="372"/>
      <c r="D200" s="367"/>
      <c r="E200" s="367"/>
      <c r="F200" s="367"/>
      <c r="G200" s="367"/>
      <c r="H200" s="367"/>
      <c r="I200" s="367"/>
      <c r="J200" s="367"/>
      <c r="K200" s="367"/>
      <c r="L200" s="367"/>
      <c r="M200" s="367"/>
      <c r="N200" s="367"/>
      <c r="O200" s="367"/>
      <c r="P200" s="367"/>
      <c r="Q200" s="367"/>
      <c r="R200" s="367"/>
      <c r="S200" s="367"/>
      <c r="T200" s="367"/>
      <c r="U200" s="367"/>
      <c r="V200" s="367"/>
      <c r="W200" s="367"/>
      <c r="X200" s="367"/>
      <c r="Y200" s="367"/>
      <c r="Z200" s="367"/>
      <c r="AA200" s="367"/>
      <c r="AB200" s="367"/>
      <c r="AC200" s="367"/>
      <c r="AD200" s="367"/>
      <c r="AE200" s="367"/>
      <c r="AF200" s="367"/>
      <c r="AG200" s="367"/>
      <c r="AH200" s="367">
        <v>0</v>
      </c>
      <c r="AI200" s="367">
        <v>0</v>
      </c>
      <c r="AJ200" s="367">
        <v>0</v>
      </c>
      <c r="AK200" s="367">
        <v>0</v>
      </c>
      <c r="AL200" s="367">
        <v>0</v>
      </c>
      <c r="AM200" s="367">
        <v>0</v>
      </c>
      <c r="AN200" s="367">
        <v>0</v>
      </c>
      <c r="AO200" s="367">
        <v>0</v>
      </c>
      <c r="AP200" s="367">
        <v>0</v>
      </c>
      <c r="AQ200" s="367">
        <v>0</v>
      </c>
      <c r="AR200" s="367">
        <v>0</v>
      </c>
      <c r="AS200" s="367">
        <v>0</v>
      </c>
      <c r="AT200" s="367">
        <v>0</v>
      </c>
      <c r="AU200" s="367">
        <v>0</v>
      </c>
      <c r="AV200" s="367">
        <v>0</v>
      </c>
      <c r="AW200" s="367">
        <v>0</v>
      </c>
      <c r="AX200" s="367">
        <v>0</v>
      </c>
      <c r="AY200" s="367">
        <v>0</v>
      </c>
      <c r="AZ200" s="367">
        <v>0</v>
      </c>
      <c r="BA200" s="367">
        <v>0</v>
      </c>
      <c r="BB200" s="367">
        <v>0</v>
      </c>
      <c r="BC200" s="367">
        <v>0</v>
      </c>
      <c r="BD200" s="367">
        <v>0</v>
      </c>
      <c r="BE200" s="367">
        <v>0</v>
      </c>
      <c r="BF200" s="367">
        <v>0</v>
      </c>
      <c r="BG200" s="367">
        <v>20</v>
      </c>
      <c r="BH200" s="367">
        <v>22</v>
      </c>
      <c r="BI200" s="367">
        <v>24</v>
      </c>
      <c r="BJ200" s="367">
        <v>26</v>
      </c>
      <c r="BK200" s="367">
        <v>28</v>
      </c>
      <c r="BL200" s="367">
        <v>30</v>
      </c>
      <c r="BM200" s="367">
        <v>31</v>
      </c>
      <c r="BN200" s="367">
        <v>30</v>
      </c>
      <c r="BO200" s="367">
        <v>26</v>
      </c>
      <c r="BP200" s="367">
        <v>22</v>
      </c>
      <c r="BQ200" s="367">
        <v>22</v>
      </c>
      <c r="BR200" s="367">
        <v>20</v>
      </c>
      <c r="BS200" s="367">
        <v>19</v>
      </c>
      <c r="BT200" s="367">
        <v>18</v>
      </c>
      <c r="BU200" s="367">
        <v>17</v>
      </c>
      <c r="BV200" s="367">
        <v>12</v>
      </c>
      <c r="BW200" s="367">
        <v>11</v>
      </c>
      <c r="BX200" s="367">
        <v>11</v>
      </c>
      <c r="BY200" s="367">
        <v>11</v>
      </c>
      <c r="BZ200" s="367">
        <v>10</v>
      </c>
      <c r="CA200" s="367">
        <v>10</v>
      </c>
      <c r="CB200" s="367">
        <v>10</v>
      </c>
      <c r="CC200" s="367">
        <v>10</v>
      </c>
      <c r="CD200" s="367">
        <v>11</v>
      </c>
      <c r="CE200" s="367">
        <v>11</v>
      </c>
      <c r="CF200" s="367">
        <v>12</v>
      </c>
      <c r="CG200" s="367">
        <v>12</v>
      </c>
      <c r="CH200" s="374">
        <v>13</v>
      </c>
    </row>
    <row r="201" spans="1:86" ht="15.6" x14ac:dyDescent="0.3">
      <c r="A201" s="370"/>
      <c r="B201" s="343" t="s">
        <v>471</v>
      </c>
      <c r="C201" s="372"/>
      <c r="D201" s="367"/>
      <c r="E201" s="367"/>
      <c r="F201" s="367"/>
      <c r="G201" s="367"/>
      <c r="H201" s="367"/>
      <c r="I201" s="367"/>
      <c r="J201" s="367"/>
      <c r="K201" s="367"/>
      <c r="L201" s="367"/>
      <c r="M201" s="367"/>
      <c r="N201" s="367"/>
      <c r="O201" s="367"/>
      <c r="P201" s="367"/>
      <c r="Q201" s="367"/>
      <c r="R201" s="367"/>
      <c r="S201" s="367"/>
      <c r="T201" s="367"/>
      <c r="U201" s="367"/>
      <c r="V201" s="367"/>
      <c r="W201" s="367"/>
      <c r="X201" s="367"/>
      <c r="Y201" s="367"/>
      <c r="Z201" s="367"/>
      <c r="AA201" s="367"/>
      <c r="AB201" s="367"/>
      <c r="AC201" s="367"/>
      <c r="AD201" s="367"/>
      <c r="AE201" s="367"/>
      <c r="AF201" s="367"/>
      <c r="AG201" s="367"/>
      <c r="AH201" s="367">
        <v>0</v>
      </c>
      <c r="AI201" s="367">
        <v>0</v>
      </c>
      <c r="AJ201" s="367">
        <v>0</v>
      </c>
      <c r="AK201" s="367">
        <v>0</v>
      </c>
      <c r="AL201" s="367">
        <v>0</v>
      </c>
      <c r="AM201" s="367">
        <v>0</v>
      </c>
      <c r="AN201" s="367">
        <v>0</v>
      </c>
      <c r="AO201" s="367">
        <v>0</v>
      </c>
      <c r="AP201" s="367">
        <v>0</v>
      </c>
      <c r="AQ201" s="367">
        <v>0</v>
      </c>
      <c r="AR201" s="367">
        <v>0</v>
      </c>
      <c r="AS201" s="367">
        <v>0</v>
      </c>
      <c r="AT201" s="367">
        <v>0</v>
      </c>
      <c r="AU201" s="367">
        <v>0</v>
      </c>
      <c r="AV201" s="367">
        <v>0</v>
      </c>
      <c r="AW201" s="367">
        <v>0</v>
      </c>
      <c r="AX201" s="367">
        <v>0</v>
      </c>
      <c r="AY201" s="367">
        <v>0</v>
      </c>
      <c r="AZ201" s="367">
        <v>0</v>
      </c>
      <c r="BA201" s="367">
        <v>0</v>
      </c>
      <c r="BB201" s="367">
        <v>0</v>
      </c>
      <c r="BC201" s="367">
        <v>0</v>
      </c>
      <c r="BD201" s="367">
        <v>0</v>
      </c>
      <c r="BE201" s="367">
        <v>0</v>
      </c>
      <c r="BF201" s="367">
        <v>0</v>
      </c>
      <c r="BG201" s="367">
        <v>158</v>
      </c>
      <c r="BH201" s="367">
        <v>213</v>
      </c>
      <c r="BI201" s="367">
        <v>255</v>
      </c>
      <c r="BJ201" s="367">
        <v>292</v>
      </c>
      <c r="BK201" s="367">
        <v>327</v>
      </c>
      <c r="BL201" s="367">
        <v>357</v>
      </c>
      <c r="BM201" s="367">
        <v>381</v>
      </c>
      <c r="BN201" s="367">
        <v>390</v>
      </c>
      <c r="BO201" s="367">
        <v>391</v>
      </c>
      <c r="BP201" s="367">
        <v>383</v>
      </c>
      <c r="BQ201" s="367">
        <v>374</v>
      </c>
      <c r="BR201" s="367">
        <v>358</v>
      </c>
      <c r="BS201" s="367">
        <v>359</v>
      </c>
      <c r="BT201" s="367">
        <v>347</v>
      </c>
      <c r="BU201" s="367">
        <v>344</v>
      </c>
      <c r="BV201" s="367">
        <v>313</v>
      </c>
      <c r="BW201" s="367">
        <v>293</v>
      </c>
      <c r="BX201" s="367">
        <v>271</v>
      </c>
      <c r="BY201" s="367">
        <v>265</v>
      </c>
      <c r="BZ201" s="367">
        <v>269</v>
      </c>
      <c r="CA201" s="367">
        <v>275</v>
      </c>
      <c r="CB201" s="367">
        <v>286</v>
      </c>
      <c r="CC201" s="367">
        <v>296</v>
      </c>
      <c r="CD201" s="367">
        <v>291</v>
      </c>
      <c r="CE201" s="367">
        <v>277</v>
      </c>
      <c r="CF201" s="367">
        <v>272</v>
      </c>
      <c r="CG201" s="367">
        <v>275</v>
      </c>
      <c r="CH201" s="374">
        <v>276</v>
      </c>
    </row>
    <row r="202" spans="1:86" ht="15.6" x14ac:dyDescent="0.3">
      <c r="A202" s="370"/>
      <c r="B202" s="331" t="s">
        <v>656</v>
      </c>
      <c r="C202" s="372"/>
      <c r="D202" s="367"/>
      <c r="E202" s="367"/>
      <c r="F202" s="367"/>
      <c r="G202" s="367"/>
      <c r="H202" s="367"/>
      <c r="I202" s="367"/>
      <c r="J202" s="367"/>
      <c r="K202" s="367"/>
      <c r="L202" s="367"/>
      <c r="M202" s="367"/>
      <c r="N202" s="367"/>
      <c r="O202" s="367"/>
      <c r="P202" s="367"/>
      <c r="Q202" s="367"/>
      <c r="R202" s="367"/>
      <c r="S202" s="367"/>
      <c r="T202" s="367"/>
      <c r="U202" s="367"/>
      <c r="V202" s="367"/>
      <c r="W202" s="36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c r="AS202" s="367"/>
      <c r="AT202" s="367"/>
      <c r="AU202" s="367"/>
      <c r="AV202" s="367"/>
      <c r="AW202" s="367"/>
      <c r="AX202" s="367"/>
      <c r="AY202" s="367"/>
      <c r="AZ202" s="367"/>
      <c r="BA202" s="367"/>
      <c r="BB202" s="367"/>
      <c r="BC202" s="367"/>
      <c r="BD202" s="367"/>
      <c r="BE202" s="367"/>
      <c r="BF202" s="367"/>
      <c r="BG202" s="367"/>
      <c r="BH202" s="367"/>
      <c r="BI202" s="367"/>
      <c r="BJ202" s="367"/>
      <c r="BK202" s="367"/>
      <c r="BL202" s="367"/>
      <c r="BM202" s="367"/>
      <c r="BN202" s="367"/>
      <c r="BO202" s="367"/>
      <c r="BP202" s="367"/>
      <c r="BQ202" s="367"/>
      <c r="BR202" s="367"/>
      <c r="BS202" s="367"/>
      <c r="BT202" s="367"/>
      <c r="BU202" s="367"/>
      <c r="BV202" s="367"/>
      <c r="BW202" s="367"/>
      <c r="BX202" s="367"/>
      <c r="BY202" s="367"/>
      <c r="BZ202" s="367"/>
      <c r="CA202" s="367"/>
      <c r="CB202" s="367"/>
      <c r="CC202" s="367"/>
      <c r="CD202" s="367"/>
      <c r="CE202" s="367"/>
      <c r="CF202" s="367"/>
      <c r="CG202" s="367"/>
      <c r="CH202" s="374"/>
    </row>
    <row r="203" spans="1:86" ht="15.6" x14ac:dyDescent="0.3">
      <c r="A203" s="370"/>
      <c r="B203" s="365" t="s">
        <v>654</v>
      </c>
      <c r="C203" s="372"/>
      <c r="D203" s="367"/>
      <c r="E203" s="367"/>
      <c r="F203" s="367"/>
      <c r="G203" s="367"/>
      <c r="H203" s="367"/>
      <c r="I203" s="367"/>
      <c r="J203" s="367"/>
      <c r="K203" s="367"/>
      <c r="L203" s="367"/>
      <c r="M203" s="367"/>
      <c r="N203" s="367"/>
      <c r="O203" s="367"/>
      <c r="P203" s="367"/>
      <c r="Q203" s="367"/>
      <c r="R203" s="367"/>
      <c r="S203" s="367"/>
      <c r="T203" s="367"/>
      <c r="U203" s="367"/>
      <c r="V203" s="367"/>
      <c r="W203" s="367"/>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c r="AS203" s="367"/>
      <c r="AT203" s="367"/>
      <c r="AU203" s="367"/>
      <c r="AV203" s="367"/>
      <c r="AW203" s="367"/>
      <c r="AX203" s="367"/>
      <c r="AY203" s="367"/>
      <c r="AZ203" s="367"/>
      <c r="BA203" s="367"/>
      <c r="BB203" s="367"/>
      <c r="BC203" s="367"/>
      <c r="BD203" s="367"/>
      <c r="BE203" s="367"/>
      <c r="BF203" s="367"/>
      <c r="BG203" s="367"/>
      <c r="BH203" s="367"/>
      <c r="BI203" s="367"/>
      <c r="BJ203" s="367"/>
      <c r="BK203" s="367"/>
      <c r="BL203" s="367"/>
      <c r="BM203" s="367"/>
      <c r="BN203" s="367"/>
      <c r="BO203" s="367"/>
      <c r="BP203" s="367"/>
      <c r="BQ203" s="367"/>
      <c r="BR203" s="367"/>
      <c r="BS203" s="367"/>
      <c r="BT203" s="367"/>
      <c r="BU203" s="367"/>
      <c r="BV203" s="367"/>
      <c r="BW203" s="367"/>
      <c r="BX203" s="367"/>
      <c r="BY203" s="367"/>
      <c r="BZ203" s="367"/>
      <c r="CA203" s="367"/>
      <c r="CB203" s="367"/>
      <c r="CC203" s="367"/>
      <c r="CD203" s="367"/>
      <c r="CE203" s="367"/>
      <c r="CF203" s="367"/>
      <c r="CG203" s="367"/>
      <c r="CH203" s="374"/>
    </row>
    <row r="204" spans="1:86" ht="15.6" x14ac:dyDescent="0.3">
      <c r="A204" s="370"/>
      <c r="B204" s="381" t="s">
        <v>647</v>
      </c>
      <c r="C204" s="372"/>
      <c r="D204" s="367"/>
      <c r="E204" s="367"/>
      <c r="F204" s="367"/>
      <c r="G204" s="367"/>
      <c r="H204" s="367"/>
      <c r="I204" s="367"/>
      <c r="J204" s="367"/>
      <c r="K204" s="367"/>
      <c r="L204" s="367"/>
      <c r="M204" s="367"/>
      <c r="N204" s="367"/>
      <c r="O204" s="367"/>
      <c r="P204" s="367"/>
      <c r="Q204" s="367"/>
      <c r="R204" s="367"/>
      <c r="S204" s="367"/>
      <c r="T204" s="367"/>
      <c r="U204" s="367"/>
      <c r="V204" s="367"/>
      <c r="W204" s="367"/>
      <c r="X204" s="367"/>
      <c r="Y204" s="367"/>
      <c r="Z204" s="367"/>
      <c r="AA204" s="367"/>
      <c r="AB204" s="367"/>
      <c r="AC204" s="367"/>
      <c r="AD204" s="367"/>
      <c r="AE204" s="367"/>
      <c r="AF204" s="367"/>
      <c r="AG204" s="367"/>
      <c r="AH204" s="367">
        <f t="shared" ref="AH204:CE204" si="77">SUM(AH205:AH206)</f>
        <v>0</v>
      </c>
      <c r="AI204" s="367">
        <f t="shared" si="77"/>
        <v>0</v>
      </c>
      <c r="AJ204" s="367">
        <f t="shared" si="77"/>
        <v>0</v>
      </c>
      <c r="AK204" s="367">
        <f t="shared" si="77"/>
        <v>0</v>
      </c>
      <c r="AL204" s="367">
        <f t="shared" si="77"/>
        <v>0</v>
      </c>
      <c r="AM204" s="367">
        <f t="shared" si="77"/>
        <v>0</v>
      </c>
      <c r="AN204" s="367">
        <f t="shared" si="77"/>
        <v>0</v>
      </c>
      <c r="AO204" s="367">
        <f t="shared" si="77"/>
        <v>0</v>
      </c>
      <c r="AP204" s="367">
        <f t="shared" si="77"/>
        <v>0</v>
      </c>
      <c r="AQ204" s="367">
        <f t="shared" si="77"/>
        <v>0</v>
      </c>
      <c r="AR204" s="367">
        <f t="shared" si="77"/>
        <v>0</v>
      </c>
      <c r="AS204" s="367">
        <f t="shared" si="77"/>
        <v>0</v>
      </c>
      <c r="AT204" s="367">
        <f t="shared" si="77"/>
        <v>0</v>
      </c>
      <c r="AU204" s="367">
        <f t="shared" si="77"/>
        <v>0</v>
      </c>
      <c r="AV204" s="367">
        <f t="shared" si="77"/>
        <v>0</v>
      </c>
      <c r="AW204" s="367">
        <f t="shared" si="77"/>
        <v>0</v>
      </c>
      <c r="AX204" s="367">
        <f t="shared" si="77"/>
        <v>0</v>
      </c>
      <c r="AY204" s="367">
        <f t="shared" si="77"/>
        <v>0</v>
      </c>
      <c r="AZ204" s="367">
        <f t="shared" si="77"/>
        <v>0</v>
      </c>
      <c r="BA204" s="367">
        <f t="shared" si="77"/>
        <v>0</v>
      </c>
      <c r="BB204" s="367">
        <f t="shared" si="77"/>
        <v>0</v>
      </c>
      <c r="BC204" s="367">
        <f t="shared" si="77"/>
        <v>0</v>
      </c>
      <c r="BD204" s="367">
        <f t="shared" si="77"/>
        <v>0</v>
      </c>
      <c r="BE204" s="367">
        <f t="shared" si="77"/>
        <v>0</v>
      </c>
      <c r="BF204" s="367">
        <f t="shared" si="77"/>
        <v>0</v>
      </c>
      <c r="BG204" s="367">
        <f t="shared" si="77"/>
        <v>0</v>
      </c>
      <c r="BH204" s="367">
        <f t="shared" si="77"/>
        <v>0</v>
      </c>
      <c r="BI204" s="367">
        <f t="shared" si="77"/>
        <v>0</v>
      </c>
      <c r="BJ204" s="367">
        <f t="shared" si="77"/>
        <v>0</v>
      </c>
      <c r="BK204" s="367">
        <f t="shared" si="77"/>
        <v>0</v>
      </c>
      <c r="BL204" s="367">
        <f t="shared" si="77"/>
        <v>0</v>
      </c>
      <c r="BM204" s="367">
        <f t="shared" si="77"/>
        <v>23</v>
      </c>
      <c r="BN204" s="367">
        <f t="shared" si="77"/>
        <v>23</v>
      </c>
      <c r="BO204" s="367">
        <f t="shared" si="77"/>
        <v>19</v>
      </c>
      <c r="BP204" s="367">
        <f t="shared" si="77"/>
        <v>19</v>
      </c>
      <c r="BQ204" s="367">
        <f t="shared" si="77"/>
        <v>22</v>
      </c>
      <c r="BR204" s="367">
        <f t="shared" si="77"/>
        <v>21</v>
      </c>
      <c r="BS204" s="367">
        <f t="shared" si="77"/>
        <v>21</v>
      </c>
      <c r="BT204" s="367">
        <f t="shared" si="77"/>
        <v>21</v>
      </c>
      <c r="BU204" s="367">
        <f t="shared" si="77"/>
        <v>21</v>
      </c>
      <c r="BV204" s="367">
        <f t="shared" si="77"/>
        <v>24</v>
      </c>
      <c r="BW204" s="367">
        <f t="shared" si="77"/>
        <v>26</v>
      </c>
      <c r="BX204" s="367">
        <f t="shared" si="77"/>
        <v>22</v>
      </c>
      <c r="BY204" s="367">
        <f t="shared" si="77"/>
        <v>23</v>
      </c>
      <c r="BZ204" s="367">
        <f t="shared" si="77"/>
        <v>26</v>
      </c>
      <c r="CA204" s="367">
        <f t="shared" si="77"/>
        <v>39</v>
      </c>
      <c r="CB204" s="367">
        <f t="shared" si="77"/>
        <v>42</v>
      </c>
      <c r="CC204" s="367">
        <f t="shared" si="77"/>
        <v>46</v>
      </c>
      <c r="CD204" s="367">
        <f t="shared" si="77"/>
        <v>51</v>
      </c>
      <c r="CE204" s="367">
        <f t="shared" si="77"/>
        <v>58</v>
      </c>
      <c r="CF204" s="367">
        <f>SUM(CF205:CF206)</f>
        <v>61</v>
      </c>
      <c r="CG204" s="367">
        <f>SUM(CG205:CG206)</f>
        <v>64</v>
      </c>
      <c r="CH204" s="374">
        <f>SUM(CH205:CH206)</f>
        <v>66</v>
      </c>
    </row>
    <row r="205" spans="1:86" ht="15.6" x14ac:dyDescent="0.3">
      <c r="A205" s="370"/>
      <c r="B205" s="379" t="s">
        <v>376</v>
      </c>
      <c r="C205" s="372"/>
      <c r="D205" s="367"/>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c r="AA205" s="367"/>
      <c r="AB205" s="367"/>
      <c r="AC205" s="367"/>
      <c r="AD205" s="367"/>
      <c r="AE205" s="367"/>
      <c r="AF205" s="367"/>
      <c r="AG205" s="367"/>
      <c r="AH205" s="367">
        <v>0</v>
      </c>
      <c r="AI205" s="367">
        <v>0</v>
      </c>
      <c r="AJ205" s="367">
        <v>0</v>
      </c>
      <c r="AK205" s="367">
        <v>0</v>
      </c>
      <c r="AL205" s="367">
        <v>0</v>
      </c>
      <c r="AM205" s="367">
        <v>0</v>
      </c>
      <c r="AN205" s="367">
        <v>0</v>
      </c>
      <c r="AO205" s="367">
        <v>0</v>
      </c>
      <c r="AP205" s="367">
        <v>0</v>
      </c>
      <c r="AQ205" s="367">
        <v>0</v>
      </c>
      <c r="AR205" s="367">
        <v>0</v>
      </c>
      <c r="AS205" s="367">
        <v>0</v>
      </c>
      <c r="AT205" s="367">
        <v>0</v>
      </c>
      <c r="AU205" s="367">
        <v>0</v>
      </c>
      <c r="AV205" s="367">
        <v>0</v>
      </c>
      <c r="AW205" s="367">
        <v>0</v>
      </c>
      <c r="AX205" s="367">
        <v>0</v>
      </c>
      <c r="AY205" s="367">
        <v>0</v>
      </c>
      <c r="AZ205" s="367">
        <v>0</v>
      </c>
      <c r="BA205" s="367">
        <v>0</v>
      </c>
      <c r="BB205" s="367">
        <v>0</v>
      </c>
      <c r="BC205" s="367">
        <v>0</v>
      </c>
      <c r="BD205" s="367">
        <v>0</v>
      </c>
      <c r="BE205" s="367">
        <v>0</v>
      </c>
      <c r="BF205" s="367">
        <v>0</v>
      </c>
      <c r="BG205" s="367">
        <v>0</v>
      </c>
      <c r="BH205" s="367">
        <v>0</v>
      </c>
      <c r="BI205" s="367">
        <v>0</v>
      </c>
      <c r="BJ205" s="367">
        <v>0</v>
      </c>
      <c r="BK205" s="367">
        <v>0</v>
      </c>
      <c r="BL205" s="367">
        <v>0</v>
      </c>
      <c r="BM205" s="367">
        <v>23</v>
      </c>
      <c r="BN205" s="367">
        <v>23</v>
      </c>
      <c r="BO205" s="367">
        <v>19</v>
      </c>
      <c r="BP205" s="367">
        <v>19</v>
      </c>
      <c r="BQ205" s="367">
        <v>21</v>
      </c>
      <c r="BR205" s="367">
        <v>20</v>
      </c>
      <c r="BS205" s="367">
        <v>20</v>
      </c>
      <c r="BT205" s="367">
        <v>20</v>
      </c>
      <c r="BU205" s="367">
        <v>20</v>
      </c>
      <c r="BV205" s="367">
        <v>23</v>
      </c>
      <c r="BW205" s="367">
        <v>25</v>
      </c>
      <c r="BX205" s="367">
        <v>21</v>
      </c>
      <c r="BY205" s="367">
        <v>22</v>
      </c>
      <c r="BZ205" s="367">
        <v>25</v>
      </c>
      <c r="CA205" s="367">
        <v>37</v>
      </c>
      <c r="CB205" s="367">
        <v>40</v>
      </c>
      <c r="CC205" s="367">
        <v>44</v>
      </c>
      <c r="CD205" s="367">
        <v>49</v>
      </c>
      <c r="CE205" s="367">
        <v>56</v>
      </c>
      <c r="CF205" s="367">
        <v>59</v>
      </c>
      <c r="CG205" s="367">
        <v>61</v>
      </c>
      <c r="CH205" s="374">
        <v>63</v>
      </c>
    </row>
    <row r="206" spans="1:86" ht="15.6" x14ac:dyDescent="0.3">
      <c r="B206" s="379" t="s">
        <v>378</v>
      </c>
      <c r="C206" s="372"/>
      <c r="D206" s="367"/>
      <c r="E206" s="367"/>
      <c r="F206" s="367"/>
      <c r="G206" s="367"/>
      <c r="H206" s="367"/>
      <c r="I206" s="367"/>
      <c r="J206" s="367"/>
      <c r="K206" s="367"/>
      <c r="L206" s="367"/>
      <c r="M206" s="367"/>
      <c r="N206" s="367"/>
      <c r="O206" s="367"/>
      <c r="P206" s="367"/>
      <c r="Q206" s="367"/>
      <c r="R206" s="367"/>
      <c r="S206" s="367"/>
      <c r="T206" s="367"/>
      <c r="U206" s="367"/>
      <c r="V206" s="367"/>
      <c r="W206" s="367"/>
      <c r="X206" s="367"/>
      <c r="Y206" s="367"/>
      <c r="Z206" s="367"/>
      <c r="AA206" s="367"/>
      <c r="AB206" s="367"/>
      <c r="AC206" s="367"/>
      <c r="AD206" s="367"/>
      <c r="AE206" s="367"/>
      <c r="AF206" s="367"/>
      <c r="AG206" s="367"/>
      <c r="AH206" s="367">
        <v>0</v>
      </c>
      <c r="AI206" s="367">
        <v>0</v>
      </c>
      <c r="AJ206" s="367">
        <v>0</v>
      </c>
      <c r="AK206" s="367">
        <v>0</v>
      </c>
      <c r="AL206" s="367">
        <v>0</v>
      </c>
      <c r="AM206" s="367">
        <v>0</v>
      </c>
      <c r="AN206" s="367">
        <v>0</v>
      </c>
      <c r="AO206" s="367">
        <v>0</v>
      </c>
      <c r="AP206" s="367">
        <v>0</v>
      </c>
      <c r="AQ206" s="367">
        <v>0</v>
      </c>
      <c r="AR206" s="367">
        <v>0</v>
      </c>
      <c r="AS206" s="367">
        <v>0</v>
      </c>
      <c r="AT206" s="367">
        <v>0</v>
      </c>
      <c r="AU206" s="367">
        <v>0</v>
      </c>
      <c r="AV206" s="367">
        <v>0</v>
      </c>
      <c r="AW206" s="367">
        <v>0</v>
      </c>
      <c r="AX206" s="367">
        <v>0</v>
      </c>
      <c r="AY206" s="367">
        <v>0</v>
      </c>
      <c r="AZ206" s="367">
        <v>0</v>
      </c>
      <c r="BA206" s="367">
        <v>0</v>
      </c>
      <c r="BB206" s="367">
        <v>0</v>
      </c>
      <c r="BC206" s="367">
        <v>0</v>
      </c>
      <c r="BD206" s="367">
        <v>0</v>
      </c>
      <c r="BE206" s="367">
        <v>0</v>
      </c>
      <c r="BF206" s="367">
        <v>0</v>
      </c>
      <c r="BG206" s="367">
        <v>0</v>
      </c>
      <c r="BH206" s="367">
        <v>0</v>
      </c>
      <c r="BI206" s="367">
        <v>0</v>
      </c>
      <c r="BJ206" s="367">
        <v>0</v>
      </c>
      <c r="BK206" s="367">
        <v>0</v>
      </c>
      <c r="BL206" s="367">
        <v>0</v>
      </c>
      <c r="BM206" s="367">
        <v>0</v>
      </c>
      <c r="BN206" s="367">
        <v>0</v>
      </c>
      <c r="BO206" s="367">
        <v>0</v>
      </c>
      <c r="BP206" s="367">
        <v>0</v>
      </c>
      <c r="BQ206" s="367">
        <v>1</v>
      </c>
      <c r="BR206" s="367">
        <v>1</v>
      </c>
      <c r="BS206" s="367">
        <v>1</v>
      </c>
      <c r="BT206" s="367">
        <v>1</v>
      </c>
      <c r="BU206" s="367">
        <v>1</v>
      </c>
      <c r="BV206" s="367">
        <v>1</v>
      </c>
      <c r="BW206" s="367">
        <v>1</v>
      </c>
      <c r="BX206" s="367">
        <v>1</v>
      </c>
      <c r="BY206" s="367">
        <v>1</v>
      </c>
      <c r="BZ206" s="367">
        <v>1</v>
      </c>
      <c r="CA206" s="367">
        <v>2</v>
      </c>
      <c r="CB206" s="367">
        <v>2</v>
      </c>
      <c r="CC206" s="367">
        <v>2</v>
      </c>
      <c r="CD206" s="367">
        <v>2</v>
      </c>
      <c r="CE206" s="367">
        <v>2</v>
      </c>
      <c r="CF206" s="367">
        <v>2</v>
      </c>
      <c r="CG206" s="367">
        <v>3</v>
      </c>
      <c r="CH206" s="374">
        <v>3</v>
      </c>
    </row>
    <row r="207" spans="1:86" ht="15.6" x14ac:dyDescent="0.3">
      <c r="A207" s="370"/>
      <c r="B207" s="381" t="s">
        <v>606</v>
      </c>
      <c r="C207" s="372"/>
      <c r="D207" s="367"/>
      <c r="E207" s="367"/>
      <c r="F207" s="367"/>
      <c r="G207" s="367"/>
      <c r="H207" s="367"/>
      <c r="I207" s="367"/>
      <c r="J207" s="367"/>
      <c r="K207" s="367"/>
      <c r="L207" s="367"/>
      <c r="M207" s="367"/>
      <c r="N207" s="367"/>
      <c r="O207" s="367"/>
      <c r="P207" s="367"/>
      <c r="Q207" s="367"/>
      <c r="R207" s="367"/>
      <c r="S207" s="367"/>
      <c r="T207" s="367"/>
      <c r="U207" s="367"/>
      <c r="V207" s="367"/>
      <c r="W207" s="367"/>
      <c r="X207" s="367"/>
      <c r="Y207" s="367"/>
      <c r="Z207" s="367"/>
      <c r="AA207" s="367"/>
      <c r="AB207" s="367"/>
      <c r="AC207" s="367"/>
      <c r="AD207" s="367"/>
      <c r="AE207" s="367"/>
      <c r="AF207" s="367"/>
      <c r="AG207" s="367"/>
      <c r="AH207" s="367">
        <f>SUM(AH208:AH210)</f>
        <v>0</v>
      </c>
      <c r="AI207" s="367">
        <f t="shared" ref="AI207:CH207" si="78">SUM(AI208:AI210)</f>
        <v>0</v>
      </c>
      <c r="AJ207" s="367">
        <f t="shared" si="78"/>
        <v>0</v>
      </c>
      <c r="AK207" s="367">
        <f t="shared" si="78"/>
        <v>0</v>
      </c>
      <c r="AL207" s="367">
        <f t="shared" si="78"/>
        <v>0</v>
      </c>
      <c r="AM207" s="367">
        <f t="shared" si="78"/>
        <v>0</v>
      </c>
      <c r="AN207" s="367">
        <f t="shared" si="78"/>
        <v>0</v>
      </c>
      <c r="AO207" s="367">
        <f t="shared" si="78"/>
        <v>0</v>
      </c>
      <c r="AP207" s="367">
        <f t="shared" si="78"/>
        <v>0</v>
      </c>
      <c r="AQ207" s="367">
        <f t="shared" si="78"/>
        <v>0</v>
      </c>
      <c r="AR207" s="367">
        <f t="shared" si="78"/>
        <v>0</v>
      </c>
      <c r="AS207" s="367">
        <f t="shared" si="78"/>
        <v>0</v>
      </c>
      <c r="AT207" s="367">
        <f t="shared" si="78"/>
        <v>0</v>
      </c>
      <c r="AU207" s="367">
        <f t="shared" si="78"/>
        <v>0</v>
      </c>
      <c r="AV207" s="367">
        <f t="shared" si="78"/>
        <v>0</v>
      </c>
      <c r="AW207" s="367">
        <f t="shared" si="78"/>
        <v>0</v>
      </c>
      <c r="AX207" s="367">
        <f t="shared" si="78"/>
        <v>0</v>
      </c>
      <c r="AY207" s="367">
        <f t="shared" si="78"/>
        <v>0</v>
      </c>
      <c r="AZ207" s="367">
        <f t="shared" si="78"/>
        <v>0</v>
      </c>
      <c r="BA207" s="367">
        <f t="shared" si="78"/>
        <v>0</v>
      </c>
      <c r="BB207" s="367">
        <f t="shared" si="78"/>
        <v>0</v>
      </c>
      <c r="BC207" s="367">
        <f t="shared" si="78"/>
        <v>0</v>
      </c>
      <c r="BD207" s="367">
        <f t="shared" si="78"/>
        <v>0</v>
      </c>
      <c r="BE207" s="367">
        <f t="shared" si="78"/>
        <v>0</v>
      </c>
      <c r="BF207" s="367">
        <f t="shared" si="78"/>
        <v>0</v>
      </c>
      <c r="BG207" s="367">
        <f t="shared" si="78"/>
        <v>192</v>
      </c>
      <c r="BH207" s="367">
        <f t="shared" si="78"/>
        <v>187</v>
      </c>
      <c r="BI207" s="367">
        <f t="shared" si="78"/>
        <v>182</v>
      </c>
      <c r="BJ207" s="367">
        <f t="shared" si="78"/>
        <v>176</v>
      </c>
      <c r="BK207" s="367">
        <f t="shared" si="78"/>
        <v>170</v>
      </c>
      <c r="BL207" s="367">
        <f t="shared" si="78"/>
        <v>163</v>
      </c>
      <c r="BM207" s="367">
        <f t="shared" si="78"/>
        <v>156</v>
      </c>
      <c r="BN207" s="367">
        <f t="shared" si="78"/>
        <v>152</v>
      </c>
      <c r="BO207" s="367">
        <f t="shared" si="78"/>
        <v>145</v>
      </c>
      <c r="BP207" s="367">
        <f t="shared" si="78"/>
        <v>137</v>
      </c>
      <c r="BQ207" s="367">
        <f t="shared" si="78"/>
        <v>137</v>
      </c>
      <c r="BR207" s="367">
        <f t="shared" si="78"/>
        <v>131</v>
      </c>
      <c r="BS207" s="367">
        <f t="shared" si="78"/>
        <v>125</v>
      </c>
      <c r="BT207" s="367">
        <f t="shared" si="78"/>
        <v>120</v>
      </c>
      <c r="BU207" s="367">
        <f t="shared" si="78"/>
        <v>114</v>
      </c>
      <c r="BV207" s="367">
        <f t="shared" si="78"/>
        <v>108</v>
      </c>
      <c r="BW207" s="367">
        <f t="shared" si="78"/>
        <v>105</v>
      </c>
      <c r="BX207" s="367">
        <f t="shared" si="78"/>
        <v>89</v>
      </c>
      <c r="BY207" s="367">
        <f t="shared" si="78"/>
        <v>84</v>
      </c>
      <c r="BZ207" s="367">
        <f t="shared" si="78"/>
        <v>79</v>
      </c>
      <c r="CA207" s="367">
        <f t="shared" si="78"/>
        <v>73</v>
      </c>
      <c r="CB207" s="367">
        <f t="shared" si="78"/>
        <v>67</v>
      </c>
      <c r="CC207" s="367">
        <f t="shared" si="78"/>
        <v>62</v>
      </c>
      <c r="CD207" s="367">
        <f t="shared" si="78"/>
        <v>58</v>
      </c>
      <c r="CE207" s="367">
        <f t="shared" si="78"/>
        <v>56</v>
      </c>
      <c r="CF207" s="367">
        <f t="shared" si="78"/>
        <v>52</v>
      </c>
      <c r="CG207" s="367">
        <f t="shared" si="78"/>
        <v>47</v>
      </c>
      <c r="CH207" s="374">
        <f t="shared" si="78"/>
        <v>43</v>
      </c>
    </row>
    <row r="208" spans="1:86" ht="15.6" x14ac:dyDescent="0.3">
      <c r="A208" s="370"/>
      <c r="B208" s="379" t="s">
        <v>648</v>
      </c>
      <c r="C208" s="372"/>
      <c r="D208" s="367"/>
      <c r="E208" s="367"/>
      <c r="F208" s="367"/>
      <c r="G208" s="367"/>
      <c r="H208" s="367"/>
      <c r="I208" s="367"/>
      <c r="J208" s="367"/>
      <c r="K208" s="367"/>
      <c r="L208" s="367"/>
      <c r="M208" s="367"/>
      <c r="N208" s="367"/>
      <c r="O208" s="367"/>
      <c r="P208" s="367"/>
      <c r="Q208" s="367"/>
      <c r="R208" s="367"/>
      <c r="S208" s="367"/>
      <c r="T208" s="367"/>
      <c r="U208" s="367"/>
      <c r="V208" s="367"/>
      <c r="W208" s="367"/>
      <c r="X208" s="367"/>
      <c r="Y208" s="367"/>
      <c r="Z208" s="367"/>
      <c r="AA208" s="367"/>
      <c r="AB208" s="367"/>
      <c r="AC208" s="367"/>
      <c r="AD208" s="367"/>
      <c r="AE208" s="367"/>
      <c r="AF208" s="367"/>
      <c r="AG208" s="367"/>
      <c r="AH208" s="367">
        <v>0</v>
      </c>
      <c r="AI208" s="367">
        <v>0</v>
      </c>
      <c r="AJ208" s="367">
        <v>0</v>
      </c>
      <c r="AK208" s="367">
        <v>0</v>
      </c>
      <c r="AL208" s="367">
        <v>0</v>
      </c>
      <c r="AM208" s="367">
        <v>0</v>
      </c>
      <c r="AN208" s="367">
        <v>0</v>
      </c>
      <c r="AO208" s="367">
        <v>0</v>
      </c>
      <c r="AP208" s="367">
        <v>0</v>
      </c>
      <c r="AQ208" s="367">
        <v>0</v>
      </c>
      <c r="AR208" s="367">
        <v>0</v>
      </c>
      <c r="AS208" s="367">
        <v>0</v>
      </c>
      <c r="AT208" s="367">
        <v>0</v>
      </c>
      <c r="AU208" s="367">
        <v>0</v>
      </c>
      <c r="AV208" s="367">
        <v>0</v>
      </c>
      <c r="AW208" s="367">
        <v>0</v>
      </c>
      <c r="AX208" s="367">
        <v>0</v>
      </c>
      <c r="AY208" s="367">
        <v>0</v>
      </c>
      <c r="AZ208" s="367">
        <v>0</v>
      </c>
      <c r="BA208" s="367">
        <v>0</v>
      </c>
      <c r="BB208" s="367">
        <v>0</v>
      </c>
      <c r="BC208" s="367">
        <v>0</v>
      </c>
      <c r="BD208" s="367">
        <v>0</v>
      </c>
      <c r="BE208" s="367">
        <v>0</v>
      </c>
      <c r="BF208" s="367">
        <v>0</v>
      </c>
      <c r="BG208" s="367">
        <v>0</v>
      </c>
      <c r="BH208" s="367">
        <v>0</v>
      </c>
      <c r="BI208" s="367">
        <v>0</v>
      </c>
      <c r="BJ208" s="367">
        <v>0</v>
      </c>
      <c r="BK208" s="367">
        <v>0</v>
      </c>
      <c r="BL208" s="367">
        <v>0</v>
      </c>
      <c r="BM208" s="367">
        <v>0</v>
      </c>
      <c r="BN208" s="367">
        <v>0</v>
      </c>
      <c r="BO208" s="367">
        <v>0</v>
      </c>
      <c r="BP208" s="367">
        <v>0</v>
      </c>
      <c r="BQ208" s="367">
        <v>0</v>
      </c>
      <c r="BR208" s="367">
        <v>0</v>
      </c>
      <c r="BS208" s="367">
        <v>0</v>
      </c>
      <c r="BT208" s="367">
        <v>0</v>
      </c>
      <c r="BU208" s="367">
        <v>0</v>
      </c>
      <c r="BV208" s="367">
        <v>0</v>
      </c>
      <c r="BW208" s="367">
        <v>0</v>
      </c>
      <c r="BX208" s="367">
        <v>0</v>
      </c>
      <c r="BY208" s="367">
        <v>0</v>
      </c>
      <c r="BZ208" s="367">
        <v>0</v>
      </c>
      <c r="CA208" s="367">
        <v>0</v>
      </c>
      <c r="CB208" s="367">
        <v>0</v>
      </c>
      <c r="CC208" s="367">
        <v>0</v>
      </c>
      <c r="CD208" s="367">
        <v>0</v>
      </c>
      <c r="CE208" s="367">
        <v>0</v>
      </c>
      <c r="CF208" s="367">
        <v>0</v>
      </c>
      <c r="CG208" s="367">
        <v>0</v>
      </c>
      <c r="CH208" s="374">
        <v>0</v>
      </c>
    </row>
    <row r="209" spans="1:86" ht="15.6" x14ac:dyDescent="0.3">
      <c r="A209" s="370"/>
      <c r="B209" s="335" t="s">
        <v>608</v>
      </c>
      <c r="C209" s="372"/>
      <c r="D209" s="367"/>
      <c r="E209" s="367"/>
      <c r="F209" s="367"/>
      <c r="G209" s="367"/>
      <c r="H209" s="367"/>
      <c r="I209" s="367"/>
      <c r="J209" s="367"/>
      <c r="K209" s="367"/>
      <c r="L209" s="367"/>
      <c r="M209" s="367"/>
      <c r="N209" s="367"/>
      <c r="O209" s="367"/>
      <c r="P209" s="367"/>
      <c r="Q209" s="367"/>
      <c r="R209" s="367"/>
      <c r="S209" s="367"/>
      <c r="T209" s="367"/>
      <c r="U209" s="367"/>
      <c r="V209" s="367"/>
      <c r="W209" s="367"/>
      <c r="X209" s="367"/>
      <c r="Y209" s="367"/>
      <c r="Z209" s="367"/>
      <c r="AA209" s="367"/>
      <c r="AB209" s="367"/>
      <c r="AC209" s="367"/>
      <c r="AD209" s="367"/>
      <c r="AE209" s="367"/>
      <c r="AF209" s="367"/>
      <c r="AG209" s="367"/>
      <c r="AH209" s="367">
        <v>0</v>
      </c>
      <c r="AI209" s="367">
        <v>0</v>
      </c>
      <c r="AJ209" s="367">
        <v>0</v>
      </c>
      <c r="AK209" s="367">
        <v>0</v>
      </c>
      <c r="AL209" s="367">
        <v>0</v>
      </c>
      <c r="AM209" s="367">
        <v>0</v>
      </c>
      <c r="AN209" s="367">
        <v>0</v>
      </c>
      <c r="AO209" s="367">
        <v>0</v>
      </c>
      <c r="AP209" s="367">
        <v>0</v>
      </c>
      <c r="AQ209" s="367">
        <v>0</v>
      </c>
      <c r="AR209" s="367">
        <v>0</v>
      </c>
      <c r="AS209" s="367">
        <v>0</v>
      </c>
      <c r="AT209" s="367">
        <v>0</v>
      </c>
      <c r="AU209" s="367">
        <v>0</v>
      </c>
      <c r="AV209" s="367">
        <v>0</v>
      </c>
      <c r="AW209" s="367">
        <v>0</v>
      </c>
      <c r="AX209" s="367">
        <v>0</v>
      </c>
      <c r="AY209" s="367">
        <v>0</v>
      </c>
      <c r="AZ209" s="367">
        <v>0</v>
      </c>
      <c r="BA209" s="367">
        <v>0</v>
      </c>
      <c r="BB209" s="367">
        <v>0</v>
      </c>
      <c r="BC209" s="367">
        <v>0</v>
      </c>
      <c r="BD209" s="367">
        <v>0</v>
      </c>
      <c r="BE209" s="367">
        <v>0</v>
      </c>
      <c r="BF209" s="367">
        <v>0</v>
      </c>
      <c r="BG209" s="367">
        <v>192</v>
      </c>
      <c r="BH209" s="367">
        <v>187</v>
      </c>
      <c r="BI209" s="367">
        <v>182</v>
      </c>
      <c r="BJ209" s="367">
        <v>176</v>
      </c>
      <c r="BK209" s="367">
        <v>170</v>
      </c>
      <c r="BL209" s="367">
        <v>163</v>
      </c>
      <c r="BM209" s="367">
        <v>156</v>
      </c>
      <c r="BN209" s="367">
        <v>152</v>
      </c>
      <c r="BO209" s="367">
        <v>145</v>
      </c>
      <c r="BP209" s="367">
        <v>137</v>
      </c>
      <c r="BQ209" s="367">
        <v>137</v>
      </c>
      <c r="BR209" s="367">
        <v>131</v>
      </c>
      <c r="BS209" s="367">
        <v>125</v>
      </c>
      <c r="BT209" s="367">
        <v>120</v>
      </c>
      <c r="BU209" s="367">
        <v>114</v>
      </c>
      <c r="BV209" s="367">
        <v>108</v>
      </c>
      <c r="BW209" s="367">
        <v>105</v>
      </c>
      <c r="BX209" s="367">
        <v>89</v>
      </c>
      <c r="BY209" s="367">
        <v>84</v>
      </c>
      <c r="BZ209" s="367">
        <v>79</v>
      </c>
      <c r="CA209" s="367">
        <v>73</v>
      </c>
      <c r="CB209" s="367">
        <v>67</v>
      </c>
      <c r="CC209" s="367">
        <v>62</v>
      </c>
      <c r="CD209" s="367">
        <v>58</v>
      </c>
      <c r="CE209" s="367">
        <v>56</v>
      </c>
      <c r="CF209" s="367">
        <v>52</v>
      </c>
      <c r="CG209" s="367">
        <v>47</v>
      </c>
      <c r="CH209" s="374">
        <v>43</v>
      </c>
    </row>
    <row r="210" spans="1:86" ht="15.6" x14ac:dyDescent="0.3">
      <c r="A210" s="370"/>
      <c r="B210" s="379" t="s">
        <v>610</v>
      </c>
      <c r="C210" s="372"/>
      <c r="D210" s="367"/>
      <c r="E210" s="367"/>
      <c r="F210" s="367"/>
      <c r="G210" s="367"/>
      <c r="H210" s="367"/>
      <c r="I210" s="367"/>
      <c r="J210" s="367"/>
      <c r="K210" s="367"/>
      <c r="L210" s="367"/>
      <c r="M210" s="367"/>
      <c r="N210" s="367"/>
      <c r="O210" s="367"/>
      <c r="P210" s="367"/>
      <c r="Q210" s="367"/>
      <c r="R210" s="367"/>
      <c r="S210" s="367"/>
      <c r="T210" s="367"/>
      <c r="U210" s="367"/>
      <c r="V210" s="367"/>
      <c r="W210" s="367"/>
      <c r="X210" s="367"/>
      <c r="Y210" s="367"/>
      <c r="Z210" s="367"/>
      <c r="AA210" s="367"/>
      <c r="AB210" s="367"/>
      <c r="AC210" s="367"/>
      <c r="AD210" s="367"/>
      <c r="AE210" s="367"/>
      <c r="AF210" s="367"/>
      <c r="AG210" s="367"/>
      <c r="AH210" s="367">
        <v>0</v>
      </c>
      <c r="AI210" s="367">
        <v>0</v>
      </c>
      <c r="AJ210" s="367">
        <v>0</v>
      </c>
      <c r="AK210" s="367">
        <v>0</v>
      </c>
      <c r="AL210" s="367">
        <v>0</v>
      </c>
      <c r="AM210" s="367">
        <v>0</v>
      </c>
      <c r="AN210" s="367">
        <v>0</v>
      </c>
      <c r="AO210" s="367">
        <v>0</v>
      </c>
      <c r="AP210" s="367">
        <v>0</v>
      </c>
      <c r="AQ210" s="367">
        <v>0</v>
      </c>
      <c r="AR210" s="367">
        <v>0</v>
      </c>
      <c r="AS210" s="367">
        <v>0</v>
      </c>
      <c r="AT210" s="367">
        <v>0</v>
      </c>
      <c r="AU210" s="367">
        <v>0</v>
      </c>
      <c r="AV210" s="367">
        <v>0</v>
      </c>
      <c r="AW210" s="367">
        <v>0</v>
      </c>
      <c r="AX210" s="367">
        <v>0</v>
      </c>
      <c r="AY210" s="367">
        <v>0</v>
      </c>
      <c r="AZ210" s="367">
        <v>0</v>
      </c>
      <c r="BA210" s="367">
        <v>0</v>
      </c>
      <c r="BB210" s="367">
        <v>0</v>
      </c>
      <c r="BC210" s="367">
        <v>0</v>
      </c>
      <c r="BD210" s="367">
        <v>0</v>
      </c>
      <c r="BE210" s="367">
        <v>0</v>
      </c>
      <c r="BF210" s="367">
        <v>0</v>
      </c>
      <c r="BG210" s="367">
        <v>0</v>
      </c>
      <c r="BH210" s="367">
        <v>0</v>
      </c>
      <c r="BI210" s="367">
        <v>0</v>
      </c>
      <c r="BJ210" s="367">
        <v>0</v>
      </c>
      <c r="BK210" s="367">
        <v>0</v>
      </c>
      <c r="BL210" s="367">
        <v>0</v>
      </c>
      <c r="BM210" s="367">
        <v>0</v>
      </c>
      <c r="BN210" s="367">
        <v>0</v>
      </c>
      <c r="BO210" s="367">
        <v>0</v>
      </c>
      <c r="BP210" s="367">
        <v>0</v>
      </c>
      <c r="BQ210" s="367">
        <v>0</v>
      </c>
      <c r="BR210" s="367">
        <v>0</v>
      </c>
      <c r="BS210" s="367">
        <v>0</v>
      </c>
      <c r="BT210" s="367">
        <v>0</v>
      </c>
      <c r="BU210" s="367">
        <v>0</v>
      </c>
      <c r="BV210" s="367">
        <v>0</v>
      </c>
      <c r="BW210" s="367">
        <v>0</v>
      </c>
      <c r="BX210" s="367">
        <v>0</v>
      </c>
      <c r="BY210" s="367">
        <v>0</v>
      </c>
      <c r="BZ210" s="367">
        <v>0</v>
      </c>
      <c r="CA210" s="367">
        <v>0</v>
      </c>
      <c r="CB210" s="367">
        <v>0</v>
      </c>
      <c r="CC210" s="367">
        <v>0</v>
      </c>
      <c r="CD210" s="367">
        <v>0</v>
      </c>
      <c r="CE210" s="367">
        <v>0</v>
      </c>
      <c r="CF210" s="367">
        <v>0</v>
      </c>
      <c r="CG210" s="367">
        <v>0</v>
      </c>
      <c r="CH210" s="374">
        <v>0</v>
      </c>
    </row>
    <row r="211" spans="1:86" ht="15.6" x14ac:dyDescent="0.3">
      <c r="A211" s="370"/>
      <c r="B211" s="381" t="s">
        <v>649</v>
      </c>
      <c r="C211" s="372"/>
      <c r="D211" s="367"/>
      <c r="E211" s="367"/>
      <c r="F211" s="367"/>
      <c r="G211" s="367"/>
      <c r="H211" s="367"/>
      <c r="I211" s="367"/>
      <c r="J211" s="367"/>
      <c r="K211" s="367"/>
      <c r="L211" s="367"/>
      <c r="M211" s="367"/>
      <c r="N211" s="367"/>
      <c r="O211" s="367"/>
      <c r="P211" s="367"/>
      <c r="Q211" s="367"/>
      <c r="R211" s="367"/>
      <c r="S211" s="367"/>
      <c r="T211" s="367"/>
      <c r="U211" s="367"/>
      <c r="V211" s="367"/>
      <c r="W211" s="367"/>
      <c r="X211" s="367"/>
      <c r="Y211" s="367"/>
      <c r="Z211" s="367"/>
      <c r="AA211" s="367"/>
      <c r="AB211" s="367"/>
      <c r="AC211" s="367"/>
      <c r="AD211" s="367"/>
      <c r="AE211" s="367"/>
      <c r="AF211" s="367"/>
      <c r="AG211" s="367"/>
      <c r="AH211" s="367">
        <f>SUM(AH212:AH213)</f>
        <v>0</v>
      </c>
      <c r="AI211" s="367">
        <f t="shared" ref="AI211:CH211" si="79">SUM(AI212:AI213)</f>
        <v>0</v>
      </c>
      <c r="AJ211" s="367">
        <f t="shared" si="79"/>
        <v>0</v>
      </c>
      <c r="AK211" s="367">
        <f t="shared" si="79"/>
        <v>0</v>
      </c>
      <c r="AL211" s="367">
        <f t="shared" si="79"/>
        <v>0</v>
      </c>
      <c r="AM211" s="367">
        <f t="shared" si="79"/>
        <v>0</v>
      </c>
      <c r="AN211" s="367">
        <f t="shared" si="79"/>
        <v>0</v>
      </c>
      <c r="AO211" s="367">
        <f t="shared" si="79"/>
        <v>0</v>
      </c>
      <c r="AP211" s="367">
        <f t="shared" si="79"/>
        <v>0</v>
      </c>
      <c r="AQ211" s="367">
        <f t="shared" si="79"/>
        <v>0</v>
      </c>
      <c r="AR211" s="367">
        <f t="shared" si="79"/>
        <v>0</v>
      </c>
      <c r="AS211" s="367">
        <f t="shared" si="79"/>
        <v>0</v>
      </c>
      <c r="AT211" s="367">
        <f t="shared" si="79"/>
        <v>0</v>
      </c>
      <c r="AU211" s="367">
        <f t="shared" si="79"/>
        <v>0</v>
      </c>
      <c r="AV211" s="367">
        <f t="shared" si="79"/>
        <v>0</v>
      </c>
      <c r="AW211" s="367">
        <f t="shared" si="79"/>
        <v>0</v>
      </c>
      <c r="AX211" s="367">
        <f t="shared" si="79"/>
        <v>0</v>
      </c>
      <c r="AY211" s="367">
        <f t="shared" si="79"/>
        <v>0</v>
      </c>
      <c r="AZ211" s="367">
        <f t="shared" si="79"/>
        <v>0</v>
      </c>
      <c r="BA211" s="367">
        <f t="shared" si="79"/>
        <v>0</v>
      </c>
      <c r="BB211" s="367">
        <f t="shared" si="79"/>
        <v>0</v>
      </c>
      <c r="BC211" s="367">
        <f t="shared" si="79"/>
        <v>0</v>
      </c>
      <c r="BD211" s="367">
        <f t="shared" si="79"/>
        <v>0</v>
      </c>
      <c r="BE211" s="367">
        <f t="shared" si="79"/>
        <v>0</v>
      </c>
      <c r="BF211" s="367">
        <f t="shared" si="79"/>
        <v>0</v>
      </c>
      <c r="BG211" s="367">
        <f t="shared" si="79"/>
        <v>0</v>
      </c>
      <c r="BH211" s="367">
        <f t="shared" si="79"/>
        <v>0</v>
      </c>
      <c r="BI211" s="367">
        <f t="shared" si="79"/>
        <v>0</v>
      </c>
      <c r="BJ211" s="367">
        <f t="shared" si="79"/>
        <v>1128</v>
      </c>
      <c r="BK211" s="367">
        <f t="shared" si="79"/>
        <v>1147</v>
      </c>
      <c r="BL211" s="367">
        <f t="shared" si="79"/>
        <v>1198</v>
      </c>
      <c r="BM211" s="367">
        <f t="shared" si="79"/>
        <v>1279</v>
      </c>
      <c r="BN211" s="367">
        <f t="shared" si="79"/>
        <v>1351</v>
      </c>
      <c r="BO211" s="367">
        <f t="shared" si="79"/>
        <v>1396</v>
      </c>
      <c r="BP211" s="367">
        <f t="shared" si="79"/>
        <v>1437</v>
      </c>
      <c r="BQ211" s="367">
        <f t="shared" si="79"/>
        <v>1439.2026875626361</v>
      </c>
      <c r="BR211" s="367">
        <f t="shared" si="79"/>
        <v>1523.9740329351862</v>
      </c>
      <c r="BS211" s="367">
        <f t="shared" si="79"/>
        <v>1577.2233942222442</v>
      </c>
      <c r="BT211" s="367">
        <f t="shared" si="79"/>
        <v>1586.8896338507052</v>
      </c>
      <c r="BU211" s="367">
        <f t="shared" si="79"/>
        <v>1564.3566919892123</v>
      </c>
      <c r="BV211" s="367">
        <f t="shared" si="79"/>
        <v>1472.2141670104936</v>
      </c>
      <c r="BW211" s="367">
        <f t="shared" si="79"/>
        <v>1705.1752273372883</v>
      </c>
      <c r="BX211" s="367">
        <f t="shared" si="79"/>
        <v>1746.7142963538286</v>
      </c>
      <c r="BY211" s="367">
        <f t="shared" si="79"/>
        <v>1884.0293259743285</v>
      </c>
      <c r="BZ211" s="367">
        <f t="shared" si="79"/>
        <v>1995.9213875925839</v>
      </c>
      <c r="CA211" s="367">
        <f t="shared" si="79"/>
        <v>2115.6747635317274</v>
      </c>
      <c r="CB211" s="367">
        <f t="shared" si="79"/>
        <v>2223.2217500000002</v>
      </c>
      <c r="CC211" s="367">
        <f t="shared" si="79"/>
        <v>2365.9296509989003</v>
      </c>
      <c r="CD211" s="367">
        <f t="shared" si="79"/>
        <v>2521.958772677554</v>
      </c>
      <c r="CE211" s="367">
        <f t="shared" si="79"/>
        <v>2615.8656353508377</v>
      </c>
      <c r="CF211" s="367">
        <f t="shared" si="79"/>
        <v>2680.1591034745802</v>
      </c>
      <c r="CG211" s="367">
        <f t="shared" si="79"/>
        <v>2727.6402187070657</v>
      </c>
      <c r="CH211" s="374">
        <f t="shared" si="79"/>
        <v>2780.3169321663572</v>
      </c>
    </row>
    <row r="212" spans="1:86" ht="15.6" x14ac:dyDescent="0.3">
      <c r="A212" s="370"/>
      <c r="B212" s="379" t="s">
        <v>650</v>
      </c>
      <c r="C212" s="372"/>
      <c r="D212" s="367"/>
      <c r="E212" s="367"/>
      <c r="F212" s="367"/>
      <c r="G212" s="367"/>
      <c r="H212" s="367"/>
      <c r="I212" s="367"/>
      <c r="J212" s="367"/>
      <c r="K212" s="367"/>
      <c r="L212" s="367"/>
      <c r="M212" s="367"/>
      <c r="N212" s="367"/>
      <c r="O212" s="367"/>
      <c r="P212" s="367"/>
      <c r="Q212" s="367"/>
      <c r="R212" s="367"/>
      <c r="S212" s="367"/>
      <c r="T212" s="367"/>
      <c r="U212" s="367"/>
      <c r="V212" s="367"/>
      <c r="W212" s="367"/>
      <c r="X212" s="367"/>
      <c r="Y212" s="367"/>
      <c r="Z212" s="367"/>
      <c r="AA212" s="367"/>
      <c r="AB212" s="367"/>
      <c r="AC212" s="367"/>
      <c r="AD212" s="367"/>
      <c r="AE212" s="367"/>
      <c r="AF212" s="367"/>
      <c r="AG212" s="367"/>
      <c r="AH212" s="367">
        <v>0</v>
      </c>
      <c r="AI212" s="367">
        <v>0</v>
      </c>
      <c r="AJ212" s="367">
        <v>0</v>
      </c>
      <c r="AK212" s="367">
        <v>0</v>
      </c>
      <c r="AL212" s="367">
        <v>0</v>
      </c>
      <c r="AM212" s="367">
        <v>0</v>
      </c>
      <c r="AN212" s="367">
        <v>0</v>
      </c>
      <c r="AO212" s="367">
        <v>0</v>
      </c>
      <c r="AP212" s="367">
        <v>0</v>
      </c>
      <c r="AQ212" s="367">
        <v>0</v>
      </c>
      <c r="AR212" s="367">
        <v>0</v>
      </c>
      <c r="AS212" s="367">
        <v>0</v>
      </c>
      <c r="AT212" s="367">
        <v>0</v>
      </c>
      <c r="AU212" s="367">
        <v>0</v>
      </c>
      <c r="AV212" s="367">
        <v>0</v>
      </c>
      <c r="AW212" s="367">
        <v>0</v>
      </c>
      <c r="AX212" s="367">
        <v>0</v>
      </c>
      <c r="AY212" s="367">
        <v>0</v>
      </c>
      <c r="AZ212" s="367">
        <v>0</v>
      </c>
      <c r="BA212" s="367">
        <v>0</v>
      </c>
      <c r="BB212" s="367">
        <v>0</v>
      </c>
      <c r="BC212" s="367">
        <v>0</v>
      </c>
      <c r="BD212" s="367">
        <v>0</v>
      </c>
      <c r="BE212" s="367">
        <v>0</v>
      </c>
      <c r="BF212" s="367">
        <v>0</v>
      </c>
      <c r="BG212" s="367">
        <v>0</v>
      </c>
      <c r="BH212" s="367">
        <v>0</v>
      </c>
      <c r="BI212" s="367">
        <v>0</v>
      </c>
      <c r="BJ212" s="367">
        <v>1128</v>
      </c>
      <c r="BK212" s="367">
        <v>1147</v>
      </c>
      <c r="BL212" s="367">
        <v>1198</v>
      </c>
      <c r="BM212" s="367">
        <v>1279</v>
      </c>
      <c r="BN212" s="367">
        <v>1351</v>
      </c>
      <c r="BO212" s="367">
        <v>1396</v>
      </c>
      <c r="BP212" s="367">
        <v>1437</v>
      </c>
      <c r="BQ212" s="367">
        <v>1439.2026875626361</v>
      </c>
      <c r="BR212" s="367">
        <v>1523.9740329351862</v>
      </c>
      <c r="BS212" s="367">
        <v>1577.2233942222442</v>
      </c>
      <c r="BT212" s="367">
        <v>1586.8896338507052</v>
      </c>
      <c r="BU212" s="367">
        <v>1564.3566919892123</v>
      </c>
      <c r="BV212" s="367">
        <v>1472.2141670104936</v>
      </c>
      <c r="BW212" s="367">
        <v>1320.1752273372883</v>
      </c>
      <c r="BX212" s="367">
        <v>1211.7142963538286</v>
      </c>
      <c r="BY212" s="367">
        <v>1109.0293259743285</v>
      </c>
      <c r="BZ212" s="367">
        <v>1012.9213875925838</v>
      </c>
      <c r="CA212" s="367">
        <v>927.67476353172742</v>
      </c>
      <c r="CB212" s="367">
        <v>750.22175000000004</v>
      </c>
      <c r="CC212" s="367">
        <v>297.92965099890046</v>
      </c>
      <c r="CD212" s="367">
        <v>177.95877267755404</v>
      </c>
      <c r="CE212" s="367">
        <v>182.86563535083752</v>
      </c>
      <c r="CF212" s="367">
        <v>188.15910347458015</v>
      </c>
      <c r="CG212" s="367">
        <v>193.64021870706563</v>
      </c>
      <c r="CH212" s="374">
        <v>199.31693216635736</v>
      </c>
    </row>
    <row r="213" spans="1:86" ht="15.6" x14ac:dyDescent="0.3">
      <c r="A213" s="370"/>
      <c r="B213" s="379" t="s">
        <v>632</v>
      </c>
      <c r="C213" s="376" t="s">
        <v>643</v>
      </c>
      <c r="D213" s="367"/>
      <c r="E213" s="367"/>
      <c r="F213" s="367"/>
      <c r="G213" s="367"/>
      <c r="H213" s="367"/>
      <c r="I213" s="367"/>
      <c r="J213" s="367"/>
      <c r="K213" s="367"/>
      <c r="L213" s="367"/>
      <c r="M213" s="367"/>
      <c r="N213" s="367"/>
      <c r="O213" s="367"/>
      <c r="P213" s="367"/>
      <c r="Q213" s="367"/>
      <c r="R213" s="367"/>
      <c r="S213" s="367"/>
      <c r="T213" s="367"/>
      <c r="U213" s="367"/>
      <c r="V213" s="367"/>
      <c r="W213" s="367"/>
      <c r="X213" s="367"/>
      <c r="Y213" s="367"/>
      <c r="Z213" s="367"/>
      <c r="AA213" s="367"/>
      <c r="AB213" s="367"/>
      <c r="AC213" s="367"/>
      <c r="AD213" s="367"/>
      <c r="AE213" s="367"/>
      <c r="AF213" s="367"/>
      <c r="AG213" s="367"/>
      <c r="AH213" s="367">
        <v>0</v>
      </c>
      <c r="AI213" s="367">
        <v>0</v>
      </c>
      <c r="AJ213" s="367">
        <v>0</v>
      </c>
      <c r="AK213" s="367">
        <v>0</v>
      </c>
      <c r="AL213" s="367">
        <v>0</v>
      </c>
      <c r="AM213" s="367">
        <v>0</v>
      </c>
      <c r="AN213" s="367">
        <v>0</v>
      </c>
      <c r="AO213" s="367">
        <v>0</v>
      </c>
      <c r="AP213" s="367">
        <v>0</v>
      </c>
      <c r="AQ213" s="367">
        <v>0</v>
      </c>
      <c r="AR213" s="367">
        <v>0</v>
      </c>
      <c r="AS213" s="367">
        <v>0</v>
      </c>
      <c r="AT213" s="367">
        <v>0</v>
      </c>
      <c r="AU213" s="367">
        <v>0</v>
      </c>
      <c r="AV213" s="367">
        <v>0</v>
      </c>
      <c r="AW213" s="367">
        <v>0</v>
      </c>
      <c r="AX213" s="367">
        <v>0</v>
      </c>
      <c r="AY213" s="367">
        <v>0</v>
      </c>
      <c r="AZ213" s="367">
        <v>0</v>
      </c>
      <c r="BA213" s="367">
        <v>0</v>
      </c>
      <c r="BB213" s="367">
        <v>0</v>
      </c>
      <c r="BC213" s="367">
        <v>0</v>
      </c>
      <c r="BD213" s="367">
        <v>0</v>
      </c>
      <c r="BE213" s="367">
        <v>0</v>
      </c>
      <c r="BF213" s="367">
        <v>0</v>
      </c>
      <c r="BG213" s="367">
        <v>0</v>
      </c>
      <c r="BH213" s="367">
        <v>0</v>
      </c>
      <c r="BI213" s="367">
        <v>0</v>
      </c>
      <c r="BJ213" s="367">
        <v>0</v>
      </c>
      <c r="BK213" s="367">
        <v>0</v>
      </c>
      <c r="BL213" s="367">
        <v>0</v>
      </c>
      <c r="BM213" s="367">
        <v>0</v>
      </c>
      <c r="BN213" s="367">
        <v>0</v>
      </c>
      <c r="BO213" s="367">
        <v>0</v>
      </c>
      <c r="BP213" s="367">
        <v>0</v>
      </c>
      <c r="BQ213" s="367">
        <v>0</v>
      </c>
      <c r="BR213" s="367">
        <v>0</v>
      </c>
      <c r="BS213" s="367">
        <v>0</v>
      </c>
      <c r="BT213" s="367">
        <v>0</v>
      </c>
      <c r="BU213" s="367">
        <v>0</v>
      </c>
      <c r="BV213" s="367">
        <v>0</v>
      </c>
      <c r="BW213" s="367">
        <v>385</v>
      </c>
      <c r="BX213" s="367">
        <v>535</v>
      </c>
      <c r="BY213" s="367">
        <v>775</v>
      </c>
      <c r="BZ213" s="367">
        <v>983</v>
      </c>
      <c r="CA213" s="367">
        <v>1188</v>
      </c>
      <c r="CB213" s="367">
        <v>1473</v>
      </c>
      <c r="CC213" s="367">
        <v>2068</v>
      </c>
      <c r="CD213" s="367">
        <v>2344</v>
      </c>
      <c r="CE213" s="367">
        <v>2433</v>
      </c>
      <c r="CF213" s="367">
        <v>2492</v>
      </c>
      <c r="CG213" s="367">
        <v>2534</v>
      </c>
      <c r="CH213" s="374">
        <v>2581</v>
      </c>
    </row>
    <row r="214" spans="1:86" ht="15.6" x14ac:dyDescent="0.3">
      <c r="A214" s="370"/>
      <c r="B214" s="365" t="s">
        <v>348</v>
      </c>
      <c r="C214" s="372"/>
      <c r="D214" s="367"/>
      <c r="E214" s="367"/>
      <c r="F214" s="367"/>
      <c r="G214" s="367"/>
      <c r="H214" s="367"/>
      <c r="I214" s="367"/>
      <c r="J214" s="367"/>
      <c r="K214" s="367"/>
      <c r="L214" s="367"/>
      <c r="M214" s="367"/>
      <c r="N214" s="367"/>
      <c r="O214" s="367"/>
      <c r="P214" s="367"/>
      <c r="Q214" s="367"/>
      <c r="R214" s="367"/>
      <c r="S214" s="367"/>
      <c r="T214" s="367"/>
      <c r="U214" s="367"/>
      <c r="V214" s="367"/>
      <c r="W214" s="367"/>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c r="AS214" s="367"/>
      <c r="AT214" s="367"/>
      <c r="AU214" s="367"/>
      <c r="AV214" s="367"/>
      <c r="AW214" s="367"/>
      <c r="AX214" s="367"/>
      <c r="AY214" s="367"/>
      <c r="AZ214" s="367"/>
      <c r="BA214" s="367"/>
      <c r="BB214" s="367"/>
      <c r="BC214" s="367"/>
      <c r="BD214" s="367"/>
      <c r="BE214" s="367"/>
      <c r="BF214" s="367"/>
      <c r="BG214" s="367"/>
      <c r="BH214" s="367"/>
      <c r="BI214" s="367"/>
      <c r="BJ214" s="367"/>
      <c r="BK214" s="367"/>
      <c r="BL214" s="367"/>
      <c r="BM214" s="367"/>
      <c r="BN214" s="367"/>
      <c r="BO214" s="367"/>
      <c r="BP214" s="367"/>
      <c r="BQ214" s="367"/>
      <c r="BR214" s="367"/>
      <c r="BS214" s="367"/>
      <c r="BT214" s="367"/>
      <c r="BU214" s="367"/>
      <c r="BV214" s="367"/>
      <c r="BW214" s="367"/>
      <c r="BX214" s="367"/>
      <c r="BY214" s="367"/>
      <c r="BZ214" s="367"/>
      <c r="CA214" s="367"/>
      <c r="CB214" s="367"/>
      <c r="CC214" s="367"/>
      <c r="CD214" s="367"/>
      <c r="CE214" s="367"/>
      <c r="CF214" s="367"/>
      <c r="CG214" s="367"/>
      <c r="CH214" s="374"/>
    </row>
    <row r="215" spans="1:86" ht="15.6" x14ac:dyDescent="0.3">
      <c r="A215" s="370"/>
      <c r="B215" s="381" t="s">
        <v>606</v>
      </c>
      <c r="C215" s="372"/>
      <c r="D215" s="367"/>
      <c r="E215" s="367"/>
      <c r="F215" s="367"/>
      <c r="G215" s="367"/>
      <c r="H215" s="367"/>
      <c r="I215" s="367"/>
      <c r="J215" s="367"/>
      <c r="K215" s="367"/>
      <c r="L215" s="367"/>
      <c r="M215" s="367"/>
      <c r="N215" s="367"/>
      <c r="O215" s="367"/>
      <c r="P215" s="367"/>
      <c r="Q215" s="367"/>
      <c r="R215" s="367"/>
      <c r="S215" s="367"/>
      <c r="T215" s="367"/>
      <c r="U215" s="367"/>
      <c r="V215" s="367"/>
      <c r="W215" s="367"/>
      <c r="X215" s="367"/>
      <c r="Y215" s="367"/>
      <c r="Z215" s="367"/>
      <c r="AA215" s="367"/>
      <c r="AB215" s="367"/>
      <c r="AC215" s="367"/>
      <c r="AD215" s="367"/>
      <c r="AE215" s="367"/>
      <c r="AF215" s="367"/>
      <c r="AG215" s="367"/>
      <c r="AH215" s="367">
        <f>SUM(AH216:AH217)</f>
        <v>0</v>
      </c>
      <c r="AI215" s="367">
        <f t="shared" ref="AI215:CH215" si="80">SUM(AI216:AI217)</f>
        <v>0</v>
      </c>
      <c r="AJ215" s="367">
        <f t="shared" si="80"/>
        <v>0</v>
      </c>
      <c r="AK215" s="367">
        <f t="shared" si="80"/>
        <v>0</v>
      </c>
      <c r="AL215" s="367">
        <f t="shared" si="80"/>
        <v>0</v>
      </c>
      <c r="AM215" s="367">
        <f t="shared" si="80"/>
        <v>0</v>
      </c>
      <c r="AN215" s="367">
        <f t="shared" si="80"/>
        <v>0</v>
      </c>
      <c r="AO215" s="367">
        <f t="shared" si="80"/>
        <v>0</v>
      </c>
      <c r="AP215" s="367">
        <f t="shared" si="80"/>
        <v>0</v>
      </c>
      <c r="AQ215" s="367">
        <f t="shared" si="80"/>
        <v>0</v>
      </c>
      <c r="AR215" s="367">
        <f t="shared" si="80"/>
        <v>0</v>
      </c>
      <c r="AS215" s="367">
        <f t="shared" si="80"/>
        <v>0</v>
      </c>
      <c r="AT215" s="367">
        <f t="shared" si="80"/>
        <v>0</v>
      </c>
      <c r="AU215" s="367">
        <f t="shared" si="80"/>
        <v>0</v>
      </c>
      <c r="AV215" s="367">
        <f t="shared" si="80"/>
        <v>0</v>
      </c>
      <c r="AW215" s="367">
        <f t="shared" si="80"/>
        <v>0</v>
      </c>
      <c r="AX215" s="367">
        <f t="shared" si="80"/>
        <v>0</v>
      </c>
      <c r="AY215" s="367">
        <f t="shared" si="80"/>
        <v>0</v>
      </c>
      <c r="AZ215" s="367">
        <f t="shared" si="80"/>
        <v>0</v>
      </c>
      <c r="BA215" s="367">
        <f t="shared" si="80"/>
        <v>0</v>
      </c>
      <c r="BB215" s="367">
        <f t="shared" si="80"/>
        <v>0</v>
      </c>
      <c r="BC215" s="367">
        <f t="shared" si="80"/>
        <v>0</v>
      </c>
      <c r="BD215" s="367">
        <f t="shared" si="80"/>
        <v>0</v>
      </c>
      <c r="BE215" s="367">
        <f t="shared" si="80"/>
        <v>0</v>
      </c>
      <c r="BF215" s="367">
        <f t="shared" si="80"/>
        <v>0</v>
      </c>
      <c r="BG215" s="367">
        <f t="shared" si="80"/>
        <v>150</v>
      </c>
      <c r="BH215" s="367">
        <f t="shared" si="80"/>
        <v>153</v>
      </c>
      <c r="BI215" s="367">
        <f t="shared" si="80"/>
        <v>156</v>
      </c>
      <c r="BJ215" s="367">
        <f t="shared" si="80"/>
        <v>159</v>
      </c>
      <c r="BK215" s="367">
        <f t="shared" si="80"/>
        <v>171</v>
      </c>
      <c r="BL215" s="367">
        <f t="shared" si="80"/>
        <v>172</v>
      </c>
      <c r="BM215" s="367">
        <f t="shared" si="80"/>
        <v>176</v>
      </c>
      <c r="BN215" s="367">
        <f t="shared" si="80"/>
        <v>182</v>
      </c>
      <c r="BO215" s="367">
        <f t="shared" si="80"/>
        <v>185</v>
      </c>
      <c r="BP215" s="367">
        <f t="shared" si="80"/>
        <v>187</v>
      </c>
      <c r="BQ215" s="367">
        <f t="shared" si="80"/>
        <v>188</v>
      </c>
      <c r="BR215" s="367">
        <f t="shared" si="80"/>
        <v>188</v>
      </c>
      <c r="BS215" s="367">
        <f t="shared" si="80"/>
        <v>188</v>
      </c>
      <c r="BT215" s="367">
        <f t="shared" si="80"/>
        <v>185</v>
      </c>
      <c r="BU215" s="367">
        <f t="shared" si="80"/>
        <v>182</v>
      </c>
      <c r="BV215" s="367">
        <f t="shared" si="80"/>
        <v>180</v>
      </c>
      <c r="BW215" s="367">
        <f t="shared" si="80"/>
        <v>174</v>
      </c>
      <c r="BX215" s="367">
        <f t="shared" si="80"/>
        <v>149</v>
      </c>
      <c r="BY215" s="367">
        <f t="shared" si="80"/>
        <v>147</v>
      </c>
      <c r="BZ215" s="367">
        <f t="shared" si="80"/>
        <v>144</v>
      </c>
      <c r="CA215" s="367">
        <f t="shared" si="80"/>
        <v>142</v>
      </c>
      <c r="CB215" s="367">
        <f t="shared" si="80"/>
        <v>140</v>
      </c>
      <c r="CC215" s="367">
        <f t="shared" si="80"/>
        <v>138</v>
      </c>
      <c r="CD215" s="367">
        <f t="shared" si="80"/>
        <v>132</v>
      </c>
      <c r="CE215" s="367">
        <f t="shared" si="80"/>
        <v>126</v>
      </c>
      <c r="CF215" s="367">
        <f t="shared" si="80"/>
        <v>122</v>
      </c>
      <c r="CG215" s="367">
        <f t="shared" si="80"/>
        <v>119</v>
      </c>
      <c r="CH215" s="374">
        <f t="shared" si="80"/>
        <v>115</v>
      </c>
    </row>
    <row r="216" spans="1:86" ht="15.6" x14ac:dyDescent="0.3">
      <c r="A216" s="370"/>
      <c r="B216" s="379" t="s">
        <v>648</v>
      </c>
      <c r="C216" s="372"/>
      <c r="D216" s="367"/>
      <c r="E216" s="367"/>
      <c r="F216" s="367"/>
      <c r="G216" s="367"/>
      <c r="H216" s="367"/>
      <c r="I216" s="367"/>
      <c r="J216" s="367"/>
      <c r="K216" s="367"/>
      <c r="L216" s="367"/>
      <c r="M216" s="367"/>
      <c r="N216" s="367"/>
      <c r="O216" s="367"/>
      <c r="P216" s="367"/>
      <c r="Q216" s="367"/>
      <c r="R216" s="367"/>
      <c r="S216" s="367"/>
      <c r="T216" s="367"/>
      <c r="U216" s="367"/>
      <c r="V216" s="367"/>
      <c r="W216" s="367"/>
      <c r="X216" s="367"/>
      <c r="Y216" s="367"/>
      <c r="Z216" s="367"/>
      <c r="AA216" s="367"/>
      <c r="AB216" s="367"/>
      <c r="AC216" s="367"/>
      <c r="AD216" s="367"/>
      <c r="AE216" s="367"/>
      <c r="AF216" s="367"/>
      <c r="AG216" s="367"/>
      <c r="AH216" s="367">
        <v>0</v>
      </c>
      <c r="AI216" s="367">
        <v>0</v>
      </c>
      <c r="AJ216" s="367">
        <v>0</v>
      </c>
      <c r="AK216" s="367">
        <v>0</v>
      </c>
      <c r="AL216" s="367">
        <v>0</v>
      </c>
      <c r="AM216" s="367">
        <v>0</v>
      </c>
      <c r="AN216" s="367">
        <v>0</v>
      </c>
      <c r="AO216" s="367">
        <v>0</v>
      </c>
      <c r="AP216" s="367">
        <v>0</v>
      </c>
      <c r="AQ216" s="367">
        <v>0</v>
      </c>
      <c r="AR216" s="367">
        <v>0</v>
      </c>
      <c r="AS216" s="367">
        <v>0</v>
      </c>
      <c r="AT216" s="367">
        <v>0</v>
      </c>
      <c r="AU216" s="367">
        <v>0</v>
      </c>
      <c r="AV216" s="367">
        <v>0</v>
      </c>
      <c r="AW216" s="367">
        <v>0</v>
      </c>
      <c r="AX216" s="367">
        <v>0</v>
      </c>
      <c r="AY216" s="367">
        <v>0</v>
      </c>
      <c r="AZ216" s="367">
        <v>0</v>
      </c>
      <c r="BA216" s="367">
        <v>0</v>
      </c>
      <c r="BB216" s="367">
        <v>0</v>
      </c>
      <c r="BC216" s="367">
        <v>0</v>
      </c>
      <c r="BD216" s="367">
        <v>0</v>
      </c>
      <c r="BE216" s="367">
        <v>0</v>
      </c>
      <c r="BF216" s="367">
        <v>0</v>
      </c>
      <c r="BG216" s="367">
        <v>0</v>
      </c>
      <c r="BH216" s="367">
        <v>0</v>
      </c>
      <c r="BI216" s="367">
        <v>0</v>
      </c>
      <c r="BJ216" s="367">
        <v>0</v>
      </c>
      <c r="BK216" s="367">
        <v>9</v>
      </c>
      <c r="BL216" s="367">
        <v>8</v>
      </c>
      <c r="BM216" s="367">
        <v>7</v>
      </c>
      <c r="BN216" s="367">
        <v>7</v>
      </c>
      <c r="BO216" s="367">
        <v>6</v>
      </c>
      <c r="BP216" s="367">
        <v>6</v>
      </c>
      <c r="BQ216" s="367">
        <v>5</v>
      </c>
      <c r="BR216" s="367">
        <v>5</v>
      </c>
      <c r="BS216" s="367">
        <v>5</v>
      </c>
      <c r="BT216" s="367">
        <v>4</v>
      </c>
      <c r="BU216" s="367">
        <v>4</v>
      </c>
      <c r="BV216" s="367">
        <v>4</v>
      </c>
      <c r="BW216" s="367">
        <v>3</v>
      </c>
      <c r="BX216" s="367">
        <v>2</v>
      </c>
      <c r="BY216" s="367">
        <v>2</v>
      </c>
      <c r="BZ216" s="367">
        <v>2</v>
      </c>
      <c r="CA216" s="367">
        <v>2</v>
      </c>
      <c r="CB216" s="367">
        <v>2</v>
      </c>
      <c r="CC216" s="367">
        <v>2</v>
      </c>
      <c r="CD216" s="367">
        <v>1</v>
      </c>
      <c r="CE216" s="367">
        <v>1</v>
      </c>
      <c r="CF216" s="367">
        <v>1</v>
      </c>
      <c r="CG216" s="367">
        <v>1</v>
      </c>
      <c r="CH216" s="374">
        <v>1</v>
      </c>
    </row>
    <row r="217" spans="1:86" ht="15.6" x14ac:dyDescent="0.3">
      <c r="A217" s="370"/>
      <c r="B217" s="335" t="s">
        <v>608</v>
      </c>
      <c r="C217" s="376"/>
      <c r="D217" s="367"/>
      <c r="E217" s="367"/>
      <c r="F217" s="367"/>
      <c r="G217" s="367"/>
      <c r="H217" s="367"/>
      <c r="I217" s="367"/>
      <c r="J217" s="367"/>
      <c r="K217" s="367"/>
      <c r="L217" s="367"/>
      <c r="M217" s="367"/>
      <c r="N217" s="367"/>
      <c r="O217" s="367"/>
      <c r="P217" s="367"/>
      <c r="Q217" s="367"/>
      <c r="R217" s="367"/>
      <c r="S217" s="367"/>
      <c r="T217" s="367"/>
      <c r="U217" s="367"/>
      <c r="V217" s="367"/>
      <c r="W217" s="367"/>
      <c r="X217" s="367"/>
      <c r="Y217" s="367"/>
      <c r="Z217" s="367"/>
      <c r="AA217" s="367"/>
      <c r="AB217" s="367"/>
      <c r="AC217" s="367"/>
      <c r="AD217" s="367"/>
      <c r="AE217" s="367"/>
      <c r="AF217" s="367"/>
      <c r="AG217" s="367"/>
      <c r="AH217" s="367">
        <v>0</v>
      </c>
      <c r="AI217" s="367">
        <v>0</v>
      </c>
      <c r="AJ217" s="367">
        <v>0</v>
      </c>
      <c r="AK217" s="367">
        <v>0</v>
      </c>
      <c r="AL217" s="367">
        <v>0</v>
      </c>
      <c r="AM217" s="367">
        <v>0</v>
      </c>
      <c r="AN217" s="367">
        <v>0</v>
      </c>
      <c r="AO217" s="367">
        <v>0</v>
      </c>
      <c r="AP217" s="367">
        <v>0</v>
      </c>
      <c r="AQ217" s="367">
        <v>0</v>
      </c>
      <c r="AR217" s="367">
        <v>0</v>
      </c>
      <c r="AS217" s="367">
        <v>0</v>
      </c>
      <c r="AT217" s="367">
        <v>0</v>
      </c>
      <c r="AU217" s="367">
        <v>0</v>
      </c>
      <c r="AV217" s="367">
        <v>0</v>
      </c>
      <c r="AW217" s="367">
        <v>0</v>
      </c>
      <c r="AX217" s="367">
        <v>0</v>
      </c>
      <c r="AY217" s="367">
        <v>0</v>
      </c>
      <c r="AZ217" s="367">
        <v>0</v>
      </c>
      <c r="BA217" s="367">
        <v>0</v>
      </c>
      <c r="BB217" s="367">
        <v>0</v>
      </c>
      <c r="BC217" s="367">
        <v>0</v>
      </c>
      <c r="BD217" s="367">
        <v>0</v>
      </c>
      <c r="BE217" s="367">
        <v>0</v>
      </c>
      <c r="BF217" s="367">
        <v>0</v>
      </c>
      <c r="BG217" s="367">
        <v>150</v>
      </c>
      <c r="BH217" s="367">
        <v>153</v>
      </c>
      <c r="BI217" s="367">
        <v>156</v>
      </c>
      <c r="BJ217" s="367">
        <v>159</v>
      </c>
      <c r="BK217" s="367">
        <v>162</v>
      </c>
      <c r="BL217" s="367">
        <v>164</v>
      </c>
      <c r="BM217" s="367">
        <v>169</v>
      </c>
      <c r="BN217" s="367">
        <v>175</v>
      </c>
      <c r="BO217" s="367">
        <v>179</v>
      </c>
      <c r="BP217" s="367">
        <v>181</v>
      </c>
      <c r="BQ217" s="367">
        <v>183</v>
      </c>
      <c r="BR217" s="367">
        <v>183</v>
      </c>
      <c r="BS217" s="367">
        <v>183</v>
      </c>
      <c r="BT217" s="367">
        <v>181</v>
      </c>
      <c r="BU217" s="367">
        <v>178</v>
      </c>
      <c r="BV217" s="367">
        <v>176</v>
      </c>
      <c r="BW217" s="367">
        <v>171</v>
      </c>
      <c r="BX217" s="367">
        <v>147</v>
      </c>
      <c r="BY217" s="367">
        <v>145</v>
      </c>
      <c r="BZ217" s="367">
        <v>142</v>
      </c>
      <c r="CA217" s="367">
        <v>140</v>
      </c>
      <c r="CB217" s="367">
        <v>138</v>
      </c>
      <c r="CC217" s="367">
        <v>136</v>
      </c>
      <c r="CD217" s="367">
        <v>131</v>
      </c>
      <c r="CE217" s="367">
        <v>125</v>
      </c>
      <c r="CF217" s="367">
        <v>121</v>
      </c>
      <c r="CG217" s="367">
        <v>118</v>
      </c>
      <c r="CH217" s="374">
        <v>114</v>
      </c>
    </row>
    <row r="218" spans="1:86" ht="15.6" x14ac:dyDescent="0.3">
      <c r="A218" s="370"/>
      <c r="B218" s="331" t="s">
        <v>634</v>
      </c>
      <c r="C218" s="376"/>
      <c r="D218" s="367"/>
      <c r="E218" s="367"/>
      <c r="F218" s="367"/>
      <c r="G218" s="367"/>
      <c r="H218" s="367"/>
      <c r="I218" s="367"/>
      <c r="J218" s="367"/>
      <c r="K218" s="367"/>
      <c r="L218" s="367"/>
      <c r="M218" s="367"/>
      <c r="N218" s="367"/>
      <c r="O218" s="367"/>
      <c r="P218" s="367"/>
      <c r="Q218" s="367"/>
      <c r="R218" s="367"/>
      <c r="S218" s="367"/>
      <c r="T218" s="367"/>
      <c r="U218" s="367"/>
      <c r="V218" s="367"/>
      <c r="W218" s="367"/>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c r="AS218" s="367"/>
      <c r="AT218" s="367"/>
      <c r="AU218" s="367"/>
      <c r="AV218" s="367"/>
      <c r="AW218" s="367"/>
      <c r="AX218" s="367"/>
      <c r="AY218" s="367"/>
      <c r="AZ218" s="367"/>
      <c r="BA218" s="367"/>
      <c r="BB218" s="367"/>
      <c r="BC218" s="367"/>
      <c r="BD218" s="367"/>
      <c r="BE218" s="367"/>
      <c r="BF218" s="367"/>
      <c r="BG218" s="367"/>
      <c r="BH218" s="367"/>
      <c r="BI218" s="367"/>
      <c r="BJ218" s="367"/>
      <c r="BK218" s="367"/>
      <c r="BL218" s="367"/>
      <c r="BM218" s="367"/>
      <c r="BN218" s="367"/>
      <c r="BO218" s="367"/>
      <c r="BP218" s="367"/>
      <c r="BQ218" s="367"/>
      <c r="BR218" s="367"/>
      <c r="BS218" s="367"/>
      <c r="BT218" s="367"/>
      <c r="BU218" s="367"/>
      <c r="BV218" s="367"/>
      <c r="BW218" s="367"/>
      <c r="BX218" s="367"/>
      <c r="BY218" s="367"/>
      <c r="BZ218" s="367"/>
      <c r="CA218" s="367"/>
      <c r="CB218" s="367"/>
      <c r="CC218" s="367"/>
      <c r="CD218" s="367"/>
      <c r="CE218" s="367"/>
      <c r="CF218" s="367"/>
      <c r="CG218" s="367"/>
      <c r="CH218" s="374"/>
    </row>
    <row r="219" spans="1:86" ht="31.8" thickBot="1" x14ac:dyDescent="0.35">
      <c r="A219" s="400"/>
      <c r="B219" s="263" t="s">
        <v>480</v>
      </c>
      <c r="C219" s="401"/>
      <c r="D219" s="402"/>
      <c r="E219" s="402"/>
      <c r="F219" s="402"/>
      <c r="G219" s="402"/>
      <c r="H219" s="402"/>
      <c r="I219" s="402"/>
      <c r="J219" s="402"/>
      <c r="K219" s="402"/>
      <c r="L219" s="402"/>
      <c r="M219" s="402"/>
      <c r="N219" s="402"/>
      <c r="O219" s="402"/>
      <c r="P219" s="402"/>
      <c r="Q219" s="402"/>
      <c r="R219" s="402"/>
      <c r="S219" s="402"/>
      <c r="T219" s="402"/>
      <c r="U219" s="402"/>
      <c r="V219" s="402"/>
      <c r="W219" s="402"/>
      <c r="X219" s="402"/>
      <c r="Y219" s="402"/>
      <c r="Z219" s="402"/>
      <c r="AA219" s="402"/>
      <c r="AB219" s="402"/>
      <c r="AC219" s="402"/>
      <c r="AD219" s="402"/>
      <c r="AE219" s="402"/>
      <c r="AF219" s="402"/>
      <c r="AG219" s="402"/>
      <c r="AH219" s="402"/>
      <c r="AI219" s="402"/>
      <c r="AJ219" s="402"/>
      <c r="AK219" s="402"/>
      <c r="AL219" s="402"/>
      <c r="AM219" s="402"/>
      <c r="AN219" s="402"/>
      <c r="AO219" s="402"/>
      <c r="AP219" s="402"/>
      <c r="AQ219" s="402"/>
      <c r="AR219" s="402"/>
      <c r="AS219" s="402"/>
      <c r="AT219" s="402"/>
      <c r="AU219" s="402"/>
      <c r="AV219" s="402"/>
      <c r="AW219" s="402"/>
      <c r="AX219" s="402"/>
      <c r="AY219" s="402"/>
      <c r="AZ219" s="402"/>
      <c r="BA219" s="402"/>
      <c r="BB219" s="402"/>
      <c r="BC219" s="402"/>
      <c r="BD219" s="402"/>
      <c r="BE219" s="402"/>
      <c r="BF219" s="402"/>
      <c r="BG219" s="402"/>
      <c r="BH219" s="402"/>
      <c r="BI219" s="402"/>
      <c r="BJ219" s="402"/>
      <c r="BK219" s="402"/>
      <c r="BL219" s="402"/>
      <c r="BM219" s="402"/>
      <c r="BN219" s="402"/>
      <c r="BO219" s="402"/>
      <c r="BP219" s="402"/>
      <c r="BQ219" s="402"/>
      <c r="BR219" s="402"/>
      <c r="BS219" s="402"/>
      <c r="BT219" s="402"/>
      <c r="BU219" s="402"/>
      <c r="BV219" s="402"/>
      <c r="BW219" s="402"/>
      <c r="BX219" s="402"/>
      <c r="BY219" s="402"/>
      <c r="BZ219" s="402"/>
      <c r="CA219" s="402"/>
      <c r="CB219" s="402"/>
      <c r="CC219" s="402"/>
      <c r="CD219" s="402"/>
      <c r="CE219" s="402"/>
      <c r="CF219" s="402"/>
      <c r="CG219" s="402"/>
      <c r="CH219" s="403"/>
    </row>
    <row r="220" spans="1:86" ht="15" x14ac:dyDescent="0.3">
      <c r="A220" s="404"/>
      <c r="B220" s="405"/>
      <c r="C220" s="406"/>
      <c r="D220" s="407"/>
      <c r="E220" s="407"/>
      <c r="F220" s="407"/>
      <c r="G220" s="407"/>
      <c r="H220" s="407"/>
      <c r="I220" s="407"/>
      <c r="J220" s="407"/>
      <c r="K220" s="407"/>
      <c r="L220" s="407"/>
      <c r="M220" s="407"/>
      <c r="N220" s="407"/>
      <c r="O220" s="407"/>
      <c r="P220" s="407"/>
      <c r="Q220" s="407"/>
      <c r="R220" s="407"/>
      <c r="S220" s="407"/>
      <c r="T220" s="407"/>
      <c r="U220" s="407"/>
      <c r="V220" s="407"/>
      <c r="W220" s="407"/>
      <c r="X220" s="407"/>
      <c r="Y220" s="407"/>
      <c r="Z220" s="407"/>
      <c r="AA220" s="407"/>
      <c r="AB220" s="407"/>
      <c r="AC220" s="407"/>
      <c r="AD220" s="407"/>
      <c r="AE220" s="407"/>
      <c r="AF220" s="407"/>
      <c r="AG220" s="407"/>
      <c r="AH220" s="407"/>
      <c r="AI220" s="407"/>
      <c r="AJ220" s="407"/>
      <c r="AK220" s="407"/>
      <c r="AL220" s="407"/>
      <c r="AM220" s="407"/>
      <c r="AN220" s="407"/>
      <c r="AO220" s="407"/>
      <c r="AP220" s="407"/>
      <c r="AQ220" s="407"/>
      <c r="AR220" s="407"/>
      <c r="AS220" s="407"/>
      <c r="AT220" s="407"/>
      <c r="AU220" s="407"/>
      <c r="AV220" s="407"/>
      <c r="AW220" s="407"/>
      <c r="AX220" s="407"/>
      <c r="AY220" s="407"/>
      <c r="AZ220" s="407"/>
      <c r="BA220" s="407"/>
      <c r="BB220" s="407"/>
      <c r="BC220" s="407"/>
      <c r="BD220" s="407"/>
      <c r="BE220" s="407"/>
      <c r="BF220" s="407"/>
      <c r="BG220" s="407"/>
      <c r="BH220" s="407"/>
      <c r="BI220" s="407"/>
      <c r="BJ220" s="407"/>
      <c r="BK220" s="407"/>
      <c r="BL220" s="407"/>
      <c r="BM220" s="407"/>
      <c r="BN220" s="407"/>
      <c r="BO220" s="407"/>
      <c r="BP220" s="407"/>
      <c r="BQ220" s="407"/>
      <c r="BR220" s="407"/>
      <c r="BS220" s="407"/>
      <c r="BT220" s="407"/>
      <c r="BU220" s="407"/>
      <c r="BV220" s="407"/>
      <c r="BW220" s="407"/>
      <c r="BX220" s="407"/>
      <c r="BY220" s="407"/>
      <c r="BZ220" s="407"/>
      <c r="CA220" s="407"/>
      <c r="CB220" s="407"/>
      <c r="CC220" s="407"/>
    </row>
    <row r="221" spans="1:86" ht="15.6" x14ac:dyDescent="0.3">
      <c r="B221" s="408"/>
    </row>
  </sheetData>
  <hyperlinks>
    <hyperlink ref="C43" location="Notes!A1" display="Notes!A1" xr:uid="{3DD0AD69-6C86-4081-9BA4-FF411A6B6A79}"/>
    <hyperlink ref="C24" location="Notes!A1" display="Notes!A1" xr:uid="{5D3E3D49-2CC8-4420-A204-E425222F9D91}"/>
    <hyperlink ref="C23" location="Notes!A1" display="Notes!A1" xr:uid="{DC3D78D9-A8E8-429B-A54A-665E73419A8F}"/>
    <hyperlink ref="C63" location="Notes!A1" display="Notes!A1" xr:uid="{9D216FAC-4986-4FEB-86C1-FE503884E36B}"/>
    <hyperlink ref="C114" location="Notes!A1" display="Notes!A1" xr:uid="{B969CDF0-ACF1-4653-9E92-76C82CE55FCE}"/>
    <hyperlink ref="C95" location="Notes!A1" display="Notes!A1" xr:uid="{55EFE9AD-6466-4D1C-AAF7-8F237C03FD9E}"/>
    <hyperlink ref="C94" location="Notes!A1" display="Notes!A1" xr:uid="{B2FAA11A-B3F2-493A-BDD3-FABC018F9D6F}"/>
    <hyperlink ref="C134" location="Notes!A1" display="Notes!A1" xr:uid="{D39FF3C5-1537-4898-A424-9BCDD138B56F}"/>
    <hyperlink ref="C196" location="Notes!A1" display="Notes!A1" xr:uid="{B7084263-8531-4B3D-9551-F2752097D787}"/>
    <hyperlink ref="C171" location="Notes!A1" display="Notes!A1" xr:uid="{EC2B7895-25CF-45CB-AFB2-DA8BDB064300}"/>
    <hyperlink ref="C213" location="Notes!A1" display="Notes!A1" xr:uid="{E885B2A5-6B01-4191-B300-503102C98FA3}"/>
    <hyperlink ref="B1" location="Notes!A1" display="Information relating to this table can be found in the 'Notes' tab" xr:uid="{4041E243-BC5D-4D7E-82F9-AE18941425BC}"/>
    <hyperlink ref="A1" location="Contents!A1" display="Contents page" xr:uid="{8E6734DF-BEC6-44DE-B764-93745BE8DCD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21361-67A3-4A46-B3D9-7C81196D0FA5}">
  <dimension ref="A1:DT213"/>
  <sheetViews>
    <sheetView zoomScale="80" zoomScaleNormal="80" workbookViewId="0">
      <pane xSplit="3" ySplit="3" topLeftCell="AU61" activePane="bottomRight" state="frozen"/>
      <selection pane="topRight" activeCell="B8" sqref="B8"/>
      <selection pane="bottomLeft" activeCell="B8" sqref="B8"/>
      <selection pane="bottomRight" activeCell="B8" sqref="B8"/>
    </sheetView>
  </sheetViews>
  <sheetFormatPr defaultColWidth="8.5546875" defaultRowHeight="14.4" outlineLevelCol="1" x14ac:dyDescent="0.3"/>
  <cols>
    <col min="1" max="1" width="17" style="348" customWidth="1"/>
    <col min="2" max="2" width="113.5546875" style="348" customWidth="1"/>
    <col min="3" max="3" width="11.5546875" style="348" customWidth="1"/>
    <col min="4" max="4" width="9.5546875" style="348" hidden="1" customWidth="1" outlineLevel="1"/>
    <col min="5" max="57" width="9.44140625" style="348" hidden="1" customWidth="1" outlineLevel="1"/>
    <col min="58" max="58" width="10.5546875" style="348" bestFit="1" customWidth="1" collapsed="1"/>
    <col min="59" max="76" width="9.5546875" style="348" bestFit="1" customWidth="1"/>
    <col min="77" max="80" width="11" style="348" bestFit="1" customWidth="1"/>
    <col min="81" max="81" width="11" style="348" customWidth="1"/>
    <col min="82" max="84" width="11" style="348" bestFit="1" customWidth="1"/>
    <col min="85" max="86" width="10.5546875" style="348" bestFit="1" customWidth="1"/>
    <col min="87" max="87" width="8.5546875" style="348"/>
    <col min="88" max="88" width="8.88671875" style="348" bestFit="1" customWidth="1"/>
    <col min="89" max="16384" width="8.5546875" style="348"/>
  </cols>
  <sheetData>
    <row r="1" spans="1:86" ht="32.85" customHeight="1" thickBot="1" x14ac:dyDescent="0.35">
      <c r="A1" s="42" t="s">
        <v>47</v>
      </c>
      <c r="B1" s="141" t="s">
        <v>224</v>
      </c>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346"/>
      <c r="AL1" s="346"/>
      <c r="AM1" s="346"/>
      <c r="AN1" s="346"/>
      <c r="AO1" s="346"/>
      <c r="AP1" s="346"/>
      <c r="AQ1" s="346"/>
      <c r="AR1" s="346"/>
      <c r="AS1" s="346"/>
      <c r="AT1" s="346"/>
      <c r="AU1" s="346"/>
      <c r="AV1" s="346"/>
      <c r="AW1" s="346"/>
      <c r="AX1" s="346"/>
      <c r="AY1" s="346"/>
      <c r="AZ1" s="346"/>
      <c r="BA1" s="346"/>
      <c r="BB1" s="346"/>
      <c r="BC1" s="346"/>
      <c r="BD1" s="346"/>
      <c r="BE1" s="346"/>
      <c r="BF1" s="347"/>
      <c r="BG1" s="347"/>
      <c r="BH1" s="347"/>
      <c r="BI1" s="347"/>
      <c r="BJ1" s="347"/>
      <c r="BK1" s="347"/>
      <c r="BL1" s="347"/>
      <c r="BM1" s="347"/>
      <c r="BN1" s="347"/>
      <c r="BO1" s="347"/>
      <c r="BP1" s="347"/>
      <c r="BQ1" s="347"/>
      <c r="BR1" s="347"/>
      <c r="BS1" s="347"/>
      <c r="BT1" s="347"/>
      <c r="BU1" s="347"/>
      <c r="BV1" s="347"/>
      <c r="BW1" s="347"/>
      <c r="BX1" s="347"/>
      <c r="BY1" s="347"/>
      <c r="BZ1" s="347"/>
      <c r="CA1" s="347"/>
      <c r="CB1" s="347"/>
      <c r="CC1" s="347"/>
      <c r="CD1" s="347"/>
      <c r="CE1" s="347"/>
      <c r="CF1" s="347"/>
    </row>
    <row r="2" spans="1:86" ht="48.6" customHeight="1" x14ac:dyDescent="0.3">
      <c r="A2" s="349" t="s">
        <v>48</v>
      </c>
      <c r="B2" s="350" t="s">
        <v>657</v>
      </c>
      <c r="C2" s="351"/>
      <c r="D2" s="352" t="s">
        <v>297</v>
      </c>
      <c r="E2" s="352" t="s">
        <v>298</v>
      </c>
      <c r="F2" s="352" t="s">
        <v>299</v>
      </c>
      <c r="G2" s="352" t="s">
        <v>300</v>
      </c>
      <c r="H2" s="352" t="s">
        <v>301</v>
      </c>
      <c r="I2" s="352" t="s">
        <v>302</v>
      </c>
      <c r="J2" s="352" t="s">
        <v>303</v>
      </c>
      <c r="K2" s="352" t="s">
        <v>304</v>
      </c>
      <c r="L2" s="352" t="s">
        <v>305</v>
      </c>
      <c r="M2" s="352" t="s">
        <v>306</v>
      </c>
      <c r="N2" s="352" t="s">
        <v>307</v>
      </c>
      <c r="O2" s="352" t="s">
        <v>308</v>
      </c>
      <c r="P2" s="352" t="s">
        <v>309</v>
      </c>
      <c r="Q2" s="352" t="s">
        <v>310</v>
      </c>
      <c r="R2" s="352" t="s">
        <v>311</v>
      </c>
      <c r="S2" s="352" t="s">
        <v>312</v>
      </c>
      <c r="T2" s="352" t="s">
        <v>313</v>
      </c>
      <c r="U2" s="352" t="s">
        <v>314</v>
      </c>
      <c r="V2" s="352" t="s">
        <v>315</v>
      </c>
      <c r="W2" s="352" t="s">
        <v>316</v>
      </c>
      <c r="X2" s="352" t="s">
        <v>317</v>
      </c>
      <c r="Y2" s="352" t="s">
        <v>318</v>
      </c>
      <c r="Z2" s="352" t="s">
        <v>319</v>
      </c>
      <c r="AA2" s="352" t="s">
        <v>320</v>
      </c>
      <c r="AB2" s="352" t="s">
        <v>321</v>
      </c>
      <c r="AC2" s="352" t="s">
        <v>322</v>
      </c>
      <c r="AD2" s="352" t="s">
        <v>323</v>
      </c>
      <c r="AE2" s="352" t="s">
        <v>324</v>
      </c>
      <c r="AF2" s="352" t="s">
        <v>325</v>
      </c>
      <c r="AG2" s="352" t="s">
        <v>326</v>
      </c>
      <c r="AH2" s="352" t="s">
        <v>327</v>
      </c>
      <c r="AI2" s="352" t="s">
        <v>328</v>
      </c>
      <c r="AJ2" s="352" t="s">
        <v>329</v>
      </c>
      <c r="AK2" s="352" t="s">
        <v>330</v>
      </c>
      <c r="AL2" s="352" t="s">
        <v>331</v>
      </c>
      <c r="AM2" s="352" t="s">
        <v>332</v>
      </c>
      <c r="AN2" s="352" t="s">
        <v>333</v>
      </c>
      <c r="AO2" s="352" t="s">
        <v>334</v>
      </c>
      <c r="AP2" s="352" t="s">
        <v>335</v>
      </c>
      <c r="AQ2" s="352" t="s">
        <v>336</v>
      </c>
      <c r="AR2" s="352" t="s">
        <v>337</v>
      </c>
      <c r="AS2" s="352" t="s">
        <v>338</v>
      </c>
      <c r="AT2" s="352" t="s">
        <v>339</v>
      </c>
      <c r="AU2" s="352" t="s">
        <v>340</v>
      </c>
      <c r="AV2" s="352" t="s">
        <v>341</v>
      </c>
      <c r="AW2" s="352" t="s">
        <v>342</v>
      </c>
      <c r="AX2" s="352" t="s">
        <v>343</v>
      </c>
      <c r="AY2" s="352" t="s">
        <v>226</v>
      </c>
      <c r="AZ2" s="352" t="s">
        <v>227</v>
      </c>
      <c r="BA2" s="352" t="s">
        <v>228</v>
      </c>
      <c r="BB2" s="352" t="s">
        <v>229</v>
      </c>
      <c r="BC2" s="352" t="s">
        <v>230</v>
      </c>
      <c r="BD2" s="352" t="s">
        <v>231</v>
      </c>
      <c r="BE2" s="352" t="s">
        <v>232</v>
      </c>
      <c r="BF2" s="352" t="s">
        <v>233</v>
      </c>
      <c r="BG2" s="352" t="s">
        <v>234</v>
      </c>
      <c r="BH2" s="352" t="s">
        <v>235</v>
      </c>
      <c r="BI2" s="352" t="s">
        <v>236</v>
      </c>
      <c r="BJ2" s="352" t="s">
        <v>237</v>
      </c>
      <c r="BK2" s="352" t="s">
        <v>238</v>
      </c>
      <c r="BL2" s="352" t="s">
        <v>239</v>
      </c>
      <c r="BM2" s="352" t="s">
        <v>240</v>
      </c>
      <c r="BN2" s="352" t="s">
        <v>241</v>
      </c>
      <c r="BO2" s="352" t="s">
        <v>242</v>
      </c>
      <c r="BP2" s="352" t="s">
        <v>243</v>
      </c>
      <c r="BQ2" s="352" t="s">
        <v>244</v>
      </c>
      <c r="BR2" s="352" t="s">
        <v>245</v>
      </c>
      <c r="BS2" s="352" t="s">
        <v>246</v>
      </c>
      <c r="BT2" s="352" t="s">
        <v>247</v>
      </c>
      <c r="BU2" s="352" t="s">
        <v>248</v>
      </c>
      <c r="BV2" s="352" t="s">
        <v>249</v>
      </c>
      <c r="BW2" s="352" t="s">
        <v>250</v>
      </c>
      <c r="BX2" s="352" t="s">
        <v>251</v>
      </c>
      <c r="BY2" s="352" t="s">
        <v>252</v>
      </c>
      <c r="BZ2" s="352" t="s">
        <v>253</v>
      </c>
      <c r="CA2" s="352" t="s">
        <v>254</v>
      </c>
      <c r="CB2" s="352" t="s">
        <v>255</v>
      </c>
      <c r="CC2" s="352" t="s">
        <v>256</v>
      </c>
      <c r="CD2" s="352" t="s">
        <v>257</v>
      </c>
      <c r="CE2" s="352" t="s">
        <v>258</v>
      </c>
      <c r="CF2" s="352" t="s">
        <v>259</v>
      </c>
      <c r="CG2" s="353" t="s">
        <v>260</v>
      </c>
      <c r="CH2" s="354" t="s">
        <v>261</v>
      </c>
    </row>
    <row r="3" spans="1:86" ht="39" customHeight="1" x14ac:dyDescent="0.3">
      <c r="A3" s="355">
        <v>2026</v>
      </c>
      <c r="B3" s="356" t="s">
        <v>374</v>
      </c>
      <c r="C3" s="357"/>
      <c r="D3" s="358" t="s">
        <v>263</v>
      </c>
      <c r="E3" s="358" t="s">
        <v>263</v>
      </c>
      <c r="F3" s="358" t="s">
        <v>263</v>
      </c>
      <c r="G3" s="358" t="s">
        <v>263</v>
      </c>
      <c r="H3" s="358" t="s">
        <v>263</v>
      </c>
      <c r="I3" s="358" t="s">
        <v>263</v>
      </c>
      <c r="J3" s="358" t="s">
        <v>263</v>
      </c>
      <c r="K3" s="358" t="s">
        <v>263</v>
      </c>
      <c r="L3" s="358" t="s">
        <v>263</v>
      </c>
      <c r="M3" s="358" t="s">
        <v>263</v>
      </c>
      <c r="N3" s="358" t="s">
        <v>263</v>
      </c>
      <c r="O3" s="358" t="s">
        <v>263</v>
      </c>
      <c r="P3" s="358" t="s">
        <v>263</v>
      </c>
      <c r="Q3" s="358" t="s">
        <v>263</v>
      </c>
      <c r="R3" s="358" t="s">
        <v>263</v>
      </c>
      <c r="S3" s="358" t="s">
        <v>263</v>
      </c>
      <c r="T3" s="358" t="s">
        <v>263</v>
      </c>
      <c r="U3" s="358" t="s">
        <v>263</v>
      </c>
      <c r="V3" s="358" t="s">
        <v>263</v>
      </c>
      <c r="W3" s="358" t="s">
        <v>263</v>
      </c>
      <c r="X3" s="358" t="s">
        <v>263</v>
      </c>
      <c r="Y3" s="358" t="s">
        <v>263</v>
      </c>
      <c r="Z3" s="358" t="s">
        <v>263</v>
      </c>
      <c r="AA3" s="358" t="s">
        <v>263</v>
      </c>
      <c r="AB3" s="358" t="s">
        <v>263</v>
      </c>
      <c r="AC3" s="358" t="s">
        <v>263</v>
      </c>
      <c r="AD3" s="358" t="s">
        <v>263</v>
      </c>
      <c r="AE3" s="358" t="s">
        <v>263</v>
      </c>
      <c r="AF3" s="358" t="s">
        <v>263</v>
      </c>
      <c r="AG3" s="358" t="s">
        <v>263</v>
      </c>
      <c r="AH3" s="358" t="s">
        <v>263</v>
      </c>
      <c r="AI3" s="358" t="s">
        <v>263</v>
      </c>
      <c r="AJ3" s="358" t="s">
        <v>263</v>
      </c>
      <c r="AK3" s="358" t="s">
        <v>263</v>
      </c>
      <c r="AL3" s="358" t="s">
        <v>263</v>
      </c>
      <c r="AM3" s="358" t="s">
        <v>263</v>
      </c>
      <c r="AN3" s="358" t="s">
        <v>263</v>
      </c>
      <c r="AO3" s="358" t="s">
        <v>263</v>
      </c>
      <c r="AP3" s="358" t="s">
        <v>263</v>
      </c>
      <c r="AQ3" s="358" t="s">
        <v>263</v>
      </c>
      <c r="AR3" s="358" t="s">
        <v>263</v>
      </c>
      <c r="AS3" s="358" t="s">
        <v>263</v>
      </c>
      <c r="AT3" s="358" t="s">
        <v>263</v>
      </c>
      <c r="AU3" s="358" t="s">
        <v>263</v>
      </c>
      <c r="AV3" s="358" t="s">
        <v>263</v>
      </c>
      <c r="AW3" s="358" t="s">
        <v>263</v>
      </c>
      <c r="AX3" s="358" t="s">
        <v>263</v>
      </c>
      <c r="AY3" s="358" t="s">
        <v>263</v>
      </c>
      <c r="AZ3" s="358" t="s">
        <v>263</v>
      </c>
      <c r="BA3" s="358" t="s">
        <v>263</v>
      </c>
      <c r="BB3" s="358" t="s">
        <v>263</v>
      </c>
      <c r="BC3" s="358" t="s">
        <v>263</v>
      </c>
      <c r="BD3" s="358" t="s">
        <v>263</v>
      </c>
      <c r="BE3" s="358" t="s">
        <v>263</v>
      </c>
      <c r="BF3" s="358" t="s">
        <v>263</v>
      </c>
      <c r="BG3" s="358" t="s">
        <v>263</v>
      </c>
      <c r="BH3" s="358" t="s">
        <v>263</v>
      </c>
      <c r="BI3" s="358" t="s">
        <v>263</v>
      </c>
      <c r="BJ3" s="358" t="s">
        <v>263</v>
      </c>
      <c r="BK3" s="358" t="s">
        <v>263</v>
      </c>
      <c r="BL3" s="358" t="s">
        <v>263</v>
      </c>
      <c r="BM3" s="358" t="s">
        <v>263</v>
      </c>
      <c r="BN3" s="358" t="s">
        <v>263</v>
      </c>
      <c r="BO3" s="358" t="s">
        <v>263</v>
      </c>
      <c r="BP3" s="358" t="s">
        <v>263</v>
      </c>
      <c r="BQ3" s="358" t="s">
        <v>263</v>
      </c>
      <c r="BR3" s="358" t="s">
        <v>263</v>
      </c>
      <c r="BS3" s="358" t="s">
        <v>263</v>
      </c>
      <c r="BT3" s="358" t="s">
        <v>263</v>
      </c>
      <c r="BU3" s="358" t="s">
        <v>263</v>
      </c>
      <c r="BV3" s="358" t="s">
        <v>263</v>
      </c>
      <c r="BW3" s="358" t="s">
        <v>263</v>
      </c>
      <c r="BX3" s="358" t="s">
        <v>263</v>
      </c>
      <c r="BY3" s="358" t="s">
        <v>263</v>
      </c>
      <c r="BZ3" s="358" t="s">
        <v>263</v>
      </c>
      <c r="CA3" s="358" t="s">
        <v>263</v>
      </c>
      <c r="CB3" s="358" t="s">
        <v>263</v>
      </c>
      <c r="CC3" s="358" t="s">
        <v>264</v>
      </c>
      <c r="CD3" s="358" t="s">
        <v>264</v>
      </c>
      <c r="CE3" s="358" t="s">
        <v>264</v>
      </c>
      <c r="CF3" s="358" t="s">
        <v>264</v>
      </c>
      <c r="CG3" s="358" t="s">
        <v>264</v>
      </c>
      <c r="CH3" s="359" t="s">
        <v>264</v>
      </c>
    </row>
    <row r="4" spans="1:86" ht="30.6" customHeight="1" x14ac:dyDescent="0.3">
      <c r="A4" s="360"/>
      <c r="B4" s="267" t="s">
        <v>589</v>
      </c>
      <c r="C4" s="361"/>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f t="shared" ref="BF4:CG4" si="0">SUM(BF5+BF9+BF23)</f>
        <v>21570.299094899787</v>
      </c>
      <c r="BG4" s="362">
        <f t="shared" si="0"/>
        <v>22405.133231379805</v>
      </c>
      <c r="BH4" s="362">
        <f t="shared" si="0"/>
        <v>22675.396857790794</v>
      </c>
      <c r="BI4" s="362">
        <f t="shared" si="0"/>
        <v>23169.922201081579</v>
      </c>
      <c r="BJ4" s="362">
        <f t="shared" si="0"/>
        <v>23817.811658942803</v>
      </c>
      <c r="BK4" s="362">
        <f t="shared" si="0"/>
        <v>25294.172580292296</v>
      </c>
      <c r="BL4" s="362">
        <f t="shared" si="0"/>
        <v>26168.787438278607</v>
      </c>
      <c r="BM4" s="362">
        <f t="shared" si="0"/>
        <v>27981.093963885116</v>
      </c>
      <c r="BN4" s="362">
        <f t="shared" si="0"/>
        <v>28524.583863807504</v>
      </c>
      <c r="BO4" s="362">
        <f t="shared" si="0"/>
        <v>29367.245365746581</v>
      </c>
      <c r="BP4" s="362">
        <f t="shared" si="0"/>
        <v>30300.380357770082</v>
      </c>
      <c r="BQ4" s="362">
        <f t="shared" si="0"/>
        <v>30691.62517332549</v>
      </c>
      <c r="BR4" s="362">
        <f t="shared" si="0"/>
        <v>32869.631695050208</v>
      </c>
      <c r="BS4" s="362">
        <f t="shared" si="0"/>
        <v>34523.587572135504</v>
      </c>
      <c r="BT4" s="362">
        <f t="shared" si="0"/>
        <v>35274.675772198971</v>
      </c>
      <c r="BU4" s="362">
        <f t="shared" si="0"/>
        <v>37038.036587350551</v>
      </c>
      <c r="BV4" s="362">
        <f t="shared" si="0"/>
        <v>38224.259268264301</v>
      </c>
      <c r="BW4" s="362">
        <f t="shared" si="0"/>
        <v>40166.103561517331</v>
      </c>
      <c r="BX4" s="362">
        <f t="shared" si="0"/>
        <v>44018.964764422257</v>
      </c>
      <c r="BY4" s="362">
        <f t="shared" si="0"/>
        <v>46906.919360350425</v>
      </c>
      <c r="BZ4" s="362">
        <f t="shared" si="0"/>
        <v>50707.095814514221</v>
      </c>
      <c r="CA4" s="362">
        <f t="shared" si="0"/>
        <v>60586.523886965027</v>
      </c>
      <c r="CB4" s="362">
        <f t="shared" si="0"/>
        <v>71069.067184308573</v>
      </c>
      <c r="CC4" s="362">
        <f t="shared" si="0"/>
        <v>76893.884340450677</v>
      </c>
      <c r="CD4" s="362">
        <f t="shared" si="0"/>
        <v>83637.994305414584</v>
      </c>
      <c r="CE4" s="362">
        <f t="shared" si="0"/>
        <v>88107.983637253434</v>
      </c>
      <c r="CF4" s="362">
        <f t="shared" si="0"/>
        <v>92109.295376713679</v>
      </c>
      <c r="CG4" s="363">
        <f t="shared" si="0"/>
        <v>96594.086255176109</v>
      </c>
      <c r="CH4" s="364">
        <f>SUM(CH5+CH9+CH23)</f>
        <v>101707.32101750084</v>
      </c>
    </row>
    <row r="5" spans="1:86" s="369" customFormat="1" ht="29.4" customHeight="1" x14ac:dyDescent="0.3">
      <c r="A5" s="360"/>
      <c r="B5" s="365" t="s">
        <v>637</v>
      </c>
      <c r="C5" s="361"/>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f t="shared" ref="BF5:CG5" si="1">SUM(BF6)</f>
        <v>690.44271132894642</v>
      </c>
      <c r="BG5" s="367">
        <f t="shared" si="1"/>
        <v>719.5016457032948</v>
      </c>
      <c r="BH5" s="367">
        <f t="shared" si="1"/>
        <v>764.0410171291486</v>
      </c>
      <c r="BI5" s="367">
        <f t="shared" si="1"/>
        <v>838.94585151060733</v>
      </c>
      <c r="BJ5" s="367">
        <f t="shared" si="1"/>
        <v>884.09676018630137</v>
      </c>
      <c r="BK5" s="367">
        <f t="shared" si="1"/>
        <v>946.70173394029405</v>
      </c>
      <c r="BL5" s="367">
        <f t="shared" si="1"/>
        <v>1008.8216511390754</v>
      </c>
      <c r="BM5" s="367">
        <f t="shared" si="1"/>
        <v>1089.391707435587</v>
      </c>
      <c r="BN5" s="367">
        <f t="shared" si="1"/>
        <v>1116.9218850251939</v>
      </c>
      <c r="BO5" s="367">
        <f t="shared" si="1"/>
        <v>1205.3072554748342</v>
      </c>
      <c r="BP5" s="367">
        <f t="shared" si="1"/>
        <v>1276.4214242752109</v>
      </c>
      <c r="BQ5" s="367">
        <f t="shared" si="1"/>
        <v>1345.0133969573189</v>
      </c>
      <c r="BR5" s="367">
        <f t="shared" si="1"/>
        <v>1579.4492598804859</v>
      </c>
      <c r="BS5" s="367">
        <f t="shared" si="1"/>
        <v>1687.7597736974262</v>
      </c>
      <c r="BT5" s="367">
        <f t="shared" si="1"/>
        <v>1745.3916532070889</v>
      </c>
      <c r="BU5" s="367">
        <f t="shared" si="1"/>
        <v>1808.1107948590625</v>
      </c>
      <c r="BV5" s="367">
        <f t="shared" si="1"/>
        <v>1944.9043992645175</v>
      </c>
      <c r="BW5" s="367">
        <f t="shared" si="1"/>
        <v>2116.288286825984</v>
      </c>
      <c r="BX5" s="367">
        <f t="shared" si="1"/>
        <v>2245.8835014780443</v>
      </c>
      <c r="BY5" s="367">
        <f t="shared" si="1"/>
        <v>2446.6424104537009</v>
      </c>
      <c r="BZ5" s="367">
        <f t="shared" si="1"/>
        <v>2844.1948579833138</v>
      </c>
      <c r="CA5" s="367">
        <f t="shared" si="1"/>
        <v>3645.090537402672</v>
      </c>
      <c r="CB5" s="367">
        <f t="shared" si="1"/>
        <v>4562.9314615151061</v>
      </c>
      <c r="CC5" s="367">
        <f t="shared" si="1"/>
        <v>5320.8607486720257</v>
      </c>
      <c r="CD5" s="367">
        <f t="shared" si="1"/>
        <v>6075.8076062382124</v>
      </c>
      <c r="CE5" s="367">
        <f t="shared" si="1"/>
        <v>6691.2928371297439</v>
      </c>
      <c r="CF5" s="367">
        <f t="shared" si="1"/>
        <v>7236.9136567211608</v>
      </c>
      <c r="CG5" s="367">
        <f t="shared" si="1"/>
        <v>7767.2402686819114</v>
      </c>
      <c r="CH5" s="368">
        <f>SUM(CH6)</f>
        <v>8303.0910764437594</v>
      </c>
    </row>
    <row r="6" spans="1:86" ht="18.600000000000001" customHeight="1" x14ac:dyDescent="0.3">
      <c r="A6" s="370"/>
      <c r="B6" s="371" t="s">
        <v>590</v>
      </c>
      <c r="C6" s="372"/>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f t="shared" ref="BF6:CG6" si="2">SUM(BF7:BF8)</f>
        <v>690.44271132894642</v>
      </c>
      <c r="BG6" s="367">
        <f t="shared" si="2"/>
        <v>719.5016457032948</v>
      </c>
      <c r="BH6" s="367">
        <f t="shared" si="2"/>
        <v>764.0410171291486</v>
      </c>
      <c r="BI6" s="367">
        <f t="shared" si="2"/>
        <v>838.94585151060733</v>
      </c>
      <c r="BJ6" s="367">
        <f t="shared" si="2"/>
        <v>884.09676018630137</v>
      </c>
      <c r="BK6" s="367">
        <f t="shared" si="2"/>
        <v>946.70173394029405</v>
      </c>
      <c r="BL6" s="367">
        <f t="shared" si="2"/>
        <v>1008.8216511390754</v>
      </c>
      <c r="BM6" s="367">
        <f t="shared" si="2"/>
        <v>1089.391707435587</v>
      </c>
      <c r="BN6" s="367">
        <f t="shared" si="2"/>
        <v>1116.9218850251939</v>
      </c>
      <c r="BO6" s="367">
        <f t="shared" si="2"/>
        <v>1205.3072554748342</v>
      </c>
      <c r="BP6" s="367">
        <f t="shared" si="2"/>
        <v>1276.4214242752109</v>
      </c>
      <c r="BQ6" s="367">
        <f t="shared" si="2"/>
        <v>1345.0133969573189</v>
      </c>
      <c r="BR6" s="367">
        <f t="shared" si="2"/>
        <v>1579.4492598804859</v>
      </c>
      <c r="BS6" s="367">
        <f t="shared" si="2"/>
        <v>1687.7597736974262</v>
      </c>
      <c r="BT6" s="367">
        <f t="shared" si="2"/>
        <v>1745.3916532070889</v>
      </c>
      <c r="BU6" s="367">
        <f t="shared" si="2"/>
        <v>1808.1107948590625</v>
      </c>
      <c r="BV6" s="367">
        <f t="shared" si="2"/>
        <v>1944.9043992645175</v>
      </c>
      <c r="BW6" s="367">
        <f t="shared" si="2"/>
        <v>2116.288286825984</v>
      </c>
      <c r="BX6" s="367">
        <f t="shared" si="2"/>
        <v>2245.8835014780443</v>
      </c>
      <c r="BY6" s="367">
        <f t="shared" si="2"/>
        <v>2446.6424104537009</v>
      </c>
      <c r="BZ6" s="367">
        <f t="shared" si="2"/>
        <v>2844.1948579833138</v>
      </c>
      <c r="CA6" s="367">
        <f t="shared" si="2"/>
        <v>3645.090537402672</v>
      </c>
      <c r="CB6" s="367">
        <f t="shared" si="2"/>
        <v>4562.9314615151061</v>
      </c>
      <c r="CC6" s="367">
        <f t="shared" si="2"/>
        <v>5320.8607486720257</v>
      </c>
      <c r="CD6" s="367">
        <f t="shared" si="2"/>
        <v>6075.8076062382124</v>
      </c>
      <c r="CE6" s="367">
        <f t="shared" si="2"/>
        <v>6691.2928371297439</v>
      </c>
      <c r="CF6" s="367">
        <f t="shared" si="2"/>
        <v>7236.9136567211608</v>
      </c>
      <c r="CG6" s="367">
        <f t="shared" si="2"/>
        <v>7767.2402686819114</v>
      </c>
      <c r="CH6" s="368">
        <f>SUM(CH7:CH8)</f>
        <v>8303.0910764437594</v>
      </c>
    </row>
    <row r="7" spans="1:86" ht="15.6" x14ac:dyDescent="0.3">
      <c r="A7" s="370"/>
      <c r="B7" s="373" t="s">
        <v>639</v>
      </c>
      <c r="C7" s="372"/>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v>690.44271132894642</v>
      </c>
      <c r="BG7" s="367">
        <v>719.5016457032948</v>
      </c>
      <c r="BH7" s="367">
        <v>764.0410171291486</v>
      </c>
      <c r="BI7" s="367">
        <v>838.94585151060733</v>
      </c>
      <c r="BJ7" s="367">
        <v>884.09676018630137</v>
      </c>
      <c r="BK7" s="367">
        <v>946.70173394029405</v>
      </c>
      <c r="BL7" s="367">
        <v>1008.8216511390754</v>
      </c>
      <c r="BM7" s="367">
        <v>1089.391707435587</v>
      </c>
      <c r="BN7" s="367">
        <v>1116.9218850251939</v>
      </c>
      <c r="BO7" s="367">
        <v>1205.3072554748342</v>
      </c>
      <c r="BP7" s="367">
        <v>1276.4214242752109</v>
      </c>
      <c r="BQ7" s="367">
        <v>1345.0133969573189</v>
      </c>
      <c r="BR7" s="367">
        <v>1579.4492598804859</v>
      </c>
      <c r="BS7" s="367">
        <v>1687.7597736974262</v>
      </c>
      <c r="BT7" s="367">
        <v>1745.3916532070889</v>
      </c>
      <c r="BU7" s="367">
        <v>1808.1107948590625</v>
      </c>
      <c r="BV7" s="367">
        <v>1944.9043992645175</v>
      </c>
      <c r="BW7" s="367">
        <v>2116.288286825984</v>
      </c>
      <c r="BX7" s="367">
        <v>2245.8835014780443</v>
      </c>
      <c r="BY7" s="367">
        <v>2446.6424104537009</v>
      </c>
      <c r="BZ7" s="367">
        <v>2844.1948579833138</v>
      </c>
      <c r="CA7" s="367">
        <v>3645.090537402672</v>
      </c>
      <c r="CB7" s="367">
        <v>4562.9314615151061</v>
      </c>
      <c r="CC7" s="367">
        <v>5320.8607486720257</v>
      </c>
      <c r="CD7" s="367">
        <v>6075.8076062382124</v>
      </c>
      <c r="CE7" s="367">
        <v>6691.2928371297439</v>
      </c>
      <c r="CF7" s="367">
        <v>7236.9136567211608</v>
      </c>
      <c r="CG7" s="367">
        <v>7767.2402686819114</v>
      </c>
      <c r="CH7" s="368">
        <v>8303.0910764437594</v>
      </c>
    </row>
    <row r="8" spans="1:86" ht="15.6" x14ac:dyDescent="0.3">
      <c r="A8" s="370"/>
      <c r="B8" s="373" t="s">
        <v>415</v>
      </c>
      <c r="C8" s="372"/>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v>0</v>
      </c>
      <c r="BG8" s="367">
        <v>0</v>
      </c>
      <c r="BH8" s="367">
        <v>0</v>
      </c>
      <c r="BI8" s="367">
        <v>0</v>
      </c>
      <c r="BJ8" s="367">
        <v>0</v>
      </c>
      <c r="BK8" s="367">
        <v>0</v>
      </c>
      <c r="BL8" s="367">
        <v>0</v>
      </c>
      <c r="BM8" s="367">
        <v>0</v>
      </c>
      <c r="BN8" s="367">
        <v>0</v>
      </c>
      <c r="BO8" s="367">
        <v>0</v>
      </c>
      <c r="BP8" s="367">
        <v>0</v>
      </c>
      <c r="BQ8" s="367">
        <v>0</v>
      </c>
      <c r="BR8" s="367">
        <v>0</v>
      </c>
      <c r="BS8" s="367">
        <v>0</v>
      </c>
      <c r="BT8" s="367">
        <v>0</v>
      </c>
      <c r="BU8" s="367">
        <v>0</v>
      </c>
      <c r="BV8" s="367">
        <v>0</v>
      </c>
      <c r="BW8" s="367">
        <v>0</v>
      </c>
      <c r="BX8" s="367">
        <v>0</v>
      </c>
      <c r="BY8" s="367">
        <v>0</v>
      </c>
      <c r="BZ8" s="367">
        <v>0</v>
      </c>
      <c r="CA8" s="367">
        <v>0</v>
      </c>
      <c r="CB8" s="367">
        <v>0</v>
      </c>
      <c r="CC8" s="367">
        <v>0</v>
      </c>
      <c r="CD8" s="367">
        <v>0</v>
      </c>
      <c r="CE8" s="367">
        <v>0</v>
      </c>
      <c r="CF8" s="367">
        <v>0</v>
      </c>
      <c r="CG8" s="367">
        <v>0</v>
      </c>
      <c r="CH8" s="368">
        <v>0</v>
      </c>
    </row>
    <row r="9" spans="1:86" ht="29.4" customHeight="1" x14ac:dyDescent="0.3">
      <c r="A9" s="370"/>
      <c r="B9" s="365" t="s">
        <v>640</v>
      </c>
      <c r="C9" s="372"/>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f t="shared" ref="BF9:CG9" si="3">SUM(BF10+BF14)</f>
        <v>15879.999067425297</v>
      </c>
      <c r="BG9" s="367">
        <f t="shared" si="3"/>
        <v>16300.954045888015</v>
      </c>
      <c r="BH9" s="367">
        <f t="shared" si="3"/>
        <v>16185.135341877125</v>
      </c>
      <c r="BI9" s="367">
        <f t="shared" si="3"/>
        <v>16179.123834407495</v>
      </c>
      <c r="BJ9" s="367">
        <f t="shared" si="3"/>
        <v>16357.076585717397</v>
      </c>
      <c r="BK9" s="367">
        <f t="shared" si="3"/>
        <v>17173.350160501046</v>
      </c>
      <c r="BL9" s="367">
        <f t="shared" si="3"/>
        <v>17507.576814003809</v>
      </c>
      <c r="BM9" s="367">
        <f t="shared" si="3"/>
        <v>18561.081350514189</v>
      </c>
      <c r="BN9" s="367">
        <f t="shared" si="3"/>
        <v>18782.934826636374</v>
      </c>
      <c r="BO9" s="367">
        <f t="shared" si="3"/>
        <v>19289.254821596587</v>
      </c>
      <c r="BP9" s="367">
        <f t="shared" si="3"/>
        <v>19789.202906166465</v>
      </c>
      <c r="BQ9" s="367">
        <f t="shared" si="3"/>
        <v>20081.401644511174</v>
      </c>
      <c r="BR9" s="367">
        <f t="shared" si="3"/>
        <v>21655.663540695317</v>
      </c>
      <c r="BS9" s="367">
        <f t="shared" si="3"/>
        <v>23364.004786877518</v>
      </c>
      <c r="BT9" s="367">
        <f t="shared" si="3"/>
        <v>24056.7560495492</v>
      </c>
      <c r="BU9" s="367">
        <f t="shared" si="3"/>
        <v>25866.267773346459</v>
      </c>
      <c r="BV9" s="367">
        <f t="shared" si="3"/>
        <v>26890.222647716575</v>
      </c>
      <c r="BW9" s="367">
        <f t="shared" si="3"/>
        <v>28127.602144333941</v>
      </c>
      <c r="BX9" s="367">
        <f t="shared" si="3"/>
        <v>31796.383063030447</v>
      </c>
      <c r="BY9" s="367">
        <f t="shared" si="3"/>
        <v>34418.632311386566</v>
      </c>
      <c r="BZ9" s="367">
        <f t="shared" si="3"/>
        <v>37107.33043878754</v>
      </c>
      <c r="CA9" s="367">
        <f t="shared" si="3"/>
        <v>44361.748016736397</v>
      </c>
      <c r="CB9" s="367">
        <f t="shared" si="3"/>
        <v>52258.140191074315</v>
      </c>
      <c r="CC9" s="367">
        <f t="shared" si="3"/>
        <v>56204.041300112076</v>
      </c>
      <c r="CD9" s="367">
        <f t="shared" si="3"/>
        <v>61202.640307660244</v>
      </c>
      <c r="CE9" s="367">
        <f t="shared" si="3"/>
        <v>64662.227022852203</v>
      </c>
      <c r="CF9" s="367">
        <f t="shared" si="3"/>
        <v>67445.553120764438</v>
      </c>
      <c r="CG9" s="367">
        <f t="shared" si="3"/>
        <v>70275.984351519321</v>
      </c>
      <c r="CH9" s="374">
        <f t="shared" ref="CH9" si="4">SUM(CH10+CH14)</f>
        <v>73429.522584262828</v>
      </c>
    </row>
    <row r="10" spans="1:86" ht="18.600000000000001" customHeight="1" x14ac:dyDescent="0.3">
      <c r="A10" s="370"/>
      <c r="B10" s="371" t="s">
        <v>590</v>
      </c>
      <c r="C10" s="372"/>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f t="shared" ref="BF10:CG10" si="5">SUM(BF11:BF13)</f>
        <v>3641.5379099401962</v>
      </c>
      <c r="BG10" s="367">
        <f t="shared" si="5"/>
        <v>3890.11364018431</v>
      </c>
      <c r="BH10" s="367">
        <f t="shared" si="5"/>
        <v>4100.1361486294327</v>
      </c>
      <c r="BI10" s="367">
        <f t="shared" si="5"/>
        <v>4310.5608358417931</v>
      </c>
      <c r="BJ10" s="367">
        <f t="shared" si="5"/>
        <v>4533.4127638656182</v>
      </c>
      <c r="BK10" s="367">
        <f t="shared" si="5"/>
        <v>4839.3143338426762</v>
      </c>
      <c r="BL10" s="367">
        <f t="shared" si="5"/>
        <v>5132.982673631238</v>
      </c>
      <c r="BM10" s="367">
        <f t="shared" si="5"/>
        <v>5557.4345230168747</v>
      </c>
      <c r="BN10" s="367">
        <f t="shared" si="5"/>
        <v>5721.5747131716143</v>
      </c>
      <c r="BO10" s="367">
        <f t="shared" si="5"/>
        <v>6125.1762274429184</v>
      </c>
      <c r="BP10" s="367">
        <f t="shared" si="5"/>
        <v>6597.0119943779046</v>
      </c>
      <c r="BQ10" s="367">
        <f t="shared" si="5"/>
        <v>6827.0815013057554</v>
      </c>
      <c r="BR10" s="367">
        <f t="shared" si="5"/>
        <v>7581.3138274282555</v>
      </c>
      <c r="BS10" s="367">
        <f t="shared" si="5"/>
        <v>8477.873288100207</v>
      </c>
      <c r="BT10" s="367">
        <f t="shared" si="5"/>
        <v>8790.3627038969353</v>
      </c>
      <c r="BU10" s="367">
        <f t="shared" si="5"/>
        <v>10048.913150376091</v>
      </c>
      <c r="BV10" s="367">
        <f t="shared" si="5"/>
        <v>10662.977650680241</v>
      </c>
      <c r="BW10" s="367">
        <f t="shared" si="5"/>
        <v>11058.670859599293</v>
      </c>
      <c r="BX10" s="367">
        <f t="shared" si="5"/>
        <v>12690.399268941666</v>
      </c>
      <c r="BY10" s="367">
        <f t="shared" si="5"/>
        <v>13773.119457222714</v>
      </c>
      <c r="BZ10" s="367">
        <f t="shared" si="5"/>
        <v>15721.562954828332</v>
      </c>
      <c r="CA10" s="367">
        <f t="shared" si="5"/>
        <v>19058.572371357724</v>
      </c>
      <c r="CB10" s="367">
        <f t="shared" si="5"/>
        <v>22608.098965658122</v>
      </c>
      <c r="CC10" s="367">
        <f t="shared" si="5"/>
        <v>24685.694228771692</v>
      </c>
      <c r="CD10" s="367">
        <f t="shared" si="5"/>
        <v>27819.02214169499</v>
      </c>
      <c r="CE10" s="367">
        <f t="shared" si="5"/>
        <v>30398.041117153793</v>
      </c>
      <c r="CF10" s="367">
        <f t="shared" si="5"/>
        <v>32662.864298425175</v>
      </c>
      <c r="CG10" s="367">
        <f t="shared" si="5"/>
        <v>34849.404449872818</v>
      </c>
      <c r="CH10" s="374">
        <f t="shared" ref="CH10" si="6">SUM(CH11:CH13)</f>
        <v>37188.77979261586</v>
      </c>
    </row>
    <row r="11" spans="1:86" s="369" customFormat="1" ht="15.6" x14ac:dyDescent="0.3">
      <c r="A11" s="360"/>
      <c r="B11" s="373" t="s">
        <v>639</v>
      </c>
      <c r="C11" s="361"/>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366"/>
      <c r="AB11" s="366"/>
      <c r="AC11" s="366"/>
      <c r="AD11" s="366"/>
      <c r="AE11" s="366"/>
      <c r="AF11" s="366"/>
      <c r="AG11" s="366"/>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v>3641.5379099401962</v>
      </c>
      <c r="BG11" s="367">
        <v>3890.11364018431</v>
      </c>
      <c r="BH11" s="367">
        <v>4100.1361486294327</v>
      </c>
      <c r="BI11" s="367">
        <v>4310.5608358417931</v>
      </c>
      <c r="BJ11" s="367">
        <v>4533.4127638656182</v>
      </c>
      <c r="BK11" s="367">
        <v>4839.3143338426762</v>
      </c>
      <c r="BL11" s="367">
        <v>5132.982673631238</v>
      </c>
      <c r="BM11" s="367">
        <v>5557.4345230168747</v>
      </c>
      <c r="BN11" s="367">
        <v>5721.5747131716143</v>
      </c>
      <c r="BO11" s="367">
        <v>6125.1762274429184</v>
      </c>
      <c r="BP11" s="367">
        <v>6597.0119943779046</v>
      </c>
      <c r="BQ11" s="367">
        <v>6700.412940741121</v>
      </c>
      <c r="BR11" s="367">
        <v>6294.5363299336168</v>
      </c>
      <c r="BS11" s="367">
        <v>5903.5656643476623</v>
      </c>
      <c r="BT11" s="367">
        <v>4564.9075582310525</v>
      </c>
      <c r="BU11" s="367">
        <v>3153.3106247293254</v>
      </c>
      <c r="BV11" s="367">
        <v>2154.972465716899</v>
      </c>
      <c r="BW11" s="367">
        <v>1377.3803396059195</v>
      </c>
      <c r="BX11" s="367">
        <v>874.33412053569134</v>
      </c>
      <c r="BY11" s="367">
        <v>801.18649202329118</v>
      </c>
      <c r="BZ11" s="367">
        <v>767.88885855129126</v>
      </c>
      <c r="CA11" s="367">
        <v>784.70679178596833</v>
      </c>
      <c r="CB11" s="367">
        <v>804.19996864480026</v>
      </c>
      <c r="CC11" s="367">
        <v>809.427875656119</v>
      </c>
      <c r="CD11" s="367">
        <v>789.61768512689764</v>
      </c>
      <c r="CE11" s="367">
        <v>763.33997630920044</v>
      </c>
      <c r="CF11" s="367">
        <v>616.31369946128234</v>
      </c>
      <c r="CG11" s="367">
        <v>263.18257309269779</v>
      </c>
      <c r="CH11" s="374">
        <v>193.28398131324059</v>
      </c>
    </row>
    <row r="12" spans="1:86" s="369" customFormat="1" ht="15.6" x14ac:dyDescent="0.3">
      <c r="A12" s="360"/>
      <c r="B12" s="373" t="s">
        <v>415</v>
      </c>
      <c r="C12" s="361"/>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366"/>
      <c r="AB12" s="366"/>
      <c r="AC12" s="366"/>
      <c r="AD12" s="366"/>
      <c r="AE12" s="366"/>
      <c r="AF12" s="366"/>
      <c r="AG12" s="366"/>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v>0</v>
      </c>
      <c r="BG12" s="367">
        <v>0</v>
      </c>
      <c r="BH12" s="367">
        <v>0</v>
      </c>
      <c r="BI12" s="367">
        <v>0</v>
      </c>
      <c r="BJ12" s="367">
        <v>0</v>
      </c>
      <c r="BK12" s="367">
        <v>0</v>
      </c>
      <c r="BL12" s="367">
        <v>0</v>
      </c>
      <c r="BM12" s="367">
        <v>0</v>
      </c>
      <c r="BN12" s="367">
        <v>0</v>
      </c>
      <c r="BO12" s="367">
        <v>0</v>
      </c>
      <c r="BP12" s="367">
        <v>0</v>
      </c>
      <c r="BQ12" s="367">
        <v>0</v>
      </c>
      <c r="BR12" s="367">
        <v>0</v>
      </c>
      <c r="BS12" s="367">
        <v>0</v>
      </c>
      <c r="BT12" s="367">
        <v>0</v>
      </c>
      <c r="BU12" s="367">
        <v>0</v>
      </c>
      <c r="BV12" s="367">
        <v>0</v>
      </c>
      <c r="BW12" s="367">
        <v>0</v>
      </c>
      <c r="BX12" s="367">
        <v>0</v>
      </c>
      <c r="BY12" s="367">
        <v>0</v>
      </c>
      <c r="BZ12" s="367">
        <v>0</v>
      </c>
      <c r="CA12" s="367">
        <v>0</v>
      </c>
      <c r="CB12" s="367">
        <v>0</v>
      </c>
      <c r="CC12" s="367">
        <v>0</v>
      </c>
      <c r="CD12" s="367">
        <v>0</v>
      </c>
      <c r="CE12" s="367">
        <v>0</v>
      </c>
      <c r="CF12" s="367">
        <v>0</v>
      </c>
      <c r="CG12" s="367">
        <v>0</v>
      </c>
      <c r="CH12" s="374">
        <v>0</v>
      </c>
    </row>
    <row r="13" spans="1:86" s="369" customFormat="1" ht="15.6" x14ac:dyDescent="0.3">
      <c r="A13" s="360"/>
      <c r="B13" s="373" t="s">
        <v>422</v>
      </c>
      <c r="C13" s="361"/>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85" t="s">
        <v>616</v>
      </c>
      <c r="BG13" s="385" t="s">
        <v>616</v>
      </c>
      <c r="BH13" s="385" t="s">
        <v>616</v>
      </c>
      <c r="BI13" s="385" t="s">
        <v>616</v>
      </c>
      <c r="BJ13" s="385" t="s">
        <v>616</v>
      </c>
      <c r="BK13" s="385" t="s">
        <v>616</v>
      </c>
      <c r="BL13" s="385" t="s">
        <v>616</v>
      </c>
      <c r="BM13" s="385" t="s">
        <v>616</v>
      </c>
      <c r="BN13" s="385" t="s">
        <v>616</v>
      </c>
      <c r="BO13" s="385" t="s">
        <v>616</v>
      </c>
      <c r="BP13" s="385" t="s">
        <v>616</v>
      </c>
      <c r="BQ13" s="385">
        <v>126.66856056463428</v>
      </c>
      <c r="BR13" s="385">
        <v>1286.7774974946387</v>
      </c>
      <c r="BS13" s="385">
        <v>2574.3076237525456</v>
      </c>
      <c r="BT13" s="367">
        <v>4225.4551456658819</v>
      </c>
      <c r="BU13" s="367">
        <v>6895.6025256467647</v>
      </c>
      <c r="BV13" s="367">
        <v>8508.0051849633419</v>
      </c>
      <c r="BW13" s="367">
        <v>9681.2905199933739</v>
      </c>
      <c r="BX13" s="367">
        <v>11816.065148405974</v>
      </c>
      <c r="BY13" s="367">
        <v>12971.932965199423</v>
      </c>
      <c r="BZ13" s="367">
        <v>14953.674096277042</v>
      </c>
      <c r="CA13" s="367">
        <v>18273.865579571757</v>
      </c>
      <c r="CB13" s="367">
        <v>21803.898997013323</v>
      </c>
      <c r="CC13" s="367">
        <v>23876.266353115574</v>
      </c>
      <c r="CD13" s="367">
        <v>27029.404456568092</v>
      </c>
      <c r="CE13" s="367">
        <v>29634.701140844591</v>
      </c>
      <c r="CF13" s="367">
        <v>32046.550598963891</v>
      </c>
      <c r="CG13" s="367">
        <v>34586.221876780117</v>
      </c>
      <c r="CH13" s="374">
        <v>36995.495811302622</v>
      </c>
    </row>
    <row r="14" spans="1:86" ht="18.600000000000001" customHeight="1" x14ac:dyDescent="0.3">
      <c r="A14" s="370"/>
      <c r="B14" s="371" t="s">
        <v>592</v>
      </c>
      <c r="C14" s="372"/>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f t="shared" ref="BF14:CG14" si="7">SUM(BF15:BF22)</f>
        <v>12238.461157485101</v>
      </c>
      <c r="BG14" s="367">
        <f t="shared" si="7"/>
        <v>12410.840405703704</v>
      </c>
      <c r="BH14" s="367">
        <f t="shared" si="7"/>
        <v>12084.999193247693</v>
      </c>
      <c r="BI14" s="367">
        <f t="shared" si="7"/>
        <v>11868.562998565701</v>
      </c>
      <c r="BJ14" s="367">
        <f t="shared" si="7"/>
        <v>11823.66382185178</v>
      </c>
      <c r="BK14" s="367">
        <f t="shared" si="7"/>
        <v>12334.03582665837</v>
      </c>
      <c r="BL14" s="367">
        <f t="shared" si="7"/>
        <v>12374.59414037257</v>
      </c>
      <c r="BM14" s="367">
        <f t="shared" si="7"/>
        <v>13003.646827497314</v>
      </c>
      <c r="BN14" s="367">
        <f t="shared" si="7"/>
        <v>13061.36011346476</v>
      </c>
      <c r="BO14" s="367">
        <f t="shared" si="7"/>
        <v>13164.078594153671</v>
      </c>
      <c r="BP14" s="367">
        <f t="shared" si="7"/>
        <v>13192.190911788563</v>
      </c>
      <c r="BQ14" s="367">
        <f t="shared" si="7"/>
        <v>13254.320143205419</v>
      </c>
      <c r="BR14" s="367">
        <f t="shared" si="7"/>
        <v>14074.349713267062</v>
      </c>
      <c r="BS14" s="367">
        <f t="shared" si="7"/>
        <v>14886.131498777311</v>
      </c>
      <c r="BT14" s="367">
        <f t="shared" si="7"/>
        <v>15266.393345652263</v>
      </c>
      <c r="BU14" s="367">
        <f t="shared" si="7"/>
        <v>15817.354622970366</v>
      </c>
      <c r="BV14" s="367">
        <f t="shared" si="7"/>
        <v>16227.244997036334</v>
      </c>
      <c r="BW14" s="367">
        <f t="shared" si="7"/>
        <v>17068.931284734648</v>
      </c>
      <c r="BX14" s="367">
        <f t="shared" si="7"/>
        <v>19105.983794088781</v>
      </c>
      <c r="BY14" s="367">
        <f t="shared" si="7"/>
        <v>20645.512854163855</v>
      </c>
      <c r="BZ14" s="367">
        <f t="shared" si="7"/>
        <v>21385.767483959204</v>
      </c>
      <c r="CA14" s="367">
        <f t="shared" si="7"/>
        <v>25303.175645378673</v>
      </c>
      <c r="CB14" s="367">
        <f t="shared" si="7"/>
        <v>29650.041225416197</v>
      </c>
      <c r="CC14" s="367">
        <f t="shared" si="7"/>
        <v>31518.347071340388</v>
      </c>
      <c r="CD14" s="367">
        <f t="shared" si="7"/>
        <v>33383.618165965258</v>
      </c>
      <c r="CE14" s="367">
        <f t="shared" si="7"/>
        <v>34264.18590569841</v>
      </c>
      <c r="CF14" s="367">
        <f t="shared" si="7"/>
        <v>34782.68882233926</v>
      </c>
      <c r="CG14" s="367">
        <f t="shared" si="7"/>
        <v>35426.579901646503</v>
      </c>
      <c r="CH14" s="374">
        <f t="shared" ref="CH14" si="8">SUM(CH15:CH22)</f>
        <v>36240.742791646975</v>
      </c>
    </row>
    <row r="15" spans="1:86" ht="15.6" x14ac:dyDescent="0.3">
      <c r="A15" s="370"/>
      <c r="B15" s="373" t="s">
        <v>641</v>
      </c>
      <c r="C15" s="372"/>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v>0</v>
      </c>
      <c r="BG15" s="367">
        <v>0</v>
      </c>
      <c r="BH15" s="367">
        <v>0</v>
      </c>
      <c r="BI15" s="367">
        <v>0</v>
      </c>
      <c r="BJ15" s="367">
        <v>0</v>
      </c>
      <c r="BK15" s="367">
        <v>0</v>
      </c>
      <c r="BL15" s="367">
        <v>127.18792895000001</v>
      </c>
      <c r="BM15" s="367">
        <v>1267.3993002300003</v>
      </c>
      <c r="BN15" s="367">
        <v>2231.7483618999995</v>
      </c>
      <c r="BO15" s="367">
        <v>3554.1022156099993</v>
      </c>
      <c r="BP15" s="367">
        <v>6779.6544881600003</v>
      </c>
      <c r="BQ15" s="367">
        <v>10436.707839979998</v>
      </c>
      <c r="BR15" s="367">
        <v>12827.382151169997</v>
      </c>
      <c r="BS15" s="367">
        <v>14271.548569180002</v>
      </c>
      <c r="BT15" s="367">
        <v>14830.444816650004</v>
      </c>
      <c r="BU15" s="367">
        <v>15352.892355200001</v>
      </c>
      <c r="BV15" s="367">
        <v>15097.869323739997</v>
      </c>
      <c r="BW15" s="367">
        <v>13850.988828139998</v>
      </c>
      <c r="BX15" s="367">
        <v>13384.170061050001</v>
      </c>
      <c r="BY15" s="367">
        <v>12688.526055580001</v>
      </c>
      <c r="BZ15" s="367">
        <v>12088.05388639</v>
      </c>
      <c r="CA15" s="367">
        <v>12357.095583569999</v>
      </c>
      <c r="CB15" s="367">
        <v>12337.380917299999</v>
      </c>
      <c r="CC15" s="367">
        <v>7031.6284558548232</v>
      </c>
      <c r="CD15" s="367">
        <v>5305.4411705184839</v>
      </c>
      <c r="CE15" s="367">
        <v>5365.996394698177</v>
      </c>
      <c r="CF15" s="367">
        <v>5287.9446140552127</v>
      </c>
      <c r="CG15" s="367">
        <v>5181.2324670845919</v>
      </c>
      <c r="CH15" s="374">
        <v>5211.6082422275185</v>
      </c>
    </row>
    <row r="16" spans="1:86" ht="15.6" x14ac:dyDescent="0.3">
      <c r="A16" s="370"/>
      <c r="B16" s="373" t="s">
        <v>642</v>
      </c>
      <c r="C16" s="372"/>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v>6757.9545089520052</v>
      </c>
      <c r="BG16" s="367">
        <v>6724.1235550023994</v>
      </c>
      <c r="BH16" s="367">
        <v>6662.027000000001</v>
      </c>
      <c r="BI16" s="367">
        <v>6649.9306075200002</v>
      </c>
      <c r="BJ16" s="367">
        <v>6566.1693209299992</v>
      </c>
      <c r="BK16" s="367">
        <v>6657.0001817393668</v>
      </c>
      <c r="BL16" s="367">
        <v>6515.8436022599981</v>
      </c>
      <c r="BM16" s="367">
        <v>6108.3423565899993</v>
      </c>
      <c r="BN16" s="367">
        <v>5556.0370140352561</v>
      </c>
      <c r="BO16" s="367">
        <v>4935.2797263499997</v>
      </c>
      <c r="BP16" s="367">
        <v>3275.8454461099996</v>
      </c>
      <c r="BQ16" s="367">
        <v>1186.7982191800004</v>
      </c>
      <c r="BR16" s="367">
        <v>244.52811802000028</v>
      </c>
      <c r="BS16" s="367">
        <v>61.927221750000008</v>
      </c>
      <c r="BT16" s="367">
        <v>14.895368320000006</v>
      </c>
      <c r="BU16" s="367">
        <v>8.9284635499999982</v>
      </c>
      <c r="BV16" s="367">
        <v>0</v>
      </c>
      <c r="BW16" s="367">
        <v>4.8241001800000003</v>
      </c>
      <c r="BX16" s="367">
        <v>4.6269737999999991</v>
      </c>
      <c r="BY16" s="367">
        <v>0</v>
      </c>
      <c r="BZ16" s="367">
        <v>11.75940172</v>
      </c>
      <c r="CA16" s="367">
        <v>-0.90839022999999974</v>
      </c>
      <c r="CB16" s="367">
        <v>0.89388662999999979</v>
      </c>
      <c r="CC16" s="367">
        <v>2.5654142480957529</v>
      </c>
      <c r="CD16" s="367">
        <v>1.2498942610542521</v>
      </c>
      <c r="CE16" s="367">
        <v>1.2975455840115813</v>
      </c>
      <c r="CF16" s="367">
        <v>1.3322913757232366</v>
      </c>
      <c r="CG16" s="367">
        <v>0.65670441664109791</v>
      </c>
      <c r="CH16" s="374">
        <v>2.1352575337217314</v>
      </c>
    </row>
    <row r="17" spans="1:86" ht="15.6" x14ac:dyDescent="0.3">
      <c r="A17" s="370"/>
      <c r="B17" s="375" t="s">
        <v>593</v>
      </c>
      <c r="C17" s="372"/>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f>'Incapacity benefits'!BF46</f>
        <v>4773</v>
      </c>
      <c r="BG17" s="367">
        <f>'Incapacity benefits'!BG46</f>
        <v>5005</v>
      </c>
      <c r="BH17" s="367">
        <f>'Incapacity benefits'!BH46</f>
        <v>4716.6390675993789</v>
      </c>
      <c r="BI17" s="367">
        <f>'Incapacity benefits'!BI46</f>
        <v>4532.1900443650775</v>
      </c>
      <c r="BJ17" s="367">
        <f>'Incapacity benefits'!BJ46</f>
        <v>4574.2510630700235</v>
      </c>
      <c r="BK17" s="367">
        <f>'Incapacity benefits'!BK46</f>
        <v>5056.8584049752199</v>
      </c>
      <c r="BL17" s="367">
        <f>'Incapacity benefits'!BL46</f>
        <v>5098.7516794821649</v>
      </c>
      <c r="BM17" s="367">
        <f>'Incapacity benefits'!BM46</f>
        <v>4984.9200626353177</v>
      </c>
      <c r="BN17" s="367">
        <f>'Incapacity benefits'!BN46</f>
        <v>4635.0118573493246</v>
      </c>
      <c r="BO17" s="367">
        <f>'Incapacity benefits'!BO46</f>
        <v>4042.2862376047092</v>
      </c>
      <c r="BP17" s="367">
        <f>'Incapacity benefits'!BP46</f>
        <v>2489.4119175746559</v>
      </c>
      <c r="BQ17" s="367">
        <f>'Incapacity benefits'!BQ46</f>
        <v>991.64976374931302</v>
      </c>
      <c r="BR17" s="367">
        <f>'Incapacity benefits'!BR46</f>
        <v>459.84335153560301</v>
      </c>
      <c r="BS17" s="367">
        <f>'Incapacity benefits'!BS46</f>
        <v>233.19424866448765</v>
      </c>
      <c r="BT17" s="367">
        <f>'Incapacity benefits'!BT46</f>
        <v>99.729245369872473</v>
      </c>
      <c r="BU17" s="367">
        <f>'Incapacity benefits'!BU46</f>
        <v>28.960770188816397</v>
      </c>
      <c r="BV17" s="367">
        <f>'Incapacity benefits'!BV46</f>
        <v>3.1480217970206676</v>
      </c>
      <c r="BW17" s="367">
        <f>'Incapacity benefits'!BW46</f>
        <v>1.4391787459022238</v>
      </c>
      <c r="BX17" s="367">
        <f>'Incapacity benefits'!BX46</f>
        <v>1.123413101591578</v>
      </c>
      <c r="BY17" s="367">
        <f>'Incapacity benefits'!BY46</f>
        <v>0.84632984616620466</v>
      </c>
      <c r="BZ17" s="367">
        <f>'Incapacity benefits'!BZ46</f>
        <v>0.93882609294886721</v>
      </c>
      <c r="CA17" s="367">
        <f>'Incapacity benefits'!CA46</f>
        <v>0.6406830496333823</v>
      </c>
      <c r="CB17" s="367">
        <f>'Incapacity benefits'!CB46</f>
        <v>0.30078120147754767</v>
      </c>
      <c r="CC17" s="367">
        <f>'Incapacity benefits'!CC46</f>
        <v>1.95428101152642E-3</v>
      </c>
      <c r="CD17" s="367">
        <f>'Incapacity benefits'!CD46</f>
        <v>4.6090873089939446E-3</v>
      </c>
      <c r="CE17" s="367">
        <f>'Incapacity benefits'!CE46</f>
        <v>2.0688088097136769E-3</v>
      </c>
      <c r="CF17" s="367">
        <f>'Incapacity benefits'!CF46</f>
        <v>8.5445423371155406E-4</v>
      </c>
      <c r="CG17" s="367">
        <f>'Incapacity benefits'!CG46</f>
        <v>1.2003431697668315E-4</v>
      </c>
      <c r="CH17" s="374">
        <f>'Incapacity benefits'!CH46</f>
        <v>1.5473958481477901E-3</v>
      </c>
    </row>
    <row r="18" spans="1:86" ht="15.6" x14ac:dyDescent="0.3">
      <c r="A18" s="370"/>
      <c r="B18" s="373" t="s">
        <v>408</v>
      </c>
      <c r="C18" s="372"/>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v>0</v>
      </c>
      <c r="BG18" s="367">
        <v>0</v>
      </c>
      <c r="BH18" s="367">
        <v>0</v>
      </c>
      <c r="BI18" s="367">
        <v>0</v>
      </c>
      <c r="BJ18" s="367">
        <v>0</v>
      </c>
      <c r="BK18" s="367">
        <v>0</v>
      </c>
      <c r="BL18" s="367">
        <v>0</v>
      </c>
      <c r="BM18" s="367">
        <v>0</v>
      </c>
      <c r="BN18" s="367">
        <v>0</v>
      </c>
      <c r="BO18" s="367">
        <v>0</v>
      </c>
      <c r="BP18" s="367">
        <v>0</v>
      </c>
      <c r="BQ18" s="367">
        <v>0</v>
      </c>
      <c r="BR18" s="367">
        <v>0</v>
      </c>
      <c r="BS18" s="367">
        <v>0</v>
      </c>
      <c r="BT18" s="367">
        <v>0</v>
      </c>
      <c r="BU18" s="367">
        <v>0</v>
      </c>
      <c r="BV18" s="367">
        <v>0</v>
      </c>
      <c r="BW18" s="367">
        <v>0</v>
      </c>
      <c r="BX18" s="367">
        <v>0</v>
      </c>
      <c r="BY18" s="367">
        <v>0</v>
      </c>
      <c r="BZ18" s="367">
        <v>0</v>
      </c>
      <c r="CA18" s="367">
        <v>0</v>
      </c>
      <c r="CB18" s="367">
        <v>0</v>
      </c>
      <c r="CC18" s="367">
        <v>0</v>
      </c>
      <c r="CD18" s="367">
        <v>0</v>
      </c>
      <c r="CE18" s="367">
        <v>0</v>
      </c>
      <c r="CF18" s="367">
        <v>0</v>
      </c>
      <c r="CG18" s="367">
        <v>0</v>
      </c>
      <c r="CH18" s="374">
        <v>0</v>
      </c>
    </row>
    <row r="19" spans="1:86" ht="15.6" x14ac:dyDescent="0.3">
      <c r="A19" s="370"/>
      <c r="B19" s="335" t="s">
        <v>426</v>
      </c>
      <c r="C19" s="372"/>
      <c r="D19" s="367"/>
      <c r="E19" s="367"/>
      <c r="F19" s="367"/>
      <c r="G19" s="367"/>
      <c r="H19" s="367"/>
      <c r="I19" s="367"/>
      <c r="J19" s="367"/>
      <c r="K19" s="367"/>
      <c r="L19" s="367"/>
      <c r="M19" s="367"/>
      <c r="N19" s="367"/>
      <c r="O19" s="367"/>
      <c r="P19" s="367"/>
      <c r="Q19" s="367"/>
      <c r="R19" s="367"/>
      <c r="S19" s="367"/>
      <c r="T19" s="367"/>
      <c r="U19" s="367"/>
      <c r="V19" s="367"/>
      <c r="W19" s="367"/>
      <c r="X19" s="367"/>
      <c r="Y19" s="367"/>
      <c r="Z19" s="367"/>
      <c r="AA19" s="367"/>
      <c r="AB19" s="367"/>
      <c r="AC19" s="367"/>
      <c r="AD19" s="367"/>
      <c r="AE19" s="367"/>
      <c r="AF19" s="367"/>
      <c r="AG19" s="367"/>
      <c r="AH19" s="367"/>
      <c r="AI19" s="367"/>
      <c r="AJ19" s="367"/>
      <c r="AK19" s="367"/>
      <c r="AL19" s="367"/>
      <c r="AM19" s="367"/>
      <c r="AN19" s="367"/>
      <c r="AO19" s="367"/>
      <c r="AP19" s="367"/>
      <c r="AQ19" s="367"/>
      <c r="AR19" s="367"/>
      <c r="AS19" s="367"/>
      <c r="AT19" s="367"/>
      <c r="AU19" s="367"/>
      <c r="AV19" s="367"/>
      <c r="AW19" s="367"/>
      <c r="AX19" s="367"/>
      <c r="AY19" s="367"/>
      <c r="AZ19" s="367"/>
      <c r="BA19" s="367"/>
      <c r="BB19" s="367"/>
      <c r="BC19" s="367"/>
      <c r="BD19" s="367"/>
      <c r="BE19" s="367"/>
      <c r="BF19" s="367">
        <v>707.50664853309547</v>
      </c>
      <c r="BG19" s="367">
        <v>681.71685070130559</v>
      </c>
      <c r="BH19" s="367">
        <v>706.33312564831226</v>
      </c>
      <c r="BI19" s="367">
        <v>686.4423466806245</v>
      </c>
      <c r="BJ19" s="367">
        <v>683.24343785175779</v>
      </c>
      <c r="BK19" s="367">
        <v>620.17723994378389</v>
      </c>
      <c r="BL19" s="367">
        <v>632.81092968040753</v>
      </c>
      <c r="BM19" s="367">
        <v>642.98510804199623</v>
      </c>
      <c r="BN19" s="367">
        <v>638.56288018017869</v>
      </c>
      <c r="BO19" s="367">
        <v>632.41041458896257</v>
      </c>
      <c r="BP19" s="367">
        <v>647.27905994390676</v>
      </c>
      <c r="BQ19" s="367">
        <v>639.16432029610939</v>
      </c>
      <c r="BR19" s="367">
        <v>534.01188610760892</v>
      </c>
      <c r="BS19" s="367">
        <v>303.54836660253136</v>
      </c>
      <c r="BT19" s="367">
        <v>104.44139127131821</v>
      </c>
      <c r="BU19" s="367">
        <v>12.907101371209182</v>
      </c>
      <c r="BV19" s="367">
        <v>1.0751210097451098</v>
      </c>
      <c r="BW19" s="367">
        <v>0.2711514096756944</v>
      </c>
      <c r="BX19" s="367">
        <v>0.1569897665315084</v>
      </c>
      <c r="BY19" s="367">
        <v>0.13299450341598951</v>
      </c>
      <c r="BZ19" s="367">
        <v>0.11223336621746766</v>
      </c>
      <c r="CA19" s="367">
        <v>0.12003935109546741</v>
      </c>
      <c r="CB19" s="367">
        <v>0.10522035301119421</v>
      </c>
      <c r="CC19" s="367">
        <v>9.9594215180691545E-2</v>
      </c>
      <c r="CD19" s="367">
        <v>0.10376617653053241</v>
      </c>
      <c r="CE19" s="367">
        <v>0.1062312321205947</v>
      </c>
      <c r="CF19" s="367">
        <v>0.10807814212428508</v>
      </c>
      <c r="CG19" s="367">
        <v>0.11025976847074105</v>
      </c>
      <c r="CH19" s="374">
        <v>0.11246917365188301</v>
      </c>
    </row>
    <row r="20" spans="1:86" ht="15.6" x14ac:dyDescent="0.3">
      <c r="A20" s="370"/>
      <c r="B20" s="373" t="s">
        <v>427</v>
      </c>
      <c r="C20" s="372"/>
      <c r="D20" s="367"/>
      <c r="E20" s="367"/>
      <c r="F20" s="367"/>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7">
        <v>0</v>
      </c>
      <c r="BG20" s="367">
        <v>0</v>
      </c>
      <c r="BH20" s="367">
        <v>0</v>
      </c>
      <c r="BI20" s="367">
        <v>0</v>
      </c>
      <c r="BJ20" s="367">
        <v>0</v>
      </c>
      <c r="BK20" s="367">
        <v>0</v>
      </c>
      <c r="BL20" s="367">
        <v>0</v>
      </c>
      <c r="BM20" s="367">
        <v>0</v>
      </c>
      <c r="BN20" s="367">
        <v>0</v>
      </c>
      <c r="BO20" s="367">
        <v>0</v>
      </c>
      <c r="BP20" s="367">
        <v>0</v>
      </c>
      <c r="BQ20" s="367">
        <v>0</v>
      </c>
      <c r="BR20" s="367">
        <v>0</v>
      </c>
      <c r="BS20" s="367">
        <v>0</v>
      </c>
      <c r="BT20" s="367">
        <v>0</v>
      </c>
      <c r="BU20" s="367">
        <v>0</v>
      </c>
      <c r="BV20" s="367">
        <v>0</v>
      </c>
      <c r="BW20" s="367">
        <v>0</v>
      </c>
      <c r="BX20" s="367">
        <v>0</v>
      </c>
      <c r="BY20" s="367">
        <v>0</v>
      </c>
      <c r="BZ20" s="367">
        <v>0</v>
      </c>
      <c r="CA20" s="367">
        <v>0</v>
      </c>
      <c r="CB20" s="367">
        <v>0</v>
      </c>
      <c r="CC20" s="367">
        <v>0</v>
      </c>
      <c r="CD20" s="367">
        <v>0</v>
      </c>
      <c r="CE20" s="367">
        <v>0</v>
      </c>
      <c r="CF20" s="367">
        <v>0</v>
      </c>
      <c r="CG20" s="367">
        <v>0</v>
      </c>
      <c r="CH20" s="374">
        <v>0</v>
      </c>
    </row>
    <row r="21" spans="1:86" ht="15.6" x14ac:dyDescent="0.3">
      <c r="A21" s="370"/>
      <c r="B21" s="335" t="s">
        <v>595</v>
      </c>
      <c r="C21" s="376" t="s">
        <v>643</v>
      </c>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v>0</v>
      </c>
      <c r="BG21" s="367">
        <v>0</v>
      </c>
      <c r="BH21" s="367">
        <v>0</v>
      </c>
      <c r="BI21" s="367">
        <v>0</v>
      </c>
      <c r="BJ21" s="367">
        <v>0</v>
      </c>
      <c r="BK21" s="367">
        <v>0</v>
      </c>
      <c r="BL21" s="367">
        <v>0</v>
      </c>
      <c r="BM21" s="367">
        <v>0</v>
      </c>
      <c r="BN21" s="367">
        <v>0</v>
      </c>
      <c r="BO21" s="367">
        <v>0</v>
      </c>
      <c r="BP21" s="367">
        <v>0</v>
      </c>
      <c r="BQ21" s="367">
        <v>0</v>
      </c>
      <c r="BR21" s="367">
        <v>0</v>
      </c>
      <c r="BS21" s="367">
        <v>0</v>
      </c>
      <c r="BT21" s="367">
        <v>0</v>
      </c>
      <c r="BU21" s="367">
        <v>0</v>
      </c>
      <c r="BV21" s="367">
        <v>0</v>
      </c>
      <c r="BW21" s="367">
        <v>1189.1411657419751</v>
      </c>
      <c r="BX21" s="367">
        <v>2052.2193980698949</v>
      </c>
      <c r="BY21" s="367">
        <v>3095.1906255990998</v>
      </c>
      <c r="BZ21" s="367">
        <v>3770.7302113443884</v>
      </c>
      <c r="CA21" s="367">
        <v>5348.6341556722373</v>
      </c>
      <c r="CB21" s="367">
        <v>7273.3778612415954</v>
      </c>
      <c r="CC21" s="367">
        <v>10776.162652063822</v>
      </c>
      <c r="CD21" s="367">
        <v>12080.205740209272</v>
      </c>
      <c r="CE21" s="367">
        <v>12047.1855387133</v>
      </c>
      <c r="CF21" s="367">
        <v>11894.985393657236</v>
      </c>
      <c r="CG21" s="367">
        <v>11830.757421473059</v>
      </c>
      <c r="CH21" s="374">
        <v>11916.971563396382</v>
      </c>
    </row>
    <row r="22" spans="1:86" ht="15.6" x14ac:dyDescent="0.3">
      <c r="A22" s="370"/>
      <c r="B22" s="335" t="s">
        <v>596</v>
      </c>
      <c r="C22" s="376" t="s">
        <v>643</v>
      </c>
      <c r="D22" s="367"/>
      <c r="E22" s="367"/>
      <c r="F22" s="367"/>
      <c r="G22" s="367"/>
      <c r="H22" s="367"/>
      <c r="I22" s="367"/>
      <c r="J22" s="367"/>
      <c r="K22" s="367"/>
      <c r="L22" s="367"/>
      <c r="M22" s="367"/>
      <c r="N22" s="367"/>
      <c r="O22" s="367"/>
      <c r="P22" s="367"/>
      <c r="Q22" s="367"/>
      <c r="R22" s="367"/>
      <c r="S22" s="367"/>
      <c r="T22" s="367"/>
      <c r="U22" s="367"/>
      <c r="V22" s="367"/>
      <c r="W22" s="367"/>
      <c r="X22" s="367"/>
      <c r="Y22" s="367"/>
      <c r="Z22" s="367"/>
      <c r="AA22" s="367"/>
      <c r="AB22" s="367"/>
      <c r="AC22" s="367"/>
      <c r="AD22" s="367"/>
      <c r="AE22" s="367"/>
      <c r="AF22" s="367"/>
      <c r="AG22" s="367"/>
      <c r="AH22" s="367"/>
      <c r="AI22" s="367"/>
      <c r="AJ22" s="367"/>
      <c r="AK22" s="367"/>
      <c r="AL22" s="367"/>
      <c r="AM22" s="367"/>
      <c r="AN22" s="367"/>
      <c r="AO22" s="367"/>
      <c r="AP22" s="367"/>
      <c r="AQ22" s="367"/>
      <c r="AR22" s="367"/>
      <c r="AS22" s="367"/>
      <c r="AT22" s="367"/>
      <c r="AU22" s="367"/>
      <c r="AV22" s="367"/>
      <c r="AW22" s="367"/>
      <c r="AX22" s="367"/>
      <c r="AY22" s="367"/>
      <c r="AZ22" s="367"/>
      <c r="BA22" s="367"/>
      <c r="BB22" s="367"/>
      <c r="BC22" s="367"/>
      <c r="BD22" s="367"/>
      <c r="BE22" s="367"/>
      <c r="BF22" s="367">
        <v>0</v>
      </c>
      <c r="BG22" s="367">
        <v>0</v>
      </c>
      <c r="BH22" s="367">
        <v>0</v>
      </c>
      <c r="BI22" s="367">
        <v>0</v>
      </c>
      <c r="BJ22" s="367">
        <v>0</v>
      </c>
      <c r="BK22" s="367">
        <v>0</v>
      </c>
      <c r="BL22" s="367">
        <v>0</v>
      </c>
      <c r="BM22" s="367">
        <v>0</v>
      </c>
      <c r="BN22" s="367">
        <v>0</v>
      </c>
      <c r="BO22" s="367">
        <v>0</v>
      </c>
      <c r="BP22" s="367">
        <v>0</v>
      </c>
      <c r="BQ22" s="367">
        <v>0</v>
      </c>
      <c r="BR22" s="367">
        <v>8.5842064338530673</v>
      </c>
      <c r="BS22" s="367">
        <v>15.913092580289941</v>
      </c>
      <c r="BT22" s="367">
        <v>216.88252404106768</v>
      </c>
      <c r="BU22" s="367">
        <v>413.66593266033817</v>
      </c>
      <c r="BV22" s="367">
        <v>1125.1525304895706</v>
      </c>
      <c r="BW22" s="367">
        <v>2022.2668605170954</v>
      </c>
      <c r="BX22" s="367">
        <v>3663.6869583007592</v>
      </c>
      <c r="BY22" s="367">
        <v>4860.8168486351697</v>
      </c>
      <c r="BZ22" s="367">
        <v>5514.1729250456492</v>
      </c>
      <c r="CA22" s="367">
        <v>7597.5935739657089</v>
      </c>
      <c r="CB22" s="367">
        <v>10037.982558690117</v>
      </c>
      <c r="CC22" s="367">
        <v>13707.889000677453</v>
      </c>
      <c r="CD22" s="367">
        <v>15996.612985712609</v>
      </c>
      <c r="CE22" s="367">
        <v>16849.598126661993</v>
      </c>
      <c r="CF22" s="367">
        <v>17598.317590654729</v>
      </c>
      <c r="CG22" s="367">
        <v>18413.822928869427</v>
      </c>
      <c r="CH22" s="374">
        <v>19109.913711919849</v>
      </c>
    </row>
    <row r="23" spans="1:86" ht="29.4" customHeight="1" x14ac:dyDescent="0.3">
      <c r="A23" s="370"/>
      <c r="B23" s="365" t="s">
        <v>644</v>
      </c>
      <c r="C23" s="372"/>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7"/>
      <c r="AZ23" s="367"/>
      <c r="BA23" s="367"/>
      <c r="BB23" s="367"/>
      <c r="BC23" s="367"/>
      <c r="BD23" s="367"/>
      <c r="BE23" s="367"/>
      <c r="BF23" s="367">
        <f t="shared" ref="BF23:CH23" si="9">SUM(BF24+BF29)</f>
        <v>4999.8573161455424</v>
      </c>
      <c r="BG23" s="367">
        <f t="shared" si="9"/>
        <v>5384.677539788494</v>
      </c>
      <c r="BH23" s="367">
        <f t="shared" si="9"/>
        <v>5726.2204987845234</v>
      </c>
      <c r="BI23" s="367">
        <f t="shared" si="9"/>
        <v>6151.8525151634767</v>
      </c>
      <c r="BJ23" s="367">
        <f t="shared" si="9"/>
        <v>6576.638313039105</v>
      </c>
      <c r="BK23" s="367">
        <f t="shared" si="9"/>
        <v>7174.1206858509522</v>
      </c>
      <c r="BL23" s="367">
        <f t="shared" si="9"/>
        <v>7652.3889731357231</v>
      </c>
      <c r="BM23" s="367">
        <f t="shared" si="9"/>
        <v>8330.6209059353387</v>
      </c>
      <c r="BN23" s="367">
        <f t="shared" si="9"/>
        <v>8624.727152145937</v>
      </c>
      <c r="BO23" s="367">
        <f t="shared" si="9"/>
        <v>8872.6832886751581</v>
      </c>
      <c r="BP23" s="367">
        <f t="shared" si="9"/>
        <v>9234.7560273284089</v>
      </c>
      <c r="BQ23" s="367">
        <f t="shared" si="9"/>
        <v>9265.2101318569985</v>
      </c>
      <c r="BR23" s="367">
        <f t="shared" si="9"/>
        <v>9634.5188944744077</v>
      </c>
      <c r="BS23" s="367">
        <f t="shared" si="9"/>
        <v>9471.8230115605602</v>
      </c>
      <c r="BT23" s="367">
        <f t="shared" si="9"/>
        <v>9472.5280694426838</v>
      </c>
      <c r="BU23" s="367">
        <f t="shared" si="9"/>
        <v>9363.6580191450303</v>
      </c>
      <c r="BV23" s="367">
        <f t="shared" si="9"/>
        <v>9389.1322212832074</v>
      </c>
      <c r="BW23" s="367">
        <f t="shared" si="9"/>
        <v>9922.213130357406</v>
      </c>
      <c r="BX23" s="367">
        <f t="shared" si="9"/>
        <v>9976.6981999137624</v>
      </c>
      <c r="BY23" s="367">
        <f t="shared" si="9"/>
        <v>10041.644638510163</v>
      </c>
      <c r="BZ23" s="367">
        <f t="shared" si="9"/>
        <v>10755.57051774337</v>
      </c>
      <c r="CA23" s="367">
        <f t="shared" si="9"/>
        <v>12579.68533282596</v>
      </c>
      <c r="CB23" s="367">
        <f t="shared" si="9"/>
        <v>14247.995531719145</v>
      </c>
      <c r="CC23" s="367">
        <f t="shared" si="9"/>
        <v>15368.982291666578</v>
      </c>
      <c r="CD23" s="367">
        <f t="shared" si="9"/>
        <v>16359.546391516129</v>
      </c>
      <c r="CE23" s="367">
        <f t="shared" si="9"/>
        <v>16754.463777271485</v>
      </c>
      <c r="CF23" s="367">
        <f t="shared" si="9"/>
        <v>17426.828599228087</v>
      </c>
      <c r="CG23" s="367">
        <f t="shared" si="9"/>
        <v>18550.861634974885</v>
      </c>
      <c r="CH23" s="374">
        <f t="shared" si="9"/>
        <v>19974.707356794261</v>
      </c>
    </row>
    <row r="24" spans="1:86" ht="18.600000000000001" customHeight="1" x14ac:dyDescent="0.3">
      <c r="A24" s="370"/>
      <c r="B24" s="371" t="s">
        <v>590</v>
      </c>
      <c r="C24" s="372"/>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67"/>
      <c r="BA24" s="367"/>
      <c r="BB24" s="367"/>
      <c r="BC24" s="367"/>
      <c r="BD24" s="367"/>
      <c r="BE24" s="367"/>
      <c r="BF24" s="367">
        <f t="shared" ref="BF24:CH24" si="10">SUM(BF25:BF28)</f>
        <v>4855.6329309828197</v>
      </c>
      <c r="BG24" s="367">
        <f t="shared" si="10"/>
        <v>5233.7092742530958</v>
      </c>
      <c r="BH24" s="367">
        <f t="shared" si="10"/>
        <v>5615.845429510764</v>
      </c>
      <c r="BI24" s="367">
        <f t="shared" si="10"/>
        <v>6037.9923744079751</v>
      </c>
      <c r="BJ24" s="367">
        <f t="shared" si="10"/>
        <v>6456.3601325802465</v>
      </c>
      <c r="BK24" s="367">
        <f t="shared" si="10"/>
        <v>6995.1637433033993</v>
      </c>
      <c r="BL24" s="367">
        <f t="shared" si="10"/>
        <v>7495.7835026654211</v>
      </c>
      <c r="BM24" s="367">
        <f t="shared" si="10"/>
        <v>8167.1069823457065</v>
      </c>
      <c r="BN24" s="367">
        <f t="shared" si="10"/>
        <v>8472.8107523164035</v>
      </c>
      <c r="BO24" s="367">
        <f t="shared" si="10"/>
        <v>8721.1227961175864</v>
      </c>
      <c r="BP24" s="367">
        <f t="shared" si="10"/>
        <v>9091.9339675434076</v>
      </c>
      <c r="BQ24" s="367">
        <f t="shared" si="10"/>
        <v>9135.6268763437165</v>
      </c>
      <c r="BR24" s="367">
        <f t="shared" si="10"/>
        <v>9510.5098917139258</v>
      </c>
      <c r="BS24" s="367">
        <f t="shared" si="10"/>
        <v>9356.8125879858144</v>
      </c>
      <c r="BT24" s="367">
        <f t="shared" si="10"/>
        <v>9364.2917408644407</v>
      </c>
      <c r="BU24" s="367">
        <f t="shared" si="10"/>
        <v>9269.0323322738914</v>
      </c>
      <c r="BV24" s="367">
        <f t="shared" si="10"/>
        <v>9302.5062484764567</v>
      </c>
      <c r="BW24" s="367">
        <f t="shared" si="10"/>
        <v>9841.9795497859814</v>
      </c>
      <c r="BX24" s="367">
        <f t="shared" si="10"/>
        <v>9904.8047783302936</v>
      </c>
      <c r="BY24" s="367">
        <f t="shared" si="10"/>
        <v>9979.3844512235792</v>
      </c>
      <c r="BZ24" s="367">
        <f t="shared" si="10"/>
        <v>10697.292376719588</v>
      </c>
      <c r="CA24" s="367">
        <f t="shared" si="10"/>
        <v>12523.352103967056</v>
      </c>
      <c r="CB24" s="367">
        <f t="shared" si="10"/>
        <v>14194.291810002156</v>
      </c>
      <c r="CC24" s="367">
        <f t="shared" si="10"/>
        <v>15322.3213681587</v>
      </c>
      <c r="CD24" s="367">
        <f t="shared" si="10"/>
        <v>16317.654451163322</v>
      </c>
      <c r="CE24" s="367">
        <f t="shared" si="10"/>
        <v>16718.451295974264</v>
      </c>
      <c r="CF24" s="367">
        <f t="shared" si="10"/>
        <v>17397.207775310173</v>
      </c>
      <c r="CG24" s="367">
        <f t="shared" si="10"/>
        <v>18527.807970872189</v>
      </c>
      <c r="CH24" s="374">
        <f t="shared" si="10"/>
        <v>19958.457717041925</v>
      </c>
    </row>
    <row r="25" spans="1:86" ht="15.6" x14ac:dyDescent="0.3">
      <c r="A25" s="370"/>
      <c r="B25" s="373" t="s">
        <v>638</v>
      </c>
      <c r="C25" s="372"/>
      <c r="D25" s="367"/>
      <c r="E25" s="367"/>
      <c r="F25" s="367"/>
      <c r="G25" s="367"/>
      <c r="H25" s="367"/>
      <c r="I25" s="367"/>
      <c r="J25" s="367"/>
      <c r="K25" s="367"/>
      <c r="L25" s="367"/>
      <c r="M25" s="367"/>
      <c r="N25" s="367"/>
      <c r="O25" s="367"/>
      <c r="P25" s="367"/>
      <c r="Q25" s="367"/>
      <c r="R25" s="367"/>
      <c r="S25" s="367"/>
      <c r="T25" s="367"/>
      <c r="U25" s="367"/>
      <c r="V25" s="367"/>
      <c r="W25" s="367"/>
      <c r="X25" s="367"/>
      <c r="Y25" s="367"/>
      <c r="Z25" s="367"/>
      <c r="AA25" s="367"/>
      <c r="AB25" s="367"/>
      <c r="AC25" s="367"/>
      <c r="AD25" s="367"/>
      <c r="AE25" s="367"/>
      <c r="AF25" s="367"/>
      <c r="AG25" s="367"/>
      <c r="AH25" s="367"/>
      <c r="AI25" s="367"/>
      <c r="AJ25" s="367"/>
      <c r="AK25" s="367"/>
      <c r="AL25" s="367"/>
      <c r="AM25" s="367"/>
      <c r="AN25" s="367"/>
      <c r="AO25" s="367"/>
      <c r="AP25" s="367"/>
      <c r="AQ25" s="367"/>
      <c r="AR25" s="367"/>
      <c r="AS25" s="367"/>
      <c r="AT25" s="367"/>
      <c r="AU25" s="367"/>
      <c r="AV25" s="367"/>
      <c r="AW25" s="367"/>
      <c r="AX25" s="367"/>
      <c r="AY25" s="367"/>
      <c r="AZ25" s="367"/>
      <c r="BA25" s="367"/>
      <c r="BB25" s="367"/>
      <c r="BC25" s="367"/>
      <c r="BD25" s="367"/>
      <c r="BE25" s="367"/>
      <c r="BF25" s="367">
        <v>2931.2860943293854</v>
      </c>
      <c r="BG25" s="367">
        <v>3118.0907961429875</v>
      </c>
      <c r="BH25" s="367">
        <v>3314.0164950207513</v>
      </c>
      <c r="BI25" s="367">
        <v>3543.3045582901882</v>
      </c>
      <c r="BJ25" s="367">
        <v>3751.8370408277078</v>
      </c>
      <c r="BK25" s="367">
        <v>4023.5712496848496</v>
      </c>
      <c r="BL25" s="367">
        <v>4291.0350373595056</v>
      </c>
      <c r="BM25" s="367">
        <v>4631.2032007254311</v>
      </c>
      <c r="BN25" s="367">
        <v>4746.9887036167529</v>
      </c>
      <c r="BO25" s="367">
        <v>4857.8982708505418</v>
      </c>
      <c r="BP25" s="367">
        <v>4986.0457831921658</v>
      </c>
      <c r="BQ25" s="367">
        <v>4879.3630424463026</v>
      </c>
      <c r="BR25" s="367">
        <v>4937.1180255072168</v>
      </c>
      <c r="BS25" s="367">
        <v>5002.3520273834929</v>
      </c>
      <c r="BT25" s="367">
        <v>4996.2249065084252</v>
      </c>
      <c r="BU25" s="367">
        <v>5037.5952059965084</v>
      </c>
      <c r="BV25" s="367">
        <v>5170.3763290769957</v>
      </c>
      <c r="BW25" s="367">
        <v>5381.4277499781101</v>
      </c>
      <c r="BX25" s="367">
        <v>5345.8708522599982</v>
      </c>
      <c r="BY25" s="367">
        <v>5307.254480399999</v>
      </c>
      <c r="BZ25" s="367">
        <v>5668.0533127399995</v>
      </c>
      <c r="CA25" s="367">
        <v>6695.9440340099991</v>
      </c>
      <c r="CB25" s="367">
        <v>7766.5592604199992</v>
      </c>
      <c r="CC25" s="367">
        <v>8497.1870750746148</v>
      </c>
      <c r="CD25" s="367">
        <v>9228.3382021848938</v>
      </c>
      <c r="CE25" s="367">
        <v>9684.5795144122003</v>
      </c>
      <c r="CF25" s="367">
        <v>10098.371055564661</v>
      </c>
      <c r="CG25" s="367">
        <v>10573.403637018146</v>
      </c>
      <c r="CH25" s="374">
        <v>11068.179663000052</v>
      </c>
    </row>
    <row r="26" spans="1:86" ht="15.6" x14ac:dyDescent="0.3">
      <c r="A26" s="370"/>
      <c r="B26" s="373" t="s">
        <v>639</v>
      </c>
      <c r="C26" s="372"/>
      <c r="D26" s="367"/>
      <c r="E26" s="367"/>
      <c r="F26" s="367"/>
      <c r="G26" s="367"/>
      <c r="H26" s="367"/>
      <c r="I26" s="367"/>
      <c r="J26" s="367"/>
      <c r="K26" s="367"/>
      <c r="L26" s="367"/>
      <c r="M26" s="367"/>
      <c r="N26" s="367"/>
      <c r="O26" s="367"/>
      <c r="P26" s="367"/>
      <c r="Q26" s="367"/>
      <c r="R26" s="367"/>
      <c r="S26" s="367"/>
      <c r="T26" s="367"/>
      <c r="U26" s="367"/>
      <c r="V26" s="367"/>
      <c r="W26" s="367"/>
      <c r="X26" s="367"/>
      <c r="Y26" s="367"/>
      <c r="Z26" s="367"/>
      <c r="AA26" s="367"/>
      <c r="AB26" s="367"/>
      <c r="AC26" s="367"/>
      <c r="AD26" s="367"/>
      <c r="AE26" s="367"/>
      <c r="AF26" s="367"/>
      <c r="AG26" s="367"/>
      <c r="AH26" s="367"/>
      <c r="AI26" s="367"/>
      <c r="AJ26" s="367"/>
      <c r="AK26" s="367"/>
      <c r="AL26" s="367"/>
      <c r="AM26" s="367"/>
      <c r="AN26" s="367"/>
      <c r="AO26" s="367"/>
      <c r="AP26" s="367"/>
      <c r="AQ26" s="367"/>
      <c r="AR26" s="367"/>
      <c r="AS26" s="367"/>
      <c r="AT26" s="367"/>
      <c r="AU26" s="367"/>
      <c r="AV26" s="367"/>
      <c r="AW26" s="367"/>
      <c r="AX26" s="367"/>
      <c r="AY26" s="367"/>
      <c r="AZ26" s="367"/>
      <c r="BA26" s="367"/>
      <c r="BB26" s="367"/>
      <c r="BC26" s="367"/>
      <c r="BD26" s="367"/>
      <c r="BE26" s="367"/>
      <c r="BF26" s="367">
        <v>1924.3468366534348</v>
      </c>
      <c r="BG26" s="367">
        <v>2115.6184781101083</v>
      </c>
      <c r="BH26" s="367">
        <v>2301.8289344900122</v>
      </c>
      <c r="BI26" s="367">
        <v>2494.687816117787</v>
      </c>
      <c r="BJ26" s="367">
        <v>2704.5230917525382</v>
      </c>
      <c r="BK26" s="367">
        <v>2971.5924936185493</v>
      </c>
      <c r="BL26" s="367">
        <v>3204.7484653059155</v>
      </c>
      <c r="BM26" s="367">
        <v>3535.9037816202754</v>
      </c>
      <c r="BN26" s="367">
        <v>3725.8220486996515</v>
      </c>
      <c r="BO26" s="367">
        <v>3863.2245252670441</v>
      </c>
      <c r="BP26" s="367">
        <v>4105.8881843512418</v>
      </c>
      <c r="BQ26" s="367">
        <v>4243.3361030653859</v>
      </c>
      <c r="BR26" s="367">
        <v>4458.367146864909</v>
      </c>
      <c r="BS26" s="367">
        <v>4242.5472875185933</v>
      </c>
      <c r="BT26" s="367">
        <v>3985.1976384361301</v>
      </c>
      <c r="BU26" s="367">
        <v>3419.2024859100256</v>
      </c>
      <c r="BV26" s="367">
        <v>3132.0297582812182</v>
      </c>
      <c r="BW26" s="367">
        <v>2942.0613824972161</v>
      </c>
      <c r="BX26" s="367">
        <v>2692.6279642862646</v>
      </c>
      <c r="BY26" s="367">
        <v>2447.9552986930094</v>
      </c>
      <c r="BZ26" s="367">
        <v>2362.7366940666257</v>
      </c>
      <c r="CA26" s="367">
        <v>2432.4838724213591</v>
      </c>
      <c r="CB26" s="367">
        <v>2355.4616604000935</v>
      </c>
      <c r="CC26" s="367">
        <v>2159.1832708403304</v>
      </c>
      <c r="CD26" s="367">
        <v>2018.5391926016725</v>
      </c>
      <c r="CE26" s="367">
        <v>1842.8911143960863</v>
      </c>
      <c r="CF26" s="367">
        <v>1616.7254082288453</v>
      </c>
      <c r="CG26" s="367">
        <v>1323.9565030099777</v>
      </c>
      <c r="CH26" s="374">
        <v>1141.7693895934992</v>
      </c>
    </row>
    <row r="27" spans="1:86" ht="15.6" x14ac:dyDescent="0.3">
      <c r="A27" s="370"/>
      <c r="B27" s="373" t="s">
        <v>415</v>
      </c>
      <c r="C27" s="372"/>
      <c r="D27" s="367"/>
      <c r="E27" s="367"/>
      <c r="F27" s="367"/>
      <c r="G27" s="367"/>
      <c r="H27" s="367"/>
      <c r="I27" s="367"/>
      <c r="J27" s="367"/>
      <c r="K27" s="367"/>
      <c r="L27" s="367"/>
      <c r="M27" s="367"/>
      <c r="N27" s="367"/>
      <c r="O27" s="367"/>
      <c r="P27" s="367"/>
      <c r="Q27" s="367"/>
      <c r="R27" s="367"/>
      <c r="S27" s="367"/>
      <c r="T27" s="367"/>
      <c r="U27" s="367"/>
      <c r="V27" s="367"/>
      <c r="W27" s="367"/>
      <c r="X27" s="367"/>
      <c r="Y27" s="367"/>
      <c r="Z27" s="367"/>
      <c r="AA27" s="367"/>
      <c r="AB27" s="367"/>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7"/>
      <c r="AZ27" s="367"/>
      <c r="BA27" s="367"/>
      <c r="BB27" s="367"/>
      <c r="BC27" s="367"/>
      <c r="BD27" s="367"/>
      <c r="BE27" s="367"/>
      <c r="BF27" s="367">
        <v>0</v>
      </c>
      <c r="BG27" s="367">
        <v>0</v>
      </c>
      <c r="BH27" s="367">
        <v>0</v>
      </c>
      <c r="BI27" s="367">
        <v>0</v>
      </c>
      <c r="BJ27" s="367">
        <v>0</v>
      </c>
      <c r="BK27" s="367">
        <v>0</v>
      </c>
      <c r="BL27" s="367">
        <v>0</v>
      </c>
      <c r="BM27" s="367">
        <v>0</v>
      </c>
      <c r="BN27" s="367">
        <v>0</v>
      </c>
      <c r="BO27" s="367">
        <v>0</v>
      </c>
      <c r="BP27" s="367">
        <v>0</v>
      </c>
      <c r="BQ27" s="367">
        <v>0</v>
      </c>
      <c r="BR27" s="367">
        <v>0</v>
      </c>
      <c r="BS27" s="367">
        <v>0</v>
      </c>
      <c r="BT27" s="367">
        <v>0</v>
      </c>
      <c r="BU27" s="367">
        <v>0</v>
      </c>
      <c r="BV27" s="367">
        <v>0</v>
      </c>
      <c r="BW27" s="367">
        <v>0</v>
      </c>
      <c r="BX27" s="367">
        <v>0</v>
      </c>
      <c r="BY27" s="367">
        <v>0</v>
      </c>
      <c r="BZ27" s="367">
        <v>0</v>
      </c>
      <c r="CA27" s="367">
        <v>0</v>
      </c>
      <c r="CB27" s="367">
        <v>0</v>
      </c>
      <c r="CC27" s="367">
        <v>0</v>
      </c>
      <c r="CD27" s="367">
        <v>0</v>
      </c>
      <c r="CE27" s="367">
        <v>0</v>
      </c>
      <c r="CF27" s="367">
        <v>0</v>
      </c>
      <c r="CG27" s="367">
        <v>0</v>
      </c>
      <c r="CH27" s="374">
        <v>0</v>
      </c>
    </row>
    <row r="28" spans="1:86" ht="15.6" x14ac:dyDescent="0.3">
      <c r="A28" s="370"/>
      <c r="B28" s="373" t="s">
        <v>422</v>
      </c>
      <c r="C28" s="372"/>
      <c r="D28" s="367"/>
      <c r="E28" s="367"/>
      <c r="F28" s="367"/>
      <c r="G28" s="367"/>
      <c r="H28" s="367"/>
      <c r="I28" s="367"/>
      <c r="J28" s="367"/>
      <c r="K28" s="367"/>
      <c r="L28" s="367"/>
      <c r="M28" s="367"/>
      <c r="N28" s="367"/>
      <c r="O28" s="367"/>
      <c r="P28" s="367"/>
      <c r="Q28" s="367"/>
      <c r="R28" s="367"/>
      <c r="S28" s="367"/>
      <c r="T28" s="367"/>
      <c r="U28" s="367"/>
      <c r="V28" s="367"/>
      <c r="W28" s="367"/>
      <c r="X28" s="367"/>
      <c r="Y28" s="367"/>
      <c r="Z28" s="367"/>
      <c r="AA28" s="367"/>
      <c r="AB28" s="367"/>
      <c r="AC28" s="367"/>
      <c r="AD28" s="367"/>
      <c r="AE28" s="367"/>
      <c r="AF28" s="367"/>
      <c r="AG28" s="367"/>
      <c r="AH28" s="367"/>
      <c r="AI28" s="367"/>
      <c r="AJ28" s="367"/>
      <c r="AK28" s="367"/>
      <c r="AL28" s="367"/>
      <c r="AM28" s="367"/>
      <c r="AN28" s="367"/>
      <c r="AO28" s="367"/>
      <c r="AP28" s="367"/>
      <c r="AQ28" s="367"/>
      <c r="AR28" s="367"/>
      <c r="AS28" s="367"/>
      <c r="AT28" s="367"/>
      <c r="AU28" s="367"/>
      <c r="AV28" s="367"/>
      <c r="AW28" s="367"/>
      <c r="AX28" s="367"/>
      <c r="AY28" s="367"/>
      <c r="AZ28" s="367"/>
      <c r="BA28" s="367"/>
      <c r="BB28" s="367"/>
      <c r="BC28" s="367"/>
      <c r="BD28" s="367"/>
      <c r="BE28" s="367"/>
      <c r="BF28" s="409" t="s">
        <v>616</v>
      </c>
      <c r="BG28" s="409" t="s">
        <v>616</v>
      </c>
      <c r="BH28" s="409" t="s">
        <v>616</v>
      </c>
      <c r="BI28" s="409" t="s">
        <v>616</v>
      </c>
      <c r="BJ28" s="409" t="s">
        <v>616</v>
      </c>
      <c r="BK28" s="409" t="s">
        <v>616</v>
      </c>
      <c r="BL28" s="409" t="s">
        <v>616</v>
      </c>
      <c r="BM28" s="409" t="s">
        <v>616</v>
      </c>
      <c r="BN28" s="409" t="s">
        <v>616</v>
      </c>
      <c r="BO28" s="409" t="s">
        <v>616</v>
      </c>
      <c r="BP28" s="409" t="s">
        <v>616</v>
      </c>
      <c r="BQ28" s="367">
        <v>12.927730832029241</v>
      </c>
      <c r="BR28" s="367">
        <v>115.02471934180002</v>
      </c>
      <c r="BS28" s="367">
        <v>111.913273083729</v>
      </c>
      <c r="BT28" s="367">
        <v>382.86919591988669</v>
      </c>
      <c r="BU28" s="367">
        <v>812.23464036735754</v>
      </c>
      <c r="BV28" s="367">
        <v>1000.1001611182436</v>
      </c>
      <c r="BW28" s="367">
        <v>1518.4904173106552</v>
      </c>
      <c r="BX28" s="367">
        <v>1866.3059617840313</v>
      </c>
      <c r="BY28" s="367">
        <v>2224.1746721305713</v>
      </c>
      <c r="BZ28" s="367">
        <v>2666.5023699129638</v>
      </c>
      <c r="CA28" s="367">
        <v>3394.9241975356986</v>
      </c>
      <c r="CB28" s="367">
        <v>4072.270889182063</v>
      </c>
      <c r="CC28" s="367">
        <v>4665.9510222437539</v>
      </c>
      <c r="CD28" s="367">
        <v>5070.7770563767563</v>
      </c>
      <c r="CE28" s="367">
        <v>5190.9806671659753</v>
      </c>
      <c r="CF28" s="367">
        <v>5682.1113115166654</v>
      </c>
      <c r="CG28" s="367">
        <v>6630.4478308440657</v>
      </c>
      <c r="CH28" s="374">
        <v>7748.5086644483754</v>
      </c>
    </row>
    <row r="29" spans="1:86" ht="18.600000000000001" customHeight="1" x14ac:dyDescent="0.3">
      <c r="A29" s="370"/>
      <c r="B29" s="371" t="s">
        <v>592</v>
      </c>
      <c r="C29" s="372"/>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7">
        <f t="shared" ref="BF29:CG29" si="11">SUM(BF30:BF32)</f>
        <v>144.22438516272246</v>
      </c>
      <c r="BG29" s="367">
        <f t="shared" si="11"/>
        <v>150.96826553539856</v>
      </c>
      <c r="BH29" s="367">
        <f t="shared" si="11"/>
        <v>110.37506927375988</v>
      </c>
      <c r="BI29" s="367">
        <f t="shared" si="11"/>
        <v>113.86014075550148</v>
      </c>
      <c r="BJ29" s="367">
        <f t="shared" si="11"/>
        <v>120.27818045885873</v>
      </c>
      <c r="BK29" s="367">
        <f t="shared" si="11"/>
        <v>178.95694254755253</v>
      </c>
      <c r="BL29" s="367">
        <f t="shared" si="11"/>
        <v>156.60547047030221</v>
      </c>
      <c r="BM29" s="367">
        <f t="shared" si="11"/>
        <v>163.5139235896323</v>
      </c>
      <c r="BN29" s="367">
        <f t="shared" si="11"/>
        <v>151.91639982953399</v>
      </c>
      <c r="BO29" s="367">
        <f t="shared" si="11"/>
        <v>151.56049255757216</v>
      </c>
      <c r="BP29" s="367">
        <f t="shared" si="11"/>
        <v>142.82205978500161</v>
      </c>
      <c r="BQ29" s="367">
        <f t="shared" si="11"/>
        <v>129.58325551328193</v>
      </c>
      <c r="BR29" s="367">
        <f t="shared" si="11"/>
        <v>124.00900276048282</v>
      </c>
      <c r="BS29" s="367">
        <f t="shared" si="11"/>
        <v>115.01042357474567</v>
      </c>
      <c r="BT29" s="367">
        <f t="shared" si="11"/>
        <v>108.23632857824337</v>
      </c>
      <c r="BU29" s="367">
        <f t="shared" si="11"/>
        <v>94.62568687113837</v>
      </c>
      <c r="BV29" s="367">
        <f t="shared" si="11"/>
        <v>86.625972806750895</v>
      </c>
      <c r="BW29" s="367">
        <f t="shared" si="11"/>
        <v>80.233580571424838</v>
      </c>
      <c r="BX29" s="367">
        <f t="shared" si="11"/>
        <v>71.893421583468523</v>
      </c>
      <c r="BY29" s="367">
        <f t="shared" si="11"/>
        <v>62.260187286584021</v>
      </c>
      <c r="BZ29" s="367">
        <f t="shared" si="11"/>
        <v>58.278141023782517</v>
      </c>
      <c r="CA29" s="367">
        <f t="shared" si="11"/>
        <v>56.333228858904526</v>
      </c>
      <c r="CB29" s="367">
        <f t="shared" si="11"/>
        <v>53.703721716988795</v>
      </c>
      <c r="CC29" s="367">
        <f t="shared" si="11"/>
        <v>46.660923507876802</v>
      </c>
      <c r="CD29" s="367">
        <f t="shared" si="11"/>
        <v>41.89194035280741</v>
      </c>
      <c r="CE29" s="367">
        <f t="shared" si="11"/>
        <v>36.012481297221363</v>
      </c>
      <c r="CF29" s="367">
        <f t="shared" si="11"/>
        <v>29.62082391791574</v>
      </c>
      <c r="CG29" s="367">
        <f t="shared" si="11"/>
        <v>23.053664102695826</v>
      </c>
      <c r="CH29" s="374">
        <f t="shared" ref="CH29" si="12">SUM(CH30:CH32)</f>
        <v>16.249639752334858</v>
      </c>
    </row>
    <row r="30" spans="1:86" ht="15.6" x14ac:dyDescent="0.3">
      <c r="A30" s="378"/>
      <c r="B30" s="379" t="s">
        <v>408</v>
      </c>
      <c r="C30" s="372"/>
      <c r="D30" s="367"/>
      <c r="E30" s="367"/>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7"/>
      <c r="BC30" s="367"/>
      <c r="BD30" s="367"/>
      <c r="BE30" s="367"/>
      <c r="BF30" s="367">
        <v>0</v>
      </c>
      <c r="BG30" s="367">
        <v>0</v>
      </c>
      <c r="BH30" s="367">
        <v>0</v>
      </c>
      <c r="BI30" s="367">
        <v>0</v>
      </c>
      <c r="BJ30" s="367">
        <v>0</v>
      </c>
      <c r="BK30" s="367">
        <v>0</v>
      </c>
      <c r="BL30" s="367">
        <v>0</v>
      </c>
      <c r="BM30" s="367">
        <v>0</v>
      </c>
      <c r="BN30" s="367">
        <v>0</v>
      </c>
      <c r="BO30" s="367">
        <v>0</v>
      </c>
      <c r="BP30" s="367">
        <v>0</v>
      </c>
      <c r="BQ30" s="367">
        <v>0</v>
      </c>
      <c r="BR30" s="367">
        <v>0</v>
      </c>
      <c r="BS30" s="367">
        <v>0</v>
      </c>
      <c r="BT30" s="367">
        <v>0</v>
      </c>
      <c r="BU30" s="367">
        <v>0</v>
      </c>
      <c r="BV30" s="367">
        <v>0</v>
      </c>
      <c r="BW30" s="367">
        <v>0</v>
      </c>
      <c r="BX30" s="367">
        <v>0</v>
      </c>
      <c r="BY30" s="367">
        <v>0</v>
      </c>
      <c r="BZ30" s="367">
        <v>0</v>
      </c>
      <c r="CA30" s="367">
        <v>0</v>
      </c>
      <c r="CB30" s="367">
        <v>0</v>
      </c>
      <c r="CC30" s="367">
        <v>0</v>
      </c>
      <c r="CD30" s="367">
        <v>0</v>
      </c>
      <c r="CE30" s="367">
        <v>0</v>
      </c>
      <c r="CF30" s="367">
        <v>0</v>
      </c>
      <c r="CG30" s="367">
        <v>0</v>
      </c>
      <c r="CH30" s="374">
        <v>0</v>
      </c>
    </row>
    <row r="31" spans="1:86" ht="15.6" x14ac:dyDescent="0.3">
      <c r="A31" s="378"/>
      <c r="B31" s="335" t="s">
        <v>426</v>
      </c>
      <c r="C31" s="372"/>
      <c r="D31" s="367"/>
      <c r="E31" s="367"/>
      <c r="F31" s="367"/>
      <c r="G31" s="367"/>
      <c r="H31" s="367"/>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367"/>
      <c r="AO31" s="367"/>
      <c r="AP31" s="367"/>
      <c r="AQ31" s="367"/>
      <c r="AR31" s="367"/>
      <c r="AS31" s="367"/>
      <c r="AT31" s="367"/>
      <c r="AU31" s="367"/>
      <c r="AV31" s="367"/>
      <c r="AW31" s="367"/>
      <c r="AX31" s="367"/>
      <c r="AY31" s="367"/>
      <c r="AZ31" s="367"/>
      <c r="BA31" s="367"/>
      <c r="BB31" s="367"/>
      <c r="BC31" s="367"/>
      <c r="BD31" s="367"/>
      <c r="BE31" s="367"/>
      <c r="BF31" s="367">
        <v>144.22438516272246</v>
      </c>
      <c r="BG31" s="367">
        <v>150.96826553539856</v>
      </c>
      <c r="BH31" s="367">
        <v>110.37506927375988</v>
      </c>
      <c r="BI31" s="367">
        <v>113.86014075550148</v>
      </c>
      <c r="BJ31" s="367">
        <v>120.27818045885873</v>
      </c>
      <c r="BK31" s="367">
        <v>178.95694254755253</v>
      </c>
      <c r="BL31" s="367">
        <v>156.60547047030221</v>
      </c>
      <c r="BM31" s="367">
        <v>163.5139235896323</v>
      </c>
      <c r="BN31" s="367">
        <v>151.91639982953399</v>
      </c>
      <c r="BO31" s="367">
        <v>151.56049255757216</v>
      </c>
      <c r="BP31" s="367">
        <v>142.82205978500161</v>
      </c>
      <c r="BQ31" s="367">
        <v>129.58325551328193</v>
      </c>
      <c r="BR31" s="367">
        <v>124.00900276048282</v>
      </c>
      <c r="BS31" s="367">
        <v>115.01042357474567</v>
      </c>
      <c r="BT31" s="367">
        <v>108.23632857824337</v>
      </c>
      <c r="BU31" s="367">
        <v>94.62568687113837</v>
      </c>
      <c r="BV31" s="367">
        <v>86.625972806750895</v>
      </c>
      <c r="BW31" s="367">
        <v>80.233580571424838</v>
      </c>
      <c r="BX31" s="367">
        <v>71.893421583468523</v>
      </c>
      <c r="BY31" s="367">
        <v>62.260187286584021</v>
      </c>
      <c r="BZ31" s="367">
        <v>58.278141023782517</v>
      </c>
      <c r="CA31" s="367">
        <v>56.333228858904526</v>
      </c>
      <c r="CB31" s="367">
        <v>53.703721716988795</v>
      </c>
      <c r="CC31" s="367">
        <v>46.660923507876802</v>
      </c>
      <c r="CD31" s="367">
        <v>41.89194035280741</v>
      </c>
      <c r="CE31" s="367">
        <v>36.012481297221363</v>
      </c>
      <c r="CF31" s="367">
        <v>29.62082391791574</v>
      </c>
      <c r="CG31" s="367">
        <v>23.053664102695826</v>
      </c>
      <c r="CH31" s="374">
        <v>16.249639752334858</v>
      </c>
    </row>
    <row r="32" spans="1:86" ht="15.6" x14ac:dyDescent="0.3">
      <c r="B32" s="379" t="s">
        <v>427</v>
      </c>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7">
        <v>0</v>
      </c>
      <c r="BG32" s="367">
        <v>0</v>
      </c>
      <c r="BH32" s="367">
        <v>0</v>
      </c>
      <c r="BI32" s="367">
        <v>0</v>
      </c>
      <c r="BJ32" s="367">
        <v>0</v>
      </c>
      <c r="BK32" s="367">
        <v>0</v>
      </c>
      <c r="BL32" s="367">
        <v>0</v>
      </c>
      <c r="BM32" s="367">
        <v>0</v>
      </c>
      <c r="BN32" s="367">
        <v>0</v>
      </c>
      <c r="BO32" s="367">
        <v>0</v>
      </c>
      <c r="BP32" s="367">
        <v>0</v>
      </c>
      <c r="BQ32" s="367">
        <v>0</v>
      </c>
      <c r="BR32" s="367">
        <v>0</v>
      </c>
      <c r="BS32" s="367">
        <v>0</v>
      </c>
      <c r="BT32" s="367">
        <v>0</v>
      </c>
      <c r="BU32" s="367">
        <v>0</v>
      </c>
      <c r="BV32" s="367">
        <v>0</v>
      </c>
      <c r="BW32" s="367">
        <v>0</v>
      </c>
      <c r="BX32" s="367">
        <v>0</v>
      </c>
      <c r="BY32" s="367">
        <v>0</v>
      </c>
      <c r="BZ32" s="367">
        <v>0</v>
      </c>
      <c r="CA32" s="367">
        <v>0</v>
      </c>
      <c r="CB32" s="367">
        <v>0</v>
      </c>
      <c r="CC32" s="367">
        <v>0</v>
      </c>
      <c r="CD32" s="367">
        <v>0</v>
      </c>
      <c r="CE32" s="367">
        <v>0</v>
      </c>
      <c r="CF32" s="367">
        <v>0</v>
      </c>
      <c r="CG32" s="367">
        <v>0</v>
      </c>
      <c r="CH32" s="374">
        <v>0</v>
      </c>
    </row>
    <row r="33" spans="1:86" ht="32.4" customHeight="1" x14ac:dyDescent="0.3">
      <c r="A33" s="370"/>
      <c r="B33" s="331" t="s">
        <v>597</v>
      </c>
      <c r="C33" s="376"/>
      <c r="D33" s="367"/>
      <c r="E33" s="367"/>
      <c r="F33" s="367"/>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6"/>
      <c r="AI33" s="366"/>
      <c r="AJ33" s="366"/>
      <c r="AK33" s="366"/>
      <c r="AL33" s="366"/>
      <c r="AM33" s="366"/>
      <c r="AN33" s="366"/>
      <c r="AO33" s="366"/>
      <c r="AP33" s="366"/>
      <c r="AQ33" s="366"/>
      <c r="AR33" s="366"/>
      <c r="AS33" s="366"/>
      <c r="AT33" s="366"/>
      <c r="AU33" s="366"/>
      <c r="AV33" s="366"/>
      <c r="AW33" s="366"/>
      <c r="AX33" s="366"/>
      <c r="AY33" s="366"/>
      <c r="AZ33" s="366"/>
      <c r="BA33" s="366"/>
      <c r="BB33" s="366"/>
      <c r="BC33" s="366"/>
      <c r="BD33" s="366"/>
      <c r="BE33" s="366"/>
      <c r="BF33" s="366">
        <f t="shared" ref="BF33:CG33" si="13">SUM(BF34+BF36+BF42)</f>
        <v>22843.448124512419</v>
      </c>
      <c r="BG33" s="366">
        <f t="shared" si="13"/>
        <v>23733.484052459171</v>
      </c>
      <c r="BH33" s="366">
        <f t="shared" si="13"/>
        <v>23993.265708558942</v>
      </c>
      <c r="BI33" s="366">
        <f t="shared" si="13"/>
        <v>24504.834767885379</v>
      </c>
      <c r="BJ33" s="366">
        <f t="shared" si="13"/>
        <v>25177.366372553941</v>
      </c>
      <c r="BK33" s="366">
        <f t="shared" si="13"/>
        <v>26738.053149074851</v>
      </c>
      <c r="BL33" s="366">
        <f t="shared" si="13"/>
        <v>27683.418169089073</v>
      </c>
      <c r="BM33" s="366">
        <f t="shared" si="13"/>
        <v>29644.809986186599</v>
      </c>
      <c r="BN33" s="366">
        <f t="shared" si="13"/>
        <v>30344.316897643395</v>
      </c>
      <c r="BO33" s="366">
        <f t="shared" si="13"/>
        <v>31377.698714726401</v>
      </c>
      <c r="BP33" s="366">
        <f t="shared" si="13"/>
        <v>32566.550944928549</v>
      </c>
      <c r="BQ33" s="366">
        <f t="shared" si="13"/>
        <v>33155.228560433919</v>
      </c>
      <c r="BR33" s="366">
        <f t="shared" si="13"/>
        <v>35571.733797683388</v>
      </c>
      <c r="BS33" s="366">
        <f t="shared" si="13"/>
        <v>37470.377225122131</v>
      </c>
      <c r="BT33" s="366">
        <f t="shared" si="13"/>
        <v>38355.009136369481</v>
      </c>
      <c r="BU33" s="366">
        <f t="shared" si="13"/>
        <v>40372.080149696587</v>
      </c>
      <c r="BV33" s="366">
        <f t="shared" si="13"/>
        <v>41911.525800931166</v>
      </c>
      <c r="BW33" s="366">
        <f t="shared" si="13"/>
        <v>43962.406366510011</v>
      </c>
      <c r="BX33" s="366">
        <f t="shared" si="13"/>
        <v>47923.895181027787</v>
      </c>
      <c r="BY33" s="366">
        <f t="shared" si="13"/>
        <v>50895.034104467923</v>
      </c>
      <c r="BZ33" s="366">
        <f t="shared" si="13"/>
        <v>55136.236262761275</v>
      </c>
      <c r="CA33" s="366">
        <f t="shared" si="13"/>
        <v>65699.190788982</v>
      </c>
      <c r="CB33" s="366">
        <f t="shared" si="13"/>
        <v>77002.802785701351</v>
      </c>
      <c r="CC33" s="366">
        <f t="shared" si="13"/>
        <v>83214.567588522594</v>
      </c>
      <c r="CD33" s="366">
        <f t="shared" si="13"/>
        <v>90362.290713598108</v>
      </c>
      <c r="CE33" s="366">
        <f t="shared" si="13"/>
        <v>95245.630531082978</v>
      </c>
      <c r="CF33" s="366">
        <f t="shared" si="13"/>
        <v>99621.504024478752</v>
      </c>
      <c r="CG33" s="366">
        <f t="shared" si="13"/>
        <v>104480.73378024694</v>
      </c>
      <c r="CH33" s="380">
        <f t="shared" ref="CH33" si="14">SUM(CH34+CH36+CH42)</f>
        <v>109945.4100602612</v>
      </c>
    </row>
    <row r="34" spans="1:86" ht="29.4" customHeight="1" x14ac:dyDescent="0.3">
      <c r="A34" s="370"/>
      <c r="B34" s="365" t="s">
        <v>637</v>
      </c>
      <c r="C34" s="372"/>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67"/>
      <c r="AZ34" s="367"/>
      <c r="BA34" s="367"/>
      <c r="BB34" s="367"/>
      <c r="BC34" s="367"/>
      <c r="BD34" s="367"/>
      <c r="BE34" s="367"/>
      <c r="BF34" s="367">
        <f t="shared" ref="BF34:CH34" si="15">SUM(BF35)</f>
        <v>690.44271132894642</v>
      </c>
      <c r="BG34" s="367">
        <f t="shared" si="15"/>
        <v>719.5016457032948</v>
      </c>
      <c r="BH34" s="367">
        <f t="shared" si="15"/>
        <v>764.0410171291486</v>
      </c>
      <c r="BI34" s="367">
        <f t="shared" si="15"/>
        <v>838.94585151060733</v>
      </c>
      <c r="BJ34" s="367">
        <f t="shared" si="15"/>
        <v>884.09676018630137</v>
      </c>
      <c r="BK34" s="367">
        <f t="shared" si="15"/>
        <v>946.70173394029405</v>
      </c>
      <c r="BL34" s="367">
        <f t="shared" si="15"/>
        <v>1008.8216511390754</v>
      </c>
      <c r="BM34" s="367">
        <f t="shared" si="15"/>
        <v>1089.391707435587</v>
      </c>
      <c r="BN34" s="367">
        <f t="shared" si="15"/>
        <v>1116.9218850251939</v>
      </c>
      <c r="BO34" s="367">
        <f t="shared" si="15"/>
        <v>1205.3072554748342</v>
      </c>
      <c r="BP34" s="367">
        <f t="shared" si="15"/>
        <v>1276.4214242752109</v>
      </c>
      <c r="BQ34" s="367">
        <f t="shared" si="15"/>
        <v>1345.0133969573189</v>
      </c>
      <c r="BR34" s="367">
        <f t="shared" si="15"/>
        <v>1579.4492598804859</v>
      </c>
      <c r="BS34" s="367">
        <f t="shared" si="15"/>
        <v>1687.7597736974262</v>
      </c>
      <c r="BT34" s="367">
        <f t="shared" si="15"/>
        <v>1745.3916532070889</v>
      </c>
      <c r="BU34" s="367">
        <f t="shared" si="15"/>
        <v>1808.1107948590625</v>
      </c>
      <c r="BV34" s="367">
        <f t="shared" si="15"/>
        <v>1944.9043992645175</v>
      </c>
      <c r="BW34" s="367">
        <f t="shared" si="15"/>
        <v>2116.288286825984</v>
      </c>
      <c r="BX34" s="367">
        <f t="shared" si="15"/>
        <v>2245.8835014780443</v>
      </c>
      <c r="BY34" s="367">
        <f t="shared" si="15"/>
        <v>2446.6424104537009</v>
      </c>
      <c r="BZ34" s="367">
        <f t="shared" si="15"/>
        <v>2844.1948579833138</v>
      </c>
      <c r="CA34" s="367">
        <f t="shared" si="15"/>
        <v>3645.090537402672</v>
      </c>
      <c r="CB34" s="367">
        <f t="shared" si="15"/>
        <v>4562.9314615151061</v>
      </c>
      <c r="CC34" s="367">
        <f t="shared" si="15"/>
        <v>5320.8607486720257</v>
      </c>
      <c r="CD34" s="367">
        <f t="shared" si="15"/>
        <v>6075.8076062382124</v>
      </c>
      <c r="CE34" s="367">
        <f t="shared" si="15"/>
        <v>6691.2928371297439</v>
      </c>
      <c r="CF34" s="367">
        <f t="shared" si="15"/>
        <v>7236.9136567211608</v>
      </c>
      <c r="CG34" s="367">
        <f t="shared" si="15"/>
        <v>7767.2402686819114</v>
      </c>
      <c r="CH34" s="374">
        <f t="shared" si="15"/>
        <v>8303.0910764437594</v>
      </c>
    </row>
    <row r="35" spans="1:86" ht="20.100000000000001" customHeight="1" x14ac:dyDescent="0.3">
      <c r="A35" s="370"/>
      <c r="B35" s="238" t="s">
        <v>598</v>
      </c>
      <c r="C35" s="372"/>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367"/>
      <c r="AU35" s="367"/>
      <c r="AV35" s="367"/>
      <c r="AW35" s="367"/>
      <c r="AX35" s="367"/>
      <c r="AY35" s="367"/>
      <c r="AZ35" s="367"/>
      <c r="BA35" s="367"/>
      <c r="BB35" s="367"/>
      <c r="BC35" s="367"/>
      <c r="BD35" s="367"/>
      <c r="BE35" s="367"/>
      <c r="BF35" s="367">
        <f t="shared" ref="BF35:CH35" si="16">BF5</f>
        <v>690.44271132894642</v>
      </c>
      <c r="BG35" s="367">
        <f t="shared" si="16"/>
        <v>719.5016457032948</v>
      </c>
      <c r="BH35" s="367">
        <f t="shared" si="16"/>
        <v>764.0410171291486</v>
      </c>
      <c r="BI35" s="367">
        <f t="shared" si="16"/>
        <v>838.94585151060733</v>
      </c>
      <c r="BJ35" s="367">
        <f t="shared" si="16"/>
        <v>884.09676018630137</v>
      </c>
      <c r="BK35" s="367">
        <f t="shared" si="16"/>
        <v>946.70173394029405</v>
      </c>
      <c r="BL35" s="367">
        <f t="shared" si="16"/>
        <v>1008.8216511390754</v>
      </c>
      <c r="BM35" s="367">
        <f t="shared" si="16"/>
        <v>1089.391707435587</v>
      </c>
      <c r="BN35" s="367">
        <f t="shared" si="16"/>
        <v>1116.9218850251939</v>
      </c>
      <c r="BO35" s="367">
        <f t="shared" si="16"/>
        <v>1205.3072554748342</v>
      </c>
      <c r="BP35" s="367">
        <f t="shared" si="16"/>
        <v>1276.4214242752109</v>
      </c>
      <c r="BQ35" s="367">
        <f t="shared" si="16"/>
        <v>1345.0133969573189</v>
      </c>
      <c r="BR35" s="367">
        <f t="shared" si="16"/>
        <v>1579.4492598804859</v>
      </c>
      <c r="BS35" s="367">
        <f t="shared" si="16"/>
        <v>1687.7597736974262</v>
      </c>
      <c r="BT35" s="367">
        <f t="shared" si="16"/>
        <v>1745.3916532070889</v>
      </c>
      <c r="BU35" s="367">
        <f t="shared" si="16"/>
        <v>1808.1107948590625</v>
      </c>
      <c r="BV35" s="367">
        <f t="shared" si="16"/>
        <v>1944.9043992645175</v>
      </c>
      <c r="BW35" s="367">
        <f t="shared" si="16"/>
        <v>2116.288286825984</v>
      </c>
      <c r="BX35" s="367">
        <f t="shared" si="16"/>
        <v>2245.8835014780443</v>
      </c>
      <c r="BY35" s="367">
        <f t="shared" si="16"/>
        <v>2446.6424104537009</v>
      </c>
      <c r="BZ35" s="367">
        <f t="shared" si="16"/>
        <v>2844.1948579833138</v>
      </c>
      <c r="CA35" s="367">
        <f t="shared" si="16"/>
        <v>3645.090537402672</v>
      </c>
      <c r="CB35" s="367">
        <f t="shared" si="16"/>
        <v>4562.9314615151061</v>
      </c>
      <c r="CC35" s="367">
        <f t="shared" si="16"/>
        <v>5320.8607486720257</v>
      </c>
      <c r="CD35" s="367">
        <f t="shared" si="16"/>
        <v>6075.8076062382124</v>
      </c>
      <c r="CE35" s="367">
        <f t="shared" si="16"/>
        <v>6691.2928371297439</v>
      </c>
      <c r="CF35" s="367">
        <f t="shared" si="16"/>
        <v>7236.9136567211608</v>
      </c>
      <c r="CG35" s="367">
        <f t="shared" si="16"/>
        <v>7767.2402686819114</v>
      </c>
      <c r="CH35" s="374">
        <f t="shared" si="16"/>
        <v>8303.0910764437594</v>
      </c>
    </row>
    <row r="36" spans="1:86" ht="29.4" customHeight="1" x14ac:dyDescent="0.3">
      <c r="A36" s="370"/>
      <c r="B36" s="365" t="s">
        <v>640</v>
      </c>
      <c r="C36" s="372"/>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c r="AI36" s="367"/>
      <c r="AJ36" s="367"/>
      <c r="AK36" s="367"/>
      <c r="AL36" s="367"/>
      <c r="AM36" s="367"/>
      <c r="AN36" s="367"/>
      <c r="AO36" s="367"/>
      <c r="AP36" s="367"/>
      <c r="AQ36" s="367"/>
      <c r="AR36" s="367"/>
      <c r="AS36" s="367"/>
      <c r="AT36" s="367"/>
      <c r="AU36" s="367"/>
      <c r="AV36" s="367"/>
      <c r="AW36" s="367"/>
      <c r="AX36" s="367"/>
      <c r="AY36" s="367"/>
      <c r="AZ36" s="367"/>
      <c r="BA36" s="367"/>
      <c r="BB36" s="367"/>
      <c r="BC36" s="367"/>
      <c r="BD36" s="367"/>
      <c r="BE36" s="367"/>
      <c r="BF36" s="367">
        <f t="shared" ref="BF36:CG36" si="17">SUM(BF37:BF38)</f>
        <v>17111.779067617197</v>
      </c>
      <c r="BG36" s="367">
        <f t="shared" si="17"/>
        <v>17596.646031803455</v>
      </c>
      <c r="BH36" s="367">
        <f t="shared" si="17"/>
        <v>17468.322570319164</v>
      </c>
      <c r="BI36" s="367">
        <f t="shared" si="17"/>
        <v>17481.839816226966</v>
      </c>
      <c r="BJ36" s="367">
        <f t="shared" si="17"/>
        <v>17681.129207986563</v>
      </c>
      <c r="BK36" s="367">
        <f t="shared" si="17"/>
        <v>18577.085321534774</v>
      </c>
      <c r="BL36" s="367">
        <f t="shared" si="17"/>
        <v>18979.785658846373</v>
      </c>
      <c r="BM36" s="367">
        <f t="shared" si="17"/>
        <v>20180.502945721317</v>
      </c>
      <c r="BN36" s="367">
        <f t="shared" si="17"/>
        <v>20561.069745789639</v>
      </c>
      <c r="BO36" s="367">
        <f t="shared" si="17"/>
        <v>21261.824597623625</v>
      </c>
      <c r="BP36" s="367">
        <f t="shared" si="17"/>
        <v>22014.329123627125</v>
      </c>
      <c r="BQ36" s="367">
        <f t="shared" si="17"/>
        <v>22502.603825242466</v>
      </c>
      <c r="BR36" s="367">
        <f t="shared" si="17"/>
        <v>24316.926951087073</v>
      </c>
      <c r="BS36" s="367">
        <f t="shared" si="17"/>
        <v>26272.569402365807</v>
      </c>
      <c r="BT36" s="367">
        <f t="shared" si="17"/>
        <v>27100.373255799481</v>
      </c>
      <c r="BU36" s="367">
        <f t="shared" si="17"/>
        <v>29164.942224355884</v>
      </c>
      <c r="BV36" s="367">
        <f t="shared" si="17"/>
        <v>30549.020416349485</v>
      </c>
      <c r="BW36" s="367">
        <f t="shared" si="17"/>
        <v>31896.573783893142</v>
      </c>
      <c r="BX36" s="367">
        <f t="shared" si="17"/>
        <v>35673.877811281971</v>
      </c>
      <c r="BY36" s="367">
        <f t="shared" si="17"/>
        <v>38376.357879152114</v>
      </c>
      <c r="BZ36" s="367">
        <f t="shared" si="17"/>
        <v>41505.879398257064</v>
      </c>
      <c r="CA36" s="367">
        <f t="shared" si="17"/>
        <v>49441.600236884202</v>
      </c>
      <c r="CB36" s="367">
        <f t="shared" si="17"/>
        <v>58155.427568879582</v>
      </c>
      <c r="CC36" s="367">
        <f t="shared" si="17"/>
        <v>62484.017306208196</v>
      </c>
      <c r="CD36" s="367">
        <f t="shared" si="17"/>
        <v>67885.210187252189</v>
      </c>
      <c r="CE36" s="367">
        <f t="shared" si="17"/>
        <v>71759.648018153472</v>
      </c>
      <c r="CF36" s="367">
        <f t="shared" si="17"/>
        <v>74916.943303749838</v>
      </c>
      <c r="CG36" s="367">
        <f t="shared" si="17"/>
        <v>78119.077646712409</v>
      </c>
      <c r="CH36" s="374">
        <f t="shared" ref="CH36" si="18">SUM(CH37:CH38)</f>
        <v>81621.109102906092</v>
      </c>
    </row>
    <row r="37" spans="1:86" ht="20.100000000000001" customHeight="1" x14ac:dyDescent="0.3">
      <c r="A37" s="370"/>
      <c r="B37" s="238" t="s">
        <v>598</v>
      </c>
      <c r="C37" s="372"/>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c r="AJ37" s="367"/>
      <c r="AK37" s="367"/>
      <c r="AL37" s="367"/>
      <c r="AM37" s="367"/>
      <c r="AN37" s="367"/>
      <c r="AO37" s="367"/>
      <c r="AP37" s="367"/>
      <c r="AQ37" s="367"/>
      <c r="AR37" s="367"/>
      <c r="AS37" s="367"/>
      <c r="AT37" s="367"/>
      <c r="AU37" s="367"/>
      <c r="AV37" s="367"/>
      <c r="AW37" s="367"/>
      <c r="AX37" s="367"/>
      <c r="AY37" s="367"/>
      <c r="AZ37" s="367"/>
      <c r="BA37" s="367"/>
      <c r="BB37" s="367"/>
      <c r="BC37" s="367"/>
      <c r="BD37" s="367"/>
      <c r="BE37" s="367"/>
      <c r="BF37" s="367">
        <f t="shared" ref="BF37:CH37" si="19">BF9</f>
        <v>15879.999067425297</v>
      </c>
      <c r="BG37" s="367">
        <f t="shared" si="19"/>
        <v>16300.954045888015</v>
      </c>
      <c r="BH37" s="367">
        <f t="shared" si="19"/>
        <v>16185.135341877125</v>
      </c>
      <c r="BI37" s="367">
        <f t="shared" si="19"/>
        <v>16179.123834407495</v>
      </c>
      <c r="BJ37" s="367">
        <f t="shared" si="19"/>
        <v>16357.076585717397</v>
      </c>
      <c r="BK37" s="367">
        <f t="shared" si="19"/>
        <v>17173.350160501046</v>
      </c>
      <c r="BL37" s="367">
        <f t="shared" si="19"/>
        <v>17507.576814003809</v>
      </c>
      <c r="BM37" s="367">
        <f t="shared" si="19"/>
        <v>18561.081350514189</v>
      </c>
      <c r="BN37" s="367">
        <f t="shared" si="19"/>
        <v>18782.934826636374</v>
      </c>
      <c r="BO37" s="367">
        <f t="shared" si="19"/>
        <v>19289.254821596587</v>
      </c>
      <c r="BP37" s="367">
        <f t="shared" si="19"/>
        <v>19789.202906166465</v>
      </c>
      <c r="BQ37" s="367">
        <f t="shared" si="19"/>
        <v>20081.401644511174</v>
      </c>
      <c r="BR37" s="367">
        <f t="shared" si="19"/>
        <v>21655.663540695317</v>
      </c>
      <c r="BS37" s="367">
        <f t="shared" si="19"/>
        <v>23364.004786877518</v>
      </c>
      <c r="BT37" s="367">
        <f t="shared" si="19"/>
        <v>24056.7560495492</v>
      </c>
      <c r="BU37" s="367">
        <f t="shared" si="19"/>
        <v>25866.267773346459</v>
      </c>
      <c r="BV37" s="367">
        <f t="shared" si="19"/>
        <v>26890.222647716575</v>
      </c>
      <c r="BW37" s="367">
        <f t="shared" si="19"/>
        <v>28127.602144333941</v>
      </c>
      <c r="BX37" s="367">
        <f t="shared" si="19"/>
        <v>31796.383063030447</v>
      </c>
      <c r="BY37" s="367">
        <f t="shared" si="19"/>
        <v>34418.632311386566</v>
      </c>
      <c r="BZ37" s="367">
        <f t="shared" si="19"/>
        <v>37107.33043878754</v>
      </c>
      <c r="CA37" s="367">
        <f t="shared" si="19"/>
        <v>44361.748016736397</v>
      </c>
      <c r="CB37" s="367">
        <f t="shared" si="19"/>
        <v>52258.140191074315</v>
      </c>
      <c r="CC37" s="367">
        <f t="shared" si="19"/>
        <v>56204.041300112076</v>
      </c>
      <c r="CD37" s="367">
        <f t="shared" si="19"/>
        <v>61202.640307660244</v>
      </c>
      <c r="CE37" s="367">
        <f t="shared" si="19"/>
        <v>64662.227022852203</v>
      </c>
      <c r="CF37" s="367">
        <f t="shared" si="19"/>
        <v>67445.553120764438</v>
      </c>
      <c r="CG37" s="367">
        <f t="shared" si="19"/>
        <v>70275.984351519321</v>
      </c>
      <c r="CH37" s="374">
        <f t="shared" si="19"/>
        <v>73429.522584262828</v>
      </c>
    </row>
    <row r="38" spans="1:86" ht="20.100000000000001" customHeight="1" x14ac:dyDescent="0.3">
      <c r="A38" s="370"/>
      <c r="B38" s="381" t="s">
        <v>645</v>
      </c>
      <c r="C38" s="372"/>
      <c r="D38" s="367"/>
      <c r="E38" s="367"/>
      <c r="F38" s="367"/>
      <c r="G38" s="367"/>
      <c r="H38" s="367"/>
      <c r="I38" s="367"/>
      <c r="J38" s="367"/>
      <c r="K38" s="367"/>
      <c r="L38" s="367"/>
      <c r="M38" s="367"/>
      <c r="N38" s="367"/>
      <c r="O38" s="367"/>
      <c r="P38" s="367"/>
      <c r="Q38" s="367"/>
      <c r="R38" s="367"/>
      <c r="S38" s="367"/>
      <c r="T38" s="367"/>
      <c r="U38" s="367"/>
      <c r="V38" s="367"/>
      <c r="W38" s="367"/>
      <c r="X38" s="367"/>
      <c r="Y38" s="367"/>
      <c r="Z38" s="367"/>
      <c r="AA38" s="367"/>
      <c r="AB38" s="367"/>
      <c r="AC38" s="367"/>
      <c r="AD38" s="367"/>
      <c r="AE38" s="367"/>
      <c r="AF38" s="367"/>
      <c r="AG38" s="367"/>
      <c r="AH38" s="367"/>
      <c r="AI38" s="367"/>
      <c r="AJ38" s="367"/>
      <c r="AK38" s="367"/>
      <c r="AL38" s="367"/>
      <c r="AM38" s="367"/>
      <c r="AN38" s="367"/>
      <c r="AO38" s="367"/>
      <c r="AP38" s="367"/>
      <c r="AQ38" s="367"/>
      <c r="AR38" s="367"/>
      <c r="AS38" s="367"/>
      <c r="AT38" s="367"/>
      <c r="AU38" s="367"/>
      <c r="AV38" s="367"/>
      <c r="AW38" s="367"/>
      <c r="AX38" s="367"/>
      <c r="AY38" s="367"/>
      <c r="AZ38" s="367"/>
      <c r="BA38" s="367"/>
      <c r="BB38" s="367"/>
      <c r="BC38" s="367"/>
      <c r="BD38" s="367"/>
      <c r="BE38" s="367"/>
      <c r="BF38" s="367">
        <f t="shared" ref="BF38:CH38" si="20">SUM(BF39:BF41)</f>
        <v>1231.7800001919002</v>
      </c>
      <c r="BG38" s="367">
        <f t="shared" si="20"/>
        <v>1295.69198591544</v>
      </c>
      <c r="BH38" s="367">
        <f t="shared" si="20"/>
        <v>1283.1872284420381</v>
      </c>
      <c r="BI38" s="367">
        <f t="shared" si="20"/>
        <v>1302.71598181947</v>
      </c>
      <c r="BJ38" s="367">
        <f t="shared" si="20"/>
        <v>1324.0526222691651</v>
      </c>
      <c r="BK38" s="367">
        <f t="shared" si="20"/>
        <v>1403.7351610337266</v>
      </c>
      <c r="BL38" s="367">
        <f t="shared" si="20"/>
        <v>1472.2088448425638</v>
      </c>
      <c r="BM38" s="367">
        <f t="shared" si="20"/>
        <v>1619.4215952071265</v>
      </c>
      <c r="BN38" s="367">
        <f t="shared" si="20"/>
        <v>1778.1349191532652</v>
      </c>
      <c r="BO38" s="367">
        <f t="shared" si="20"/>
        <v>1972.5697760270373</v>
      </c>
      <c r="BP38" s="367">
        <f t="shared" si="20"/>
        <v>2225.1262174606591</v>
      </c>
      <c r="BQ38" s="367">
        <f t="shared" si="20"/>
        <v>2421.2021807312931</v>
      </c>
      <c r="BR38" s="367">
        <f t="shared" si="20"/>
        <v>2661.2634103917562</v>
      </c>
      <c r="BS38" s="367">
        <f t="shared" si="20"/>
        <v>2908.5646154882879</v>
      </c>
      <c r="BT38" s="367">
        <f t="shared" si="20"/>
        <v>3043.6172062502792</v>
      </c>
      <c r="BU38" s="367">
        <f t="shared" si="20"/>
        <v>3298.674451009425</v>
      </c>
      <c r="BV38" s="367">
        <f t="shared" si="20"/>
        <v>3658.7977686329123</v>
      </c>
      <c r="BW38" s="367">
        <f t="shared" si="20"/>
        <v>3768.9716395592</v>
      </c>
      <c r="BX38" s="367">
        <f t="shared" si="20"/>
        <v>3877.4947482515254</v>
      </c>
      <c r="BY38" s="367">
        <f t="shared" si="20"/>
        <v>3957.7255677655462</v>
      </c>
      <c r="BZ38" s="367">
        <f t="shared" si="20"/>
        <v>4398.5489594695255</v>
      </c>
      <c r="CA38" s="367">
        <f t="shared" si="20"/>
        <v>5079.8522201478045</v>
      </c>
      <c r="CB38" s="367">
        <f t="shared" si="20"/>
        <v>5897.2873778052644</v>
      </c>
      <c r="CC38" s="367">
        <f t="shared" si="20"/>
        <v>6279.976006096118</v>
      </c>
      <c r="CD38" s="367">
        <f t="shared" si="20"/>
        <v>6682.5698795919407</v>
      </c>
      <c r="CE38" s="367">
        <f t="shared" si="20"/>
        <v>7097.4209953012687</v>
      </c>
      <c r="CF38" s="367">
        <f t="shared" si="20"/>
        <v>7471.3901829854012</v>
      </c>
      <c r="CG38" s="367">
        <f t="shared" si="20"/>
        <v>7843.0932951930863</v>
      </c>
      <c r="CH38" s="374">
        <f t="shared" si="20"/>
        <v>8191.5865186432693</v>
      </c>
    </row>
    <row r="39" spans="1:86" ht="15.6" x14ac:dyDescent="0.3">
      <c r="A39" s="370"/>
      <c r="B39" s="379" t="s">
        <v>382</v>
      </c>
      <c r="C39" s="372"/>
      <c r="D39" s="367"/>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7"/>
      <c r="AG39" s="367"/>
      <c r="AH39" s="367"/>
      <c r="AI39" s="367"/>
      <c r="AJ39" s="367"/>
      <c r="AK39" s="367"/>
      <c r="AL39" s="367"/>
      <c r="AM39" s="367"/>
      <c r="AN39" s="367"/>
      <c r="AO39" s="367"/>
      <c r="AP39" s="367"/>
      <c r="AQ39" s="367"/>
      <c r="AR39" s="367"/>
      <c r="AS39" s="367"/>
      <c r="AT39" s="367"/>
      <c r="AU39" s="367"/>
      <c r="AV39" s="367"/>
      <c r="AW39" s="367"/>
      <c r="AX39" s="367"/>
      <c r="AY39" s="367"/>
      <c r="AZ39" s="367"/>
      <c r="BA39" s="367"/>
      <c r="BB39" s="367"/>
      <c r="BC39" s="367"/>
      <c r="BD39" s="367"/>
      <c r="BE39" s="367"/>
      <c r="BF39" s="367">
        <v>855.46384702472824</v>
      </c>
      <c r="BG39" s="367">
        <v>918.11348954198138</v>
      </c>
      <c r="BH39" s="367">
        <v>954.91746170829458</v>
      </c>
      <c r="BI39" s="367">
        <v>1006.4102402751176</v>
      </c>
      <c r="BJ39" s="367">
        <v>1033.5671352518705</v>
      </c>
      <c r="BK39" s="367">
        <v>1120.0132823808292</v>
      </c>
      <c r="BL39" s="367">
        <v>1195.2589431501253</v>
      </c>
      <c r="BM39" s="367">
        <v>1315.1364456489532</v>
      </c>
      <c r="BN39" s="367">
        <v>1389.8903774219823</v>
      </c>
      <c r="BO39" s="367">
        <v>1541.8842557587195</v>
      </c>
      <c r="BP39" s="367">
        <v>1716.9083303480984</v>
      </c>
      <c r="BQ39" s="367">
        <v>1863.3706372540066</v>
      </c>
      <c r="BR39" s="367">
        <v>2075.5616279067667</v>
      </c>
      <c r="BS39" s="367">
        <v>2284.8672934506117</v>
      </c>
      <c r="BT39" s="367">
        <v>2395.78088359308</v>
      </c>
      <c r="BU39" s="367">
        <v>2545.4341335773142</v>
      </c>
      <c r="BV39" s="367">
        <v>2746.5952835481871</v>
      </c>
      <c r="BW39" s="367">
        <v>2913.4681466665274</v>
      </c>
      <c r="BX39" s="367">
        <v>3011.1487865259865</v>
      </c>
      <c r="BY39" s="367">
        <v>3044.3763376680545</v>
      </c>
      <c r="BZ39" s="367">
        <v>3219.2238696424706</v>
      </c>
      <c r="CA39" s="367">
        <v>3705.0208703008252</v>
      </c>
      <c r="CB39" s="367">
        <v>4202.8481937924844</v>
      </c>
      <c r="CC39" s="367">
        <v>4539.7565717847738</v>
      </c>
      <c r="CD39" s="367">
        <v>4982.8398365789308</v>
      </c>
      <c r="CE39" s="367">
        <v>5355.9036505784325</v>
      </c>
      <c r="CF39" s="367">
        <v>5644.6817561138168</v>
      </c>
      <c r="CG39" s="367">
        <v>5932.3485947894096</v>
      </c>
      <c r="CH39" s="374">
        <v>6209.9080645177328</v>
      </c>
    </row>
    <row r="40" spans="1:86" ht="15.6" x14ac:dyDescent="0.3">
      <c r="A40" s="370"/>
      <c r="B40" s="379" t="s">
        <v>601</v>
      </c>
      <c r="C40" s="372"/>
      <c r="D40" s="367"/>
      <c r="E40" s="367"/>
      <c r="F40" s="367"/>
      <c r="G40" s="367"/>
      <c r="H40" s="367"/>
      <c r="I40" s="367"/>
      <c r="J40" s="367"/>
      <c r="K40" s="367"/>
      <c r="L40" s="367"/>
      <c r="M40" s="367"/>
      <c r="N40" s="367"/>
      <c r="O40" s="367"/>
      <c r="P40" s="367"/>
      <c r="Q40" s="367"/>
      <c r="R40" s="367"/>
      <c r="S40" s="367"/>
      <c r="T40" s="367"/>
      <c r="U40" s="367"/>
      <c r="V40" s="367"/>
      <c r="W40" s="367"/>
      <c r="X40" s="367"/>
      <c r="Y40" s="367"/>
      <c r="Z40" s="367"/>
      <c r="AA40" s="367"/>
      <c r="AB40" s="367"/>
      <c r="AC40" s="367"/>
      <c r="AD40" s="367"/>
      <c r="AE40" s="367"/>
      <c r="AF40" s="367"/>
      <c r="AG40" s="367"/>
      <c r="AH40" s="367"/>
      <c r="AI40" s="367"/>
      <c r="AJ40" s="367"/>
      <c r="AK40" s="367"/>
      <c r="AL40" s="367"/>
      <c r="AM40" s="367"/>
      <c r="AN40" s="367"/>
      <c r="AO40" s="367"/>
      <c r="AP40" s="367"/>
      <c r="AQ40" s="367"/>
      <c r="AR40" s="367"/>
      <c r="AS40" s="367"/>
      <c r="AT40" s="367"/>
      <c r="AU40" s="367"/>
      <c r="AV40" s="367"/>
      <c r="AW40" s="367"/>
      <c r="AX40" s="367"/>
      <c r="AY40" s="367"/>
      <c r="AZ40" s="367"/>
      <c r="BA40" s="367"/>
      <c r="BB40" s="367"/>
      <c r="BC40" s="367"/>
      <c r="BD40" s="367"/>
      <c r="BE40" s="367"/>
      <c r="BF40" s="367">
        <v>376.31615316717199</v>
      </c>
      <c r="BG40" s="367">
        <v>377.57849637345873</v>
      </c>
      <c r="BH40" s="367">
        <v>328.26976673374355</v>
      </c>
      <c r="BI40" s="367">
        <v>296.30574154435226</v>
      </c>
      <c r="BJ40" s="367">
        <v>290.48548701729464</v>
      </c>
      <c r="BK40" s="367">
        <v>283.72187865289749</v>
      </c>
      <c r="BL40" s="367">
        <v>276.94990169243857</v>
      </c>
      <c r="BM40" s="367">
        <v>304.28514955817326</v>
      </c>
      <c r="BN40" s="367">
        <v>388.24454173128282</v>
      </c>
      <c r="BO40" s="367">
        <v>430.68552026831782</v>
      </c>
      <c r="BP40" s="367">
        <v>508.21788711256067</v>
      </c>
      <c r="BQ40" s="367">
        <v>557.83154347728623</v>
      </c>
      <c r="BR40" s="367">
        <v>585.49981248498932</v>
      </c>
      <c r="BS40" s="367">
        <v>622.12849203767587</v>
      </c>
      <c r="BT40" s="367">
        <v>626.32200668966493</v>
      </c>
      <c r="BU40" s="367">
        <v>674.62025960591507</v>
      </c>
      <c r="BV40" s="367">
        <v>669.69538822580728</v>
      </c>
      <c r="BW40" s="367">
        <v>637.83416075420985</v>
      </c>
      <c r="BX40" s="367">
        <v>497.88901681450631</v>
      </c>
      <c r="BY40" s="367">
        <v>400.94470541488232</v>
      </c>
      <c r="BZ40" s="367">
        <v>503.8554365944143</v>
      </c>
      <c r="CA40" s="367">
        <v>406.56406345525403</v>
      </c>
      <c r="CB40" s="367">
        <v>206.40715954256189</v>
      </c>
      <c r="CC40" s="367">
        <v>8.4847582443974972</v>
      </c>
      <c r="CD40" s="367">
        <v>4.8295642803584222</v>
      </c>
      <c r="CE40" s="367">
        <v>2.1677708536323856</v>
      </c>
      <c r="CF40" s="367">
        <v>0.8953272892621984</v>
      </c>
      <c r="CG40" s="367">
        <v>0.12577619186266784</v>
      </c>
      <c r="CH40" s="374">
        <v>1.6214159582541581</v>
      </c>
    </row>
    <row r="41" spans="1:86" ht="15.6" x14ac:dyDescent="0.3">
      <c r="A41" s="370"/>
      <c r="B41" s="379" t="s">
        <v>646</v>
      </c>
      <c r="C41" s="376" t="s">
        <v>643</v>
      </c>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67"/>
      <c r="AV41" s="367"/>
      <c r="AW41" s="367"/>
      <c r="AX41" s="367"/>
      <c r="AY41" s="367"/>
      <c r="AZ41" s="367"/>
      <c r="BA41" s="367"/>
      <c r="BB41" s="367"/>
      <c r="BC41" s="367"/>
      <c r="BD41" s="367"/>
      <c r="BE41" s="367"/>
      <c r="BF41" s="367">
        <v>0</v>
      </c>
      <c r="BG41" s="367">
        <v>0</v>
      </c>
      <c r="BH41" s="367">
        <v>0</v>
      </c>
      <c r="BI41" s="367">
        <v>0</v>
      </c>
      <c r="BJ41" s="367">
        <v>0</v>
      </c>
      <c r="BK41" s="367">
        <v>0</v>
      </c>
      <c r="BL41" s="367">
        <v>0</v>
      </c>
      <c r="BM41" s="367">
        <v>0</v>
      </c>
      <c r="BN41" s="367">
        <v>0</v>
      </c>
      <c r="BO41" s="367">
        <v>0</v>
      </c>
      <c r="BP41" s="367">
        <v>0</v>
      </c>
      <c r="BQ41" s="367">
        <v>0</v>
      </c>
      <c r="BR41" s="367">
        <v>0.20197000000000001</v>
      </c>
      <c r="BS41" s="367">
        <v>1.5688299999999999</v>
      </c>
      <c r="BT41" s="367">
        <v>21.514315967534472</v>
      </c>
      <c r="BU41" s="367">
        <v>78.62005782619562</v>
      </c>
      <c r="BV41" s="367">
        <v>242.50709685891789</v>
      </c>
      <c r="BW41" s="367">
        <v>217.66933213846298</v>
      </c>
      <c r="BX41" s="367">
        <v>368.45694491103279</v>
      </c>
      <c r="BY41" s="367">
        <v>512.40452468260958</v>
      </c>
      <c r="BZ41" s="367">
        <v>675.46965323264101</v>
      </c>
      <c r="CA41" s="367">
        <v>968.26728639172472</v>
      </c>
      <c r="CB41" s="367">
        <v>1488.0320244702179</v>
      </c>
      <c r="CC41" s="367">
        <v>1731.7346760669475</v>
      </c>
      <c r="CD41" s="367">
        <v>1694.9004787326512</v>
      </c>
      <c r="CE41" s="367">
        <v>1739.3495738692038</v>
      </c>
      <c r="CF41" s="367">
        <v>1825.8130995823219</v>
      </c>
      <c r="CG41" s="367">
        <v>1910.6189242118144</v>
      </c>
      <c r="CH41" s="374">
        <v>1980.0570381672821</v>
      </c>
    </row>
    <row r="42" spans="1:86" ht="29.4" customHeight="1" x14ac:dyDescent="0.3">
      <c r="A42" s="370"/>
      <c r="B42" s="365" t="s">
        <v>644</v>
      </c>
      <c r="C42" s="372"/>
      <c r="D42" s="367"/>
      <c r="E42" s="367"/>
      <c r="F42" s="367"/>
      <c r="G42" s="367"/>
      <c r="H42" s="367"/>
      <c r="I42" s="367"/>
      <c r="J42" s="367"/>
      <c r="K42" s="367"/>
      <c r="L42" s="367"/>
      <c r="M42" s="367"/>
      <c r="N42" s="367"/>
      <c r="O42" s="367"/>
      <c r="P42" s="367"/>
      <c r="Q42" s="367"/>
      <c r="R42" s="367"/>
      <c r="S42" s="367"/>
      <c r="T42" s="367"/>
      <c r="U42" s="367"/>
      <c r="V42" s="367"/>
      <c r="W42" s="367"/>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7"/>
      <c r="AU42" s="367"/>
      <c r="AV42" s="367"/>
      <c r="AW42" s="367"/>
      <c r="AX42" s="367"/>
      <c r="AY42" s="367"/>
      <c r="AZ42" s="367"/>
      <c r="BA42" s="367"/>
      <c r="BB42" s="367"/>
      <c r="BC42" s="367"/>
      <c r="BD42" s="367"/>
      <c r="BE42" s="367"/>
      <c r="BF42" s="367">
        <f t="shared" ref="BF42:CG42" si="21">SUM(BF43:BF44)</f>
        <v>5041.2263455662769</v>
      </c>
      <c r="BG42" s="367">
        <f t="shared" si="21"/>
        <v>5417.3363749524233</v>
      </c>
      <c r="BH42" s="367">
        <f t="shared" si="21"/>
        <v>5760.902121110631</v>
      </c>
      <c r="BI42" s="367">
        <f t="shared" si="21"/>
        <v>6184.049100147804</v>
      </c>
      <c r="BJ42" s="367">
        <f t="shared" si="21"/>
        <v>6612.1404043810753</v>
      </c>
      <c r="BK42" s="367">
        <f t="shared" si="21"/>
        <v>7214.2660935997801</v>
      </c>
      <c r="BL42" s="367">
        <f t="shared" si="21"/>
        <v>7694.8108591036253</v>
      </c>
      <c r="BM42" s="367">
        <f t="shared" si="21"/>
        <v>8374.9153330296958</v>
      </c>
      <c r="BN42" s="367">
        <f t="shared" si="21"/>
        <v>8666.3252668285641</v>
      </c>
      <c r="BO42" s="367">
        <f t="shared" si="21"/>
        <v>8910.5668616279454</v>
      </c>
      <c r="BP42" s="367">
        <f t="shared" si="21"/>
        <v>9275.8003970262143</v>
      </c>
      <c r="BQ42" s="367">
        <f t="shared" si="21"/>
        <v>9307.6113382341337</v>
      </c>
      <c r="BR42" s="367">
        <f t="shared" si="21"/>
        <v>9675.357586715827</v>
      </c>
      <c r="BS42" s="367">
        <f t="shared" si="21"/>
        <v>9510.048049058898</v>
      </c>
      <c r="BT42" s="367">
        <f t="shared" si="21"/>
        <v>9509.2442273629094</v>
      </c>
      <c r="BU42" s="367">
        <f t="shared" si="21"/>
        <v>9399.0271304816415</v>
      </c>
      <c r="BV42" s="367">
        <f t="shared" si="21"/>
        <v>9417.6009853171636</v>
      </c>
      <c r="BW42" s="367">
        <f t="shared" si="21"/>
        <v>9949.5442957908781</v>
      </c>
      <c r="BX42" s="367">
        <f t="shared" si="21"/>
        <v>10004.133868267776</v>
      </c>
      <c r="BY42" s="367">
        <f t="shared" si="21"/>
        <v>10072.033814862109</v>
      </c>
      <c r="BZ42" s="367">
        <f t="shared" si="21"/>
        <v>10786.162006520899</v>
      </c>
      <c r="CA42" s="367">
        <f t="shared" si="21"/>
        <v>12612.500014695135</v>
      </c>
      <c r="CB42" s="367">
        <f t="shared" si="21"/>
        <v>14284.443755306662</v>
      </c>
      <c r="CC42" s="367">
        <f t="shared" si="21"/>
        <v>15409.689533642375</v>
      </c>
      <c r="CD42" s="367">
        <f t="shared" si="21"/>
        <v>16401.272920107705</v>
      </c>
      <c r="CE42" s="367">
        <f t="shared" si="21"/>
        <v>16794.689675799753</v>
      </c>
      <c r="CF42" s="367">
        <f t="shared" si="21"/>
        <v>17467.647064007753</v>
      </c>
      <c r="CG42" s="367">
        <f t="shared" si="21"/>
        <v>18594.415864852625</v>
      </c>
      <c r="CH42" s="374">
        <f t="shared" ref="CH42" si="22">SUM(CH43:CH44)</f>
        <v>20021.209880911352</v>
      </c>
    </row>
    <row r="43" spans="1:86" ht="20.100000000000001" customHeight="1" x14ac:dyDescent="0.3">
      <c r="A43" s="370"/>
      <c r="B43" s="238" t="s">
        <v>598</v>
      </c>
      <c r="C43" s="372"/>
      <c r="D43" s="367"/>
      <c r="E43" s="367"/>
      <c r="F43" s="367"/>
      <c r="G43" s="367"/>
      <c r="H43" s="367"/>
      <c r="I43" s="367"/>
      <c r="J43" s="367"/>
      <c r="K43" s="367"/>
      <c r="L43" s="367"/>
      <c r="M43" s="367"/>
      <c r="N43" s="367"/>
      <c r="O43" s="367"/>
      <c r="P43" s="367"/>
      <c r="Q43" s="367"/>
      <c r="R43" s="367"/>
      <c r="S43" s="367"/>
      <c r="T43" s="367"/>
      <c r="U43" s="367"/>
      <c r="V43" s="367"/>
      <c r="W43" s="367"/>
      <c r="X43" s="367"/>
      <c r="Y43" s="367"/>
      <c r="Z43" s="367"/>
      <c r="AA43" s="367"/>
      <c r="AB43" s="367"/>
      <c r="AC43" s="367"/>
      <c r="AD43" s="367"/>
      <c r="AE43" s="367"/>
      <c r="AF43" s="367"/>
      <c r="AG43" s="367"/>
      <c r="AH43" s="367"/>
      <c r="AI43" s="367"/>
      <c r="AJ43" s="367"/>
      <c r="AK43" s="367"/>
      <c r="AL43" s="367"/>
      <c r="AM43" s="367"/>
      <c r="AN43" s="367"/>
      <c r="AO43" s="367"/>
      <c r="AP43" s="367"/>
      <c r="AQ43" s="367"/>
      <c r="AR43" s="367"/>
      <c r="AS43" s="367"/>
      <c r="AT43" s="367"/>
      <c r="AU43" s="367"/>
      <c r="AV43" s="367"/>
      <c r="AW43" s="367"/>
      <c r="AX43" s="367"/>
      <c r="AY43" s="367"/>
      <c r="AZ43" s="367"/>
      <c r="BA43" s="367"/>
      <c r="BB43" s="367"/>
      <c r="BC43" s="367"/>
      <c r="BD43" s="367"/>
      <c r="BE43" s="367"/>
      <c r="BF43" s="367">
        <f t="shared" ref="BF43:CH43" si="23">BF23</f>
        <v>4999.8573161455424</v>
      </c>
      <c r="BG43" s="367">
        <f t="shared" si="23"/>
        <v>5384.677539788494</v>
      </c>
      <c r="BH43" s="367">
        <f t="shared" si="23"/>
        <v>5726.2204987845234</v>
      </c>
      <c r="BI43" s="367">
        <f t="shared" si="23"/>
        <v>6151.8525151634767</v>
      </c>
      <c r="BJ43" s="367">
        <f t="shared" si="23"/>
        <v>6576.638313039105</v>
      </c>
      <c r="BK43" s="367">
        <f t="shared" si="23"/>
        <v>7174.1206858509522</v>
      </c>
      <c r="BL43" s="367">
        <f t="shared" si="23"/>
        <v>7652.3889731357231</v>
      </c>
      <c r="BM43" s="367">
        <f t="shared" si="23"/>
        <v>8330.6209059353387</v>
      </c>
      <c r="BN43" s="367">
        <f t="shared" si="23"/>
        <v>8624.727152145937</v>
      </c>
      <c r="BO43" s="367">
        <f t="shared" si="23"/>
        <v>8872.6832886751581</v>
      </c>
      <c r="BP43" s="367">
        <f t="shared" si="23"/>
        <v>9234.7560273284089</v>
      </c>
      <c r="BQ43" s="367">
        <f t="shared" si="23"/>
        <v>9265.2101318569985</v>
      </c>
      <c r="BR43" s="367">
        <f t="shared" si="23"/>
        <v>9634.5188944744077</v>
      </c>
      <c r="BS43" s="367">
        <f t="shared" si="23"/>
        <v>9471.8230115605602</v>
      </c>
      <c r="BT43" s="367">
        <f t="shared" si="23"/>
        <v>9472.5280694426838</v>
      </c>
      <c r="BU43" s="367">
        <f t="shared" si="23"/>
        <v>9363.6580191450303</v>
      </c>
      <c r="BV43" s="367">
        <f t="shared" si="23"/>
        <v>9389.1322212832074</v>
      </c>
      <c r="BW43" s="367">
        <f t="shared" si="23"/>
        <v>9922.213130357406</v>
      </c>
      <c r="BX43" s="367">
        <f t="shared" si="23"/>
        <v>9976.6981999137624</v>
      </c>
      <c r="BY43" s="367">
        <f t="shared" si="23"/>
        <v>10041.644638510163</v>
      </c>
      <c r="BZ43" s="367">
        <f t="shared" si="23"/>
        <v>10755.57051774337</v>
      </c>
      <c r="CA43" s="367">
        <f t="shared" si="23"/>
        <v>12579.68533282596</v>
      </c>
      <c r="CB43" s="367">
        <f t="shared" si="23"/>
        <v>14247.995531719145</v>
      </c>
      <c r="CC43" s="367">
        <f t="shared" si="23"/>
        <v>15368.982291666578</v>
      </c>
      <c r="CD43" s="367">
        <f t="shared" si="23"/>
        <v>16359.546391516129</v>
      </c>
      <c r="CE43" s="367">
        <f t="shared" si="23"/>
        <v>16754.463777271485</v>
      </c>
      <c r="CF43" s="367">
        <f t="shared" si="23"/>
        <v>17426.828599228087</v>
      </c>
      <c r="CG43" s="367">
        <f t="shared" si="23"/>
        <v>18550.861634974885</v>
      </c>
      <c r="CH43" s="374">
        <f t="shared" si="23"/>
        <v>19974.707356794261</v>
      </c>
    </row>
    <row r="44" spans="1:86" ht="20.100000000000001" customHeight="1" x14ac:dyDescent="0.3">
      <c r="A44" s="370"/>
      <c r="B44" s="381" t="s">
        <v>645</v>
      </c>
      <c r="C44" s="372"/>
      <c r="D44" s="367"/>
      <c r="E44" s="367"/>
      <c r="F44" s="367"/>
      <c r="G44" s="367"/>
      <c r="H44" s="367"/>
      <c r="I44" s="367"/>
      <c r="J44" s="367"/>
      <c r="K44" s="367"/>
      <c r="L44" s="367"/>
      <c r="M44" s="367"/>
      <c r="N44" s="367"/>
      <c r="O44" s="367"/>
      <c r="P44" s="367"/>
      <c r="Q44" s="367"/>
      <c r="R44" s="367"/>
      <c r="S44" s="367"/>
      <c r="T44" s="367"/>
      <c r="U44" s="367"/>
      <c r="V44" s="367"/>
      <c r="W44" s="367"/>
      <c r="X44" s="367"/>
      <c r="Y44" s="367"/>
      <c r="Z44" s="367"/>
      <c r="AA44" s="367"/>
      <c r="AB44" s="367"/>
      <c r="AC44" s="367"/>
      <c r="AD44" s="367"/>
      <c r="AE44" s="367"/>
      <c r="AF44" s="367"/>
      <c r="AG44" s="367"/>
      <c r="AH44" s="367"/>
      <c r="AI44" s="367"/>
      <c r="AJ44" s="367"/>
      <c r="AK44" s="367"/>
      <c r="AL44" s="367"/>
      <c r="AM44" s="367"/>
      <c r="AN44" s="367"/>
      <c r="AO44" s="367"/>
      <c r="AP44" s="367"/>
      <c r="AQ44" s="367"/>
      <c r="AR44" s="367"/>
      <c r="AS44" s="367"/>
      <c r="AT44" s="367"/>
      <c r="AU44" s="367"/>
      <c r="AV44" s="367"/>
      <c r="AW44" s="367"/>
      <c r="AX44" s="367"/>
      <c r="AY44" s="367"/>
      <c r="AZ44" s="367"/>
      <c r="BA44" s="367"/>
      <c r="BB44" s="367"/>
      <c r="BC44" s="367"/>
      <c r="BD44" s="367"/>
      <c r="BE44" s="367"/>
      <c r="BF44" s="367">
        <f t="shared" ref="BF44:CH44" si="24">SUM(BF45)</f>
        <v>41.369029420734343</v>
      </c>
      <c r="BG44" s="367">
        <f t="shared" si="24"/>
        <v>32.658835163929005</v>
      </c>
      <c r="BH44" s="367">
        <f t="shared" si="24"/>
        <v>34.68162232610775</v>
      </c>
      <c r="BI44" s="367">
        <f t="shared" si="24"/>
        <v>32.19658498432711</v>
      </c>
      <c r="BJ44" s="367">
        <f t="shared" si="24"/>
        <v>35.502091341970718</v>
      </c>
      <c r="BK44" s="367">
        <f t="shared" si="24"/>
        <v>40.145407748827644</v>
      </c>
      <c r="BL44" s="367">
        <f t="shared" si="24"/>
        <v>42.421885967902078</v>
      </c>
      <c r="BM44" s="367">
        <f t="shared" si="24"/>
        <v>44.29442709435682</v>
      </c>
      <c r="BN44" s="367">
        <f t="shared" si="24"/>
        <v>41.598114682627084</v>
      </c>
      <c r="BO44" s="367">
        <f t="shared" si="24"/>
        <v>37.883572952788036</v>
      </c>
      <c r="BP44" s="367">
        <f t="shared" si="24"/>
        <v>41.044369697806232</v>
      </c>
      <c r="BQ44" s="367">
        <f t="shared" si="24"/>
        <v>42.401206377134791</v>
      </c>
      <c r="BR44" s="367">
        <f t="shared" si="24"/>
        <v>40.838692241419196</v>
      </c>
      <c r="BS44" s="367">
        <f t="shared" si="24"/>
        <v>38.225037498338537</v>
      </c>
      <c r="BT44" s="367">
        <f t="shared" si="24"/>
        <v>36.71615792022547</v>
      </c>
      <c r="BU44" s="367">
        <f t="shared" si="24"/>
        <v>35.369111336611731</v>
      </c>
      <c r="BV44" s="367">
        <f t="shared" si="24"/>
        <v>28.468764033956255</v>
      </c>
      <c r="BW44" s="367">
        <f t="shared" si="24"/>
        <v>27.331165433471856</v>
      </c>
      <c r="BX44" s="367">
        <f t="shared" si="24"/>
        <v>27.435668354013988</v>
      </c>
      <c r="BY44" s="367">
        <f t="shared" si="24"/>
        <v>30.389176351945164</v>
      </c>
      <c r="BZ44" s="367">
        <f t="shared" si="24"/>
        <v>30.591488777529584</v>
      </c>
      <c r="CA44" s="367">
        <f t="shared" si="24"/>
        <v>32.814681869174684</v>
      </c>
      <c r="CB44" s="367">
        <f t="shared" si="24"/>
        <v>36.448223587515734</v>
      </c>
      <c r="CC44" s="367">
        <f t="shared" si="24"/>
        <v>40.707241975797245</v>
      </c>
      <c r="CD44" s="367">
        <f t="shared" si="24"/>
        <v>41.726528591576837</v>
      </c>
      <c r="CE44" s="367">
        <f t="shared" si="24"/>
        <v>40.225898528266754</v>
      </c>
      <c r="CF44" s="367">
        <f t="shared" si="24"/>
        <v>40.818464779664758</v>
      </c>
      <c r="CG44" s="367">
        <f t="shared" si="24"/>
        <v>43.554229877740617</v>
      </c>
      <c r="CH44" s="368">
        <f t="shared" si="24"/>
        <v>46.502524117092143</v>
      </c>
    </row>
    <row r="45" spans="1:86" ht="15.6" x14ac:dyDescent="0.3">
      <c r="A45" s="370"/>
      <c r="B45" s="379" t="s">
        <v>382</v>
      </c>
      <c r="C45" s="372"/>
      <c r="D45" s="367"/>
      <c r="E45" s="367"/>
      <c r="F45" s="367"/>
      <c r="G45" s="367"/>
      <c r="H45" s="367"/>
      <c r="I45" s="367"/>
      <c r="J45" s="367"/>
      <c r="K45" s="367"/>
      <c r="L45" s="367"/>
      <c r="M45" s="367"/>
      <c r="N45" s="367"/>
      <c r="O45" s="367"/>
      <c r="P45" s="367"/>
      <c r="Q45" s="367"/>
      <c r="R45" s="367"/>
      <c r="S45" s="367"/>
      <c r="T45" s="367"/>
      <c r="U45" s="367"/>
      <c r="V45" s="367"/>
      <c r="W45" s="367"/>
      <c r="X45" s="367"/>
      <c r="Y45" s="367"/>
      <c r="Z45" s="367"/>
      <c r="AA45" s="367"/>
      <c r="AB45" s="367"/>
      <c r="AC45" s="367"/>
      <c r="AD45" s="367"/>
      <c r="AE45" s="367"/>
      <c r="AF45" s="367"/>
      <c r="AG45" s="367"/>
      <c r="AH45" s="367"/>
      <c r="AI45" s="367"/>
      <c r="AJ45" s="367"/>
      <c r="AK45" s="367"/>
      <c r="AL45" s="367"/>
      <c r="AM45" s="367"/>
      <c r="AN45" s="367"/>
      <c r="AO45" s="367"/>
      <c r="AP45" s="367"/>
      <c r="AQ45" s="367"/>
      <c r="AR45" s="367"/>
      <c r="AS45" s="367"/>
      <c r="AT45" s="367"/>
      <c r="AU45" s="367"/>
      <c r="AV45" s="367"/>
      <c r="AW45" s="367"/>
      <c r="AX45" s="367"/>
      <c r="AY45" s="367"/>
      <c r="AZ45" s="367"/>
      <c r="BA45" s="367"/>
      <c r="BB45" s="367"/>
      <c r="BC45" s="367"/>
      <c r="BD45" s="367"/>
      <c r="BE45" s="367"/>
      <c r="BF45" s="367">
        <v>41.369029420734343</v>
      </c>
      <c r="BG45" s="367">
        <v>32.658835163929005</v>
      </c>
      <c r="BH45" s="367">
        <v>34.68162232610775</v>
      </c>
      <c r="BI45" s="367">
        <v>32.19658498432711</v>
      </c>
      <c r="BJ45" s="367">
        <v>35.502091341970718</v>
      </c>
      <c r="BK45" s="367">
        <v>40.145407748827644</v>
      </c>
      <c r="BL45" s="367">
        <v>42.421885967902078</v>
      </c>
      <c r="BM45" s="367">
        <v>44.29442709435682</v>
      </c>
      <c r="BN45" s="367">
        <v>41.598114682627084</v>
      </c>
      <c r="BO45" s="367">
        <v>37.883572952788036</v>
      </c>
      <c r="BP45" s="367">
        <v>41.044369697806232</v>
      </c>
      <c r="BQ45" s="367">
        <v>42.401206377134791</v>
      </c>
      <c r="BR45" s="367">
        <v>40.838692241419196</v>
      </c>
      <c r="BS45" s="367">
        <v>38.225037498338537</v>
      </c>
      <c r="BT45" s="367">
        <v>36.71615792022547</v>
      </c>
      <c r="BU45" s="367">
        <v>35.369111336611731</v>
      </c>
      <c r="BV45" s="367">
        <v>28.468764033956255</v>
      </c>
      <c r="BW45" s="367">
        <v>27.331165433471856</v>
      </c>
      <c r="BX45" s="367">
        <v>27.435668354013988</v>
      </c>
      <c r="BY45" s="367">
        <v>30.389176351945164</v>
      </c>
      <c r="BZ45" s="367">
        <v>30.591488777529584</v>
      </c>
      <c r="CA45" s="367">
        <v>32.814681869174684</v>
      </c>
      <c r="CB45" s="367">
        <v>36.448223587515734</v>
      </c>
      <c r="CC45" s="367">
        <v>40.707241975797245</v>
      </c>
      <c r="CD45" s="367">
        <v>41.726528591576837</v>
      </c>
      <c r="CE45" s="367">
        <v>40.225898528266754</v>
      </c>
      <c r="CF45" s="367">
        <v>40.818464779664758</v>
      </c>
      <c r="CG45" s="367">
        <v>43.554229877740617</v>
      </c>
      <c r="CH45" s="368">
        <v>46.502524117092143</v>
      </c>
    </row>
    <row r="46" spans="1:86" ht="32.4" customHeight="1" x14ac:dyDescent="0.3">
      <c r="A46" s="370"/>
      <c r="B46" s="331" t="s">
        <v>603</v>
      </c>
      <c r="C46" s="372"/>
      <c r="D46" s="367"/>
      <c r="E46" s="367"/>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f t="shared" ref="BF46:CG46" si="25">SUM(BF47+BF50+BF63)</f>
        <v>26573.982677446013</v>
      </c>
      <c r="BG46" s="366">
        <f t="shared" si="25"/>
        <v>27431.466189850205</v>
      </c>
      <c r="BH46" s="366">
        <f t="shared" si="25"/>
        <v>27934.946813859307</v>
      </c>
      <c r="BI46" s="366">
        <f t="shared" si="25"/>
        <v>28714.433554586645</v>
      </c>
      <c r="BJ46" s="366">
        <f t="shared" si="25"/>
        <v>29678.987428607656</v>
      </c>
      <c r="BK46" s="366">
        <f t="shared" si="25"/>
        <v>31480.353758139168</v>
      </c>
      <c r="BL46" s="366">
        <f t="shared" si="25"/>
        <v>33349.104463241747</v>
      </c>
      <c r="BM46" s="366">
        <f t="shared" si="25"/>
        <v>36129.343038884355</v>
      </c>
      <c r="BN46" s="366">
        <f t="shared" si="25"/>
        <v>37292.425042405783</v>
      </c>
      <c r="BO46" s="366">
        <f t="shared" si="25"/>
        <v>38786.214299189363</v>
      </c>
      <c r="BP46" s="366">
        <f t="shared" si="25"/>
        <v>40428.215885630765</v>
      </c>
      <c r="BQ46" s="366">
        <f>SUM(BQ47+BQ50+BQ63)</f>
        <v>41068.592138835651</v>
      </c>
      <c r="BR46" s="366">
        <f>SUM(BR47+BR50+BR63)</f>
        <v>44113.143438672429</v>
      </c>
      <c r="BS46" s="366">
        <f t="shared" si="25"/>
        <v>46458.790872009544</v>
      </c>
      <c r="BT46" s="366">
        <f t="shared" si="25"/>
        <v>47484.076381773251</v>
      </c>
      <c r="BU46" s="366">
        <f t="shared" si="25"/>
        <v>49563.879898557578</v>
      </c>
      <c r="BV46" s="366">
        <f t="shared" si="25"/>
        <v>51153.827715413601</v>
      </c>
      <c r="BW46" s="366">
        <f t="shared" si="25"/>
        <v>53727.245352573686</v>
      </c>
      <c r="BX46" s="366">
        <f t="shared" si="25"/>
        <v>58124.294971166433</v>
      </c>
      <c r="BY46" s="366">
        <f t="shared" si="25"/>
        <v>62130.677644201212</v>
      </c>
      <c r="BZ46" s="366">
        <f t="shared" si="25"/>
        <v>68226.504171264998</v>
      </c>
      <c r="CA46" s="366">
        <f t="shared" si="25"/>
        <v>80504.387753335293</v>
      </c>
      <c r="CB46" s="366">
        <f t="shared" si="25"/>
        <v>91723.712378118391</v>
      </c>
      <c r="CC46" s="366">
        <f t="shared" si="25"/>
        <v>98947.562146585333</v>
      </c>
      <c r="CD46" s="366">
        <f t="shared" si="25"/>
        <v>107485.11899091089</v>
      </c>
      <c r="CE46" s="366">
        <f t="shared" si="25"/>
        <v>113400.01618492306</v>
      </c>
      <c r="CF46" s="366">
        <f t="shared" si="25"/>
        <v>118607.16992251137</v>
      </c>
      <c r="CG46" s="366">
        <f t="shared" si="25"/>
        <v>124339.70419305415</v>
      </c>
      <c r="CH46" s="382">
        <f t="shared" ref="CH46" si="26">SUM(CH47+CH50+CH63)</f>
        <v>130604.8244939297</v>
      </c>
    </row>
    <row r="47" spans="1:86" ht="29.4" customHeight="1" x14ac:dyDescent="0.3">
      <c r="A47" s="370"/>
      <c r="B47" s="365" t="s">
        <v>637</v>
      </c>
      <c r="C47" s="372"/>
      <c r="D47" s="367"/>
      <c r="E47" s="367"/>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f t="shared" ref="BF47:CG47" si="27">SUM(BF48:BF49)</f>
        <v>690.44271132894642</v>
      </c>
      <c r="BG47" s="367">
        <f t="shared" si="27"/>
        <v>719.5016457032948</v>
      </c>
      <c r="BH47" s="367">
        <f t="shared" si="27"/>
        <v>764.0410171291486</v>
      </c>
      <c r="BI47" s="367">
        <f t="shared" si="27"/>
        <v>838.94585151060733</v>
      </c>
      <c r="BJ47" s="367">
        <f t="shared" si="27"/>
        <v>884.09676018630137</v>
      </c>
      <c r="BK47" s="367">
        <f t="shared" si="27"/>
        <v>946.70173394029405</v>
      </c>
      <c r="BL47" s="367">
        <f t="shared" si="27"/>
        <v>1008.8216511390754</v>
      </c>
      <c r="BM47" s="367">
        <f t="shared" si="27"/>
        <v>1089.391707435587</v>
      </c>
      <c r="BN47" s="367">
        <f t="shared" si="27"/>
        <v>1116.9218850251939</v>
      </c>
      <c r="BO47" s="367">
        <f t="shared" si="27"/>
        <v>1205.3072554748342</v>
      </c>
      <c r="BP47" s="367">
        <f t="shared" si="27"/>
        <v>1276.4214242752109</v>
      </c>
      <c r="BQ47" s="367">
        <f t="shared" si="27"/>
        <v>1345.0133969573189</v>
      </c>
      <c r="BR47" s="367">
        <f t="shared" si="27"/>
        <v>1579.4492598804859</v>
      </c>
      <c r="BS47" s="367">
        <f t="shared" si="27"/>
        <v>1687.7597736974262</v>
      </c>
      <c r="BT47" s="367">
        <f t="shared" si="27"/>
        <v>1745.3916532070889</v>
      </c>
      <c r="BU47" s="367">
        <f t="shared" si="27"/>
        <v>1808.1107948590625</v>
      </c>
      <c r="BV47" s="367">
        <f t="shared" si="27"/>
        <v>1944.9043992645175</v>
      </c>
      <c r="BW47" s="367">
        <f t="shared" si="27"/>
        <v>2116.288286825984</v>
      </c>
      <c r="BX47" s="367">
        <f t="shared" si="27"/>
        <v>2245.8835014780443</v>
      </c>
      <c r="BY47" s="367">
        <f t="shared" si="27"/>
        <v>2446.6424104537009</v>
      </c>
      <c r="BZ47" s="367">
        <f t="shared" si="27"/>
        <v>2946.1874205452636</v>
      </c>
      <c r="CA47" s="367">
        <f t="shared" si="27"/>
        <v>3754.529923303061</v>
      </c>
      <c r="CB47" s="367">
        <f t="shared" si="27"/>
        <v>4563.2558432100277</v>
      </c>
      <c r="CC47" s="367">
        <f t="shared" si="27"/>
        <v>5320.9359998918017</v>
      </c>
      <c r="CD47" s="367">
        <f t="shared" si="27"/>
        <v>6075.8076062382124</v>
      </c>
      <c r="CE47" s="367">
        <f t="shared" si="27"/>
        <v>6691.2928371297439</v>
      </c>
      <c r="CF47" s="367">
        <f t="shared" si="27"/>
        <v>7236.9136567211608</v>
      </c>
      <c r="CG47" s="367">
        <f t="shared" si="27"/>
        <v>7767.2402686819114</v>
      </c>
      <c r="CH47" s="368">
        <f t="shared" ref="CH47" si="28">SUM(CH48:CH49)</f>
        <v>8303.0910764437594</v>
      </c>
    </row>
    <row r="48" spans="1:86" ht="20.100000000000001" customHeight="1" x14ac:dyDescent="0.3">
      <c r="A48" s="370"/>
      <c r="B48" s="296" t="s">
        <v>604</v>
      </c>
      <c r="C48" s="372"/>
      <c r="D48" s="367"/>
      <c r="E48" s="367"/>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f t="shared" ref="BF48:CH48" si="29">BF34</f>
        <v>690.44271132894642</v>
      </c>
      <c r="BG48" s="367">
        <f t="shared" si="29"/>
        <v>719.5016457032948</v>
      </c>
      <c r="BH48" s="367">
        <f t="shared" si="29"/>
        <v>764.0410171291486</v>
      </c>
      <c r="BI48" s="367">
        <f t="shared" si="29"/>
        <v>838.94585151060733</v>
      </c>
      <c r="BJ48" s="367">
        <f t="shared" si="29"/>
        <v>884.09676018630137</v>
      </c>
      <c r="BK48" s="367">
        <f t="shared" si="29"/>
        <v>946.70173394029405</v>
      </c>
      <c r="BL48" s="367">
        <f t="shared" si="29"/>
        <v>1008.8216511390754</v>
      </c>
      <c r="BM48" s="367">
        <f t="shared" si="29"/>
        <v>1089.391707435587</v>
      </c>
      <c r="BN48" s="367">
        <f t="shared" si="29"/>
        <v>1116.9218850251939</v>
      </c>
      <c r="BO48" s="367">
        <f t="shared" si="29"/>
        <v>1205.3072554748342</v>
      </c>
      <c r="BP48" s="367">
        <f t="shared" si="29"/>
        <v>1276.4214242752109</v>
      </c>
      <c r="BQ48" s="367">
        <f t="shared" si="29"/>
        <v>1345.0133969573189</v>
      </c>
      <c r="BR48" s="367">
        <f t="shared" si="29"/>
        <v>1579.4492598804859</v>
      </c>
      <c r="BS48" s="367">
        <f t="shared" si="29"/>
        <v>1687.7597736974262</v>
      </c>
      <c r="BT48" s="367">
        <f t="shared" si="29"/>
        <v>1745.3916532070889</v>
      </c>
      <c r="BU48" s="367">
        <f t="shared" si="29"/>
        <v>1808.1107948590625</v>
      </c>
      <c r="BV48" s="367">
        <f t="shared" si="29"/>
        <v>1944.9043992645175</v>
      </c>
      <c r="BW48" s="367">
        <f t="shared" si="29"/>
        <v>2116.288286825984</v>
      </c>
      <c r="BX48" s="367">
        <f t="shared" si="29"/>
        <v>2245.8835014780443</v>
      </c>
      <c r="BY48" s="367">
        <f t="shared" si="29"/>
        <v>2446.6424104537009</v>
      </c>
      <c r="BZ48" s="367">
        <f t="shared" si="29"/>
        <v>2844.1948579833138</v>
      </c>
      <c r="CA48" s="367">
        <f t="shared" si="29"/>
        <v>3645.090537402672</v>
      </c>
      <c r="CB48" s="367">
        <f t="shared" si="29"/>
        <v>4562.9314615151061</v>
      </c>
      <c r="CC48" s="367">
        <f t="shared" si="29"/>
        <v>5320.8607486720257</v>
      </c>
      <c r="CD48" s="367">
        <f t="shared" si="29"/>
        <v>6075.8076062382124</v>
      </c>
      <c r="CE48" s="367">
        <f t="shared" si="29"/>
        <v>6691.2928371297439</v>
      </c>
      <c r="CF48" s="367">
        <f t="shared" si="29"/>
        <v>7236.9136567211608</v>
      </c>
      <c r="CG48" s="367">
        <f t="shared" si="29"/>
        <v>7767.2402686819114</v>
      </c>
      <c r="CH48" s="368">
        <f t="shared" si="29"/>
        <v>8303.0910764437594</v>
      </c>
    </row>
    <row r="49" spans="1:86" ht="20.100000000000001" customHeight="1" x14ac:dyDescent="0.3">
      <c r="A49" s="370"/>
      <c r="B49" s="381" t="s">
        <v>621</v>
      </c>
      <c r="C49" s="372"/>
      <c r="D49" s="367"/>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7"/>
      <c r="AI49" s="367"/>
      <c r="AJ49" s="367"/>
      <c r="AK49" s="367"/>
      <c r="AL49" s="367"/>
      <c r="AM49" s="367"/>
      <c r="AN49" s="367"/>
      <c r="AO49" s="367"/>
      <c r="AP49" s="367"/>
      <c r="AQ49" s="367"/>
      <c r="AR49" s="367"/>
      <c r="AS49" s="367"/>
      <c r="AT49" s="367"/>
      <c r="AU49" s="367"/>
      <c r="AV49" s="367"/>
      <c r="AW49" s="367"/>
      <c r="AX49" s="367"/>
      <c r="AY49" s="367"/>
      <c r="AZ49" s="367"/>
      <c r="BA49" s="367"/>
      <c r="BB49" s="367"/>
      <c r="BC49" s="367"/>
      <c r="BD49" s="367"/>
      <c r="BE49" s="367"/>
      <c r="BF49" s="367">
        <v>0</v>
      </c>
      <c r="BG49" s="367">
        <v>0</v>
      </c>
      <c r="BH49" s="367">
        <v>0</v>
      </c>
      <c r="BI49" s="367">
        <v>0</v>
      </c>
      <c r="BJ49" s="367">
        <v>0</v>
      </c>
      <c r="BK49" s="367">
        <v>0</v>
      </c>
      <c r="BL49" s="367">
        <v>0</v>
      </c>
      <c r="BM49" s="367">
        <v>0</v>
      </c>
      <c r="BN49" s="367">
        <v>0</v>
      </c>
      <c r="BO49" s="367">
        <v>0</v>
      </c>
      <c r="BP49" s="367">
        <v>0</v>
      </c>
      <c r="BQ49" s="367">
        <v>0</v>
      </c>
      <c r="BR49" s="367">
        <v>0</v>
      </c>
      <c r="BS49" s="367">
        <v>0</v>
      </c>
      <c r="BT49" s="367">
        <v>0</v>
      </c>
      <c r="BU49" s="367">
        <v>0</v>
      </c>
      <c r="BV49" s="367">
        <v>0</v>
      </c>
      <c r="BW49" s="367">
        <v>0</v>
      </c>
      <c r="BX49" s="367">
        <v>0</v>
      </c>
      <c r="BY49" s="367">
        <v>0</v>
      </c>
      <c r="BZ49" s="367">
        <v>101.99256256194967</v>
      </c>
      <c r="CA49" s="367">
        <v>109.4393859003891</v>
      </c>
      <c r="CB49" s="367">
        <v>0.3243816949211617</v>
      </c>
      <c r="CC49" s="367">
        <v>7.5251219776409015E-2</v>
      </c>
      <c r="CD49" s="367">
        <v>0</v>
      </c>
      <c r="CE49" s="367">
        <v>0</v>
      </c>
      <c r="CF49" s="367">
        <v>0</v>
      </c>
      <c r="CG49" s="367">
        <v>0</v>
      </c>
      <c r="CH49" s="368">
        <v>0</v>
      </c>
    </row>
    <row r="50" spans="1:86" ht="29.4" customHeight="1" x14ac:dyDescent="0.3">
      <c r="A50" s="370"/>
      <c r="B50" s="365" t="s">
        <v>640</v>
      </c>
      <c r="C50" s="372"/>
      <c r="D50" s="367"/>
      <c r="E50" s="367"/>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f t="shared" ref="BF50:CG50" si="30">SUM(BF51+BF52+BF55+BF59+BF62)</f>
        <v>20527.08300812068</v>
      </c>
      <c r="BG50" s="367">
        <f t="shared" si="30"/>
        <v>20991.86581792323</v>
      </c>
      <c r="BH50" s="367">
        <f t="shared" si="30"/>
        <v>21088.191505210627</v>
      </c>
      <c r="BI50" s="367">
        <f t="shared" si="30"/>
        <v>21366.060564128868</v>
      </c>
      <c r="BJ50" s="367">
        <f t="shared" si="30"/>
        <v>21847.151045021837</v>
      </c>
      <c r="BK50" s="367">
        <f t="shared" si="30"/>
        <v>22954.518962088227</v>
      </c>
      <c r="BL50" s="367">
        <f t="shared" si="30"/>
        <v>24187.803196629488</v>
      </c>
      <c r="BM50" s="367">
        <f t="shared" si="30"/>
        <v>26182.085161215051</v>
      </c>
      <c r="BN50" s="367">
        <f t="shared" si="30"/>
        <v>27023.495773793104</v>
      </c>
      <c r="BO50" s="367">
        <f t="shared" si="30"/>
        <v>28175.863635239006</v>
      </c>
      <c r="BP50" s="367">
        <f t="shared" si="30"/>
        <v>29357.90874018268</v>
      </c>
      <c r="BQ50" s="367">
        <f>SUM(BQ51+BQ52+BQ55+BQ59+BQ62)</f>
        <v>29885.738971455234</v>
      </c>
      <c r="BR50" s="367">
        <f>SUM(BR51+BR52+BR55+BR59+BR62)</f>
        <v>32287.773631418451</v>
      </c>
      <c r="BS50" s="367">
        <f t="shared" si="30"/>
        <v>34678.260313869054</v>
      </c>
      <c r="BT50" s="367">
        <f t="shared" si="30"/>
        <v>35688.566423274999</v>
      </c>
      <c r="BU50" s="367">
        <f t="shared" si="30"/>
        <v>37814.212754767301</v>
      </c>
      <c r="BV50" s="367">
        <f t="shared" si="30"/>
        <v>39247.589796958557</v>
      </c>
      <c r="BW50" s="367">
        <f t="shared" si="30"/>
        <v>41122.097522303207</v>
      </c>
      <c r="BX50" s="367">
        <f t="shared" si="30"/>
        <v>45362.455633297555</v>
      </c>
      <c r="BY50" s="367">
        <f t="shared" si="30"/>
        <v>49101.667608950498</v>
      </c>
      <c r="BZ50" s="367">
        <f t="shared" si="30"/>
        <v>53604.353635135994</v>
      </c>
      <c r="CA50" s="367">
        <f t="shared" si="30"/>
        <v>63208.420954274974</v>
      </c>
      <c r="CB50" s="367">
        <f t="shared" si="30"/>
        <v>72296.459356683612</v>
      </c>
      <c r="CC50" s="367">
        <f t="shared" si="30"/>
        <v>77640.263416377828</v>
      </c>
      <c r="CD50" s="367">
        <f t="shared" si="30"/>
        <v>84432.821455037178</v>
      </c>
      <c r="CE50" s="367">
        <f t="shared" si="30"/>
        <v>89351.472547180834</v>
      </c>
      <c r="CF50" s="367">
        <f t="shared" si="30"/>
        <v>93351.661523054281</v>
      </c>
      <c r="CG50" s="367">
        <f t="shared" si="30"/>
        <v>97433.938870741156</v>
      </c>
      <c r="CH50" s="368">
        <f t="shared" ref="CH50" si="31">SUM(CH51+CH52+CH55+CH59+CH62)</f>
        <v>101744.62541990376</v>
      </c>
    </row>
    <row r="51" spans="1:86" ht="20.100000000000001" customHeight="1" x14ac:dyDescent="0.3">
      <c r="A51" s="370"/>
      <c r="B51" s="296" t="s">
        <v>604</v>
      </c>
      <c r="C51" s="372"/>
      <c r="D51" s="367"/>
      <c r="E51" s="367"/>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f t="shared" ref="BF51:CH51" si="32">BF36</f>
        <v>17111.779067617197</v>
      </c>
      <c r="BG51" s="367">
        <f t="shared" si="32"/>
        <v>17596.646031803455</v>
      </c>
      <c r="BH51" s="367">
        <f t="shared" si="32"/>
        <v>17468.322570319164</v>
      </c>
      <c r="BI51" s="367">
        <f t="shared" si="32"/>
        <v>17481.839816226966</v>
      </c>
      <c r="BJ51" s="367">
        <f t="shared" si="32"/>
        <v>17681.129207986563</v>
      </c>
      <c r="BK51" s="367">
        <f t="shared" si="32"/>
        <v>18577.085321534774</v>
      </c>
      <c r="BL51" s="367">
        <f t="shared" si="32"/>
        <v>18979.785658846373</v>
      </c>
      <c r="BM51" s="367">
        <f t="shared" si="32"/>
        <v>20180.502945721317</v>
      </c>
      <c r="BN51" s="367">
        <f t="shared" si="32"/>
        <v>20561.069745789639</v>
      </c>
      <c r="BO51" s="367">
        <f t="shared" si="32"/>
        <v>21261.824597623625</v>
      </c>
      <c r="BP51" s="367">
        <f t="shared" si="32"/>
        <v>22014.329123627125</v>
      </c>
      <c r="BQ51" s="367">
        <f t="shared" si="32"/>
        <v>22502.603825242466</v>
      </c>
      <c r="BR51" s="367">
        <f t="shared" si="32"/>
        <v>24316.926951087073</v>
      </c>
      <c r="BS51" s="367">
        <f t="shared" si="32"/>
        <v>26272.569402365807</v>
      </c>
      <c r="BT51" s="367">
        <f t="shared" si="32"/>
        <v>27100.373255799481</v>
      </c>
      <c r="BU51" s="367">
        <f t="shared" si="32"/>
        <v>29164.942224355884</v>
      </c>
      <c r="BV51" s="367">
        <f t="shared" si="32"/>
        <v>30549.020416349485</v>
      </c>
      <c r="BW51" s="367">
        <f t="shared" si="32"/>
        <v>31896.573783893142</v>
      </c>
      <c r="BX51" s="367">
        <f t="shared" si="32"/>
        <v>35673.877811281971</v>
      </c>
      <c r="BY51" s="367">
        <f t="shared" si="32"/>
        <v>38376.357879152114</v>
      </c>
      <c r="BZ51" s="367">
        <f t="shared" si="32"/>
        <v>41505.879398257064</v>
      </c>
      <c r="CA51" s="367">
        <f t="shared" si="32"/>
        <v>49441.600236884202</v>
      </c>
      <c r="CB51" s="367">
        <f t="shared" si="32"/>
        <v>58155.427568879582</v>
      </c>
      <c r="CC51" s="367">
        <f t="shared" si="32"/>
        <v>62484.017306208196</v>
      </c>
      <c r="CD51" s="367">
        <f t="shared" si="32"/>
        <v>67885.210187252189</v>
      </c>
      <c r="CE51" s="367">
        <f t="shared" si="32"/>
        <v>71759.648018153472</v>
      </c>
      <c r="CF51" s="367">
        <f t="shared" si="32"/>
        <v>74916.943303749838</v>
      </c>
      <c r="CG51" s="367">
        <f t="shared" si="32"/>
        <v>78119.077646712409</v>
      </c>
      <c r="CH51" s="368">
        <f t="shared" si="32"/>
        <v>81621.109102906092</v>
      </c>
    </row>
    <row r="52" spans="1:86" ht="20.100000000000001" customHeight="1" x14ac:dyDescent="0.3">
      <c r="A52" s="370"/>
      <c r="B52" s="381" t="s">
        <v>647</v>
      </c>
      <c r="C52" s="372"/>
      <c r="D52" s="367"/>
      <c r="E52" s="367"/>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f>SUM(BF53:BF54)</f>
        <v>0</v>
      </c>
      <c r="BG52" s="367">
        <f t="shared" ref="BG52:CH52" si="33">SUM(BG53:BG54)</f>
        <v>0</v>
      </c>
      <c r="BH52" s="367">
        <f t="shared" si="33"/>
        <v>0</v>
      </c>
      <c r="BI52" s="367">
        <f t="shared" si="33"/>
        <v>0</v>
      </c>
      <c r="BJ52" s="367">
        <f t="shared" si="33"/>
        <v>0</v>
      </c>
      <c r="BK52" s="367">
        <f t="shared" si="33"/>
        <v>0</v>
      </c>
      <c r="BL52" s="367">
        <f t="shared" si="33"/>
        <v>0</v>
      </c>
      <c r="BM52" s="367">
        <f t="shared" si="33"/>
        <v>93.921000000000006</v>
      </c>
      <c r="BN52" s="367">
        <f t="shared" si="33"/>
        <v>102.098</v>
      </c>
      <c r="BO52" s="367">
        <f t="shared" si="33"/>
        <v>89.876000000000005</v>
      </c>
      <c r="BP52" s="367">
        <f t="shared" si="33"/>
        <v>92.341999999999999</v>
      </c>
      <c r="BQ52" s="367">
        <f t="shared" si="33"/>
        <v>109.24816174999999</v>
      </c>
      <c r="BR52" s="367">
        <f t="shared" si="33"/>
        <v>99.667064699999997</v>
      </c>
      <c r="BS52" s="367">
        <f t="shared" si="33"/>
        <v>100.15373529999999</v>
      </c>
      <c r="BT52" s="367">
        <f t="shared" si="33"/>
        <v>107.07840105000002</v>
      </c>
      <c r="BU52" s="367">
        <f t="shared" si="33"/>
        <v>114.36212218999999</v>
      </c>
      <c r="BV52" s="367">
        <f t="shared" si="33"/>
        <v>132.17028671</v>
      </c>
      <c r="BW52" s="367">
        <f t="shared" si="33"/>
        <v>155.54165966000002</v>
      </c>
      <c r="BX52" s="367">
        <f t="shared" si="33"/>
        <v>115.14268018999999</v>
      </c>
      <c r="BY52" s="367">
        <f t="shared" si="33"/>
        <v>159.35583869999999</v>
      </c>
      <c r="BZ52" s="367">
        <f t="shared" si="33"/>
        <v>193.85289783000002</v>
      </c>
      <c r="CA52" s="367">
        <f t="shared" si="33"/>
        <v>269.24126475254513</v>
      </c>
      <c r="CB52" s="367">
        <f t="shared" si="33"/>
        <v>327.70205079461005</v>
      </c>
      <c r="CC52" s="367">
        <f t="shared" si="33"/>
        <v>333.09041624074843</v>
      </c>
      <c r="CD52" s="367">
        <f t="shared" si="33"/>
        <v>391.01973473430166</v>
      </c>
      <c r="CE52" s="367">
        <f t="shared" si="33"/>
        <v>452.95909271554063</v>
      </c>
      <c r="CF52" s="367">
        <f t="shared" si="33"/>
        <v>489.69085745479845</v>
      </c>
      <c r="CG52" s="367">
        <f t="shared" si="33"/>
        <v>519.53198935958267</v>
      </c>
      <c r="CH52" s="368">
        <f t="shared" si="33"/>
        <v>547.63960036481876</v>
      </c>
    </row>
    <row r="53" spans="1:86" ht="15.6" x14ac:dyDescent="0.3">
      <c r="A53" s="370"/>
      <c r="B53" s="379" t="s">
        <v>376</v>
      </c>
      <c r="C53" s="372"/>
      <c r="D53" s="367"/>
      <c r="E53" s="367"/>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367"/>
      <c r="BA53" s="367"/>
      <c r="BB53" s="367"/>
      <c r="BC53" s="367"/>
      <c r="BD53" s="367"/>
      <c r="BE53" s="367"/>
      <c r="BF53" s="367">
        <v>0</v>
      </c>
      <c r="BG53" s="367">
        <v>0</v>
      </c>
      <c r="BH53" s="367">
        <v>0</v>
      </c>
      <c r="BI53" s="367">
        <v>0</v>
      </c>
      <c r="BJ53" s="367">
        <v>0</v>
      </c>
      <c r="BK53" s="367">
        <v>0</v>
      </c>
      <c r="BL53" s="367">
        <v>0</v>
      </c>
      <c r="BM53" s="367">
        <v>93.921000000000006</v>
      </c>
      <c r="BN53" s="367">
        <v>102.098</v>
      </c>
      <c r="BO53" s="367">
        <v>89.876000000000005</v>
      </c>
      <c r="BP53" s="367">
        <v>92.341999999999999</v>
      </c>
      <c r="BQ53" s="367">
        <v>104.479</v>
      </c>
      <c r="BR53" s="367">
        <v>93.626999999999995</v>
      </c>
      <c r="BS53" s="367">
        <v>93.218000000000004</v>
      </c>
      <c r="BT53" s="367">
        <v>99.73</v>
      </c>
      <c r="BU53" s="367">
        <v>106.14100000000001</v>
      </c>
      <c r="BV53" s="367">
        <v>123.02200000000001</v>
      </c>
      <c r="BW53" s="367">
        <v>145.50171044000001</v>
      </c>
      <c r="BX53" s="367">
        <v>104.46299999999999</v>
      </c>
      <c r="BY53" s="367">
        <v>146.46700000000001</v>
      </c>
      <c r="BZ53" s="367">
        <v>177.26599999999999</v>
      </c>
      <c r="CA53" s="367">
        <v>248.886</v>
      </c>
      <c r="CB53" s="367">
        <v>306.31900000000002</v>
      </c>
      <c r="CC53" s="367">
        <v>310.03100000000001</v>
      </c>
      <c r="CD53" s="367">
        <v>365.39</v>
      </c>
      <c r="CE53" s="367">
        <v>424.93200000000002</v>
      </c>
      <c r="CF53" s="367">
        <v>459.36799999999999</v>
      </c>
      <c r="CG53" s="367">
        <v>486.75299999999999</v>
      </c>
      <c r="CH53" s="368">
        <v>512.32000000000005</v>
      </c>
    </row>
    <row r="54" spans="1:86" ht="15.6" x14ac:dyDescent="0.3">
      <c r="A54" s="370"/>
      <c r="B54" s="379" t="s">
        <v>378</v>
      </c>
      <c r="C54" s="372"/>
      <c r="D54" s="367"/>
      <c r="E54" s="367"/>
      <c r="F54" s="367"/>
      <c r="G54" s="367"/>
      <c r="H54" s="367"/>
      <c r="I54" s="367"/>
      <c r="J54" s="367"/>
      <c r="K54" s="367"/>
      <c r="L54" s="367"/>
      <c r="M54" s="367"/>
      <c r="N54" s="367"/>
      <c r="O54" s="367"/>
      <c r="P54" s="367"/>
      <c r="Q54" s="367"/>
      <c r="R54" s="367"/>
      <c r="S54" s="367"/>
      <c r="T54" s="367"/>
      <c r="U54" s="367"/>
      <c r="V54" s="367"/>
      <c r="W54" s="367"/>
      <c r="X54" s="367"/>
      <c r="Y54" s="367"/>
      <c r="Z54" s="367"/>
      <c r="AA54" s="367"/>
      <c r="AB54" s="367"/>
      <c r="AC54" s="367"/>
      <c r="AD54" s="367"/>
      <c r="AE54" s="367"/>
      <c r="AF54" s="367"/>
      <c r="AG54" s="367"/>
      <c r="AH54" s="367"/>
      <c r="AI54" s="367"/>
      <c r="AJ54" s="367"/>
      <c r="AK54" s="367"/>
      <c r="AL54" s="367"/>
      <c r="AM54" s="367"/>
      <c r="AN54" s="367"/>
      <c r="AO54" s="367"/>
      <c r="AP54" s="367"/>
      <c r="AQ54" s="367"/>
      <c r="AR54" s="367"/>
      <c r="AS54" s="367"/>
      <c r="AT54" s="367"/>
      <c r="AU54" s="367"/>
      <c r="AV54" s="367"/>
      <c r="AW54" s="367"/>
      <c r="AX54" s="367"/>
      <c r="AY54" s="367"/>
      <c r="AZ54" s="367"/>
      <c r="BA54" s="367"/>
      <c r="BB54" s="367"/>
      <c r="BC54" s="367"/>
      <c r="BD54" s="367"/>
      <c r="BE54" s="367"/>
      <c r="BF54" s="367">
        <v>0</v>
      </c>
      <c r="BG54" s="367">
        <v>0</v>
      </c>
      <c r="BH54" s="367">
        <v>0</v>
      </c>
      <c r="BI54" s="367">
        <v>0</v>
      </c>
      <c r="BJ54" s="367">
        <v>0</v>
      </c>
      <c r="BK54" s="367">
        <v>0</v>
      </c>
      <c r="BL54" s="367">
        <v>0</v>
      </c>
      <c r="BM54" s="367">
        <v>0</v>
      </c>
      <c r="BN54" s="367">
        <v>0</v>
      </c>
      <c r="BO54" s="367">
        <v>0</v>
      </c>
      <c r="BP54" s="367">
        <v>0</v>
      </c>
      <c r="BQ54" s="367">
        <v>4.7691617500000003</v>
      </c>
      <c r="BR54" s="367">
        <v>6.040064700000003</v>
      </c>
      <c r="BS54" s="367">
        <v>6.9357352999999913</v>
      </c>
      <c r="BT54" s="367">
        <v>7.3484010500000174</v>
      </c>
      <c r="BU54" s="367">
        <v>8.2211221899999884</v>
      </c>
      <c r="BV54" s="367">
        <v>9.1482867099999936</v>
      </c>
      <c r="BW54" s="367">
        <v>10.039949220000002</v>
      </c>
      <c r="BX54" s="367">
        <v>10.679680190000001</v>
      </c>
      <c r="BY54" s="367">
        <v>12.88883869999999</v>
      </c>
      <c r="BZ54" s="367">
        <v>16.58689783000003</v>
      </c>
      <c r="CA54" s="367">
        <v>20.355264752545114</v>
      </c>
      <c r="CB54" s="367">
        <v>21.383050794610032</v>
      </c>
      <c r="CC54" s="367">
        <v>23.059416240748405</v>
      </c>
      <c r="CD54" s="367">
        <v>25.629734734301675</v>
      </c>
      <c r="CE54" s="367">
        <v>28.027092715540601</v>
      </c>
      <c r="CF54" s="367">
        <v>30.322857454798477</v>
      </c>
      <c r="CG54" s="367">
        <v>32.778989359582667</v>
      </c>
      <c r="CH54" s="368">
        <v>35.31960036481874</v>
      </c>
    </row>
    <row r="55" spans="1:86" ht="20.100000000000001" customHeight="1" x14ac:dyDescent="0.3">
      <c r="A55" s="370"/>
      <c r="B55" s="381" t="s">
        <v>606</v>
      </c>
      <c r="C55" s="372"/>
      <c r="D55" s="367"/>
      <c r="E55" s="367"/>
      <c r="F55" s="367"/>
      <c r="G55" s="367"/>
      <c r="H55" s="367"/>
      <c r="I55" s="367"/>
      <c r="J55" s="367"/>
      <c r="K55" s="367"/>
      <c r="L55" s="367"/>
      <c r="M55" s="367"/>
      <c r="N55" s="367"/>
      <c r="O55" s="367"/>
      <c r="P55" s="367"/>
      <c r="Q55" s="367"/>
      <c r="R55" s="367"/>
      <c r="S55" s="367"/>
      <c r="T55" s="367"/>
      <c r="U55" s="367"/>
      <c r="V55" s="367"/>
      <c r="W55" s="367"/>
      <c r="X55" s="367"/>
      <c r="Y55" s="367"/>
      <c r="Z55" s="367"/>
      <c r="AA55" s="367"/>
      <c r="AB55" s="367"/>
      <c r="AC55" s="367"/>
      <c r="AD55" s="367"/>
      <c r="AE55" s="367"/>
      <c r="AF55" s="367"/>
      <c r="AG55" s="367"/>
      <c r="AH55" s="367"/>
      <c r="AI55" s="367"/>
      <c r="AJ55" s="367"/>
      <c r="AK55" s="367"/>
      <c r="AL55" s="367"/>
      <c r="AM55" s="367"/>
      <c r="AN55" s="367"/>
      <c r="AO55" s="367"/>
      <c r="AP55" s="367"/>
      <c r="AQ55" s="367"/>
      <c r="AR55" s="367"/>
      <c r="AS55" s="367"/>
      <c r="AT55" s="367"/>
      <c r="AU55" s="367"/>
      <c r="AV55" s="367"/>
      <c r="AW55" s="367"/>
      <c r="AX55" s="367"/>
      <c r="AY55" s="367"/>
      <c r="AZ55" s="367"/>
      <c r="BA55" s="367"/>
      <c r="BB55" s="367"/>
      <c r="BC55" s="367"/>
      <c r="BD55" s="367"/>
      <c r="BE55" s="367"/>
      <c r="BF55" s="367">
        <f t="shared" ref="BF55:CH55" si="34">SUM(BF56:BF58)</f>
        <v>415.84245179931895</v>
      </c>
      <c r="BG55" s="367">
        <f t="shared" si="34"/>
        <v>428.54858112850775</v>
      </c>
      <c r="BH55" s="367">
        <f t="shared" si="34"/>
        <v>418.35593076559786</v>
      </c>
      <c r="BI55" s="367">
        <f t="shared" si="34"/>
        <v>411.67422738265543</v>
      </c>
      <c r="BJ55" s="367">
        <f t="shared" si="34"/>
        <v>405.09766317347362</v>
      </c>
      <c r="BK55" s="367">
        <f t="shared" si="34"/>
        <v>381.00563936344861</v>
      </c>
      <c r="BL55" s="367">
        <f t="shared" si="34"/>
        <v>316.30963554132484</v>
      </c>
      <c r="BM55" s="367">
        <f t="shared" si="34"/>
        <v>320.49427179381428</v>
      </c>
      <c r="BN55" s="367">
        <f t="shared" si="34"/>
        <v>362.21868245152467</v>
      </c>
      <c r="BO55" s="367">
        <f t="shared" si="34"/>
        <v>352.80378139357754</v>
      </c>
      <c r="BP55" s="367">
        <f t="shared" si="34"/>
        <v>349.77521327677306</v>
      </c>
      <c r="BQ55" s="367">
        <f t="shared" si="34"/>
        <v>336.84616065890049</v>
      </c>
      <c r="BR55" s="367">
        <f t="shared" si="34"/>
        <v>330.93079111935901</v>
      </c>
      <c r="BS55" s="367">
        <f t="shared" si="34"/>
        <v>312.33157550244084</v>
      </c>
      <c r="BT55" s="367">
        <f t="shared" si="34"/>
        <v>319.80368045021964</v>
      </c>
      <c r="BU55" s="367">
        <f t="shared" si="34"/>
        <v>305.67128645341472</v>
      </c>
      <c r="BV55" s="367">
        <f t="shared" si="34"/>
        <v>298.38943772575146</v>
      </c>
      <c r="BW55" s="367">
        <f t="shared" si="34"/>
        <v>295.98835859743457</v>
      </c>
      <c r="BX55" s="367">
        <f t="shared" si="34"/>
        <v>287.56391776694113</v>
      </c>
      <c r="BY55" s="367">
        <f t="shared" si="34"/>
        <v>272.96854279509392</v>
      </c>
      <c r="BZ55" s="367">
        <f t="shared" si="34"/>
        <v>260.80503867179112</v>
      </c>
      <c r="CA55" s="367">
        <f t="shared" si="34"/>
        <v>265.64627268878445</v>
      </c>
      <c r="CB55" s="367">
        <f t="shared" si="34"/>
        <v>261.01999633840444</v>
      </c>
      <c r="CC55" s="367">
        <f t="shared" si="34"/>
        <v>245.10694292863701</v>
      </c>
      <c r="CD55" s="367">
        <f t="shared" si="34"/>
        <v>238.90282535554562</v>
      </c>
      <c r="CE55" s="367">
        <f t="shared" si="34"/>
        <v>235.68412904080543</v>
      </c>
      <c r="CF55" s="367">
        <f t="shared" si="34"/>
        <v>224.00352908440846</v>
      </c>
      <c r="CG55" s="367">
        <f t="shared" si="34"/>
        <v>208.01604616822331</v>
      </c>
      <c r="CH55" s="368">
        <f t="shared" si="34"/>
        <v>192.78597405023845</v>
      </c>
    </row>
    <row r="56" spans="1:86" ht="15.6" x14ac:dyDescent="0.3">
      <c r="A56" s="370"/>
      <c r="B56" s="379" t="s">
        <v>648</v>
      </c>
      <c r="C56" s="372"/>
      <c r="D56" s="367"/>
      <c r="E56" s="367"/>
      <c r="F56" s="367"/>
      <c r="G56" s="367"/>
      <c r="H56" s="367"/>
      <c r="I56" s="367"/>
      <c r="J56" s="367"/>
      <c r="K56" s="367"/>
      <c r="L56" s="367"/>
      <c r="M56" s="367"/>
      <c r="N56" s="367"/>
      <c r="O56" s="367"/>
      <c r="P56" s="367"/>
      <c r="Q56" s="367"/>
      <c r="R56" s="367"/>
      <c r="S56" s="367"/>
      <c r="T56" s="367"/>
      <c r="U56" s="367"/>
      <c r="V56" s="367"/>
      <c r="W56" s="367"/>
      <c r="X56" s="367"/>
      <c r="Y56" s="367"/>
      <c r="Z56" s="367"/>
      <c r="AA56" s="367"/>
      <c r="AB56" s="367"/>
      <c r="AC56" s="367"/>
      <c r="AD56" s="367"/>
      <c r="AE56" s="367"/>
      <c r="AF56" s="367"/>
      <c r="AG56" s="367"/>
      <c r="AH56" s="367"/>
      <c r="AI56" s="367"/>
      <c r="AJ56" s="367"/>
      <c r="AK56" s="367"/>
      <c r="AL56" s="367"/>
      <c r="AM56" s="367"/>
      <c r="AN56" s="367"/>
      <c r="AO56" s="367"/>
      <c r="AP56" s="367"/>
      <c r="AQ56" s="367"/>
      <c r="AR56" s="367"/>
      <c r="AS56" s="367"/>
      <c r="AT56" s="367"/>
      <c r="AU56" s="367"/>
      <c r="AV56" s="367"/>
      <c r="AW56" s="367"/>
      <c r="AX56" s="367"/>
      <c r="AY56" s="367"/>
      <c r="AZ56" s="367"/>
      <c r="BA56" s="367"/>
      <c r="BB56" s="367"/>
      <c r="BC56" s="367"/>
      <c r="BD56" s="367"/>
      <c r="BE56" s="367"/>
      <c r="BF56" s="367">
        <v>4.7798173643700785</v>
      </c>
      <c r="BG56" s="367">
        <v>3.6967457020200758</v>
      </c>
      <c r="BH56" s="367">
        <v>3.266</v>
      </c>
      <c r="BI56" s="367">
        <v>6.1911786786786775</v>
      </c>
      <c r="BJ56" s="367">
        <v>5.6055504291845493</v>
      </c>
      <c r="BK56" s="367">
        <v>5.6746798378225547</v>
      </c>
      <c r="BL56" s="367">
        <v>2.1965525831999999</v>
      </c>
      <c r="BM56" s="367">
        <v>1.8406603625641045</v>
      </c>
      <c r="BN56" s="367">
        <v>1.6231135700409567</v>
      </c>
      <c r="BO56" s="367">
        <v>1.448690672492809</v>
      </c>
      <c r="BP56" s="367">
        <v>1.2921065736641424</v>
      </c>
      <c r="BQ56" s="367">
        <v>1.3134113182071192</v>
      </c>
      <c r="BR56" s="367">
        <v>1.2081481339837865</v>
      </c>
      <c r="BS56" s="367">
        <v>1.0813523540077929</v>
      </c>
      <c r="BT56" s="367">
        <v>1.0297670745376626</v>
      </c>
      <c r="BU56" s="367">
        <v>0.98217161277972498</v>
      </c>
      <c r="BV56" s="367">
        <v>0.95287536348174917</v>
      </c>
      <c r="BW56" s="367">
        <v>0.89789249711118579</v>
      </c>
      <c r="BX56" s="367">
        <v>0.71117100284859969</v>
      </c>
      <c r="BY56" s="367">
        <v>0.59926896396977158</v>
      </c>
      <c r="BZ56" s="367">
        <v>0.46718420563513524</v>
      </c>
      <c r="CA56" s="367">
        <v>0.36688508306074835</v>
      </c>
      <c r="CB56" s="367">
        <v>0.3056227078461185</v>
      </c>
      <c r="CC56" s="367">
        <v>0.22227891584464193</v>
      </c>
      <c r="CD56" s="367">
        <v>0.1817818336861193</v>
      </c>
      <c r="CE56" s="367">
        <v>0.15275251614103325</v>
      </c>
      <c r="CF56" s="367">
        <v>0.11527201410885782</v>
      </c>
      <c r="CG56" s="367">
        <v>7.9518413919908382E-2</v>
      </c>
      <c r="CH56" s="368">
        <v>5.2380244613500999E-2</v>
      </c>
    </row>
    <row r="57" spans="1:86" ht="15.6" x14ac:dyDescent="0.3">
      <c r="A57" s="370"/>
      <c r="B57" s="335" t="s">
        <v>608</v>
      </c>
      <c r="C57" s="372"/>
      <c r="D57" s="367"/>
      <c r="E57" s="367"/>
      <c r="F57" s="367"/>
      <c r="G57" s="367"/>
      <c r="H57" s="367"/>
      <c r="I57" s="367"/>
      <c r="J57" s="367"/>
      <c r="K57" s="367"/>
      <c r="L57" s="367"/>
      <c r="M57" s="367"/>
      <c r="N57" s="367"/>
      <c r="O57" s="367"/>
      <c r="P57" s="367"/>
      <c r="Q57" s="367"/>
      <c r="R57" s="367"/>
      <c r="S57" s="367"/>
      <c r="T57" s="367"/>
      <c r="U57" s="367"/>
      <c r="V57" s="367"/>
      <c r="W57" s="367"/>
      <c r="X57" s="367"/>
      <c r="Y57" s="367"/>
      <c r="Z57" s="367"/>
      <c r="AA57" s="367"/>
      <c r="AB57" s="367"/>
      <c r="AC57" s="367"/>
      <c r="AD57" s="367"/>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67"/>
      <c r="BC57" s="367"/>
      <c r="BD57" s="367"/>
      <c r="BE57" s="367"/>
      <c r="BF57" s="367">
        <v>409.33257992494885</v>
      </c>
      <c r="BG57" s="367">
        <v>423.48757635648769</v>
      </c>
      <c r="BH57" s="367">
        <v>413.90693076559785</v>
      </c>
      <c r="BI57" s="367">
        <v>404.38108622397675</v>
      </c>
      <c r="BJ57" s="367">
        <v>398.40761312428907</v>
      </c>
      <c r="BK57" s="367">
        <v>374.24125560562607</v>
      </c>
      <c r="BL57" s="367">
        <v>313.16909898812486</v>
      </c>
      <c r="BM57" s="367">
        <v>317.80690857125018</v>
      </c>
      <c r="BN57" s="367">
        <v>359.84199739148369</v>
      </c>
      <c r="BO57" s="367">
        <v>350.7347090110847</v>
      </c>
      <c r="BP57" s="367">
        <v>348.09406699554688</v>
      </c>
      <c r="BQ57" s="367">
        <v>335.53879983069339</v>
      </c>
      <c r="BR57" s="367">
        <v>329.72464298537523</v>
      </c>
      <c r="BS57" s="367">
        <v>311.28666854137936</v>
      </c>
      <c r="BT57" s="367">
        <v>318.77391337568196</v>
      </c>
      <c r="BU57" s="367">
        <v>304.71152743632763</v>
      </c>
      <c r="BV57" s="367">
        <v>297.47337880756749</v>
      </c>
      <c r="BW57" s="367">
        <v>295.09015589159492</v>
      </c>
      <c r="BX57" s="367">
        <v>286.85897564409254</v>
      </c>
      <c r="BY57" s="367">
        <v>272.34091349112413</v>
      </c>
      <c r="BZ57" s="367">
        <v>260.34201917615599</v>
      </c>
      <c r="CA57" s="367">
        <v>265.28795629572369</v>
      </c>
      <c r="CB57" s="367">
        <v>260.71161402055833</v>
      </c>
      <c r="CC57" s="367">
        <v>244.88466401279237</v>
      </c>
      <c r="CD57" s="367">
        <v>238.72104352185949</v>
      </c>
      <c r="CE57" s="367">
        <v>235.53137652466441</v>
      </c>
      <c r="CF57" s="367">
        <v>223.8882570702996</v>
      </c>
      <c r="CG57" s="367">
        <v>207.9365277543034</v>
      </c>
      <c r="CH57" s="368">
        <v>192.73359380562496</v>
      </c>
    </row>
    <row r="58" spans="1:86" ht="15.6" x14ac:dyDescent="0.3">
      <c r="A58" s="370"/>
      <c r="B58" s="379" t="s">
        <v>610</v>
      </c>
      <c r="C58" s="372"/>
      <c r="D58" s="367"/>
      <c r="E58" s="367"/>
      <c r="F58" s="367"/>
      <c r="G58" s="367"/>
      <c r="H58" s="367"/>
      <c r="I58" s="367"/>
      <c r="J58" s="367"/>
      <c r="K58" s="367"/>
      <c r="L58" s="367"/>
      <c r="M58" s="367"/>
      <c r="N58" s="367"/>
      <c r="O58" s="367"/>
      <c r="P58" s="367"/>
      <c r="Q58" s="367"/>
      <c r="R58" s="367"/>
      <c r="S58" s="367"/>
      <c r="T58" s="367"/>
      <c r="U58" s="367"/>
      <c r="V58" s="367"/>
      <c r="W58" s="367"/>
      <c r="X58" s="367"/>
      <c r="Y58" s="367"/>
      <c r="Z58" s="367"/>
      <c r="AA58" s="367"/>
      <c r="AB58" s="367"/>
      <c r="AC58" s="367"/>
      <c r="AD58" s="367"/>
      <c r="AE58" s="367"/>
      <c r="AF58" s="367"/>
      <c r="AG58" s="367"/>
      <c r="AH58" s="367"/>
      <c r="AI58" s="367"/>
      <c r="AJ58" s="367"/>
      <c r="AK58" s="367"/>
      <c r="AL58" s="367"/>
      <c r="AM58" s="367"/>
      <c r="AN58" s="367"/>
      <c r="AO58" s="367"/>
      <c r="AP58" s="367"/>
      <c r="AQ58" s="367"/>
      <c r="AR58" s="367"/>
      <c r="AS58" s="367"/>
      <c r="AT58" s="367"/>
      <c r="AU58" s="367"/>
      <c r="AV58" s="367"/>
      <c r="AW58" s="367"/>
      <c r="AX58" s="367"/>
      <c r="AY58" s="367"/>
      <c r="AZ58" s="367"/>
      <c r="BA58" s="367"/>
      <c r="BB58" s="367"/>
      <c r="BC58" s="367"/>
      <c r="BD58" s="367"/>
      <c r="BE58" s="367"/>
      <c r="BF58" s="367">
        <v>1.73005451</v>
      </c>
      <c r="BG58" s="367">
        <v>1.3642590700000001</v>
      </c>
      <c r="BH58" s="367">
        <v>1.1830000000000001</v>
      </c>
      <c r="BI58" s="367">
        <v>1.1019624799999999</v>
      </c>
      <c r="BJ58" s="367">
        <v>1.0844996200000001</v>
      </c>
      <c r="BK58" s="367">
        <v>1.0897039199999998</v>
      </c>
      <c r="BL58" s="367">
        <v>0.94398397000000001</v>
      </c>
      <c r="BM58" s="367">
        <v>0.84670285999999995</v>
      </c>
      <c r="BN58" s="367">
        <v>0.75357149000000001</v>
      </c>
      <c r="BO58" s="367">
        <v>0.62038171000000009</v>
      </c>
      <c r="BP58" s="367">
        <v>0.38903970756204248</v>
      </c>
      <c r="BQ58" s="367">
        <v>-6.0504900000000004E-3</v>
      </c>
      <c r="BR58" s="367">
        <v>-2E-3</v>
      </c>
      <c r="BS58" s="367">
        <v>-3.6445392946300642E-2</v>
      </c>
      <c r="BT58" s="367">
        <v>0</v>
      </c>
      <c r="BU58" s="367">
        <v>-2.2412595692622359E-2</v>
      </c>
      <c r="BV58" s="367">
        <v>-3.6816445297728866E-2</v>
      </c>
      <c r="BW58" s="367">
        <v>3.1020872850033782E-4</v>
      </c>
      <c r="BX58" s="367">
        <v>-6.22888E-3</v>
      </c>
      <c r="BY58" s="367">
        <v>2.8360339999999998E-2</v>
      </c>
      <c r="BZ58" s="367">
        <v>-4.1647100000000012E-3</v>
      </c>
      <c r="CA58" s="367">
        <v>-8.5686900000000003E-3</v>
      </c>
      <c r="CB58" s="367">
        <v>2.75961E-3</v>
      </c>
      <c r="CC58" s="367">
        <v>0</v>
      </c>
      <c r="CD58" s="367">
        <v>0</v>
      </c>
      <c r="CE58" s="367">
        <v>0</v>
      </c>
      <c r="CF58" s="367">
        <v>0</v>
      </c>
      <c r="CG58" s="367">
        <v>0</v>
      </c>
      <c r="CH58" s="368">
        <v>0</v>
      </c>
    </row>
    <row r="59" spans="1:86" ht="20.100000000000001" customHeight="1" x14ac:dyDescent="0.3">
      <c r="A59" s="370"/>
      <c r="B59" s="381" t="s">
        <v>649</v>
      </c>
      <c r="C59" s="372"/>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c r="AE59" s="367"/>
      <c r="AF59" s="367"/>
      <c r="AG59" s="367"/>
      <c r="AH59" s="367"/>
      <c r="AI59" s="367"/>
      <c r="AJ59" s="367"/>
      <c r="AK59" s="367"/>
      <c r="AL59" s="367"/>
      <c r="AM59" s="367"/>
      <c r="AN59" s="367"/>
      <c r="AO59" s="367"/>
      <c r="AP59" s="367"/>
      <c r="AQ59" s="367"/>
      <c r="AR59" s="367"/>
      <c r="AS59" s="367"/>
      <c r="AT59" s="367"/>
      <c r="AU59" s="367"/>
      <c r="AV59" s="367"/>
      <c r="AW59" s="367"/>
      <c r="AX59" s="367"/>
      <c r="AY59" s="367"/>
      <c r="AZ59" s="367"/>
      <c r="BA59" s="367"/>
      <c r="BB59" s="367"/>
      <c r="BC59" s="367"/>
      <c r="BD59" s="367"/>
      <c r="BE59" s="367"/>
      <c r="BF59" s="367">
        <f t="shared" ref="BF59:CG59" si="35">SUM(BF60:BF61)</f>
        <v>2999.4614887041653</v>
      </c>
      <c r="BG59" s="367">
        <f t="shared" si="35"/>
        <v>2966.6712049912694</v>
      </c>
      <c r="BH59" s="367">
        <f t="shared" si="35"/>
        <v>3201.5130041258617</v>
      </c>
      <c r="BI59" s="367">
        <f t="shared" si="35"/>
        <v>3472.5465205192463</v>
      </c>
      <c r="BJ59" s="367">
        <f t="shared" si="35"/>
        <v>3760.9241738617989</v>
      </c>
      <c r="BK59" s="367">
        <f t="shared" si="35"/>
        <v>3996.4280011900032</v>
      </c>
      <c r="BL59" s="367">
        <f t="shared" si="35"/>
        <v>4891.7079022417884</v>
      </c>
      <c r="BM59" s="367">
        <f t="shared" si="35"/>
        <v>5587.16694369992</v>
      </c>
      <c r="BN59" s="367">
        <f t="shared" si="35"/>
        <v>5998.1093455519394</v>
      </c>
      <c r="BO59" s="367">
        <f t="shared" si="35"/>
        <v>6471.3592562218046</v>
      </c>
      <c r="BP59" s="367">
        <f t="shared" si="35"/>
        <v>6901.4624032787806</v>
      </c>
      <c r="BQ59" s="367">
        <f>SUM(BQ60:BQ61)</f>
        <v>6937.0408238038644</v>
      </c>
      <c r="BR59" s="367">
        <f>SUM(BR60:BR61)</f>
        <v>7540.2488245120239</v>
      </c>
      <c r="BS59" s="367">
        <f t="shared" si="35"/>
        <v>7993.2056007008096</v>
      </c>
      <c r="BT59" s="367">
        <f t="shared" si="35"/>
        <v>8161.3110859753033</v>
      </c>
      <c r="BU59" s="367">
        <f t="shared" si="35"/>
        <v>8229.2371217680065</v>
      </c>
      <c r="BV59" s="367">
        <f t="shared" si="35"/>
        <v>8268.0096561733208</v>
      </c>
      <c r="BW59" s="367">
        <f t="shared" si="35"/>
        <v>8773.99372015263</v>
      </c>
      <c r="BX59" s="367">
        <f t="shared" si="35"/>
        <v>9285.871224058641</v>
      </c>
      <c r="BY59" s="367">
        <f t="shared" si="35"/>
        <v>10292.985348303286</v>
      </c>
      <c r="BZ59" s="367">
        <f t="shared" si="35"/>
        <v>10396.981572010398</v>
      </c>
      <c r="CA59" s="367">
        <f t="shared" si="35"/>
        <v>11738.431269750741</v>
      </c>
      <c r="CB59" s="367">
        <f t="shared" si="35"/>
        <v>13549.950747422416</v>
      </c>
      <c r="CC59" s="367">
        <f t="shared" si="35"/>
        <v>14579.46629721926</v>
      </c>
      <c r="CD59" s="367">
        <f t="shared" si="35"/>
        <v>15917.688707695143</v>
      </c>
      <c r="CE59" s="367">
        <f t="shared" si="35"/>
        <v>16903.181307271014</v>
      </c>
      <c r="CF59" s="367">
        <f t="shared" si="35"/>
        <v>17721.023832765237</v>
      </c>
      <c r="CG59" s="367">
        <f t="shared" si="35"/>
        <v>18587.313188500935</v>
      </c>
      <c r="CH59" s="368">
        <f t="shared" ref="CH59" si="36">SUM(CH60:CH61)</f>
        <v>19383.090742582615</v>
      </c>
    </row>
    <row r="60" spans="1:86" ht="15.6" x14ac:dyDescent="0.3">
      <c r="A60" s="370"/>
      <c r="B60" s="379" t="s">
        <v>650</v>
      </c>
      <c r="C60" s="372"/>
      <c r="D60" s="367"/>
      <c r="E60" s="367"/>
      <c r="F60" s="367"/>
      <c r="G60" s="367"/>
      <c r="H60" s="367"/>
      <c r="I60" s="367"/>
      <c r="J60" s="367"/>
      <c r="K60" s="367"/>
      <c r="L60" s="367"/>
      <c r="M60" s="367"/>
      <c r="N60" s="367"/>
      <c r="O60" s="367"/>
      <c r="P60" s="367"/>
      <c r="Q60" s="367"/>
      <c r="R60" s="367"/>
      <c r="S60" s="367"/>
      <c r="T60" s="367"/>
      <c r="U60" s="367"/>
      <c r="V60" s="367"/>
      <c r="W60" s="367"/>
      <c r="X60" s="367"/>
      <c r="Y60" s="367"/>
      <c r="Z60" s="367"/>
      <c r="AA60" s="367"/>
      <c r="AB60" s="367"/>
      <c r="AC60" s="367"/>
      <c r="AD60" s="367"/>
      <c r="AE60" s="367"/>
      <c r="AF60" s="367"/>
      <c r="AG60" s="367"/>
      <c r="AH60" s="367"/>
      <c r="AI60" s="367"/>
      <c r="AJ60" s="367"/>
      <c r="AK60" s="367"/>
      <c r="AL60" s="367"/>
      <c r="AM60" s="367"/>
      <c r="AN60" s="367"/>
      <c r="AO60" s="367"/>
      <c r="AP60" s="367"/>
      <c r="AQ60" s="367"/>
      <c r="AR60" s="367"/>
      <c r="AS60" s="367"/>
      <c r="AT60" s="367"/>
      <c r="AU60" s="367"/>
      <c r="AV60" s="367"/>
      <c r="AW60" s="367"/>
      <c r="AX60" s="367"/>
      <c r="AY60" s="367"/>
      <c r="AZ60" s="367"/>
      <c r="BA60" s="367"/>
      <c r="BB60" s="367"/>
      <c r="BC60" s="367"/>
      <c r="BD60" s="367"/>
      <c r="BE60" s="367"/>
      <c r="BF60" s="367">
        <v>2999.4614887041653</v>
      </c>
      <c r="BG60" s="367">
        <v>2966.6712049912694</v>
      </c>
      <c r="BH60" s="367">
        <v>3201.5130041258617</v>
      </c>
      <c r="BI60" s="367">
        <v>3472.5465205192463</v>
      </c>
      <c r="BJ60" s="367">
        <v>3760.9241738617989</v>
      </c>
      <c r="BK60" s="367">
        <v>3996.4280011900032</v>
      </c>
      <c r="BL60" s="367">
        <v>4891.7079022417884</v>
      </c>
      <c r="BM60" s="367">
        <v>5587.16694369992</v>
      </c>
      <c r="BN60" s="367">
        <v>5998.1093455519394</v>
      </c>
      <c r="BO60" s="367">
        <v>6471.3592562218046</v>
      </c>
      <c r="BP60" s="367">
        <v>6901.4624032787806</v>
      </c>
      <c r="BQ60" s="367">
        <v>6937.0408238038644</v>
      </c>
      <c r="BR60" s="367">
        <v>7540.2488245120239</v>
      </c>
      <c r="BS60" s="367">
        <v>7993.2056007008096</v>
      </c>
      <c r="BT60" s="367">
        <v>8108.4469742022402</v>
      </c>
      <c r="BU60" s="367">
        <v>7992.5170779841128</v>
      </c>
      <c r="BV60" s="367">
        <v>7664.2332698099017</v>
      </c>
      <c r="BW60" s="367">
        <v>7116.1570218191364</v>
      </c>
      <c r="BX60" s="367">
        <v>6831.6911746665319</v>
      </c>
      <c r="BY60" s="367">
        <v>6428.6391841505329</v>
      </c>
      <c r="BZ60" s="367">
        <v>6215.1951995555419</v>
      </c>
      <c r="CA60" s="367">
        <v>6157.3581781985995</v>
      </c>
      <c r="CB60" s="367">
        <v>5938.4753888620589</v>
      </c>
      <c r="CC60" s="367">
        <v>3401.0134876132788</v>
      </c>
      <c r="CD60" s="367">
        <v>2814.2241329743219</v>
      </c>
      <c r="CE60" s="367">
        <v>2969.1718093057111</v>
      </c>
      <c r="CF60" s="367">
        <v>3129.0654494876289</v>
      </c>
      <c r="CG60" s="367">
        <v>3324.8255598936953</v>
      </c>
      <c r="CH60" s="368">
        <v>3462.1238380369923</v>
      </c>
    </row>
    <row r="61" spans="1:86" ht="15.6" x14ac:dyDescent="0.3">
      <c r="A61" s="370"/>
      <c r="B61" s="379" t="s">
        <v>632</v>
      </c>
      <c r="C61" s="376" t="s">
        <v>643</v>
      </c>
      <c r="D61" s="367"/>
      <c r="E61" s="367"/>
      <c r="F61" s="367"/>
      <c r="G61" s="367"/>
      <c r="H61" s="367"/>
      <c r="I61" s="367"/>
      <c r="J61" s="367"/>
      <c r="K61" s="367"/>
      <c r="L61" s="367"/>
      <c r="M61" s="367"/>
      <c r="N61" s="367"/>
      <c r="O61" s="367"/>
      <c r="P61" s="367"/>
      <c r="Q61" s="367"/>
      <c r="R61" s="367"/>
      <c r="S61" s="367"/>
      <c r="T61" s="367"/>
      <c r="U61" s="367"/>
      <c r="V61" s="367"/>
      <c r="W61" s="367"/>
      <c r="X61" s="367"/>
      <c r="Y61" s="367"/>
      <c r="Z61" s="367"/>
      <c r="AA61" s="367"/>
      <c r="AB61" s="367"/>
      <c r="AC61" s="367"/>
      <c r="AD61" s="367"/>
      <c r="AE61" s="367"/>
      <c r="AF61" s="367"/>
      <c r="AG61" s="367"/>
      <c r="AH61" s="367"/>
      <c r="AI61" s="367"/>
      <c r="AJ61" s="367"/>
      <c r="AK61" s="367"/>
      <c r="AL61" s="367"/>
      <c r="AM61" s="367"/>
      <c r="AN61" s="367"/>
      <c r="AO61" s="367"/>
      <c r="AP61" s="367"/>
      <c r="AQ61" s="367"/>
      <c r="AR61" s="367"/>
      <c r="AS61" s="367"/>
      <c r="AT61" s="367"/>
      <c r="AU61" s="367"/>
      <c r="AV61" s="367"/>
      <c r="AW61" s="367"/>
      <c r="AX61" s="367"/>
      <c r="AY61" s="367"/>
      <c r="AZ61" s="367"/>
      <c r="BA61" s="367"/>
      <c r="BB61" s="367"/>
      <c r="BC61" s="367"/>
      <c r="BD61" s="367"/>
      <c r="BE61" s="367"/>
      <c r="BF61" s="367">
        <v>0</v>
      </c>
      <c r="BG61" s="367">
        <v>0</v>
      </c>
      <c r="BH61" s="367">
        <v>0</v>
      </c>
      <c r="BI61" s="367">
        <v>0</v>
      </c>
      <c r="BJ61" s="367">
        <v>0</v>
      </c>
      <c r="BK61" s="367">
        <v>0</v>
      </c>
      <c r="BL61" s="367">
        <v>0</v>
      </c>
      <c r="BM61" s="367">
        <v>0</v>
      </c>
      <c r="BN61" s="367">
        <v>0</v>
      </c>
      <c r="BO61" s="367">
        <v>0</v>
      </c>
      <c r="BP61" s="367">
        <v>0</v>
      </c>
      <c r="BQ61" s="367">
        <v>0</v>
      </c>
      <c r="BR61" s="367">
        <v>0</v>
      </c>
      <c r="BS61" s="367">
        <v>0</v>
      </c>
      <c r="BT61" s="367">
        <v>52.864111773063229</v>
      </c>
      <c r="BU61" s="367">
        <v>236.72004378389357</v>
      </c>
      <c r="BV61" s="367">
        <v>603.77638636341965</v>
      </c>
      <c r="BW61" s="367">
        <v>1657.8366983334929</v>
      </c>
      <c r="BX61" s="367">
        <v>2454.1800493921087</v>
      </c>
      <c r="BY61" s="367">
        <v>3864.3461641527538</v>
      </c>
      <c r="BZ61" s="367">
        <v>4181.7863724548552</v>
      </c>
      <c r="CA61" s="367">
        <v>5581.0730915521426</v>
      </c>
      <c r="CB61" s="367">
        <v>7611.4753585603557</v>
      </c>
      <c r="CC61" s="367">
        <v>11178.45280960598</v>
      </c>
      <c r="CD61" s="367">
        <v>13103.46457472082</v>
      </c>
      <c r="CE61" s="367">
        <v>13934.009497965302</v>
      </c>
      <c r="CF61" s="367">
        <v>14591.958383277608</v>
      </c>
      <c r="CG61" s="367">
        <v>15262.487628607241</v>
      </c>
      <c r="CH61" s="368">
        <v>15920.966904545625</v>
      </c>
    </row>
    <row r="62" spans="1:86" ht="20.100000000000001" customHeight="1" x14ac:dyDescent="0.3">
      <c r="A62" s="370"/>
      <c r="B62" s="381" t="s">
        <v>621</v>
      </c>
      <c r="C62" s="372"/>
      <c r="D62" s="367"/>
      <c r="E62" s="367"/>
      <c r="F62" s="367"/>
      <c r="G62" s="367"/>
      <c r="H62" s="367"/>
      <c r="I62" s="367"/>
      <c r="J62" s="367"/>
      <c r="K62" s="367"/>
      <c r="L62" s="367"/>
      <c r="M62" s="367"/>
      <c r="N62" s="367"/>
      <c r="O62" s="367"/>
      <c r="P62" s="367"/>
      <c r="Q62" s="367"/>
      <c r="R62" s="367"/>
      <c r="S62" s="367"/>
      <c r="T62" s="367"/>
      <c r="U62" s="367"/>
      <c r="V62" s="367"/>
      <c r="W62" s="367"/>
      <c r="X62" s="367"/>
      <c r="Y62" s="367"/>
      <c r="Z62" s="367"/>
      <c r="AA62" s="367"/>
      <c r="AB62" s="367"/>
      <c r="AC62" s="367"/>
      <c r="AD62" s="367"/>
      <c r="AE62" s="367"/>
      <c r="AF62" s="367"/>
      <c r="AG62" s="367"/>
      <c r="AH62" s="367"/>
      <c r="AI62" s="367"/>
      <c r="AJ62" s="367"/>
      <c r="AK62" s="367"/>
      <c r="AL62" s="367"/>
      <c r="AM62" s="367"/>
      <c r="AN62" s="367"/>
      <c r="AO62" s="367"/>
      <c r="AP62" s="367"/>
      <c r="AQ62" s="367"/>
      <c r="AR62" s="367"/>
      <c r="AS62" s="367"/>
      <c r="AT62" s="367"/>
      <c r="AU62" s="367"/>
      <c r="AV62" s="367"/>
      <c r="AW62" s="367"/>
      <c r="AX62" s="367"/>
      <c r="AY62" s="367"/>
      <c r="AZ62" s="367"/>
      <c r="BA62" s="367"/>
      <c r="BB62" s="367"/>
      <c r="BC62" s="367"/>
      <c r="BD62" s="367"/>
      <c r="BE62" s="367"/>
      <c r="BF62" s="367">
        <v>0</v>
      </c>
      <c r="BG62" s="367">
        <v>0</v>
      </c>
      <c r="BH62" s="367">
        <v>0</v>
      </c>
      <c r="BI62" s="367">
        <v>0</v>
      </c>
      <c r="BJ62" s="367">
        <v>0</v>
      </c>
      <c r="BK62" s="367">
        <v>0</v>
      </c>
      <c r="BL62" s="367">
        <v>0</v>
      </c>
      <c r="BM62" s="367">
        <v>0</v>
      </c>
      <c r="BN62" s="367">
        <v>0</v>
      </c>
      <c r="BO62" s="367">
        <v>0</v>
      </c>
      <c r="BP62" s="367">
        <v>0</v>
      </c>
      <c r="BQ62" s="367">
        <v>0</v>
      </c>
      <c r="BR62" s="367">
        <v>0</v>
      </c>
      <c r="BS62" s="367">
        <v>0</v>
      </c>
      <c r="BT62" s="367">
        <v>0</v>
      </c>
      <c r="BU62" s="367">
        <v>0</v>
      </c>
      <c r="BV62" s="367">
        <v>0</v>
      </c>
      <c r="BW62" s="367">
        <v>0</v>
      </c>
      <c r="BX62" s="367">
        <v>0</v>
      </c>
      <c r="BY62" s="367">
        <v>0</v>
      </c>
      <c r="BZ62" s="367">
        <v>1246.8347283667413</v>
      </c>
      <c r="CA62" s="367">
        <v>1493.5019101987059</v>
      </c>
      <c r="CB62" s="367">
        <v>2.3589932485898144</v>
      </c>
      <c r="CC62" s="367">
        <v>-1.4175462190250845</v>
      </c>
      <c r="CD62" s="367">
        <v>0</v>
      </c>
      <c r="CE62" s="367">
        <v>0</v>
      </c>
      <c r="CF62" s="367">
        <v>0</v>
      </c>
      <c r="CG62" s="367">
        <v>0</v>
      </c>
      <c r="CH62" s="368">
        <v>0</v>
      </c>
    </row>
    <row r="63" spans="1:86" ht="29.4" customHeight="1" x14ac:dyDescent="0.3">
      <c r="A63" s="370"/>
      <c r="B63" s="365" t="s">
        <v>644</v>
      </c>
      <c r="C63" s="372"/>
      <c r="D63" s="367"/>
      <c r="E63" s="367"/>
      <c r="F63" s="367"/>
      <c r="G63" s="367"/>
      <c r="H63" s="367"/>
      <c r="I63" s="367"/>
      <c r="J63" s="367"/>
      <c r="K63" s="367"/>
      <c r="L63" s="367"/>
      <c r="M63" s="367"/>
      <c r="N63" s="367"/>
      <c r="O63" s="367"/>
      <c r="P63" s="367"/>
      <c r="Q63" s="367"/>
      <c r="R63" s="367"/>
      <c r="S63" s="367"/>
      <c r="T63" s="367"/>
      <c r="U63" s="367"/>
      <c r="V63" s="367"/>
      <c r="W63" s="367"/>
      <c r="X63" s="367"/>
      <c r="Y63" s="367"/>
      <c r="Z63" s="367"/>
      <c r="AA63" s="367"/>
      <c r="AB63" s="367"/>
      <c r="AC63" s="367"/>
      <c r="AD63" s="367"/>
      <c r="AE63" s="367"/>
      <c r="AF63" s="367"/>
      <c r="AG63" s="367"/>
      <c r="AH63" s="367"/>
      <c r="AI63" s="367"/>
      <c r="AJ63" s="367"/>
      <c r="AK63" s="367"/>
      <c r="AL63" s="367"/>
      <c r="AM63" s="367"/>
      <c r="AN63" s="367"/>
      <c r="AO63" s="367"/>
      <c r="AP63" s="367"/>
      <c r="AQ63" s="367"/>
      <c r="AR63" s="367"/>
      <c r="AS63" s="367"/>
      <c r="AT63" s="367"/>
      <c r="AU63" s="367"/>
      <c r="AV63" s="367"/>
      <c r="AW63" s="367"/>
      <c r="AX63" s="367"/>
      <c r="AY63" s="367"/>
      <c r="AZ63" s="367"/>
      <c r="BA63" s="367"/>
      <c r="BB63" s="367"/>
      <c r="BC63" s="367"/>
      <c r="BD63" s="367"/>
      <c r="BE63" s="367"/>
      <c r="BF63" s="367">
        <f t="shared" ref="BF63:CG63" si="37">SUM(BF64+BF65+BF70)</f>
        <v>5356.4569579963863</v>
      </c>
      <c r="BG63" s="367">
        <f t="shared" si="37"/>
        <v>5720.0987262236813</v>
      </c>
      <c r="BH63" s="367">
        <f t="shared" si="37"/>
        <v>6082.7142915195318</v>
      </c>
      <c r="BI63" s="367">
        <f t="shared" si="37"/>
        <v>6509.4271389471687</v>
      </c>
      <c r="BJ63" s="367">
        <f t="shared" si="37"/>
        <v>6947.7396233995159</v>
      </c>
      <c r="BK63" s="367">
        <f t="shared" si="37"/>
        <v>7579.1330621106472</v>
      </c>
      <c r="BL63" s="367">
        <f t="shared" si="37"/>
        <v>8152.4796154731866</v>
      </c>
      <c r="BM63" s="367">
        <f t="shared" si="37"/>
        <v>8857.8661702337122</v>
      </c>
      <c r="BN63" s="367">
        <f t="shared" si="37"/>
        <v>9152.0073835874846</v>
      </c>
      <c r="BO63" s="367">
        <f t="shared" si="37"/>
        <v>9405.0434084755234</v>
      </c>
      <c r="BP63" s="367">
        <f t="shared" si="37"/>
        <v>9793.8857211728719</v>
      </c>
      <c r="BQ63" s="367">
        <f t="shared" si="37"/>
        <v>9837.8397704230956</v>
      </c>
      <c r="BR63" s="367">
        <f t="shared" si="37"/>
        <v>10245.920547373491</v>
      </c>
      <c r="BS63" s="367">
        <f t="shared" si="37"/>
        <v>10092.770784443066</v>
      </c>
      <c r="BT63" s="367">
        <f t="shared" si="37"/>
        <v>10050.118305291164</v>
      </c>
      <c r="BU63" s="367">
        <f t="shared" si="37"/>
        <v>9941.5563489312135</v>
      </c>
      <c r="BV63" s="367">
        <f t="shared" si="37"/>
        <v>9961.333519190528</v>
      </c>
      <c r="BW63" s="367">
        <f t="shared" si="37"/>
        <v>10488.859543444496</v>
      </c>
      <c r="BX63" s="367">
        <f t="shared" si="37"/>
        <v>10515.955836390835</v>
      </c>
      <c r="BY63" s="367">
        <f t="shared" si="37"/>
        <v>10582.367624797016</v>
      </c>
      <c r="BZ63" s="367">
        <f t="shared" si="37"/>
        <v>11675.963115583749</v>
      </c>
      <c r="CA63" s="367">
        <f t="shared" si="37"/>
        <v>13541.436875757256</v>
      </c>
      <c r="CB63" s="367">
        <f t="shared" si="37"/>
        <v>14863.997178224747</v>
      </c>
      <c r="CC63" s="367">
        <f t="shared" si="37"/>
        <v>15986.362730315692</v>
      </c>
      <c r="CD63" s="367">
        <f t="shared" si="37"/>
        <v>16976.489929635496</v>
      </c>
      <c r="CE63" s="367">
        <f t="shared" si="37"/>
        <v>17357.250800612488</v>
      </c>
      <c r="CF63" s="367">
        <f t="shared" si="37"/>
        <v>18018.594742735924</v>
      </c>
      <c r="CG63" s="367">
        <f t="shared" si="37"/>
        <v>19138.525053631085</v>
      </c>
      <c r="CH63" s="368">
        <f t="shared" ref="CH63" si="38">SUM(CH64+CH65+CH70)</f>
        <v>20557.107997582181</v>
      </c>
    </row>
    <row r="64" spans="1:86" ht="20.100000000000001" customHeight="1" x14ac:dyDescent="0.3">
      <c r="A64" s="370"/>
      <c r="B64" s="296" t="s">
        <v>604</v>
      </c>
      <c r="C64" s="372"/>
      <c r="D64" s="367"/>
      <c r="E64" s="367"/>
      <c r="F64" s="367"/>
      <c r="G64" s="367"/>
      <c r="H64" s="367"/>
      <c r="I64" s="367"/>
      <c r="J64" s="367"/>
      <c r="K64" s="367"/>
      <c r="L64" s="367"/>
      <c r="M64" s="367"/>
      <c r="N64" s="367"/>
      <c r="O64" s="367"/>
      <c r="P64" s="367"/>
      <c r="Q64" s="367"/>
      <c r="R64" s="367"/>
      <c r="S64" s="367"/>
      <c r="T64" s="367"/>
      <c r="U64" s="367"/>
      <c r="V64" s="367"/>
      <c r="W64" s="367"/>
      <c r="X64" s="367"/>
      <c r="Y64" s="367"/>
      <c r="Z64" s="367"/>
      <c r="AA64" s="367"/>
      <c r="AB64" s="367"/>
      <c r="AC64" s="367"/>
      <c r="AD64" s="367"/>
      <c r="AE64" s="367"/>
      <c r="AF64" s="367"/>
      <c r="AG64" s="367"/>
      <c r="AH64" s="367"/>
      <c r="AI64" s="367"/>
      <c r="AJ64" s="367"/>
      <c r="AK64" s="367"/>
      <c r="AL64" s="367"/>
      <c r="AM64" s="367"/>
      <c r="AN64" s="367"/>
      <c r="AO64" s="367"/>
      <c r="AP64" s="367"/>
      <c r="AQ64" s="367"/>
      <c r="AR64" s="367"/>
      <c r="AS64" s="367"/>
      <c r="AT64" s="367"/>
      <c r="AU64" s="367"/>
      <c r="AV64" s="367"/>
      <c r="AW64" s="367"/>
      <c r="AX64" s="367"/>
      <c r="AY64" s="367"/>
      <c r="AZ64" s="367"/>
      <c r="BA64" s="367"/>
      <c r="BB64" s="367"/>
      <c r="BC64" s="367"/>
      <c r="BD64" s="367"/>
      <c r="BE64" s="367"/>
      <c r="BF64" s="367">
        <f t="shared" ref="BF64:CH64" si="39">BF42</f>
        <v>5041.2263455662769</v>
      </c>
      <c r="BG64" s="367">
        <f t="shared" si="39"/>
        <v>5417.3363749524233</v>
      </c>
      <c r="BH64" s="367">
        <f t="shared" si="39"/>
        <v>5760.902121110631</v>
      </c>
      <c r="BI64" s="367">
        <f t="shared" si="39"/>
        <v>6184.049100147804</v>
      </c>
      <c r="BJ64" s="367">
        <f t="shared" si="39"/>
        <v>6612.1404043810753</v>
      </c>
      <c r="BK64" s="367">
        <f t="shared" si="39"/>
        <v>7214.2660935997801</v>
      </c>
      <c r="BL64" s="367">
        <f t="shared" si="39"/>
        <v>7694.8108591036253</v>
      </c>
      <c r="BM64" s="367">
        <f t="shared" si="39"/>
        <v>8374.9153330296958</v>
      </c>
      <c r="BN64" s="367">
        <f t="shared" si="39"/>
        <v>8666.3252668285641</v>
      </c>
      <c r="BO64" s="367">
        <f t="shared" si="39"/>
        <v>8910.5668616279454</v>
      </c>
      <c r="BP64" s="367">
        <f t="shared" si="39"/>
        <v>9275.8003970262143</v>
      </c>
      <c r="BQ64" s="367">
        <f t="shared" si="39"/>
        <v>9307.6113382341337</v>
      </c>
      <c r="BR64" s="367">
        <f t="shared" si="39"/>
        <v>9675.357586715827</v>
      </c>
      <c r="BS64" s="367">
        <f t="shared" si="39"/>
        <v>9510.048049058898</v>
      </c>
      <c r="BT64" s="367">
        <f t="shared" si="39"/>
        <v>9509.2442273629094</v>
      </c>
      <c r="BU64" s="367">
        <f t="shared" si="39"/>
        <v>9399.0271304816415</v>
      </c>
      <c r="BV64" s="367">
        <f t="shared" si="39"/>
        <v>9417.6009853171636</v>
      </c>
      <c r="BW64" s="367">
        <f t="shared" si="39"/>
        <v>9949.5442957908781</v>
      </c>
      <c r="BX64" s="367">
        <f t="shared" si="39"/>
        <v>10004.133868267776</v>
      </c>
      <c r="BY64" s="367">
        <f t="shared" si="39"/>
        <v>10072.033814862109</v>
      </c>
      <c r="BZ64" s="367">
        <f t="shared" si="39"/>
        <v>10786.162006520899</v>
      </c>
      <c r="CA64" s="367">
        <f t="shared" si="39"/>
        <v>12612.500014695135</v>
      </c>
      <c r="CB64" s="367">
        <f t="shared" si="39"/>
        <v>14284.443755306662</v>
      </c>
      <c r="CC64" s="367">
        <f t="shared" si="39"/>
        <v>15409.689533642375</v>
      </c>
      <c r="CD64" s="367">
        <f t="shared" si="39"/>
        <v>16401.272920107705</v>
      </c>
      <c r="CE64" s="367">
        <f t="shared" si="39"/>
        <v>16794.689675799753</v>
      </c>
      <c r="CF64" s="367">
        <f t="shared" si="39"/>
        <v>17467.647064007753</v>
      </c>
      <c r="CG64" s="367">
        <f t="shared" si="39"/>
        <v>18594.415864852625</v>
      </c>
      <c r="CH64" s="368">
        <f t="shared" si="39"/>
        <v>20021.209880911352</v>
      </c>
    </row>
    <row r="65" spans="1:124" ht="20.100000000000001" customHeight="1" x14ac:dyDescent="0.3">
      <c r="A65" s="370"/>
      <c r="B65" s="381" t="s">
        <v>606</v>
      </c>
      <c r="C65" s="372"/>
      <c r="D65" s="367"/>
      <c r="E65" s="367"/>
      <c r="F65" s="367"/>
      <c r="G65" s="367"/>
      <c r="H65" s="367"/>
      <c r="I65" s="367"/>
      <c r="J65" s="367"/>
      <c r="K65" s="367"/>
      <c r="L65" s="367"/>
      <c r="M65" s="367"/>
      <c r="N65" s="367"/>
      <c r="O65" s="367"/>
      <c r="P65" s="367"/>
      <c r="Q65" s="367"/>
      <c r="R65" s="367"/>
      <c r="S65" s="367"/>
      <c r="T65" s="367"/>
      <c r="U65" s="367"/>
      <c r="V65" s="367"/>
      <c r="W65" s="367"/>
      <c r="X65" s="367"/>
      <c r="Y65" s="367"/>
      <c r="Z65" s="367"/>
      <c r="AA65" s="367"/>
      <c r="AB65" s="367"/>
      <c r="AC65" s="367"/>
      <c r="AD65" s="367"/>
      <c r="AE65" s="367"/>
      <c r="AF65" s="367"/>
      <c r="AG65" s="367"/>
      <c r="AH65" s="367"/>
      <c r="AI65" s="367"/>
      <c r="AJ65" s="367"/>
      <c r="AK65" s="367"/>
      <c r="AL65" s="367"/>
      <c r="AM65" s="367"/>
      <c r="AN65" s="367"/>
      <c r="AO65" s="367"/>
      <c r="AP65" s="367"/>
      <c r="AQ65" s="367"/>
      <c r="AR65" s="367"/>
      <c r="AS65" s="367"/>
      <c r="AT65" s="367"/>
      <c r="AU65" s="367"/>
      <c r="AV65" s="367"/>
      <c r="AW65" s="367"/>
      <c r="AX65" s="367"/>
      <c r="AY65" s="367"/>
      <c r="AZ65" s="367"/>
      <c r="BA65" s="367"/>
      <c r="BB65" s="367"/>
      <c r="BC65" s="367"/>
      <c r="BD65" s="367"/>
      <c r="BE65" s="367"/>
      <c r="BF65" s="367">
        <f t="shared" ref="BF65:CG65" si="40">SUM(BF66:BF69)</f>
        <v>315.23061243010932</v>
      </c>
      <c r="BG65" s="367">
        <f t="shared" si="40"/>
        <v>302.76235127125761</v>
      </c>
      <c r="BH65" s="367">
        <f t="shared" si="40"/>
        <v>321.81217040890067</v>
      </c>
      <c r="BI65" s="367">
        <f t="shared" si="40"/>
        <v>325.37803879936467</v>
      </c>
      <c r="BJ65" s="367">
        <f t="shared" si="40"/>
        <v>335.59921901844069</v>
      </c>
      <c r="BK65" s="367">
        <f t="shared" si="40"/>
        <v>364.86696851086697</v>
      </c>
      <c r="BL65" s="367">
        <f t="shared" si="40"/>
        <v>457.66875636956121</v>
      </c>
      <c r="BM65" s="367">
        <f t="shared" si="40"/>
        <v>482.95083720401652</v>
      </c>
      <c r="BN65" s="367">
        <f t="shared" si="40"/>
        <v>485.68211675892098</v>
      </c>
      <c r="BO65" s="367">
        <f t="shared" si="40"/>
        <v>494.47654684757799</v>
      </c>
      <c r="BP65" s="367">
        <f t="shared" si="40"/>
        <v>518.08532414665729</v>
      </c>
      <c r="BQ65" s="367">
        <f t="shared" si="40"/>
        <v>530.22843218896173</v>
      </c>
      <c r="BR65" s="367">
        <f t="shared" si="40"/>
        <v>570.56296065766492</v>
      </c>
      <c r="BS65" s="367">
        <f t="shared" si="40"/>
        <v>582.72273538416846</v>
      </c>
      <c r="BT65" s="367">
        <f t="shared" si="40"/>
        <v>540.87407792825377</v>
      </c>
      <c r="BU65" s="367">
        <f t="shared" si="40"/>
        <v>542.52921844957166</v>
      </c>
      <c r="BV65" s="367">
        <f t="shared" si="40"/>
        <v>543.73253387336445</v>
      </c>
      <c r="BW65" s="367">
        <f t="shared" si="40"/>
        <v>539.3152476536186</v>
      </c>
      <c r="BX65" s="367">
        <f t="shared" si="40"/>
        <v>511.82196812305881</v>
      </c>
      <c r="BY65" s="367">
        <f t="shared" si="40"/>
        <v>510.3338099349067</v>
      </c>
      <c r="BZ65" s="367">
        <f t="shared" si="40"/>
        <v>512.46874225820829</v>
      </c>
      <c r="CA65" s="367">
        <f t="shared" si="40"/>
        <v>541.7497896012153</v>
      </c>
      <c r="CB65" s="367">
        <f t="shared" si="40"/>
        <v>576.87345262159579</v>
      </c>
      <c r="CC65" s="367">
        <f t="shared" si="40"/>
        <v>576.42788975073506</v>
      </c>
      <c r="CD65" s="367">
        <f t="shared" si="40"/>
        <v>575.2170095277902</v>
      </c>
      <c r="CE65" s="367">
        <f t="shared" si="40"/>
        <v>562.56112481273533</v>
      </c>
      <c r="CF65" s="367">
        <f t="shared" si="40"/>
        <v>550.94767872817022</v>
      </c>
      <c r="CG65" s="367">
        <f t="shared" si="40"/>
        <v>544.10918877845893</v>
      </c>
      <c r="CH65" s="368">
        <f t="shared" ref="CH65" si="41">SUM(CH66:CH69)</f>
        <v>535.89811667082824</v>
      </c>
    </row>
    <row r="66" spans="1:124" ht="15.6" x14ac:dyDescent="0.3">
      <c r="A66" s="370"/>
      <c r="B66" s="379" t="s">
        <v>648</v>
      </c>
      <c r="C66" s="372"/>
      <c r="D66" s="367"/>
      <c r="E66" s="367"/>
      <c r="F66" s="367"/>
      <c r="G66" s="367"/>
      <c r="H66" s="367"/>
      <c r="I66" s="367"/>
      <c r="J66" s="367"/>
      <c r="K66" s="367"/>
      <c r="L66" s="367"/>
      <c r="M66" s="367"/>
      <c r="N66" s="367"/>
      <c r="O66" s="367"/>
      <c r="P66" s="367"/>
      <c r="Q66" s="367"/>
      <c r="R66" s="367"/>
      <c r="S66" s="367"/>
      <c r="T66" s="367"/>
      <c r="U66" s="367"/>
      <c r="V66" s="367"/>
      <c r="W66" s="367"/>
      <c r="X66" s="367"/>
      <c r="Y66" s="367"/>
      <c r="Z66" s="367"/>
      <c r="AA66" s="367"/>
      <c r="AB66" s="367"/>
      <c r="AC66" s="367"/>
      <c r="AD66" s="367"/>
      <c r="AE66" s="367"/>
      <c r="AF66" s="367"/>
      <c r="AG66" s="367"/>
      <c r="AH66" s="367"/>
      <c r="AI66" s="367"/>
      <c r="AJ66" s="367"/>
      <c r="AK66" s="367"/>
      <c r="AL66" s="367"/>
      <c r="AM66" s="367"/>
      <c r="AN66" s="367"/>
      <c r="AO66" s="367"/>
      <c r="AP66" s="367"/>
      <c r="AQ66" s="367"/>
      <c r="AR66" s="367"/>
      <c r="AS66" s="367"/>
      <c r="AT66" s="367"/>
      <c r="AU66" s="367"/>
      <c r="AV66" s="367"/>
      <c r="AW66" s="367"/>
      <c r="AX66" s="367"/>
      <c r="AY66" s="367"/>
      <c r="AZ66" s="367"/>
      <c r="BA66" s="367"/>
      <c r="BB66" s="367"/>
      <c r="BC66" s="367"/>
      <c r="BD66" s="367"/>
      <c r="BE66" s="367"/>
      <c r="BF66" s="367">
        <v>43.276589385629926</v>
      </c>
      <c r="BG66" s="367">
        <v>41.870065056891917</v>
      </c>
      <c r="BH66" s="367">
        <v>40.161999999999999</v>
      </c>
      <c r="BI66" s="367">
        <v>34.633821321321321</v>
      </c>
      <c r="BJ66" s="367">
        <v>33.675449570815445</v>
      </c>
      <c r="BK66" s="367">
        <v>32.278980572177439</v>
      </c>
      <c r="BL66" s="367">
        <v>34.4126571368</v>
      </c>
      <c r="BM66" s="367">
        <v>34.052216707435903</v>
      </c>
      <c r="BN66" s="367">
        <v>32.443668379959036</v>
      </c>
      <c r="BO66" s="367">
        <v>31.415099537507196</v>
      </c>
      <c r="BP66" s="367">
        <v>30.485839132581937</v>
      </c>
      <c r="BQ66" s="367">
        <v>28.811339391792881</v>
      </c>
      <c r="BR66" s="367">
        <v>27.547684241065259</v>
      </c>
      <c r="BS66" s="367">
        <v>25.944535112099693</v>
      </c>
      <c r="BT66" s="367">
        <v>24.468501471795534</v>
      </c>
      <c r="BU66" s="367">
        <v>22.849321929125864</v>
      </c>
      <c r="BV66" s="367">
        <v>21.394699465595245</v>
      </c>
      <c r="BW66" s="367">
        <v>19.816157284150389</v>
      </c>
      <c r="BX66" s="367">
        <v>16.070642023560094</v>
      </c>
      <c r="BY66" s="367">
        <v>14.976451963907241</v>
      </c>
      <c r="BZ66" s="367">
        <v>13.983783740085711</v>
      </c>
      <c r="CA66" s="367">
        <v>13.940873298615557</v>
      </c>
      <c r="CB66" s="367">
        <v>13.597057559425734</v>
      </c>
      <c r="CC66" s="367">
        <v>12.699600165527348</v>
      </c>
      <c r="CD66" s="367">
        <v>12.068032632854742</v>
      </c>
      <c r="CE66" s="367">
        <v>11.390704450977438</v>
      </c>
      <c r="CF66" s="367">
        <v>10.576601864025632</v>
      </c>
      <c r="CG66" s="367">
        <v>9.8491579465659349</v>
      </c>
      <c r="CH66" s="368">
        <v>9.1651310105370314</v>
      </c>
    </row>
    <row r="67" spans="1:124" ht="15.6" x14ac:dyDescent="0.3">
      <c r="A67" s="370"/>
      <c r="B67" s="335" t="s">
        <v>608</v>
      </c>
      <c r="C67" s="376"/>
      <c r="D67" s="367"/>
      <c r="E67" s="367"/>
      <c r="F67" s="367"/>
      <c r="G67" s="367"/>
      <c r="H67" s="367"/>
      <c r="I67" s="367"/>
      <c r="J67" s="367"/>
      <c r="K67" s="367"/>
      <c r="L67" s="367"/>
      <c r="M67" s="367"/>
      <c r="N67" s="367"/>
      <c r="O67" s="367"/>
      <c r="P67" s="367"/>
      <c r="Q67" s="367"/>
      <c r="R67" s="367"/>
      <c r="S67" s="367"/>
      <c r="T67" s="367"/>
      <c r="U67" s="367"/>
      <c r="V67" s="367"/>
      <c r="W67" s="367"/>
      <c r="X67" s="367"/>
      <c r="Y67" s="367"/>
      <c r="Z67" s="367"/>
      <c r="AA67" s="367"/>
      <c r="AB67" s="367"/>
      <c r="AC67" s="367"/>
      <c r="AD67" s="367"/>
      <c r="AE67" s="367"/>
      <c r="AF67" s="367"/>
      <c r="AG67" s="367"/>
      <c r="AH67" s="367"/>
      <c r="AI67" s="367"/>
      <c r="AJ67" s="367"/>
      <c r="AK67" s="367"/>
      <c r="AL67" s="367"/>
      <c r="AM67" s="367"/>
      <c r="AN67" s="367"/>
      <c r="AO67" s="367"/>
      <c r="AP67" s="367"/>
      <c r="AQ67" s="367"/>
      <c r="AR67" s="367"/>
      <c r="AS67" s="367"/>
      <c r="AT67" s="367"/>
      <c r="AU67" s="367"/>
      <c r="AV67" s="367"/>
      <c r="AW67" s="367"/>
      <c r="AX67" s="367"/>
      <c r="AY67" s="367"/>
      <c r="AZ67" s="367"/>
      <c r="BA67" s="367"/>
      <c r="BB67" s="367"/>
      <c r="BC67" s="367"/>
      <c r="BD67" s="367"/>
      <c r="BE67" s="367"/>
      <c r="BF67" s="367">
        <v>252.2443280444794</v>
      </c>
      <c r="BG67" s="367">
        <v>241.55178541221949</v>
      </c>
      <c r="BH67" s="367">
        <v>261.00708140890072</v>
      </c>
      <c r="BI67" s="367">
        <v>266.05012150804339</v>
      </c>
      <c r="BJ67" s="367">
        <v>275.97777944762527</v>
      </c>
      <c r="BK67" s="367">
        <v>305.14798793868954</v>
      </c>
      <c r="BL67" s="367">
        <v>386.19209823276117</v>
      </c>
      <c r="BM67" s="367">
        <v>406.65024649658068</v>
      </c>
      <c r="BN67" s="367">
        <v>405.77132337896194</v>
      </c>
      <c r="BO67" s="367">
        <v>415.85522631007075</v>
      </c>
      <c r="BP67" s="367">
        <v>436.17204125383932</v>
      </c>
      <c r="BQ67" s="367">
        <v>446.74159247716887</v>
      </c>
      <c r="BR67" s="367">
        <v>460.69336158659962</v>
      </c>
      <c r="BS67" s="367">
        <v>466.93000281206884</v>
      </c>
      <c r="BT67" s="367">
        <v>432.97261565645823</v>
      </c>
      <c r="BU67" s="367">
        <v>429.96221862044581</v>
      </c>
      <c r="BV67" s="367">
        <v>436.51258256011005</v>
      </c>
      <c r="BW67" s="367">
        <v>433.83276536946818</v>
      </c>
      <c r="BX67" s="367">
        <v>419.8608978994987</v>
      </c>
      <c r="BY67" s="367">
        <v>416.93058017099941</v>
      </c>
      <c r="BZ67" s="367">
        <v>420.60732911812261</v>
      </c>
      <c r="CA67" s="367">
        <v>456.14734830259982</v>
      </c>
      <c r="CB67" s="367">
        <v>477.43453906217002</v>
      </c>
      <c r="CC67" s="367">
        <v>479.47224493720245</v>
      </c>
      <c r="CD67" s="367">
        <v>481.09159448939613</v>
      </c>
      <c r="CE67" s="367">
        <v>469.95417808296492</v>
      </c>
      <c r="CF67" s="367">
        <v>460.16248910850862</v>
      </c>
      <c r="CG67" s="367">
        <v>455.13567827739371</v>
      </c>
      <c r="CH67" s="368">
        <v>448.75492114847623</v>
      </c>
    </row>
    <row r="68" spans="1:124" ht="15.6" x14ac:dyDescent="0.3">
      <c r="A68" s="370"/>
      <c r="B68" s="379" t="s">
        <v>414</v>
      </c>
      <c r="C68" s="372"/>
      <c r="D68" s="367"/>
      <c r="E68" s="367"/>
      <c r="F68" s="367"/>
      <c r="G68" s="367"/>
      <c r="H68" s="367"/>
      <c r="I68" s="367"/>
      <c r="J68" s="367"/>
      <c r="K68" s="367"/>
      <c r="L68" s="367"/>
      <c r="M68" s="367"/>
      <c r="N68" s="367"/>
      <c r="O68" s="367"/>
      <c r="P68" s="367"/>
      <c r="Q68" s="367"/>
      <c r="R68" s="367"/>
      <c r="S68" s="367"/>
      <c r="T68" s="367"/>
      <c r="U68" s="367"/>
      <c r="V68" s="367"/>
      <c r="W68" s="367"/>
      <c r="X68" s="367"/>
      <c r="Y68" s="367"/>
      <c r="Z68" s="367"/>
      <c r="AA68" s="367"/>
      <c r="AB68" s="367"/>
      <c r="AC68" s="367"/>
      <c r="AD68" s="367"/>
      <c r="AE68" s="367"/>
      <c r="AF68" s="367"/>
      <c r="AG68" s="367"/>
      <c r="AH68" s="367"/>
      <c r="AI68" s="367"/>
      <c r="AJ68" s="367"/>
      <c r="AK68" s="367"/>
      <c r="AL68" s="367"/>
      <c r="AM68" s="367"/>
      <c r="AN68" s="367"/>
      <c r="AO68" s="367"/>
      <c r="AP68" s="367"/>
      <c r="AQ68" s="367"/>
      <c r="AR68" s="367"/>
      <c r="AS68" s="367"/>
      <c r="AT68" s="367"/>
      <c r="AU68" s="367"/>
      <c r="AV68" s="367"/>
      <c r="AW68" s="367"/>
      <c r="AX68" s="367"/>
      <c r="AY68" s="367"/>
      <c r="AZ68" s="367"/>
      <c r="BA68" s="367"/>
      <c r="BB68" s="367"/>
      <c r="BC68" s="367"/>
      <c r="BD68" s="367"/>
      <c r="BE68" s="367"/>
      <c r="BF68" s="367">
        <v>0</v>
      </c>
      <c r="BG68" s="367">
        <v>0</v>
      </c>
      <c r="BH68" s="367">
        <v>0</v>
      </c>
      <c r="BI68" s="367">
        <v>0</v>
      </c>
      <c r="BJ68" s="367">
        <v>0</v>
      </c>
      <c r="BK68" s="367">
        <v>0</v>
      </c>
      <c r="BL68" s="367">
        <v>5.5109329999999996</v>
      </c>
      <c r="BM68" s="367">
        <v>7.0408049999999998</v>
      </c>
      <c r="BN68" s="367">
        <v>9.2482140000000008</v>
      </c>
      <c r="BO68" s="367">
        <v>9.5133209999999995</v>
      </c>
      <c r="BP68" s="367">
        <v>9.4075343484310903</v>
      </c>
      <c r="BQ68" s="367">
        <v>9.2168086836232543</v>
      </c>
      <c r="BR68" s="367">
        <v>37.532187830000005</v>
      </c>
      <c r="BS68" s="367">
        <v>43.794516459999997</v>
      </c>
      <c r="BT68" s="367">
        <v>41.280517799999998</v>
      </c>
      <c r="BU68" s="367">
        <v>48.629247100000001</v>
      </c>
      <c r="BV68" s="367">
        <v>41.032349681177138</v>
      </c>
      <c r="BW68" s="367">
        <v>43.885255000000001</v>
      </c>
      <c r="BX68" s="367">
        <v>41.886665799999996</v>
      </c>
      <c r="BY68" s="367">
        <v>41.936323200000004</v>
      </c>
      <c r="BZ68" s="367">
        <v>42.326642399999997</v>
      </c>
      <c r="CA68" s="367">
        <v>42.899118999999999</v>
      </c>
      <c r="CB68" s="367">
        <v>48.725510999999997</v>
      </c>
      <c r="CC68" s="367">
        <v>48.019350057896538</v>
      </c>
      <c r="CD68" s="367">
        <v>46.105338060484513</v>
      </c>
      <c r="CE68" s="367">
        <v>45.88683353709267</v>
      </c>
      <c r="CF68" s="367">
        <v>45.625102657512379</v>
      </c>
      <c r="CG68" s="367">
        <v>45.343551326884253</v>
      </c>
      <c r="CH68" s="368">
        <v>45.045887903567994</v>
      </c>
    </row>
    <row r="69" spans="1:124" s="369" customFormat="1" ht="15.6" x14ac:dyDescent="0.3">
      <c r="A69" s="360"/>
      <c r="B69" s="379" t="s">
        <v>423</v>
      </c>
      <c r="C69" s="361"/>
      <c r="D69" s="366"/>
      <c r="E69" s="366"/>
      <c r="F69" s="366"/>
      <c r="G69" s="366"/>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7"/>
      <c r="AI69" s="367"/>
      <c r="AJ69" s="367"/>
      <c r="AK69" s="367"/>
      <c r="AL69" s="367"/>
      <c r="AM69" s="367"/>
      <c r="AN69" s="367"/>
      <c r="AO69" s="367"/>
      <c r="AP69" s="367"/>
      <c r="AQ69" s="367"/>
      <c r="AR69" s="367"/>
      <c r="AS69" s="367"/>
      <c r="AT69" s="367"/>
      <c r="AU69" s="367"/>
      <c r="AV69" s="367"/>
      <c r="AW69" s="367"/>
      <c r="AX69" s="367"/>
      <c r="AY69" s="367"/>
      <c r="AZ69" s="367"/>
      <c r="BA69" s="367"/>
      <c r="BB69" s="367"/>
      <c r="BC69" s="367"/>
      <c r="BD69" s="367"/>
      <c r="BE69" s="367"/>
      <c r="BF69" s="367">
        <v>19.709695</v>
      </c>
      <c r="BG69" s="367">
        <v>19.340500802146213</v>
      </c>
      <c r="BH69" s="367">
        <v>20.643089</v>
      </c>
      <c r="BI69" s="367">
        <v>24.694095969999999</v>
      </c>
      <c r="BJ69" s="367">
        <v>25.945989999999998</v>
      </c>
      <c r="BK69" s="367">
        <v>27.44</v>
      </c>
      <c r="BL69" s="367">
        <v>31.553068</v>
      </c>
      <c r="BM69" s="367">
        <v>35.207568999999999</v>
      </c>
      <c r="BN69" s="367">
        <v>38.218910999999999</v>
      </c>
      <c r="BO69" s="367">
        <v>37.692900000000002</v>
      </c>
      <c r="BP69" s="367">
        <v>42.019909411804896</v>
      </c>
      <c r="BQ69" s="367">
        <v>45.458691636376749</v>
      </c>
      <c r="BR69" s="367">
        <v>44.789727000000006</v>
      </c>
      <c r="BS69" s="367">
        <v>46.053681000000005</v>
      </c>
      <c r="BT69" s="367">
        <v>42.152442999999998</v>
      </c>
      <c r="BU69" s="367">
        <v>41.088430800000005</v>
      </c>
      <c r="BV69" s="367">
        <v>44.79290216648203</v>
      </c>
      <c r="BW69" s="367">
        <v>41.78107</v>
      </c>
      <c r="BX69" s="367">
        <v>34.003762399999999</v>
      </c>
      <c r="BY69" s="367">
        <v>36.4904546</v>
      </c>
      <c r="BZ69" s="367">
        <v>35.550986999999999</v>
      </c>
      <c r="CA69" s="367">
        <v>28.762449</v>
      </c>
      <c r="CB69" s="367">
        <v>37.116345000000003</v>
      </c>
      <c r="CC69" s="367">
        <v>36.23669459010879</v>
      </c>
      <c r="CD69" s="367">
        <v>35.952044345054773</v>
      </c>
      <c r="CE69" s="367">
        <v>35.329408741700242</v>
      </c>
      <c r="CF69" s="367">
        <v>34.583485098123603</v>
      </c>
      <c r="CG69" s="367">
        <v>33.780801227615072</v>
      </c>
      <c r="CH69" s="368">
        <v>32.932176608246955</v>
      </c>
    </row>
    <row r="70" spans="1:124" s="389" customFormat="1" ht="20.100000000000001" customHeight="1" thickBot="1" x14ac:dyDescent="0.3">
      <c r="A70" s="383"/>
      <c r="B70" s="383" t="s">
        <v>621</v>
      </c>
      <c r="C70" s="383"/>
      <c r="D70" s="384"/>
      <c r="E70" s="384"/>
      <c r="F70" s="384"/>
      <c r="G70" s="384"/>
      <c r="H70" s="384"/>
      <c r="I70" s="384"/>
      <c r="J70" s="384"/>
      <c r="K70" s="384"/>
      <c r="L70" s="384"/>
      <c r="M70" s="384"/>
      <c r="N70" s="384"/>
      <c r="O70" s="384"/>
      <c r="P70" s="384"/>
      <c r="Q70" s="384"/>
      <c r="R70" s="384"/>
      <c r="S70" s="384"/>
      <c r="T70" s="384"/>
      <c r="U70" s="384"/>
      <c r="V70" s="384"/>
      <c r="W70" s="384"/>
      <c r="X70" s="384"/>
      <c r="Y70" s="384"/>
      <c r="Z70" s="384"/>
      <c r="AA70" s="384"/>
      <c r="AB70" s="384"/>
      <c r="AC70" s="384"/>
      <c r="AD70" s="384"/>
      <c r="AE70" s="384"/>
      <c r="AF70" s="384"/>
      <c r="AG70" s="384"/>
      <c r="AH70" s="384"/>
      <c r="AI70" s="384"/>
      <c r="AJ70" s="384"/>
      <c r="AK70" s="384"/>
      <c r="AL70" s="384"/>
      <c r="AM70" s="384"/>
      <c r="AN70" s="384"/>
      <c r="AO70" s="384"/>
      <c r="AP70" s="384"/>
      <c r="AQ70" s="384"/>
      <c r="AR70" s="384"/>
      <c r="AS70" s="384"/>
      <c r="AT70" s="384"/>
      <c r="AU70" s="384"/>
      <c r="AV70" s="384"/>
      <c r="AW70" s="384"/>
      <c r="AX70" s="384"/>
      <c r="AY70" s="384"/>
      <c r="AZ70" s="384"/>
      <c r="BA70" s="384"/>
      <c r="BB70" s="384"/>
      <c r="BC70" s="384"/>
      <c r="BD70" s="384"/>
      <c r="BE70" s="384"/>
      <c r="BF70" s="410">
        <v>0</v>
      </c>
      <c r="BG70" s="386">
        <v>0</v>
      </c>
      <c r="BH70" s="386">
        <v>0</v>
      </c>
      <c r="BI70" s="386">
        <v>0</v>
      </c>
      <c r="BJ70" s="386">
        <v>0</v>
      </c>
      <c r="BK70" s="386">
        <v>0</v>
      </c>
      <c r="BL70" s="386">
        <v>0</v>
      </c>
      <c r="BM70" s="386">
        <v>0</v>
      </c>
      <c r="BN70" s="386">
        <v>0</v>
      </c>
      <c r="BO70" s="386">
        <v>0</v>
      </c>
      <c r="BP70" s="386">
        <v>0</v>
      </c>
      <c r="BQ70" s="386">
        <v>0</v>
      </c>
      <c r="BR70" s="386">
        <v>0</v>
      </c>
      <c r="BS70" s="386">
        <v>0</v>
      </c>
      <c r="BT70" s="386">
        <v>0</v>
      </c>
      <c r="BU70" s="386">
        <v>0</v>
      </c>
      <c r="BV70" s="386">
        <v>0</v>
      </c>
      <c r="BW70" s="386">
        <v>0</v>
      </c>
      <c r="BX70" s="386">
        <v>0</v>
      </c>
      <c r="BY70" s="386">
        <v>0</v>
      </c>
      <c r="BZ70" s="386">
        <v>377.33236680464233</v>
      </c>
      <c r="CA70" s="386">
        <v>387.18707146090514</v>
      </c>
      <c r="CB70" s="386">
        <v>2.679970296489024</v>
      </c>
      <c r="CC70" s="386">
        <v>0.2453069225820087</v>
      </c>
      <c r="CD70" s="386">
        <v>0</v>
      </c>
      <c r="CE70" s="386">
        <v>0</v>
      </c>
      <c r="CF70" s="386">
        <v>0</v>
      </c>
      <c r="CG70" s="387">
        <v>0</v>
      </c>
      <c r="CH70" s="388">
        <v>0</v>
      </c>
    </row>
    <row r="71" spans="1:124" ht="49.5" customHeight="1" x14ac:dyDescent="0.3">
      <c r="A71" s="390" t="s">
        <v>48</v>
      </c>
      <c r="B71" s="350" t="s">
        <v>658</v>
      </c>
      <c r="C71" s="351"/>
      <c r="D71" s="352" t="s">
        <v>297</v>
      </c>
      <c r="E71" s="352" t="s">
        <v>298</v>
      </c>
      <c r="F71" s="352" t="s">
        <v>299</v>
      </c>
      <c r="G71" s="352" t="s">
        <v>300</v>
      </c>
      <c r="H71" s="352" t="s">
        <v>301</v>
      </c>
      <c r="I71" s="352" t="s">
        <v>302</v>
      </c>
      <c r="J71" s="352" t="s">
        <v>303</v>
      </c>
      <c r="K71" s="352" t="s">
        <v>304</v>
      </c>
      <c r="L71" s="352" t="s">
        <v>305</v>
      </c>
      <c r="M71" s="352" t="s">
        <v>306</v>
      </c>
      <c r="N71" s="352" t="s">
        <v>307</v>
      </c>
      <c r="O71" s="352" t="s">
        <v>308</v>
      </c>
      <c r="P71" s="352" t="s">
        <v>309</v>
      </c>
      <c r="Q71" s="352" t="s">
        <v>310</v>
      </c>
      <c r="R71" s="352" t="s">
        <v>311</v>
      </c>
      <c r="S71" s="352" t="s">
        <v>312</v>
      </c>
      <c r="T71" s="352" t="s">
        <v>313</v>
      </c>
      <c r="U71" s="352" t="s">
        <v>314</v>
      </c>
      <c r="V71" s="352" t="s">
        <v>315</v>
      </c>
      <c r="W71" s="352" t="s">
        <v>316</v>
      </c>
      <c r="X71" s="352" t="s">
        <v>317</v>
      </c>
      <c r="Y71" s="352" t="s">
        <v>318</v>
      </c>
      <c r="Z71" s="352" t="s">
        <v>319</v>
      </c>
      <c r="AA71" s="352" t="s">
        <v>320</v>
      </c>
      <c r="AB71" s="352" t="s">
        <v>321</v>
      </c>
      <c r="AC71" s="352" t="s">
        <v>322</v>
      </c>
      <c r="AD71" s="352" t="s">
        <v>323</v>
      </c>
      <c r="AE71" s="352" t="s">
        <v>324</v>
      </c>
      <c r="AF71" s="352" t="s">
        <v>325</v>
      </c>
      <c r="AG71" s="352" t="s">
        <v>326</v>
      </c>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t="s">
        <v>233</v>
      </c>
      <c r="BG71" s="352" t="s">
        <v>234</v>
      </c>
      <c r="BH71" s="352" t="s">
        <v>235</v>
      </c>
      <c r="BI71" s="352" t="s">
        <v>236</v>
      </c>
      <c r="BJ71" s="352" t="s">
        <v>237</v>
      </c>
      <c r="BK71" s="352" t="s">
        <v>238</v>
      </c>
      <c r="BL71" s="352" t="s">
        <v>239</v>
      </c>
      <c r="BM71" s="352" t="s">
        <v>240</v>
      </c>
      <c r="BN71" s="352" t="s">
        <v>241</v>
      </c>
      <c r="BO71" s="352" t="s">
        <v>242</v>
      </c>
      <c r="BP71" s="352" t="s">
        <v>243</v>
      </c>
      <c r="BQ71" s="352" t="s">
        <v>244</v>
      </c>
      <c r="BR71" s="352" t="s">
        <v>245</v>
      </c>
      <c r="BS71" s="352" t="s">
        <v>246</v>
      </c>
      <c r="BT71" s="352" t="s">
        <v>247</v>
      </c>
      <c r="BU71" s="352" t="s">
        <v>248</v>
      </c>
      <c r="BV71" s="352" t="s">
        <v>249</v>
      </c>
      <c r="BW71" s="352" t="s">
        <v>250</v>
      </c>
      <c r="BX71" s="352" t="s">
        <v>251</v>
      </c>
      <c r="BY71" s="352" t="s">
        <v>252</v>
      </c>
      <c r="BZ71" s="352" t="s">
        <v>253</v>
      </c>
      <c r="CA71" s="352" t="s">
        <v>254</v>
      </c>
      <c r="CB71" s="352" t="s">
        <v>255</v>
      </c>
      <c r="CC71" s="352" t="s">
        <v>256</v>
      </c>
      <c r="CD71" s="352" t="s">
        <v>257</v>
      </c>
      <c r="CE71" s="352" t="s">
        <v>258</v>
      </c>
      <c r="CF71" s="352" t="s">
        <v>259</v>
      </c>
      <c r="CG71" s="352" t="s">
        <v>260</v>
      </c>
      <c r="CH71" s="391" t="s">
        <v>261</v>
      </c>
    </row>
    <row r="72" spans="1:124" ht="24.75" customHeight="1" x14ac:dyDescent="0.3">
      <c r="A72" s="355">
        <v>2026</v>
      </c>
      <c r="B72" s="356" t="s">
        <v>462</v>
      </c>
      <c r="C72" s="357"/>
      <c r="D72" s="358" t="s">
        <v>263</v>
      </c>
      <c r="E72" s="358" t="s">
        <v>263</v>
      </c>
      <c r="F72" s="358" t="s">
        <v>263</v>
      </c>
      <c r="G72" s="358" t="s">
        <v>263</v>
      </c>
      <c r="H72" s="358" t="s">
        <v>263</v>
      </c>
      <c r="I72" s="358" t="s">
        <v>263</v>
      </c>
      <c r="J72" s="358" t="s">
        <v>263</v>
      </c>
      <c r="K72" s="358" t="s">
        <v>263</v>
      </c>
      <c r="L72" s="358" t="s">
        <v>263</v>
      </c>
      <c r="M72" s="358" t="s">
        <v>263</v>
      </c>
      <c r="N72" s="358" t="s">
        <v>263</v>
      </c>
      <c r="O72" s="358" t="s">
        <v>263</v>
      </c>
      <c r="P72" s="358" t="s">
        <v>263</v>
      </c>
      <c r="Q72" s="358" t="s">
        <v>263</v>
      </c>
      <c r="R72" s="358" t="s">
        <v>263</v>
      </c>
      <c r="S72" s="358" t="s">
        <v>263</v>
      </c>
      <c r="T72" s="358" t="s">
        <v>263</v>
      </c>
      <c r="U72" s="358" t="s">
        <v>263</v>
      </c>
      <c r="V72" s="358" t="s">
        <v>263</v>
      </c>
      <c r="W72" s="358" t="s">
        <v>263</v>
      </c>
      <c r="X72" s="358" t="s">
        <v>263</v>
      </c>
      <c r="Y72" s="358" t="s">
        <v>263</v>
      </c>
      <c r="Z72" s="358" t="s">
        <v>263</v>
      </c>
      <c r="AA72" s="358" t="s">
        <v>263</v>
      </c>
      <c r="AB72" s="358" t="s">
        <v>263</v>
      </c>
      <c r="AC72" s="358" t="s">
        <v>263</v>
      </c>
      <c r="AD72" s="358" t="s">
        <v>263</v>
      </c>
      <c r="AE72" s="358" t="s">
        <v>263</v>
      </c>
      <c r="AF72" s="358" t="s">
        <v>263</v>
      </c>
      <c r="AG72" s="358" t="s">
        <v>263</v>
      </c>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t="s">
        <v>263</v>
      </c>
      <c r="BG72" s="358" t="s">
        <v>263</v>
      </c>
      <c r="BH72" s="358" t="s">
        <v>263</v>
      </c>
      <c r="BI72" s="358" t="s">
        <v>263</v>
      </c>
      <c r="BJ72" s="358" t="s">
        <v>263</v>
      </c>
      <c r="BK72" s="358" t="s">
        <v>263</v>
      </c>
      <c r="BL72" s="358" t="s">
        <v>263</v>
      </c>
      <c r="BM72" s="358" t="s">
        <v>263</v>
      </c>
      <c r="BN72" s="358" t="s">
        <v>263</v>
      </c>
      <c r="BO72" s="358" t="s">
        <v>263</v>
      </c>
      <c r="BP72" s="358" t="s">
        <v>263</v>
      </c>
      <c r="BQ72" s="358" t="s">
        <v>263</v>
      </c>
      <c r="BR72" s="358" t="s">
        <v>263</v>
      </c>
      <c r="BS72" s="358" t="s">
        <v>263</v>
      </c>
      <c r="BT72" s="358" t="s">
        <v>263</v>
      </c>
      <c r="BU72" s="358" t="s">
        <v>263</v>
      </c>
      <c r="BV72" s="358" t="s">
        <v>263</v>
      </c>
      <c r="BW72" s="358" t="s">
        <v>263</v>
      </c>
      <c r="BX72" s="358" t="s">
        <v>263</v>
      </c>
      <c r="BY72" s="358" t="s">
        <v>263</v>
      </c>
      <c r="BZ72" s="358" t="s">
        <v>263</v>
      </c>
      <c r="CA72" s="358" t="s">
        <v>263</v>
      </c>
      <c r="CB72" s="358" t="s">
        <v>263</v>
      </c>
      <c r="CC72" s="358" t="s">
        <v>264</v>
      </c>
      <c r="CD72" s="358" t="s">
        <v>264</v>
      </c>
      <c r="CE72" s="358" t="s">
        <v>264</v>
      </c>
      <c r="CF72" s="358" t="s">
        <v>264</v>
      </c>
      <c r="CG72" s="358" t="s">
        <v>264</v>
      </c>
      <c r="CH72" s="392" t="s">
        <v>264</v>
      </c>
    </row>
    <row r="73" spans="1:124" ht="30.6" customHeight="1" x14ac:dyDescent="0.3">
      <c r="A73" s="360"/>
      <c r="B73" s="267" t="s">
        <v>589</v>
      </c>
      <c r="C73" s="361"/>
      <c r="D73" s="362"/>
      <c r="E73" s="362"/>
      <c r="F73" s="362"/>
      <c r="G73" s="362"/>
      <c r="H73" s="362"/>
      <c r="I73" s="362"/>
      <c r="J73" s="362"/>
      <c r="K73" s="362"/>
      <c r="L73" s="362"/>
      <c r="M73" s="362"/>
      <c r="N73" s="362"/>
      <c r="O73" s="362"/>
      <c r="P73" s="362"/>
      <c r="Q73" s="362"/>
      <c r="R73" s="362"/>
      <c r="S73" s="362"/>
      <c r="T73" s="362"/>
      <c r="U73" s="362"/>
      <c r="V73" s="362"/>
      <c r="W73" s="362"/>
      <c r="X73" s="362"/>
      <c r="Y73" s="362"/>
      <c r="Z73" s="362"/>
      <c r="AA73" s="362"/>
      <c r="AB73" s="362"/>
      <c r="AC73" s="362"/>
      <c r="AD73" s="362"/>
      <c r="AE73" s="362"/>
      <c r="AF73" s="362"/>
      <c r="AG73" s="362"/>
      <c r="AH73" s="362"/>
      <c r="AI73" s="362"/>
      <c r="AJ73" s="362"/>
      <c r="AK73" s="362"/>
      <c r="AL73" s="362"/>
      <c r="AM73" s="362"/>
      <c r="AN73" s="362"/>
      <c r="AO73" s="362"/>
      <c r="AP73" s="362"/>
      <c r="AQ73" s="362"/>
      <c r="AR73" s="362"/>
      <c r="AS73" s="362"/>
      <c r="AT73" s="362"/>
      <c r="AU73" s="362"/>
      <c r="AV73" s="362"/>
      <c r="AW73" s="362"/>
      <c r="AX73" s="362"/>
      <c r="AY73" s="362"/>
      <c r="AZ73" s="362"/>
      <c r="BA73" s="362"/>
      <c r="BB73" s="362"/>
      <c r="BC73" s="362"/>
      <c r="BD73" s="362"/>
      <c r="BE73" s="362"/>
      <c r="BF73" s="362">
        <f t="shared" ref="BF73:CH73" si="42">SUM(BF74+BF78+BF92)</f>
        <v>40128.644777924666</v>
      </c>
      <c r="BG73" s="362">
        <f t="shared" si="42"/>
        <v>40683.675612612191</v>
      </c>
      <c r="BH73" s="362">
        <f t="shared" si="42"/>
        <v>39982.511605225744</v>
      </c>
      <c r="BI73" s="362">
        <f t="shared" si="42"/>
        <v>39762.303408267646</v>
      </c>
      <c r="BJ73" s="362">
        <f t="shared" si="42"/>
        <v>39681.482289424988</v>
      </c>
      <c r="BK73" s="362">
        <f t="shared" si="42"/>
        <v>41332.679084484989</v>
      </c>
      <c r="BL73" s="362">
        <f t="shared" si="42"/>
        <v>41225.333583646738</v>
      </c>
      <c r="BM73" s="362">
        <f t="shared" si="42"/>
        <v>43517.524309393448</v>
      </c>
      <c r="BN73" s="362">
        <f t="shared" si="42"/>
        <v>43620.598160922906</v>
      </c>
      <c r="BO73" s="362">
        <f t="shared" si="42"/>
        <v>43970.548969557567</v>
      </c>
      <c r="BP73" s="362">
        <f t="shared" si="42"/>
        <v>44594.49544173434</v>
      </c>
      <c r="BQ73" s="362">
        <f t="shared" si="42"/>
        <v>44249.804855649214</v>
      </c>
      <c r="BR73" s="362">
        <f t="shared" si="42"/>
        <v>46729.346011238478</v>
      </c>
      <c r="BS73" s="362">
        <f t="shared" si="42"/>
        <v>48742.35450474704</v>
      </c>
      <c r="BT73" s="362">
        <f t="shared" si="42"/>
        <v>48824.004388489353</v>
      </c>
      <c r="BU73" s="362">
        <f t="shared" si="42"/>
        <v>50623.680991095418</v>
      </c>
      <c r="BV73" s="362">
        <f t="shared" si="42"/>
        <v>51080.702386869249</v>
      </c>
      <c r="BW73" s="362">
        <f t="shared" si="42"/>
        <v>52295.814182150803</v>
      </c>
      <c r="BX73" s="362">
        <f t="shared" si="42"/>
        <v>54465.861912290144</v>
      </c>
      <c r="BY73" s="362">
        <f t="shared" si="42"/>
        <v>57900.765382433849</v>
      </c>
      <c r="BZ73" s="362">
        <f t="shared" si="42"/>
        <v>58480.996375149625</v>
      </c>
      <c r="CA73" s="362">
        <f t="shared" si="42"/>
        <v>66372.189851503324</v>
      </c>
      <c r="CB73" s="362">
        <f t="shared" si="42"/>
        <v>74842.504661164101</v>
      </c>
      <c r="CC73" s="362">
        <f t="shared" si="42"/>
        <v>78436.177216396827</v>
      </c>
      <c r="CD73" s="362">
        <f t="shared" si="42"/>
        <v>83637.994305414584</v>
      </c>
      <c r="CE73" s="362">
        <f t="shared" si="42"/>
        <v>86429.539047983446</v>
      </c>
      <c r="CF73" s="362">
        <f t="shared" si="42"/>
        <v>88700.089622487969</v>
      </c>
      <c r="CG73" s="363">
        <f t="shared" si="42"/>
        <v>91316.413377120974</v>
      </c>
      <c r="CH73" s="364">
        <f t="shared" si="42"/>
        <v>94250.224056451858</v>
      </c>
      <c r="CJ73" s="362"/>
      <c r="CK73" s="362"/>
      <c r="CL73" s="362"/>
      <c r="CM73" s="362"/>
      <c r="CN73" s="362"/>
      <c r="CO73" s="362"/>
      <c r="CP73" s="362"/>
      <c r="CQ73" s="362"/>
      <c r="CR73" s="362"/>
      <c r="CS73" s="362"/>
      <c r="CT73" s="362"/>
      <c r="CU73" s="362"/>
      <c r="CV73" s="362"/>
      <c r="CW73" s="362"/>
      <c r="CX73" s="362"/>
      <c r="CY73" s="362"/>
      <c r="CZ73" s="362"/>
      <c r="DA73" s="362"/>
      <c r="DB73" s="362"/>
      <c r="DC73" s="362"/>
      <c r="DD73" s="362"/>
      <c r="DE73" s="362"/>
      <c r="DF73" s="362"/>
      <c r="DG73" s="362"/>
      <c r="DH73" s="362"/>
      <c r="DI73" s="362"/>
      <c r="DJ73" s="362"/>
      <c r="DK73" s="362"/>
      <c r="DL73" s="362"/>
      <c r="DM73" s="362"/>
      <c r="DN73" s="362"/>
      <c r="DO73" s="362"/>
      <c r="DP73" s="362"/>
      <c r="DQ73" s="362"/>
      <c r="DR73" s="362"/>
      <c r="DS73" s="362"/>
      <c r="DT73" s="362"/>
    </row>
    <row r="74" spans="1:124" s="369" customFormat="1" ht="29.4" customHeight="1" x14ac:dyDescent="0.3">
      <c r="A74" s="360"/>
      <c r="B74" s="365" t="s">
        <v>637</v>
      </c>
      <c r="C74" s="361"/>
      <c r="D74" s="366"/>
      <c r="E74" s="366"/>
      <c r="F74" s="366"/>
      <c r="G74" s="366"/>
      <c r="H74" s="366"/>
      <c r="I74" s="366"/>
      <c r="J74" s="366"/>
      <c r="K74" s="366"/>
      <c r="L74" s="366"/>
      <c r="M74" s="366"/>
      <c r="N74" s="366"/>
      <c r="O74" s="366"/>
      <c r="P74" s="366"/>
      <c r="Q74" s="366"/>
      <c r="R74" s="366"/>
      <c r="S74" s="366"/>
      <c r="T74" s="366"/>
      <c r="U74" s="366"/>
      <c r="V74" s="366"/>
      <c r="W74" s="366"/>
      <c r="X74" s="366"/>
      <c r="Y74" s="366"/>
      <c r="Z74" s="366"/>
      <c r="AA74" s="366"/>
      <c r="AB74" s="366"/>
      <c r="AC74" s="366"/>
      <c r="AD74" s="366"/>
      <c r="AE74" s="366"/>
      <c r="AF74" s="366"/>
      <c r="AG74" s="366"/>
      <c r="AH74" s="367"/>
      <c r="AI74" s="367"/>
      <c r="AJ74" s="367"/>
      <c r="AK74" s="367"/>
      <c r="AL74" s="367"/>
      <c r="AM74" s="367"/>
      <c r="AN74" s="367"/>
      <c r="AO74" s="367"/>
      <c r="AP74" s="367"/>
      <c r="AQ74" s="367"/>
      <c r="AR74" s="367"/>
      <c r="AS74" s="367"/>
      <c r="AT74" s="367"/>
      <c r="AU74" s="367"/>
      <c r="AV74" s="367"/>
      <c r="AW74" s="367"/>
      <c r="AX74" s="367"/>
      <c r="AY74" s="367"/>
      <c r="AZ74" s="367"/>
      <c r="BA74" s="367"/>
      <c r="BB74" s="367"/>
      <c r="BC74" s="367"/>
      <c r="BD74" s="367"/>
      <c r="BE74" s="367"/>
      <c r="BF74" s="367">
        <f t="shared" ref="BF74:CH74" si="43">SUM(BF75)</f>
        <v>1284.4759444702174</v>
      </c>
      <c r="BG74" s="367">
        <f t="shared" si="43"/>
        <v>1306.485047611153</v>
      </c>
      <c r="BH74" s="367">
        <f t="shared" si="43"/>
        <v>1347.1993026547143</v>
      </c>
      <c r="BI74" s="367">
        <f t="shared" si="43"/>
        <v>1439.7294562048655</v>
      </c>
      <c r="BJ74" s="367">
        <f t="shared" si="43"/>
        <v>1472.9426210026518</v>
      </c>
      <c r="BK74" s="367">
        <f t="shared" si="43"/>
        <v>1546.9855293138628</v>
      </c>
      <c r="BL74" s="367">
        <f t="shared" si="43"/>
        <v>1589.2600752979106</v>
      </c>
      <c r="BM74" s="367">
        <f t="shared" si="43"/>
        <v>1694.2736467690754</v>
      </c>
      <c r="BN74" s="367">
        <f t="shared" si="43"/>
        <v>1708.0284485987654</v>
      </c>
      <c r="BO74" s="367">
        <f t="shared" si="43"/>
        <v>1804.6643817004083</v>
      </c>
      <c r="BP74" s="367">
        <f t="shared" si="43"/>
        <v>1878.5694672633479</v>
      </c>
      <c r="BQ74" s="367">
        <f t="shared" si="43"/>
        <v>1939.1798253590653</v>
      </c>
      <c r="BR74" s="367">
        <f t="shared" si="43"/>
        <v>2245.4352898412362</v>
      </c>
      <c r="BS74" s="367">
        <f t="shared" si="43"/>
        <v>2382.8747529937818</v>
      </c>
      <c r="BT74" s="367">
        <f t="shared" si="43"/>
        <v>2415.8127004806565</v>
      </c>
      <c r="BU74" s="367">
        <f t="shared" si="43"/>
        <v>2471.3303541247146</v>
      </c>
      <c r="BV74" s="367">
        <f t="shared" si="43"/>
        <v>2599.058417130047</v>
      </c>
      <c r="BW74" s="367">
        <f t="shared" si="43"/>
        <v>2755.3834997763743</v>
      </c>
      <c r="BX74" s="367">
        <f t="shared" si="43"/>
        <v>2778.8927185643533</v>
      </c>
      <c r="BY74" s="367">
        <f t="shared" si="43"/>
        <v>3020.0761447177206</v>
      </c>
      <c r="BZ74" s="367">
        <f t="shared" si="43"/>
        <v>3280.2381305444687</v>
      </c>
      <c r="CA74" s="367">
        <f t="shared" si="43"/>
        <v>3993.1758030181254</v>
      </c>
      <c r="CB74" s="367">
        <f t="shared" si="43"/>
        <v>4805.201935342373</v>
      </c>
      <c r="CC74" s="367">
        <f t="shared" si="43"/>
        <v>5427.5834834768448</v>
      </c>
      <c r="CD74" s="367">
        <f t="shared" si="43"/>
        <v>6075.8076062382124</v>
      </c>
      <c r="CE74" s="367">
        <f t="shared" si="43"/>
        <v>6563.8246578108292</v>
      </c>
      <c r="CF74" s="367">
        <f t="shared" si="43"/>
        <v>6969.0565682435754</v>
      </c>
      <c r="CG74" s="367">
        <f t="shared" si="43"/>
        <v>7342.8565937324147</v>
      </c>
      <c r="CH74" s="368">
        <f t="shared" si="43"/>
        <v>7694.3152812106155</v>
      </c>
    </row>
    <row r="75" spans="1:124" ht="18.600000000000001" customHeight="1" x14ac:dyDescent="0.3">
      <c r="A75" s="370"/>
      <c r="B75" s="371" t="s">
        <v>590</v>
      </c>
      <c r="C75" s="372"/>
      <c r="D75" s="367"/>
      <c r="E75" s="367"/>
      <c r="F75" s="367"/>
      <c r="G75" s="367"/>
      <c r="H75" s="367"/>
      <c r="I75" s="367"/>
      <c r="J75" s="367"/>
      <c r="K75" s="367"/>
      <c r="L75" s="367"/>
      <c r="M75" s="367"/>
      <c r="N75" s="367"/>
      <c r="O75" s="367"/>
      <c r="P75" s="367"/>
      <c r="Q75" s="367"/>
      <c r="R75" s="367"/>
      <c r="S75" s="367"/>
      <c r="T75" s="367"/>
      <c r="U75" s="367"/>
      <c r="V75" s="367"/>
      <c r="W75" s="367"/>
      <c r="X75" s="367"/>
      <c r="Y75" s="367"/>
      <c r="Z75" s="367"/>
      <c r="AA75" s="367"/>
      <c r="AB75" s="367"/>
      <c r="AC75" s="367"/>
      <c r="AD75" s="367"/>
      <c r="AE75" s="367"/>
      <c r="AF75" s="367"/>
      <c r="AG75" s="367"/>
      <c r="AH75" s="367"/>
      <c r="AI75" s="367"/>
      <c r="AJ75" s="367"/>
      <c r="AK75" s="367"/>
      <c r="AL75" s="367"/>
      <c r="AM75" s="367"/>
      <c r="AN75" s="367"/>
      <c r="AO75" s="367"/>
      <c r="AP75" s="367"/>
      <c r="AQ75" s="367"/>
      <c r="AR75" s="367"/>
      <c r="AS75" s="367"/>
      <c r="AT75" s="367"/>
      <c r="AU75" s="367"/>
      <c r="AV75" s="367"/>
      <c r="AW75" s="367"/>
      <c r="AX75" s="367"/>
      <c r="AY75" s="367"/>
      <c r="AZ75" s="367"/>
      <c r="BA75" s="367"/>
      <c r="BB75" s="367"/>
      <c r="BC75" s="367"/>
      <c r="BD75" s="367"/>
      <c r="BE75" s="367"/>
      <c r="BF75" s="367">
        <f t="shared" ref="BF75" si="44">SUM(BF76:BF77)</f>
        <v>1284.4759444702174</v>
      </c>
      <c r="BG75" s="367">
        <f t="shared" ref="BG75:CH75" si="45">SUM(BG76:BG77)</f>
        <v>1306.485047611153</v>
      </c>
      <c r="BH75" s="367">
        <f t="shared" si="45"/>
        <v>1347.1993026547143</v>
      </c>
      <c r="BI75" s="367">
        <f t="shared" si="45"/>
        <v>1439.7294562048655</v>
      </c>
      <c r="BJ75" s="367">
        <f t="shared" si="45"/>
        <v>1472.9426210026518</v>
      </c>
      <c r="BK75" s="367">
        <f t="shared" si="45"/>
        <v>1546.9855293138628</v>
      </c>
      <c r="BL75" s="367">
        <f t="shared" si="45"/>
        <v>1589.2600752979106</v>
      </c>
      <c r="BM75" s="367">
        <f t="shared" si="45"/>
        <v>1694.2736467690754</v>
      </c>
      <c r="BN75" s="367">
        <f t="shared" si="45"/>
        <v>1708.0284485987654</v>
      </c>
      <c r="BO75" s="367">
        <f t="shared" si="45"/>
        <v>1804.6643817004083</v>
      </c>
      <c r="BP75" s="367">
        <f t="shared" si="45"/>
        <v>1878.5694672633479</v>
      </c>
      <c r="BQ75" s="367">
        <f t="shared" si="45"/>
        <v>1939.1798253590653</v>
      </c>
      <c r="BR75" s="367">
        <f t="shared" si="45"/>
        <v>2245.4352898412362</v>
      </c>
      <c r="BS75" s="367">
        <f t="shared" si="45"/>
        <v>2382.8747529937818</v>
      </c>
      <c r="BT75" s="367">
        <f t="shared" si="45"/>
        <v>2415.8127004806565</v>
      </c>
      <c r="BU75" s="367">
        <f t="shared" si="45"/>
        <v>2471.3303541247146</v>
      </c>
      <c r="BV75" s="367">
        <f t="shared" si="45"/>
        <v>2599.058417130047</v>
      </c>
      <c r="BW75" s="367">
        <f t="shared" si="45"/>
        <v>2755.3834997763743</v>
      </c>
      <c r="BX75" s="367">
        <f t="shared" si="45"/>
        <v>2778.8927185643533</v>
      </c>
      <c r="BY75" s="367">
        <f t="shared" si="45"/>
        <v>3020.0761447177206</v>
      </c>
      <c r="BZ75" s="367">
        <f t="shared" si="45"/>
        <v>3280.2381305444687</v>
      </c>
      <c r="CA75" s="367">
        <f t="shared" si="45"/>
        <v>3993.1758030181254</v>
      </c>
      <c r="CB75" s="367">
        <f t="shared" si="45"/>
        <v>4805.201935342373</v>
      </c>
      <c r="CC75" s="367">
        <f t="shared" si="45"/>
        <v>5427.5834834768448</v>
      </c>
      <c r="CD75" s="367">
        <f t="shared" si="45"/>
        <v>6075.8076062382124</v>
      </c>
      <c r="CE75" s="367">
        <f t="shared" si="45"/>
        <v>6563.8246578108292</v>
      </c>
      <c r="CF75" s="367">
        <f t="shared" si="45"/>
        <v>6969.0565682435754</v>
      </c>
      <c r="CG75" s="367">
        <f t="shared" si="45"/>
        <v>7342.8565937324147</v>
      </c>
      <c r="CH75" s="368">
        <f t="shared" si="45"/>
        <v>7694.3152812106155</v>
      </c>
    </row>
    <row r="76" spans="1:124" ht="15.6" x14ac:dyDescent="0.3">
      <c r="A76" s="370"/>
      <c r="B76" s="373" t="s">
        <v>639</v>
      </c>
      <c r="C76" s="372"/>
      <c r="D76" s="367"/>
      <c r="E76" s="367"/>
      <c r="F76" s="367"/>
      <c r="G76" s="367"/>
      <c r="H76" s="367"/>
      <c r="I76" s="367"/>
      <c r="J76" s="367"/>
      <c r="K76" s="367"/>
      <c r="L76" s="367"/>
      <c r="M76" s="367"/>
      <c r="N76" s="367"/>
      <c r="O76" s="367"/>
      <c r="P76" s="367"/>
      <c r="Q76" s="367"/>
      <c r="R76" s="367"/>
      <c r="S76" s="367"/>
      <c r="T76" s="367"/>
      <c r="U76" s="367"/>
      <c r="V76" s="367"/>
      <c r="W76" s="367"/>
      <c r="X76" s="367"/>
      <c r="Y76" s="367"/>
      <c r="Z76" s="367"/>
      <c r="AA76" s="367"/>
      <c r="AB76" s="367"/>
      <c r="AC76" s="367"/>
      <c r="AD76" s="367"/>
      <c r="AE76" s="367"/>
      <c r="AF76" s="367"/>
      <c r="AG76" s="367"/>
      <c r="AH76" s="367"/>
      <c r="AI76" s="367"/>
      <c r="AJ76" s="367"/>
      <c r="AK76" s="367"/>
      <c r="AL76" s="367"/>
      <c r="AM76" s="367"/>
      <c r="AN76" s="367"/>
      <c r="AO76" s="367"/>
      <c r="AP76" s="367"/>
      <c r="AQ76" s="367"/>
      <c r="AR76" s="367"/>
      <c r="AS76" s="367"/>
      <c r="AT76" s="367"/>
      <c r="AU76" s="367"/>
      <c r="AV76" s="367"/>
      <c r="AW76" s="367"/>
      <c r="AX76" s="367"/>
      <c r="AY76" s="367"/>
      <c r="AZ76" s="367"/>
      <c r="BA76" s="367"/>
      <c r="BB76" s="367"/>
      <c r="BC76" s="367"/>
      <c r="BD76" s="367"/>
      <c r="BE76" s="367"/>
      <c r="BF76" s="367">
        <v>1284.4759444702174</v>
      </c>
      <c r="BG76" s="367">
        <v>1306.485047611153</v>
      </c>
      <c r="BH76" s="367">
        <v>1347.1993026547143</v>
      </c>
      <c r="BI76" s="367">
        <v>1439.7294562048655</v>
      </c>
      <c r="BJ76" s="367">
        <v>1472.9426210026518</v>
      </c>
      <c r="BK76" s="367">
        <v>1546.9855293138628</v>
      </c>
      <c r="BL76" s="367">
        <v>1589.2600752979106</v>
      </c>
      <c r="BM76" s="367">
        <v>1694.2736467690754</v>
      </c>
      <c r="BN76" s="367">
        <v>1708.0284485987654</v>
      </c>
      <c r="BO76" s="367">
        <v>1804.6643817004083</v>
      </c>
      <c r="BP76" s="367">
        <v>1878.5694672633479</v>
      </c>
      <c r="BQ76" s="367">
        <v>1939.1798253590653</v>
      </c>
      <c r="BR76" s="367">
        <v>2245.4352898412362</v>
      </c>
      <c r="BS76" s="367">
        <v>2382.8747529937818</v>
      </c>
      <c r="BT76" s="367">
        <v>2415.8127004806565</v>
      </c>
      <c r="BU76" s="367">
        <v>2471.3303541247146</v>
      </c>
      <c r="BV76" s="367">
        <v>2599.058417130047</v>
      </c>
      <c r="BW76" s="367">
        <v>2755.3834997763743</v>
      </c>
      <c r="BX76" s="367">
        <v>2778.8927185643533</v>
      </c>
      <c r="BY76" s="367">
        <v>3020.0761447177206</v>
      </c>
      <c r="BZ76" s="367">
        <v>3280.2381305444687</v>
      </c>
      <c r="CA76" s="367">
        <v>3993.1758030181254</v>
      </c>
      <c r="CB76" s="367">
        <v>4805.201935342373</v>
      </c>
      <c r="CC76" s="367">
        <v>5427.5834834768448</v>
      </c>
      <c r="CD76" s="367">
        <v>6075.8076062382124</v>
      </c>
      <c r="CE76" s="367">
        <v>6563.8246578108292</v>
      </c>
      <c r="CF76" s="367">
        <v>6969.0565682435754</v>
      </c>
      <c r="CG76" s="367">
        <v>7342.8565937324147</v>
      </c>
      <c r="CH76" s="368">
        <v>7694.3152812106155</v>
      </c>
    </row>
    <row r="77" spans="1:124" ht="15.6" x14ac:dyDescent="0.3">
      <c r="A77" s="370"/>
      <c r="B77" s="373" t="s">
        <v>415</v>
      </c>
      <c r="C77" s="372"/>
      <c r="D77" s="367"/>
      <c r="E77" s="367"/>
      <c r="F77" s="367"/>
      <c r="G77" s="367"/>
      <c r="H77" s="367"/>
      <c r="I77" s="367"/>
      <c r="J77" s="367"/>
      <c r="K77" s="367"/>
      <c r="L77" s="367"/>
      <c r="M77" s="367"/>
      <c r="N77" s="367"/>
      <c r="O77" s="367"/>
      <c r="P77" s="367"/>
      <c r="Q77" s="367"/>
      <c r="R77" s="367"/>
      <c r="S77" s="367"/>
      <c r="T77" s="367"/>
      <c r="U77" s="367"/>
      <c r="V77" s="367"/>
      <c r="W77" s="367"/>
      <c r="X77" s="367"/>
      <c r="Y77" s="367"/>
      <c r="Z77" s="367"/>
      <c r="AA77" s="367"/>
      <c r="AB77" s="367"/>
      <c r="AC77" s="367"/>
      <c r="AD77" s="367"/>
      <c r="AE77" s="367"/>
      <c r="AF77" s="367"/>
      <c r="AG77" s="367"/>
      <c r="AH77" s="367"/>
      <c r="AI77" s="367"/>
      <c r="AJ77" s="367"/>
      <c r="AK77" s="367"/>
      <c r="AL77" s="367"/>
      <c r="AM77" s="367"/>
      <c r="AN77" s="367"/>
      <c r="AO77" s="367"/>
      <c r="AP77" s="367"/>
      <c r="AQ77" s="367"/>
      <c r="AR77" s="367"/>
      <c r="AS77" s="367"/>
      <c r="AT77" s="367"/>
      <c r="AU77" s="367"/>
      <c r="AV77" s="367"/>
      <c r="AW77" s="367"/>
      <c r="AX77" s="367"/>
      <c r="AY77" s="367"/>
      <c r="AZ77" s="367"/>
      <c r="BA77" s="367"/>
      <c r="BB77" s="367"/>
      <c r="BC77" s="367"/>
      <c r="BD77" s="367"/>
      <c r="BE77" s="367"/>
      <c r="BF77" s="367">
        <v>0</v>
      </c>
      <c r="BG77" s="367">
        <v>0</v>
      </c>
      <c r="BH77" s="367">
        <v>0</v>
      </c>
      <c r="BI77" s="367">
        <v>0</v>
      </c>
      <c r="BJ77" s="367">
        <v>0</v>
      </c>
      <c r="BK77" s="367">
        <v>0</v>
      </c>
      <c r="BL77" s="367">
        <v>0</v>
      </c>
      <c r="BM77" s="367">
        <v>0</v>
      </c>
      <c r="BN77" s="367">
        <v>0</v>
      </c>
      <c r="BO77" s="367">
        <v>0</v>
      </c>
      <c r="BP77" s="367">
        <v>0</v>
      </c>
      <c r="BQ77" s="367">
        <v>0</v>
      </c>
      <c r="BR77" s="367">
        <v>0</v>
      </c>
      <c r="BS77" s="367">
        <v>0</v>
      </c>
      <c r="BT77" s="367">
        <v>0</v>
      </c>
      <c r="BU77" s="367">
        <v>0</v>
      </c>
      <c r="BV77" s="367">
        <v>0</v>
      </c>
      <c r="BW77" s="367">
        <v>0</v>
      </c>
      <c r="BX77" s="367">
        <v>0</v>
      </c>
      <c r="BY77" s="367">
        <v>0</v>
      </c>
      <c r="BZ77" s="367">
        <v>0</v>
      </c>
      <c r="CA77" s="367">
        <v>0</v>
      </c>
      <c r="CB77" s="367">
        <v>0</v>
      </c>
      <c r="CC77" s="367">
        <v>0</v>
      </c>
      <c r="CD77" s="367">
        <v>0</v>
      </c>
      <c r="CE77" s="367">
        <v>0</v>
      </c>
      <c r="CF77" s="367">
        <v>0</v>
      </c>
      <c r="CG77" s="367">
        <v>0</v>
      </c>
      <c r="CH77" s="368">
        <v>0</v>
      </c>
    </row>
    <row r="78" spans="1:124" ht="29.4" customHeight="1" x14ac:dyDescent="0.3">
      <c r="A78" s="370"/>
      <c r="B78" s="365" t="s">
        <v>640</v>
      </c>
      <c r="C78" s="372"/>
      <c r="D78" s="367"/>
      <c r="E78" s="367"/>
      <c r="F78" s="367"/>
      <c r="G78" s="367"/>
      <c r="H78" s="367"/>
      <c r="I78" s="367"/>
      <c r="J78" s="367"/>
      <c r="K78" s="367"/>
      <c r="L78" s="367"/>
      <c r="M78" s="367"/>
      <c r="N78" s="367"/>
      <c r="O78" s="367"/>
      <c r="P78" s="367"/>
      <c r="Q78" s="367"/>
      <c r="R78" s="367"/>
      <c r="S78" s="367"/>
      <c r="T78" s="367"/>
      <c r="U78" s="367"/>
      <c r="V78" s="367"/>
      <c r="W78" s="367"/>
      <c r="X78" s="367"/>
      <c r="Y78" s="367"/>
      <c r="Z78" s="367"/>
      <c r="AA78" s="367"/>
      <c r="AB78" s="367"/>
      <c r="AC78" s="367"/>
      <c r="AD78" s="367"/>
      <c r="AE78" s="367"/>
      <c r="AF78" s="367"/>
      <c r="AG78" s="367"/>
      <c r="AH78" s="367"/>
      <c r="AI78" s="367"/>
      <c r="AJ78" s="367"/>
      <c r="AK78" s="367"/>
      <c r="AL78" s="367"/>
      <c r="AM78" s="367"/>
      <c r="AN78" s="367"/>
      <c r="AO78" s="367"/>
      <c r="AP78" s="367"/>
      <c r="AQ78" s="367"/>
      <c r="AR78" s="367"/>
      <c r="AS78" s="367"/>
      <c r="AT78" s="367"/>
      <c r="AU78" s="367"/>
      <c r="AV78" s="367"/>
      <c r="AW78" s="367"/>
      <c r="AX78" s="367"/>
      <c r="AY78" s="367"/>
      <c r="AZ78" s="367"/>
      <c r="BA78" s="367"/>
      <c r="BB78" s="367"/>
      <c r="BC78" s="367"/>
      <c r="BD78" s="367"/>
      <c r="BE78" s="367"/>
      <c r="BF78" s="367">
        <f t="shared" ref="BF78" si="46">SUM(BF79+BF83)</f>
        <v>29542.605730541694</v>
      </c>
      <c r="BG78" s="367">
        <f t="shared" ref="BG78:CH78" si="47">SUM(BG79+BG83)</f>
        <v>29599.588617941219</v>
      </c>
      <c r="BH78" s="367">
        <f t="shared" si="47"/>
        <v>28538.524185362323</v>
      </c>
      <c r="BI78" s="367">
        <f t="shared" si="47"/>
        <v>27765.273668187594</v>
      </c>
      <c r="BJ78" s="367">
        <f t="shared" si="47"/>
        <v>27251.581889103047</v>
      </c>
      <c r="BK78" s="367">
        <f t="shared" si="47"/>
        <v>28062.612791000258</v>
      </c>
      <c r="BL78" s="367">
        <f t="shared" si="47"/>
        <v>27580.784784199521</v>
      </c>
      <c r="BM78" s="367">
        <f t="shared" si="47"/>
        <v>28867.073957943234</v>
      </c>
      <c r="BN78" s="367">
        <f t="shared" si="47"/>
        <v>28723.393696729108</v>
      </c>
      <c r="BO78" s="367">
        <f t="shared" si="47"/>
        <v>28881.126341817697</v>
      </c>
      <c r="BP78" s="367">
        <f t="shared" si="47"/>
        <v>29124.701022714886</v>
      </c>
      <c r="BQ78" s="367">
        <f t="shared" si="47"/>
        <v>28952.461753958385</v>
      </c>
      <c r="BR78" s="367">
        <f t="shared" si="47"/>
        <v>30786.928313787652</v>
      </c>
      <c r="BS78" s="367">
        <f t="shared" si="47"/>
        <v>32986.62404633018</v>
      </c>
      <c r="BT78" s="367">
        <f t="shared" si="47"/>
        <v>33297.178137685492</v>
      </c>
      <c r="BU78" s="367">
        <f t="shared" si="47"/>
        <v>35354.079450187506</v>
      </c>
      <c r="BV78" s="367">
        <f t="shared" si="47"/>
        <v>35934.547496256375</v>
      </c>
      <c r="BW78" s="367">
        <f t="shared" si="47"/>
        <v>36621.821005781094</v>
      </c>
      <c r="BX78" s="367">
        <f t="shared" si="47"/>
        <v>39342.529259593488</v>
      </c>
      <c r="BY78" s="367">
        <f t="shared" si="47"/>
        <v>42485.526259701102</v>
      </c>
      <c r="BZ78" s="367">
        <f t="shared" si="47"/>
        <v>42796.25212258871</v>
      </c>
      <c r="CA78" s="367">
        <f t="shared" si="47"/>
        <v>48598.04082843005</v>
      </c>
      <c r="CB78" s="367">
        <f t="shared" si="47"/>
        <v>55032.804788210167</v>
      </c>
      <c r="CC78" s="367">
        <f t="shared" si="47"/>
        <v>57331.34931998988</v>
      </c>
      <c r="CD78" s="367">
        <f t="shared" si="47"/>
        <v>61202.640307660244</v>
      </c>
      <c r="CE78" s="367">
        <f t="shared" si="47"/>
        <v>63430.420771065903</v>
      </c>
      <c r="CF78" s="367">
        <f t="shared" si="47"/>
        <v>64949.216927377631</v>
      </c>
      <c r="CG78" s="367">
        <f t="shared" si="47"/>
        <v>66436.270441799861</v>
      </c>
      <c r="CH78" s="374">
        <f t="shared" si="47"/>
        <v>68045.73050089684</v>
      </c>
    </row>
    <row r="79" spans="1:124" ht="18.600000000000001" customHeight="1" x14ac:dyDescent="0.3">
      <c r="A79" s="370"/>
      <c r="B79" s="371" t="s">
        <v>590</v>
      </c>
      <c r="C79" s="372"/>
      <c r="D79" s="367"/>
      <c r="E79" s="367"/>
      <c r="F79" s="367"/>
      <c r="G79" s="367"/>
      <c r="H79" s="367"/>
      <c r="I79" s="367"/>
      <c r="J79" s="367"/>
      <c r="K79" s="367"/>
      <c r="L79" s="367"/>
      <c r="M79" s="367"/>
      <c r="N79" s="367"/>
      <c r="O79" s="367"/>
      <c r="P79" s="367"/>
      <c r="Q79" s="367"/>
      <c r="R79" s="367"/>
      <c r="S79" s="367"/>
      <c r="T79" s="367"/>
      <c r="U79" s="367"/>
      <c r="V79" s="367"/>
      <c r="W79" s="367"/>
      <c r="X79" s="367"/>
      <c r="Y79" s="367"/>
      <c r="Z79" s="367"/>
      <c r="AA79" s="367"/>
      <c r="AB79" s="367"/>
      <c r="AC79" s="367"/>
      <c r="AD79" s="367"/>
      <c r="AE79" s="367"/>
      <c r="AF79" s="367"/>
      <c r="AG79" s="367"/>
      <c r="AH79" s="367"/>
      <c r="AI79" s="367"/>
      <c r="AJ79" s="367"/>
      <c r="AK79" s="367"/>
      <c r="AL79" s="367"/>
      <c r="AM79" s="367"/>
      <c r="AN79" s="367"/>
      <c r="AO79" s="367"/>
      <c r="AP79" s="367"/>
      <c r="AQ79" s="367"/>
      <c r="AR79" s="367"/>
      <c r="AS79" s="367"/>
      <c r="AT79" s="367"/>
      <c r="AU79" s="367"/>
      <c r="AV79" s="367"/>
      <c r="AW79" s="367"/>
      <c r="AX79" s="367"/>
      <c r="AY79" s="367"/>
      <c r="AZ79" s="367"/>
      <c r="BA79" s="367"/>
      <c r="BB79" s="367"/>
      <c r="BC79" s="367"/>
      <c r="BD79" s="367"/>
      <c r="BE79" s="367"/>
      <c r="BF79" s="367">
        <f t="shared" ref="BF79" si="48">SUM(BF80:BF82)</f>
        <v>6774.5922571786805</v>
      </c>
      <c r="BG79" s="367">
        <f t="shared" ref="BG79:CH79" si="49">SUM(BG80:BG82)</f>
        <v>7063.7438215184338</v>
      </c>
      <c r="BH79" s="367">
        <f t="shared" si="49"/>
        <v>7229.5864179884302</v>
      </c>
      <c r="BI79" s="367">
        <f t="shared" si="49"/>
        <v>7397.4278518093706</v>
      </c>
      <c r="BJ79" s="367">
        <f t="shared" si="49"/>
        <v>7552.8575368695974</v>
      </c>
      <c r="BK79" s="367">
        <f t="shared" si="49"/>
        <v>7907.8224723394451</v>
      </c>
      <c r="BL79" s="367">
        <f t="shared" si="49"/>
        <v>8086.3098261096357</v>
      </c>
      <c r="BM79" s="367">
        <f t="shared" si="49"/>
        <v>8643.1857262406138</v>
      </c>
      <c r="BN79" s="367">
        <f t="shared" si="49"/>
        <v>8749.5934244855471</v>
      </c>
      <c r="BO79" s="367">
        <f t="shared" si="49"/>
        <v>9171.0120544736983</v>
      </c>
      <c r="BP79" s="367">
        <f t="shared" si="49"/>
        <v>9709.1329494453512</v>
      </c>
      <c r="BQ79" s="367">
        <f t="shared" si="49"/>
        <v>9842.9790687313925</v>
      </c>
      <c r="BR79" s="367">
        <f t="shared" si="49"/>
        <v>10778.02880021411</v>
      </c>
      <c r="BS79" s="367">
        <f t="shared" si="49"/>
        <v>11969.541241664901</v>
      </c>
      <c r="BT79" s="367">
        <f t="shared" si="49"/>
        <v>12166.822170190639</v>
      </c>
      <c r="BU79" s="367">
        <f t="shared" si="49"/>
        <v>13734.87961307327</v>
      </c>
      <c r="BV79" s="367">
        <f t="shared" si="49"/>
        <v>14249.390265737602</v>
      </c>
      <c r="BW79" s="367">
        <f t="shared" si="49"/>
        <v>14398.264832669858</v>
      </c>
      <c r="BX79" s="367">
        <f t="shared" si="49"/>
        <v>15702.176048280277</v>
      </c>
      <c r="BY79" s="367">
        <f t="shared" si="49"/>
        <v>17001.205134587828</v>
      </c>
      <c r="BZ79" s="367">
        <f t="shared" si="49"/>
        <v>18131.834438639511</v>
      </c>
      <c r="CA79" s="367">
        <f t="shared" si="49"/>
        <v>20878.556856808253</v>
      </c>
      <c r="CB79" s="367">
        <f t="shared" si="49"/>
        <v>23808.484045938294</v>
      </c>
      <c r="CC79" s="367">
        <f t="shared" si="49"/>
        <v>25180.825547385433</v>
      </c>
      <c r="CD79" s="367">
        <f t="shared" si="49"/>
        <v>27819.02214169499</v>
      </c>
      <c r="CE79" s="367">
        <f t="shared" si="49"/>
        <v>29818.962746145415</v>
      </c>
      <c r="CF79" s="367">
        <f t="shared" si="49"/>
        <v>31453.926324681466</v>
      </c>
      <c r="CG79" s="367">
        <f t="shared" si="49"/>
        <v>32945.315247190258</v>
      </c>
      <c r="CH79" s="374">
        <f t="shared" si="49"/>
        <v>34462.129105111104</v>
      </c>
    </row>
    <row r="80" spans="1:124" s="369" customFormat="1" ht="15.6" x14ac:dyDescent="0.3">
      <c r="A80" s="360"/>
      <c r="B80" s="373" t="s">
        <v>639</v>
      </c>
      <c r="C80" s="361"/>
      <c r="D80" s="366"/>
      <c r="E80" s="366"/>
      <c r="F80" s="366"/>
      <c r="G80" s="366"/>
      <c r="H80" s="366"/>
      <c r="I80" s="366"/>
      <c r="J80" s="366"/>
      <c r="K80" s="366"/>
      <c r="L80" s="366"/>
      <c r="M80" s="366"/>
      <c r="N80" s="366"/>
      <c r="O80" s="366"/>
      <c r="P80" s="366"/>
      <c r="Q80" s="366"/>
      <c r="R80" s="366"/>
      <c r="S80" s="366"/>
      <c r="T80" s="366"/>
      <c r="U80" s="366"/>
      <c r="V80" s="366"/>
      <c r="W80" s="366"/>
      <c r="X80" s="366"/>
      <c r="Y80" s="366"/>
      <c r="Z80" s="366"/>
      <c r="AA80" s="366"/>
      <c r="AB80" s="366"/>
      <c r="AC80" s="366"/>
      <c r="AD80" s="366"/>
      <c r="AE80" s="366"/>
      <c r="AF80" s="366"/>
      <c r="AG80" s="366"/>
      <c r="AH80" s="367"/>
      <c r="AI80" s="367"/>
      <c r="AJ80" s="367"/>
      <c r="AK80" s="367"/>
      <c r="AL80" s="367"/>
      <c r="AM80" s="367"/>
      <c r="AN80" s="367"/>
      <c r="AO80" s="367"/>
      <c r="AP80" s="367"/>
      <c r="AQ80" s="367"/>
      <c r="AR80" s="367"/>
      <c r="AS80" s="367"/>
      <c r="AT80" s="367"/>
      <c r="AU80" s="367"/>
      <c r="AV80" s="367"/>
      <c r="AW80" s="367"/>
      <c r="AX80" s="367"/>
      <c r="AY80" s="367"/>
      <c r="AZ80" s="367"/>
      <c r="BA80" s="367"/>
      <c r="BB80" s="367"/>
      <c r="BC80" s="367"/>
      <c r="BD80" s="367"/>
      <c r="BE80" s="367"/>
      <c r="BF80" s="367">
        <v>6774.5922571786805</v>
      </c>
      <c r="BG80" s="367">
        <v>7063.7438215184338</v>
      </c>
      <c r="BH80" s="367">
        <v>7229.5864179884302</v>
      </c>
      <c r="BI80" s="367">
        <v>7397.4278518093706</v>
      </c>
      <c r="BJ80" s="367">
        <v>7552.8575368695974</v>
      </c>
      <c r="BK80" s="367">
        <v>7907.8224723394451</v>
      </c>
      <c r="BL80" s="367">
        <v>8086.3098261096357</v>
      </c>
      <c r="BM80" s="367">
        <v>8643.1857262406138</v>
      </c>
      <c r="BN80" s="367">
        <v>8749.5934244855471</v>
      </c>
      <c r="BO80" s="367">
        <v>9171.0120544736983</v>
      </c>
      <c r="BP80" s="367">
        <v>9709.1329494453512</v>
      </c>
      <c r="BQ80" s="367">
        <v>9660.3540348768001</v>
      </c>
      <c r="BR80" s="367">
        <v>8948.6724059056978</v>
      </c>
      <c r="BS80" s="367">
        <v>8334.9880672869713</v>
      </c>
      <c r="BT80" s="367">
        <v>6318.3306941059736</v>
      </c>
      <c r="BU80" s="367">
        <v>4309.9528441701395</v>
      </c>
      <c r="BV80" s="367">
        <v>2879.7813032985205</v>
      </c>
      <c r="BW80" s="367">
        <v>1793.3336796748988</v>
      </c>
      <c r="BX80" s="367">
        <v>1081.8373791650354</v>
      </c>
      <c r="BY80" s="367">
        <v>988.96520459682608</v>
      </c>
      <c r="BZ80" s="367">
        <v>885.61383435810683</v>
      </c>
      <c r="CA80" s="367">
        <v>859.64179525057364</v>
      </c>
      <c r="CB80" s="367">
        <v>846.8992528875566</v>
      </c>
      <c r="CC80" s="367">
        <v>825.66290991046139</v>
      </c>
      <c r="CD80" s="367">
        <v>789.61768512689764</v>
      </c>
      <c r="CE80" s="367">
        <v>748.79845804810225</v>
      </c>
      <c r="CF80" s="367">
        <v>593.50231867698494</v>
      </c>
      <c r="CG80" s="367">
        <v>248.80289849938211</v>
      </c>
      <c r="CH80" s="374">
        <v>179.11255908668912</v>
      </c>
    </row>
    <row r="81" spans="1:86" s="369" customFormat="1" ht="15.6" x14ac:dyDescent="0.3">
      <c r="A81" s="360"/>
      <c r="B81" s="373" t="s">
        <v>415</v>
      </c>
      <c r="C81" s="361"/>
      <c r="D81" s="366"/>
      <c r="E81" s="366"/>
      <c r="F81" s="366"/>
      <c r="G81" s="366"/>
      <c r="H81" s="366"/>
      <c r="I81" s="366"/>
      <c r="J81" s="366"/>
      <c r="K81" s="366"/>
      <c r="L81" s="366"/>
      <c r="M81" s="366"/>
      <c r="N81" s="366"/>
      <c r="O81" s="366"/>
      <c r="P81" s="366"/>
      <c r="Q81" s="366"/>
      <c r="R81" s="366"/>
      <c r="S81" s="366"/>
      <c r="T81" s="366"/>
      <c r="U81" s="366"/>
      <c r="V81" s="366"/>
      <c r="W81" s="366"/>
      <c r="X81" s="366"/>
      <c r="Y81" s="366"/>
      <c r="Z81" s="366"/>
      <c r="AA81" s="366"/>
      <c r="AB81" s="366"/>
      <c r="AC81" s="366"/>
      <c r="AD81" s="366"/>
      <c r="AE81" s="366"/>
      <c r="AF81" s="366"/>
      <c r="AG81" s="366"/>
      <c r="AH81" s="367"/>
      <c r="AI81" s="367"/>
      <c r="AJ81" s="367"/>
      <c r="AK81" s="367"/>
      <c r="AL81" s="367"/>
      <c r="AM81" s="367"/>
      <c r="AN81" s="367"/>
      <c r="AO81" s="367"/>
      <c r="AP81" s="367"/>
      <c r="AQ81" s="367"/>
      <c r="AR81" s="367"/>
      <c r="AS81" s="367"/>
      <c r="AT81" s="367"/>
      <c r="AU81" s="367"/>
      <c r="AV81" s="367"/>
      <c r="AW81" s="367"/>
      <c r="AX81" s="367"/>
      <c r="AY81" s="367"/>
      <c r="AZ81" s="367"/>
      <c r="BA81" s="367"/>
      <c r="BB81" s="367"/>
      <c r="BC81" s="367"/>
      <c r="BD81" s="367"/>
      <c r="BE81" s="367"/>
      <c r="BF81" s="409">
        <v>0</v>
      </c>
      <c r="BG81" s="409">
        <v>0</v>
      </c>
      <c r="BH81" s="409">
        <v>0</v>
      </c>
      <c r="BI81" s="409">
        <v>0</v>
      </c>
      <c r="BJ81" s="409">
        <v>0</v>
      </c>
      <c r="BK81" s="409">
        <v>0</v>
      </c>
      <c r="BL81" s="409">
        <v>0</v>
      </c>
      <c r="BM81" s="409">
        <v>0</v>
      </c>
      <c r="BN81" s="409">
        <v>0</v>
      </c>
      <c r="BO81" s="409">
        <v>0</v>
      </c>
      <c r="BP81" s="409">
        <v>0</v>
      </c>
      <c r="BQ81" s="367">
        <v>0</v>
      </c>
      <c r="BR81" s="367">
        <v>0</v>
      </c>
      <c r="BS81" s="367">
        <v>0</v>
      </c>
      <c r="BT81" s="367">
        <v>0</v>
      </c>
      <c r="BU81" s="367">
        <v>0</v>
      </c>
      <c r="BV81" s="367">
        <v>0</v>
      </c>
      <c r="BW81" s="367">
        <v>0</v>
      </c>
      <c r="BX81" s="367">
        <v>0</v>
      </c>
      <c r="BY81" s="367">
        <v>0</v>
      </c>
      <c r="BZ81" s="367">
        <v>0</v>
      </c>
      <c r="CA81" s="367">
        <v>0</v>
      </c>
      <c r="CB81" s="367">
        <v>0</v>
      </c>
      <c r="CC81" s="367">
        <v>0</v>
      </c>
      <c r="CD81" s="367">
        <v>0</v>
      </c>
      <c r="CE81" s="367">
        <v>0</v>
      </c>
      <c r="CF81" s="367">
        <v>0</v>
      </c>
      <c r="CG81" s="367">
        <v>0</v>
      </c>
      <c r="CH81" s="374">
        <v>0</v>
      </c>
    </row>
    <row r="82" spans="1:86" s="369" customFormat="1" ht="15.6" x14ac:dyDescent="0.3">
      <c r="A82" s="360"/>
      <c r="B82" s="373" t="s">
        <v>422</v>
      </c>
      <c r="C82" s="361"/>
      <c r="D82" s="366"/>
      <c r="E82" s="366"/>
      <c r="F82" s="366"/>
      <c r="G82" s="366"/>
      <c r="H82" s="366"/>
      <c r="I82" s="366"/>
      <c r="J82" s="366"/>
      <c r="K82" s="366"/>
      <c r="L82" s="366"/>
      <c r="M82" s="366"/>
      <c r="N82" s="366"/>
      <c r="O82" s="366"/>
      <c r="P82" s="366"/>
      <c r="Q82" s="366"/>
      <c r="R82" s="366"/>
      <c r="S82" s="366"/>
      <c r="T82" s="366"/>
      <c r="U82" s="366"/>
      <c r="V82" s="366"/>
      <c r="W82" s="366"/>
      <c r="X82" s="366"/>
      <c r="Y82" s="366"/>
      <c r="Z82" s="366"/>
      <c r="AA82" s="366"/>
      <c r="AB82" s="366"/>
      <c r="AC82" s="366"/>
      <c r="AD82" s="366"/>
      <c r="AE82" s="366"/>
      <c r="AF82" s="366"/>
      <c r="AG82" s="366"/>
      <c r="AH82" s="367"/>
      <c r="AI82" s="367"/>
      <c r="AJ82" s="367"/>
      <c r="AK82" s="367"/>
      <c r="AL82" s="367"/>
      <c r="AM82" s="367"/>
      <c r="AN82" s="367"/>
      <c r="AO82" s="367"/>
      <c r="AP82" s="367"/>
      <c r="AQ82" s="367"/>
      <c r="AR82" s="367"/>
      <c r="AS82" s="367"/>
      <c r="AT82" s="367"/>
      <c r="AU82" s="367"/>
      <c r="AV82" s="367"/>
      <c r="AW82" s="367"/>
      <c r="AX82" s="367"/>
      <c r="AY82" s="367"/>
      <c r="AZ82" s="367"/>
      <c r="BA82" s="367"/>
      <c r="BB82" s="367"/>
      <c r="BC82" s="367"/>
      <c r="BD82" s="367"/>
      <c r="BE82" s="367"/>
      <c r="BF82" s="409" t="s">
        <v>616</v>
      </c>
      <c r="BG82" s="409" t="s">
        <v>616</v>
      </c>
      <c r="BH82" s="409" t="s">
        <v>616</v>
      </c>
      <c r="BI82" s="409" t="s">
        <v>616</v>
      </c>
      <c r="BJ82" s="409" t="s">
        <v>616</v>
      </c>
      <c r="BK82" s="409" t="s">
        <v>616</v>
      </c>
      <c r="BL82" s="409" t="s">
        <v>616</v>
      </c>
      <c r="BM82" s="409" t="s">
        <v>616</v>
      </c>
      <c r="BN82" s="409" t="s">
        <v>616</v>
      </c>
      <c r="BO82" s="409" t="s">
        <v>616</v>
      </c>
      <c r="BP82" s="409" t="s">
        <v>616</v>
      </c>
      <c r="BQ82" s="367">
        <v>182.62503385459314</v>
      </c>
      <c r="BR82" s="367">
        <v>1829.3563943084114</v>
      </c>
      <c r="BS82" s="367">
        <v>3634.5531743779297</v>
      </c>
      <c r="BT82" s="367">
        <v>5848.491476084665</v>
      </c>
      <c r="BU82" s="367">
        <v>9424.9267689031312</v>
      </c>
      <c r="BV82" s="367">
        <v>11369.608962439082</v>
      </c>
      <c r="BW82" s="367">
        <v>12604.931152994959</v>
      </c>
      <c r="BX82" s="367">
        <v>14620.338669115241</v>
      </c>
      <c r="BY82" s="367">
        <v>16012.239929991003</v>
      </c>
      <c r="BZ82" s="367">
        <v>17246.220604281403</v>
      </c>
      <c r="CA82" s="367">
        <v>20018.91506155768</v>
      </c>
      <c r="CB82" s="367">
        <v>22961.584793050737</v>
      </c>
      <c r="CC82" s="367">
        <v>24355.162637474972</v>
      </c>
      <c r="CD82" s="367">
        <v>27029.404456568092</v>
      </c>
      <c r="CE82" s="367">
        <v>29070.164288097312</v>
      </c>
      <c r="CF82" s="367">
        <v>30860.424006004483</v>
      </c>
      <c r="CG82" s="367">
        <v>32696.512348690878</v>
      </c>
      <c r="CH82" s="374">
        <v>34283.016546024417</v>
      </c>
    </row>
    <row r="83" spans="1:86" ht="18.600000000000001" customHeight="1" x14ac:dyDescent="0.3">
      <c r="A83" s="370"/>
      <c r="B83" s="371" t="s">
        <v>592</v>
      </c>
      <c r="C83" s="372"/>
      <c r="D83" s="367"/>
      <c r="E83" s="367"/>
      <c r="F83" s="367"/>
      <c r="G83" s="367"/>
      <c r="H83" s="367"/>
      <c r="I83" s="367"/>
      <c r="J83" s="367"/>
      <c r="K83" s="367"/>
      <c r="L83" s="367"/>
      <c r="M83" s="367"/>
      <c r="N83" s="367"/>
      <c r="O83" s="367"/>
      <c r="P83" s="367"/>
      <c r="Q83" s="367"/>
      <c r="R83" s="367"/>
      <c r="S83" s="367"/>
      <c r="T83" s="367"/>
      <c r="U83" s="367"/>
      <c r="V83" s="367"/>
      <c r="W83" s="367"/>
      <c r="X83" s="367"/>
      <c r="Y83" s="367"/>
      <c r="Z83" s="367"/>
      <c r="AA83" s="367"/>
      <c r="AB83" s="367"/>
      <c r="AC83" s="367"/>
      <c r="AD83" s="367"/>
      <c r="AE83" s="367"/>
      <c r="AF83" s="367"/>
      <c r="AG83" s="367"/>
      <c r="AH83" s="367"/>
      <c r="AI83" s="367"/>
      <c r="AJ83" s="367"/>
      <c r="AK83" s="367"/>
      <c r="AL83" s="367"/>
      <c r="AM83" s="367"/>
      <c r="AN83" s="367"/>
      <c r="AO83" s="367"/>
      <c r="AP83" s="367"/>
      <c r="AQ83" s="367"/>
      <c r="AR83" s="367"/>
      <c r="AS83" s="367"/>
      <c r="AT83" s="367"/>
      <c r="AU83" s="367"/>
      <c r="AV83" s="367"/>
      <c r="AW83" s="367"/>
      <c r="AX83" s="367"/>
      <c r="AY83" s="367"/>
      <c r="AZ83" s="367"/>
      <c r="BA83" s="367"/>
      <c r="BB83" s="367"/>
      <c r="BC83" s="367"/>
      <c r="BD83" s="367"/>
      <c r="BE83" s="367"/>
      <c r="BF83" s="367">
        <f t="shared" ref="BF83:CH83" si="50">SUM(BF84:BF91)</f>
        <v>22768.013473363015</v>
      </c>
      <c r="BG83" s="367">
        <f t="shared" si="50"/>
        <v>22535.844796422785</v>
      </c>
      <c r="BH83" s="367">
        <f t="shared" si="50"/>
        <v>21308.937767373893</v>
      </c>
      <c r="BI83" s="367">
        <f t="shared" si="50"/>
        <v>20367.845816378223</v>
      </c>
      <c r="BJ83" s="367">
        <f t="shared" si="50"/>
        <v>19698.72435223345</v>
      </c>
      <c r="BK83" s="367">
        <f t="shared" si="50"/>
        <v>20154.790318660813</v>
      </c>
      <c r="BL83" s="367">
        <f t="shared" si="50"/>
        <v>19494.474958089886</v>
      </c>
      <c r="BM83" s="367">
        <f t="shared" si="50"/>
        <v>20223.888231702618</v>
      </c>
      <c r="BN83" s="367">
        <f t="shared" si="50"/>
        <v>19973.800272243559</v>
      </c>
      <c r="BO83" s="367">
        <f t="shared" si="50"/>
        <v>19710.114287344</v>
      </c>
      <c r="BP83" s="367">
        <f t="shared" si="50"/>
        <v>19415.568073269536</v>
      </c>
      <c r="BQ83" s="367">
        <f t="shared" si="50"/>
        <v>19109.482685226994</v>
      </c>
      <c r="BR83" s="367">
        <f t="shared" si="50"/>
        <v>20008.899513573542</v>
      </c>
      <c r="BS83" s="367">
        <f t="shared" si="50"/>
        <v>21017.082804665279</v>
      </c>
      <c r="BT83" s="367">
        <f t="shared" si="50"/>
        <v>21130.355967494852</v>
      </c>
      <c r="BU83" s="367">
        <f t="shared" si="50"/>
        <v>21619.19983711424</v>
      </c>
      <c r="BV83" s="367">
        <f t="shared" si="50"/>
        <v>21685.157230518773</v>
      </c>
      <c r="BW83" s="367">
        <f t="shared" si="50"/>
        <v>22223.556173111232</v>
      </c>
      <c r="BX83" s="367">
        <f t="shared" si="50"/>
        <v>23640.35321131321</v>
      </c>
      <c r="BY83" s="367">
        <f t="shared" si="50"/>
        <v>25484.321125113274</v>
      </c>
      <c r="BZ83" s="367">
        <f t="shared" si="50"/>
        <v>24664.417683949199</v>
      </c>
      <c r="CA83" s="367">
        <f t="shared" si="50"/>
        <v>27719.483971621798</v>
      </c>
      <c r="CB83" s="367">
        <f t="shared" si="50"/>
        <v>31224.320742271877</v>
      </c>
      <c r="CC83" s="367">
        <f t="shared" si="50"/>
        <v>32150.523772604451</v>
      </c>
      <c r="CD83" s="367">
        <f t="shared" si="50"/>
        <v>33383.618165965258</v>
      </c>
      <c r="CE83" s="367">
        <f t="shared" si="50"/>
        <v>33611.458024920488</v>
      </c>
      <c r="CF83" s="367">
        <f t="shared" si="50"/>
        <v>33495.290602696165</v>
      </c>
      <c r="CG83" s="367">
        <f t="shared" si="50"/>
        <v>33490.955194609596</v>
      </c>
      <c r="CH83" s="374">
        <f t="shared" si="50"/>
        <v>33583.601395785743</v>
      </c>
    </row>
    <row r="84" spans="1:86" ht="15.6" x14ac:dyDescent="0.3">
      <c r="A84" s="370"/>
      <c r="B84" s="373" t="s">
        <v>641</v>
      </c>
      <c r="C84" s="372"/>
      <c r="D84" s="367"/>
      <c r="E84" s="367"/>
      <c r="F84" s="367"/>
      <c r="G84" s="367"/>
      <c r="H84" s="367"/>
      <c r="I84" s="367"/>
      <c r="J84" s="367"/>
      <c r="K84" s="367"/>
      <c r="L84" s="367"/>
      <c r="M84" s="367"/>
      <c r="N84" s="367"/>
      <c r="O84" s="367"/>
      <c r="P84" s="367"/>
      <c r="Q84" s="367"/>
      <c r="R84" s="367"/>
      <c r="S84" s="367"/>
      <c r="T84" s="367"/>
      <c r="U84" s="367"/>
      <c r="V84" s="367"/>
      <c r="W84" s="367"/>
      <c r="X84" s="367"/>
      <c r="Y84" s="367"/>
      <c r="Z84" s="367"/>
      <c r="AA84" s="367"/>
      <c r="AB84" s="367"/>
      <c r="AC84" s="367"/>
      <c r="AD84" s="367"/>
      <c r="AE84" s="367"/>
      <c r="AF84" s="367"/>
      <c r="AG84" s="367"/>
      <c r="AH84" s="367"/>
      <c r="AI84" s="367"/>
      <c r="AJ84" s="367"/>
      <c r="AK84" s="367"/>
      <c r="AL84" s="367"/>
      <c r="AM84" s="367"/>
      <c r="AN84" s="367"/>
      <c r="AO84" s="367"/>
      <c r="AP84" s="367"/>
      <c r="AQ84" s="367"/>
      <c r="AR84" s="367"/>
      <c r="AS84" s="367"/>
      <c r="AT84" s="367"/>
      <c r="AU84" s="367"/>
      <c r="AV84" s="367"/>
      <c r="AW84" s="367"/>
      <c r="AX84" s="367"/>
      <c r="AY84" s="367"/>
      <c r="AZ84" s="367"/>
      <c r="BA84" s="367"/>
      <c r="BB84" s="367"/>
      <c r="BC84" s="367"/>
      <c r="BD84" s="367"/>
      <c r="BE84" s="367"/>
      <c r="BF84" s="367">
        <v>0</v>
      </c>
      <c r="BG84" s="367">
        <v>0</v>
      </c>
      <c r="BH84" s="367">
        <v>0</v>
      </c>
      <c r="BI84" s="367">
        <v>0</v>
      </c>
      <c r="BJ84" s="367">
        <v>0</v>
      </c>
      <c r="BK84" s="367">
        <v>0</v>
      </c>
      <c r="BL84" s="367">
        <v>200.36712863153667</v>
      </c>
      <c r="BM84" s="367">
        <v>1971.1194969236742</v>
      </c>
      <c r="BN84" s="367">
        <v>3412.8525399544028</v>
      </c>
      <c r="BO84" s="367">
        <v>5321.432894641518</v>
      </c>
      <c r="BP84" s="367">
        <v>9977.9365010926504</v>
      </c>
      <c r="BQ84" s="367">
        <v>15047.175985190746</v>
      </c>
      <c r="BR84" s="367">
        <v>18236.139197466957</v>
      </c>
      <c r="BS84" s="367">
        <v>20149.37984753761</v>
      </c>
      <c r="BT84" s="367">
        <v>20526.95558387072</v>
      </c>
      <c r="BU84" s="367">
        <v>20984.371648515338</v>
      </c>
      <c r="BV84" s="367">
        <v>20175.924514045528</v>
      </c>
      <c r="BW84" s="367">
        <v>18033.831359471122</v>
      </c>
      <c r="BX84" s="367">
        <v>16560.597511937536</v>
      </c>
      <c r="BY84" s="367">
        <v>15662.409303605731</v>
      </c>
      <c r="BZ84" s="367">
        <v>13941.272402949178</v>
      </c>
      <c r="CA84" s="367">
        <v>13537.127424838731</v>
      </c>
      <c r="CB84" s="367">
        <v>12992.438558606158</v>
      </c>
      <c r="CC84" s="367">
        <v>7172.6647758012732</v>
      </c>
      <c r="CD84" s="367">
        <v>5305.4411705184839</v>
      </c>
      <c r="CE84" s="367">
        <v>5263.7749246007124</v>
      </c>
      <c r="CF84" s="367">
        <v>5092.2239635765254</v>
      </c>
      <c r="CG84" s="367">
        <v>4898.1421545555904</v>
      </c>
      <c r="CH84" s="374">
        <v>4829.4974207399928</v>
      </c>
    </row>
    <row r="85" spans="1:86" ht="15.6" x14ac:dyDescent="0.3">
      <c r="A85" s="370"/>
      <c r="B85" s="373" t="s">
        <v>642</v>
      </c>
      <c r="C85" s="372"/>
      <c r="D85" s="367"/>
      <c r="E85" s="367"/>
      <c r="F85" s="367"/>
      <c r="G85" s="367"/>
      <c r="H85" s="367"/>
      <c r="I85" s="367"/>
      <c r="J85" s="367"/>
      <c r="K85" s="367"/>
      <c r="L85" s="367"/>
      <c r="M85" s="367"/>
      <c r="N85" s="367"/>
      <c r="O85" s="367"/>
      <c r="P85" s="367"/>
      <c r="Q85" s="367"/>
      <c r="R85" s="367"/>
      <c r="S85" s="367"/>
      <c r="T85" s="367"/>
      <c r="U85" s="367"/>
      <c r="V85" s="367"/>
      <c r="W85" s="367"/>
      <c r="X85" s="367"/>
      <c r="Y85" s="367"/>
      <c r="Z85" s="367"/>
      <c r="AA85" s="367"/>
      <c r="AB85" s="367"/>
      <c r="AC85" s="367"/>
      <c r="AD85" s="367"/>
      <c r="AE85" s="367"/>
      <c r="AF85" s="367"/>
      <c r="AG85" s="367"/>
      <c r="AH85" s="367"/>
      <c r="AI85" s="367"/>
      <c r="AJ85" s="367"/>
      <c r="AK85" s="367"/>
      <c r="AL85" s="367"/>
      <c r="AM85" s="367"/>
      <c r="AN85" s="367"/>
      <c r="AO85" s="367"/>
      <c r="AP85" s="367"/>
      <c r="AQ85" s="367"/>
      <c r="AR85" s="367"/>
      <c r="AS85" s="367"/>
      <c r="AT85" s="367"/>
      <c r="AU85" s="367"/>
      <c r="AV85" s="367"/>
      <c r="AW85" s="367"/>
      <c r="AX85" s="367"/>
      <c r="AY85" s="367"/>
      <c r="AZ85" s="367"/>
      <c r="BA85" s="367"/>
      <c r="BB85" s="367"/>
      <c r="BC85" s="367"/>
      <c r="BD85" s="367"/>
      <c r="BE85" s="367"/>
      <c r="BF85" s="367">
        <v>12572.266834224409</v>
      </c>
      <c r="BG85" s="367">
        <v>12209.794008620371</v>
      </c>
      <c r="BH85" s="367">
        <v>11746.853804250395</v>
      </c>
      <c r="BI85" s="367">
        <v>11412.060695127962</v>
      </c>
      <c r="BJ85" s="367">
        <v>10939.515995375652</v>
      </c>
      <c r="BK85" s="367">
        <v>10878.064949694113</v>
      </c>
      <c r="BL85" s="367">
        <v>10264.81745535966</v>
      </c>
      <c r="BM85" s="367">
        <v>9499.9837152933978</v>
      </c>
      <c r="BN85" s="367">
        <v>8496.4485060885854</v>
      </c>
      <c r="BO85" s="367">
        <v>7389.4216561097792</v>
      </c>
      <c r="BP85" s="367">
        <v>4821.2158754936991</v>
      </c>
      <c r="BQ85" s="367">
        <v>1711.072297578723</v>
      </c>
      <c r="BR85" s="367">
        <v>347.63514061991373</v>
      </c>
      <c r="BS85" s="367">
        <v>87.432355913927097</v>
      </c>
      <c r="BT85" s="367">
        <v>20.616816804224584</v>
      </c>
      <c r="BU85" s="367">
        <v>12.203446298505742</v>
      </c>
      <c r="BV85" s="367">
        <v>0</v>
      </c>
      <c r="BW85" s="367">
        <v>6.2809240687978249</v>
      </c>
      <c r="BX85" s="367">
        <v>5.7250804831800544</v>
      </c>
      <c r="BY85" s="367">
        <v>0</v>
      </c>
      <c r="BZ85" s="367">
        <v>13.562234600791374</v>
      </c>
      <c r="CA85" s="367">
        <v>-0.99513629330007369</v>
      </c>
      <c r="CB85" s="367">
        <v>0.94134785952415523</v>
      </c>
      <c r="CC85" s="367">
        <v>2.6168698372186894</v>
      </c>
      <c r="CD85" s="367">
        <v>1.2498942610542521</v>
      </c>
      <c r="CE85" s="367">
        <v>1.2728275247062883</v>
      </c>
      <c r="CF85" s="367">
        <v>1.2829797898963708</v>
      </c>
      <c r="CG85" s="367">
        <v>0.62082363736181745</v>
      </c>
      <c r="CH85" s="374">
        <v>1.9787022109929631</v>
      </c>
    </row>
    <row r="86" spans="1:86" ht="15.6" x14ac:dyDescent="0.3">
      <c r="A86" s="370"/>
      <c r="B86" s="375" t="s">
        <v>593</v>
      </c>
      <c r="C86" s="372"/>
      <c r="D86" s="367"/>
      <c r="E86" s="367"/>
      <c r="F86" s="367"/>
      <c r="G86" s="367"/>
      <c r="H86" s="367"/>
      <c r="I86" s="367"/>
      <c r="J86" s="367"/>
      <c r="K86" s="367"/>
      <c r="L86" s="367"/>
      <c r="M86" s="367"/>
      <c r="N86" s="367"/>
      <c r="O86" s="367"/>
      <c r="P86" s="367"/>
      <c r="Q86" s="367"/>
      <c r="R86" s="367"/>
      <c r="S86" s="367"/>
      <c r="T86" s="367"/>
      <c r="U86" s="367"/>
      <c r="V86" s="367"/>
      <c r="W86" s="367"/>
      <c r="X86" s="367"/>
      <c r="Y86" s="367"/>
      <c r="Z86" s="367"/>
      <c r="AA86" s="367"/>
      <c r="AB86" s="367"/>
      <c r="AC86" s="367"/>
      <c r="AD86" s="367"/>
      <c r="AE86" s="367"/>
      <c r="AF86" s="367"/>
      <c r="AG86" s="367"/>
      <c r="AH86" s="367"/>
      <c r="AI86" s="367"/>
      <c r="AJ86" s="367"/>
      <c r="AK86" s="367"/>
      <c r="AL86" s="367"/>
      <c r="AM86" s="367"/>
      <c r="AN86" s="367"/>
      <c r="AO86" s="367"/>
      <c r="AP86" s="367"/>
      <c r="AQ86" s="367"/>
      <c r="AR86" s="367"/>
      <c r="AS86" s="367"/>
      <c r="AT86" s="367"/>
      <c r="AU86" s="367"/>
      <c r="AV86" s="367"/>
      <c r="AW86" s="367"/>
      <c r="AX86" s="367"/>
      <c r="AY86" s="367"/>
      <c r="AZ86" s="367"/>
      <c r="BA86" s="367"/>
      <c r="BB86" s="367"/>
      <c r="BC86" s="367"/>
      <c r="BD86" s="367"/>
      <c r="BE86" s="367"/>
      <c r="BF86" s="367">
        <v>8879.5255310262219</v>
      </c>
      <c r="BG86" s="367">
        <v>9088.1761040339989</v>
      </c>
      <c r="BH86" s="367">
        <v>8316.6384006708158</v>
      </c>
      <c r="BI86" s="367">
        <v>7777.7695619349961</v>
      </c>
      <c r="BJ86" s="367">
        <v>7620.895871785282</v>
      </c>
      <c r="BK86" s="367">
        <v>8263.3066950516586</v>
      </c>
      <c r="BL86" s="367">
        <v>8032.3835921936088</v>
      </c>
      <c r="BM86" s="367">
        <v>7752.7840865016378</v>
      </c>
      <c r="BN86" s="367">
        <v>7087.9908595995284</v>
      </c>
      <c r="BO86" s="367">
        <v>6052.3737499357358</v>
      </c>
      <c r="BP86" s="367">
        <v>3663.7846489083504</v>
      </c>
      <c r="BQ86" s="367">
        <v>1429.7160311078842</v>
      </c>
      <c r="BR86" s="367">
        <v>653.73957591714179</v>
      </c>
      <c r="BS86" s="367">
        <v>329.2368359204537</v>
      </c>
      <c r="BT86" s="367">
        <v>138.03616920660494</v>
      </c>
      <c r="BU86" s="367">
        <v>39.583653086939798</v>
      </c>
      <c r="BV86" s="367">
        <v>4.2068353343997149</v>
      </c>
      <c r="BW86" s="367">
        <v>1.8737945082308689</v>
      </c>
      <c r="BX86" s="367">
        <v>1.390029574507363</v>
      </c>
      <c r="BY86" s="367">
        <v>1.0446890677805249</v>
      </c>
      <c r="BZ86" s="367">
        <v>1.0827574416699921</v>
      </c>
      <c r="CA86" s="367">
        <v>0.70186461075473183</v>
      </c>
      <c r="CB86" s="367">
        <v>0.31675128667714075</v>
      </c>
      <c r="CC86" s="367">
        <v>1.9934788451061248E-3</v>
      </c>
      <c r="CD86" s="367">
        <v>4.6090873089939446E-3</v>
      </c>
      <c r="CE86" s="367">
        <v>2.0293982953703453E-3</v>
      </c>
      <c r="CF86" s="367">
        <v>8.2282864936224199E-4</v>
      </c>
      <c r="CG86" s="367">
        <v>1.1347592521892926E-4</v>
      </c>
      <c r="CH86" s="374">
        <v>1.4339420597545517E-3</v>
      </c>
    </row>
    <row r="87" spans="1:86" ht="15.6" x14ac:dyDescent="0.3">
      <c r="A87" s="370"/>
      <c r="B87" s="373" t="s">
        <v>408</v>
      </c>
      <c r="C87" s="372"/>
      <c r="D87" s="367"/>
      <c r="E87" s="367"/>
      <c r="F87" s="367"/>
      <c r="G87" s="367"/>
      <c r="H87" s="367"/>
      <c r="I87" s="367"/>
      <c r="J87" s="367"/>
      <c r="K87" s="367"/>
      <c r="L87" s="367"/>
      <c r="M87" s="367"/>
      <c r="N87" s="367"/>
      <c r="O87" s="367"/>
      <c r="P87" s="367"/>
      <c r="Q87" s="367"/>
      <c r="R87" s="367"/>
      <c r="S87" s="367"/>
      <c r="T87" s="367"/>
      <c r="U87" s="367"/>
      <c r="V87" s="367"/>
      <c r="W87" s="367"/>
      <c r="X87" s="367"/>
      <c r="Y87" s="367"/>
      <c r="Z87" s="367"/>
      <c r="AA87" s="367"/>
      <c r="AB87" s="367"/>
      <c r="AC87" s="367"/>
      <c r="AD87" s="367"/>
      <c r="AE87" s="367"/>
      <c r="AF87" s="367"/>
      <c r="AG87" s="367"/>
      <c r="AH87" s="367"/>
      <c r="AI87" s="367"/>
      <c r="AJ87" s="367"/>
      <c r="AK87" s="367"/>
      <c r="AL87" s="367"/>
      <c r="AM87" s="367"/>
      <c r="AN87" s="367"/>
      <c r="AO87" s="367"/>
      <c r="AP87" s="367"/>
      <c r="AQ87" s="367"/>
      <c r="AR87" s="367"/>
      <c r="AS87" s="367"/>
      <c r="AT87" s="367"/>
      <c r="AU87" s="367"/>
      <c r="AV87" s="367"/>
      <c r="AW87" s="367"/>
      <c r="AX87" s="367"/>
      <c r="AY87" s="367"/>
      <c r="AZ87" s="367"/>
      <c r="BA87" s="367"/>
      <c r="BB87" s="367"/>
      <c r="BC87" s="367"/>
      <c r="BD87" s="367"/>
      <c r="BE87" s="367"/>
      <c r="BF87" s="367">
        <v>0</v>
      </c>
      <c r="BG87" s="367">
        <v>0</v>
      </c>
      <c r="BH87" s="367">
        <v>0</v>
      </c>
      <c r="BI87" s="367">
        <v>0</v>
      </c>
      <c r="BJ87" s="367">
        <v>0</v>
      </c>
      <c r="BK87" s="367">
        <v>0</v>
      </c>
      <c r="BL87" s="367">
        <v>0</v>
      </c>
      <c r="BM87" s="367">
        <v>0</v>
      </c>
      <c r="BN87" s="367">
        <v>0</v>
      </c>
      <c r="BO87" s="367">
        <v>0</v>
      </c>
      <c r="BP87" s="367">
        <v>0</v>
      </c>
      <c r="BQ87" s="367">
        <v>0</v>
      </c>
      <c r="BR87" s="367">
        <v>0</v>
      </c>
      <c r="BS87" s="367">
        <v>0</v>
      </c>
      <c r="BT87" s="367">
        <v>0</v>
      </c>
      <c r="BU87" s="367">
        <v>0</v>
      </c>
      <c r="BV87" s="367">
        <v>0</v>
      </c>
      <c r="BW87" s="367">
        <v>0</v>
      </c>
      <c r="BX87" s="367">
        <v>0</v>
      </c>
      <c r="BY87" s="367">
        <v>0</v>
      </c>
      <c r="BZ87" s="367">
        <v>0</v>
      </c>
      <c r="CA87" s="367">
        <v>0</v>
      </c>
      <c r="CB87" s="367">
        <v>0</v>
      </c>
      <c r="CC87" s="367">
        <v>0</v>
      </c>
      <c r="CD87" s="367">
        <v>0</v>
      </c>
      <c r="CE87" s="367">
        <v>0</v>
      </c>
      <c r="CF87" s="367">
        <v>0</v>
      </c>
      <c r="CG87" s="367">
        <v>0</v>
      </c>
      <c r="CH87" s="374">
        <v>0</v>
      </c>
    </row>
    <row r="88" spans="1:86" ht="15.6" x14ac:dyDescent="0.3">
      <c r="A88" s="370"/>
      <c r="B88" s="335" t="s">
        <v>426</v>
      </c>
      <c r="C88" s="372"/>
      <c r="D88" s="367"/>
      <c r="E88" s="367"/>
      <c r="F88" s="367"/>
      <c r="G88" s="367"/>
      <c r="H88" s="367"/>
      <c r="I88" s="367"/>
      <c r="J88" s="367"/>
      <c r="K88" s="367"/>
      <c r="L88" s="367"/>
      <c r="M88" s="367"/>
      <c r="N88" s="367"/>
      <c r="O88" s="367"/>
      <c r="P88" s="367"/>
      <c r="Q88" s="367"/>
      <c r="R88" s="367"/>
      <c r="S88" s="367"/>
      <c r="T88" s="367"/>
      <c r="U88" s="367"/>
      <c r="V88" s="367"/>
      <c r="W88" s="367"/>
      <c r="X88" s="367"/>
      <c r="Y88" s="367"/>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v>1316.2211081123858</v>
      </c>
      <c r="BG88" s="367">
        <v>1237.8746837684155</v>
      </c>
      <c r="BH88" s="367">
        <v>1245.4455624526811</v>
      </c>
      <c r="BI88" s="367">
        <v>1178.0155593152626</v>
      </c>
      <c r="BJ88" s="367">
        <v>1138.3124850725178</v>
      </c>
      <c r="BK88" s="367">
        <v>1013.4186739150433</v>
      </c>
      <c r="BL88" s="367">
        <v>996.90678190508038</v>
      </c>
      <c r="BM88" s="367">
        <v>1000.0009329839091</v>
      </c>
      <c r="BN88" s="367">
        <v>976.50836660104301</v>
      </c>
      <c r="BO88" s="367">
        <v>946.88598665696668</v>
      </c>
      <c r="BP88" s="367">
        <v>952.63104777483818</v>
      </c>
      <c r="BQ88" s="367">
        <v>921.51837134963978</v>
      </c>
      <c r="BR88" s="367">
        <v>759.18180135235048</v>
      </c>
      <c r="BS88" s="367">
        <v>428.56676072156813</v>
      </c>
      <c r="BT88" s="367">
        <v>144.55829385084363</v>
      </c>
      <c r="BU88" s="367">
        <v>17.641458417884351</v>
      </c>
      <c r="BV88" s="367">
        <v>1.4367299034688146</v>
      </c>
      <c r="BW88" s="367">
        <v>0.35303607963641592</v>
      </c>
      <c r="BX88" s="367">
        <v>0.1942477064444437</v>
      </c>
      <c r="BY88" s="367">
        <v>0.16416519448411238</v>
      </c>
      <c r="BZ88" s="367">
        <v>0.1294398540776979</v>
      </c>
      <c r="CA88" s="367">
        <v>0.13150242148607169</v>
      </c>
      <c r="CB88" s="367">
        <v>0.11080706519289107</v>
      </c>
      <c r="CC88" s="367">
        <v>0.10159181810940487</v>
      </c>
      <c r="CD88" s="367">
        <v>0.10376617653053241</v>
      </c>
      <c r="CE88" s="367">
        <v>0.10420754221868543</v>
      </c>
      <c r="CF88" s="367">
        <v>0.10407788761653766</v>
      </c>
      <c r="CG88" s="367">
        <v>0.10423543497208974</v>
      </c>
      <c r="CH88" s="374">
        <v>0.10422302652441287</v>
      </c>
    </row>
    <row r="89" spans="1:86" ht="15.6" x14ac:dyDescent="0.3">
      <c r="A89" s="370"/>
      <c r="B89" s="373" t="s">
        <v>427</v>
      </c>
      <c r="C89" s="372"/>
      <c r="D89" s="367"/>
      <c r="E89" s="367"/>
      <c r="F89" s="367"/>
      <c r="G89" s="367"/>
      <c r="H89" s="367"/>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v>0</v>
      </c>
      <c r="BG89" s="367">
        <v>0</v>
      </c>
      <c r="BH89" s="367">
        <v>0</v>
      </c>
      <c r="BI89" s="367">
        <v>0</v>
      </c>
      <c r="BJ89" s="367">
        <v>0</v>
      </c>
      <c r="BK89" s="367">
        <v>0</v>
      </c>
      <c r="BL89" s="367">
        <v>0</v>
      </c>
      <c r="BM89" s="367">
        <v>0</v>
      </c>
      <c r="BN89" s="367">
        <v>0</v>
      </c>
      <c r="BO89" s="367">
        <v>0</v>
      </c>
      <c r="BP89" s="367">
        <v>0</v>
      </c>
      <c r="BQ89" s="367">
        <v>0</v>
      </c>
      <c r="BR89" s="367">
        <v>0</v>
      </c>
      <c r="BS89" s="367">
        <v>0</v>
      </c>
      <c r="BT89" s="367">
        <v>0</v>
      </c>
      <c r="BU89" s="367">
        <v>0</v>
      </c>
      <c r="BV89" s="367">
        <v>0</v>
      </c>
      <c r="BW89" s="367">
        <v>0</v>
      </c>
      <c r="BX89" s="367">
        <v>0</v>
      </c>
      <c r="BY89" s="367">
        <v>0</v>
      </c>
      <c r="BZ89" s="367">
        <v>0</v>
      </c>
      <c r="CA89" s="367">
        <v>0</v>
      </c>
      <c r="CB89" s="367">
        <v>0</v>
      </c>
      <c r="CC89" s="367">
        <v>0</v>
      </c>
      <c r="CD89" s="367">
        <v>0</v>
      </c>
      <c r="CE89" s="367">
        <v>0</v>
      </c>
      <c r="CF89" s="367">
        <v>0</v>
      </c>
      <c r="CG89" s="367">
        <v>0</v>
      </c>
      <c r="CH89" s="374">
        <v>0</v>
      </c>
    </row>
    <row r="90" spans="1:86" ht="15.6" x14ac:dyDescent="0.3">
      <c r="A90" s="370"/>
      <c r="B90" s="335" t="s">
        <v>595</v>
      </c>
      <c r="C90" s="376" t="s">
        <v>643</v>
      </c>
      <c r="D90" s="367"/>
      <c r="E90" s="367"/>
      <c r="F90" s="367"/>
      <c r="G90" s="367"/>
      <c r="H90" s="367"/>
      <c r="I90" s="367"/>
      <c r="J90" s="367"/>
      <c r="K90" s="367"/>
      <c r="L90" s="367"/>
      <c r="M90" s="367"/>
      <c r="N90" s="367"/>
      <c r="O90" s="367"/>
      <c r="P90" s="367"/>
      <c r="Q90" s="367"/>
      <c r="R90" s="367"/>
      <c r="S90" s="367"/>
      <c r="T90" s="367"/>
      <c r="U90" s="367"/>
      <c r="V90" s="367"/>
      <c r="W90" s="367"/>
      <c r="X90" s="36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v>0</v>
      </c>
      <c r="BG90" s="367">
        <v>0</v>
      </c>
      <c r="BH90" s="367">
        <v>0</v>
      </c>
      <c r="BI90" s="367">
        <v>0</v>
      </c>
      <c r="BJ90" s="367">
        <v>0</v>
      </c>
      <c r="BK90" s="367">
        <v>0</v>
      </c>
      <c r="BL90" s="367">
        <v>0</v>
      </c>
      <c r="BM90" s="367">
        <v>0</v>
      </c>
      <c r="BN90" s="367">
        <v>0</v>
      </c>
      <c r="BO90" s="367">
        <v>0</v>
      </c>
      <c r="BP90" s="367">
        <v>0</v>
      </c>
      <c r="BQ90" s="367">
        <v>0</v>
      </c>
      <c r="BR90" s="367">
        <v>0</v>
      </c>
      <c r="BS90" s="367">
        <v>0</v>
      </c>
      <c r="BT90" s="367">
        <v>0</v>
      </c>
      <c r="BU90" s="367">
        <v>0</v>
      </c>
      <c r="BV90" s="367">
        <v>0</v>
      </c>
      <c r="BW90" s="367">
        <v>1548.2483966796631</v>
      </c>
      <c r="BX90" s="367">
        <v>2539.2668579825277</v>
      </c>
      <c r="BY90" s="367">
        <v>3820.6283565534764</v>
      </c>
      <c r="BZ90" s="367">
        <v>4348.8205403824095</v>
      </c>
      <c r="CA90" s="367">
        <v>5859.3980781737837</v>
      </c>
      <c r="CB90" s="367">
        <v>7659.5604536451738</v>
      </c>
      <c r="CC90" s="367">
        <v>10992.304664278076</v>
      </c>
      <c r="CD90" s="367">
        <v>12080.205740209272</v>
      </c>
      <c r="CE90" s="367">
        <v>11817.688363217441</v>
      </c>
      <c r="CF90" s="367">
        <v>11454.72089608798</v>
      </c>
      <c r="CG90" s="367">
        <v>11184.352760578902</v>
      </c>
      <c r="CH90" s="374">
        <v>11043.229029021506</v>
      </c>
    </row>
    <row r="91" spans="1:86" ht="15.6" x14ac:dyDescent="0.3">
      <c r="A91" s="370"/>
      <c r="B91" s="335" t="s">
        <v>596</v>
      </c>
      <c r="C91" s="376" t="s">
        <v>643</v>
      </c>
      <c r="D91" s="367"/>
      <c r="E91" s="367"/>
      <c r="F91" s="367"/>
      <c r="G91" s="367"/>
      <c r="H91" s="367"/>
      <c r="I91" s="367"/>
      <c r="J91" s="367"/>
      <c r="K91" s="367"/>
      <c r="L91" s="367"/>
      <c r="M91" s="367"/>
      <c r="N91" s="367"/>
      <c r="O91" s="367"/>
      <c r="P91" s="367"/>
      <c r="Q91" s="367"/>
      <c r="R91" s="367"/>
      <c r="S91" s="367"/>
      <c r="T91" s="367"/>
      <c r="U91" s="367"/>
      <c r="V91" s="367"/>
      <c r="W91" s="367"/>
      <c r="X91" s="367"/>
      <c r="Y91" s="367"/>
      <c r="Z91" s="367"/>
      <c r="AA91" s="367"/>
      <c r="AB91" s="367"/>
      <c r="AC91" s="367"/>
      <c r="AD91" s="367"/>
      <c r="AE91" s="367"/>
      <c r="AF91" s="367"/>
      <c r="AG91" s="367"/>
      <c r="AH91" s="367"/>
      <c r="AI91" s="367"/>
      <c r="AJ91" s="367"/>
      <c r="AK91" s="367"/>
      <c r="AL91" s="367"/>
      <c r="AM91" s="367"/>
      <c r="AN91" s="367"/>
      <c r="AO91" s="367"/>
      <c r="AP91" s="367"/>
      <c r="AQ91" s="367"/>
      <c r="AR91" s="367"/>
      <c r="AS91" s="367"/>
      <c r="AT91" s="367"/>
      <c r="AU91" s="367"/>
      <c r="AV91" s="367"/>
      <c r="AW91" s="367"/>
      <c r="AX91" s="367"/>
      <c r="AY91" s="367"/>
      <c r="AZ91" s="367"/>
      <c r="BA91" s="367"/>
      <c r="BB91" s="367"/>
      <c r="BC91" s="367"/>
      <c r="BD91" s="367"/>
      <c r="BE91" s="367"/>
      <c r="BF91" s="367">
        <v>0</v>
      </c>
      <c r="BG91" s="367">
        <v>0</v>
      </c>
      <c r="BH91" s="367">
        <v>0</v>
      </c>
      <c r="BI91" s="367">
        <v>0</v>
      </c>
      <c r="BJ91" s="367">
        <v>0</v>
      </c>
      <c r="BK91" s="367">
        <v>0</v>
      </c>
      <c r="BL91" s="367">
        <v>0</v>
      </c>
      <c r="BM91" s="367">
        <v>0</v>
      </c>
      <c r="BN91" s="367">
        <v>0</v>
      </c>
      <c r="BO91" s="367">
        <v>0</v>
      </c>
      <c r="BP91" s="367">
        <v>0</v>
      </c>
      <c r="BQ91" s="367">
        <v>0</v>
      </c>
      <c r="BR91" s="367">
        <v>12.203798217180077</v>
      </c>
      <c r="BS91" s="367">
        <v>22.467004571720231</v>
      </c>
      <c r="BT91" s="367">
        <v>300.18910376245901</v>
      </c>
      <c r="BU91" s="367">
        <v>565.39963079557299</v>
      </c>
      <c r="BV91" s="367">
        <v>1503.5891512353789</v>
      </c>
      <c r="BW91" s="367">
        <v>2632.9686623037828</v>
      </c>
      <c r="BX91" s="367">
        <v>4533.1794836290146</v>
      </c>
      <c r="BY91" s="367">
        <v>6000.0746106918032</v>
      </c>
      <c r="BZ91" s="367">
        <v>6359.55030872107</v>
      </c>
      <c r="CA91" s="367">
        <v>8323.1202378703438</v>
      </c>
      <c r="CB91" s="367">
        <v>10570.952823809153</v>
      </c>
      <c r="CC91" s="367">
        <v>13982.833877390929</v>
      </c>
      <c r="CD91" s="367">
        <v>15996.612985712609</v>
      </c>
      <c r="CE91" s="367">
        <v>16528.615672637115</v>
      </c>
      <c r="CF91" s="367">
        <v>16946.957862525494</v>
      </c>
      <c r="CG91" s="367">
        <v>17407.735106926844</v>
      </c>
      <c r="CH91" s="374">
        <v>17708.790586844665</v>
      </c>
    </row>
    <row r="92" spans="1:86" ht="29.4" customHeight="1" x14ac:dyDescent="0.3">
      <c r="A92" s="370"/>
      <c r="B92" s="365" t="s">
        <v>644</v>
      </c>
      <c r="C92" s="372"/>
      <c r="D92" s="367"/>
      <c r="E92" s="367"/>
      <c r="F92" s="367"/>
      <c r="G92" s="367"/>
      <c r="H92" s="367"/>
      <c r="I92" s="367"/>
      <c r="J92" s="367"/>
      <c r="K92" s="367"/>
      <c r="L92" s="367"/>
      <c r="M92" s="367"/>
      <c r="N92" s="367"/>
      <c r="O92" s="367"/>
      <c r="P92" s="367"/>
      <c r="Q92" s="367"/>
      <c r="R92" s="367"/>
      <c r="S92" s="367"/>
      <c r="T92" s="367"/>
      <c r="U92" s="367"/>
      <c r="V92" s="367"/>
      <c r="W92" s="367"/>
      <c r="X92" s="367"/>
      <c r="Y92" s="367"/>
      <c r="Z92" s="367"/>
      <c r="AA92" s="367"/>
      <c r="AB92" s="367"/>
      <c r="AC92" s="367"/>
      <c r="AD92" s="367"/>
      <c r="AE92" s="367"/>
      <c r="AF92" s="367"/>
      <c r="AG92" s="367"/>
      <c r="AH92" s="367"/>
      <c r="AI92" s="367"/>
      <c r="AJ92" s="367"/>
      <c r="AK92" s="367"/>
      <c r="AL92" s="367"/>
      <c r="AM92" s="367"/>
      <c r="AN92" s="367"/>
      <c r="AO92" s="367"/>
      <c r="AP92" s="367"/>
      <c r="AQ92" s="367"/>
      <c r="AR92" s="367"/>
      <c r="AS92" s="367"/>
      <c r="AT92" s="367"/>
      <c r="AU92" s="367"/>
      <c r="AV92" s="367"/>
      <c r="AW92" s="367"/>
      <c r="AX92" s="367"/>
      <c r="AY92" s="367"/>
      <c r="AZ92" s="367"/>
      <c r="BA92" s="367"/>
      <c r="BB92" s="367"/>
      <c r="BC92" s="367"/>
      <c r="BD92" s="367"/>
      <c r="BE92" s="367"/>
      <c r="BF92" s="367">
        <f t="shared" ref="BF92" si="51">SUM(BF93+BF98)</f>
        <v>9301.563102912758</v>
      </c>
      <c r="BG92" s="367">
        <f t="shared" ref="BG92:CH92" si="52">SUM(BG93+BG98)</f>
        <v>9777.6019470598167</v>
      </c>
      <c r="BH92" s="367">
        <f t="shared" si="52"/>
        <v>10096.788117208707</v>
      </c>
      <c r="BI92" s="367">
        <f t="shared" si="52"/>
        <v>10557.300283875189</v>
      </c>
      <c r="BJ92" s="367">
        <f t="shared" si="52"/>
        <v>10956.957779319291</v>
      </c>
      <c r="BK92" s="367">
        <f t="shared" si="52"/>
        <v>11723.080764170865</v>
      </c>
      <c r="BL92" s="367">
        <f t="shared" si="52"/>
        <v>12055.288724149306</v>
      </c>
      <c r="BM92" s="367">
        <f t="shared" si="52"/>
        <v>12956.17670468114</v>
      </c>
      <c r="BN92" s="367">
        <f t="shared" si="52"/>
        <v>13189.176015595029</v>
      </c>
      <c r="BO92" s="367">
        <f t="shared" si="52"/>
        <v>13284.758246039464</v>
      </c>
      <c r="BP92" s="367">
        <f t="shared" si="52"/>
        <v>13591.22495175611</v>
      </c>
      <c r="BQ92" s="367">
        <f t="shared" si="52"/>
        <v>13358.163276331767</v>
      </c>
      <c r="BR92" s="367">
        <f t="shared" si="52"/>
        <v>13696.982407609594</v>
      </c>
      <c r="BS92" s="367">
        <f t="shared" si="52"/>
        <v>13372.855705423081</v>
      </c>
      <c r="BT92" s="367">
        <f t="shared" si="52"/>
        <v>13111.013550323201</v>
      </c>
      <c r="BU92" s="367">
        <f t="shared" si="52"/>
        <v>12798.2711867832</v>
      </c>
      <c r="BV92" s="367">
        <f t="shared" si="52"/>
        <v>12547.096473482827</v>
      </c>
      <c r="BW92" s="367">
        <f t="shared" si="52"/>
        <v>12918.609676593333</v>
      </c>
      <c r="BX92" s="367">
        <f t="shared" si="52"/>
        <v>12344.439934132301</v>
      </c>
      <c r="BY92" s="367">
        <f t="shared" si="52"/>
        <v>12395.162978015022</v>
      </c>
      <c r="BZ92" s="367">
        <f t="shared" si="52"/>
        <v>12404.506122016448</v>
      </c>
      <c r="CA92" s="367">
        <f t="shared" si="52"/>
        <v>13780.973220055146</v>
      </c>
      <c r="CB92" s="367">
        <f t="shared" si="52"/>
        <v>15004.497937611561</v>
      </c>
      <c r="CC92" s="367">
        <f t="shared" si="52"/>
        <v>15677.244412930106</v>
      </c>
      <c r="CD92" s="367">
        <f t="shared" si="52"/>
        <v>16359.546391516129</v>
      </c>
      <c r="CE92" s="367">
        <f t="shared" si="52"/>
        <v>16435.293619106713</v>
      </c>
      <c r="CF92" s="367">
        <f t="shared" si="52"/>
        <v>16781.816126866761</v>
      </c>
      <c r="CG92" s="367">
        <f t="shared" si="52"/>
        <v>17537.286341588697</v>
      </c>
      <c r="CH92" s="374">
        <f t="shared" si="52"/>
        <v>18510.178274344406</v>
      </c>
    </row>
    <row r="93" spans="1:86" ht="18.600000000000001" customHeight="1" x14ac:dyDescent="0.3">
      <c r="A93" s="370"/>
      <c r="B93" s="371" t="s">
        <v>590</v>
      </c>
      <c r="C93" s="372"/>
      <c r="D93" s="367"/>
      <c r="E93" s="367"/>
      <c r="F93" s="367"/>
      <c r="G93" s="367"/>
      <c r="H93" s="367"/>
      <c r="I93" s="367"/>
      <c r="J93" s="367"/>
      <c r="K93" s="367"/>
      <c r="L93" s="367"/>
      <c r="M93" s="367"/>
      <c r="N93" s="367"/>
      <c r="O93" s="367"/>
      <c r="P93" s="367"/>
      <c r="Q93" s="367"/>
      <c r="R93" s="367"/>
      <c r="S93" s="367"/>
      <c r="T93" s="367"/>
      <c r="U93" s="367"/>
      <c r="V93" s="367"/>
      <c r="W93" s="367"/>
      <c r="X93" s="367"/>
      <c r="Y93" s="367"/>
      <c r="Z93" s="367"/>
      <c r="AA93" s="367"/>
      <c r="AB93" s="367"/>
      <c r="AC93" s="367"/>
      <c r="AD93" s="367"/>
      <c r="AE93" s="367"/>
      <c r="AF93" s="367"/>
      <c r="AG93" s="367"/>
      <c r="AH93" s="367"/>
      <c r="AI93" s="367"/>
      <c r="AJ93" s="367"/>
      <c r="AK93" s="367"/>
      <c r="AL93" s="367"/>
      <c r="AM93" s="367"/>
      <c r="AN93" s="367"/>
      <c r="AO93" s="367"/>
      <c r="AP93" s="367"/>
      <c r="AQ93" s="367"/>
      <c r="AR93" s="367"/>
      <c r="AS93" s="367"/>
      <c r="AT93" s="367"/>
      <c r="AU93" s="367"/>
      <c r="AV93" s="367"/>
      <c r="AW93" s="367"/>
      <c r="AX93" s="367"/>
      <c r="AY93" s="367"/>
      <c r="AZ93" s="367"/>
      <c r="BA93" s="367"/>
      <c r="BB93" s="367"/>
      <c r="BC93" s="367"/>
      <c r="BD93" s="367"/>
      <c r="BE93" s="367"/>
      <c r="BF93" s="367">
        <f t="shared" ref="BF93" si="53">SUM(BF94:BF97)</f>
        <v>9033.2530022949177</v>
      </c>
      <c r="BG93" s="367">
        <f t="shared" ref="BG93:CH93" si="54">SUM(BG94:BG97)</f>
        <v>9503.4708415041187</v>
      </c>
      <c r="BH93" s="367">
        <f t="shared" si="54"/>
        <v>9902.1687014673917</v>
      </c>
      <c r="BI93" s="367">
        <f t="shared" si="54"/>
        <v>10361.902931068498</v>
      </c>
      <c r="BJ93" s="367">
        <f t="shared" si="54"/>
        <v>10756.569240018267</v>
      </c>
      <c r="BK93" s="367">
        <f t="shared" si="54"/>
        <v>11430.650962295404</v>
      </c>
      <c r="BL93" s="367">
        <f t="shared" si="54"/>
        <v>11808.578295689851</v>
      </c>
      <c r="BM93" s="367">
        <f t="shared" si="54"/>
        <v>12701.872096222289</v>
      </c>
      <c r="BN93" s="367">
        <f t="shared" si="54"/>
        <v>12956.861172277499</v>
      </c>
      <c r="BO93" s="367">
        <f t="shared" si="54"/>
        <v>13057.832023410971</v>
      </c>
      <c r="BP93" s="367">
        <f t="shared" si="54"/>
        <v>13381.027006421471</v>
      </c>
      <c r="BQ93" s="367">
        <f t="shared" si="54"/>
        <v>13171.335966385144</v>
      </c>
      <c r="BR93" s="367">
        <f t="shared" si="54"/>
        <v>13520.684125588507</v>
      </c>
      <c r="BS93" s="367">
        <f t="shared" si="54"/>
        <v>13210.477481378197</v>
      </c>
      <c r="BT93" s="367">
        <f t="shared" si="54"/>
        <v>12961.202648711371</v>
      </c>
      <c r="BU93" s="367">
        <f t="shared" si="54"/>
        <v>12668.936561433113</v>
      </c>
      <c r="BV93" s="367">
        <f t="shared" si="54"/>
        <v>12431.334503973885</v>
      </c>
      <c r="BW93" s="367">
        <f t="shared" si="54"/>
        <v>12814.146458887748</v>
      </c>
      <c r="BX93" s="367">
        <f t="shared" si="54"/>
        <v>12255.484248933359</v>
      </c>
      <c r="BY93" s="367">
        <f t="shared" si="54"/>
        <v>12318.310510491989</v>
      </c>
      <c r="BZ93" s="367">
        <f t="shared" si="54"/>
        <v>12337.293364132831</v>
      </c>
      <c r="CA93" s="367">
        <f t="shared" si="54"/>
        <v>13719.26049054211</v>
      </c>
      <c r="CB93" s="367">
        <f t="shared" si="54"/>
        <v>14947.942797630591</v>
      </c>
      <c r="CC93" s="367">
        <f t="shared" si="54"/>
        <v>15629.647591716859</v>
      </c>
      <c r="CD93" s="367">
        <f t="shared" si="54"/>
        <v>16317.654451163322</v>
      </c>
      <c r="CE93" s="367">
        <f t="shared" si="54"/>
        <v>16399.967170469463</v>
      </c>
      <c r="CF93" s="367">
        <f t="shared" si="54"/>
        <v>16753.29164705758</v>
      </c>
      <c r="CG93" s="367">
        <f t="shared" si="54"/>
        <v>17515.492275278077</v>
      </c>
      <c r="CH93" s="374">
        <f t="shared" si="54"/>
        <v>18495.120044787553</v>
      </c>
    </row>
    <row r="94" spans="1:86" ht="15.6" x14ac:dyDescent="0.3">
      <c r="A94" s="370"/>
      <c r="B94" s="373" t="s">
        <v>638</v>
      </c>
      <c r="C94" s="372"/>
      <c r="D94" s="367"/>
      <c r="E94" s="367"/>
      <c r="F94" s="367"/>
      <c r="G94" s="367"/>
      <c r="H94" s="367"/>
      <c r="I94" s="367"/>
      <c r="J94" s="367"/>
      <c r="K94" s="367"/>
      <c r="L94" s="367"/>
      <c r="M94" s="367"/>
      <c r="N94" s="367"/>
      <c r="O94" s="367"/>
      <c r="P94" s="367"/>
      <c r="Q94" s="367"/>
      <c r="R94" s="367"/>
      <c r="S94" s="367"/>
      <c r="T94" s="367"/>
      <c r="U94" s="367"/>
      <c r="V94" s="367"/>
      <c r="W94" s="367"/>
      <c r="X94" s="367"/>
      <c r="Y94" s="367"/>
      <c r="Z94" s="367"/>
      <c r="AA94" s="367"/>
      <c r="AB94" s="367"/>
      <c r="AC94" s="367"/>
      <c r="AD94" s="367"/>
      <c r="AE94" s="367"/>
      <c r="AF94" s="367"/>
      <c r="AG94" s="367"/>
      <c r="AH94" s="367"/>
      <c r="AI94" s="367"/>
      <c r="AJ94" s="367"/>
      <c r="AK94" s="367"/>
      <c r="AL94" s="367"/>
      <c r="AM94" s="367"/>
      <c r="AN94" s="367"/>
      <c r="AO94" s="367"/>
      <c r="AP94" s="367"/>
      <c r="AQ94" s="367"/>
      <c r="AR94" s="367"/>
      <c r="AS94" s="367"/>
      <c r="AT94" s="367"/>
      <c r="AU94" s="367"/>
      <c r="AV94" s="367"/>
      <c r="AW94" s="367"/>
      <c r="AX94" s="367"/>
      <c r="AY94" s="367"/>
      <c r="AZ94" s="367"/>
      <c r="BA94" s="367"/>
      <c r="BB94" s="367"/>
      <c r="BC94" s="367"/>
      <c r="BD94" s="367"/>
      <c r="BE94" s="367"/>
      <c r="BF94" s="367">
        <v>5453.2641343683044</v>
      </c>
      <c r="BG94" s="367">
        <v>5661.8897629800294</v>
      </c>
      <c r="BH94" s="367">
        <v>5843.4568445734412</v>
      </c>
      <c r="BI94" s="367">
        <v>6080.7261108565763</v>
      </c>
      <c r="BJ94" s="367">
        <v>6250.7193028589763</v>
      </c>
      <c r="BK94" s="367">
        <v>6574.8337372521537</v>
      </c>
      <c r="BL94" s="367">
        <v>6759.9368618624148</v>
      </c>
      <c r="BM94" s="367">
        <v>7202.6668481737415</v>
      </c>
      <c r="BN94" s="367">
        <v>7259.2290111420807</v>
      </c>
      <c r="BO94" s="367">
        <v>7273.5611102533685</v>
      </c>
      <c r="BP94" s="367">
        <v>7338.1981785526787</v>
      </c>
      <c r="BQ94" s="367">
        <v>7034.8461910634433</v>
      </c>
      <c r="BR94" s="367">
        <v>7018.8890052878596</v>
      </c>
      <c r="BS94" s="367">
        <v>7062.6036580584741</v>
      </c>
      <c r="BT94" s="367">
        <v>6915.3210177342062</v>
      </c>
      <c r="BU94" s="367">
        <v>6885.3977199681094</v>
      </c>
      <c r="BV94" s="367">
        <v>6909.3936560065667</v>
      </c>
      <c r="BW94" s="367">
        <v>7006.5582840640827</v>
      </c>
      <c r="BX94" s="367">
        <v>6614.5913516680912</v>
      </c>
      <c r="BY94" s="367">
        <v>6551.1464126177798</v>
      </c>
      <c r="BZ94" s="367">
        <v>6537.0220856076503</v>
      </c>
      <c r="CA94" s="367">
        <v>7335.3683319001075</v>
      </c>
      <c r="CB94" s="367">
        <v>8178.9274951610751</v>
      </c>
      <c r="CC94" s="367">
        <v>8667.6187186816114</v>
      </c>
      <c r="CD94" s="367">
        <v>9228.3382021848938</v>
      </c>
      <c r="CE94" s="367">
        <v>9500.0896485194207</v>
      </c>
      <c r="CF94" s="367">
        <v>9724.6039501912637</v>
      </c>
      <c r="CG94" s="367">
        <v>9995.6978191236249</v>
      </c>
      <c r="CH94" s="374">
        <v>10256.669851281584</v>
      </c>
    </row>
    <row r="95" spans="1:86" ht="15.6" x14ac:dyDescent="0.3">
      <c r="A95" s="370"/>
      <c r="B95" s="373" t="s">
        <v>639</v>
      </c>
      <c r="C95" s="372"/>
      <c r="D95" s="367"/>
      <c r="E95" s="367"/>
      <c r="F95" s="367"/>
      <c r="G95" s="367"/>
      <c r="H95" s="367"/>
      <c r="I95" s="367"/>
      <c r="J95" s="367"/>
      <c r="K95" s="367"/>
      <c r="L95" s="367"/>
      <c r="M95" s="367"/>
      <c r="N95" s="367"/>
      <c r="O95" s="367"/>
      <c r="P95" s="367"/>
      <c r="Q95" s="367"/>
      <c r="R95" s="367"/>
      <c r="S95" s="367"/>
      <c r="T95" s="367"/>
      <c r="U95" s="367"/>
      <c r="V95" s="367"/>
      <c r="W95" s="367"/>
      <c r="X95" s="367"/>
      <c r="Y95" s="367"/>
      <c r="Z95" s="367"/>
      <c r="AA95" s="367"/>
      <c r="AB95" s="367"/>
      <c r="AC95" s="367"/>
      <c r="AD95" s="367"/>
      <c r="AE95" s="367"/>
      <c r="AF95" s="367"/>
      <c r="AG95" s="367"/>
      <c r="AH95" s="367"/>
      <c r="AI95" s="367"/>
      <c r="AJ95" s="367"/>
      <c r="AK95" s="367"/>
      <c r="AL95" s="367"/>
      <c r="AM95" s="367"/>
      <c r="AN95" s="367"/>
      <c r="AO95" s="367"/>
      <c r="AP95" s="367"/>
      <c r="AQ95" s="367"/>
      <c r="AR95" s="367"/>
      <c r="AS95" s="367"/>
      <c r="AT95" s="367"/>
      <c r="AU95" s="367"/>
      <c r="AV95" s="367"/>
      <c r="AW95" s="367"/>
      <c r="AX95" s="367"/>
      <c r="AY95" s="367"/>
      <c r="AZ95" s="367"/>
      <c r="BA95" s="367"/>
      <c r="BB95" s="367"/>
      <c r="BC95" s="367"/>
      <c r="BD95" s="367"/>
      <c r="BE95" s="367"/>
      <c r="BF95" s="367">
        <v>3579.9888679266123</v>
      </c>
      <c r="BG95" s="367">
        <v>3841.5810785240888</v>
      </c>
      <c r="BH95" s="367">
        <v>4058.7118568939495</v>
      </c>
      <c r="BI95" s="367">
        <v>4281.1768202119219</v>
      </c>
      <c r="BJ95" s="367">
        <v>4505.8499371592916</v>
      </c>
      <c r="BK95" s="367">
        <v>4855.8172250432508</v>
      </c>
      <c r="BL95" s="367">
        <v>5048.6414338274362</v>
      </c>
      <c r="BM95" s="367">
        <v>5499.2052480485472</v>
      </c>
      <c r="BN95" s="367">
        <v>5697.6321611354178</v>
      </c>
      <c r="BO95" s="367">
        <v>5784.270913157603</v>
      </c>
      <c r="BP95" s="367">
        <v>6042.8288278687914</v>
      </c>
      <c r="BQ95" s="367">
        <v>6117.8511544173625</v>
      </c>
      <c r="BR95" s="367">
        <v>6338.2694087917489</v>
      </c>
      <c r="BS95" s="367">
        <v>5989.8683315950893</v>
      </c>
      <c r="BT95" s="367">
        <v>5515.9488422953009</v>
      </c>
      <c r="BU95" s="367">
        <v>4673.3745046783934</v>
      </c>
      <c r="BV95" s="367">
        <v>4185.4644932886795</v>
      </c>
      <c r="BW95" s="367">
        <v>3830.5307642279035</v>
      </c>
      <c r="BX95" s="367">
        <v>3331.6617887052089</v>
      </c>
      <c r="BY95" s="367">
        <v>3021.6967421680365</v>
      </c>
      <c r="BZ95" s="367">
        <v>2724.9676563332691</v>
      </c>
      <c r="CA95" s="367">
        <v>2664.7721478836265</v>
      </c>
      <c r="CB95" s="367">
        <v>2480.5257375969941</v>
      </c>
      <c r="CC95" s="367">
        <v>2202.4909149402829</v>
      </c>
      <c r="CD95" s="367">
        <v>2018.5391926016725</v>
      </c>
      <c r="CE95" s="367">
        <v>1807.7843000998164</v>
      </c>
      <c r="CF95" s="367">
        <v>1556.8861754761199</v>
      </c>
      <c r="CG95" s="367">
        <v>1251.6186446735821</v>
      </c>
      <c r="CH95" s="374">
        <v>1058.0557988688809</v>
      </c>
    </row>
    <row r="96" spans="1:86" ht="15.6" x14ac:dyDescent="0.3">
      <c r="A96" s="370"/>
      <c r="B96" s="373" t="s">
        <v>415</v>
      </c>
      <c r="C96" s="372"/>
      <c r="D96" s="367"/>
      <c r="E96" s="367"/>
      <c r="F96" s="367"/>
      <c r="G96" s="367"/>
      <c r="H96" s="367"/>
      <c r="I96" s="367"/>
      <c r="J96" s="367"/>
      <c r="K96" s="367"/>
      <c r="L96" s="367"/>
      <c r="M96" s="367"/>
      <c r="N96" s="367"/>
      <c r="O96" s="367"/>
      <c r="P96" s="367"/>
      <c r="Q96" s="367"/>
      <c r="R96" s="367"/>
      <c r="S96" s="367"/>
      <c r="T96" s="367"/>
      <c r="U96" s="367"/>
      <c r="V96" s="367"/>
      <c r="W96" s="367"/>
      <c r="X96" s="367"/>
      <c r="Y96" s="367"/>
      <c r="Z96" s="367"/>
      <c r="AA96" s="367"/>
      <c r="AB96" s="367"/>
      <c r="AC96" s="367"/>
      <c r="AD96" s="367"/>
      <c r="AE96" s="367"/>
      <c r="AF96" s="367"/>
      <c r="AG96" s="367"/>
      <c r="AH96" s="367"/>
      <c r="AI96" s="367"/>
      <c r="AJ96" s="367"/>
      <c r="AK96" s="367"/>
      <c r="AL96" s="367"/>
      <c r="AM96" s="367"/>
      <c r="AN96" s="367"/>
      <c r="AO96" s="367"/>
      <c r="AP96" s="367"/>
      <c r="AQ96" s="367"/>
      <c r="AR96" s="367"/>
      <c r="AS96" s="367"/>
      <c r="AT96" s="367"/>
      <c r="AU96" s="367"/>
      <c r="AV96" s="367"/>
      <c r="AW96" s="367"/>
      <c r="AX96" s="367"/>
      <c r="AY96" s="367"/>
      <c r="AZ96" s="367"/>
      <c r="BA96" s="367"/>
      <c r="BB96" s="367"/>
      <c r="BC96" s="367"/>
      <c r="BD96" s="367"/>
      <c r="BE96" s="367"/>
      <c r="BF96" s="367">
        <v>0</v>
      </c>
      <c r="BG96" s="367">
        <v>0</v>
      </c>
      <c r="BH96" s="367">
        <v>0</v>
      </c>
      <c r="BI96" s="367">
        <v>0</v>
      </c>
      <c r="BJ96" s="367">
        <v>0</v>
      </c>
      <c r="BK96" s="367">
        <v>0</v>
      </c>
      <c r="BL96" s="367">
        <v>0</v>
      </c>
      <c r="BM96" s="367">
        <v>0</v>
      </c>
      <c r="BN96" s="367">
        <v>0</v>
      </c>
      <c r="BO96" s="367">
        <v>0</v>
      </c>
      <c r="BP96" s="367">
        <v>0</v>
      </c>
      <c r="BQ96" s="367">
        <v>0</v>
      </c>
      <c r="BR96" s="367">
        <v>0</v>
      </c>
      <c r="BS96" s="367">
        <v>0</v>
      </c>
      <c r="BT96" s="367">
        <v>0</v>
      </c>
      <c r="BU96" s="367">
        <v>0</v>
      </c>
      <c r="BV96" s="367">
        <v>0</v>
      </c>
      <c r="BW96" s="367">
        <v>0</v>
      </c>
      <c r="BX96" s="367">
        <v>0</v>
      </c>
      <c r="BY96" s="367">
        <v>0</v>
      </c>
      <c r="BZ96" s="367">
        <v>0</v>
      </c>
      <c r="CA96" s="367">
        <v>0</v>
      </c>
      <c r="CB96" s="367">
        <v>0</v>
      </c>
      <c r="CC96" s="367">
        <v>0</v>
      </c>
      <c r="CD96" s="367">
        <v>0</v>
      </c>
      <c r="CE96" s="367">
        <v>0</v>
      </c>
      <c r="CF96" s="367">
        <v>0</v>
      </c>
      <c r="CG96" s="367">
        <v>0</v>
      </c>
      <c r="CH96" s="374">
        <v>0</v>
      </c>
    </row>
    <row r="97" spans="1:116" ht="15.6" x14ac:dyDescent="0.3">
      <c r="A97" s="370"/>
      <c r="B97" s="373" t="s">
        <v>422</v>
      </c>
      <c r="C97" s="372"/>
      <c r="D97" s="367"/>
      <c r="E97" s="367"/>
      <c r="F97" s="367"/>
      <c r="G97" s="367"/>
      <c r="H97" s="367"/>
      <c r="I97" s="367"/>
      <c r="J97" s="367"/>
      <c r="K97" s="367"/>
      <c r="L97" s="367"/>
      <c r="M97" s="367"/>
      <c r="N97" s="367"/>
      <c r="O97" s="367"/>
      <c r="P97" s="367"/>
      <c r="Q97" s="367"/>
      <c r="R97" s="367"/>
      <c r="S97" s="367"/>
      <c r="T97" s="367"/>
      <c r="U97" s="367"/>
      <c r="V97" s="367"/>
      <c r="W97" s="367"/>
      <c r="X97" s="367"/>
      <c r="Y97" s="367"/>
      <c r="Z97" s="367"/>
      <c r="AA97" s="367"/>
      <c r="AB97" s="367"/>
      <c r="AC97" s="367"/>
      <c r="AD97" s="367"/>
      <c r="AE97" s="367"/>
      <c r="AF97" s="367"/>
      <c r="AG97" s="367"/>
      <c r="AH97" s="367"/>
      <c r="AI97" s="367"/>
      <c r="AJ97" s="367"/>
      <c r="AK97" s="367"/>
      <c r="AL97" s="367"/>
      <c r="AM97" s="367"/>
      <c r="AN97" s="367"/>
      <c r="AO97" s="367"/>
      <c r="AP97" s="367"/>
      <c r="AQ97" s="367"/>
      <c r="AR97" s="367"/>
      <c r="AS97" s="367"/>
      <c r="AT97" s="367"/>
      <c r="AU97" s="367"/>
      <c r="AV97" s="367"/>
      <c r="AW97" s="367"/>
      <c r="AX97" s="367"/>
      <c r="AY97" s="367"/>
      <c r="AZ97" s="367"/>
      <c r="BA97" s="367"/>
      <c r="BB97" s="367"/>
      <c r="BC97" s="367"/>
      <c r="BD97" s="367"/>
      <c r="BE97" s="367"/>
      <c r="BF97" s="409" t="s">
        <v>616</v>
      </c>
      <c r="BG97" s="409" t="s">
        <v>616</v>
      </c>
      <c r="BH97" s="409" t="s">
        <v>616</v>
      </c>
      <c r="BI97" s="409" t="s">
        <v>616</v>
      </c>
      <c r="BJ97" s="409" t="s">
        <v>616</v>
      </c>
      <c r="BK97" s="409" t="s">
        <v>616</v>
      </c>
      <c r="BL97" s="409" t="s">
        <v>616</v>
      </c>
      <c r="BM97" s="409" t="s">
        <v>616</v>
      </c>
      <c r="BN97" s="409" t="s">
        <v>616</v>
      </c>
      <c r="BO97" s="409" t="s">
        <v>616</v>
      </c>
      <c r="BP97" s="409" t="s">
        <v>616</v>
      </c>
      <c r="BQ97" s="367">
        <v>18.638620904338087</v>
      </c>
      <c r="BR97" s="367">
        <v>163.52571150889978</v>
      </c>
      <c r="BS97" s="367">
        <v>158.00549172463255</v>
      </c>
      <c r="BT97" s="367">
        <v>529.93278868186258</v>
      </c>
      <c r="BU97" s="367">
        <v>1110.1643367866102</v>
      </c>
      <c r="BV97" s="367">
        <v>1336.4763546786373</v>
      </c>
      <c r="BW97" s="367">
        <v>1977.0574105957614</v>
      </c>
      <c r="BX97" s="367">
        <v>2309.2311085600572</v>
      </c>
      <c r="BY97" s="367">
        <v>2745.4673557061719</v>
      </c>
      <c r="BZ97" s="367">
        <v>3075.3036221919119</v>
      </c>
      <c r="CA97" s="367">
        <v>3719.1200107583754</v>
      </c>
      <c r="CB97" s="367">
        <v>4288.4895648725214</v>
      </c>
      <c r="CC97" s="367">
        <v>4759.5379580949648</v>
      </c>
      <c r="CD97" s="367">
        <v>5070.7770563767563</v>
      </c>
      <c r="CE97" s="367">
        <v>5092.0932218502257</v>
      </c>
      <c r="CF97" s="367">
        <v>5471.8015213901963</v>
      </c>
      <c r="CG97" s="367">
        <v>6268.1758114808699</v>
      </c>
      <c r="CH97" s="374">
        <v>7180.3943946370873</v>
      </c>
    </row>
    <row r="98" spans="1:116" ht="18.600000000000001" customHeight="1" x14ac:dyDescent="0.3">
      <c r="A98" s="370"/>
      <c r="B98" s="371" t="s">
        <v>592</v>
      </c>
      <c r="C98" s="372"/>
      <c r="D98" s="367"/>
      <c r="E98" s="367"/>
      <c r="F98" s="367"/>
      <c r="G98" s="367"/>
      <c r="H98" s="367"/>
      <c r="I98" s="367"/>
      <c r="J98" s="367"/>
      <c r="K98" s="367"/>
      <c r="L98" s="367"/>
      <c r="M98" s="367"/>
      <c r="N98" s="367"/>
      <c r="O98" s="367"/>
      <c r="P98" s="367"/>
      <c r="Q98" s="367"/>
      <c r="R98" s="367"/>
      <c r="S98" s="367"/>
      <c r="T98" s="367"/>
      <c r="U98" s="367"/>
      <c r="V98" s="367"/>
      <c r="W98" s="367"/>
      <c r="X98" s="367"/>
      <c r="Y98" s="367"/>
      <c r="Z98" s="367"/>
      <c r="AA98" s="367"/>
      <c r="AB98" s="367"/>
      <c r="AC98" s="367"/>
      <c r="AD98" s="367"/>
      <c r="AE98" s="367"/>
      <c r="AF98" s="367"/>
      <c r="AG98" s="367"/>
      <c r="AH98" s="367"/>
      <c r="AI98" s="367"/>
      <c r="AJ98" s="367"/>
      <c r="AK98" s="367"/>
      <c r="AL98" s="367"/>
      <c r="AM98" s="367"/>
      <c r="AN98" s="367"/>
      <c r="AO98" s="367"/>
      <c r="AP98" s="367"/>
      <c r="AQ98" s="367"/>
      <c r="AR98" s="367"/>
      <c r="AS98" s="367"/>
      <c r="AT98" s="367"/>
      <c r="AU98" s="367"/>
      <c r="AV98" s="367"/>
      <c r="AW98" s="367"/>
      <c r="AX98" s="367"/>
      <c r="AY98" s="367"/>
      <c r="AZ98" s="367"/>
      <c r="BA98" s="367"/>
      <c r="BB98" s="367"/>
      <c r="BC98" s="367"/>
      <c r="BD98" s="367"/>
      <c r="BE98" s="367"/>
      <c r="BF98" s="367">
        <f t="shared" ref="BF98:CH98" si="55">SUM(BF99:BF101)</f>
        <v>268.31010061784065</v>
      </c>
      <c r="BG98" s="367">
        <f t="shared" si="55"/>
        <v>274.13110555569807</v>
      </c>
      <c r="BH98" s="367">
        <f t="shared" si="55"/>
        <v>194.61941574131521</v>
      </c>
      <c r="BI98" s="367">
        <f t="shared" si="55"/>
        <v>195.39735280669058</v>
      </c>
      <c r="BJ98" s="367">
        <f t="shared" si="55"/>
        <v>200.38853930102476</v>
      </c>
      <c r="BK98" s="367">
        <f t="shared" si="55"/>
        <v>292.42980187546152</v>
      </c>
      <c r="BL98" s="367">
        <f t="shared" si="55"/>
        <v>246.71042845945607</v>
      </c>
      <c r="BM98" s="367">
        <f t="shared" si="55"/>
        <v>254.30460845885111</v>
      </c>
      <c r="BN98" s="367">
        <f t="shared" si="55"/>
        <v>232.31484331753046</v>
      </c>
      <c r="BO98" s="367">
        <f t="shared" si="55"/>
        <v>226.92622262849315</v>
      </c>
      <c r="BP98" s="367">
        <f t="shared" si="55"/>
        <v>210.19794533464028</v>
      </c>
      <c r="BQ98" s="367">
        <f t="shared" si="55"/>
        <v>186.8273099466229</v>
      </c>
      <c r="BR98" s="367">
        <f t="shared" si="55"/>
        <v>176.29828202108723</v>
      </c>
      <c r="BS98" s="367">
        <f t="shared" si="55"/>
        <v>162.37822404488335</v>
      </c>
      <c r="BT98" s="367">
        <f t="shared" si="55"/>
        <v>149.81090161183073</v>
      </c>
      <c r="BU98" s="367">
        <f t="shared" si="55"/>
        <v>129.33462535008692</v>
      </c>
      <c r="BV98" s="367">
        <f t="shared" si="55"/>
        <v>115.76196950894111</v>
      </c>
      <c r="BW98" s="367">
        <f t="shared" si="55"/>
        <v>104.463217705585</v>
      </c>
      <c r="BX98" s="367">
        <f t="shared" si="55"/>
        <v>88.955685198941779</v>
      </c>
      <c r="BY98" s="367">
        <f t="shared" si="55"/>
        <v>76.852467523033695</v>
      </c>
      <c r="BZ98" s="367">
        <f t="shared" si="55"/>
        <v>67.212757883616419</v>
      </c>
      <c r="CA98" s="367">
        <f t="shared" si="55"/>
        <v>61.712729513036493</v>
      </c>
      <c r="CB98" s="367">
        <f t="shared" si="55"/>
        <v>56.555139980970864</v>
      </c>
      <c r="CC98" s="367">
        <f t="shared" si="55"/>
        <v>47.596821213247487</v>
      </c>
      <c r="CD98" s="367">
        <f t="shared" si="55"/>
        <v>41.89194035280741</v>
      </c>
      <c r="CE98" s="367">
        <f t="shared" si="55"/>
        <v>35.326448637248532</v>
      </c>
      <c r="CF98" s="367">
        <f t="shared" si="55"/>
        <v>28.524479809182118</v>
      </c>
      <c r="CG98" s="367">
        <f t="shared" si="55"/>
        <v>21.794066310620106</v>
      </c>
      <c r="CH98" s="374">
        <f t="shared" si="55"/>
        <v>15.058229556854176</v>
      </c>
    </row>
    <row r="99" spans="1:116" ht="15.6" x14ac:dyDescent="0.3">
      <c r="A99" s="378"/>
      <c r="B99" s="379" t="s">
        <v>408</v>
      </c>
      <c r="C99" s="372"/>
      <c r="D99" s="367"/>
      <c r="E99" s="367"/>
      <c r="F99" s="367"/>
      <c r="G99" s="367"/>
      <c r="H99" s="367"/>
      <c r="I99" s="367"/>
      <c r="J99" s="367"/>
      <c r="K99" s="367"/>
      <c r="L99" s="367"/>
      <c r="M99" s="367"/>
      <c r="N99" s="367"/>
      <c r="O99" s="367"/>
      <c r="P99" s="367"/>
      <c r="Q99" s="367"/>
      <c r="R99" s="367"/>
      <c r="S99" s="367"/>
      <c r="T99" s="367"/>
      <c r="U99" s="367"/>
      <c r="V99" s="367"/>
      <c r="W99" s="367"/>
      <c r="X99" s="367"/>
      <c r="Y99" s="367"/>
      <c r="Z99" s="367"/>
      <c r="AA99" s="367"/>
      <c r="AB99" s="367"/>
      <c r="AC99" s="367"/>
      <c r="AD99" s="367"/>
      <c r="AE99" s="367"/>
      <c r="AF99" s="367"/>
      <c r="AG99" s="367"/>
      <c r="AH99" s="367"/>
      <c r="AI99" s="367"/>
      <c r="AJ99" s="367"/>
      <c r="AK99" s="367"/>
      <c r="AL99" s="367"/>
      <c r="AM99" s="367"/>
      <c r="AN99" s="367"/>
      <c r="AO99" s="367"/>
      <c r="AP99" s="367"/>
      <c r="AQ99" s="367"/>
      <c r="AR99" s="367"/>
      <c r="AS99" s="367"/>
      <c r="AT99" s="367"/>
      <c r="AU99" s="367"/>
      <c r="AV99" s="367"/>
      <c r="AW99" s="367"/>
      <c r="AX99" s="367"/>
      <c r="AY99" s="367"/>
      <c r="AZ99" s="367"/>
      <c r="BA99" s="367"/>
      <c r="BB99" s="367"/>
      <c r="BC99" s="367"/>
      <c r="BD99" s="367"/>
      <c r="BE99" s="367"/>
      <c r="BF99" s="367">
        <v>0</v>
      </c>
      <c r="BG99" s="367">
        <v>0</v>
      </c>
      <c r="BH99" s="367">
        <v>0</v>
      </c>
      <c r="BI99" s="367">
        <v>0</v>
      </c>
      <c r="BJ99" s="367">
        <v>0</v>
      </c>
      <c r="BK99" s="367">
        <v>0</v>
      </c>
      <c r="BL99" s="367">
        <v>0</v>
      </c>
      <c r="BM99" s="367">
        <v>0</v>
      </c>
      <c r="BN99" s="367">
        <v>0</v>
      </c>
      <c r="BO99" s="367">
        <v>0</v>
      </c>
      <c r="BP99" s="367">
        <v>0</v>
      </c>
      <c r="BQ99" s="367">
        <v>0</v>
      </c>
      <c r="BR99" s="367">
        <v>0</v>
      </c>
      <c r="BS99" s="367">
        <v>0</v>
      </c>
      <c r="BT99" s="367">
        <v>0</v>
      </c>
      <c r="BU99" s="367">
        <v>0</v>
      </c>
      <c r="BV99" s="367">
        <v>0</v>
      </c>
      <c r="BW99" s="367">
        <v>0</v>
      </c>
      <c r="BX99" s="367">
        <v>0</v>
      </c>
      <c r="BY99" s="367">
        <v>0</v>
      </c>
      <c r="BZ99" s="367">
        <v>0</v>
      </c>
      <c r="CA99" s="367">
        <v>0</v>
      </c>
      <c r="CB99" s="367">
        <v>0</v>
      </c>
      <c r="CC99" s="367">
        <v>0</v>
      </c>
      <c r="CD99" s="367">
        <v>0</v>
      </c>
      <c r="CE99" s="367">
        <v>0</v>
      </c>
      <c r="CF99" s="367">
        <v>0</v>
      </c>
      <c r="CG99" s="367">
        <v>0</v>
      </c>
      <c r="CH99" s="374">
        <v>0</v>
      </c>
    </row>
    <row r="100" spans="1:116" ht="15.6" x14ac:dyDescent="0.3">
      <c r="A100" s="378"/>
      <c r="B100" s="335" t="s">
        <v>426</v>
      </c>
      <c r="C100" s="372"/>
      <c r="D100" s="367"/>
      <c r="E100" s="367"/>
      <c r="F100" s="367"/>
      <c r="G100" s="367"/>
      <c r="H100" s="367"/>
      <c r="I100" s="367"/>
      <c r="J100" s="367"/>
      <c r="K100" s="367"/>
      <c r="L100" s="367"/>
      <c r="M100" s="367"/>
      <c r="N100" s="367"/>
      <c r="O100" s="367"/>
      <c r="P100" s="367"/>
      <c r="Q100" s="367"/>
      <c r="R100" s="367"/>
      <c r="S100" s="367"/>
      <c r="T100" s="367"/>
      <c r="U100" s="367"/>
      <c r="V100" s="367"/>
      <c r="W100" s="367"/>
      <c r="X100" s="367"/>
      <c r="Y100" s="367"/>
      <c r="Z100" s="367"/>
      <c r="AA100" s="367"/>
      <c r="AB100" s="367"/>
      <c r="AC100" s="367"/>
      <c r="AD100" s="367"/>
      <c r="AE100" s="367"/>
      <c r="AF100" s="367"/>
      <c r="AG100" s="367"/>
      <c r="AH100" s="367"/>
      <c r="AI100" s="367"/>
      <c r="AJ100" s="367"/>
      <c r="AK100" s="367"/>
      <c r="AL100" s="367"/>
      <c r="AM100" s="367"/>
      <c r="AN100" s="367"/>
      <c r="AO100" s="367"/>
      <c r="AP100" s="367"/>
      <c r="AQ100" s="367"/>
      <c r="AR100" s="367"/>
      <c r="AS100" s="367"/>
      <c r="AT100" s="367"/>
      <c r="AU100" s="367"/>
      <c r="AV100" s="367"/>
      <c r="AW100" s="367"/>
      <c r="AX100" s="367"/>
      <c r="AY100" s="367"/>
      <c r="AZ100" s="367"/>
      <c r="BA100" s="367"/>
      <c r="BB100" s="367"/>
      <c r="BC100" s="367"/>
      <c r="BD100" s="367"/>
      <c r="BE100" s="367"/>
      <c r="BF100" s="367">
        <v>268.31010061784065</v>
      </c>
      <c r="BG100" s="367">
        <v>274.13110555569807</v>
      </c>
      <c r="BH100" s="367">
        <v>194.61941574131521</v>
      </c>
      <c r="BI100" s="367">
        <v>195.39735280669058</v>
      </c>
      <c r="BJ100" s="367">
        <v>200.38853930102476</v>
      </c>
      <c r="BK100" s="367">
        <v>292.42980187546152</v>
      </c>
      <c r="BL100" s="367">
        <v>246.71042845945607</v>
      </c>
      <c r="BM100" s="367">
        <v>254.30460845885111</v>
      </c>
      <c r="BN100" s="367">
        <v>232.31484331753046</v>
      </c>
      <c r="BO100" s="367">
        <v>226.92622262849315</v>
      </c>
      <c r="BP100" s="367">
        <v>210.19794533464028</v>
      </c>
      <c r="BQ100" s="367">
        <v>186.8273099466229</v>
      </c>
      <c r="BR100" s="367">
        <v>176.29828202108723</v>
      </c>
      <c r="BS100" s="367">
        <v>162.37822404488335</v>
      </c>
      <c r="BT100" s="367">
        <v>149.81090161183073</v>
      </c>
      <c r="BU100" s="367">
        <v>129.33462535008692</v>
      </c>
      <c r="BV100" s="367">
        <v>115.76196950894111</v>
      </c>
      <c r="BW100" s="367">
        <v>104.463217705585</v>
      </c>
      <c r="BX100" s="367">
        <v>88.955685198941779</v>
      </c>
      <c r="BY100" s="367">
        <v>76.852467523033695</v>
      </c>
      <c r="BZ100" s="367">
        <v>67.212757883616419</v>
      </c>
      <c r="CA100" s="367">
        <v>61.712729513036493</v>
      </c>
      <c r="CB100" s="367">
        <v>56.555139980970864</v>
      </c>
      <c r="CC100" s="367">
        <v>47.596821213247487</v>
      </c>
      <c r="CD100" s="367">
        <v>41.89194035280741</v>
      </c>
      <c r="CE100" s="367">
        <v>35.326448637248532</v>
      </c>
      <c r="CF100" s="367">
        <v>28.524479809182118</v>
      </c>
      <c r="CG100" s="367">
        <v>21.794066310620106</v>
      </c>
      <c r="CH100" s="374">
        <v>15.058229556854176</v>
      </c>
    </row>
    <row r="101" spans="1:116" ht="15.6" x14ac:dyDescent="0.3">
      <c r="B101" s="379" t="s">
        <v>427</v>
      </c>
      <c r="D101" s="367"/>
      <c r="E101" s="367"/>
      <c r="F101" s="367"/>
      <c r="G101" s="367"/>
      <c r="H101" s="367"/>
      <c r="I101" s="367"/>
      <c r="J101" s="367"/>
      <c r="K101" s="367"/>
      <c r="L101" s="367"/>
      <c r="M101" s="367"/>
      <c r="N101" s="367"/>
      <c r="O101" s="367"/>
      <c r="P101" s="367"/>
      <c r="Q101" s="367"/>
      <c r="R101" s="367"/>
      <c r="S101" s="367"/>
      <c r="T101" s="367"/>
      <c r="U101" s="367"/>
      <c r="V101" s="367"/>
      <c r="W101" s="367"/>
      <c r="X101" s="367"/>
      <c r="Y101" s="367"/>
      <c r="Z101" s="367"/>
      <c r="AA101" s="367"/>
      <c r="AB101" s="367"/>
      <c r="AC101" s="367"/>
      <c r="AD101" s="367"/>
      <c r="AE101" s="367"/>
      <c r="AF101" s="367"/>
      <c r="AG101" s="367"/>
      <c r="AH101" s="367"/>
      <c r="AI101" s="367"/>
      <c r="AJ101" s="367"/>
      <c r="AK101" s="367"/>
      <c r="AL101" s="367"/>
      <c r="AM101" s="367"/>
      <c r="AN101" s="367"/>
      <c r="AO101" s="367"/>
      <c r="AP101" s="367"/>
      <c r="AQ101" s="367"/>
      <c r="AR101" s="367"/>
      <c r="AS101" s="367"/>
      <c r="AT101" s="367"/>
      <c r="AU101" s="367"/>
      <c r="AV101" s="367"/>
      <c r="AW101" s="367"/>
      <c r="AX101" s="367"/>
      <c r="AY101" s="367"/>
      <c r="AZ101" s="367"/>
      <c r="BA101" s="367"/>
      <c r="BB101" s="367"/>
      <c r="BC101" s="367"/>
      <c r="BD101" s="367"/>
      <c r="BE101" s="367"/>
      <c r="BF101" s="367">
        <v>0</v>
      </c>
      <c r="BG101" s="367">
        <v>0</v>
      </c>
      <c r="BH101" s="367">
        <v>0</v>
      </c>
      <c r="BI101" s="367">
        <v>0</v>
      </c>
      <c r="BJ101" s="367">
        <v>0</v>
      </c>
      <c r="BK101" s="367">
        <v>0</v>
      </c>
      <c r="BL101" s="367">
        <v>0</v>
      </c>
      <c r="BM101" s="367">
        <v>0</v>
      </c>
      <c r="BN101" s="367">
        <v>0</v>
      </c>
      <c r="BO101" s="367">
        <v>0</v>
      </c>
      <c r="BP101" s="367">
        <v>0</v>
      </c>
      <c r="BQ101" s="367">
        <v>0</v>
      </c>
      <c r="BR101" s="367">
        <v>0</v>
      </c>
      <c r="BS101" s="367">
        <v>0</v>
      </c>
      <c r="BT101" s="367">
        <v>0</v>
      </c>
      <c r="BU101" s="367">
        <v>0</v>
      </c>
      <c r="BV101" s="367">
        <v>0</v>
      </c>
      <c r="BW101" s="367">
        <v>0</v>
      </c>
      <c r="BX101" s="367">
        <v>0</v>
      </c>
      <c r="BY101" s="367">
        <v>0</v>
      </c>
      <c r="BZ101" s="367">
        <v>0</v>
      </c>
      <c r="CA101" s="367">
        <v>0</v>
      </c>
      <c r="CB101" s="367">
        <v>0</v>
      </c>
      <c r="CC101" s="367">
        <v>0</v>
      </c>
      <c r="CD101" s="367">
        <v>0</v>
      </c>
      <c r="CE101" s="367">
        <v>0</v>
      </c>
      <c r="CF101" s="367">
        <v>0</v>
      </c>
      <c r="CG101" s="367">
        <v>0</v>
      </c>
      <c r="CH101" s="374">
        <v>0</v>
      </c>
    </row>
    <row r="102" spans="1:116" ht="32.4" customHeight="1" x14ac:dyDescent="0.3">
      <c r="A102" s="370"/>
      <c r="B102" s="331" t="s">
        <v>597</v>
      </c>
      <c r="C102" s="376"/>
      <c r="D102" s="367"/>
      <c r="E102" s="367"/>
      <c r="F102" s="367"/>
      <c r="G102" s="367"/>
      <c r="H102" s="367"/>
      <c r="I102" s="367"/>
      <c r="J102" s="367"/>
      <c r="K102" s="367"/>
      <c r="L102" s="367"/>
      <c r="M102" s="367"/>
      <c r="N102" s="367"/>
      <c r="O102" s="367"/>
      <c r="P102" s="367"/>
      <c r="Q102" s="367"/>
      <c r="R102" s="367"/>
      <c r="S102" s="367"/>
      <c r="T102" s="367"/>
      <c r="U102" s="367"/>
      <c r="V102" s="367"/>
      <c r="W102" s="367"/>
      <c r="X102" s="367"/>
      <c r="Y102" s="367"/>
      <c r="Z102" s="367"/>
      <c r="AA102" s="367"/>
      <c r="AB102" s="367"/>
      <c r="AC102" s="367"/>
      <c r="AD102" s="367"/>
      <c r="AE102" s="367"/>
      <c r="AF102" s="367"/>
      <c r="AG102" s="367"/>
      <c r="AH102" s="366"/>
      <c r="AI102" s="366"/>
      <c r="AJ102" s="366"/>
      <c r="AK102" s="366"/>
      <c r="AL102" s="366"/>
      <c r="AM102" s="366"/>
      <c r="AN102" s="366"/>
      <c r="AO102" s="366"/>
      <c r="AP102" s="366"/>
      <c r="AQ102" s="366"/>
      <c r="AR102" s="366"/>
      <c r="AS102" s="366"/>
      <c r="AT102" s="366"/>
      <c r="AU102" s="366"/>
      <c r="AV102" s="366"/>
      <c r="AW102" s="366"/>
      <c r="AX102" s="366"/>
      <c r="AY102" s="366"/>
      <c r="AZ102" s="366"/>
      <c r="BA102" s="366"/>
      <c r="BB102" s="366"/>
      <c r="BC102" s="366"/>
      <c r="BD102" s="366"/>
      <c r="BE102" s="366"/>
      <c r="BF102" s="366">
        <f t="shared" ref="BF102:CH102" si="56">SUM(BF103+BF105+BF111)</f>
        <v>42497.167575587911</v>
      </c>
      <c r="BG102" s="366">
        <f t="shared" si="56"/>
        <v>43095.720805400888</v>
      </c>
      <c r="BH102" s="366">
        <f t="shared" si="56"/>
        <v>42306.250719934957</v>
      </c>
      <c r="BI102" s="366">
        <f t="shared" si="56"/>
        <v>42053.169905103976</v>
      </c>
      <c r="BJ102" s="366">
        <f t="shared" si="56"/>
        <v>41946.557984127125</v>
      </c>
      <c r="BK102" s="366">
        <f t="shared" si="56"/>
        <v>43692.094163051806</v>
      </c>
      <c r="BL102" s="366">
        <f t="shared" si="56"/>
        <v>43611.426454054934</v>
      </c>
      <c r="BM102" s="366">
        <f t="shared" si="56"/>
        <v>46105.014367426171</v>
      </c>
      <c r="BN102" s="366">
        <f t="shared" si="56"/>
        <v>46403.385240591</v>
      </c>
      <c r="BO102" s="366">
        <f t="shared" si="56"/>
        <v>46980.730426189431</v>
      </c>
      <c r="BP102" s="366">
        <f t="shared" si="56"/>
        <v>47929.725320897087</v>
      </c>
      <c r="BQ102" s="366">
        <f t="shared" si="56"/>
        <v>47801.717421556932</v>
      </c>
      <c r="BR102" s="366">
        <f t="shared" si="56"/>
        <v>50570.808711006277</v>
      </c>
      <c r="BS102" s="366">
        <f t="shared" si="56"/>
        <v>52902.798885467295</v>
      </c>
      <c r="BT102" s="366">
        <f t="shared" si="56"/>
        <v>53087.522235159428</v>
      </c>
      <c r="BU102" s="366">
        <f t="shared" si="56"/>
        <v>55180.660066175886</v>
      </c>
      <c r="BV102" s="366">
        <f t="shared" si="56"/>
        <v>56008.15338217462</v>
      </c>
      <c r="BW102" s="366">
        <f t="shared" si="56"/>
        <v>57238.557651529409</v>
      </c>
      <c r="BX102" s="366">
        <f t="shared" si="56"/>
        <v>59297.538485925499</v>
      </c>
      <c r="BY102" s="366">
        <f t="shared" si="56"/>
        <v>62823.597648254312</v>
      </c>
      <c r="BZ102" s="366">
        <f t="shared" si="56"/>
        <v>63589.167970037597</v>
      </c>
      <c r="CA102" s="366">
        <f t="shared" si="56"/>
        <v>71973.08715502359</v>
      </c>
      <c r="CB102" s="366">
        <f t="shared" si="56"/>
        <v>81091.294071241049</v>
      </c>
      <c r="CC102" s="366">
        <f t="shared" si="56"/>
        <v>84883.637058319204</v>
      </c>
      <c r="CD102" s="366">
        <f t="shared" si="56"/>
        <v>90362.290713598108</v>
      </c>
      <c r="CE102" s="366">
        <f t="shared" si="56"/>
        <v>93431.214781033821</v>
      </c>
      <c r="CF102" s="366">
        <f t="shared" si="56"/>
        <v>95934.251794659416</v>
      </c>
      <c r="CG102" s="366">
        <f t="shared" si="56"/>
        <v>98772.153096594993</v>
      </c>
      <c r="CH102" s="380">
        <f t="shared" si="56"/>
        <v>101884.30319952124</v>
      </c>
      <c r="CJ102" s="366"/>
      <c r="CK102" s="366"/>
      <c r="CL102" s="366"/>
      <c r="CM102" s="366"/>
      <c r="CN102" s="366"/>
      <c r="CO102" s="366"/>
      <c r="CP102" s="366"/>
      <c r="CQ102" s="366"/>
      <c r="CR102" s="366"/>
      <c r="CS102" s="366"/>
      <c r="CT102" s="366"/>
      <c r="CU102" s="366"/>
      <c r="CV102" s="366"/>
      <c r="CW102" s="366"/>
      <c r="CX102" s="366"/>
      <c r="CY102" s="366"/>
      <c r="CZ102" s="366"/>
      <c r="DA102" s="366"/>
      <c r="DB102" s="366"/>
      <c r="DC102" s="366"/>
      <c r="DD102" s="366"/>
      <c r="DE102" s="366"/>
      <c r="DF102" s="366"/>
      <c r="DG102" s="366"/>
      <c r="DH102" s="366"/>
      <c r="DI102" s="366"/>
      <c r="DJ102" s="366"/>
      <c r="DK102" s="366"/>
      <c r="DL102" s="366"/>
    </row>
    <row r="103" spans="1:116" ht="29.4" customHeight="1" x14ac:dyDescent="0.3">
      <c r="A103" s="370"/>
      <c r="B103" s="365" t="s">
        <v>637</v>
      </c>
      <c r="C103" s="372"/>
      <c r="D103" s="367"/>
      <c r="E103" s="367"/>
      <c r="F103" s="367"/>
      <c r="G103" s="367"/>
      <c r="H103" s="367"/>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67"/>
      <c r="AR103" s="367"/>
      <c r="AS103" s="367"/>
      <c r="AT103" s="367"/>
      <c r="AU103" s="367"/>
      <c r="AV103" s="367"/>
      <c r="AW103" s="367"/>
      <c r="AX103" s="367"/>
      <c r="AY103" s="367"/>
      <c r="AZ103" s="367"/>
      <c r="BA103" s="367"/>
      <c r="BB103" s="367"/>
      <c r="BC103" s="367"/>
      <c r="BD103" s="367"/>
      <c r="BE103" s="367"/>
      <c r="BF103" s="367">
        <v>1284.4759444702174</v>
      </c>
      <c r="BG103" s="367">
        <v>1306.485047611153</v>
      </c>
      <c r="BH103" s="367">
        <v>1347.1993026547143</v>
      </c>
      <c r="BI103" s="367">
        <v>1439.7294562048655</v>
      </c>
      <c r="BJ103" s="367">
        <v>1472.9426210026518</v>
      </c>
      <c r="BK103" s="367">
        <v>1546.9855293138628</v>
      </c>
      <c r="BL103" s="367">
        <v>1589.2600752979106</v>
      </c>
      <c r="BM103" s="367">
        <v>1694.2736467690754</v>
      </c>
      <c r="BN103" s="367">
        <v>1708.0284485987654</v>
      </c>
      <c r="BO103" s="367">
        <v>1804.6643817004083</v>
      </c>
      <c r="BP103" s="367">
        <v>1878.5694672633479</v>
      </c>
      <c r="BQ103" s="367">
        <v>1939.1798253590653</v>
      </c>
      <c r="BR103" s="367">
        <v>2245.4352898412362</v>
      </c>
      <c r="BS103" s="367">
        <v>2382.8747529937818</v>
      </c>
      <c r="BT103" s="367">
        <v>2415.8127004806565</v>
      </c>
      <c r="BU103" s="367">
        <v>2471.3303541247146</v>
      </c>
      <c r="BV103" s="367">
        <v>2599.058417130047</v>
      </c>
      <c r="BW103" s="367">
        <v>2755.3834997763743</v>
      </c>
      <c r="BX103" s="367">
        <v>2778.8927185643533</v>
      </c>
      <c r="BY103" s="367">
        <v>3020.0761447177206</v>
      </c>
      <c r="BZ103" s="367">
        <v>3280.2381305444687</v>
      </c>
      <c r="CA103" s="367">
        <v>3993.1758030181254</v>
      </c>
      <c r="CB103" s="367">
        <v>4805.201935342373</v>
      </c>
      <c r="CC103" s="367">
        <v>5427.5834834768448</v>
      </c>
      <c r="CD103" s="367">
        <v>6075.8076062382124</v>
      </c>
      <c r="CE103" s="367">
        <v>6563.8246578108292</v>
      </c>
      <c r="CF103" s="367">
        <v>6969.0565682435754</v>
      </c>
      <c r="CG103" s="367">
        <v>7342.8565937324147</v>
      </c>
      <c r="CH103" s="374">
        <v>7694.3152812106155</v>
      </c>
    </row>
    <row r="104" spans="1:116" ht="20.100000000000001" customHeight="1" x14ac:dyDescent="0.3">
      <c r="A104" s="370"/>
      <c r="B104" s="238" t="s">
        <v>598</v>
      </c>
      <c r="C104" s="372"/>
      <c r="D104" s="367"/>
      <c r="E104" s="367"/>
      <c r="F104" s="367"/>
      <c r="G104" s="367"/>
      <c r="H104" s="367"/>
      <c r="I104" s="367"/>
      <c r="J104" s="367"/>
      <c r="K104" s="367"/>
      <c r="L104" s="367"/>
      <c r="M104" s="367"/>
      <c r="N104" s="367"/>
      <c r="O104" s="367"/>
      <c r="P104" s="367"/>
      <c r="Q104" s="367"/>
      <c r="R104" s="367"/>
      <c r="S104" s="367"/>
      <c r="T104" s="367"/>
      <c r="U104" s="367"/>
      <c r="V104" s="367"/>
      <c r="W104" s="367"/>
      <c r="X104" s="367"/>
      <c r="Y104" s="367"/>
      <c r="Z104" s="367"/>
      <c r="AA104" s="367"/>
      <c r="AB104" s="367"/>
      <c r="AC104" s="367"/>
      <c r="AD104" s="367"/>
      <c r="AE104" s="367"/>
      <c r="AF104" s="367"/>
      <c r="AG104" s="367"/>
      <c r="AH104" s="367"/>
      <c r="AI104" s="367"/>
      <c r="AJ104" s="367"/>
      <c r="AK104" s="367"/>
      <c r="AL104" s="367"/>
      <c r="AM104" s="367"/>
      <c r="AN104" s="367"/>
      <c r="AO104" s="367"/>
      <c r="AP104" s="367"/>
      <c r="AQ104" s="367"/>
      <c r="AR104" s="367"/>
      <c r="AS104" s="367"/>
      <c r="AT104" s="367"/>
      <c r="AU104" s="367"/>
      <c r="AV104" s="367"/>
      <c r="AW104" s="367"/>
      <c r="AX104" s="367"/>
      <c r="AY104" s="367"/>
      <c r="AZ104" s="367"/>
      <c r="BA104" s="367"/>
      <c r="BB104" s="367"/>
      <c r="BC104" s="367"/>
      <c r="BD104" s="367"/>
      <c r="BE104" s="367"/>
      <c r="BF104" s="367">
        <v>1284.4759444702174</v>
      </c>
      <c r="BG104" s="367">
        <v>1306.485047611153</v>
      </c>
      <c r="BH104" s="367">
        <v>1347.1993026547143</v>
      </c>
      <c r="BI104" s="367">
        <v>1439.7294562048655</v>
      </c>
      <c r="BJ104" s="367">
        <v>1472.9426210026518</v>
      </c>
      <c r="BK104" s="367">
        <v>1546.9855293138628</v>
      </c>
      <c r="BL104" s="367">
        <v>1589.2600752979106</v>
      </c>
      <c r="BM104" s="367">
        <v>1694.2736467690754</v>
      </c>
      <c r="BN104" s="367">
        <v>1708.0284485987654</v>
      </c>
      <c r="BO104" s="367">
        <v>1804.6643817004083</v>
      </c>
      <c r="BP104" s="367">
        <v>1878.5694672633479</v>
      </c>
      <c r="BQ104" s="367">
        <v>1939.1798253590653</v>
      </c>
      <c r="BR104" s="367">
        <v>2245.4352898412362</v>
      </c>
      <c r="BS104" s="367">
        <v>2382.8747529937818</v>
      </c>
      <c r="BT104" s="367">
        <v>2415.8127004806565</v>
      </c>
      <c r="BU104" s="367">
        <v>2471.3303541247146</v>
      </c>
      <c r="BV104" s="367">
        <v>2599.058417130047</v>
      </c>
      <c r="BW104" s="367">
        <v>2755.3834997763743</v>
      </c>
      <c r="BX104" s="367">
        <v>2778.8927185643533</v>
      </c>
      <c r="BY104" s="367">
        <v>3020.0761447177206</v>
      </c>
      <c r="BZ104" s="367">
        <v>3280.2381305444687</v>
      </c>
      <c r="CA104" s="367">
        <v>3993.1758030181254</v>
      </c>
      <c r="CB104" s="367">
        <v>4805.201935342373</v>
      </c>
      <c r="CC104" s="367">
        <v>5427.5834834768448</v>
      </c>
      <c r="CD104" s="367">
        <v>6075.8076062382124</v>
      </c>
      <c r="CE104" s="367">
        <v>6563.8246578108292</v>
      </c>
      <c r="CF104" s="367">
        <v>6969.0565682435754</v>
      </c>
      <c r="CG104" s="367">
        <v>7342.8565937324147</v>
      </c>
      <c r="CH104" s="374">
        <v>7694.3152812106155</v>
      </c>
    </row>
    <row r="105" spans="1:116" ht="29.4" customHeight="1" x14ac:dyDescent="0.3">
      <c r="A105" s="370"/>
      <c r="B105" s="365" t="s">
        <v>640</v>
      </c>
      <c r="C105" s="372"/>
      <c r="D105" s="367"/>
      <c r="E105" s="367"/>
      <c r="F105" s="367"/>
      <c r="G105" s="367"/>
      <c r="H105" s="367"/>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67"/>
      <c r="AR105" s="367"/>
      <c r="AS105" s="367"/>
      <c r="AT105" s="367"/>
      <c r="AU105" s="367"/>
      <c r="AV105" s="367"/>
      <c r="AW105" s="367"/>
      <c r="AX105" s="367"/>
      <c r="AY105" s="367"/>
      <c r="AZ105" s="367"/>
      <c r="BA105" s="367"/>
      <c r="BB105" s="367"/>
      <c r="BC105" s="367"/>
      <c r="BD105" s="367"/>
      <c r="BE105" s="367"/>
      <c r="BF105" s="367">
        <f t="shared" ref="BF105:BN105" si="57">SUM(BF106:BF107)</f>
        <v>31834.167004438921</v>
      </c>
      <c r="BG105" s="367">
        <f t="shared" si="57"/>
        <v>31952.33126421196</v>
      </c>
      <c r="BH105" s="367">
        <f t="shared" si="57"/>
        <v>30801.110748879684</v>
      </c>
      <c r="BI105" s="367">
        <f t="shared" si="57"/>
        <v>30000.887049810735</v>
      </c>
      <c r="BJ105" s="367">
        <f t="shared" si="57"/>
        <v>29457.509597038104</v>
      </c>
      <c r="BK105" s="367">
        <f t="shared" si="57"/>
        <v>30356.427097297066</v>
      </c>
      <c r="BL105" s="367">
        <f t="shared" si="57"/>
        <v>29900.047794630482</v>
      </c>
      <c r="BM105" s="367">
        <f t="shared" si="57"/>
        <v>31385.675222337752</v>
      </c>
      <c r="BN105" s="367">
        <f t="shared" si="57"/>
        <v>31442.567766178141</v>
      </c>
      <c r="BO105" s="367">
        <f t="shared" ref="BO105:CH105" si="58">SUM(BO106:BO107)</f>
        <v>31834.586050157661</v>
      </c>
      <c r="BP105" s="367">
        <f t="shared" si="58"/>
        <v>32399.52397180659</v>
      </c>
      <c r="BQ105" s="367">
        <f t="shared" si="58"/>
        <v>32443.242167455253</v>
      </c>
      <c r="BR105" s="367">
        <f t="shared" si="58"/>
        <v>34570.33239585931</v>
      </c>
      <c r="BS105" s="367">
        <f t="shared" si="58"/>
        <v>37093.100156087625</v>
      </c>
      <c r="BT105" s="367">
        <f t="shared" si="58"/>
        <v>37509.876811218382</v>
      </c>
      <c r="BU105" s="367">
        <f t="shared" si="58"/>
        <v>39862.715935481378</v>
      </c>
      <c r="BV105" s="367">
        <f t="shared" si="58"/>
        <v>40823.954472114972</v>
      </c>
      <c r="BW105" s="367">
        <f t="shared" si="58"/>
        <v>41528.979605775959</v>
      </c>
      <c r="BX105" s="367">
        <f t="shared" si="58"/>
        <v>44140.258934839971</v>
      </c>
      <c r="BY105" s="367">
        <f t="shared" si="58"/>
        <v>47370.846862122788</v>
      </c>
      <c r="BZ105" s="367">
        <f t="shared" si="58"/>
        <v>47869.142250148063</v>
      </c>
      <c r="CA105" s="367">
        <f t="shared" si="58"/>
        <v>54162.989835939785</v>
      </c>
      <c r="CB105" s="367">
        <f t="shared" si="58"/>
        <v>61243.210743264899</v>
      </c>
      <c r="CC105" s="367">
        <f t="shared" si="58"/>
        <v>63737.285437717655</v>
      </c>
      <c r="CD105" s="367">
        <f t="shared" si="58"/>
        <v>67885.210187252189</v>
      </c>
      <c r="CE105" s="367">
        <f t="shared" si="58"/>
        <v>70392.636903248524</v>
      </c>
      <c r="CF105" s="367">
        <f t="shared" si="58"/>
        <v>72144.071432832061</v>
      </c>
      <c r="CG105" s="367">
        <f t="shared" si="58"/>
        <v>73850.835631713853</v>
      </c>
      <c r="CH105" s="374">
        <f t="shared" si="58"/>
        <v>75636.716646595145</v>
      </c>
    </row>
    <row r="106" spans="1:116" ht="20.100000000000001" customHeight="1" x14ac:dyDescent="0.3">
      <c r="A106" s="370"/>
      <c r="B106" s="238" t="s">
        <v>598</v>
      </c>
      <c r="C106" s="372"/>
      <c r="D106" s="367"/>
      <c r="E106" s="367"/>
      <c r="F106" s="367"/>
      <c r="G106" s="367"/>
      <c r="H106" s="367"/>
      <c r="I106" s="367"/>
      <c r="J106" s="367"/>
      <c r="K106" s="367"/>
      <c r="L106" s="367"/>
      <c r="M106" s="367"/>
      <c r="N106" s="367"/>
      <c r="O106" s="367"/>
      <c r="P106" s="367"/>
      <c r="Q106" s="367"/>
      <c r="R106" s="367"/>
      <c r="S106" s="367"/>
      <c r="T106" s="367"/>
      <c r="U106" s="367"/>
      <c r="V106" s="367"/>
      <c r="W106" s="367"/>
      <c r="X106" s="367"/>
      <c r="Y106" s="367"/>
      <c r="Z106" s="367"/>
      <c r="AA106" s="367"/>
      <c r="AB106" s="367"/>
      <c r="AC106" s="367"/>
      <c r="AD106" s="367"/>
      <c r="AE106" s="367"/>
      <c r="AF106" s="367"/>
      <c r="AG106" s="367"/>
      <c r="AH106" s="367"/>
      <c r="AI106" s="367"/>
      <c r="AJ106" s="367"/>
      <c r="AK106" s="367"/>
      <c r="AL106" s="367"/>
      <c r="AM106" s="367"/>
      <c r="AN106" s="367"/>
      <c r="AO106" s="367"/>
      <c r="AP106" s="367"/>
      <c r="AQ106" s="367"/>
      <c r="AR106" s="367"/>
      <c r="AS106" s="367"/>
      <c r="AT106" s="367"/>
      <c r="AU106" s="367"/>
      <c r="AV106" s="367"/>
      <c r="AW106" s="367"/>
      <c r="AX106" s="367"/>
      <c r="AY106" s="367"/>
      <c r="AZ106" s="367"/>
      <c r="BA106" s="367"/>
      <c r="BB106" s="367"/>
      <c r="BC106" s="367"/>
      <c r="BD106" s="367"/>
      <c r="BE106" s="367"/>
      <c r="BF106" s="367">
        <f t="shared" ref="BF106:CH106" si="59">BF78</f>
        <v>29542.605730541694</v>
      </c>
      <c r="BG106" s="367">
        <f t="shared" si="59"/>
        <v>29599.588617941219</v>
      </c>
      <c r="BH106" s="367">
        <f t="shared" si="59"/>
        <v>28538.524185362323</v>
      </c>
      <c r="BI106" s="367">
        <f t="shared" si="59"/>
        <v>27765.273668187594</v>
      </c>
      <c r="BJ106" s="367">
        <f t="shared" si="59"/>
        <v>27251.581889103047</v>
      </c>
      <c r="BK106" s="367">
        <f t="shared" si="59"/>
        <v>28062.612791000258</v>
      </c>
      <c r="BL106" s="367">
        <f t="shared" si="59"/>
        <v>27580.784784199521</v>
      </c>
      <c r="BM106" s="367">
        <f t="shared" si="59"/>
        <v>28867.073957943234</v>
      </c>
      <c r="BN106" s="367">
        <f t="shared" si="59"/>
        <v>28723.393696729108</v>
      </c>
      <c r="BO106" s="367">
        <f t="shared" si="59"/>
        <v>28881.126341817697</v>
      </c>
      <c r="BP106" s="367">
        <f t="shared" si="59"/>
        <v>29124.701022714886</v>
      </c>
      <c r="BQ106" s="367">
        <f t="shared" si="59"/>
        <v>28952.461753958385</v>
      </c>
      <c r="BR106" s="367">
        <f t="shared" si="59"/>
        <v>30786.928313787652</v>
      </c>
      <c r="BS106" s="367">
        <f t="shared" si="59"/>
        <v>32986.62404633018</v>
      </c>
      <c r="BT106" s="367">
        <f t="shared" si="59"/>
        <v>33297.178137685492</v>
      </c>
      <c r="BU106" s="367">
        <f t="shared" si="59"/>
        <v>35354.079450187506</v>
      </c>
      <c r="BV106" s="367">
        <f t="shared" si="59"/>
        <v>35934.547496256375</v>
      </c>
      <c r="BW106" s="367">
        <f t="shared" si="59"/>
        <v>36621.821005781094</v>
      </c>
      <c r="BX106" s="367">
        <f t="shared" si="59"/>
        <v>39342.529259593488</v>
      </c>
      <c r="BY106" s="367">
        <f t="shared" si="59"/>
        <v>42485.526259701102</v>
      </c>
      <c r="BZ106" s="367">
        <f t="shared" si="59"/>
        <v>42796.25212258871</v>
      </c>
      <c r="CA106" s="367">
        <f t="shared" si="59"/>
        <v>48598.04082843005</v>
      </c>
      <c r="CB106" s="367">
        <f t="shared" si="59"/>
        <v>55032.804788210167</v>
      </c>
      <c r="CC106" s="367">
        <f t="shared" si="59"/>
        <v>57331.34931998988</v>
      </c>
      <c r="CD106" s="367">
        <f t="shared" si="59"/>
        <v>61202.640307660244</v>
      </c>
      <c r="CE106" s="367">
        <f t="shared" si="59"/>
        <v>63430.420771065903</v>
      </c>
      <c r="CF106" s="367">
        <f t="shared" si="59"/>
        <v>64949.216927377631</v>
      </c>
      <c r="CG106" s="367">
        <f t="shared" si="59"/>
        <v>66436.270441799861</v>
      </c>
      <c r="CH106" s="374">
        <f t="shared" si="59"/>
        <v>68045.73050089684</v>
      </c>
    </row>
    <row r="107" spans="1:116" ht="20.100000000000001" customHeight="1" x14ac:dyDescent="0.3">
      <c r="A107" s="370"/>
      <c r="B107" s="381" t="s">
        <v>645</v>
      </c>
      <c r="C107" s="372"/>
      <c r="D107" s="367"/>
      <c r="E107" s="367"/>
      <c r="F107" s="367"/>
      <c r="G107" s="367"/>
      <c r="H107" s="367"/>
      <c r="I107" s="367"/>
      <c r="J107" s="367"/>
      <c r="K107" s="367"/>
      <c r="L107" s="367"/>
      <c r="M107" s="367"/>
      <c r="N107" s="367"/>
      <c r="O107" s="367"/>
      <c r="P107" s="367"/>
      <c r="Q107" s="367"/>
      <c r="R107" s="367"/>
      <c r="S107" s="367"/>
      <c r="T107" s="367"/>
      <c r="U107" s="367"/>
      <c r="V107" s="367"/>
      <c r="W107" s="367"/>
      <c r="X107" s="367"/>
      <c r="Y107" s="367"/>
      <c r="Z107" s="367"/>
      <c r="AA107" s="367"/>
      <c r="AB107" s="367"/>
      <c r="AC107" s="367"/>
      <c r="AD107" s="367"/>
      <c r="AE107" s="367"/>
      <c r="AF107" s="367"/>
      <c r="AG107" s="367"/>
      <c r="AH107" s="367"/>
      <c r="AI107" s="367"/>
      <c r="AJ107" s="367"/>
      <c r="AK107" s="367"/>
      <c r="AL107" s="367"/>
      <c r="AM107" s="367"/>
      <c r="AN107" s="367"/>
      <c r="AO107" s="367"/>
      <c r="AP107" s="367"/>
      <c r="AQ107" s="367"/>
      <c r="AR107" s="367"/>
      <c r="AS107" s="367"/>
      <c r="AT107" s="367"/>
      <c r="AU107" s="367"/>
      <c r="AV107" s="367"/>
      <c r="AW107" s="367"/>
      <c r="AX107" s="367"/>
      <c r="AY107" s="367"/>
      <c r="AZ107" s="367"/>
      <c r="BA107" s="367"/>
      <c r="BB107" s="367"/>
      <c r="BC107" s="367"/>
      <c r="BD107" s="367"/>
      <c r="BE107" s="367"/>
      <c r="BF107" s="367">
        <f t="shared" ref="BF107:CH107" si="60">SUM(BF108:BF110)</f>
        <v>2291.5612738972268</v>
      </c>
      <c r="BG107" s="367">
        <f t="shared" si="60"/>
        <v>2352.7426462707413</v>
      </c>
      <c r="BH107" s="367">
        <f t="shared" si="60"/>
        <v>2262.5865635173609</v>
      </c>
      <c r="BI107" s="367">
        <f t="shared" si="60"/>
        <v>2235.6133816231395</v>
      </c>
      <c r="BJ107" s="367">
        <f t="shared" si="60"/>
        <v>2205.9277079350577</v>
      </c>
      <c r="BK107" s="367">
        <f t="shared" si="60"/>
        <v>2293.8143062968074</v>
      </c>
      <c r="BL107" s="367">
        <f t="shared" si="60"/>
        <v>2319.2630104309596</v>
      </c>
      <c r="BM107" s="367">
        <f t="shared" si="60"/>
        <v>2518.6012643945173</v>
      </c>
      <c r="BN107" s="367">
        <f t="shared" si="60"/>
        <v>2719.1740694490341</v>
      </c>
      <c r="BO107" s="367">
        <f t="shared" si="60"/>
        <v>2953.459708339964</v>
      </c>
      <c r="BP107" s="367">
        <f t="shared" si="60"/>
        <v>3274.8229490917033</v>
      </c>
      <c r="BQ107" s="367">
        <f t="shared" si="60"/>
        <v>3490.7804134968678</v>
      </c>
      <c r="BR107" s="367">
        <f t="shared" si="60"/>
        <v>3783.4040820716582</v>
      </c>
      <c r="BS107" s="367">
        <f t="shared" si="60"/>
        <v>4106.4761097574419</v>
      </c>
      <c r="BT107" s="367">
        <f t="shared" si="60"/>
        <v>4212.6986735328883</v>
      </c>
      <c r="BU107" s="367">
        <f t="shared" si="60"/>
        <v>4508.6364852938714</v>
      </c>
      <c r="BV107" s="367">
        <f t="shared" si="60"/>
        <v>4889.4069758585974</v>
      </c>
      <c r="BW107" s="367">
        <f t="shared" si="60"/>
        <v>4907.1585999948657</v>
      </c>
      <c r="BX107" s="367">
        <f t="shared" si="60"/>
        <v>4797.7296752464799</v>
      </c>
      <c r="BY107" s="367">
        <f t="shared" si="60"/>
        <v>4885.3206024216879</v>
      </c>
      <c r="BZ107" s="367">
        <f t="shared" si="60"/>
        <v>5072.8901275593553</v>
      </c>
      <c r="CA107" s="367">
        <f t="shared" si="60"/>
        <v>5564.9490075097319</v>
      </c>
      <c r="CB107" s="367">
        <f t="shared" si="60"/>
        <v>6210.4059550547308</v>
      </c>
      <c r="CC107" s="367">
        <f t="shared" si="60"/>
        <v>6405.9361177277751</v>
      </c>
      <c r="CD107" s="367">
        <f t="shared" si="60"/>
        <v>6682.5698795919407</v>
      </c>
      <c r="CE107" s="367">
        <f t="shared" si="60"/>
        <v>6962.2161321826252</v>
      </c>
      <c r="CF107" s="367">
        <f t="shared" si="60"/>
        <v>7194.8545054544356</v>
      </c>
      <c r="CG107" s="367">
        <f t="shared" si="60"/>
        <v>7414.5651899139848</v>
      </c>
      <c r="CH107" s="374">
        <f t="shared" si="60"/>
        <v>7590.9861456983017</v>
      </c>
    </row>
    <row r="108" spans="1:116" ht="15.6" x14ac:dyDescent="0.3">
      <c r="A108" s="370"/>
      <c r="B108" s="379" t="s">
        <v>382</v>
      </c>
      <c r="C108" s="372"/>
      <c r="D108" s="367"/>
      <c r="E108" s="367"/>
      <c r="F108" s="367"/>
      <c r="G108" s="367"/>
      <c r="H108" s="367"/>
      <c r="I108" s="367"/>
      <c r="J108" s="367"/>
      <c r="K108" s="367"/>
      <c r="L108" s="367"/>
      <c r="M108" s="367"/>
      <c r="N108" s="367"/>
      <c r="O108" s="367"/>
      <c r="P108" s="367"/>
      <c r="Q108" s="367"/>
      <c r="R108" s="367"/>
      <c r="S108" s="367"/>
      <c r="T108" s="367"/>
      <c r="U108" s="367"/>
      <c r="V108" s="367"/>
      <c r="W108" s="367"/>
      <c r="X108" s="367"/>
      <c r="Y108" s="367"/>
      <c r="Z108" s="367"/>
      <c r="AA108" s="367"/>
      <c r="AB108" s="367"/>
      <c r="AC108" s="367"/>
      <c r="AD108" s="367"/>
      <c r="AE108" s="367"/>
      <c r="AF108" s="367"/>
      <c r="AG108" s="367"/>
      <c r="AH108" s="367"/>
      <c r="AI108" s="367"/>
      <c r="AJ108" s="367"/>
      <c r="AK108" s="367"/>
      <c r="AL108" s="367"/>
      <c r="AM108" s="367"/>
      <c r="AN108" s="367"/>
      <c r="AO108" s="367"/>
      <c r="AP108" s="367"/>
      <c r="AQ108" s="367"/>
      <c r="AR108" s="367"/>
      <c r="AS108" s="367"/>
      <c r="AT108" s="367"/>
      <c r="AU108" s="367"/>
      <c r="AV108" s="367"/>
      <c r="AW108" s="367"/>
      <c r="AX108" s="367"/>
      <c r="AY108" s="367"/>
      <c r="AZ108" s="367"/>
      <c r="BA108" s="367"/>
      <c r="BB108" s="367"/>
      <c r="BC108" s="367"/>
      <c r="BD108" s="367"/>
      <c r="BE108" s="367"/>
      <c r="BF108" s="367">
        <v>1591.4756066469695</v>
      </c>
      <c r="BG108" s="367">
        <v>1667.1282870023385</v>
      </c>
      <c r="BH108" s="367">
        <v>1683.763187662435</v>
      </c>
      <c r="BI108" s="367">
        <v>1727.1179842433289</v>
      </c>
      <c r="BJ108" s="367">
        <v>1721.9665920495938</v>
      </c>
      <c r="BK108" s="367">
        <v>1830.1903105965339</v>
      </c>
      <c r="BL108" s="367">
        <v>1882.9664449077086</v>
      </c>
      <c r="BM108" s="367">
        <v>2045.362569367933</v>
      </c>
      <c r="BN108" s="367">
        <v>2125.459566061661</v>
      </c>
      <c r="BO108" s="367">
        <v>2308.6093478929547</v>
      </c>
      <c r="BP108" s="367">
        <v>2526.8547723675729</v>
      </c>
      <c r="BQ108" s="367">
        <v>2686.5239819199351</v>
      </c>
      <c r="BR108" s="367">
        <v>2950.7369713762337</v>
      </c>
      <c r="BS108" s="367">
        <v>3225.9049376305206</v>
      </c>
      <c r="BT108" s="367">
        <v>3316.022438584574</v>
      </c>
      <c r="BU108" s="367">
        <v>3479.1057365625079</v>
      </c>
      <c r="BV108" s="367">
        <v>3670.3920217647274</v>
      </c>
      <c r="BW108" s="367">
        <v>3793.3026934099826</v>
      </c>
      <c r="BX108" s="367">
        <v>3725.7762621632378</v>
      </c>
      <c r="BY108" s="367">
        <v>3757.9044300263836</v>
      </c>
      <c r="BZ108" s="367">
        <v>3712.7628081880525</v>
      </c>
      <c r="CA108" s="367">
        <v>4058.8291394003404</v>
      </c>
      <c r="CB108" s="367">
        <v>4425.9999180561836</v>
      </c>
      <c r="CC108" s="367">
        <v>4630.8123726361573</v>
      </c>
      <c r="CD108" s="367">
        <v>4982.8398365789308</v>
      </c>
      <c r="CE108" s="367">
        <v>5253.8744458246902</v>
      </c>
      <c r="CF108" s="367">
        <v>5435.757331656856</v>
      </c>
      <c r="CG108" s="367">
        <v>5608.2190699323855</v>
      </c>
      <c r="CH108" s="374">
        <v>5754.6027227484756</v>
      </c>
    </row>
    <row r="109" spans="1:116" ht="15.6" x14ac:dyDescent="0.3">
      <c r="A109" s="370"/>
      <c r="B109" s="379" t="s">
        <v>601</v>
      </c>
      <c r="C109" s="372"/>
      <c r="D109" s="367"/>
      <c r="E109" s="367"/>
      <c r="F109" s="367"/>
      <c r="G109" s="367"/>
      <c r="H109" s="367"/>
      <c r="I109" s="367"/>
      <c r="J109" s="367"/>
      <c r="K109" s="367"/>
      <c r="L109" s="367"/>
      <c r="M109" s="367"/>
      <c r="N109" s="367"/>
      <c r="O109" s="367"/>
      <c r="P109" s="367"/>
      <c r="Q109" s="367"/>
      <c r="R109" s="367"/>
      <c r="S109" s="367"/>
      <c r="T109" s="367"/>
      <c r="U109" s="367"/>
      <c r="V109" s="367"/>
      <c r="W109" s="367"/>
      <c r="X109" s="367"/>
      <c r="Y109" s="367"/>
      <c r="Z109" s="367"/>
      <c r="AA109" s="367"/>
      <c r="AB109" s="367"/>
      <c r="AC109" s="367"/>
      <c r="AD109" s="367"/>
      <c r="AE109" s="367"/>
      <c r="AF109" s="367"/>
      <c r="AG109" s="367"/>
      <c r="AH109" s="367"/>
      <c r="AI109" s="367"/>
      <c r="AJ109" s="367"/>
      <c r="AK109" s="367"/>
      <c r="AL109" s="367"/>
      <c r="AM109" s="367"/>
      <c r="AN109" s="367"/>
      <c r="AO109" s="367"/>
      <c r="AP109" s="367"/>
      <c r="AQ109" s="367"/>
      <c r="AR109" s="367"/>
      <c r="AS109" s="367"/>
      <c r="AT109" s="367"/>
      <c r="AU109" s="367"/>
      <c r="AV109" s="367"/>
      <c r="AW109" s="367"/>
      <c r="AX109" s="367"/>
      <c r="AY109" s="367"/>
      <c r="AZ109" s="367"/>
      <c r="BA109" s="367"/>
      <c r="BB109" s="367"/>
      <c r="BC109" s="367"/>
      <c r="BD109" s="367"/>
      <c r="BE109" s="367"/>
      <c r="BF109" s="367">
        <v>700.0856672502573</v>
      </c>
      <c r="BG109" s="367">
        <v>685.61435926840272</v>
      </c>
      <c r="BH109" s="367">
        <v>578.82337585492587</v>
      </c>
      <c r="BI109" s="367">
        <v>508.49539737981047</v>
      </c>
      <c r="BJ109" s="367">
        <v>483.96111588546387</v>
      </c>
      <c r="BK109" s="367">
        <v>463.62399570027333</v>
      </c>
      <c r="BL109" s="367">
        <v>436.29656552325099</v>
      </c>
      <c r="BM109" s="367">
        <v>473.23869502658425</v>
      </c>
      <c r="BN109" s="367">
        <v>593.71450338737316</v>
      </c>
      <c r="BO109" s="367">
        <v>644.85036044700939</v>
      </c>
      <c r="BP109" s="367">
        <v>747.96817672413044</v>
      </c>
      <c r="BQ109" s="367">
        <v>804.25643157693264</v>
      </c>
      <c r="BR109" s="367">
        <v>832.3799786064053</v>
      </c>
      <c r="BS109" s="367">
        <v>878.35620915825814</v>
      </c>
      <c r="BT109" s="367">
        <v>866.89807159969178</v>
      </c>
      <c r="BU109" s="367">
        <v>922.07265716896927</v>
      </c>
      <c r="BV109" s="367">
        <v>894.9424127682953</v>
      </c>
      <c r="BW109" s="367">
        <v>830.45288918162089</v>
      </c>
      <c r="BX109" s="367">
        <v>616.05161735612944</v>
      </c>
      <c r="BY109" s="367">
        <v>494.91643527499224</v>
      </c>
      <c r="BZ109" s="367">
        <v>581.10147086442169</v>
      </c>
      <c r="CA109" s="367">
        <v>445.38860253470313</v>
      </c>
      <c r="CB109" s="367">
        <v>217.36642131659525</v>
      </c>
      <c r="CC109" s="367">
        <v>8.6549405977368199</v>
      </c>
      <c r="CD109" s="367">
        <v>4.8295642803584222</v>
      </c>
      <c r="CE109" s="367">
        <v>2.1264751263911821</v>
      </c>
      <c r="CF109" s="367">
        <v>0.86218888630314516</v>
      </c>
      <c r="CG109" s="367">
        <v>0.11890407761392321</v>
      </c>
      <c r="CH109" s="374">
        <v>1.5025350763871299</v>
      </c>
    </row>
    <row r="110" spans="1:116" ht="15.6" x14ac:dyDescent="0.3">
      <c r="A110" s="370"/>
      <c r="B110" s="379" t="s">
        <v>646</v>
      </c>
      <c r="C110" s="376" t="s">
        <v>643</v>
      </c>
      <c r="D110" s="367"/>
      <c r="E110" s="367"/>
      <c r="F110" s="367"/>
      <c r="G110" s="367"/>
      <c r="H110" s="367"/>
      <c r="I110" s="367"/>
      <c r="J110" s="367"/>
      <c r="K110" s="367"/>
      <c r="L110" s="367"/>
      <c r="M110" s="367"/>
      <c r="N110" s="367"/>
      <c r="O110" s="367"/>
      <c r="P110" s="367"/>
      <c r="Q110" s="367"/>
      <c r="R110" s="367"/>
      <c r="S110" s="367"/>
      <c r="T110" s="367"/>
      <c r="U110" s="367"/>
      <c r="V110" s="367"/>
      <c r="W110" s="367"/>
      <c r="X110" s="367"/>
      <c r="Y110" s="367"/>
      <c r="Z110" s="367"/>
      <c r="AA110" s="367"/>
      <c r="AB110" s="367"/>
      <c r="AC110" s="367"/>
      <c r="AD110" s="367"/>
      <c r="AE110" s="367"/>
      <c r="AF110" s="367"/>
      <c r="AG110" s="367"/>
      <c r="AH110" s="367"/>
      <c r="AI110" s="367"/>
      <c r="AJ110" s="367"/>
      <c r="AK110" s="367"/>
      <c r="AL110" s="367"/>
      <c r="AM110" s="367"/>
      <c r="AN110" s="367"/>
      <c r="AO110" s="367"/>
      <c r="AP110" s="367"/>
      <c r="AQ110" s="367"/>
      <c r="AR110" s="367"/>
      <c r="AS110" s="367"/>
      <c r="AT110" s="367"/>
      <c r="AU110" s="367"/>
      <c r="AV110" s="367"/>
      <c r="AW110" s="367"/>
      <c r="AX110" s="367"/>
      <c r="AY110" s="367"/>
      <c r="AZ110" s="367"/>
      <c r="BA110" s="367"/>
      <c r="BB110" s="367"/>
      <c r="BC110" s="367"/>
      <c r="BD110" s="367"/>
      <c r="BE110" s="367"/>
      <c r="BF110" s="367">
        <v>0</v>
      </c>
      <c r="BG110" s="367">
        <v>0</v>
      </c>
      <c r="BH110" s="367">
        <v>0</v>
      </c>
      <c r="BI110" s="367">
        <v>0</v>
      </c>
      <c r="BJ110" s="367">
        <v>0</v>
      </c>
      <c r="BK110" s="367">
        <v>0</v>
      </c>
      <c r="BL110" s="367">
        <v>0</v>
      </c>
      <c r="BM110" s="367">
        <v>0</v>
      </c>
      <c r="BN110" s="367">
        <v>0</v>
      </c>
      <c r="BO110" s="367">
        <v>0</v>
      </c>
      <c r="BP110" s="367">
        <v>0</v>
      </c>
      <c r="BQ110" s="367">
        <v>0</v>
      </c>
      <c r="BR110" s="367">
        <v>0.28713208901915016</v>
      </c>
      <c r="BS110" s="367">
        <v>2.2149629686632313</v>
      </c>
      <c r="BT110" s="367">
        <v>29.778163348622844</v>
      </c>
      <c r="BU110" s="367">
        <v>107.45809156239368</v>
      </c>
      <c r="BV110" s="367">
        <v>324.0725413255746</v>
      </c>
      <c r="BW110" s="367">
        <v>283.40301740326214</v>
      </c>
      <c r="BX110" s="367">
        <v>455.90179572711276</v>
      </c>
      <c r="BY110" s="367">
        <v>632.49973712031181</v>
      </c>
      <c r="BZ110" s="367">
        <v>779.02584850688095</v>
      </c>
      <c r="CA110" s="367">
        <v>1060.7312655746882</v>
      </c>
      <c r="CB110" s="367">
        <v>1567.0396156819522</v>
      </c>
      <c r="CC110" s="367">
        <v>1766.4688044938807</v>
      </c>
      <c r="CD110" s="367">
        <v>1694.9004787326512</v>
      </c>
      <c r="CE110" s="367">
        <v>1706.2152112315432</v>
      </c>
      <c r="CF110" s="367">
        <v>1758.2349849112766</v>
      </c>
      <c r="CG110" s="367">
        <v>1806.2272159039856</v>
      </c>
      <c r="CH110" s="374">
        <v>1834.8808878734385</v>
      </c>
    </row>
    <row r="111" spans="1:116" ht="29.4" customHeight="1" x14ac:dyDescent="0.3">
      <c r="A111" s="370"/>
      <c r="B111" s="365" t="s">
        <v>644</v>
      </c>
      <c r="C111" s="372"/>
      <c r="D111" s="367"/>
      <c r="E111" s="367"/>
      <c r="F111" s="367"/>
      <c r="G111" s="367"/>
      <c r="H111" s="367"/>
      <c r="I111" s="367"/>
      <c r="J111" s="367"/>
      <c r="K111" s="367"/>
      <c r="L111" s="367"/>
      <c r="M111" s="367"/>
      <c r="N111" s="367"/>
      <c r="O111" s="367"/>
      <c r="P111" s="367"/>
      <c r="Q111" s="367"/>
      <c r="R111" s="367"/>
      <c r="S111" s="367"/>
      <c r="T111" s="367"/>
      <c r="U111" s="367"/>
      <c r="V111" s="367"/>
      <c r="W111" s="367"/>
      <c r="X111" s="367"/>
      <c r="Y111" s="367"/>
      <c r="Z111" s="367"/>
      <c r="AA111" s="367"/>
      <c r="AB111" s="367"/>
      <c r="AC111" s="367"/>
      <c r="AD111" s="367"/>
      <c r="AE111" s="367"/>
      <c r="AF111" s="367"/>
      <c r="AG111" s="367"/>
      <c r="AH111" s="367"/>
      <c r="AI111" s="367"/>
      <c r="AJ111" s="367"/>
      <c r="AK111" s="367"/>
      <c r="AL111" s="367"/>
      <c r="AM111" s="367"/>
      <c r="AN111" s="367"/>
      <c r="AO111" s="367"/>
      <c r="AP111" s="367"/>
      <c r="AQ111" s="367"/>
      <c r="AR111" s="367"/>
      <c r="AS111" s="367"/>
      <c r="AT111" s="367"/>
      <c r="AU111" s="367"/>
      <c r="AV111" s="367"/>
      <c r="AW111" s="367"/>
      <c r="AX111" s="367"/>
      <c r="AY111" s="367"/>
      <c r="AZ111" s="367"/>
      <c r="BA111" s="367"/>
      <c r="BB111" s="367"/>
      <c r="BC111" s="367"/>
      <c r="BD111" s="367"/>
      <c r="BE111" s="367"/>
      <c r="BF111" s="367">
        <f t="shared" ref="BF111" si="61">SUM(BF112:BF113)</f>
        <v>9378.5246266787726</v>
      </c>
      <c r="BG111" s="367">
        <f t="shared" ref="BG111:CH111" si="62">SUM(BG112:BG113)</f>
        <v>9836.9044935777802</v>
      </c>
      <c r="BH111" s="367">
        <f t="shared" si="62"/>
        <v>10157.940668400561</v>
      </c>
      <c r="BI111" s="367">
        <f t="shared" si="62"/>
        <v>10612.553399088374</v>
      </c>
      <c r="BJ111" s="367">
        <f t="shared" si="62"/>
        <v>11016.105766086372</v>
      </c>
      <c r="BK111" s="367">
        <f t="shared" si="62"/>
        <v>11788.681536440876</v>
      </c>
      <c r="BL111" s="367">
        <f t="shared" si="62"/>
        <v>12122.118584126541</v>
      </c>
      <c r="BM111" s="367">
        <f t="shared" si="62"/>
        <v>13025.065498319345</v>
      </c>
      <c r="BN111" s="367">
        <f t="shared" si="62"/>
        <v>13252.789025814091</v>
      </c>
      <c r="BO111" s="367">
        <f t="shared" si="62"/>
        <v>13341.479994331365</v>
      </c>
      <c r="BP111" s="367">
        <f t="shared" si="62"/>
        <v>13651.631881827148</v>
      </c>
      <c r="BQ111" s="367">
        <f t="shared" si="62"/>
        <v>13419.295428742613</v>
      </c>
      <c r="BR111" s="367">
        <f t="shared" si="62"/>
        <v>13755.041025305731</v>
      </c>
      <c r="BS111" s="367">
        <f t="shared" si="62"/>
        <v>13426.823976385889</v>
      </c>
      <c r="BT111" s="367">
        <f t="shared" si="62"/>
        <v>13161.832723460389</v>
      </c>
      <c r="BU111" s="367">
        <f t="shared" si="62"/>
        <v>12846.613776569795</v>
      </c>
      <c r="BV111" s="367">
        <f t="shared" si="62"/>
        <v>12585.140492929604</v>
      </c>
      <c r="BW111" s="367">
        <f t="shared" si="62"/>
        <v>12954.194545977076</v>
      </c>
      <c r="BX111" s="367">
        <f t="shared" si="62"/>
        <v>12378.386832521172</v>
      </c>
      <c r="BY111" s="367">
        <f t="shared" si="62"/>
        <v>12432.674641413805</v>
      </c>
      <c r="BZ111" s="367">
        <f t="shared" si="62"/>
        <v>12439.787589345071</v>
      </c>
      <c r="CA111" s="367">
        <f t="shared" si="62"/>
        <v>13816.921516065675</v>
      </c>
      <c r="CB111" s="367">
        <f t="shared" si="62"/>
        <v>15042.881392633777</v>
      </c>
      <c r="CC111" s="367">
        <f t="shared" si="62"/>
        <v>15718.768137124705</v>
      </c>
      <c r="CD111" s="367">
        <f t="shared" si="62"/>
        <v>16401.272920107705</v>
      </c>
      <c r="CE111" s="367">
        <f t="shared" si="62"/>
        <v>16474.753219974471</v>
      </c>
      <c r="CF111" s="367">
        <f t="shared" si="62"/>
        <v>16821.123793583793</v>
      </c>
      <c r="CG111" s="367">
        <f t="shared" si="62"/>
        <v>17578.460871148727</v>
      </c>
      <c r="CH111" s="374">
        <f t="shared" si="62"/>
        <v>18553.271271715483</v>
      </c>
    </row>
    <row r="112" spans="1:116" ht="20.100000000000001" customHeight="1" x14ac:dyDescent="0.3">
      <c r="A112" s="370"/>
      <c r="B112" s="238" t="s">
        <v>598</v>
      </c>
      <c r="C112" s="372"/>
      <c r="D112" s="367"/>
      <c r="E112" s="367"/>
      <c r="F112" s="367"/>
      <c r="G112" s="367"/>
      <c r="H112" s="367"/>
      <c r="I112" s="367"/>
      <c r="J112" s="367"/>
      <c r="K112" s="367"/>
      <c r="L112" s="367"/>
      <c r="M112" s="367"/>
      <c r="N112" s="367"/>
      <c r="O112" s="367"/>
      <c r="P112" s="367"/>
      <c r="Q112" s="367"/>
      <c r="R112" s="367"/>
      <c r="S112" s="367"/>
      <c r="T112" s="367"/>
      <c r="U112" s="367"/>
      <c r="V112" s="367"/>
      <c r="W112" s="367"/>
      <c r="X112" s="367"/>
      <c r="Y112" s="367"/>
      <c r="Z112" s="367"/>
      <c r="AA112" s="367"/>
      <c r="AB112" s="367"/>
      <c r="AC112" s="367"/>
      <c r="AD112" s="367"/>
      <c r="AE112" s="367"/>
      <c r="AF112" s="367"/>
      <c r="AG112" s="367"/>
      <c r="AH112" s="367"/>
      <c r="AI112" s="367"/>
      <c r="AJ112" s="367"/>
      <c r="AK112" s="367"/>
      <c r="AL112" s="367"/>
      <c r="AM112" s="367"/>
      <c r="AN112" s="367"/>
      <c r="AO112" s="367"/>
      <c r="AP112" s="367"/>
      <c r="AQ112" s="367"/>
      <c r="AR112" s="367"/>
      <c r="AS112" s="367"/>
      <c r="AT112" s="367"/>
      <c r="AU112" s="367"/>
      <c r="AV112" s="367"/>
      <c r="AW112" s="367"/>
      <c r="AX112" s="367"/>
      <c r="AY112" s="367"/>
      <c r="AZ112" s="367"/>
      <c r="BA112" s="367"/>
      <c r="BB112" s="367"/>
      <c r="BC112" s="367"/>
      <c r="BD112" s="367"/>
      <c r="BE112" s="367"/>
      <c r="BF112" s="367">
        <f t="shared" ref="BF112:CH112" si="63">BF92</f>
        <v>9301.563102912758</v>
      </c>
      <c r="BG112" s="367">
        <f t="shared" si="63"/>
        <v>9777.6019470598167</v>
      </c>
      <c r="BH112" s="367">
        <f t="shared" si="63"/>
        <v>10096.788117208707</v>
      </c>
      <c r="BI112" s="367">
        <f t="shared" si="63"/>
        <v>10557.300283875189</v>
      </c>
      <c r="BJ112" s="367">
        <f t="shared" si="63"/>
        <v>10956.957779319291</v>
      </c>
      <c r="BK112" s="367">
        <f t="shared" si="63"/>
        <v>11723.080764170865</v>
      </c>
      <c r="BL112" s="367">
        <f t="shared" si="63"/>
        <v>12055.288724149306</v>
      </c>
      <c r="BM112" s="367">
        <f t="shared" si="63"/>
        <v>12956.17670468114</v>
      </c>
      <c r="BN112" s="367">
        <f t="shared" si="63"/>
        <v>13189.176015595029</v>
      </c>
      <c r="BO112" s="367">
        <f t="shared" si="63"/>
        <v>13284.758246039464</v>
      </c>
      <c r="BP112" s="367">
        <f t="shared" si="63"/>
        <v>13591.22495175611</v>
      </c>
      <c r="BQ112" s="367">
        <f t="shared" si="63"/>
        <v>13358.163276331767</v>
      </c>
      <c r="BR112" s="367">
        <f t="shared" si="63"/>
        <v>13696.982407609594</v>
      </c>
      <c r="BS112" s="367">
        <f t="shared" si="63"/>
        <v>13372.855705423081</v>
      </c>
      <c r="BT112" s="367">
        <f t="shared" si="63"/>
        <v>13111.013550323201</v>
      </c>
      <c r="BU112" s="367">
        <f t="shared" si="63"/>
        <v>12798.2711867832</v>
      </c>
      <c r="BV112" s="367">
        <f t="shared" si="63"/>
        <v>12547.096473482827</v>
      </c>
      <c r="BW112" s="367">
        <f t="shared" si="63"/>
        <v>12918.609676593333</v>
      </c>
      <c r="BX112" s="367">
        <f t="shared" si="63"/>
        <v>12344.439934132301</v>
      </c>
      <c r="BY112" s="367">
        <f t="shared" si="63"/>
        <v>12395.162978015022</v>
      </c>
      <c r="BZ112" s="367">
        <f t="shared" si="63"/>
        <v>12404.506122016448</v>
      </c>
      <c r="CA112" s="367">
        <f t="shared" si="63"/>
        <v>13780.973220055146</v>
      </c>
      <c r="CB112" s="367">
        <f t="shared" si="63"/>
        <v>15004.497937611561</v>
      </c>
      <c r="CC112" s="367">
        <f t="shared" si="63"/>
        <v>15677.244412930106</v>
      </c>
      <c r="CD112" s="367">
        <f t="shared" si="63"/>
        <v>16359.546391516129</v>
      </c>
      <c r="CE112" s="367">
        <f t="shared" si="63"/>
        <v>16435.293619106713</v>
      </c>
      <c r="CF112" s="367">
        <f t="shared" si="63"/>
        <v>16781.816126866761</v>
      </c>
      <c r="CG112" s="367">
        <f t="shared" si="63"/>
        <v>17537.286341588697</v>
      </c>
      <c r="CH112" s="374">
        <f t="shared" si="63"/>
        <v>18510.178274344406</v>
      </c>
    </row>
    <row r="113" spans="1:117" ht="20.100000000000001" customHeight="1" x14ac:dyDescent="0.3">
      <c r="A113" s="370"/>
      <c r="B113" s="381" t="s">
        <v>645</v>
      </c>
      <c r="C113" s="372"/>
      <c r="D113" s="367"/>
      <c r="E113" s="367"/>
      <c r="F113" s="367"/>
      <c r="G113" s="367"/>
      <c r="H113" s="367"/>
      <c r="I113" s="367"/>
      <c r="J113" s="367"/>
      <c r="K113" s="367"/>
      <c r="L113" s="367"/>
      <c r="M113" s="367"/>
      <c r="N113" s="367"/>
      <c r="O113" s="367"/>
      <c r="P113" s="367"/>
      <c r="Q113" s="367"/>
      <c r="R113" s="367"/>
      <c r="S113" s="367"/>
      <c r="T113" s="367"/>
      <c r="U113" s="367"/>
      <c r="V113" s="367"/>
      <c r="W113" s="367"/>
      <c r="X113" s="367"/>
      <c r="Y113" s="367"/>
      <c r="Z113" s="367"/>
      <c r="AA113" s="367"/>
      <c r="AB113" s="367"/>
      <c r="AC113" s="367"/>
      <c r="AD113" s="367"/>
      <c r="AE113" s="367"/>
      <c r="AF113" s="367"/>
      <c r="AG113" s="367"/>
      <c r="AH113" s="367"/>
      <c r="AI113" s="367"/>
      <c r="AJ113" s="367"/>
      <c r="AK113" s="367"/>
      <c r="AL113" s="367"/>
      <c r="AM113" s="367"/>
      <c r="AN113" s="367"/>
      <c r="AO113" s="367"/>
      <c r="AP113" s="367"/>
      <c r="AQ113" s="367"/>
      <c r="AR113" s="367"/>
      <c r="AS113" s="367"/>
      <c r="AT113" s="367"/>
      <c r="AU113" s="367"/>
      <c r="AV113" s="367"/>
      <c r="AW113" s="367"/>
      <c r="AX113" s="367"/>
      <c r="AY113" s="367"/>
      <c r="AZ113" s="367"/>
      <c r="BA113" s="367"/>
      <c r="BB113" s="367"/>
      <c r="BC113" s="367"/>
      <c r="BD113" s="367"/>
      <c r="BE113" s="367"/>
      <c r="BF113" s="367">
        <f t="shared" ref="BF113:CH113" si="64">SUM(BF114)</f>
        <v>76.961523766014153</v>
      </c>
      <c r="BG113" s="367">
        <f t="shared" si="64"/>
        <v>59.302546517963016</v>
      </c>
      <c r="BH113" s="367">
        <f t="shared" si="64"/>
        <v>61.152551191854094</v>
      </c>
      <c r="BI113" s="367">
        <f t="shared" si="64"/>
        <v>55.253115213184799</v>
      </c>
      <c r="BJ113" s="367">
        <f t="shared" si="64"/>
        <v>59.147986767080283</v>
      </c>
      <c r="BK113" s="367">
        <f t="shared" si="64"/>
        <v>65.600772270010168</v>
      </c>
      <c r="BL113" s="367">
        <f t="shared" si="64"/>
        <v>66.829859977235017</v>
      </c>
      <c r="BM113" s="367">
        <f t="shared" si="64"/>
        <v>68.88879363820584</v>
      </c>
      <c r="BN113" s="367">
        <f t="shared" si="64"/>
        <v>63.613010219061479</v>
      </c>
      <c r="BO113" s="367">
        <f t="shared" si="64"/>
        <v>56.721748291900973</v>
      </c>
      <c r="BP113" s="367">
        <f t="shared" si="64"/>
        <v>60.406930071038275</v>
      </c>
      <c r="BQ113" s="367">
        <f t="shared" si="64"/>
        <v>61.132152410847034</v>
      </c>
      <c r="BR113" s="367">
        <f t="shared" si="64"/>
        <v>58.058617696137311</v>
      </c>
      <c r="BS113" s="367">
        <f t="shared" si="64"/>
        <v>53.968270962808759</v>
      </c>
      <c r="BT113" s="367">
        <f t="shared" si="64"/>
        <v>50.819173137188173</v>
      </c>
      <c r="BU113" s="367">
        <f t="shared" si="64"/>
        <v>48.34258978659458</v>
      </c>
      <c r="BV113" s="367">
        <f t="shared" si="64"/>
        <v>38.044019446777881</v>
      </c>
      <c r="BW113" s="367">
        <f t="shared" si="64"/>
        <v>35.584869383742465</v>
      </c>
      <c r="BX113" s="367">
        <f t="shared" si="64"/>
        <v>33.94689838887053</v>
      </c>
      <c r="BY113" s="367">
        <f t="shared" si="64"/>
        <v>37.5116633987843</v>
      </c>
      <c r="BZ113" s="367">
        <f t="shared" si="64"/>
        <v>35.281467328622966</v>
      </c>
      <c r="CA113" s="367">
        <f t="shared" si="64"/>
        <v>35.948296010528026</v>
      </c>
      <c r="CB113" s="367">
        <f t="shared" si="64"/>
        <v>38.383455022216602</v>
      </c>
      <c r="CC113" s="367">
        <f t="shared" si="64"/>
        <v>41.523724194600454</v>
      </c>
      <c r="CD113" s="367">
        <f t="shared" si="64"/>
        <v>41.726528591576837</v>
      </c>
      <c r="CE113" s="367">
        <f t="shared" si="64"/>
        <v>39.459600867758887</v>
      </c>
      <c r="CF113" s="367">
        <f t="shared" si="64"/>
        <v>39.307666717033243</v>
      </c>
      <c r="CG113" s="367">
        <f t="shared" si="64"/>
        <v>41.174529560030813</v>
      </c>
      <c r="CH113" s="368">
        <f t="shared" si="64"/>
        <v>43.092997371077416</v>
      </c>
    </row>
    <row r="114" spans="1:117" ht="15.6" x14ac:dyDescent="0.3">
      <c r="A114" s="370"/>
      <c r="B114" s="379" t="s">
        <v>382</v>
      </c>
      <c r="C114" s="372"/>
      <c r="D114" s="367"/>
      <c r="E114" s="367"/>
      <c r="F114" s="367"/>
      <c r="G114" s="367"/>
      <c r="H114" s="367"/>
      <c r="I114" s="367"/>
      <c r="J114" s="367"/>
      <c r="K114" s="367"/>
      <c r="L114" s="367"/>
      <c r="M114" s="367"/>
      <c r="N114" s="367"/>
      <c r="O114" s="367"/>
      <c r="P114" s="367"/>
      <c r="Q114" s="367"/>
      <c r="R114" s="367"/>
      <c r="S114" s="367"/>
      <c r="T114" s="367"/>
      <c r="U114" s="367"/>
      <c r="V114" s="367"/>
      <c r="W114" s="367"/>
      <c r="X114" s="367"/>
      <c r="Y114" s="367"/>
      <c r="Z114" s="367"/>
      <c r="AA114" s="367"/>
      <c r="AB114" s="367"/>
      <c r="AC114" s="367"/>
      <c r="AD114" s="367"/>
      <c r="AE114" s="367"/>
      <c r="AF114" s="367"/>
      <c r="AG114" s="367"/>
      <c r="AH114" s="367"/>
      <c r="AI114" s="367"/>
      <c r="AJ114" s="367"/>
      <c r="AK114" s="367"/>
      <c r="AL114" s="367"/>
      <c r="AM114" s="367"/>
      <c r="AN114" s="367"/>
      <c r="AO114" s="367"/>
      <c r="AP114" s="367"/>
      <c r="AQ114" s="367"/>
      <c r="AR114" s="367"/>
      <c r="AS114" s="367"/>
      <c r="AT114" s="367"/>
      <c r="AU114" s="367"/>
      <c r="AV114" s="367"/>
      <c r="AW114" s="367"/>
      <c r="AX114" s="367"/>
      <c r="AY114" s="367"/>
      <c r="AZ114" s="367"/>
      <c r="BA114" s="367"/>
      <c r="BB114" s="367"/>
      <c r="BC114" s="367"/>
      <c r="BD114" s="367"/>
      <c r="BE114" s="367"/>
      <c r="BF114" s="367">
        <v>76.961523766014153</v>
      </c>
      <c r="BG114" s="367">
        <v>59.302546517963016</v>
      </c>
      <c r="BH114" s="367">
        <v>61.152551191854094</v>
      </c>
      <c r="BI114" s="367">
        <v>55.253115213184799</v>
      </c>
      <c r="BJ114" s="367">
        <v>59.147986767080283</v>
      </c>
      <c r="BK114" s="367">
        <v>65.600772270010168</v>
      </c>
      <c r="BL114" s="367">
        <v>66.829859977235017</v>
      </c>
      <c r="BM114" s="367">
        <v>68.88879363820584</v>
      </c>
      <c r="BN114" s="367">
        <v>63.613010219061479</v>
      </c>
      <c r="BO114" s="367">
        <v>56.721748291900973</v>
      </c>
      <c r="BP114" s="367">
        <v>60.406930071038275</v>
      </c>
      <c r="BQ114" s="367">
        <v>61.132152410847034</v>
      </c>
      <c r="BR114" s="367">
        <v>58.058617696137311</v>
      </c>
      <c r="BS114" s="367">
        <v>53.968270962808759</v>
      </c>
      <c r="BT114" s="367">
        <v>50.819173137188173</v>
      </c>
      <c r="BU114" s="367">
        <v>48.34258978659458</v>
      </c>
      <c r="BV114" s="367">
        <v>38.044019446777881</v>
      </c>
      <c r="BW114" s="367">
        <v>35.584869383742465</v>
      </c>
      <c r="BX114" s="367">
        <v>33.94689838887053</v>
      </c>
      <c r="BY114" s="367">
        <v>37.5116633987843</v>
      </c>
      <c r="BZ114" s="367">
        <v>35.281467328622966</v>
      </c>
      <c r="CA114" s="367">
        <v>35.948296010528026</v>
      </c>
      <c r="CB114" s="367">
        <v>38.383455022216602</v>
      </c>
      <c r="CC114" s="367">
        <v>41.523724194600454</v>
      </c>
      <c r="CD114" s="367">
        <v>41.726528591576837</v>
      </c>
      <c r="CE114" s="367">
        <v>39.459600867758887</v>
      </c>
      <c r="CF114" s="367">
        <v>39.307666717033243</v>
      </c>
      <c r="CG114" s="367">
        <v>41.174529560030813</v>
      </c>
      <c r="CH114" s="368">
        <v>43.092997371077416</v>
      </c>
    </row>
    <row r="115" spans="1:117" ht="32.4" customHeight="1" x14ac:dyDescent="0.3">
      <c r="A115" s="370"/>
      <c r="B115" s="331" t="s">
        <v>603</v>
      </c>
      <c r="C115" s="372"/>
      <c r="D115" s="367"/>
      <c r="E115" s="367"/>
      <c r="F115" s="367"/>
      <c r="G115" s="367"/>
      <c r="H115" s="367"/>
      <c r="I115" s="367"/>
      <c r="J115" s="367"/>
      <c r="K115" s="367"/>
      <c r="L115" s="367"/>
      <c r="M115" s="367"/>
      <c r="N115" s="367"/>
      <c r="O115" s="367"/>
      <c r="P115" s="367"/>
      <c r="Q115" s="367"/>
      <c r="R115" s="367"/>
      <c r="S115" s="367"/>
      <c r="T115" s="367"/>
      <c r="U115" s="367"/>
      <c r="V115" s="367"/>
      <c r="W115" s="367"/>
      <c r="X115" s="367"/>
      <c r="Y115" s="367"/>
      <c r="Z115" s="367"/>
      <c r="AA115" s="367"/>
      <c r="AB115" s="367"/>
      <c r="AC115" s="367"/>
      <c r="AD115" s="367"/>
      <c r="AE115" s="367"/>
      <c r="AF115" s="367"/>
      <c r="AG115" s="367"/>
      <c r="AH115" s="366"/>
      <c r="AI115" s="366"/>
      <c r="AJ115" s="366"/>
      <c r="AK115" s="366"/>
      <c r="AL115" s="366"/>
      <c r="AM115" s="366"/>
      <c r="AN115" s="366"/>
      <c r="AO115" s="366"/>
      <c r="AP115" s="366"/>
      <c r="AQ115" s="366"/>
      <c r="AR115" s="366"/>
      <c r="AS115" s="366"/>
      <c r="AT115" s="366"/>
      <c r="AU115" s="366"/>
      <c r="AV115" s="366"/>
      <c r="AW115" s="366"/>
      <c r="AX115" s="366"/>
      <c r="AY115" s="366"/>
      <c r="AZ115" s="366"/>
      <c r="BA115" s="366"/>
      <c r="BB115" s="366"/>
      <c r="BC115" s="366"/>
      <c r="BD115" s="366"/>
      <c r="BE115" s="366"/>
      <c r="BF115" s="366">
        <f t="shared" ref="BF115:CH115" si="65">SUM(BF116+BF119+BF132)</f>
        <v>49437.32613564434</v>
      </c>
      <c r="BG115" s="366">
        <f t="shared" si="65"/>
        <v>49810.588516526121</v>
      </c>
      <c r="BH115" s="366">
        <f t="shared" si="65"/>
        <v>49256.44045752375</v>
      </c>
      <c r="BI115" s="366">
        <f t="shared" si="65"/>
        <v>49277.335041751583</v>
      </c>
      <c r="BJ115" s="366">
        <f t="shared" si="65"/>
        <v>49446.449190229097</v>
      </c>
      <c r="BK115" s="366">
        <f t="shared" si="65"/>
        <v>51441.388534093378</v>
      </c>
      <c r="BL115" s="366">
        <f t="shared" si="65"/>
        <v>52536.937733766856</v>
      </c>
      <c r="BM115" s="366">
        <f t="shared" si="65"/>
        <v>56190.067693792189</v>
      </c>
      <c r="BN115" s="366">
        <f t="shared" si="65"/>
        <v>57028.628182202126</v>
      </c>
      <c r="BO115" s="366">
        <f t="shared" si="65"/>
        <v>58073.24159777911</v>
      </c>
      <c r="BP115" s="366">
        <f t="shared" si="65"/>
        <v>59500.107514884454</v>
      </c>
      <c r="BQ115" s="366">
        <f t="shared" si="65"/>
        <v>59210.849134803953</v>
      </c>
      <c r="BR115" s="366">
        <f t="shared" si="65"/>
        <v>62713.764562793644</v>
      </c>
      <c r="BS115" s="366">
        <f t="shared" si="65"/>
        <v>65593.149895380964</v>
      </c>
      <c r="BT115" s="366">
        <f t="shared" si="65"/>
        <v>65723.148488135281</v>
      </c>
      <c r="BU115" s="366">
        <f t="shared" si="65"/>
        <v>67744.034939542951</v>
      </c>
      <c r="BV115" s="366">
        <f t="shared" si="65"/>
        <v>68359.034275639919</v>
      </c>
      <c r="BW115" s="366">
        <f t="shared" si="65"/>
        <v>69952.267965792154</v>
      </c>
      <c r="BX115" s="366">
        <f t="shared" si="65"/>
        <v>71918.770479751925</v>
      </c>
      <c r="BY115" s="366">
        <f t="shared" si="65"/>
        <v>76692.603956621169</v>
      </c>
      <c r="BZ115" s="366">
        <f t="shared" si="65"/>
        <v>78686.303741868207</v>
      </c>
      <c r="CA115" s="366">
        <f t="shared" si="65"/>
        <v>88192.095618692372</v>
      </c>
      <c r="CB115" s="366">
        <f t="shared" si="65"/>
        <v>96593.815610320758</v>
      </c>
      <c r="CC115" s="366">
        <f t="shared" si="65"/>
        <v>100932.19488428454</v>
      </c>
      <c r="CD115" s="366">
        <f t="shared" si="65"/>
        <v>107485.11899091089</v>
      </c>
      <c r="CE115" s="366">
        <f t="shared" si="65"/>
        <v>111239.76196355377</v>
      </c>
      <c r="CF115" s="366">
        <f t="shared" si="65"/>
        <v>114217.20857780131</v>
      </c>
      <c r="CG115" s="366">
        <f t="shared" si="65"/>
        <v>117546.07623997729</v>
      </c>
      <c r="CH115" s="382">
        <f t="shared" si="65"/>
        <v>121028.98639212351</v>
      </c>
      <c r="CJ115" s="393"/>
      <c r="CK115" s="393"/>
      <c r="CL115" s="393"/>
      <c r="CM115" s="393"/>
      <c r="CN115" s="393"/>
      <c r="CO115" s="393"/>
      <c r="CP115" s="393"/>
      <c r="CQ115" s="393"/>
      <c r="CR115" s="393"/>
      <c r="CS115" s="393"/>
      <c r="CT115" s="393"/>
      <c r="CU115" s="393"/>
      <c r="CV115" s="393"/>
      <c r="CW115" s="393"/>
      <c r="CX115" s="393"/>
      <c r="CY115" s="393"/>
      <c r="CZ115" s="393"/>
      <c r="DA115" s="393"/>
      <c r="DB115" s="393"/>
      <c r="DC115" s="393"/>
      <c r="DD115" s="393"/>
      <c r="DE115" s="393"/>
      <c r="DF115" s="393"/>
      <c r="DG115" s="393"/>
      <c r="DH115" s="393"/>
      <c r="DI115" s="393"/>
      <c r="DJ115" s="393"/>
      <c r="DK115" s="393"/>
      <c r="DL115" s="393"/>
      <c r="DM115" s="393"/>
    </row>
    <row r="116" spans="1:117" ht="29.4" customHeight="1" x14ac:dyDescent="0.3">
      <c r="A116" s="370"/>
      <c r="B116" s="365" t="s">
        <v>637</v>
      </c>
      <c r="C116" s="372"/>
      <c r="D116" s="367"/>
      <c r="E116" s="367"/>
      <c r="F116" s="367"/>
      <c r="G116" s="367"/>
      <c r="H116" s="367"/>
      <c r="I116" s="367"/>
      <c r="J116" s="367"/>
      <c r="K116" s="367"/>
      <c r="L116" s="367"/>
      <c r="M116" s="367"/>
      <c r="N116" s="367"/>
      <c r="O116" s="367"/>
      <c r="P116" s="367"/>
      <c r="Q116" s="367"/>
      <c r="R116" s="367"/>
      <c r="S116" s="367"/>
      <c r="T116" s="367"/>
      <c r="U116" s="367"/>
      <c r="V116" s="367"/>
      <c r="W116" s="367"/>
      <c r="X116" s="367"/>
      <c r="Y116" s="367"/>
      <c r="Z116" s="367"/>
      <c r="AA116" s="367"/>
      <c r="AB116" s="367"/>
      <c r="AC116" s="367"/>
      <c r="AD116" s="367"/>
      <c r="AE116" s="367"/>
      <c r="AF116" s="367"/>
      <c r="AG116" s="367"/>
      <c r="AH116" s="367"/>
      <c r="AI116" s="367"/>
      <c r="AJ116" s="367"/>
      <c r="AK116" s="367"/>
      <c r="AL116" s="367"/>
      <c r="AM116" s="367"/>
      <c r="AN116" s="367"/>
      <c r="AO116" s="367"/>
      <c r="AP116" s="367"/>
      <c r="AQ116" s="367"/>
      <c r="AR116" s="367"/>
      <c r="AS116" s="367"/>
      <c r="AT116" s="367"/>
      <c r="AU116" s="367"/>
      <c r="AV116" s="367"/>
      <c r="AW116" s="367"/>
      <c r="AX116" s="367"/>
      <c r="AY116" s="367"/>
      <c r="AZ116" s="367"/>
      <c r="BA116" s="367"/>
      <c r="BB116" s="367"/>
      <c r="BC116" s="367"/>
      <c r="BD116" s="367"/>
      <c r="BE116" s="367"/>
      <c r="BF116" s="367">
        <f t="shared" ref="BF116:BG116" si="66">SUM(BF117:BF118)</f>
        <v>1284.4759444702174</v>
      </c>
      <c r="BG116" s="367">
        <f t="shared" si="66"/>
        <v>1306.485047611153</v>
      </c>
      <c r="BH116" s="367">
        <f t="shared" ref="BH116:CH116" si="67">SUM(BH117:BH118)</f>
        <v>1347.1993026547143</v>
      </c>
      <c r="BI116" s="367">
        <f t="shared" si="67"/>
        <v>1439.7294562048655</v>
      </c>
      <c r="BJ116" s="367">
        <f t="shared" si="67"/>
        <v>1472.9426210026518</v>
      </c>
      <c r="BK116" s="367">
        <f t="shared" si="67"/>
        <v>1546.9855293138628</v>
      </c>
      <c r="BL116" s="367">
        <f t="shared" si="67"/>
        <v>1589.2600752979106</v>
      </c>
      <c r="BM116" s="367">
        <f t="shared" si="67"/>
        <v>1694.2736467690754</v>
      </c>
      <c r="BN116" s="367">
        <f t="shared" si="67"/>
        <v>1708.0284485987654</v>
      </c>
      <c r="BO116" s="367">
        <f t="shared" si="67"/>
        <v>1804.6643817004083</v>
      </c>
      <c r="BP116" s="367">
        <f t="shared" si="67"/>
        <v>1878.5694672633479</v>
      </c>
      <c r="BQ116" s="367">
        <f t="shared" si="67"/>
        <v>1939.1798253590653</v>
      </c>
      <c r="BR116" s="367">
        <f t="shared" si="67"/>
        <v>2245.4352898412362</v>
      </c>
      <c r="BS116" s="367">
        <f t="shared" si="67"/>
        <v>2382.8747529937818</v>
      </c>
      <c r="BT116" s="367">
        <f t="shared" si="67"/>
        <v>2415.8127004806565</v>
      </c>
      <c r="BU116" s="367">
        <f t="shared" si="67"/>
        <v>2471.3303541247146</v>
      </c>
      <c r="BV116" s="367">
        <f t="shared" si="67"/>
        <v>2599.058417130047</v>
      </c>
      <c r="BW116" s="367">
        <f t="shared" si="67"/>
        <v>2755.3834997763743</v>
      </c>
      <c r="BX116" s="367">
        <f t="shared" si="67"/>
        <v>2778.8927185643533</v>
      </c>
      <c r="BY116" s="367">
        <f t="shared" si="67"/>
        <v>3020.0761447177206</v>
      </c>
      <c r="BZ116" s="367">
        <f t="shared" si="67"/>
        <v>3397.8671642263839</v>
      </c>
      <c r="CA116" s="367">
        <f t="shared" si="67"/>
        <v>4113.0660233543231</v>
      </c>
      <c r="CB116" s="367">
        <f t="shared" si="67"/>
        <v>4805.5435401991126</v>
      </c>
      <c r="CC116" s="367">
        <f t="shared" si="67"/>
        <v>5427.6602440418856</v>
      </c>
      <c r="CD116" s="367">
        <f t="shared" si="67"/>
        <v>6075.8076062382124</v>
      </c>
      <c r="CE116" s="367">
        <f t="shared" si="67"/>
        <v>6563.8246578108292</v>
      </c>
      <c r="CF116" s="367">
        <f t="shared" si="67"/>
        <v>6969.0565682435754</v>
      </c>
      <c r="CG116" s="367">
        <f t="shared" si="67"/>
        <v>7342.8565937324147</v>
      </c>
      <c r="CH116" s="368">
        <f t="shared" si="67"/>
        <v>7694.3152812106155</v>
      </c>
    </row>
    <row r="117" spans="1:117" ht="20.100000000000001" customHeight="1" x14ac:dyDescent="0.3">
      <c r="A117" s="370"/>
      <c r="B117" s="296" t="s">
        <v>604</v>
      </c>
      <c r="C117" s="372"/>
      <c r="D117" s="367"/>
      <c r="E117" s="367"/>
      <c r="F117" s="367"/>
      <c r="G117" s="367"/>
      <c r="H117" s="367"/>
      <c r="I117" s="367"/>
      <c r="J117" s="367"/>
      <c r="K117" s="367"/>
      <c r="L117" s="367"/>
      <c r="M117" s="367"/>
      <c r="N117" s="367"/>
      <c r="O117" s="367"/>
      <c r="P117" s="367"/>
      <c r="Q117" s="367"/>
      <c r="R117" s="367"/>
      <c r="S117" s="367"/>
      <c r="T117" s="367"/>
      <c r="U117" s="367"/>
      <c r="V117" s="367"/>
      <c r="W117" s="367"/>
      <c r="X117" s="367"/>
      <c r="Y117" s="367"/>
      <c r="Z117" s="367"/>
      <c r="AA117" s="367"/>
      <c r="AB117" s="367"/>
      <c r="AC117" s="367"/>
      <c r="AD117" s="367"/>
      <c r="AE117" s="367"/>
      <c r="AF117" s="367"/>
      <c r="AG117" s="367"/>
      <c r="AH117" s="367"/>
      <c r="AI117" s="367"/>
      <c r="AJ117" s="367"/>
      <c r="AK117" s="367"/>
      <c r="AL117" s="367"/>
      <c r="AM117" s="367"/>
      <c r="AN117" s="367"/>
      <c r="AO117" s="367"/>
      <c r="AP117" s="367"/>
      <c r="AQ117" s="367"/>
      <c r="AR117" s="367"/>
      <c r="AS117" s="367"/>
      <c r="AT117" s="367"/>
      <c r="AU117" s="367"/>
      <c r="AV117" s="367"/>
      <c r="AW117" s="367"/>
      <c r="AX117" s="367"/>
      <c r="AY117" s="367"/>
      <c r="AZ117" s="367"/>
      <c r="BA117" s="367"/>
      <c r="BB117" s="367"/>
      <c r="BC117" s="367"/>
      <c r="BD117" s="367"/>
      <c r="BE117" s="367"/>
      <c r="BF117" s="367">
        <f t="shared" ref="BF117:CH117" si="68">BF103</f>
        <v>1284.4759444702174</v>
      </c>
      <c r="BG117" s="367">
        <f t="shared" si="68"/>
        <v>1306.485047611153</v>
      </c>
      <c r="BH117" s="367">
        <f t="shared" si="68"/>
        <v>1347.1993026547143</v>
      </c>
      <c r="BI117" s="367">
        <f t="shared" si="68"/>
        <v>1439.7294562048655</v>
      </c>
      <c r="BJ117" s="367">
        <f t="shared" si="68"/>
        <v>1472.9426210026518</v>
      </c>
      <c r="BK117" s="367">
        <f t="shared" si="68"/>
        <v>1546.9855293138628</v>
      </c>
      <c r="BL117" s="367">
        <f t="shared" si="68"/>
        <v>1589.2600752979106</v>
      </c>
      <c r="BM117" s="367">
        <f t="shared" si="68"/>
        <v>1694.2736467690754</v>
      </c>
      <c r="BN117" s="367">
        <f t="shared" si="68"/>
        <v>1708.0284485987654</v>
      </c>
      <c r="BO117" s="367">
        <f t="shared" si="68"/>
        <v>1804.6643817004083</v>
      </c>
      <c r="BP117" s="367">
        <f t="shared" si="68"/>
        <v>1878.5694672633479</v>
      </c>
      <c r="BQ117" s="367">
        <f t="shared" si="68"/>
        <v>1939.1798253590653</v>
      </c>
      <c r="BR117" s="367">
        <f t="shared" si="68"/>
        <v>2245.4352898412362</v>
      </c>
      <c r="BS117" s="367">
        <f t="shared" si="68"/>
        <v>2382.8747529937818</v>
      </c>
      <c r="BT117" s="367">
        <f t="shared" si="68"/>
        <v>2415.8127004806565</v>
      </c>
      <c r="BU117" s="367">
        <f t="shared" si="68"/>
        <v>2471.3303541247146</v>
      </c>
      <c r="BV117" s="367">
        <f t="shared" si="68"/>
        <v>2599.058417130047</v>
      </c>
      <c r="BW117" s="367">
        <f t="shared" si="68"/>
        <v>2755.3834997763743</v>
      </c>
      <c r="BX117" s="367">
        <f t="shared" si="68"/>
        <v>2778.8927185643533</v>
      </c>
      <c r="BY117" s="367">
        <f t="shared" si="68"/>
        <v>3020.0761447177206</v>
      </c>
      <c r="BZ117" s="367">
        <f t="shared" si="68"/>
        <v>3280.2381305444687</v>
      </c>
      <c r="CA117" s="367">
        <f t="shared" si="68"/>
        <v>3993.1758030181254</v>
      </c>
      <c r="CB117" s="367">
        <f t="shared" si="68"/>
        <v>4805.201935342373</v>
      </c>
      <c r="CC117" s="367">
        <f t="shared" si="68"/>
        <v>5427.5834834768448</v>
      </c>
      <c r="CD117" s="367">
        <f t="shared" si="68"/>
        <v>6075.8076062382124</v>
      </c>
      <c r="CE117" s="367">
        <f t="shared" si="68"/>
        <v>6563.8246578108292</v>
      </c>
      <c r="CF117" s="367">
        <f t="shared" si="68"/>
        <v>6969.0565682435754</v>
      </c>
      <c r="CG117" s="367">
        <f t="shared" si="68"/>
        <v>7342.8565937324147</v>
      </c>
      <c r="CH117" s="368">
        <f t="shared" si="68"/>
        <v>7694.3152812106155</v>
      </c>
    </row>
    <row r="118" spans="1:117" ht="20.100000000000001" customHeight="1" x14ac:dyDescent="0.3">
      <c r="A118" s="370"/>
      <c r="B118" s="381" t="s">
        <v>621</v>
      </c>
      <c r="C118" s="372"/>
      <c r="D118" s="367"/>
      <c r="E118" s="367"/>
      <c r="F118" s="367"/>
      <c r="G118" s="367"/>
      <c r="H118" s="367"/>
      <c r="I118" s="367"/>
      <c r="J118" s="367"/>
      <c r="K118" s="367"/>
      <c r="L118" s="367"/>
      <c r="M118" s="367"/>
      <c r="N118" s="367"/>
      <c r="O118" s="367"/>
      <c r="P118" s="367"/>
      <c r="Q118" s="367"/>
      <c r="R118" s="367"/>
      <c r="S118" s="367"/>
      <c r="T118" s="367"/>
      <c r="U118" s="367"/>
      <c r="V118" s="367"/>
      <c r="W118" s="367"/>
      <c r="X118" s="367"/>
      <c r="Y118" s="367"/>
      <c r="Z118" s="367"/>
      <c r="AA118" s="367"/>
      <c r="AB118" s="367"/>
      <c r="AC118" s="367"/>
      <c r="AD118" s="367"/>
      <c r="AE118" s="367"/>
      <c r="AF118" s="367"/>
      <c r="AG118" s="367"/>
      <c r="AH118" s="367"/>
      <c r="AI118" s="367"/>
      <c r="AJ118" s="367"/>
      <c r="AK118" s="367"/>
      <c r="AL118" s="367"/>
      <c r="AM118" s="367"/>
      <c r="AN118" s="367"/>
      <c r="AO118" s="367"/>
      <c r="AP118" s="367"/>
      <c r="AQ118" s="367"/>
      <c r="AR118" s="367"/>
      <c r="AS118" s="367"/>
      <c r="AT118" s="367"/>
      <c r="AU118" s="367"/>
      <c r="AV118" s="367"/>
      <c r="AW118" s="367"/>
      <c r="AX118" s="367"/>
      <c r="AY118" s="367"/>
      <c r="AZ118" s="367"/>
      <c r="BA118" s="367"/>
      <c r="BB118" s="367"/>
      <c r="BC118" s="367"/>
      <c r="BD118" s="367"/>
      <c r="BE118" s="367"/>
      <c r="BF118" s="367">
        <v>0</v>
      </c>
      <c r="BG118" s="367">
        <v>0</v>
      </c>
      <c r="BH118" s="367">
        <v>0</v>
      </c>
      <c r="BI118" s="367">
        <v>0</v>
      </c>
      <c r="BJ118" s="367">
        <v>0</v>
      </c>
      <c r="BK118" s="367">
        <v>0</v>
      </c>
      <c r="BL118" s="367">
        <v>0</v>
      </c>
      <c r="BM118" s="367">
        <v>0</v>
      </c>
      <c r="BN118" s="367">
        <v>0</v>
      </c>
      <c r="BO118" s="367">
        <v>0</v>
      </c>
      <c r="BP118" s="367">
        <v>0</v>
      </c>
      <c r="BQ118" s="367">
        <v>0</v>
      </c>
      <c r="BR118" s="367">
        <v>0</v>
      </c>
      <c r="BS118" s="367">
        <v>0</v>
      </c>
      <c r="BT118" s="367">
        <v>0</v>
      </c>
      <c r="BU118" s="367">
        <v>0</v>
      </c>
      <c r="BV118" s="367">
        <v>0</v>
      </c>
      <c r="BW118" s="367">
        <v>0</v>
      </c>
      <c r="BX118" s="367">
        <v>0</v>
      </c>
      <c r="BY118" s="367">
        <v>0</v>
      </c>
      <c r="BZ118" s="367">
        <v>117.6290336819153</v>
      </c>
      <c r="CA118" s="367">
        <v>119.89022033619801</v>
      </c>
      <c r="CB118" s="367">
        <v>0.34160485673989016</v>
      </c>
      <c r="CC118" s="367">
        <v>7.6760565040507739E-2</v>
      </c>
      <c r="CD118" s="367">
        <v>0</v>
      </c>
      <c r="CE118" s="367">
        <v>0</v>
      </c>
      <c r="CF118" s="367">
        <v>0</v>
      </c>
      <c r="CG118" s="367">
        <v>0</v>
      </c>
      <c r="CH118" s="368">
        <v>0</v>
      </c>
    </row>
    <row r="119" spans="1:117" ht="29.4" customHeight="1" x14ac:dyDescent="0.3">
      <c r="A119" s="370"/>
      <c r="B119" s="365" t="s">
        <v>640</v>
      </c>
      <c r="C119" s="372"/>
      <c r="D119" s="367"/>
      <c r="E119" s="367"/>
      <c r="F119" s="367"/>
      <c r="G119" s="367"/>
      <c r="H119" s="367"/>
      <c r="I119" s="367"/>
      <c r="J119" s="367"/>
      <c r="K119" s="367"/>
      <c r="L119" s="367"/>
      <c r="M119" s="367"/>
      <c r="N119" s="367"/>
      <c r="O119" s="367"/>
      <c r="P119" s="367"/>
      <c r="Q119" s="367"/>
      <c r="R119" s="367"/>
      <c r="S119" s="367"/>
      <c r="T119" s="367"/>
      <c r="U119" s="367"/>
      <c r="V119" s="367"/>
      <c r="W119" s="367"/>
      <c r="X119" s="367"/>
      <c r="Y119" s="367"/>
      <c r="Z119" s="367"/>
      <c r="AA119" s="367"/>
      <c r="AB119" s="367"/>
      <c r="AC119" s="367"/>
      <c r="AD119" s="367"/>
      <c r="AE119" s="367"/>
      <c r="AF119" s="367"/>
      <c r="AG119" s="367"/>
      <c r="AH119" s="367"/>
      <c r="AI119" s="367"/>
      <c r="AJ119" s="367"/>
      <c r="AK119" s="367"/>
      <c r="AL119" s="367"/>
      <c r="AM119" s="367"/>
      <c r="AN119" s="367"/>
      <c r="AO119" s="367"/>
      <c r="AP119" s="367"/>
      <c r="AQ119" s="367"/>
      <c r="AR119" s="367"/>
      <c r="AS119" s="367"/>
      <c r="AT119" s="367"/>
      <c r="AU119" s="367"/>
      <c r="AV119" s="367"/>
      <c r="AW119" s="367"/>
      <c r="AX119" s="367"/>
      <c r="AY119" s="367"/>
      <c r="AZ119" s="367"/>
      <c r="BA119" s="367"/>
      <c r="BB119" s="367"/>
      <c r="BC119" s="367"/>
      <c r="BD119" s="367"/>
      <c r="BE119" s="367"/>
      <c r="BF119" s="367">
        <f t="shared" ref="BF119" si="69">SUM(BF120+BF121+BF124+BF128+BF131)</f>
        <v>38187.881342573251</v>
      </c>
      <c r="BG119" s="367">
        <f t="shared" ref="BG119:CH119" si="70">SUM(BG120+BG121+BG124+BG128+BG131)</f>
        <v>38117.437223883724</v>
      </c>
      <c r="BH119" s="367">
        <f t="shared" si="70"/>
        <v>37183.863500965133</v>
      </c>
      <c r="BI119" s="367">
        <f t="shared" si="70"/>
        <v>36666.665317963663</v>
      </c>
      <c r="BJ119" s="367">
        <f t="shared" si="70"/>
        <v>36398.278300346035</v>
      </c>
      <c r="BK119" s="367">
        <f t="shared" si="70"/>
        <v>37509.499976209707</v>
      </c>
      <c r="BL119" s="367">
        <f t="shared" si="70"/>
        <v>38104.564752513441</v>
      </c>
      <c r="BM119" s="367">
        <f t="shared" si="70"/>
        <v>40719.620503200116</v>
      </c>
      <c r="BN119" s="367">
        <f t="shared" si="70"/>
        <v>41325.091916509438</v>
      </c>
      <c r="BO119" s="367">
        <f t="shared" si="70"/>
        <v>42186.734789157075</v>
      </c>
      <c r="BP119" s="367">
        <f t="shared" si="70"/>
        <v>43207.415617712009</v>
      </c>
      <c r="BQ119" s="367">
        <f t="shared" si="70"/>
        <v>43087.914373563821</v>
      </c>
      <c r="BR119" s="367">
        <f t="shared" si="70"/>
        <v>45902.143350827413</v>
      </c>
      <c r="BS119" s="367">
        <f t="shared" si="70"/>
        <v>48960.730233921924</v>
      </c>
      <c r="BT119" s="367">
        <f t="shared" si="70"/>
        <v>49396.874259639721</v>
      </c>
      <c r="BU119" s="367">
        <f t="shared" si="70"/>
        <v>51684.560516918245</v>
      </c>
      <c r="BV119" s="367">
        <f t="shared" si="70"/>
        <v>52448.222469149252</v>
      </c>
      <c r="BW119" s="367">
        <f t="shared" si="70"/>
        <v>53540.507545447697</v>
      </c>
      <c r="BX119" s="367">
        <f t="shared" si="70"/>
        <v>56128.199691840266</v>
      </c>
      <c r="BY119" s="367">
        <f t="shared" si="70"/>
        <v>60609.909473510437</v>
      </c>
      <c r="BZ119" s="367">
        <f t="shared" si="70"/>
        <v>61822.43254663625</v>
      </c>
      <c r="CA119" s="367">
        <f t="shared" si="70"/>
        <v>69244.463069344027</v>
      </c>
      <c r="CB119" s="367">
        <f t="shared" si="70"/>
        <v>76135.065658817621</v>
      </c>
      <c r="CC119" s="367">
        <f t="shared" si="70"/>
        <v>79197.526730368962</v>
      </c>
      <c r="CD119" s="367">
        <f t="shared" si="70"/>
        <v>84432.821455037178</v>
      </c>
      <c r="CE119" s="367">
        <f t="shared" si="70"/>
        <v>87649.339670578367</v>
      </c>
      <c r="CF119" s="367">
        <f t="shared" si="70"/>
        <v>89896.47255076532</v>
      </c>
      <c r="CG119" s="367">
        <f t="shared" si="70"/>
        <v>92110.37842810963</v>
      </c>
      <c r="CH119" s="368">
        <f t="shared" si="70"/>
        <v>94284.793330812783</v>
      </c>
    </row>
    <row r="120" spans="1:117" ht="20.100000000000001" customHeight="1" x14ac:dyDescent="0.3">
      <c r="A120" s="370"/>
      <c r="B120" s="296" t="s">
        <v>604</v>
      </c>
      <c r="C120" s="372"/>
      <c r="D120" s="367"/>
      <c r="E120" s="367"/>
      <c r="F120" s="367"/>
      <c r="G120" s="367"/>
      <c r="H120" s="367"/>
      <c r="I120" s="367"/>
      <c r="J120" s="367"/>
      <c r="K120" s="367"/>
      <c r="L120" s="367"/>
      <c r="M120" s="367"/>
      <c r="N120" s="367"/>
      <c r="O120" s="367"/>
      <c r="P120" s="367"/>
      <c r="Q120" s="367"/>
      <c r="R120" s="367"/>
      <c r="S120" s="367"/>
      <c r="T120" s="367"/>
      <c r="U120" s="367"/>
      <c r="V120" s="367"/>
      <c r="W120" s="367"/>
      <c r="X120" s="367"/>
      <c r="Y120" s="367"/>
      <c r="Z120" s="367"/>
      <c r="AA120" s="367"/>
      <c r="AB120" s="367"/>
      <c r="AC120" s="367"/>
      <c r="AD120" s="367"/>
      <c r="AE120" s="367"/>
      <c r="AF120" s="367"/>
      <c r="AG120" s="367"/>
      <c r="AH120" s="367"/>
      <c r="AI120" s="367"/>
      <c r="AJ120" s="367"/>
      <c r="AK120" s="367"/>
      <c r="AL120" s="367"/>
      <c r="AM120" s="367"/>
      <c r="AN120" s="367"/>
      <c r="AO120" s="367"/>
      <c r="AP120" s="367"/>
      <c r="AQ120" s="367"/>
      <c r="AR120" s="367"/>
      <c r="AS120" s="367"/>
      <c r="AT120" s="367"/>
      <c r="AU120" s="367"/>
      <c r="AV120" s="367"/>
      <c r="AW120" s="367"/>
      <c r="AX120" s="367"/>
      <c r="AY120" s="367"/>
      <c r="AZ120" s="367"/>
      <c r="BA120" s="367"/>
      <c r="BB120" s="367"/>
      <c r="BC120" s="367"/>
      <c r="BD120" s="367"/>
      <c r="BE120" s="367"/>
      <c r="BF120" s="367">
        <f t="shared" ref="BF120:CH120" si="71">BF105</f>
        <v>31834.167004438921</v>
      </c>
      <c r="BG120" s="367">
        <f t="shared" si="71"/>
        <v>31952.33126421196</v>
      </c>
      <c r="BH120" s="367">
        <f t="shared" si="71"/>
        <v>30801.110748879684</v>
      </c>
      <c r="BI120" s="367">
        <f t="shared" si="71"/>
        <v>30000.887049810735</v>
      </c>
      <c r="BJ120" s="367">
        <f t="shared" si="71"/>
        <v>29457.509597038104</v>
      </c>
      <c r="BK120" s="367">
        <f t="shared" si="71"/>
        <v>30356.427097297066</v>
      </c>
      <c r="BL120" s="367">
        <f t="shared" si="71"/>
        <v>29900.047794630482</v>
      </c>
      <c r="BM120" s="367">
        <f t="shared" si="71"/>
        <v>31385.675222337752</v>
      </c>
      <c r="BN120" s="367">
        <f t="shared" si="71"/>
        <v>31442.567766178141</v>
      </c>
      <c r="BO120" s="367">
        <f t="shared" si="71"/>
        <v>31834.586050157661</v>
      </c>
      <c r="BP120" s="367">
        <f t="shared" si="71"/>
        <v>32399.52397180659</v>
      </c>
      <c r="BQ120" s="367">
        <f t="shared" si="71"/>
        <v>32443.242167455253</v>
      </c>
      <c r="BR120" s="367">
        <f t="shared" si="71"/>
        <v>34570.33239585931</v>
      </c>
      <c r="BS120" s="367">
        <f t="shared" si="71"/>
        <v>37093.100156087625</v>
      </c>
      <c r="BT120" s="367">
        <f t="shared" si="71"/>
        <v>37509.876811218382</v>
      </c>
      <c r="BU120" s="367">
        <f t="shared" si="71"/>
        <v>39862.715935481378</v>
      </c>
      <c r="BV120" s="367">
        <f t="shared" si="71"/>
        <v>40823.954472114972</v>
      </c>
      <c r="BW120" s="367">
        <f t="shared" si="71"/>
        <v>41528.979605775959</v>
      </c>
      <c r="BX120" s="367">
        <f t="shared" si="71"/>
        <v>44140.258934839971</v>
      </c>
      <c r="BY120" s="367">
        <f t="shared" si="71"/>
        <v>47370.846862122788</v>
      </c>
      <c r="BZ120" s="367">
        <f t="shared" si="71"/>
        <v>47869.142250148063</v>
      </c>
      <c r="CA120" s="367">
        <f t="shared" si="71"/>
        <v>54162.989835939785</v>
      </c>
      <c r="CB120" s="367">
        <f t="shared" si="71"/>
        <v>61243.210743264899</v>
      </c>
      <c r="CC120" s="367">
        <f t="shared" si="71"/>
        <v>63737.285437717655</v>
      </c>
      <c r="CD120" s="367">
        <f t="shared" si="71"/>
        <v>67885.210187252189</v>
      </c>
      <c r="CE120" s="367">
        <f t="shared" si="71"/>
        <v>70392.636903248524</v>
      </c>
      <c r="CF120" s="367">
        <f t="shared" si="71"/>
        <v>72144.071432832061</v>
      </c>
      <c r="CG120" s="367">
        <f t="shared" si="71"/>
        <v>73850.835631713853</v>
      </c>
      <c r="CH120" s="368">
        <f t="shared" si="71"/>
        <v>75636.716646595145</v>
      </c>
    </row>
    <row r="121" spans="1:117" ht="20.100000000000001" customHeight="1" x14ac:dyDescent="0.3">
      <c r="A121" s="370"/>
      <c r="B121" s="381" t="s">
        <v>647</v>
      </c>
      <c r="C121" s="372"/>
      <c r="D121" s="367"/>
      <c r="E121" s="367"/>
      <c r="F121" s="367"/>
      <c r="G121" s="367"/>
      <c r="H121" s="367"/>
      <c r="I121" s="367"/>
      <c r="J121" s="367"/>
      <c r="K121" s="367"/>
      <c r="L121" s="367"/>
      <c r="M121" s="367"/>
      <c r="N121" s="367"/>
      <c r="O121" s="367"/>
      <c r="P121" s="367"/>
      <c r="Q121" s="367"/>
      <c r="R121" s="367"/>
      <c r="S121" s="367"/>
      <c r="T121" s="367"/>
      <c r="U121" s="367"/>
      <c r="V121" s="367"/>
      <c r="W121" s="367"/>
      <c r="X121" s="367"/>
      <c r="Y121" s="367"/>
      <c r="Z121" s="367"/>
      <c r="AA121" s="367"/>
      <c r="AB121" s="367"/>
      <c r="AC121" s="367"/>
      <c r="AD121" s="367"/>
      <c r="AE121" s="367"/>
      <c r="AF121" s="367"/>
      <c r="AG121" s="367"/>
      <c r="AH121" s="367"/>
      <c r="AI121" s="367"/>
      <c r="AJ121" s="367"/>
      <c r="AK121" s="367"/>
      <c r="AL121" s="367"/>
      <c r="AM121" s="367"/>
      <c r="AN121" s="367"/>
      <c r="AO121" s="367"/>
      <c r="AP121" s="367"/>
      <c r="AQ121" s="367"/>
      <c r="AR121" s="367"/>
      <c r="AS121" s="367"/>
      <c r="AT121" s="367"/>
      <c r="AU121" s="367"/>
      <c r="AV121" s="367"/>
      <c r="AW121" s="367"/>
      <c r="AX121" s="367"/>
      <c r="AY121" s="367"/>
      <c r="AZ121" s="367"/>
      <c r="BA121" s="367"/>
      <c r="BB121" s="367"/>
      <c r="BC121" s="367"/>
      <c r="BD121" s="367"/>
      <c r="BE121" s="367"/>
      <c r="BF121" s="367">
        <f>SUM(BF122:BF123)</f>
        <v>0</v>
      </c>
      <c r="BG121" s="367">
        <f t="shared" ref="BG121:CH121" si="72">SUM(BG122:BG123)</f>
        <v>0</v>
      </c>
      <c r="BH121" s="367">
        <f t="shared" si="72"/>
        <v>0</v>
      </c>
      <c r="BI121" s="367">
        <f t="shared" si="72"/>
        <v>0</v>
      </c>
      <c r="BJ121" s="367">
        <f t="shared" si="72"/>
        <v>0</v>
      </c>
      <c r="BK121" s="367">
        <f t="shared" si="72"/>
        <v>0</v>
      </c>
      <c r="BL121" s="367">
        <f t="shared" si="72"/>
        <v>0</v>
      </c>
      <c r="BM121" s="367">
        <f t="shared" si="72"/>
        <v>146.07039331406619</v>
      </c>
      <c r="BN121" s="367">
        <f t="shared" si="72"/>
        <v>156.13114120429577</v>
      </c>
      <c r="BO121" s="367">
        <f t="shared" si="72"/>
        <v>134.56819017140018</v>
      </c>
      <c r="BP121" s="367">
        <f t="shared" si="72"/>
        <v>135.90406620175139</v>
      </c>
      <c r="BQ121" s="367">
        <f t="shared" si="72"/>
        <v>157.50908630532146</v>
      </c>
      <c r="BR121" s="367">
        <f t="shared" si="72"/>
        <v>141.69239240341534</v>
      </c>
      <c r="BS121" s="367">
        <f t="shared" si="72"/>
        <v>141.40271084999614</v>
      </c>
      <c r="BT121" s="367">
        <f t="shared" si="72"/>
        <v>148.20820343012093</v>
      </c>
      <c r="BU121" s="367">
        <f t="shared" si="72"/>
        <v>156.31043447882107</v>
      </c>
      <c r="BV121" s="367">
        <f t="shared" si="72"/>
        <v>176.62477204433367</v>
      </c>
      <c r="BW121" s="367">
        <f t="shared" si="72"/>
        <v>202.51348798881156</v>
      </c>
      <c r="BX121" s="367">
        <f t="shared" si="72"/>
        <v>142.46916875492394</v>
      </c>
      <c r="BY121" s="367">
        <f t="shared" si="72"/>
        <v>196.70498840495034</v>
      </c>
      <c r="BZ121" s="367">
        <f t="shared" si="72"/>
        <v>223.57246916246191</v>
      </c>
      <c r="CA121" s="367">
        <f t="shared" si="72"/>
        <v>294.95226320220502</v>
      </c>
      <c r="CB121" s="367">
        <f t="shared" si="72"/>
        <v>345.10150809301422</v>
      </c>
      <c r="CC121" s="367">
        <f t="shared" si="72"/>
        <v>339.77135036731062</v>
      </c>
      <c r="CD121" s="367">
        <f t="shared" si="72"/>
        <v>391.01973473430166</v>
      </c>
      <c r="CE121" s="367">
        <f t="shared" si="72"/>
        <v>444.33028625619511</v>
      </c>
      <c r="CF121" s="367">
        <f t="shared" si="72"/>
        <v>471.56611898840606</v>
      </c>
      <c r="CG121" s="367">
        <f t="shared" si="72"/>
        <v>491.14598773333739</v>
      </c>
      <c r="CH121" s="368">
        <f t="shared" si="72"/>
        <v>507.48711617021621</v>
      </c>
    </row>
    <row r="122" spans="1:117" ht="15.6" x14ac:dyDescent="0.3">
      <c r="A122" s="370"/>
      <c r="B122" s="379" t="s">
        <v>376</v>
      </c>
      <c r="C122" s="372"/>
      <c r="D122" s="367"/>
      <c r="E122" s="367"/>
      <c r="F122" s="367"/>
      <c r="G122" s="367"/>
      <c r="H122" s="367"/>
      <c r="I122" s="367"/>
      <c r="J122" s="367"/>
      <c r="K122" s="367"/>
      <c r="L122" s="367"/>
      <c r="M122" s="367"/>
      <c r="N122" s="367"/>
      <c r="O122" s="367"/>
      <c r="P122" s="367"/>
      <c r="Q122" s="367"/>
      <c r="R122" s="367"/>
      <c r="S122" s="367"/>
      <c r="T122" s="367"/>
      <c r="U122" s="367"/>
      <c r="V122" s="367"/>
      <c r="W122" s="367"/>
      <c r="X122" s="367"/>
      <c r="Y122" s="367"/>
      <c r="Z122" s="367"/>
      <c r="AA122" s="367"/>
      <c r="AB122" s="367"/>
      <c r="AC122" s="367"/>
      <c r="AD122" s="367"/>
      <c r="AE122" s="367"/>
      <c r="AF122" s="367"/>
      <c r="AG122" s="367"/>
      <c r="AH122" s="367"/>
      <c r="AI122" s="367"/>
      <c r="AJ122" s="367"/>
      <c r="AK122" s="367"/>
      <c r="AL122" s="367"/>
      <c r="AM122" s="367"/>
      <c r="AN122" s="367"/>
      <c r="AO122" s="367"/>
      <c r="AP122" s="367"/>
      <c r="AQ122" s="367"/>
      <c r="AR122" s="367"/>
      <c r="AS122" s="367"/>
      <c r="AT122" s="367"/>
      <c r="AU122" s="367"/>
      <c r="AV122" s="367"/>
      <c r="AW122" s="367"/>
      <c r="AX122" s="367"/>
      <c r="AY122" s="367"/>
      <c r="AZ122" s="367"/>
      <c r="BA122" s="367"/>
      <c r="BB122" s="367"/>
      <c r="BC122" s="367"/>
      <c r="BD122" s="367"/>
      <c r="BE122" s="367"/>
      <c r="BF122" s="367">
        <v>0</v>
      </c>
      <c r="BG122" s="367">
        <v>0</v>
      </c>
      <c r="BH122" s="367">
        <v>0</v>
      </c>
      <c r="BI122" s="367">
        <v>0</v>
      </c>
      <c r="BJ122" s="367">
        <v>0</v>
      </c>
      <c r="BK122" s="367">
        <v>0</v>
      </c>
      <c r="BL122" s="367">
        <v>0</v>
      </c>
      <c r="BM122" s="367">
        <v>146.07039331406619</v>
      </c>
      <c r="BN122" s="367">
        <v>156.13114120429577</v>
      </c>
      <c r="BO122" s="367">
        <v>134.56819017140018</v>
      </c>
      <c r="BP122" s="367">
        <v>135.90406620175139</v>
      </c>
      <c r="BQ122" s="367">
        <v>150.63312338153534</v>
      </c>
      <c r="BR122" s="367">
        <v>133.1054914026636</v>
      </c>
      <c r="BS122" s="367">
        <v>131.61044728418574</v>
      </c>
      <c r="BT122" s="367">
        <v>138.03721369713111</v>
      </c>
      <c r="BU122" s="367">
        <v>145.07378411929545</v>
      </c>
      <c r="BV122" s="367">
        <v>164.3995276647457</v>
      </c>
      <c r="BW122" s="367">
        <v>189.44158725033935</v>
      </c>
      <c r="BX122" s="367">
        <v>129.25491009143775</v>
      </c>
      <c r="BY122" s="367">
        <v>180.79531802374973</v>
      </c>
      <c r="BZ122" s="367">
        <v>204.44263543229678</v>
      </c>
      <c r="CA122" s="367">
        <v>272.65318726983907</v>
      </c>
      <c r="CB122" s="367">
        <v>322.58311658781582</v>
      </c>
      <c r="CC122" s="367">
        <v>316.24942174737066</v>
      </c>
      <c r="CD122" s="367">
        <v>365.39</v>
      </c>
      <c r="CE122" s="367">
        <v>416.83710568095546</v>
      </c>
      <c r="CF122" s="367">
        <v>442.36558973834161</v>
      </c>
      <c r="CG122" s="367">
        <v>460.15796498278826</v>
      </c>
      <c r="CH122" s="368">
        <v>474.75711979762764</v>
      </c>
    </row>
    <row r="123" spans="1:117" ht="15.6" x14ac:dyDescent="0.3">
      <c r="A123" s="370"/>
      <c r="B123" s="379" t="s">
        <v>378</v>
      </c>
      <c r="C123" s="372"/>
      <c r="D123" s="367"/>
      <c r="E123" s="367"/>
      <c r="F123" s="367"/>
      <c r="G123" s="367"/>
      <c r="H123" s="367"/>
      <c r="I123" s="367"/>
      <c r="J123" s="367"/>
      <c r="K123" s="367"/>
      <c r="L123" s="367"/>
      <c r="M123" s="367"/>
      <c r="N123" s="367"/>
      <c r="O123" s="367"/>
      <c r="P123" s="367"/>
      <c r="Q123" s="367"/>
      <c r="R123" s="367"/>
      <c r="S123" s="367"/>
      <c r="T123" s="367"/>
      <c r="U123" s="367"/>
      <c r="V123" s="367"/>
      <c r="W123" s="367"/>
      <c r="X123" s="367"/>
      <c r="Y123" s="367"/>
      <c r="Z123" s="367"/>
      <c r="AA123" s="367"/>
      <c r="AB123" s="367"/>
      <c r="AC123" s="367"/>
      <c r="AD123" s="367"/>
      <c r="AE123" s="367"/>
      <c r="AF123" s="367"/>
      <c r="AG123" s="367"/>
      <c r="AH123" s="367"/>
      <c r="AI123" s="367"/>
      <c r="AJ123" s="367"/>
      <c r="AK123" s="367"/>
      <c r="AL123" s="367"/>
      <c r="AM123" s="367"/>
      <c r="AN123" s="367"/>
      <c r="AO123" s="367"/>
      <c r="AP123" s="367"/>
      <c r="AQ123" s="367"/>
      <c r="AR123" s="367"/>
      <c r="AS123" s="367"/>
      <c r="AT123" s="367"/>
      <c r="AU123" s="367"/>
      <c r="AV123" s="367"/>
      <c r="AW123" s="367"/>
      <c r="AX123" s="367"/>
      <c r="AY123" s="367"/>
      <c r="AZ123" s="367"/>
      <c r="BA123" s="367"/>
      <c r="BB123" s="367"/>
      <c r="BC123" s="367"/>
      <c r="BD123" s="367"/>
      <c r="BE123" s="367"/>
      <c r="BF123" s="367">
        <v>0</v>
      </c>
      <c r="BG123" s="367">
        <v>0</v>
      </c>
      <c r="BH123" s="367">
        <v>0</v>
      </c>
      <c r="BI123" s="367">
        <v>0</v>
      </c>
      <c r="BJ123" s="367">
        <v>0</v>
      </c>
      <c r="BK123" s="367">
        <v>0</v>
      </c>
      <c r="BL123" s="367">
        <v>0</v>
      </c>
      <c r="BM123" s="367">
        <v>0</v>
      </c>
      <c r="BN123" s="367">
        <v>0</v>
      </c>
      <c r="BO123" s="367">
        <v>0</v>
      </c>
      <c r="BP123" s="367">
        <v>0</v>
      </c>
      <c r="BQ123" s="367">
        <v>6.8759629237861102</v>
      </c>
      <c r="BR123" s="367">
        <v>8.5869010007517321</v>
      </c>
      <c r="BS123" s="367">
        <v>9.792263565810412</v>
      </c>
      <c r="BT123" s="367">
        <v>10.170989732989824</v>
      </c>
      <c r="BU123" s="367">
        <v>11.23665035952561</v>
      </c>
      <c r="BV123" s="367">
        <v>12.225244379587956</v>
      </c>
      <c r="BW123" s="367">
        <v>13.071900738472218</v>
      </c>
      <c r="BX123" s="367">
        <v>13.214258663486202</v>
      </c>
      <c r="BY123" s="367">
        <v>15.909670381200618</v>
      </c>
      <c r="BZ123" s="367">
        <v>19.129833730165124</v>
      </c>
      <c r="CA123" s="367">
        <v>22.299075932365973</v>
      </c>
      <c r="CB123" s="367">
        <v>22.518391505198423</v>
      </c>
      <c r="CC123" s="367">
        <v>23.521928619939974</v>
      </c>
      <c r="CD123" s="367">
        <v>25.629734734301675</v>
      </c>
      <c r="CE123" s="367">
        <v>27.493180575239649</v>
      </c>
      <c r="CF123" s="367">
        <v>29.200529250064431</v>
      </c>
      <c r="CG123" s="367">
        <v>30.988022750549106</v>
      </c>
      <c r="CH123" s="368">
        <v>32.72999637258858</v>
      </c>
    </row>
    <row r="124" spans="1:117" ht="20.100000000000001" customHeight="1" x14ac:dyDescent="0.3">
      <c r="A124" s="370"/>
      <c r="B124" s="381" t="s">
        <v>606</v>
      </c>
      <c r="C124" s="372"/>
      <c r="D124" s="367"/>
      <c r="E124" s="367"/>
      <c r="F124" s="367"/>
      <c r="G124" s="367"/>
      <c r="H124" s="367"/>
      <c r="I124" s="367"/>
      <c r="J124" s="367"/>
      <c r="K124" s="367"/>
      <c r="L124" s="367"/>
      <c r="M124" s="367"/>
      <c r="N124" s="367"/>
      <c r="O124" s="367"/>
      <c r="P124" s="367"/>
      <c r="Q124" s="367"/>
      <c r="R124" s="367"/>
      <c r="S124" s="367"/>
      <c r="T124" s="367"/>
      <c r="U124" s="367"/>
      <c r="V124" s="367"/>
      <c r="W124" s="367"/>
      <c r="X124" s="367"/>
      <c r="Y124" s="367"/>
      <c r="Z124" s="367"/>
      <c r="AA124" s="367"/>
      <c r="AB124" s="367"/>
      <c r="AC124" s="367"/>
      <c r="AD124" s="367"/>
      <c r="AE124" s="367"/>
      <c r="AF124" s="367"/>
      <c r="AG124" s="367"/>
      <c r="AH124" s="367"/>
      <c r="AI124" s="367"/>
      <c r="AJ124" s="367"/>
      <c r="AK124" s="367"/>
      <c r="AL124" s="367"/>
      <c r="AM124" s="367"/>
      <c r="AN124" s="367"/>
      <c r="AO124" s="367"/>
      <c r="AP124" s="367"/>
      <c r="AQ124" s="367"/>
      <c r="AR124" s="367"/>
      <c r="AS124" s="367"/>
      <c r="AT124" s="367"/>
      <c r="AU124" s="367"/>
      <c r="AV124" s="367"/>
      <c r="AW124" s="367"/>
      <c r="AX124" s="367"/>
      <c r="AY124" s="367"/>
      <c r="AZ124" s="367"/>
      <c r="BA124" s="367"/>
      <c r="BB124" s="367"/>
      <c r="BC124" s="367"/>
      <c r="BD124" s="367"/>
      <c r="BE124" s="367"/>
      <c r="BF124" s="367">
        <f t="shared" ref="BF124:CH124" si="73">SUM(BF125:BF127)</f>
        <v>773.61903784550464</v>
      </c>
      <c r="BG124" s="367">
        <f t="shared" si="73"/>
        <v>778.1668280578981</v>
      </c>
      <c r="BH124" s="367">
        <f t="shared" si="73"/>
        <v>737.66827376181107</v>
      </c>
      <c r="BI124" s="367">
        <f t="shared" si="73"/>
        <v>706.48124721753243</v>
      </c>
      <c r="BJ124" s="367">
        <f t="shared" si="73"/>
        <v>674.9098522101234</v>
      </c>
      <c r="BK124" s="367">
        <f t="shared" si="73"/>
        <v>622.59335707459877</v>
      </c>
      <c r="BL124" s="367">
        <f t="shared" si="73"/>
        <v>498.30242504238151</v>
      </c>
      <c r="BM124" s="367">
        <f t="shared" si="73"/>
        <v>498.44789062965344</v>
      </c>
      <c r="BN124" s="367">
        <f t="shared" si="73"/>
        <v>553.91502533519736</v>
      </c>
      <c r="BO124" s="367">
        <f t="shared" si="73"/>
        <v>528.24075779696511</v>
      </c>
      <c r="BP124" s="367">
        <f t="shared" si="73"/>
        <v>514.78063872233952</v>
      </c>
      <c r="BQ124" s="367">
        <f t="shared" si="73"/>
        <v>485.64964518351661</v>
      </c>
      <c r="BR124" s="367">
        <f t="shared" si="73"/>
        <v>470.4701162294478</v>
      </c>
      <c r="BS124" s="367">
        <f t="shared" si="73"/>
        <v>440.96739205787151</v>
      </c>
      <c r="BT124" s="367">
        <f t="shared" si="73"/>
        <v>442.64322650592595</v>
      </c>
      <c r="BU124" s="367">
        <f t="shared" si="73"/>
        <v>417.79227840711894</v>
      </c>
      <c r="BV124" s="367">
        <f t="shared" si="73"/>
        <v>398.75048871147112</v>
      </c>
      <c r="BW124" s="367">
        <f t="shared" si="73"/>
        <v>385.37350723064554</v>
      </c>
      <c r="BX124" s="367">
        <f t="shared" si="73"/>
        <v>355.81065388230837</v>
      </c>
      <c r="BY124" s="367">
        <f t="shared" si="73"/>
        <v>336.94575914792091</v>
      </c>
      <c r="BZ124" s="367">
        <f t="shared" si="73"/>
        <v>300.78903704084854</v>
      </c>
      <c r="CA124" s="367">
        <f t="shared" si="73"/>
        <v>291.01396999007534</v>
      </c>
      <c r="CB124" s="367">
        <f t="shared" si="73"/>
        <v>274.8789461658688</v>
      </c>
      <c r="CC124" s="367">
        <f t="shared" si="73"/>
        <v>250.0231556439428</v>
      </c>
      <c r="CD124" s="367">
        <f t="shared" si="73"/>
        <v>238.90282535554562</v>
      </c>
      <c r="CE124" s="367">
        <f t="shared" si="73"/>
        <v>231.19437981678516</v>
      </c>
      <c r="CF124" s="367">
        <f t="shared" si="73"/>
        <v>215.71257302836528</v>
      </c>
      <c r="CG124" s="367">
        <f t="shared" si="73"/>
        <v>196.6505403942767</v>
      </c>
      <c r="CH124" s="368">
        <f t="shared" si="73"/>
        <v>178.65106530580766</v>
      </c>
    </row>
    <row r="125" spans="1:117" ht="15.6" x14ac:dyDescent="0.3">
      <c r="A125" s="370"/>
      <c r="B125" s="379" t="s">
        <v>648</v>
      </c>
      <c r="C125" s="372"/>
      <c r="D125" s="367"/>
      <c r="E125" s="367"/>
      <c r="F125" s="367"/>
      <c r="G125" s="367"/>
      <c r="H125" s="367"/>
      <c r="I125" s="367"/>
      <c r="J125" s="367"/>
      <c r="K125" s="367"/>
      <c r="L125" s="367"/>
      <c r="M125" s="367"/>
      <c r="N125" s="367"/>
      <c r="O125" s="367"/>
      <c r="P125" s="367"/>
      <c r="Q125" s="367"/>
      <c r="R125" s="367"/>
      <c r="S125" s="367"/>
      <c r="T125" s="367"/>
      <c r="U125" s="367"/>
      <c r="V125" s="367"/>
      <c r="W125" s="367"/>
      <c r="X125" s="367"/>
      <c r="Y125" s="367"/>
      <c r="Z125" s="367"/>
      <c r="AA125" s="367"/>
      <c r="AB125" s="367"/>
      <c r="AC125" s="367"/>
      <c r="AD125" s="367"/>
      <c r="AE125" s="367"/>
      <c r="AF125" s="367"/>
      <c r="AG125" s="367"/>
      <c r="AH125" s="367"/>
      <c r="AI125" s="367"/>
      <c r="AJ125" s="367"/>
      <c r="AK125" s="367"/>
      <c r="AL125" s="367"/>
      <c r="AM125" s="367"/>
      <c r="AN125" s="367"/>
      <c r="AO125" s="367"/>
      <c r="AP125" s="367"/>
      <c r="AQ125" s="367"/>
      <c r="AR125" s="367"/>
      <c r="AS125" s="367"/>
      <c r="AT125" s="367"/>
      <c r="AU125" s="367"/>
      <c r="AV125" s="367"/>
      <c r="AW125" s="367"/>
      <c r="AX125" s="367"/>
      <c r="AY125" s="367"/>
      <c r="AZ125" s="367"/>
      <c r="BA125" s="367"/>
      <c r="BB125" s="367"/>
      <c r="BC125" s="367"/>
      <c r="BD125" s="367"/>
      <c r="BE125" s="367"/>
      <c r="BF125" s="367">
        <v>8.8922083219288872</v>
      </c>
      <c r="BG125" s="367">
        <v>6.7126225677900591</v>
      </c>
      <c r="BH125" s="367">
        <v>5.7587915096534106</v>
      </c>
      <c r="BI125" s="367">
        <v>10.62478859186362</v>
      </c>
      <c r="BJ125" s="367">
        <v>9.3390842644709444</v>
      </c>
      <c r="BK125" s="367">
        <v>9.2728757937970308</v>
      </c>
      <c r="BL125" s="367">
        <v>3.4603671717697901</v>
      </c>
      <c r="BM125" s="367">
        <v>2.8626822874261393</v>
      </c>
      <c r="BN125" s="367">
        <v>2.482111050115313</v>
      </c>
      <c r="BO125" s="367">
        <v>2.1690738563748488</v>
      </c>
      <c r="BP125" s="367">
        <v>1.9016540396241122</v>
      </c>
      <c r="BQ125" s="367">
        <v>1.8936173694828429</v>
      </c>
      <c r="BR125" s="367">
        <v>1.7175723996403067</v>
      </c>
      <c r="BS125" s="367">
        <v>1.5267144433775965</v>
      </c>
      <c r="BT125" s="367">
        <v>1.4253101145715921</v>
      </c>
      <c r="BU125" s="367">
        <v>1.3424346154691029</v>
      </c>
      <c r="BV125" s="367">
        <v>1.2733678503013481</v>
      </c>
      <c r="BW125" s="367">
        <v>1.1690459123712948</v>
      </c>
      <c r="BX125" s="367">
        <v>0.87995121749168015</v>
      </c>
      <c r="BY125" s="367">
        <v>0.73972309750781984</v>
      </c>
      <c r="BZ125" s="367">
        <v>0.53880817659557456</v>
      </c>
      <c r="CA125" s="367">
        <v>0.40192050681144253</v>
      </c>
      <c r="CB125" s="367">
        <v>0.32184985455361376</v>
      </c>
      <c r="CC125" s="367">
        <v>0.22673725725008298</v>
      </c>
      <c r="CD125" s="367">
        <v>0.1817818336861193</v>
      </c>
      <c r="CE125" s="367">
        <v>0.14984260237805513</v>
      </c>
      <c r="CF125" s="367">
        <v>0.11100549559741063</v>
      </c>
      <c r="CG125" s="367">
        <v>7.5173715473852376E-2</v>
      </c>
      <c r="CH125" s="368">
        <v>4.8539768244458409E-2</v>
      </c>
    </row>
    <row r="126" spans="1:117" ht="15.6" x14ac:dyDescent="0.3">
      <c r="A126" s="370"/>
      <c r="B126" s="335" t="s">
        <v>608</v>
      </c>
      <c r="C126" s="372"/>
      <c r="D126" s="367"/>
      <c r="E126" s="367"/>
      <c r="F126" s="367"/>
      <c r="G126" s="367"/>
      <c r="H126" s="367"/>
      <c r="I126" s="367"/>
      <c r="J126" s="367"/>
      <c r="K126" s="367"/>
      <c r="L126" s="367"/>
      <c r="M126" s="367"/>
      <c r="N126" s="367"/>
      <c r="O126" s="367"/>
      <c r="P126" s="367"/>
      <c r="Q126" s="367"/>
      <c r="R126" s="367"/>
      <c r="S126" s="367"/>
      <c r="T126" s="367"/>
      <c r="U126" s="367"/>
      <c r="V126" s="367"/>
      <c r="W126" s="367"/>
      <c r="X126" s="367"/>
      <c r="Y126" s="367"/>
      <c r="Z126" s="367"/>
      <c r="AA126" s="367"/>
      <c r="AB126" s="367"/>
      <c r="AC126" s="367"/>
      <c r="AD126" s="367"/>
      <c r="AE126" s="367"/>
      <c r="AF126" s="367"/>
      <c r="AG126" s="367"/>
      <c r="AH126" s="367"/>
      <c r="AI126" s="367"/>
      <c r="AJ126" s="367"/>
      <c r="AK126" s="367"/>
      <c r="AL126" s="367"/>
      <c r="AM126" s="367"/>
      <c r="AN126" s="367"/>
      <c r="AO126" s="367"/>
      <c r="AP126" s="367"/>
      <c r="AQ126" s="367"/>
      <c r="AR126" s="367"/>
      <c r="AS126" s="367"/>
      <c r="AT126" s="367"/>
      <c r="AU126" s="367"/>
      <c r="AV126" s="367"/>
      <c r="AW126" s="367"/>
      <c r="AX126" s="367"/>
      <c r="AY126" s="367"/>
      <c r="AZ126" s="367"/>
      <c r="BA126" s="367"/>
      <c r="BB126" s="367"/>
      <c r="BC126" s="367"/>
      <c r="BD126" s="367"/>
      <c r="BE126" s="367"/>
      <c r="BF126" s="367">
        <v>761.50829543775717</v>
      </c>
      <c r="BG126" s="367">
        <v>768.97695740225879</v>
      </c>
      <c r="BH126" s="367">
        <v>729.82355134097577</v>
      </c>
      <c r="BI126" s="367">
        <v>693.96536179357668</v>
      </c>
      <c r="BJ126" s="367">
        <v>663.76394567834484</v>
      </c>
      <c r="BK126" s="367">
        <v>611.53981886618851</v>
      </c>
      <c r="BL126" s="367">
        <v>493.35494066456414</v>
      </c>
      <c r="BM126" s="367">
        <v>494.26837590027776</v>
      </c>
      <c r="BN126" s="367">
        <v>550.28053150860524</v>
      </c>
      <c r="BO126" s="367">
        <v>525.14280811244771</v>
      </c>
      <c r="BP126" s="367">
        <v>512.30641664031191</v>
      </c>
      <c r="BQ126" s="367">
        <v>483.76475113840218</v>
      </c>
      <c r="BR126" s="367">
        <v>468.75538714405241</v>
      </c>
      <c r="BS126" s="367">
        <v>439.49213328257423</v>
      </c>
      <c r="BT126" s="367">
        <v>441.21791639135438</v>
      </c>
      <c r="BU126" s="367">
        <v>416.48047738346696</v>
      </c>
      <c r="BV126" s="367">
        <v>397.52632024190854</v>
      </c>
      <c r="BW126" s="367">
        <v>384.20405743000566</v>
      </c>
      <c r="BX126" s="367">
        <v>354.93840982739454</v>
      </c>
      <c r="BY126" s="367">
        <v>336.17102873347778</v>
      </c>
      <c r="BZ126" s="367">
        <v>300.25503206559</v>
      </c>
      <c r="CA126" s="367">
        <v>290.62143643407359</v>
      </c>
      <c r="CB126" s="367">
        <v>274.55419017883776</v>
      </c>
      <c r="CC126" s="367">
        <v>249.79641838669272</v>
      </c>
      <c r="CD126" s="367">
        <v>238.72104352185949</v>
      </c>
      <c r="CE126" s="367">
        <v>231.04453721440711</v>
      </c>
      <c r="CF126" s="367">
        <v>215.60156753276789</v>
      </c>
      <c r="CG126" s="367">
        <v>196.57536667880285</v>
      </c>
      <c r="CH126" s="368">
        <v>178.6025255375632</v>
      </c>
    </row>
    <row r="127" spans="1:117" ht="15.6" x14ac:dyDescent="0.3">
      <c r="A127" s="370"/>
      <c r="B127" s="379" t="s">
        <v>610</v>
      </c>
      <c r="C127" s="372"/>
      <c r="D127" s="367"/>
      <c r="E127" s="367"/>
      <c r="F127" s="367"/>
      <c r="G127" s="367"/>
      <c r="H127" s="367"/>
      <c r="I127" s="367"/>
      <c r="J127" s="367"/>
      <c r="K127" s="367"/>
      <c r="L127" s="367"/>
      <c r="M127" s="367"/>
      <c r="N127" s="367"/>
      <c r="O127" s="367"/>
      <c r="P127" s="367"/>
      <c r="Q127" s="367"/>
      <c r="R127" s="367"/>
      <c r="S127" s="367"/>
      <c r="T127" s="367"/>
      <c r="U127" s="367"/>
      <c r="V127" s="367"/>
      <c r="W127" s="367"/>
      <c r="X127" s="367"/>
      <c r="Y127" s="367"/>
      <c r="Z127" s="367"/>
      <c r="AA127" s="367"/>
      <c r="AB127" s="367"/>
      <c r="AC127" s="367"/>
      <c r="AD127" s="367"/>
      <c r="AE127" s="367"/>
      <c r="AF127" s="367"/>
      <c r="AG127" s="367"/>
      <c r="AH127" s="367"/>
      <c r="AI127" s="367"/>
      <c r="AJ127" s="367"/>
      <c r="AK127" s="367"/>
      <c r="AL127" s="367"/>
      <c r="AM127" s="367"/>
      <c r="AN127" s="367"/>
      <c r="AO127" s="367"/>
      <c r="AP127" s="367"/>
      <c r="AQ127" s="367"/>
      <c r="AR127" s="367"/>
      <c r="AS127" s="367"/>
      <c r="AT127" s="367"/>
      <c r="AU127" s="367"/>
      <c r="AV127" s="367"/>
      <c r="AW127" s="367"/>
      <c r="AX127" s="367"/>
      <c r="AY127" s="367"/>
      <c r="AZ127" s="367"/>
      <c r="BA127" s="367"/>
      <c r="BB127" s="367"/>
      <c r="BC127" s="367"/>
      <c r="BD127" s="367"/>
      <c r="BE127" s="367"/>
      <c r="BF127" s="367">
        <v>3.2185340858185754</v>
      </c>
      <c r="BG127" s="367">
        <v>2.4772480878492806</v>
      </c>
      <c r="BH127" s="367">
        <v>2.0859309111818694</v>
      </c>
      <c r="BI127" s="367">
        <v>1.8910968320921548</v>
      </c>
      <c r="BJ127" s="367">
        <v>1.8068222673076717</v>
      </c>
      <c r="BK127" s="367">
        <v>1.7806624146131615</v>
      </c>
      <c r="BL127" s="367">
        <v>1.4871172060475526</v>
      </c>
      <c r="BM127" s="367">
        <v>1.316832441949561</v>
      </c>
      <c r="BN127" s="367">
        <v>1.1523827764767338</v>
      </c>
      <c r="BO127" s="367">
        <v>0.92887582814253455</v>
      </c>
      <c r="BP127" s="367">
        <v>0.57256804240347647</v>
      </c>
      <c r="BQ127" s="367">
        <v>-8.7233243684256712E-3</v>
      </c>
      <c r="BR127" s="367">
        <v>-2.8433142448794392E-3</v>
      </c>
      <c r="BS127" s="367">
        <v>-5.1455668080312121E-2</v>
      </c>
      <c r="BT127" s="367">
        <v>0</v>
      </c>
      <c r="BU127" s="367">
        <v>-3.0633591817154041E-2</v>
      </c>
      <c r="BV127" s="367">
        <v>-4.919938073874245E-2</v>
      </c>
      <c r="BW127" s="367">
        <v>4.0388826858669041E-4</v>
      </c>
      <c r="BX127" s="367">
        <v>-7.7071625778539271E-3</v>
      </c>
      <c r="BY127" s="367">
        <v>3.5007316935293749E-2</v>
      </c>
      <c r="BZ127" s="367">
        <v>-4.8032013370372263E-3</v>
      </c>
      <c r="CA127" s="367">
        <v>-9.3869508097168888E-3</v>
      </c>
      <c r="CB127" s="367">
        <v>2.9061324774725121E-3</v>
      </c>
      <c r="CC127" s="367">
        <v>0</v>
      </c>
      <c r="CD127" s="367">
        <v>0</v>
      </c>
      <c r="CE127" s="367">
        <v>0</v>
      </c>
      <c r="CF127" s="367">
        <v>0</v>
      </c>
      <c r="CG127" s="367">
        <v>0</v>
      </c>
      <c r="CH127" s="368">
        <v>0</v>
      </c>
    </row>
    <row r="128" spans="1:117" ht="20.100000000000001" customHeight="1" x14ac:dyDescent="0.3">
      <c r="A128" s="370"/>
      <c r="B128" s="381" t="s">
        <v>649</v>
      </c>
      <c r="C128" s="372"/>
      <c r="D128" s="367"/>
      <c r="E128" s="367"/>
      <c r="F128" s="367"/>
      <c r="G128" s="367"/>
      <c r="H128" s="367"/>
      <c r="I128" s="367"/>
      <c r="J128" s="367"/>
      <c r="K128" s="367"/>
      <c r="L128" s="367"/>
      <c r="M128" s="367"/>
      <c r="N128" s="367"/>
      <c r="O128" s="367"/>
      <c r="P128" s="367"/>
      <c r="Q128" s="367"/>
      <c r="R128" s="367"/>
      <c r="S128" s="367"/>
      <c r="T128" s="367"/>
      <c r="U128" s="367"/>
      <c r="V128" s="367"/>
      <c r="W128" s="367"/>
      <c r="X128" s="367"/>
      <c r="Y128" s="367"/>
      <c r="Z128" s="367"/>
      <c r="AA128" s="367"/>
      <c r="AB128" s="367"/>
      <c r="AC128" s="367"/>
      <c r="AD128" s="367"/>
      <c r="AE128" s="367"/>
      <c r="AF128" s="367"/>
      <c r="AG128" s="367"/>
      <c r="AH128" s="367"/>
      <c r="AI128" s="367"/>
      <c r="AJ128" s="367"/>
      <c r="AK128" s="367"/>
      <c r="AL128" s="367"/>
      <c r="AM128" s="367"/>
      <c r="AN128" s="367"/>
      <c r="AO128" s="367"/>
      <c r="AP128" s="367"/>
      <c r="AQ128" s="367"/>
      <c r="AR128" s="367"/>
      <c r="AS128" s="367"/>
      <c r="AT128" s="367"/>
      <c r="AU128" s="367"/>
      <c r="AV128" s="367"/>
      <c r="AW128" s="367"/>
      <c r="AX128" s="367"/>
      <c r="AY128" s="367"/>
      <c r="AZ128" s="367"/>
      <c r="BA128" s="367"/>
      <c r="BB128" s="367"/>
      <c r="BC128" s="367"/>
      <c r="BD128" s="367"/>
      <c r="BE128" s="367"/>
      <c r="BF128" s="367">
        <f t="shared" ref="BF128:CH128" si="74">SUM(BF129:BF130)</f>
        <v>5580.0953002888236</v>
      </c>
      <c r="BG128" s="367">
        <f t="shared" si="74"/>
        <v>5386.9391316138672</v>
      </c>
      <c r="BH128" s="367">
        <f t="shared" si="74"/>
        <v>5645.0844783236371</v>
      </c>
      <c r="BI128" s="367">
        <f t="shared" si="74"/>
        <v>5959.2970209353971</v>
      </c>
      <c r="BJ128" s="367">
        <f t="shared" si="74"/>
        <v>6265.8588510978061</v>
      </c>
      <c r="BK128" s="367">
        <f t="shared" si="74"/>
        <v>6530.479521838045</v>
      </c>
      <c r="BL128" s="367">
        <f t="shared" si="74"/>
        <v>7706.2145328405768</v>
      </c>
      <c r="BM128" s="367">
        <f t="shared" si="74"/>
        <v>8689.426996918648</v>
      </c>
      <c r="BN128" s="367">
        <f t="shared" si="74"/>
        <v>9172.4779837918068</v>
      </c>
      <c r="BO128" s="367">
        <f t="shared" si="74"/>
        <v>9689.3397910310487</v>
      </c>
      <c r="BP128" s="367">
        <f t="shared" si="74"/>
        <v>10157.206940981327</v>
      </c>
      <c r="BQ128" s="367">
        <f t="shared" si="74"/>
        <v>10001.513474619733</v>
      </c>
      <c r="BR128" s="367">
        <f t="shared" si="74"/>
        <v>10719.648446335241</v>
      </c>
      <c r="BS128" s="367">
        <f t="shared" si="74"/>
        <v>11285.259974926432</v>
      </c>
      <c r="BT128" s="367">
        <f t="shared" si="74"/>
        <v>11296.146018485291</v>
      </c>
      <c r="BU128" s="367">
        <f t="shared" si="74"/>
        <v>11247.741868550927</v>
      </c>
      <c r="BV128" s="367">
        <f t="shared" si="74"/>
        <v>11048.892736278474</v>
      </c>
      <c r="BW128" s="367">
        <f t="shared" si="74"/>
        <v>11423.64094445228</v>
      </c>
      <c r="BX128" s="367">
        <f t="shared" si="74"/>
        <v>11489.660934363063</v>
      </c>
      <c r="BY128" s="367">
        <f t="shared" si="74"/>
        <v>12705.411863834781</v>
      </c>
      <c r="BZ128" s="367">
        <f t="shared" si="74"/>
        <v>11990.941935412484</v>
      </c>
      <c r="CA128" s="367">
        <f t="shared" si="74"/>
        <v>12859.384213035222</v>
      </c>
      <c r="CB128" s="367">
        <f t="shared" si="74"/>
        <v>14269.390216457115</v>
      </c>
      <c r="CC128" s="367">
        <f t="shared" si="74"/>
        <v>14871.892765177901</v>
      </c>
      <c r="CD128" s="367">
        <f t="shared" si="74"/>
        <v>15917.688707695143</v>
      </c>
      <c r="CE128" s="367">
        <f t="shared" si="74"/>
        <v>16581.178101256854</v>
      </c>
      <c r="CF128" s="367">
        <f t="shared" si="74"/>
        <v>17065.122425916481</v>
      </c>
      <c r="CG128" s="367">
        <f t="shared" si="74"/>
        <v>17571.746268268162</v>
      </c>
      <c r="CH128" s="368">
        <f t="shared" si="74"/>
        <v>17961.93850274161</v>
      </c>
    </row>
    <row r="129" spans="1:86" ht="15.6" x14ac:dyDescent="0.3">
      <c r="A129" s="370"/>
      <c r="B129" s="379" t="s">
        <v>650</v>
      </c>
      <c r="C129" s="372"/>
      <c r="D129" s="367"/>
      <c r="E129" s="367"/>
      <c r="F129" s="367"/>
      <c r="G129" s="367"/>
      <c r="H129" s="367"/>
      <c r="I129" s="367"/>
      <c r="J129" s="367"/>
      <c r="K129" s="367"/>
      <c r="L129" s="367"/>
      <c r="M129" s="367"/>
      <c r="N129" s="367"/>
      <c r="O129" s="367"/>
      <c r="P129" s="367"/>
      <c r="Q129" s="367"/>
      <c r="R129" s="367"/>
      <c r="S129" s="367"/>
      <c r="T129" s="367"/>
      <c r="U129" s="367"/>
      <c r="V129" s="367"/>
      <c r="W129" s="367"/>
      <c r="X129" s="367"/>
      <c r="Y129" s="367"/>
      <c r="Z129" s="367"/>
      <c r="AA129" s="367"/>
      <c r="AB129" s="367"/>
      <c r="AC129" s="367"/>
      <c r="AD129" s="367"/>
      <c r="AE129" s="367"/>
      <c r="AF129" s="367"/>
      <c r="AG129" s="367"/>
      <c r="AH129" s="367"/>
      <c r="AI129" s="367"/>
      <c r="AJ129" s="367"/>
      <c r="AK129" s="367"/>
      <c r="AL129" s="367"/>
      <c r="AM129" s="367"/>
      <c r="AN129" s="367"/>
      <c r="AO129" s="367"/>
      <c r="AP129" s="367"/>
      <c r="AQ129" s="367"/>
      <c r="AR129" s="367"/>
      <c r="AS129" s="367"/>
      <c r="AT129" s="367"/>
      <c r="AU129" s="367"/>
      <c r="AV129" s="367"/>
      <c r="AW129" s="367"/>
      <c r="AX129" s="367"/>
      <c r="AY129" s="367"/>
      <c r="AZ129" s="367"/>
      <c r="BA129" s="367"/>
      <c r="BB129" s="367"/>
      <c r="BC129" s="367"/>
      <c r="BD129" s="367"/>
      <c r="BE129" s="367"/>
      <c r="BF129" s="367">
        <v>5580.0953002888236</v>
      </c>
      <c r="BG129" s="367">
        <v>5386.9391316138672</v>
      </c>
      <c r="BH129" s="367">
        <v>5645.0844783236371</v>
      </c>
      <c r="BI129" s="367">
        <v>5959.2970209353971</v>
      </c>
      <c r="BJ129" s="367">
        <v>6265.8588510978061</v>
      </c>
      <c r="BK129" s="367">
        <v>6530.479521838045</v>
      </c>
      <c r="BL129" s="367">
        <v>7706.2145328405768</v>
      </c>
      <c r="BM129" s="367">
        <v>8689.426996918648</v>
      </c>
      <c r="BN129" s="367">
        <v>9172.4779837918068</v>
      </c>
      <c r="BO129" s="367">
        <v>9689.3397910310487</v>
      </c>
      <c r="BP129" s="367">
        <v>10157.206940981327</v>
      </c>
      <c r="BQ129" s="367">
        <v>10001.513474619733</v>
      </c>
      <c r="BR129" s="367">
        <v>10719.648446335241</v>
      </c>
      <c r="BS129" s="367">
        <v>11285.259974926432</v>
      </c>
      <c r="BT129" s="367">
        <v>11222.976313344137</v>
      </c>
      <c r="BU129" s="367">
        <v>10924.192320981047</v>
      </c>
      <c r="BV129" s="367">
        <v>10242.040687593904</v>
      </c>
      <c r="BW129" s="367">
        <v>9265.156246338247</v>
      </c>
      <c r="BX129" s="367">
        <v>8453.037233795616</v>
      </c>
      <c r="BY129" s="367">
        <v>7935.3565360008361</v>
      </c>
      <c r="BZ129" s="367">
        <v>7168.0462487069981</v>
      </c>
      <c r="CA129" s="367">
        <v>6745.3506121190348</v>
      </c>
      <c r="CB129" s="367">
        <v>6253.7808582528814</v>
      </c>
      <c r="CC129" s="367">
        <v>3469.2290410078599</v>
      </c>
      <c r="CD129" s="367">
        <v>2814.2241329743219</v>
      </c>
      <c r="CE129" s="367">
        <v>2912.6095075458625</v>
      </c>
      <c r="CF129" s="367">
        <v>3013.2505592302118</v>
      </c>
      <c r="CG129" s="367">
        <v>3143.1649390213156</v>
      </c>
      <c r="CH129" s="368">
        <v>3208.2837713326644</v>
      </c>
    </row>
    <row r="130" spans="1:86" ht="15.6" x14ac:dyDescent="0.3">
      <c r="A130" s="370"/>
      <c r="B130" s="379" t="s">
        <v>632</v>
      </c>
      <c r="C130" s="376" t="s">
        <v>643</v>
      </c>
      <c r="D130" s="367"/>
      <c r="E130" s="367"/>
      <c r="F130" s="367"/>
      <c r="G130" s="367"/>
      <c r="H130" s="367"/>
      <c r="I130" s="367"/>
      <c r="J130" s="367"/>
      <c r="K130" s="367"/>
      <c r="L130" s="367"/>
      <c r="M130" s="367"/>
      <c r="N130" s="367"/>
      <c r="O130" s="367"/>
      <c r="P130" s="367"/>
      <c r="Q130" s="367"/>
      <c r="R130" s="367"/>
      <c r="S130" s="367"/>
      <c r="T130" s="367"/>
      <c r="U130" s="367"/>
      <c r="V130" s="367"/>
      <c r="W130" s="367"/>
      <c r="X130" s="367"/>
      <c r="Y130" s="367"/>
      <c r="Z130" s="367"/>
      <c r="AA130" s="367"/>
      <c r="AB130" s="367"/>
      <c r="AC130" s="367"/>
      <c r="AD130" s="367"/>
      <c r="AE130" s="367"/>
      <c r="AF130" s="367"/>
      <c r="AG130" s="367"/>
      <c r="AH130" s="367"/>
      <c r="AI130" s="367"/>
      <c r="AJ130" s="367"/>
      <c r="AK130" s="367"/>
      <c r="AL130" s="367"/>
      <c r="AM130" s="367"/>
      <c r="AN130" s="367"/>
      <c r="AO130" s="367"/>
      <c r="AP130" s="367"/>
      <c r="AQ130" s="367"/>
      <c r="AR130" s="367"/>
      <c r="AS130" s="367"/>
      <c r="AT130" s="367"/>
      <c r="AU130" s="367"/>
      <c r="AV130" s="367"/>
      <c r="AW130" s="367"/>
      <c r="AX130" s="367"/>
      <c r="AY130" s="367"/>
      <c r="AZ130" s="367"/>
      <c r="BA130" s="367"/>
      <c r="BB130" s="367"/>
      <c r="BC130" s="367"/>
      <c r="BD130" s="367"/>
      <c r="BE130" s="367"/>
      <c r="BF130" s="367">
        <v>0</v>
      </c>
      <c r="BG130" s="367">
        <v>0</v>
      </c>
      <c r="BH130" s="367">
        <v>0</v>
      </c>
      <c r="BI130" s="367">
        <v>0</v>
      </c>
      <c r="BJ130" s="367">
        <v>0</v>
      </c>
      <c r="BK130" s="367">
        <v>0</v>
      </c>
      <c r="BL130" s="367">
        <v>0</v>
      </c>
      <c r="BM130" s="367">
        <v>0</v>
      </c>
      <c r="BN130" s="367">
        <v>0</v>
      </c>
      <c r="BO130" s="367">
        <v>0</v>
      </c>
      <c r="BP130" s="367">
        <v>0</v>
      </c>
      <c r="BQ130" s="367">
        <v>0</v>
      </c>
      <c r="BR130" s="367">
        <v>0</v>
      </c>
      <c r="BS130" s="367">
        <v>0</v>
      </c>
      <c r="BT130" s="367">
        <v>73.169705141154651</v>
      </c>
      <c r="BU130" s="367">
        <v>323.54954756988104</v>
      </c>
      <c r="BV130" s="367">
        <v>806.85204868457026</v>
      </c>
      <c r="BW130" s="367">
        <v>2158.4846981140331</v>
      </c>
      <c r="BX130" s="367">
        <v>3036.6237005674475</v>
      </c>
      <c r="BY130" s="367">
        <v>4770.0553278339448</v>
      </c>
      <c r="BZ130" s="367">
        <v>4822.8956867054867</v>
      </c>
      <c r="CA130" s="367">
        <v>6114.0336009161874</v>
      </c>
      <c r="CB130" s="367">
        <v>8015.6093582042331</v>
      </c>
      <c r="CC130" s="367">
        <v>11402.663724170041</v>
      </c>
      <c r="CD130" s="367">
        <v>13103.46457472082</v>
      </c>
      <c r="CE130" s="367">
        <v>13668.568593710992</v>
      </c>
      <c r="CF130" s="367">
        <v>14051.871866686268</v>
      </c>
      <c r="CG130" s="367">
        <v>14428.581329246847</v>
      </c>
      <c r="CH130" s="368">
        <v>14753.654731408946</v>
      </c>
    </row>
    <row r="131" spans="1:86" ht="20.100000000000001" customHeight="1" x14ac:dyDescent="0.3">
      <c r="A131" s="370"/>
      <c r="B131" s="381" t="s">
        <v>621</v>
      </c>
      <c r="C131" s="372"/>
      <c r="D131" s="367"/>
      <c r="E131" s="367"/>
      <c r="F131" s="367"/>
      <c r="G131" s="367"/>
      <c r="H131" s="367"/>
      <c r="I131" s="367"/>
      <c r="J131" s="367"/>
      <c r="K131" s="367"/>
      <c r="L131" s="367"/>
      <c r="M131" s="367"/>
      <c r="N131" s="367"/>
      <c r="O131" s="367"/>
      <c r="P131" s="367"/>
      <c r="Q131" s="367"/>
      <c r="R131" s="367"/>
      <c r="S131" s="367"/>
      <c r="T131" s="367"/>
      <c r="U131" s="367"/>
      <c r="V131" s="367"/>
      <c r="W131" s="367"/>
      <c r="X131" s="367"/>
      <c r="Y131" s="367"/>
      <c r="Z131" s="367"/>
      <c r="AA131" s="367"/>
      <c r="AB131" s="367"/>
      <c r="AC131" s="367"/>
      <c r="AD131" s="367"/>
      <c r="AE131" s="367"/>
      <c r="AF131" s="367"/>
      <c r="AG131" s="367"/>
      <c r="AH131" s="367"/>
      <c r="AI131" s="367"/>
      <c r="AJ131" s="367"/>
      <c r="AK131" s="367"/>
      <c r="AL131" s="367"/>
      <c r="AM131" s="367"/>
      <c r="AN131" s="367"/>
      <c r="AO131" s="367"/>
      <c r="AP131" s="367"/>
      <c r="AQ131" s="367"/>
      <c r="AR131" s="367"/>
      <c r="AS131" s="367"/>
      <c r="AT131" s="367"/>
      <c r="AU131" s="367"/>
      <c r="AV131" s="367"/>
      <c r="AW131" s="367"/>
      <c r="AX131" s="367"/>
      <c r="AY131" s="367"/>
      <c r="AZ131" s="367"/>
      <c r="BA131" s="367"/>
      <c r="BB131" s="367"/>
      <c r="BC131" s="367"/>
      <c r="BD131" s="367"/>
      <c r="BE131" s="367"/>
      <c r="BF131" s="367">
        <v>0</v>
      </c>
      <c r="BG131" s="367">
        <v>0</v>
      </c>
      <c r="BH131" s="367">
        <v>0</v>
      </c>
      <c r="BI131" s="367">
        <v>0</v>
      </c>
      <c r="BJ131" s="367">
        <v>0</v>
      </c>
      <c r="BK131" s="367">
        <v>0</v>
      </c>
      <c r="BL131" s="367">
        <v>0</v>
      </c>
      <c r="BM131" s="367">
        <v>0</v>
      </c>
      <c r="BN131" s="367">
        <v>0</v>
      </c>
      <c r="BO131" s="367">
        <v>0</v>
      </c>
      <c r="BP131" s="367">
        <v>0</v>
      </c>
      <c r="BQ131" s="367">
        <v>0</v>
      </c>
      <c r="BR131" s="367">
        <v>0</v>
      </c>
      <c r="BS131" s="367">
        <v>0</v>
      </c>
      <c r="BT131" s="367">
        <v>0</v>
      </c>
      <c r="BU131" s="367">
        <v>0</v>
      </c>
      <c r="BV131" s="367">
        <v>0</v>
      </c>
      <c r="BW131" s="367">
        <v>0</v>
      </c>
      <c r="BX131" s="367">
        <v>0</v>
      </c>
      <c r="BY131" s="367">
        <v>0</v>
      </c>
      <c r="BZ131" s="367">
        <v>1437.9868548723866</v>
      </c>
      <c r="CA131" s="367">
        <v>1636.1227871767403</v>
      </c>
      <c r="CB131" s="367">
        <v>2.4842448367215826</v>
      </c>
      <c r="CC131" s="367">
        <v>-1.4459785378457464</v>
      </c>
      <c r="CD131" s="367">
        <v>0</v>
      </c>
      <c r="CE131" s="367">
        <v>0</v>
      </c>
      <c r="CF131" s="367">
        <v>0</v>
      </c>
      <c r="CG131" s="367">
        <v>0</v>
      </c>
      <c r="CH131" s="368">
        <v>0</v>
      </c>
    </row>
    <row r="132" spans="1:86" ht="29.4" customHeight="1" x14ac:dyDescent="0.3">
      <c r="A132" s="370"/>
      <c r="B132" s="365" t="s">
        <v>644</v>
      </c>
      <c r="C132" s="372"/>
      <c r="D132" s="367"/>
      <c r="E132" s="367"/>
      <c r="F132" s="367"/>
      <c r="G132" s="367"/>
      <c r="H132" s="367"/>
      <c r="I132" s="367"/>
      <c r="J132" s="367"/>
      <c r="K132" s="367"/>
      <c r="L132" s="367"/>
      <c r="M132" s="367"/>
      <c r="N132" s="367"/>
      <c r="O132" s="367"/>
      <c r="P132" s="367"/>
      <c r="Q132" s="367"/>
      <c r="R132" s="367"/>
      <c r="S132" s="367"/>
      <c r="T132" s="367"/>
      <c r="U132" s="367"/>
      <c r="V132" s="367"/>
      <c r="W132" s="367"/>
      <c r="X132" s="367"/>
      <c r="Y132" s="367"/>
      <c r="Z132" s="367"/>
      <c r="AA132" s="367"/>
      <c r="AB132" s="367"/>
      <c r="AC132" s="367"/>
      <c r="AD132" s="367"/>
      <c r="AE132" s="367"/>
      <c r="AF132" s="367"/>
      <c r="AG132" s="367"/>
      <c r="AH132" s="367"/>
      <c r="AI132" s="367"/>
      <c r="AJ132" s="367"/>
      <c r="AK132" s="367"/>
      <c r="AL132" s="367"/>
      <c r="AM132" s="367"/>
      <c r="AN132" s="367"/>
      <c r="AO132" s="367"/>
      <c r="AP132" s="367"/>
      <c r="AQ132" s="367"/>
      <c r="AR132" s="367"/>
      <c r="AS132" s="367"/>
      <c r="AT132" s="367"/>
      <c r="AU132" s="367"/>
      <c r="AV132" s="367"/>
      <c r="AW132" s="367"/>
      <c r="AX132" s="367"/>
      <c r="AY132" s="367"/>
      <c r="AZ132" s="367"/>
      <c r="BA132" s="367"/>
      <c r="BB132" s="367"/>
      <c r="BC132" s="367"/>
      <c r="BD132" s="367"/>
      <c r="BE132" s="367"/>
      <c r="BF132" s="367">
        <f t="shared" ref="BF132:BS132" si="75">SUM(BF133+BF134+BF139)</f>
        <v>9964.9688486008745</v>
      </c>
      <c r="BG132" s="367">
        <f t="shared" si="75"/>
        <v>10386.666245031245</v>
      </c>
      <c r="BH132" s="367">
        <f t="shared" si="75"/>
        <v>10725.377653903903</v>
      </c>
      <c r="BI132" s="367">
        <f t="shared" si="75"/>
        <v>11170.940267583059</v>
      </c>
      <c r="BJ132" s="367">
        <f t="shared" si="75"/>
        <v>11575.22826888041</v>
      </c>
      <c r="BK132" s="367">
        <f t="shared" si="75"/>
        <v>12384.903028569806</v>
      </c>
      <c r="BL132" s="367">
        <f t="shared" si="75"/>
        <v>12843.112905955502</v>
      </c>
      <c r="BM132" s="367">
        <f t="shared" si="75"/>
        <v>13776.173543822995</v>
      </c>
      <c r="BN132" s="367">
        <f t="shared" si="75"/>
        <v>13995.507817093923</v>
      </c>
      <c r="BO132" s="367">
        <f t="shared" si="75"/>
        <v>14081.842426921623</v>
      </c>
      <c r="BP132" s="367">
        <f t="shared" si="75"/>
        <v>14414.122429909095</v>
      </c>
      <c r="BQ132" s="367">
        <f t="shared" si="75"/>
        <v>14183.754935881061</v>
      </c>
      <c r="BR132" s="367">
        <f t="shared" si="75"/>
        <v>14566.185922124994</v>
      </c>
      <c r="BS132" s="367">
        <f t="shared" si="75"/>
        <v>14249.544908465257</v>
      </c>
      <c r="BT132" s="367">
        <f t="shared" ref="BT132:CH132" si="76">SUM(BT133+BT134+BT139)</f>
        <v>13910.461528014897</v>
      </c>
      <c r="BU132" s="367">
        <f t="shared" si="76"/>
        <v>13588.144068499994</v>
      </c>
      <c r="BV132" s="367">
        <f t="shared" si="76"/>
        <v>13311.75338936062</v>
      </c>
      <c r="BW132" s="367">
        <f t="shared" si="76"/>
        <v>13656.376920568076</v>
      </c>
      <c r="BX132" s="367">
        <f t="shared" si="76"/>
        <v>13011.678069347308</v>
      </c>
      <c r="BY132" s="367">
        <f t="shared" si="76"/>
        <v>13062.618338393011</v>
      </c>
      <c r="BZ132" s="367">
        <f t="shared" si="76"/>
        <v>13466.00403100557</v>
      </c>
      <c r="CA132" s="367">
        <f t="shared" si="76"/>
        <v>14834.566525994023</v>
      </c>
      <c r="CB132" s="367">
        <f t="shared" si="76"/>
        <v>15653.206411304027</v>
      </c>
      <c r="CC132" s="367">
        <f t="shared" si="76"/>
        <v>16307.007909873702</v>
      </c>
      <c r="CD132" s="367">
        <f t="shared" si="76"/>
        <v>16976.489929635496</v>
      </c>
      <c r="CE132" s="367">
        <f t="shared" si="76"/>
        <v>17026.59763516458</v>
      </c>
      <c r="CF132" s="367">
        <f t="shared" si="76"/>
        <v>17351.679458792423</v>
      </c>
      <c r="CG132" s="367">
        <f t="shared" si="76"/>
        <v>18092.841218135251</v>
      </c>
      <c r="CH132" s="368">
        <f t="shared" si="76"/>
        <v>19049.877780100116</v>
      </c>
    </row>
    <row r="133" spans="1:86" ht="20.100000000000001" customHeight="1" x14ac:dyDescent="0.3">
      <c r="A133" s="370"/>
      <c r="B133" s="296" t="s">
        <v>604</v>
      </c>
      <c r="C133" s="372"/>
      <c r="D133" s="367"/>
      <c r="E133" s="367"/>
      <c r="F133" s="367"/>
      <c r="G133" s="367"/>
      <c r="H133" s="367"/>
      <c r="I133" s="367"/>
      <c r="J133" s="367"/>
      <c r="K133" s="367"/>
      <c r="L133" s="367"/>
      <c r="M133" s="367"/>
      <c r="N133" s="367"/>
      <c r="O133" s="367"/>
      <c r="P133" s="367"/>
      <c r="Q133" s="367"/>
      <c r="R133" s="367"/>
      <c r="S133" s="367"/>
      <c r="T133" s="367"/>
      <c r="U133" s="367"/>
      <c r="V133" s="367"/>
      <c r="W133" s="367"/>
      <c r="X133" s="367"/>
      <c r="Y133" s="367"/>
      <c r="Z133" s="367"/>
      <c r="AA133" s="367"/>
      <c r="AB133" s="367"/>
      <c r="AC133" s="367"/>
      <c r="AD133" s="367"/>
      <c r="AE133" s="367"/>
      <c r="AF133" s="367"/>
      <c r="AG133" s="367"/>
      <c r="AH133" s="367"/>
      <c r="AI133" s="367"/>
      <c r="AJ133" s="367"/>
      <c r="AK133" s="367"/>
      <c r="AL133" s="367"/>
      <c r="AM133" s="367"/>
      <c r="AN133" s="367"/>
      <c r="AO133" s="367"/>
      <c r="AP133" s="367"/>
      <c r="AQ133" s="367"/>
      <c r="AR133" s="367"/>
      <c r="AS133" s="367"/>
      <c r="AT133" s="367"/>
      <c r="AU133" s="367"/>
      <c r="AV133" s="367"/>
      <c r="AW133" s="367"/>
      <c r="AX133" s="367"/>
      <c r="AY133" s="367"/>
      <c r="AZ133" s="367"/>
      <c r="BA133" s="367"/>
      <c r="BB133" s="367"/>
      <c r="BC133" s="367"/>
      <c r="BD133" s="367"/>
      <c r="BE133" s="367"/>
      <c r="BF133" s="367">
        <f t="shared" ref="BF133:CH133" si="77">BF111</f>
        <v>9378.5246266787726</v>
      </c>
      <c r="BG133" s="367">
        <f t="shared" si="77"/>
        <v>9836.9044935777802</v>
      </c>
      <c r="BH133" s="367">
        <f t="shared" si="77"/>
        <v>10157.940668400561</v>
      </c>
      <c r="BI133" s="367">
        <f t="shared" si="77"/>
        <v>10612.553399088374</v>
      </c>
      <c r="BJ133" s="367">
        <f t="shared" si="77"/>
        <v>11016.105766086372</v>
      </c>
      <c r="BK133" s="367">
        <f t="shared" si="77"/>
        <v>11788.681536440876</v>
      </c>
      <c r="BL133" s="367">
        <f t="shared" si="77"/>
        <v>12122.118584126541</v>
      </c>
      <c r="BM133" s="367">
        <f t="shared" si="77"/>
        <v>13025.065498319345</v>
      </c>
      <c r="BN133" s="367">
        <f t="shared" si="77"/>
        <v>13252.789025814091</v>
      </c>
      <c r="BO133" s="367">
        <f t="shared" si="77"/>
        <v>13341.479994331365</v>
      </c>
      <c r="BP133" s="367">
        <f t="shared" si="77"/>
        <v>13651.631881827148</v>
      </c>
      <c r="BQ133" s="367">
        <f t="shared" si="77"/>
        <v>13419.295428742613</v>
      </c>
      <c r="BR133" s="367">
        <f t="shared" si="77"/>
        <v>13755.041025305731</v>
      </c>
      <c r="BS133" s="367">
        <f t="shared" si="77"/>
        <v>13426.823976385889</v>
      </c>
      <c r="BT133" s="367">
        <f t="shared" si="77"/>
        <v>13161.832723460389</v>
      </c>
      <c r="BU133" s="367">
        <f t="shared" si="77"/>
        <v>12846.613776569795</v>
      </c>
      <c r="BV133" s="367">
        <f t="shared" si="77"/>
        <v>12585.140492929604</v>
      </c>
      <c r="BW133" s="367">
        <f t="shared" si="77"/>
        <v>12954.194545977076</v>
      </c>
      <c r="BX133" s="367">
        <f t="shared" si="77"/>
        <v>12378.386832521172</v>
      </c>
      <c r="BY133" s="367">
        <f t="shared" si="77"/>
        <v>12432.674641413805</v>
      </c>
      <c r="BZ133" s="367">
        <f t="shared" si="77"/>
        <v>12439.787589345071</v>
      </c>
      <c r="CA133" s="367">
        <f t="shared" si="77"/>
        <v>13816.921516065675</v>
      </c>
      <c r="CB133" s="367">
        <f t="shared" si="77"/>
        <v>15042.881392633777</v>
      </c>
      <c r="CC133" s="367">
        <f t="shared" si="77"/>
        <v>15718.768137124705</v>
      </c>
      <c r="CD133" s="367">
        <f t="shared" si="77"/>
        <v>16401.272920107705</v>
      </c>
      <c r="CE133" s="367">
        <f t="shared" si="77"/>
        <v>16474.753219974471</v>
      </c>
      <c r="CF133" s="367">
        <f t="shared" si="77"/>
        <v>16821.123793583793</v>
      </c>
      <c r="CG133" s="367">
        <f t="shared" si="77"/>
        <v>17578.460871148727</v>
      </c>
      <c r="CH133" s="368">
        <f t="shared" si="77"/>
        <v>18553.271271715483</v>
      </c>
    </row>
    <row r="134" spans="1:86" ht="20.100000000000001" customHeight="1" x14ac:dyDescent="0.3">
      <c r="A134" s="370"/>
      <c r="B134" s="381" t="s">
        <v>606</v>
      </c>
      <c r="C134" s="372"/>
      <c r="D134" s="367"/>
      <c r="E134" s="367"/>
      <c r="F134" s="367"/>
      <c r="G134" s="367"/>
      <c r="H134" s="367"/>
      <c r="I134" s="367"/>
      <c r="J134" s="367"/>
      <c r="K134" s="367"/>
      <c r="L134" s="367"/>
      <c r="M134" s="367"/>
      <c r="N134" s="367"/>
      <c r="O134" s="367"/>
      <c r="P134" s="367"/>
      <c r="Q134" s="367"/>
      <c r="R134" s="367"/>
      <c r="S134" s="367"/>
      <c r="T134" s="367"/>
      <c r="U134" s="367"/>
      <c r="V134" s="367"/>
      <c r="W134" s="367"/>
      <c r="X134" s="367"/>
      <c r="Y134" s="367"/>
      <c r="Z134" s="367"/>
      <c r="AA134" s="367"/>
      <c r="AB134" s="367"/>
      <c r="AC134" s="367"/>
      <c r="AD134" s="367"/>
      <c r="AE134" s="367"/>
      <c r="AF134" s="367"/>
      <c r="AG134" s="367"/>
      <c r="AH134" s="367"/>
      <c r="AI134" s="367"/>
      <c r="AJ134" s="367"/>
      <c r="AK134" s="367"/>
      <c r="AL134" s="367"/>
      <c r="AM134" s="367"/>
      <c r="AN134" s="367"/>
      <c r="AO134" s="367"/>
      <c r="AP134" s="367"/>
      <c r="AQ134" s="367"/>
      <c r="AR134" s="367"/>
      <c r="AS134" s="367"/>
      <c r="AT134" s="367"/>
      <c r="AU134" s="367"/>
      <c r="AV134" s="367"/>
      <c r="AW134" s="367"/>
      <c r="AX134" s="367"/>
      <c r="AY134" s="367"/>
      <c r="AZ134" s="367"/>
      <c r="BA134" s="367"/>
      <c r="BB134" s="367"/>
      <c r="BC134" s="367"/>
      <c r="BD134" s="367"/>
      <c r="BE134" s="367"/>
      <c r="BF134" s="367">
        <f t="shared" ref="BF134:BS134" si="78">SUM(BF135:BF138)</f>
        <v>586.44422192210095</v>
      </c>
      <c r="BG134" s="367">
        <f t="shared" si="78"/>
        <v>549.76175145346474</v>
      </c>
      <c r="BH134" s="367">
        <f t="shared" si="78"/>
        <v>567.4369855033417</v>
      </c>
      <c r="BI134" s="367">
        <f t="shared" si="78"/>
        <v>558.3868684946849</v>
      </c>
      <c r="BJ134" s="367">
        <f t="shared" si="78"/>
        <v>559.1225027940377</v>
      </c>
      <c r="BK134" s="367">
        <f t="shared" si="78"/>
        <v>596.22149212893066</v>
      </c>
      <c r="BL134" s="367">
        <f t="shared" si="78"/>
        <v>720.99432182896066</v>
      </c>
      <c r="BM134" s="367">
        <f t="shared" si="78"/>
        <v>751.10804550364935</v>
      </c>
      <c r="BN134" s="367">
        <f t="shared" si="78"/>
        <v>742.71879127983266</v>
      </c>
      <c r="BO134" s="367">
        <f t="shared" si="78"/>
        <v>740.36243259025923</v>
      </c>
      <c r="BP134" s="367">
        <f t="shared" si="78"/>
        <v>762.49054808194694</v>
      </c>
      <c r="BQ134" s="367">
        <f t="shared" si="78"/>
        <v>764.45950713844798</v>
      </c>
      <c r="BR134" s="367">
        <f t="shared" si="78"/>
        <v>811.14489681926273</v>
      </c>
      <c r="BS134" s="367">
        <f t="shared" si="78"/>
        <v>822.72093207936905</v>
      </c>
      <c r="BT134" s="367">
        <f t="shared" ref="BT134:CH134" si="79">SUM(BT135:BT138)</f>
        <v>748.62880455450829</v>
      </c>
      <c r="BU134" s="367">
        <f t="shared" si="79"/>
        <v>741.53029193019893</v>
      </c>
      <c r="BV134" s="367">
        <f t="shared" si="79"/>
        <v>726.61289643101611</v>
      </c>
      <c r="BW134" s="367">
        <f t="shared" si="79"/>
        <v>702.18237459100033</v>
      </c>
      <c r="BX134" s="367">
        <f t="shared" si="79"/>
        <v>633.29123682613647</v>
      </c>
      <c r="BY134" s="367">
        <f t="shared" si="79"/>
        <v>629.94369697920547</v>
      </c>
      <c r="BZ134" s="367">
        <f t="shared" si="79"/>
        <v>591.03528168934008</v>
      </c>
      <c r="CA134" s="367">
        <f t="shared" si="79"/>
        <v>593.48379112339023</v>
      </c>
      <c r="CB134" s="367">
        <f t="shared" si="79"/>
        <v>607.50275439475865</v>
      </c>
      <c r="CC134" s="367">
        <f t="shared" si="79"/>
        <v>587.98954560262393</v>
      </c>
      <c r="CD134" s="367">
        <f t="shared" si="79"/>
        <v>575.2170095277902</v>
      </c>
      <c r="CE134" s="367">
        <f t="shared" si="79"/>
        <v>551.84441519010875</v>
      </c>
      <c r="CF134" s="367">
        <f t="shared" si="79"/>
        <v>530.55566520862885</v>
      </c>
      <c r="CG134" s="367">
        <f t="shared" si="79"/>
        <v>514.38034698652382</v>
      </c>
      <c r="CH134" s="368">
        <f t="shared" si="79"/>
        <v>496.6065083846334</v>
      </c>
    </row>
    <row r="135" spans="1:86" ht="15.6" x14ac:dyDescent="0.3">
      <c r="A135" s="370"/>
      <c r="B135" s="379" t="s">
        <v>648</v>
      </c>
      <c r="C135" s="372"/>
      <c r="D135" s="367"/>
      <c r="E135" s="367"/>
      <c r="F135" s="367"/>
      <c r="G135" s="367"/>
      <c r="H135" s="367"/>
      <c r="I135" s="367"/>
      <c r="J135" s="367"/>
      <c r="K135" s="367"/>
      <c r="L135" s="367"/>
      <c r="M135" s="367"/>
      <c r="N135" s="367"/>
      <c r="O135" s="367"/>
      <c r="P135" s="367"/>
      <c r="Q135" s="367"/>
      <c r="R135" s="367"/>
      <c r="S135" s="367"/>
      <c r="T135" s="367"/>
      <c r="U135" s="367"/>
      <c r="V135" s="367"/>
      <c r="W135" s="367"/>
      <c r="X135" s="367"/>
      <c r="Y135" s="367"/>
      <c r="Z135" s="367"/>
      <c r="AA135" s="367"/>
      <c r="AB135" s="367"/>
      <c r="AC135" s="367"/>
      <c r="AD135" s="367"/>
      <c r="AE135" s="367"/>
      <c r="AF135" s="367"/>
      <c r="AG135" s="367"/>
      <c r="AH135" s="367"/>
      <c r="AI135" s="367"/>
      <c r="AJ135" s="367"/>
      <c r="AK135" s="367"/>
      <c r="AL135" s="367"/>
      <c r="AM135" s="367"/>
      <c r="AN135" s="367"/>
      <c r="AO135" s="367"/>
      <c r="AP135" s="367"/>
      <c r="AQ135" s="367"/>
      <c r="AR135" s="367"/>
      <c r="AS135" s="367"/>
      <c r="AT135" s="367"/>
      <c r="AU135" s="367"/>
      <c r="AV135" s="367"/>
      <c r="AW135" s="367"/>
      <c r="AX135" s="367"/>
      <c r="AY135" s="367"/>
      <c r="AZ135" s="367"/>
      <c r="BA135" s="367"/>
      <c r="BB135" s="367"/>
      <c r="BC135" s="367"/>
      <c r="BD135" s="367"/>
      <c r="BE135" s="367"/>
      <c r="BF135" s="367">
        <v>80.510282913354146</v>
      </c>
      <c r="BG135" s="367">
        <v>76.028476468410403</v>
      </c>
      <c r="BH135" s="367">
        <v>70.815855667697576</v>
      </c>
      <c r="BI135" s="367">
        <v>59.435698558445011</v>
      </c>
      <c r="BJ135" s="367">
        <v>56.104724265505894</v>
      </c>
      <c r="BK135" s="367">
        <v>52.746407929692332</v>
      </c>
      <c r="BL135" s="367">
        <v>54.212419024393377</v>
      </c>
      <c r="BM135" s="367">
        <v>52.959622317383527</v>
      </c>
      <c r="BN135" s="367">
        <v>49.613772738121511</v>
      </c>
      <c r="BO135" s="367">
        <v>47.036729369539515</v>
      </c>
      <c r="BP135" s="367">
        <v>44.867443846682534</v>
      </c>
      <c r="BQ135" s="367">
        <v>41.53889337944684</v>
      </c>
      <c r="BR135" s="367">
        <v>39.163361508030846</v>
      </c>
      <c r="BS135" s="367">
        <v>36.629962782764082</v>
      </c>
      <c r="BT135" s="367">
        <v>33.867078777808153</v>
      </c>
      <c r="BU135" s="367">
        <v>31.230510328886002</v>
      </c>
      <c r="BV135" s="367">
        <v>28.590646280121</v>
      </c>
      <c r="BW135" s="367">
        <v>25.800413464279156</v>
      </c>
      <c r="BX135" s="367">
        <v>19.884642312272682</v>
      </c>
      <c r="BY135" s="367">
        <v>18.486569641503003</v>
      </c>
      <c r="BZ135" s="367">
        <v>16.127636439804714</v>
      </c>
      <c r="CA135" s="367">
        <v>15.272146839085071</v>
      </c>
      <c r="CB135" s="367">
        <v>14.318998181449645</v>
      </c>
      <c r="CC135" s="367">
        <v>12.954321370349534</v>
      </c>
      <c r="CD135" s="367">
        <v>12.068032632854742</v>
      </c>
      <c r="CE135" s="367">
        <v>11.173713147074384</v>
      </c>
      <c r="CF135" s="367">
        <v>10.185134186550526</v>
      </c>
      <c r="CG135" s="367">
        <v>9.3110232037313345</v>
      </c>
      <c r="CH135" s="368">
        <v>8.4931511577343866</v>
      </c>
    </row>
    <row r="136" spans="1:86" ht="15.6" x14ac:dyDescent="0.3">
      <c r="A136" s="370"/>
      <c r="B136" s="335" t="s">
        <v>608</v>
      </c>
      <c r="C136" s="376"/>
      <c r="D136" s="367"/>
      <c r="E136" s="367"/>
      <c r="F136" s="367"/>
      <c r="G136" s="367"/>
      <c r="H136" s="367"/>
      <c r="I136" s="367"/>
      <c r="J136" s="367"/>
      <c r="K136" s="367"/>
      <c r="L136" s="367"/>
      <c r="M136" s="367"/>
      <c r="N136" s="367"/>
      <c r="O136" s="367"/>
      <c r="P136" s="367"/>
      <c r="Q136" s="367"/>
      <c r="R136" s="367"/>
      <c r="S136" s="367"/>
      <c r="T136" s="367"/>
      <c r="U136" s="367"/>
      <c r="V136" s="367"/>
      <c r="W136" s="367"/>
      <c r="X136" s="367"/>
      <c r="Y136" s="367"/>
      <c r="Z136" s="367"/>
      <c r="AA136" s="367"/>
      <c r="AB136" s="367"/>
      <c r="AC136" s="367"/>
      <c r="AD136" s="367"/>
      <c r="AE136" s="367"/>
      <c r="AF136" s="367"/>
      <c r="AG136" s="367"/>
      <c r="AH136" s="367"/>
      <c r="AI136" s="367"/>
      <c r="AJ136" s="367"/>
      <c r="AK136" s="367"/>
      <c r="AL136" s="367"/>
      <c r="AM136" s="367"/>
      <c r="AN136" s="367"/>
      <c r="AO136" s="367"/>
      <c r="AP136" s="367"/>
      <c r="AQ136" s="367"/>
      <c r="AR136" s="367"/>
      <c r="AS136" s="367"/>
      <c r="AT136" s="367"/>
      <c r="AU136" s="367"/>
      <c r="AV136" s="367"/>
      <c r="AW136" s="367"/>
      <c r="AX136" s="367"/>
      <c r="AY136" s="367"/>
      <c r="AZ136" s="367"/>
      <c r="BA136" s="367"/>
      <c r="BB136" s="367"/>
      <c r="BC136" s="367"/>
      <c r="BD136" s="367"/>
      <c r="BE136" s="367"/>
      <c r="BF136" s="367">
        <v>469.2666982877663</v>
      </c>
      <c r="BG136" s="367">
        <v>438.6144183956207</v>
      </c>
      <c r="BH136" s="367">
        <v>460.22209564512985</v>
      </c>
      <c r="BI136" s="367">
        <v>456.57320561548863</v>
      </c>
      <c r="BJ136" s="367">
        <v>459.79066104983497</v>
      </c>
      <c r="BK136" s="367">
        <v>498.63595334891971</v>
      </c>
      <c r="BL136" s="367">
        <v>608.39265535573213</v>
      </c>
      <c r="BM136" s="367">
        <v>632.44174835252511</v>
      </c>
      <c r="BN136" s="367">
        <v>620.51695221389912</v>
      </c>
      <c r="BO136" s="367">
        <v>622.64548019342487</v>
      </c>
      <c r="BP136" s="367">
        <v>641.9349155304717</v>
      </c>
      <c r="BQ136" s="367">
        <v>644.0919363630677</v>
      </c>
      <c r="BR136" s="367">
        <v>654.9479987602864</v>
      </c>
      <c r="BS136" s="367">
        <v>659.23819992386109</v>
      </c>
      <c r="BT136" s="367">
        <v>599.28139448888339</v>
      </c>
      <c r="BU136" s="367">
        <v>587.67343518146492</v>
      </c>
      <c r="BV136" s="367">
        <v>583.33031809432794</v>
      </c>
      <c r="BW136" s="367">
        <v>564.84537139985594</v>
      </c>
      <c r="BX136" s="367">
        <v>519.50530435570522</v>
      </c>
      <c r="BY136" s="367">
        <v>514.64901196748963</v>
      </c>
      <c r="BZ136" s="367">
        <v>485.09060308828771</v>
      </c>
      <c r="CA136" s="367">
        <v>499.70680704977087</v>
      </c>
      <c r="CB136" s="367">
        <v>502.78409624392253</v>
      </c>
      <c r="CC136" s="367">
        <v>489.0892207724516</v>
      </c>
      <c r="CD136" s="367">
        <v>481.09159448939613</v>
      </c>
      <c r="CE136" s="367">
        <v>461.00161765829688</v>
      </c>
      <c r="CF136" s="367">
        <v>443.13067272850662</v>
      </c>
      <c r="CG136" s="367">
        <v>430.26813909146222</v>
      </c>
      <c r="CH136" s="368">
        <v>415.85258014417172</v>
      </c>
    </row>
    <row r="137" spans="1:86" ht="15.6" x14ac:dyDescent="0.3">
      <c r="A137" s="370"/>
      <c r="B137" s="379" t="s">
        <v>414</v>
      </c>
      <c r="C137" s="372"/>
      <c r="D137" s="367"/>
      <c r="E137" s="367"/>
      <c r="F137" s="367"/>
      <c r="G137" s="367"/>
      <c r="H137" s="367"/>
      <c r="I137" s="367"/>
      <c r="J137" s="367"/>
      <c r="K137" s="367"/>
      <c r="L137" s="367"/>
      <c r="M137" s="367"/>
      <c r="N137" s="367"/>
      <c r="O137" s="367"/>
      <c r="P137" s="367"/>
      <c r="Q137" s="367"/>
      <c r="R137" s="367"/>
      <c r="S137" s="367"/>
      <c r="T137" s="367"/>
      <c r="U137" s="367"/>
      <c r="V137" s="367"/>
      <c r="W137" s="367"/>
      <c r="X137" s="367"/>
      <c r="Y137" s="367"/>
      <c r="Z137" s="367"/>
      <c r="AA137" s="367"/>
      <c r="AB137" s="367"/>
      <c r="AC137" s="367"/>
      <c r="AD137" s="367"/>
      <c r="AE137" s="367"/>
      <c r="AF137" s="367"/>
      <c r="AG137" s="367"/>
      <c r="AH137" s="367"/>
      <c r="AI137" s="367"/>
      <c r="AJ137" s="367"/>
      <c r="AK137" s="367"/>
      <c r="AL137" s="367"/>
      <c r="AM137" s="367"/>
      <c r="AN137" s="367"/>
      <c r="AO137" s="367"/>
      <c r="AP137" s="367"/>
      <c r="AQ137" s="367"/>
      <c r="AR137" s="367"/>
      <c r="AS137" s="367"/>
      <c r="AT137" s="367"/>
      <c r="AU137" s="367"/>
      <c r="AV137" s="367"/>
      <c r="AW137" s="367"/>
      <c r="AX137" s="367"/>
      <c r="AY137" s="367"/>
      <c r="AZ137" s="367"/>
      <c r="BA137" s="367"/>
      <c r="BB137" s="367"/>
      <c r="BC137" s="367"/>
      <c r="BD137" s="367"/>
      <c r="BE137" s="367"/>
      <c r="BF137" s="367">
        <v>0</v>
      </c>
      <c r="BG137" s="367">
        <v>0</v>
      </c>
      <c r="BH137" s="367">
        <v>0</v>
      </c>
      <c r="BI137" s="367">
        <v>0</v>
      </c>
      <c r="BJ137" s="367">
        <v>0</v>
      </c>
      <c r="BK137" s="367">
        <v>0</v>
      </c>
      <c r="BL137" s="367">
        <v>8.6817187008750345</v>
      </c>
      <c r="BM137" s="367">
        <v>10.950193839478326</v>
      </c>
      <c r="BN137" s="367">
        <v>14.142629688353789</v>
      </c>
      <c r="BO137" s="367">
        <v>14.243962676238091</v>
      </c>
      <c r="BP137" s="367">
        <v>13.845510936349971</v>
      </c>
      <c r="BQ137" s="367">
        <v>13.288380245065783</v>
      </c>
      <c r="BR137" s="367">
        <v>53.357902149264866</v>
      </c>
      <c r="BS137" s="367">
        <v>61.831576518432428</v>
      </c>
      <c r="BT137" s="367">
        <v>57.136745784486358</v>
      </c>
      <c r="BU137" s="367">
        <v>66.466576494184849</v>
      </c>
      <c r="BV137" s="367">
        <v>54.833272963861752</v>
      </c>
      <c r="BW137" s="367">
        <v>57.138107441796549</v>
      </c>
      <c r="BX137" s="367">
        <v>51.827510429617185</v>
      </c>
      <c r="BY137" s="367">
        <v>51.76518184772511</v>
      </c>
      <c r="BZ137" s="367">
        <v>48.815736358108126</v>
      </c>
      <c r="CA137" s="367">
        <v>46.995739119187547</v>
      </c>
      <c r="CB137" s="367">
        <v>51.312609389929783</v>
      </c>
      <c r="CC137" s="367">
        <v>48.982494294100754</v>
      </c>
      <c r="CD137" s="367">
        <v>46.105338060484513</v>
      </c>
      <c r="CE137" s="367">
        <v>45.012695867728269</v>
      </c>
      <c r="CF137" s="367">
        <v>43.936398364628886</v>
      </c>
      <c r="CG137" s="367">
        <v>42.86608670860101</v>
      </c>
      <c r="CH137" s="368">
        <v>41.743160524329973</v>
      </c>
    </row>
    <row r="138" spans="1:86" s="369" customFormat="1" ht="15.6" x14ac:dyDescent="0.3">
      <c r="A138" s="360"/>
      <c r="B138" s="379" t="s">
        <v>423</v>
      </c>
      <c r="C138" s="361"/>
      <c r="D138" s="366"/>
      <c r="E138" s="366"/>
      <c r="F138" s="366"/>
      <c r="G138" s="366"/>
      <c r="H138" s="366"/>
      <c r="I138" s="366"/>
      <c r="J138" s="366"/>
      <c r="K138" s="366"/>
      <c r="L138" s="366"/>
      <c r="M138" s="366"/>
      <c r="N138" s="366"/>
      <c r="O138" s="366"/>
      <c r="P138" s="366"/>
      <c r="Q138" s="366"/>
      <c r="R138" s="366"/>
      <c r="S138" s="366"/>
      <c r="T138" s="366"/>
      <c r="U138" s="366"/>
      <c r="V138" s="366"/>
      <c r="W138" s="366"/>
      <c r="X138" s="366"/>
      <c r="Y138" s="366"/>
      <c r="Z138" s="366"/>
      <c r="AA138" s="366"/>
      <c r="AB138" s="366"/>
      <c r="AC138" s="366"/>
      <c r="AD138" s="366"/>
      <c r="AE138" s="366"/>
      <c r="AF138" s="366"/>
      <c r="AG138" s="366"/>
      <c r="AH138" s="367"/>
      <c r="AI138" s="367"/>
      <c r="AJ138" s="367"/>
      <c r="AK138" s="367"/>
      <c r="AL138" s="367"/>
      <c r="AM138" s="367"/>
      <c r="AN138" s="367"/>
      <c r="AO138" s="367"/>
      <c r="AP138" s="367"/>
      <c r="AQ138" s="367"/>
      <c r="AR138" s="367"/>
      <c r="AS138" s="367"/>
      <c r="AT138" s="367"/>
      <c r="AU138" s="367"/>
      <c r="AV138" s="367"/>
      <c r="AW138" s="367"/>
      <c r="AX138" s="367"/>
      <c r="AY138" s="367"/>
      <c r="AZ138" s="367"/>
      <c r="BA138" s="367"/>
      <c r="BB138" s="367"/>
      <c r="BC138" s="367"/>
      <c r="BD138" s="367"/>
      <c r="BE138" s="367"/>
      <c r="BF138" s="367">
        <v>36.667240720980487</v>
      </c>
      <c r="BG138" s="367">
        <v>35.11885658943369</v>
      </c>
      <c r="BH138" s="367">
        <v>36.399034190514307</v>
      </c>
      <c r="BI138" s="367">
        <v>42.377964320751332</v>
      </c>
      <c r="BJ138" s="367">
        <v>43.227117478696925</v>
      </c>
      <c r="BK138" s="367">
        <v>44.839130850318647</v>
      </c>
      <c r="BL138" s="367">
        <v>49.707528747960033</v>
      </c>
      <c r="BM138" s="367">
        <v>54.756480994262454</v>
      </c>
      <c r="BN138" s="367">
        <v>58.445436639458293</v>
      </c>
      <c r="BO138" s="367">
        <v>56.436260351056674</v>
      </c>
      <c r="BP138" s="367">
        <v>61.84267776844262</v>
      </c>
      <c r="BQ138" s="367">
        <v>65.540297150867701</v>
      </c>
      <c r="BR138" s="367">
        <v>63.675634401680618</v>
      </c>
      <c r="BS138" s="367">
        <v>65.021192854311465</v>
      </c>
      <c r="BT138" s="367">
        <v>58.343585503330374</v>
      </c>
      <c r="BU138" s="367">
        <v>56.159769925663134</v>
      </c>
      <c r="BV138" s="367">
        <v>59.858659092705452</v>
      </c>
      <c r="BW138" s="367">
        <v>54.398482285068695</v>
      </c>
      <c r="BX138" s="367">
        <v>42.073779728541318</v>
      </c>
      <c r="BY138" s="367">
        <v>45.042933522487658</v>
      </c>
      <c r="BZ138" s="367">
        <v>41.001305803139473</v>
      </c>
      <c r="CA138" s="367">
        <v>31.50909811534677</v>
      </c>
      <c r="CB138" s="367">
        <v>39.087050579456694</v>
      </c>
      <c r="CC138" s="367">
        <v>36.963509165722073</v>
      </c>
      <c r="CD138" s="367">
        <v>35.952044345054773</v>
      </c>
      <c r="CE138" s="367">
        <v>34.656388517009248</v>
      </c>
      <c r="CF138" s="367">
        <v>33.3034599289428</v>
      </c>
      <c r="CG138" s="367">
        <v>31.935097982729285</v>
      </c>
      <c r="CH138" s="368">
        <v>30.517616558397346</v>
      </c>
    </row>
    <row r="139" spans="1:86" s="389" customFormat="1" ht="20.100000000000001" customHeight="1" thickBot="1" x14ac:dyDescent="0.3">
      <c r="A139" s="383"/>
      <c r="B139" s="383" t="s">
        <v>621</v>
      </c>
      <c r="C139" s="383"/>
      <c r="D139" s="384"/>
      <c r="E139" s="384"/>
      <c r="F139" s="384"/>
      <c r="G139" s="384"/>
      <c r="H139" s="384"/>
      <c r="I139" s="384"/>
      <c r="J139" s="384"/>
      <c r="K139" s="384"/>
      <c r="L139" s="384"/>
      <c r="M139" s="384"/>
      <c r="N139" s="384"/>
      <c r="O139" s="384"/>
      <c r="P139" s="384"/>
      <c r="Q139" s="384"/>
      <c r="R139" s="384"/>
      <c r="S139" s="384"/>
      <c r="T139" s="384"/>
      <c r="U139" s="384"/>
      <c r="V139" s="384"/>
      <c r="W139" s="384"/>
      <c r="X139" s="384"/>
      <c r="Y139" s="384"/>
      <c r="Z139" s="384"/>
      <c r="AA139" s="384"/>
      <c r="AB139" s="384"/>
      <c r="AC139" s="384"/>
      <c r="AD139" s="384"/>
      <c r="AE139" s="384"/>
      <c r="AF139" s="384"/>
      <c r="AG139" s="384"/>
      <c r="AH139" s="384"/>
      <c r="AI139" s="384"/>
      <c r="AJ139" s="384"/>
      <c r="AK139" s="384"/>
      <c r="AL139" s="384"/>
      <c r="AM139" s="384"/>
      <c r="AN139" s="384"/>
      <c r="AO139" s="384"/>
      <c r="AP139" s="384"/>
      <c r="AQ139" s="384"/>
      <c r="AR139" s="384"/>
      <c r="AS139" s="384"/>
      <c r="AT139" s="384"/>
      <c r="AU139" s="384"/>
      <c r="AV139" s="384"/>
      <c r="AW139" s="384"/>
      <c r="AX139" s="384"/>
      <c r="AY139" s="384"/>
      <c r="AZ139" s="384"/>
      <c r="BA139" s="384"/>
      <c r="BB139" s="384"/>
      <c r="BC139" s="384"/>
      <c r="BD139" s="384"/>
      <c r="BE139" s="384"/>
      <c r="BF139" s="384">
        <v>0</v>
      </c>
      <c r="BG139" s="384">
        <v>0</v>
      </c>
      <c r="BH139" s="384">
        <v>0</v>
      </c>
      <c r="BI139" s="384">
        <v>0</v>
      </c>
      <c r="BJ139" s="384">
        <v>0</v>
      </c>
      <c r="BK139" s="384">
        <v>0</v>
      </c>
      <c r="BL139" s="384">
        <v>0</v>
      </c>
      <c r="BM139" s="384">
        <v>0</v>
      </c>
      <c r="BN139" s="384">
        <v>0</v>
      </c>
      <c r="BO139" s="384">
        <v>0</v>
      </c>
      <c r="BP139" s="384">
        <v>0</v>
      </c>
      <c r="BQ139" s="384">
        <v>0</v>
      </c>
      <c r="BR139" s="384">
        <v>0</v>
      </c>
      <c r="BS139" s="384">
        <v>0</v>
      </c>
      <c r="BT139" s="384">
        <v>0</v>
      </c>
      <c r="BU139" s="384">
        <v>0</v>
      </c>
      <c r="BV139" s="384">
        <v>0</v>
      </c>
      <c r="BW139" s="384">
        <v>0</v>
      </c>
      <c r="BX139" s="384">
        <v>0</v>
      </c>
      <c r="BY139" s="384">
        <v>0</v>
      </c>
      <c r="BZ139" s="384">
        <v>435.18115997115734</v>
      </c>
      <c r="CA139" s="384">
        <v>424.16121880495785</v>
      </c>
      <c r="CB139" s="384">
        <v>2.8222642754912433</v>
      </c>
      <c r="CC139" s="384">
        <v>0.25022714637306359</v>
      </c>
      <c r="CD139" s="384">
        <v>0</v>
      </c>
      <c r="CE139" s="384">
        <v>0</v>
      </c>
      <c r="CF139" s="384">
        <v>0</v>
      </c>
      <c r="CG139" s="387">
        <v>0</v>
      </c>
      <c r="CH139" s="388">
        <v>0</v>
      </c>
    </row>
    <row r="140" spans="1:86" ht="38.25" customHeight="1" x14ac:dyDescent="0.3">
      <c r="A140" s="349" t="s">
        <v>48</v>
      </c>
      <c r="B140" s="350" t="s">
        <v>659</v>
      </c>
      <c r="C140" s="351"/>
      <c r="D140" s="352" t="s">
        <v>297</v>
      </c>
      <c r="E140" s="352" t="s">
        <v>298</v>
      </c>
      <c r="F140" s="352" t="s">
        <v>299</v>
      </c>
      <c r="G140" s="352" t="s">
        <v>300</v>
      </c>
      <c r="H140" s="352" t="s">
        <v>301</v>
      </c>
      <c r="I140" s="352" t="s">
        <v>302</v>
      </c>
      <c r="J140" s="352" t="s">
        <v>303</v>
      </c>
      <c r="K140" s="352" t="s">
        <v>304</v>
      </c>
      <c r="L140" s="352" t="s">
        <v>305</v>
      </c>
      <c r="M140" s="352" t="s">
        <v>306</v>
      </c>
      <c r="N140" s="352" t="s">
        <v>307</v>
      </c>
      <c r="O140" s="352" t="s">
        <v>308</v>
      </c>
      <c r="P140" s="352" t="s">
        <v>309</v>
      </c>
      <c r="Q140" s="352" t="s">
        <v>310</v>
      </c>
      <c r="R140" s="352" t="s">
        <v>311</v>
      </c>
      <c r="S140" s="352" t="s">
        <v>312</v>
      </c>
      <c r="T140" s="352" t="s">
        <v>313</v>
      </c>
      <c r="U140" s="352" t="s">
        <v>314</v>
      </c>
      <c r="V140" s="352" t="s">
        <v>315</v>
      </c>
      <c r="W140" s="352" t="s">
        <v>316</v>
      </c>
      <c r="X140" s="352" t="s">
        <v>317</v>
      </c>
      <c r="Y140" s="352" t="s">
        <v>318</v>
      </c>
      <c r="Z140" s="352" t="s">
        <v>319</v>
      </c>
      <c r="AA140" s="352" t="s">
        <v>320</v>
      </c>
      <c r="AB140" s="352" t="s">
        <v>321</v>
      </c>
      <c r="AC140" s="352" t="s">
        <v>322</v>
      </c>
      <c r="AD140" s="352" t="s">
        <v>323</v>
      </c>
      <c r="AE140" s="352" t="s">
        <v>324</v>
      </c>
      <c r="AF140" s="352" t="s">
        <v>325</v>
      </c>
      <c r="AG140" s="352" t="s">
        <v>326</v>
      </c>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t="s">
        <v>233</v>
      </c>
      <c r="BG140" s="352" t="s">
        <v>234</v>
      </c>
      <c r="BH140" s="352" t="s">
        <v>235</v>
      </c>
      <c r="BI140" s="352" t="s">
        <v>236</v>
      </c>
      <c r="BJ140" s="352" t="s">
        <v>237</v>
      </c>
      <c r="BK140" s="352" t="s">
        <v>238</v>
      </c>
      <c r="BL140" s="352" t="s">
        <v>239</v>
      </c>
      <c r="BM140" s="352" t="s">
        <v>240</v>
      </c>
      <c r="BN140" s="352" t="s">
        <v>241</v>
      </c>
      <c r="BO140" s="352" t="s">
        <v>242</v>
      </c>
      <c r="BP140" s="352" t="s">
        <v>243</v>
      </c>
      <c r="BQ140" s="352" t="s">
        <v>244</v>
      </c>
      <c r="BR140" s="352" t="s">
        <v>245</v>
      </c>
      <c r="BS140" s="352" t="s">
        <v>246</v>
      </c>
      <c r="BT140" s="352" t="s">
        <v>247</v>
      </c>
      <c r="BU140" s="352" t="s">
        <v>248</v>
      </c>
      <c r="BV140" s="352" t="s">
        <v>249</v>
      </c>
      <c r="BW140" s="352" t="s">
        <v>250</v>
      </c>
      <c r="BX140" s="352" t="s">
        <v>251</v>
      </c>
      <c r="BY140" s="352" t="s">
        <v>252</v>
      </c>
      <c r="BZ140" s="352" t="s">
        <v>253</v>
      </c>
      <c r="CA140" s="352" t="s">
        <v>254</v>
      </c>
      <c r="CB140" s="352" t="s">
        <v>255</v>
      </c>
      <c r="CC140" s="352" t="s">
        <v>256</v>
      </c>
      <c r="CD140" s="352" t="s">
        <v>257</v>
      </c>
      <c r="CE140" s="352" t="s">
        <v>258</v>
      </c>
      <c r="CF140" s="352" t="s">
        <v>259</v>
      </c>
      <c r="CG140" s="353" t="s">
        <v>260</v>
      </c>
      <c r="CH140" s="354" t="s">
        <v>261</v>
      </c>
    </row>
    <row r="141" spans="1:86" ht="24.75" customHeight="1" x14ac:dyDescent="0.3">
      <c r="A141" s="355">
        <v>2026</v>
      </c>
      <c r="B141" s="356" t="s">
        <v>625</v>
      </c>
      <c r="C141" s="357"/>
      <c r="D141" s="358" t="s">
        <v>263</v>
      </c>
      <c r="E141" s="358" t="s">
        <v>263</v>
      </c>
      <c r="F141" s="358" t="s">
        <v>263</v>
      </c>
      <c r="G141" s="358" t="s">
        <v>263</v>
      </c>
      <c r="H141" s="358" t="s">
        <v>263</v>
      </c>
      <c r="I141" s="358" t="s">
        <v>263</v>
      </c>
      <c r="J141" s="358" t="s">
        <v>263</v>
      </c>
      <c r="K141" s="358" t="s">
        <v>263</v>
      </c>
      <c r="L141" s="358" t="s">
        <v>263</v>
      </c>
      <c r="M141" s="358" t="s">
        <v>263</v>
      </c>
      <c r="N141" s="358" t="s">
        <v>263</v>
      </c>
      <c r="O141" s="358" t="s">
        <v>263</v>
      </c>
      <c r="P141" s="358" t="s">
        <v>263</v>
      </c>
      <c r="Q141" s="358" t="s">
        <v>263</v>
      </c>
      <c r="R141" s="358" t="s">
        <v>263</v>
      </c>
      <c r="S141" s="358" t="s">
        <v>263</v>
      </c>
      <c r="T141" s="358" t="s">
        <v>263</v>
      </c>
      <c r="U141" s="358" t="s">
        <v>263</v>
      </c>
      <c r="V141" s="358" t="s">
        <v>263</v>
      </c>
      <c r="W141" s="358" t="s">
        <v>263</v>
      </c>
      <c r="X141" s="358" t="s">
        <v>263</v>
      </c>
      <c r="Y141" s="358" t="s">
        <v>263</v>
      </c>
      <c r="Z141" s="358" t="s">
        <v>263</v>
      </c>
      <c r="AA141" s="358" t="s">
        <v>263</v>
      </c>
      <c r="AB141" s="358" t="s">
        <v>263</v>
      </c>
      <c r="AC141" s="358" t="s">
        <v>263</v>
      </c>
      <c r="AD141" s="358" t="s">
        <v>263</v>
      </c>
      <c r="AE141" s="358" t="s">
        <v>263</v>
      </c>
      <c r="AF141" s="358" t="s">
        <v>263</v>
      </c>
      <c r="AG141" s="358" t="s">
        <v>263</v>
      </c>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c r="BB141" s="358"/>
      <c r="BC141" s="358"/>
      <c r="BD141" s="358"/>
      <c r="BE141" s="358"/>
      <c r="BF141" s="358" t="s">
        <v>263</v>
      </c>
      <c r="BG141" s="358" t="s">
        <v>263</v>
      </c>
      <c r="BH141" s="358" t="s">
        <v>263</v>
      </c>
      <c r="BI141" s="358" t="s">
        <v>263</v>
      </c>
      <c r="BJ141" s="358" t="s">
        <v>263</v>
      </c>
      <c r="BK141" s="358" t="s">
        <v>263</v>
      </c>
      <c r="BL141" s="358" t="s">
        <v>263</v>
      </c>
      <c r="BM141" s="358" t="s">
        <v>263</v>
      </c>
      <c r="BN141" s="358" t="s">
        <v>263</v>
      </c>
      <c r="BO141" s="358" t="s">
        <v>263</v>
      </c>
      <c r="BP141" s="358" t="s">
        <v>263</v>
      </c>
      <c r="BQ141" s="358" t="s">
        <v>263</v>
      </c>
      <c r="BR141" s="358" t="s">
        <v>263</v>
      </c>
      <c r="BS141" s="358" t="s">
        <v>263</v>
      </c>
      <c r="BT141" s="358" t="s">
        <v>263</v>
      </c>
      <c r="BU141" s="358" t="s">
        <v>263</v>
      </c>
      <c r="BV141" s="358" t="s">
        <v>263</v>
      </c>
      <c r="BW141" s="358" t="s">
        <v>263</v>
      </c>
      <c r="BX141" s="358" t="s">
        <v>263</v>
      </c>
      <c r="BY141" s="358" t="s">
        <v>263</v>
      </c>
      <c r="BZ141" s="358" t="s">
        <v>263</v>
      </c>
      <c r="CA141" s="358" t="s">
        <v>263</v>
      </c>
      <c r="CB141" s="358" t="s">
        <v>263</v>
      </c>
      <c r="CC141" s="358" t="s">
        <v>264</v>
      </c>
      <c r="CD141" s="358" t="s">
        <v>264</v>
      </c>
      <c r="CE141" s="358" t="s">
        <v>264</v>
      </c>
      <c r="CF141" s="358" t="s">
        <v>264</v>
      </c>
      <c r="CG141" s="358" t="s">
        <v>264</v>
      </c>
      <c r="CH141" s="359" t="s">
        <v>264</v>
      </c>
    </row>
    <row r="142" spans="1:86" ht="32.4" customHeight="1" x14ac:dyDescent="0.3">
      <c r="A142" s="360"/>
      <c r="B142" s="267" t="s">
        <v>653</v>
      </c>
      <c r="C142" s="361"/>
      <c r="D142" s="362"/>
      <c r="E142" s="362"/>
      <c r="F142" s="362"/>
      <c r="G142" s="362"/>
      <c r="H142" s="362"/>
      <c r="I142" s="362"/>
      <c r="J142" s="362"/>
      <c r="K142" s="362"/>
      <c r="L142" s="362"/>
      <c r="M142" s="362"/>
      <c r="N142" s="362"/>
      <c r="O142" s="362"/>
      <c r="P142" s="362"/>
      <c r="Q142" s="362"/>
      <c r="R142" s="362"/>
      <c r="S142" s="362"/>
      <c r="T142" s="362"/>
      <c r="U142" s="362"/>
      <c r="V142" s="362"/>
      <c r="W142" s="362"/>
      <c r="X142" s="362"/>
      <c r="Y142" s="362"/>
      <c r="Z142" s="362"/>
      <c r="AA142" s="362"/>
      <c r="AB142" s="362"/>
      <c r="AC142" s="362"/>
      <c r="AD142" s="362"/>
      <c r="AE142" s="362"/>
      <c r="AF142" s="362"/>
      <c r="AG142" s="362"/>
      <c r="AH142" s="362"/>
      <c r="AI142" s="362"/>
      <c r="AJ142" s="362"/>
      <c r="AK142" s="362"/>
      <c r="AL142" s="362"/>
      <c r="AM142" s="362"/>
      <c r="AN142" s="362"/>
      <c r="AO142" s="362"/>
      <c r="AP142" s="362"/>
      <c r="AQ142" s="362"/>
      <c r="AR142" s="362"/>
      <c r="AS142" s="362"/>
      <c r="AT142" s="362"/>
      <c r="AU142" s="362"/>
      <c r="AV142" s="362"/>
      <c r="AW142" s="362"/>
      <c r="AX142" s="362"/>
      <c r="AY142" s="362"/>
      <c r="AZ142" s="362"/>
      <c r="BA142" s="362"/>
      <c r="BB142" s="362"/>
      <c r="BC142" s="362"/>
      <c r="BD142" s="362"/>
      <c r="BE142" s="362"/>
      <c r="BF142" s="366"/>
      <c r="BG142" s="366"/>
      <c r="BH142" s="366"/>
      <c r="BI142" s="366"/>
      <c r="BJ142" s="366"/>
      <c r="BK142" s="366"/>
      <c r="BL142" s="366"/>
      <c r="BM142" s="366"/>
      <c r="BN142" s="366"/>
      <c r="BO142" s="366"/>
      <c r="BP142" s="366"/>
      <c r="BQ142" s="366"/>
      <c r="BR142" s="366"/>
      <c r="BS142" s="366"/>
      <c r="BT142" s="366"/>
      <c r="BU142" s="366"/>
      <c r="BV142" s="366"/>
      <c r="BW142" s="366"/>
      <c r="BX142" s="366"/>
      <c r="BY142" s="366"/>
      <c r="BZ142" s="366"/>
      <c r="CA142" s="366"/>
      <c r="CB142" s="366"/>
      <c r="CC142" s="366"/>
      <c r="CD142" s="366"/>
      <c r="CE142" s="366"/>
      <c r="CF142" s="366"/>
      <c r="CG142" s="398"/>
      <c r="CH142" s="399"/>
    </row>
    <row r="143" spans="1:86" s="369" customFormat="1" ht="32.1" customHeight="1" x14ac:dyDescent="0.3">
      <c r="A143" s="360"/>
      <c r="B143" s="365" t="s">
        <v>361</v>
      </c>
      <c r="C143" s="361"/>
      <c r="D143" s="366"/>
      <c r="E143" s="366"/>
      <c r="F143" s="366"/>
      <c r="G143" s="366"/>
      <c r="H143" s="366"/>
      <c r="I143" s="366"/>
      <c r="J143" s="366"/>
      <c r="K143" s="366"/>
      <c r="L143" s="366"/>
      <c r="M143" s="366"/>
      <c r="N143" s="366"/>
      <c r="O143" s="366"/>
      <c r="P143" s="366"/>
      <c r="Q143" s="366"/>
      <c r="R143" s="366"/>
      <c r="S143" s="366"/>
      <c r="T143" s="366"/>
      <c r="U143" s="366"/>
      <c r="V143" s="366"/>
      <c r="W143" s="366"/>
      <c r="X143" s="366"/>
      <c r="Y143" s="366"/>
      <c r="Z143" s="366"/>
      <c r="AA143" s="366"/>
      <c r="AB143" s="366"/>
      <c r="AC143" s="366"/>
      <c r="AD143" s="366"/>
      <c r="AE143" s="366"/>
      <c r="AF143" s="366"/>
      <c r="AG143" s="366"/>
      <c r="AH143" s="366"/>
      <c r="AI143" s="366"/>
      <c r="AJ143" s="366"/>
      <c r="AK143" s="366"/>
      <c r="AL143" s="366"/>
      <c r="AM143" s="366"/>
      <c r="AN143" s="366"/>
      <c r="AO143" s="366"/>
      <c r="AP143" s="366"/>
      <c r="AQ143" s="366"/>
      <c r="AR143" s="366"/>
      <c r="AS143" s="366"/>
      <c r="AT143" s="366"/>
      <c r="AU143" s="366"/>
      <c r="AV143" s="366"/>
      <c r="AW143" s="366"/>
      <c r="AX143" s="366"/>
      <c r="AY143" s="366"/>
      <c r="AZ143" s="366"/>
      <c r="BA143" s="366"/>
      <c r="BB143" s="366"/>
      <c r="BC143" s="366"/>
      <c r="BD143" s="366"/>
      <c r="BE143" s="366"/>
      <c r="BF143" s="366"/>
      <c r="BG143" s="366"/>
      <c r="BH143" s="366"/>
      <c r="BI143" s="366"/>
      <c r="BJ143" s="366"/>
      <c r="BK143" s="366"/>
      <c r="BL143" s="366"/>
      <c r="BM143" s="366"/>
      <c r="BN143" s="366"/>
      <c r="BO143" s="366"/>
      <c r="BP143" s="366"/>
      <c r="BQ143" s="366"/>
      <c r="BR143" s="366"/>
      <c r="BS143" s="366"/>
      <c r="BT143" s="366"/>
      <c r="BU143" s="366"/>
      <c r="BV143" s="366"/>
      <c r="BW143" s="366"/>
      <c r="BX143" s="366"/>
      <c r="BY143" s="366"/>
      <c r="BZ143" s="366"/>
      <c r="CA143" s="366"/>
      <c r="CB143" s="366"/>
      <c r="CC143" s="366"/>
      <c r="CD143" s="366"/>
      <c r="CE143" s="366"/>
      <c r="CF143" s="366"/>
      <c r="CG143" s="366"/>
      <c r="CH143" s="382"/>
    </row>
    <row r="144" spans="1:86" ht="21" customHeight="1" x14ac:dyDescent="0.3">
      <c r="A144" s="370"/>
      <c r="B144" s="371" t="s">
        <v>590</v>
      </c>
      <c r="C144" s="372"/>
      <c r="D144" s="367"/>
      <c r="E144" s="367"/>
      <c r="F144" s="367"/>
      <c r="G144" s="367"/>
      <c r="H144" s="367"/>
      <c r="I144" s="367"/>
      <c r="J144" s="367"/>
      <c r="K144" s="367"/>
      <c r="L144" s="367"/>
      <c r="M144" s="367"/>
      <c r="N144" s="367"/>
      <c r="O144" s="367"/>
      <c r="P144" s="367"/>
      <c r="Q144" s="367"/>
      <c r="R144" s="367"/>
      <c r="S144" s="367"/>
      <c r="T144" s="367"/>
      <c r="U144" s="367"/>
      <c r="V144" s="367"/>
      <c r="W144" s="367"/>
      <c r="X144" s="367"/>
      <c r="Y144" s="367"/>
      <c r="Z144" s="367"/>
      <c r="AA144" s="367"/>
      <c r="AB144" s="367"/>
      <c r="AC144" s="367"/>
      <c r="AD144" s="367"/>
      <c r="AE144" s="367"/>
      <c r="AF144" s="367"/>
      <c r="AG144" s="367"/>
      <c r="AH144" s="367"/>
      <c r="AI144" s="367"/>
      <c r="AJ144" s="367"/>
      <c r="AK144" s="367"/>
      <c r="AL144" s="367"/>
      <c r="AM144" s="367"/>
      <c r="AN144" s="367"/>
      <c r="AO144" s="367"/>
      <c r="AP144" s="367"/>
      <c r="AQ144" s="367"/>
      <c r="AR144" s="367"/>
      <c r="AS144" s="367"/>
      <c r="AT144" s="367"/>
      <c r="AU144" s="367"/>
      <c r="AV144" s="367"/>
      <c r="AW144" s="367"/>
      <c r="AX144" s="367"/>
      <c r="AY144" s="367"/>
      <c r="AZ144" s="367"/>
      <c r="BA144" s="367"/>
      <c r="BB144" s="367"/>
      <c r="BC144" s="367"/>
      <c r="BD144" s="367"/>
      <c r="BE144" s="367"/>
      <c r="BF144" s="367">
        <f t="shared" ref="BF144:CG144" si="80">SUM(BF145+BF148)</f>
        <v>234</v>
      </c>
      <c r="BG144" s="367">
        <f t="shared" si="80"/>
        <v>245</v>
      </c>
      <c r="BH144" s="367">
        <f t="shared" si="80"/>
        <v>254</v>
      </c>
      <c r="BI144" s="367">
        <f t="shared" si="80"/>
        <v>260</v>
      </c>
      <c r="BJ144" s="367">
        <f t="shared" si="80"/>
        <v>266</v>
      </c>
      <c r="BK144" s="367">
        <f t="shared" si="80"/>
        <v>274</v>
      </c>
      <c r="BL144" s="367">
        <f t="shared" si="80"/>
        <v>284</v>
      </c>
      <c r="BM144" s="367">
        <f t="shared" si="80"/>
        <v>295</v>
      </c>
      <c r="BN144" s="367">
        <f t="shared" si="80"/>
        <v>303</v>
      </c>
      <c r="BO144" s="367">
        <f t="shared" si="80"/>
        <v>311</v>
      </c>
      <c r="BP144" s="367">
        <f t="shared" si="80"/>
        <v>322</v>
      </c>
      <c r="BQ144" s="367">
        <f t="shared" si="80"/>
        <v>332</v>
      </c>
      <c r="BR144" s="367">
        <f t="shared" si="80"/>
        <v>351</v>
      </c>
      <c r="BS144" s="367">
        <f t="shared" si="80"/>
        <v>373</v>
      </c>
      <c r="BT144" s="367">
        <f t="shared" si="80"/>
        <v>392</v>
      </c>
      <c r="BU144" s="367">
        <f t="shared" si="80"/>
        <v>414</v>
      </c>
      <c r="BV144" s="367">
        <f t="shared" si="80"/>
        <v>436</v>
      </c>
      <c r="BW144" s="367">
        <f t="shared" si="80"/>
        <v>466</v>
      </c>
      <c r="BX144" s="367">
        <f t="shared" si="80"/>
        <v>494</v>
      </c>
      <c r="BY144" s="367">
        <f t="shared" si="80"/>
        <v>529</v>
      </c>
      <c r="BZ144" s="367">
        <f t="shared" si="80"/>
        <v>591</v>
      </c>
      <c r="CA144" s="367">
        <f t="shared" si="80"/>
        <v>669</v>
      </c>
      <c r="CB144" s="367">
        <f t="shared" si="80"/>
        <v>764</v>
      </c>
      <c r="CC144" s="367">
        <f t="shared" si="80"/>
        <v>884</v>
      </c>
      <c r="CD144" s="367">
        <f t="shared" si="80"/>
        <v>967</v>
      </c>
      <c r="CE144" s="367">
        <f t="shared" si="80"/>
        <v>1034</v>
      </c>
      <c r="CF144" s="367">
        <f t="shared" si="80"/>
        <v>1092</v>
      </c>
      <c r="CG144" s="367">
        <f t="shared" si="80"/>
        <v>1142</v>
      </c>
      <c r="CH144" s="368">
        <f t="shared" ref="CH144" si="81">SUM(CH145+CH148)</f>
        <v>1186</v>
      </c>
    </row>
    <row r="145" spans="1:86" ht="15.6" x14ac:dyDescent="0.3">
      <c r="A145" s="370"/>
      <c r="B145" s="373" t="s">
        <v>639</v>
      </c>
      <c r="C145" s="372"/>
      <c r="D145" s="367"/>
      <c r="E145" s="367"/>
      <c r="F145" s="367"/>
      <c r="G145" s="367"/>
      <c r="H145" s="367"/>
      <c r="I145" s="367"/>
      <c r="J145" s="367"/>
      <c r="K145" s="367"/>
      <c r="L145" s="367"/>
      <c r="M145" s="367"/>
      <c r="N145" s="367"/>
      <c r="O145" s="367"/>
      <c r="P145" s="367"/>
      <c r="Q145" s="367"/>
      <c r="R145" s="367"/>
      <c r="S145" s="367"/>
      <c r="T145" s="367"/>
      <c r="U145" s="367"/>
      <c r="V145" s="367"/>
      <c r="W145" s="367"/>
      <c r="X145" s="367"/>
      <c r="Y145" s="367"/>
      <c r="Z145" s="367"/>
      <c r="AA145" s="367"/>
      <c r="AB145" s="367"/>
      <c r="AC145" s="367"/>
      <c r="AD145" s="367"/>
      <c r="AE145" s="367"/>
      <c r="AF145" s="367"/>
      <c r="AG145" s="367"/>
      <c r="AH145" s="367"/>
      <c r="AI145" s="367"/>
      <c r="AJ145" s="367"/>
      <c r="AK145" s="367"/>
      <c r="AL145" s="367"/>
      <c r="AM145" s="367"/>
      <c r="AN145" s="367"/>
      <c r="AO145" s="367"/>
      <c r="AP145" s="367"/>
      <c r="AQ145" s="367"/>
      <c r="AR145" s="367"/>
      <c r="AS145" s="367"/>
      <c r="AT145" s="367"/>
      <c r="AU145" s="367"/>
      <c r="AV145" s="367"/>
      <c r="AW145" s="367"/>
      <c r="AX145" s="367"/>
      <c r="AY145" s="367"/>
      <c r="AZ145" s="367"/>
      <c r="BA145" s="367"/>
      <c r="BB145" s="367"/>
      <c r="BC145" s="367"/>
      <c r="BD145" s="367"/>
      <c r="BE145" s="367"/>
      <c r="BF145" s="367">
        <v>234</v>
      </c>
      <c r="BG145" s="367">
        <v>245</v>
      </c>
      <c r="BH145" s="367">
        <v>254</v>
      </c>
      <c r="BI145" s="367">
        <v>260</v>
      </c>
      <c r="BJ145" s="367">
        <v>266</v>
      </c>
      <c r="BK145" s="367">
        <v>274</v>
      </c>
      <c r="BL145" s="367">
        <v>284</v>
      </c>
      <c r="BM145" s="367">
        <v>295</v>
      </c>
      <c r="BN145" s="367">
        <v>303</v>
      </c>
      <c r="BO145" s="367">
        <v>311</v>
      </c>
      <c r="BP145" s="367">
        <v>322</v>
      </c>
      <c r="BQ145" s="367">
        <v>332</v>
      </c>
      <c r="BR145" s="367">
        <v>351</v>
      </c>
      <c r="BS145" s="367">
        <v>373</v>
      </c>
      <c r="BT145" s="367">
        <v>392</v>
      </c>
      <c r="BU145" s="367">
        <v>414</v>
      </c>
      <c r="BV145" s="367">
        <v>436</v>
      </c>
      <c r="BW145" s="367">
        <v>466</v>
      </c>
      <c r="BX145" s="367">
        <v>494</v>
      </c>
      <c r="BY145" s="367">
        <v>529</v>
      </c>
      <c r="BZ145" s="367">
        <v>591</v>
      </c>
      <c r="CA145" s="367">
        <v>669</v>
      </c>
      <c r="CB145" s="367">
        <v>764</v>
      </c>
      <c r="CC145" s="367">
        <v>884</v>
      </c>
      <c r="CD145" s="367">
        <v>967</v>
      </c>
      <c r="CE145" s="367">
        <v>1034</v>
      </c>
      <c r="CF145" s="367">
        <v>1092</v>
      </c>
      <c r="CG145" s="367">
        <v>1142</v>
      </c>
      <c r="CH145" s="368">
        <v>1186</v>
      </c>
    </row>
    <row r="146" spans="1:86" ht="15.6" x14ac:dyDescent="0.3">
      <c r="A146" s="370"/>
      <c r="B146" s="343" t="s">
        <v>470</v>
      </c>
      <c r="C146" s="372"/>
      <c r="D146" s="367"/>
      <c r="E146" s="367"/>
      <c r="F146" s="367"/>
      <c r="G146" s="367"/>
      <c r="H146" s="367"/>
      <c r="I146" s="367"/>
      <c r="J146" s="367"/>
      <c r="K146" s="367"/>
      <c r="L146" s="367"/>
      <c r="M146" s="367"/>
      <c r="N146" s="367"/>
      <c r="O146" s="367"/>
      <c r="P146" s="367"/>
      <c r="Q146" s="367"/>
      <c r="R146" s="367"/>
      <c r="S146" s="367"/>
      <c r="T146" s="367"/>
      <c r="U146" s="367"/>
      <c r="V146" s="367"/>
      <c r="W146" s="367"/>
      <c r="X146" s="367"/>
      <c r="Y146" s="367"/>
      <c r="Z146" s="367"/>
      <c r="AA146" s="367"/>
      <c r="AB146" s="367"/>
      <c r="AC146" s="367"/>
      <c r="AD146" s="367"/>
      <c r="AE146" s="367"/>
      <c r="AF146" s="367"/>
      <c r="AG146" s="367"/>
      <c r="AH146" s="367"/>
      <c r="AI146" s="367"/>
      <c r="AJ146" s="367"/>
      <c r="AK146" s="367"/>
      <c r="AL146" s="367"/>
      <c r="AM146" s="367"/>
      <c r="AN146" s="367"/>
      <c r="AO146" s="367"/>
      <c r="AP146" s="367"/>
      <c r="AQ146" s="367"/>
      <c r="AR146" s="367"/>
      <c r="AS146" s="367"/>
      <c r="AT146" s="367"/>
      <c r="AU146" s="367"/>
      <c r="AV146" s="367"/>
      <c r="AW146" s="367"/>
      <c r="AX146" s="367"/>
      <c r="AY146" s="367"/>
      <c r="AZ146" s="367"/>
      <c r="BA146" s="367"/>
      <c r="BB146" s="367"/>
      <c r="BC146" s="367"/>
      <c r="BD146" s="367"/>
      <c r="BE146" s="367"/>
      <c r="BF146" s="367">
        <v>234</v>
      </c>
      <c r="BG146" s="367">
        <v>245</v>
      </c>
      <c r="BH146" s="367">
        <v>254</v>
      </c>
      <c r="BI146" s="367">
        <v>260</v>
      </c>
      <c r="BJ146" s="367">
        <v>266</v>
      </c>
      <c r="BK146" s="367">
        <v>273</v>
      </c>
      <c r="BL146" s="367">
        <v>283</v>
      </c>
      <c r="BM146" s="367">
        <v>295</v>
      </c>
      <c r="BN146" s="367">
        <v>303</v>
      </c>
      <c r="BO146" s="367">
        <v>311</v>
      </c>
      <c r="BP146" s="367">
        <v>321</v>
      </c>
      <c r="BQ146" s="367">
        <v>332</v>
      </c>
      <c r="BR146" s="367">
        <v>350</v>
      </c>
      <c r="BS146" s="367">
        <v>373</v>
      </c>
      <c r="BT146" s="367">
        <v>392</v>
      </c>
      <c r="BU146" s="367">
        <v>413</v>
      </c>
      <c r="BV146" s="367">
        <v>435</v>
      </c>
      <c r="BW146" s="367">
        <v>465</v>
      </c>
      <c r="BX146" s="367">
        <v>494</v>
      </c>
      <c r="BY146" s="367">
        <v>529</v>
      </c>
      <c r="BZ146" s="367">
        <v>591</v>
      </c>
      <c r="CA146" s="367">
        <v>669</v>
      </c>
      <c r="CB146" s="367">
        <v>764</v>
      </c>
      <c r="CC146" s="367">
        <v>884</v>
      </c>
      <c r="CD146" s="367">
        <v>967</v>
      </c>
      <c r="CE146" s="367">
        <v>1034</v>
      </c>
      <c r="CF146" s="367">
        <v>1092</v>
      </c>
      <c r="CG146" s="367">
        <v>1142</v>
      </c>
      <c r="CH146" s="368">
        <v>1186</v>
      </c>
    </row>
    <row r="147" spans="1:86" ht="15.6" x14ac:dyDescent="0.3">
      <c r="A147" s="370"/>
      <c r="B147" s="343" t="s">
        <v>471</v>
      </c>
      <c r="C147" s="372"/>
      <c r="D147" s="367"/>
      <c r="E147" s="367"/>
      <c r="F147" s="367"/>
      <c r="G147" s="367"/>
      <c r="H147" s="367"/>
      <c r="I147" s="367"/>
      <c r="J147" s="367"/>
      <c r="K147" s="367"/>
      <c r="L147" s="367"/>
      <c r="M147" s="367"/>
      <c r="N147" s="367"/>
      <c r="O147" s="367"/>
      <c r="P147" s="367"/>
      <c r="Q147" s="367"/>
      <c r="R147" s="367"/>
      <c r="S147" s="367"/>
      <c r="T147" s="367"/>
      <c r="U147" s="367"/>
      <c r="V147" s="367"/>
      <c r="W147" s="367"/>
      <c r="X147" s="367"/>
      <c r="Y147" s="367"/>
      <c r="Z147" s="367"/>
      <c r="AA147" s="367"/>
      <c r="AB147" s="367"/>
      <c r="AC147" s="367"/>
      <c r="AD147" s="367"/>
      <c r="AE147" s="367"/>
      <c r="AF147" s="367"/>
      <c r="AG147" s="367"/>
      <c r="AH147" s="367"/>
      <c r="AI147" s="367"/>
      <c r="AJ147" s="367"/>
      <c r="AK147" s="367"/>
      <c r="AL147" s="367"/>
      <c r="AM147" s="367"/>
      <c r="AN147" s="367"/>
      <c r="AO147" s="367"/>
      <c r="AP147" s="367"/>
      <c r="AQ147" s="367"/>
      <c r="AR147" s="367"/>
      <c r="AS147" s="367"/>
      <c r="AT147" s="367"/>
      <c r="AU147" s="367"/>
      <c r="AV147" s="367"/>
      <c r="AW147" s="367"/>
      <c r="AX147" s="367"/>
      <c r="AY147" s="367"/>
      <c r="AZ147" s="367"/>
      <c r="BA147" s="367"/>
      <c r="BB147" s="367"/>
      <c r="BC147" s="367"/>
      <c r="BD147" s="367"/>
      <c r="BE147" s="367"/>
      <c r="BF147" s="367">
        <v>0</v>
      </c>
      <c r="BG147" s="367">
        <v>0</v>
      </c>
      <c r="BH147" s="367">
        <v>0</v>
      </c>
      <c r="BI147" s="367">
        <v>0</v>
      </c>
      <c r="BJ147" s="367">
        <v>0</v>
      </c>
      <c r="BK147" s="367">
        <v>0</v>
      </c>
      <c r="BL147" s="367">
        <v>0</v>
      </c>
      <c r="BM147" s="367">
        <v>0</v>
      </c>
      <c r="BN147" s="367">
        <v>0</v>
      </c>
      <c r="BO147" s="367">
        <v>0</v>
      </c>
      <c r="BP147" s="367">
        <v>0</v>
      </c>
      <c r="BQ147" s="367">
        <v>0</v>
      </c>
      <c r="BR147" s="367">
        <v>0</v>
      </c>
      <c r="BS147" s="367">
        <v>0</v>
      </c>
      <c r="BT147" s="367">
        <v>0</v>
      </c>
      <c r="BU147" s="367">
        <v>0</v>
      </c>
      <c r="BV147" s="367">
        <v>0</v>
      </c>
      <c r="BW147" s="367">
        <v>0</v>
      </c>
      <c r="BX147" s="367">
        <v>0</v>
      </c>
      <c r="BY147" s="367">
        <v>0</v>
      </c>
      <c r="BZ147" s="367">
        <v>0</v>
      </c>
      <c r="CA147" s="367">
        <v>0</v>
      </c>
      <c r="CB147" s="367">
        <v>0</v>
      </c>
      <c r="CC147" s="367">
        <v>0</v>
      </c>
      <c r="CD147" s="367">
        <v>0</v>
      </c>
      <c r="CE147" s="367">
        <v>0</v>
      </c>
      <c r="CF147" s="367">
        <v>0</v>
      </c>
      <c r="CG147" s="367">
        <v>0</v>
      </c>
      <c r="CH147" s="368">
        <v>0</v>
      </c>
    </row>
    <row r="148" spans="1:86" ht="15.6" x14ac:dyDescent="0.3">
      <c r="A148" s="370"/>
      <c r="B148" s="373" t="s">
        <v>415</v>
      </c>
      <c r="C148" s="372"/>
      <c r="D148" s="367"/>
      <c r="E148" s="367"/>
      <c r="F148" s="367"/>
      <c r="G148" s="367"/>
      <c r="H148" s="367"/>
      <c r="I148" s="367"/>
      <c r="J148" s="367"/>
      <c r="K148" s="367"/>
      <c r="L148" s="367"/>
      <c r="M148" s="367"/>
      <c r="N148" s="367"/>
      <c r="O148" s="367"/>
      <c r="P148" s="367"/>
      <c r="Q148" s="367"/>
      <c r="R148" s="367"/>
      <c r="S148" s="367"/>
      <c r="T148" s="367"/>
      <c r="U148" s="367"/>
      <c r="V148" s="367"/>
      <c r="W148" s="367"/>
      <c r="X148" s="367"/>
      <c r="Y148" s="367"/>
      <c r="Z148" s="367"/>
      <c r="AA148" s="367"/>
      <c r="AB148" s="367"/>
      <c r="AC148" s="367"/>
      <c r="AD148" s="367"/>
      <c r="AE148" s="367"/>
      <c r="AF148" s="367"/>
      <c r="AG148" s="367"/>
      <c r="AH148" s="367"/>
      <c r="AI148" s="367"/>
      <c r="AJ148" s="367"/>
      <c r="AK148" s="367"/>
      <c r="AL148" s="367"/>
      <c r="AM148" s="367"/>
      <c r="AN148" s="367"/>
      <c r="AO148" s="367"/>
      <c r="AP148" s="367"/>
      <c r="AQ148" s="367"/>
      <c r="AR148" s="367"/>
      <c r="AS148" s="367"/>
      <c r="AT148" s="367"/>
      <c r="AU148" s="367"/>
      <c r="AV148" s="367"/>
      <c r="AW148" s="367"/>
      <c r="AX148" s="367"/>
      <c r="AY148" s="367"/>
      <c r="AZ148" s="367"/>
      <c r="BA148" s="367"/>
      <c r="BB148" s="367"/>
      <c r="BC148" s="367"/>
      <c r="BD148" s="367"/>
      <c r="BE148" s="367"/>
      <c r="BF148" s="367">
        <v>0</v>
      </c>
      <c r="BG148" s="367">
        <v>0</v>
      </c>
      <c r="BH148" s="367">
        <v>0</v>
      </c>
      <c r="BI148" s="367">
        <v>0</v>
      </c>
      <c r="BJ148" s="367">
        <v>0</v>
      </c>
      <c r="BK148" s="367">
        <v>0</v>
      </c>
      <c r="BL148" s="367">
        <v>0</v>
      </c>
      <c r="BM148" s="367">
        <v>0</v>
      </c>
      <c r="BN148" s="367">
        <v>0</v>
      </c>
      <c r="BO148" s="367">
        <v>0</v>
      </c>
      <c r="BP148" s="367">
        <v>0</v>
      </c>
      <c r="BQ148" s="367">
        <v>0</v>
      </c>
      <c r="BR148" s="367">
        <v>0</v>
      </c>
      <c r="BS148" s="367">
        <v>0</v>
      </c>
      <c r="BT148" s="367">
        <v>0</v>
      </c>
      <c r="BU148" s="367">
        <v>0</v>
      </c>
      <c r="BV148" s="367">
        <v>0</v>
      </c>
      <c r="BW148" s="367">
        <v>0</v>
      </c>
      <c r="BX148" s="367">
        <v>0</v>
      </c>
      <c r="BY148" s="367">
        <v>0</v>
      </c>
      <c r="BZ148" s="367">
        <v>0</v>
      </c>
      <c r="CA148" s="367">
        <v>0</v>
      </c>
      <c r="CB148" s="367">
        <v>0</v>
      </c>
      <c r="CC148" s="367">
        <v>0</v>
      </c>
      <c r="CD148" s="367">
        <v>0</v>
      </c>
      <c r="CE148" s="367">
        <v>0</v>
      </c>
      <c r="CF148" s="367">
        <v>0</v>
      </c>
      <c r="CG148" s="367">
        <v>0</v>
      </c>
      <c r="CH148" s="368">
        <v>0</v>
      </c>
    </row>
    <row r="149" spans="1:86" ht="32.1" customHeight="1" x14ac:dyDescent="0.3">
      <c r="A149" s="370"/>
      <c r="B149" s="365" t="s">
        <v>654</v>
      </c>
      <c r="C149" s="372"/>
      <c r="D149" s="367"/>
      <c r="E149" s="367"/>
      <c r="F149" s="367"/>
      <c r="G149" s="367"/>
      <c r="H149" s="367"/>
      <c r="I149" s="367"/>
      <c r="J149" s="367"/>
      <c r="K149" s="367"/>
      <c r="L149" s="367"/>
      <c r="M149" s="367"/>
      <c r="N149" s="367"/>
      <c r="O149" s="367"/>
      <c r="P149" s="367"/>
      <c r="Q149" s="367"/>
      <c r="R149" s="367"/>
      <c r="S149" s="367"/>
      <c r="T149" s="367"/>
      <c r="U149" s="367"/>
      <c r="V149" s="367"/>
      <c r="W149" s="367"/>
      <c r="X149" s="367"/>
      <c r="Y149" s="367"/>
      <c r="Z149" s="367"/>
      <c r="AA149" s="367"/>
      <c r="AB149" s="367"/>
      <c r="AC149" s="367"/>
      <c r="AD149" s="367"/>
      <c r="AE149" s="367"/>
      <c r="AF149" s="367"/>
      <c r="AG149" s="367"/>
      <c r="AH149" s="367"/>
      <c r="AI149" s="367"/>
      <c r="AJ149" s="367"/>
      <c r="AK149" s="367"/>
      <c r="AL149" s="367"/>
      <c r="AM149" s="367"/>
      <c r="AN149" s="367"/>
      <c r="AO149" s="367"/>
      <c r="AP149" s="367"/>
      <c r="AQ149" s="367"/>
      <c r="AR149" s="367"/>
      <c r="AS149" s="367"/>
      <c r="AT149" s="367"/>
      <c r="AU149" s="367"/>
      <c r="AV149" s="367"/>
      <c r="AW149" s="367"/>
      <c r="AX149" s="367"/>
      <c r="AY149" s="367"/>
      <c r="AZ149" s="367"/>
      <c r="BA149" s="367"/>
      <c r="BB149" s="367"/>
      <c r="BC149" s="367"/>
      <c r="BD149" s="367"/>
      <c r="BE149" s="367"/>
      <c r="BF149" s="367"/>
      <c r="BG149" s="367"/>
      <c r="BH149" s="367"/>
      <c r="BI149" s="367"/>
      <c r="BJ149" s="367"/>
      <c r="BK149" s="367"/>
      <c r="BL149" s="367"/>
      <c r="BM149" s="367"/>
      <c r="BN149" s="367"/>
      <c r="BO149" s="367"/>
      <c r="BP149" s="367"/>
      <c r="BQ149" s="367"/>
      <c r="BR149" s="367"/>
      <c r="BS149" s="367"/>
      <c r="BT149" s="367"/>
      <c r="BU149" s="367"/>
      <c r="BV149" s="367"/>
      <c r="BW149" s="367"/>
      <c r="BX149" s="367"/>
      <c r="BY149" s="367"/>
      <c r="BZ149" s="367"/>
      <c r="CA149" s="367"/>
      <c r="CB149" s="367"/>
      <c r="CC149" s="367"/>
      <c r="CD149" s="367"/>
      <c r="CE149" s="367"/>
      <c r="CF149" s="367"/>
      <c r="CG149" s="367"/>
      <c r="CH149" s="368"/>
    </row>
    <row r="150" spans="1:86" ht="21" customHeight="1" x14ac:dyDescent="0.3">
      <c r="A150" s="370"/>
      <c r="B150" s="371" t="s">
        <v>590</v>
      </c>
      <c r="C150" s="372"/>
      <c r="D150" s="367"/>
      <c r="E150" s="367"/>
      <c r="F150" s="367"/>
      <c r="G150" s="367"/>
      <c r="H150" s="367"/>
      <c r="I150" s="367"/>
      <c r="J150" s="367"/>
      <c r="K150" s="367"/>
      <c r="L150" s="367"/>
      <c r="M150" s="367"/>
      <c r="N150" s="367"/>
      <c r="O150" s="367"/>
      <c r="P150" s="367"/>
      <c r="Q150" s="367"/>
      <c r="R150" s="367"/>
      <c r="S150" s="367"/>
      <c r="T150" s="367"/>
      <c r="U150" s="367"/>
      <c r="V150" s="367"/>
      <c r="W150" s="367"/>
      <c r="X150" s="367"/>
      <c r="Y150" s="367"/>
      <c r="Z150" s="367"/>
      <c r="AA150" s="367"/>
      <c r="AB150" s="367"/>
      <c r="AC150" s="367"/>
      <c r="AD150" s="367"/>
      <c r="AE150" s="367"/>
      <c r="AF150" s="367"/>
      <c r="AG150" s="367"/>
      <c r="AH150" s="367"/>
      <c r="AI150" s="367"/>
      <c r="AJ150" s="367"/>
      <c r="AK150" s="367"/>
      <c r="AL150" s="367"/>
      <c r="AM150" s="367"/>
      <c r="AN150" s="367"/>
      <c r="AO150" s="367"/>
      <c r="AP150" s="367"/>
      <c r="AQ150" s="367"/>
      <c r="AR150" s="367"/>
      <c r="AS150" s="367"/>
      <c r="AT150" s="367"/>
      <c r="AU150" s="367"/>
      <c r="AV150" s="367"/>
      <c r="AW150" s="367"/>
      <c r="AX150" s="367"/>
      <c r="AY150" s="367"/>
      <c r="AZ150" s="367"/>
      <c r="BA150" s="367"/>
      <c r="BB150" s="367"/>
      <c r="BC150" s="367"/>
      <c r="BD150" s="367"/>
      <c r="BE150" s="367"/>
      <c r="BF150" s="367">
        <f t="shared" ref="BF150:CE150" si="82">SUM(BF151+BF154+BF155)</f>
        <v>1328</v>
      </c>
      <c r="BG150" s="367">
        <f t="shared" si="82"/>
        <v>1382</v>
      </c>
      <c r="BH150" s="367">
        <f t="shared" si="82"/>
        <v>1420</v>
      </c>
      <c r="BI150" s="367">
        <f t="shared" si="82"/>
        <v>1447</v>
      </c>
      <c r="BJ150" s="367">
        <f t="shared" si="82"/>
        <v>1473</v>
      </c>
      <c r="BK150" s="367">
        <f t="shared" si="82"/>
        <v>1506</v>
      </c>
      <c r="BL150" s="367">
        <f t="shared" si="82"/>
        <v>1541</v>
      </c>
      <c r="BM150" s="367">
        <f t="shared" si="82"/>
        <v>1583</v>
      </c>
      <c r="BN150" s="367">
        <f t="shared" si="82"/>
        <v>1619</v>
      </c>
      <c r="BO150" s="367">
        <f t="shared" si="82"/>
        <v>1646</v>
      </c>
      <c r="BP150" s="367">
        <f t="shared" si="82"/>
        <v>1674</v>
      </c>
      <c r="BQ150" s="367">
        <f t="shared" si="82"/>
        <v>1673</v>
      </c>
      <c r="BR150" s="367">
        <f t="shared" si="82"/>
        <v>1733</v>
      </c>
      <c r="BS150" s="367">
        <f t="shared" si="82"/>
        <v>1902</v>
      </c>
      <c r="BT150" s="367">
        <f t="shared" si="82"/>
        <v>1964</v>
      </c>
      <c r="BU150" s="367">
        <f t="shared" si="82"/>
        <v>1984</v>
      </c>
      <c r="BV150" s="367">
        <f t="shared" si="82"/>
        <v>2029</v>
      </c>
      <c r="BW150" s="367">
        <f t="shared" si="82"/>
        <v>2050</v>
      </c>
      <c r="BX150" s="367">
        <f t="shared" si="82"/>
        <v>2242</v>
      </c>
      <c r="BY150" s="367">
        <f t="shared" si="82"/>
        <v>2370</v>
      </c>
      <c r="BZ150" s="367">
        <f t="shared" si="82"/>
        <v>2603</v>
      </c>
      <c r="CA150" s="367">
        <f t="shared" si="82"/>
        <v>2855</v>
      </c>
      <c r="CB150" s="367">
        <f t="shared" si="82"/>
        <v>3173</v>
      </c>
      <c r="CC150" s="367">
        <f t="shared" si="82"/>
        <v>3394</v>
      </c>
      <c r="CD150" s="367">
        <f t="shared" si="82"/>
        <v>3627</v>
      </c>
      <c r="CE150" s="367">
        <f t="shared" si="82"/>
        <v>3875</v>
      </c>
      <c r="CF150" s="367">
        <f>SUM(CF151+CF154+CF155)</f>
        <v>4102</v>
      </c>
      <c r="CG150" s="367">
        <f>SUM(CG151+CG154+CG155)</f>
        <v>4293</v>
      </c>
      <c r="CH150" s="368">
        <f>SUM(CH151+CH154+CH155)</f>
        <v>4491</v>
      </c>
    </row>
    <row r="151" spans="1:86" s="369" customFormat="1" ht="15.6" x14ac:dyDescent="0.3">
      <c r="A151" s="360"/>
      <c r="B151" s="373" t="s">
        <v>639</v>
      </c>
      <c r="C151" s="361"/>
      <c r="D151" s="366"/>
      <c r="E151" s="366"/>
      <c r="F151" s="366"/>
      <c r="G151" s="366"/>
      <c r="H151" s="366"/>
      <c r="I151" s="366"/>
      <c r="J151" s="366"/>
      <c r="K151" s="366"/>
      <c r="L151" s="366"/>
      <c r="M151" s="366"/>
      <c r="N151" s="366"/>
      <c r="O151" s="366"/>
      <c r="P151" s="366"/>
      <c r="Q151" s="366"/>
      <c r="R151" s="366"/>
      <c r="S151" s="366"/>
      <c r="T151" s="366"/>
      <c r="U151" s="366"/>
      <c r="V151" s="366"/>
      <c r="W151" s="366"/>
      <c r="X151" s="366"/>
      <c r="Y151" s="366"/>
      <c r="Z151" s="366"/>
      <c r="AA151" s="366"/>
      <c r="AB151" s="366"/>
      <c r="AC151" s="366"/>
      <c r="AD151" s="366"/>
      <c r="AE151" s="366"/>
      <c r="AF151" s="366"/>
      <c r="AG151" s="366"/>
      <c r="AH151" s="367"/>
      <c r="AI151" s="367"/>
      <c r="AJ151" s="367"/>
      <c r="AK151" s="367"/>
      <c r="AL151" s="367"/>
      <c r="AM151" s="367"/>
      <c r="AN151" s="367"/>
      <c r="AO151" s="367"/>
      <c r="AP151" s="367"/>
      <c r="AQ151" s="367"/>
      <c r="AR151" s="367"/>
      <c r="AS151" s="367"/>
      <c r="AT151" s="367"/>
      <c r="AU151" s="367"/>
      <c r="AV151" s="367"/>
      <c r="AW151" s="367"/>
      <c r="AX151" s="367"/>
      <c r="AY151" s="367"/>
      <c r="AZ151" s="367"/>
      <c r="BA151" s="367"/>
      <c r="BB151" s="367"/>
      <c r="BC151" s="367"/>
      <c r="BD151" s="367"/>
      <c r="BE151" s="367"/>
      <c r="BF151" s="367">
        <v>1328</v>
      </c>
      <c r="BG151" s="367">
        <v>1382</v>
      </c>
      <c r="BH151" s="367">
        <v>1420</v>
      </c>
      <c r="BI151" s="367">
        <v>1447</v>
      </c>
      <c r="BJ151" s="367">
        <v>1473</v>
      </c>
      <c r="BK151" s="367">
        <v>1506</v>
      </c>
      <c r="BL151" s="367">
        <v>1541</v>
      </c>
      <c r="BM151" s="367">
        <v>1583</v>
      </c>
      <c r="BN151" s="367">
        <v>1619</v>
      </c>
      <c r="BO151" s="367">
        <v>1646</v>
      </c>
      <c r="BP151" s="367">
        <v>1674</v>
      </c>
      <c r="BQ151" s="367">
        <v>1662</v>
      </c>
      <c r="BR151" s="367">
        <v>1569</v>
      </c>
      <c r="BS151" s="367">
        <v>1393</v>
      </c>
      <c r="BT151" s="367">
        <v>1100</v>
      </c>
      <c r="BU151" s="367">
        <v>741</v>
      </c>
      <c r="BV151" s="367">
        <v>497</v>
      </c>
      <c r="BW151" s="367">
        <v>322</v>
      </c>
      <c r="BX151" s="367">
        <v>204</v>
      </c>
      <c r="BY151" s="367">
        <v>186</v>
      </c>
      <c r="BZ151" s="367">
        <v>170</v>
      </c>
      <c r="CA151" s="367">
        <v>158</v>
      </c>
      <c r="CB151" s="367">
        <v>165</v>
      </c>
      <c r="CC151" s="367">
        <v>148</v>
      </c>
      <c r="CD151" s="367">
        <v>139</v>
      </c>
      <c r="CE151" s="367">
        <v>132</v>
      </c>
      <c r="CF151" s="367">
        <v>106</v>
      </c>
      <c r="CG151" s="367">
        <v>49</v>
      </c>
      <c r="CH151" s="368">
        <v>37</v>
      </c>
    </row>
    <row r="152" spans="1:86" s="369" customFormat="1" ht="15.6" x14ac:dyDescent="0.3">
      <c r="A152" s="360"/>
      <c r="B152" s="343" t="s">
        <v>470</v>
      </c>
      <c r="C152" s="361"/>
      <c r="D152" s="366"/>
      <c r="E152" s="366"/>
      <c r="F152" s="366"/>
      <c r="G152" s="366"/>
      <c r="H152" s="366"/>
      <c r="I152" s="366"/>
      <c r="J152" s="366"/>
      <c r="K152" s="366"/>
      <c r="L152" s="366"/>
      <c r="M152" s="366"/>
      <c r="N152" s="366"/>
      <c r="O152" s="366"/>
      <c r="P152" s="366"/>
      <c r="Q152" s="366"/>
      <c r="R152" s="366"/>
      <c r="S152" s="366"/>
      <c r="T152" s="366"/>
      <c r="U152" s="366"/>
      <c r="V152" s="366"/>
      <c r="W152" s="366"/>
      <c r="X152" s="366"/>
      <c r="Y152" s="366"/>
      <c r="Z152" s="366"/>
      <c r="AA152" s="366"/>
      <c r="AB152" s="366"/>
      <c r="AC152" s="366"/>
      <c r="AD152" s="366"/>
      <c r="AE152" s="366"/>
      <c r="AF152" s="366"/>
      <c r="AG152" s="366"/>
      <c r="AH152" s="367"/>
      <c r="AI152" s="367"/>
      <c r="AJ152" s="367"/>
      <c r="AK152" s="367"/>
      <c r="AL152" s="367"/>
      <c r="AM152" s="367"/>
      <c r="AN152" s="367"/>
      <c r="AO152" s="367"/>
      <c r="AP152" s="367"/>
      <c r="AQ152" s="367"/>
      <c r="AR152" s="367"/>
      <c r="AS152" s="367"/>
      <c r="AT152" s="367"/>
      <c r="AU152" s="367"/>
      <c r="AV152" s="367"/>
      <c r="AW152" s="367"/>
      <c r="AX152" s="367"/>
      <c r="AY152" s="367"/>
      <c r="AZ152" s="367"/>
      <c r="BA152" s="367"/>
      <c r="BB152" s="367"/>
      <c r="BC152" s="367"/>
      <c r="BD152" s="367"/>
      <c r="BE152" s="367"/>
      <c r="BF152" s="367">
        <v>1314</v>
      </c>
      <c r="BG152" s="367">
        <v>1368</v>
      </c>
      <c r="BH152" s="367">
        <v>1406</v>
      </c>
      <c r="BI152" s="367">
        <v>1432</v>
      </c>
      <c r="BJ152" s="367">
        <v>1457</v>
      </c>
      <c r="BK152" s="367">
        <v>1489</v>
      </c>
      <c r="BL152" s="367">
        <v>1524</v>
      </c>
      <c r="BM152" s="367">
        <v>1564</v>
      </c>
      <c r="BN152" s="367">
        <v>1599</v>
      </c>
      <c r="BO152" s="367">
        <v>1626</v>
      </c>
      <c r="BP152" s="367">
        <v>1654</v>
      </c>
      <c r="BQ152" s="367">
        <v>1644</v>
      </c>
      <c r="BR152" s="367">
        <v>1552</v>
      </c>
      <c r="BS152" s="367">
        <v>1386</v>
      </c>
      <c r="BT152" s="367">
        <v>1092</v>
      </c>
      <c r="BU152" s="367">
        <v>734</v>
      </c>
      <c r="BV152" s="367">
        <v>491</v>
      </c>
      <c r="BW152" s="367">
        <v>315</v>
      </c>
      <c r="BX152" s="367">
        <v>198</v>
      </c>
      <c r="BY152" s="367">
        <v>180</v>
      </c>
      <c r="BZ152" s="367">
        <v>165</v>
      </c>
      <c r="CA152" s="367">
        <v>153</v>
      </c>
      <c r="CB152" s="367">
        <v>161</v>
      </c>
      <c r="CC152" s="367">
        <v>144</v>
      </c>
      <c r="CD152" s="367">
        <v>136</v>
      </c>
      <c r="CE152" s="367">
        <v>129</v>
      </c>
      <c r="CF152" s="367">
        <v>103</v>
      </c>
      <c r="CG152" s="367">
        <v>46</v>
      </c>
      <c r="CH152" s="368">
        <v>35</v>
      </c>
    </row>
    <row r="153" spans="1:86" s="369" customFormat="1" ht="15.6" x14ac:dyDescent="0.3">
      <c r="A153" s="360"/>
      <c r="B153" s="343" t="s">
        <v>471</v>
      </c>
      <c r="C153" s="361"/>
      <c r="D153" s="366"/>
      <c r="E153" s="366"/>
      <c r="F153" s="366"/>
      <c r="G153" s="366"/>
      <c r="H153" s="366"/>
      <c r="I153" s="366"/>
      <c r="J153" s="366"/>
      <c r="K153" s="366"/>
      <c r="L153" s="366"/>
      <c r="M153" s="366"/>
      <c r="N153" s="366"/>
      <c r="O153" s="366"/>
      <c r="P153" s="366"/>
      <c r="Q153" s="366"/>
      <c r="R153" s="366"/>
      <c r="S153" s="366"/>
      <c r="T153" s="366"/>
      <c r="U153" s="366"/>
      <c r="V153" s="366"/>
      <c r="W153" s="366"/>
      <c r="X153" s="366"/>
      <c r="Y153" s="366"/>
      <c r="Z153" s="366"/>
      <c r="AA153" s="366"/>
      <c r="AB153" s="366"/>
      <c r="AC153" s="366"/>
      <c r="AD153" s="366"/>
      <c r="AE153" s="366"/>
      <c r="AF153" s="366"/>
      <c r="AG153" s="366"/>
      <c r="AH153" s="367"/>
      <c r="AI153" s="367"/>
      <c r="AJ153" s="367"/>
      <c r="AK153" s="367"/>
      <c r="AL153" s="367"/>
      <c r="AM153" s="367"/>
      <c r="AN153" s="367"/>
      <c r="AO153" s="367"/>
      <c r="AP153" s="367"/>
      <c r="AQ153" s="367"/>
      <c r="AR153" s="367"/>
      <c r="AS153" s="367"/>
      <c r="AT153" s="367"/>
      <c r="AU153" s="367"/>
      <c r="AV153" s="367"/>
      <c r="AW153" s="367"/>
      <c r="AX153" s="367"/>
      <c r="AY153" s="367"/>
      <c r="AZ153" s="367"/>
      <c r="BA153" s="367"/>
      <c r="BB153" s="367"/>
      <c r="BC153" s="367"/>
      <c r="BD153" s="367"/>
      <c r="BE153" s="367"/>
      <c r="BF153" s="367">
        <v>14</v>
      </c>
      <c r="BG153" s="367">
        <v>14</v>
      </c>
      <c r="BH153" s="367">
        <v>14</v>
      </c>
      <c r="BI153" s="367">
        <v>15</v>
      </c>
      <c r="BJ153" s="367">
        <v>16</v>
      </c>
      <c r="BK153" s="367">
        <v>16</v>
      </c>
      <c r="BL153" s="367">
        <v>17</v>
      </c>
      <c r="BM153" s="367">
        <v>19</v>
      </c>
      <c r="BN153" s="367">
        <v>19</v>
      </c>
      <c r="BO153" s="367">
        <v>20</v>
      </c>
      <c r="BP153" s="367">
        <v>20</v>
      </c>
      <c r="BQ153" s="367">
        <v>18</v>
      </c>
      <c r="BR153" s="367">
        <v>17</v>
      </c>
      <c r="BS153" s="367">
        <v>7</v>
      </c>
      <c r="BT153" s="367">
        <v>8</v>
      </c>
      <c r="BU153" s="367">
        <v>7</v>
      </c>
      <c r="BV153" s="367">
        <v>6</v>
      </c>
      <c r="BW153" s="367">
        <v>7</v>
      </c>
      <c r="BX153" s="367">
        <v>7</v>
      </c>
      <c r="BY153" s="367">
        <v>6</v>
      </c>
      <c r="BZ153" s="367">
        <v>5</v>
      </c>
      <c r="CA153" s="367">
        <v>4</v>
      </c>
      <c r="CB153" s="367">
        <v>4</v>
      </c>
      <c r="CC153" s="367">
        <v>3</v>
      </c>
      <c r="CD153" s="367">
        <v>3</v>
      </c>
      <c r="CE153" s="367">
        <v>3</v>
      </c>
      <c r="CF153" s="367">
        <v>3</v>
      </c>
      <c r="CG153" s="367">
        <v>3</v>
      </c>
      <c r="CH153" s="368">
        <v>3</v>
      </c>
    </row>
    <row r="154" spans="1:86" s="369" customFormat="1" ht="15.6" x14ac:dyDescent="0.3">
      <c r="A154" s="360"/>
      <c r="B154" s="373" t="s">
        <v>415</v>
      </c>
      <c r="C154" s="361"/>
      <c r="D154" s="366"/>
      <c r="E154" s="366"/>
      <c r="F154" s="366"/>
      <c r="G154" s="366"/>
      <c r="H154" s="366"/>
      <c r="I154" s="366"/>
      <c r="J154" s="366"/>
      <c r="K154" s="366"/>
      <c r="L154" s="366"/>
      <c r="M154" s="366"/>
      <c r="N154" s="366"/>
      <c r="O154" s="366"/>
      <c r="P154" s="366"/>
      <c r="Q154" s="366"/>
      <c r="R154" s="366"/>
      <c r="S154" s="366"/>
      <c r="T154" s="366"/>
      <c r="U154" s="366"/>
      <c r="V154" s="366"/>
      <c r="W154" s="366"/>
      <c r="X154" s="366"/>
      <c r="Y154" s="366"/>
      <c r="Z154" s="366"/>
      <c r="AA154" s="366"/>
      <c r="AB154" s="366"/>
      <c r="AC154" s="366"/>
      <c r="AD154" s="366"/>
      <c r="AE154" s="366"/>
      <c r="AF154" s="366"/>
      <c r="AG154" s="366"/>
      <c r="AH154" s="367"/>
      <c r="AI154" s="367"/>
      <c r="AJ154" s="367"/>
      <c r="AK154" s="367"/>
      <c r="AL154" s="367"/>
      <c r="AM154" s="367"/>
      <c r="AN154" s="367"/>
      <c r="AO154" s="367"/>
      <c r="AP154" s="367"/>
      <c r="AQ154" s="367"/>
      <c r="AR154" s="367"/>
      <c r="AS154" s="367"/>
      <c r="AT154" s="367"/>
      <c r="AU154" s="367"/>
      <c r="AV154" s="367"/>
      <c r="AW154" s="367"/>
      <c r="AX154" s="367"/>
      <c r="AY154" s="367"/>
      <c r="AZ154" s="367"/>
      <c r="BA154" s="367"/>
      <c r="BB154" s="367"/>
      <c r="BC154" s="367"/>
      <c r="BD154" s="367"/>
      <c r="BE154" s="367"/>
      <c r="BF154" s="367">
        <v>0</v>
      </c>
      <c r="BG154" s="367">
        <v>0</v>
      </c>
      <c r="BH154" s="367">
        <v>0</v>
      </c>
      <c r="BI154" s="367">
        <v>0</v>
      </c>
      <c r="BJ154" s="367">
        <v>0</v>
      </c>
      <c r="BK154" s="367">
        <v>0</v>
      </c>
      <c r="BL154" s="367">
        <v>0</v>
      </c>
      <c r="BM154" s="367">
        <v>0</v>
      </c>
      <c r="BN154" s="367">
        <v>0</v>
      </c>
      <c r="BO154" s="367">
        <v>0</v>
      </c>
      <c r="BP154" s="367">
        <v>0</v>
      </c>
      <c r="BQ154" s="367">
        <v>0</v>
      </c>
      <c r="BR154" s="367">
        <v>0</v>
      </c>
      <c r="BS154" s="367">
        <v>0</v>
      </c>
      <c r="BT154" s="367">
        <v>0</v>
      </c>
      <c r="BU154" s="367">
        <v>0</v>
      </c>
      <c r="BV154" s="367">
        <v>0</v>
      </c>
      <c r="BW154" s="367">
        <v>0</v>
      </c>
      <c r="BX154" s="367">
        <v>0</v>
      </c>
      <c r="BY154" s="367">
        <v>0</v>
      </c>
      <c r="BZ154" s="367">
        <v>0</v>
      </c>
      <c r="CA154" s="367">
        <v>0</v>
      </c>
      <c r="CB154" s="367">
        <v>0</v>
      </c>
      <c r="CC154" s="367">
        <v>0</v>
      </c>
      <c r="CD154" s="367">
        <v>0</v>
      </c>
      <c r="CE154" s="367">
        <v>0</v>
      </c>
      <c r="CF154" s="367">
        <v>0</v>
      </c>
      <c r="CG154" s="367">
        <v>0</v>
      </c>
      <c r="CH154" s="368">
        <v>0</v>
      </c>
    </row>
    <row r="155" spans="1:86" s="369" customFormat="1" ht="15.6" x14ac:dyDescent="0.3">
      <c r="A155" s="360"/>
      <c r="B155" s="373" t="s">
        <v>422</v>
      </c>
      <c r="C155" s="361"/>
      <c r="D155" s="366"/>
      <c r="E155" s="366"/>
      <c r="F155" s="366"/>
      <c r="G155" s="366"/>
      <c r="H155" s="366"/>
      <c r="I155" s="366"/>
      <c r="J155" s="366"/>
      <c r="K155" s="366"/>
      <c r="L155" s="366"/>
      <c r="M155" s="366"/>
      <c r="N155" s="366"/>
      <c r="O155" s="366"/>
      <c r="P155" s="366"/>
      <c r="Q155" s="366"/>
      <c r="R155" s="366"/>
      <c r="S155" s="366"/>
      <c r="T155" s="366"/>
      <c r="U155" s="366"/>
      <c r="V155" s="366"/>
      <c r="W155" s="366"/>
      <c r="X155" s="366"/>
      <c r="Y155" s="366"/>
      <c r="Z155" s="366"/>
      <c r="AA155" s="366"/>
      <c r="AB155" s="366"/>
      <c r="AC155" s="366"/>
      <c r="AD155" s="366"/>
      <c r="AE155" s="366"/>
      <c r="AF155" s="366"/>
      <c r="AG155" s="366"/>
      <c r="AH155" s="367"/>
      <c r="AI155" s="367"/>
      <c r="AJ155" s="367"/>
      <c r="AK155" s="367"/>
      <c r="AL155" s="367"/>
      <c r="AM155" s="367"/>
      <c r="AN155" s="367"/>
      <c r="AO155" s="367"/>
      <c r="AP155" s="367"/>
      <c r="AQ155" s="367"/>
      <c r="AR155" s="367"/>
      <c r="AS155" s="367"/>
      <c r="AT155" s="367"/>
      <c r="AU155" s="367"/>
      <c r="AV155" s="367"/>
      <c r="AW155" s="367"/>
      <c r="AX155" s="367"/>
      <c r="AY155" s="367"/>
      <c r="AZ155" s="367"/>
      <c r="BA155" s="367"/>
      <c r="BB155" s="367"/>
      <c r="BC155" s="367"/>
      <c r="BD155" s="367"/>
      <c r="BE155" s="367"/>
      <c r="BF155" s="367">
        <v>0</v>
      </c>
      <c r="BG155" s="367">
        <v>0</v>
      </c>
      <c r="BH155" s="367">
        <v>0</v>
      </c>
      <c r="BI155" s="367">
        <v>0</v>
      </c>
      <c r="BJ155" s="367">
        <v>0</v>
      </c>
      <c r="BK155" s="367">
        <v>0</v>
      </c>
      <c r="BL155" s="367">
        <v>0</v>
      </c>
      <c r="BM155" s="367">
        <v>0</v>
      </c>
      <c r="BN155" s="367">
        <v>0</v>
      </c>
      <c r="BO155" s="367">
        <v>0</v>
      </c>
      <c r="BP155" s="367">
        <v>0</v>
      </c>
      <c r="BQ155" s="367">
        <v>11</v>
      </c>
      <c r="BR155" s="367">
        <v>164</v>
      </c>
      <c r="BS155" s="367">
        <v>509</v>
      </c>
      <c r="BT155" s="367">
        <v>864</v>
      </c>
      <c r="BU155" s="367">
        <v>1243</v>
      </c>
      <c r="BV155" s="367">
        <v>1532</v>
      </c>
      <c r="BW155" s="367">
        <v>1728</v>
      </c>
      <c r="BX155" s="367">
        <v>2038</v>
      </c>
      <c r="BY155" s="367">
        <v>2184</v>
      </c>
      <c r="BZ155" s="367">
        <v>2433</v>
      </c>
      <c r="CA155" s="367">
        <v>2697</v>
      </c>
      <c r="CB155" s="367">
        <v>3008</v>
      </c>
      <c r="CC155" s="367">
        <v>3246</v>
      </c>
      <c r="CD155" s="367">
        <v>3488</v>
      </c>
      <c r="CE155" s="367">
        <v>3743</v>
      </c>
      <c r="CF155" s="367">
        <v>3996</v>
      </c>
      <c r="CG155" s="367">
        <v>4244</v>
      </c>
      <c r="CH155" s="368">
        <v>4454</v>
      </c>
    </row>
    <row r="156" spans="1:86" s="369" customFormat="1" ht="15.6" x14ac:dyDescent="0.3">
      <c r="A156" s="360"/>
      <c r="B156" s="343" t="s">
        <v>470</v>
      </c>
      <c r="C156" s="361"/>
      <c r="D156" s="366"/>
      <c r="E156" s="366"/>
      <c r="F156" s="366"/>
      <c r="G156" s="366"/>
      <c r="H156" s="366"/>
      <c r="I156" s="366"/>
      <c r="J156" s="366"/>
      <c r="K156" s="366"/>
      <c r="L156" s="366"/>
      <c r="M156" s="366"/>
      <c r="N156" s="366"/>
      <c r="O156" s="366"/>
      <c r="P156" s="366"/>
      <c r="Q156" s="366"/>
      <c r="R156" s="366"/>
      <c r="S156" s="366"/>
      <c r="T156" s="366"/>
      <c r="U156" s="366"/>
      <c r="V156" s="366"/>
      <c r="W156" s="366"/>
      <c r="X156" s="366"/>
      <c r="Y156" s="366"/>
      <c r="Z156" s="366"/>
      <c r="AA156" s="366"/>
      <c r="AB156" s="366"/>
      <c r="AC156" s="366"/>
      <c r="AD156" s="366"/>
      <c r="AE156" s="366"/>
      <c r="AF156" s="366"/>
      <c r="AG156" s="366"/>
      <c r="AH156" s="367"/>
      <c r="AI156" s="367"/>
      <c r="AJ156" s="367"/>
      <c r="AK156" s="367"/>
      <c r="AL156" s="367"/>
      <c r="AM156" s="367"/>
      <c r="AN156" s="367"/>
      <c r="AO156" s="367"/>
      <c r="AP156" s="367"/>
      <c r="AQ156" s="367"/>
      <c r="AR156" s="367"/>
      <c r="AS156" s="367"/>
      <c r="AT156" s="367"/>
      <c r="AU156" s="367"/>
      <c r="AV156" s="367"/>
      <c r="AW156" s="367"/>
      <c r="AX156" s="367"/>
      <c r="AY156" s="367"/>
      <c r="AZ156" s="367"/>
      <c r="BA156" s="367"/>
      <c r="BB156" s="367"/>
      <c r="BC156" s="367"/>
      <c r="BD156" s="367"/>
      <c r="BE156" s="367"/>
      <c r="BF156" s="367">
        <v>0</v>
      </c>
      <c r="BG156" s="367">
        <v>0</v>
      </c>
      <c r="BH156" s="367">
        <v>0</v>
      </c>
      <c r="BI156" s="367">
        <v>0</v>
      </c>
      <c r="BJ156" s="367">
        <v>0</v>
      </c>
      <c r="BK156" s="367">
        <v>0</v>
      </c>
      <c r="BL156" s="367">
        <v>0</v>
      </c>
      <c r="BM156" s="367">
        <v>0</v>
      </c>
      <c r="BN156" s="367">
        <v>0</v>
      </c>
      <c r="BO156" s="367">
        <v>0</v>
      </c>
      <c r="BP156" s="367">
        <v>0</v>
      </c>
      <c r="BQ156" s="367">
        <v>10</v>
      </c>
      <c r="BR156" s="367">
        <v>162</v>
      </c>
      <c r="BS156" s="367">
        <v>503</v>
      </c>
      <c r="BT156" s="367">
        <v>854</v>
      </c>
      <c r="BU156" s="367">
        <v>1228</v>
      </c>
      <c r="BV156" s="367">
        <v>1514</v>
      </c>
      <c r="BW156" s="367">
        <v>1709</v>
      </c>
      <c r="BX156" s="367">
        <v>2016</v>
      </c>
      <c r="BY156" s="367">
        <v>2160</v>
      </c>
      <c r="BZ156" s="367">
        <v>2406</v>
      </c>
      <c r="CA156" s="367">
        <v>2667</v>
      </c>
      <c r="CB156" s="367">
        <v>2975</v>
      </c>
      <c r="CC156" s="367">
        <v>3211</v>
      </c>
      <c r="CD156" s="367">
        <v>3450</v>
      </c>
      <c r="CE156" s="367">
        <v>3702</v>
      </c>
      <c r="CF156" s="367">
        <v>3952</v>
      </c>
      <c r="CG156" s="367">
        <v>4197</v>
      </c>
      <c r="CH156" s="368">
        <v>4406</v>
      </c>
    </row>
    <row r="157" spans="1:86" s="369" customFormat="1" ht="15.6" x14ac:dyDescent="0.3">
      <c r="A157" s="360"/>
      <c r="B157" s="343" t="s">
        <v>471</v>
      </c>
      <c r="C157" s="361"/>
      <c r="D157" s="366"/>
      <c r="E157" s="366"/>
      <c r="F157" s="366"/>
      <c r="G157" s="366"/>
      <c r="H157" s="366"/>
      <c r="I157" s="366"/>
      <c r="J157" s="366"/>
      <c r="K157" s="366"/>
      <c r="L157" s="366"/>
      <c r="M157" s="366"/>
      <c r="N157" s="366"/>
      <c r="O157" s="366"/>
      <c r="P157" s="366"/>
      <c r="Q157" s="366"/>
      <c r="R157" s="366"/>
      <c r="S157" s="366"/>
      <c r="T157" s="366"/>
      <c r="U157" s="366"/>
      <c r="V157" s="366"/>
      <c r="W157" s="366"/>
      <c r="X157" s="366"/>
      <c r="Y157" s="366"/>
      <c r="Z157" s="366"/>
      <c r="AA157" s="366"/>
      <c r="AB157" s="366"/>
      <c r="AC157" s="366"/>
      <c r="AD157" s="366"/>
      <c r="AE157" s="366"/>
      <c r="AF157" s="366"/>
      <c r="AG157" s="366"/>
      <c r="AH157" s="367"/>
      <c r="AI157" s="367"/>
      <c r="AJ157" s="367"/>
      <c r="AK157" s="367"/>
      <c r="AL157" s="367"/>
      <c r="AM157" s="367"/>
      <c r="AN157" s="367"/>
      <c r="AO157" s="367"/>
      <c r="AP157" s="367"/>
      <c r="AQ157" s="367"/>
      <c r="AR157" s="367"/>
      <c r="AS157" s="367"/>
      <c r="AT157" s="367"/>
      <c r="AU157" s="367"/>
      <c r="AV157" s="367"/>
      <c r="AW157" s="367"/>
      <c r="AX157" s="367"/>
      <c r="AY157" s="367"/>
      <c r="AZ157" s="367"/>
      <c r="BA157" s="367"/>
      <c r="BB157" s="367"/>
      <c r="BC157" s="367"/>
      <c r="BD157" s="367"/>
      <c r="BE157" s="367"/>
      <c r="BF157" s="367">
        <v>0</v>
      </c>
      <c r="BG157" s="367">
        <v>0</v>
      </c>
      <c r="BH157" s="367">
        <v>0</v>
      </c>
      <c r="BI157" s="367">
        <v>0</v>
      </c>
      <c r="BJ157" s="367">
        <v>0</v>
      </c>
      <c r="BK157" s="367">
        <v>0</v>
      </c>
      <c r="BL157" s="367">
        <v>0</v>
      </c>
      <c r="BM157" s="367">
        <v>0</v>
      </c>
      <c r="BN157" s="367">
        <v>0</v>
      </c>
      <c r="BO157" s="367">
        <v>0</v>
      </c>
      <c r="BP157" s="367">
        <v>0</v>
      </c>
      <c r="BQ157" s="367">
        <v>0</v>
      </c>
      <c r="BR157" s="367">
        <v>2</v>
      </c>
      <c r="BS157" s="367">
        <v>6</v>
      </c>
      <c r="BT157" s="367">
        <v>10</v>
      </c>
      <c r="BU157" s="367">
        <v>15</v>
      </c>
      <c r="BV157" s="367">
        <v>18</v>
      </c>
      <c r="BW157" s="367">
        <v>19</v>
      </c>
      <c r="BX157" s="367">
        <v>22</v>
      </c>
      <c r="BY157" s="367">
        <v>24</v>
      </c>
      <c r="BZ157" s="367">
        <v>26</v>
      </c>
      <c r="CA157" s="367">
        <v>29</v>
      </c>
      <c r="CB157" s="367">
        <v>33</v>
      </c>
      <c r="CC157" s="367">
        <v>35</v>
      </c>
      <c r="CD157" s="367">
        <v>38</v>
      </c>
      <c r="CE157" s="367">
        <v>41</v>
      </c>
      <c r="CF157" s="367">
        <v>43</v>
      </c>
      <c r="CG157" s="367">
        <v>46</v>
      </c>
      <c r="CH157" s="368">
        <v>48</v>
      </c>
    </row>
    <row r="158" spans="1:86" ht="21" customHeight="1" x14ac:dyDescent="0.3">
      <c r="A158" s="370"/>
      <c r="B158" s="371" t="s">
        <v>592</v>
      </c>
      <c r="C158" s="372"/>
      <c r="D158" s="367"/>
      <c r="E158" s="367"/>
      <c r="F158" s="367"/>
      <c r="G158" s="367"/>
      <c r="H158" s="367"/>
      <c r="I158" s="367"/>
      <c r="J158" s="367"/>
      <c r="K158" s="367"/>
      <c r="L158" s="367"/>
      <c r="M158" s="367"/>
      <c r="N158" s="367"/>
      <c r="O158" s="367"/>
      <c r="P158" s="367"/>
      <c r="Q158" s="367"/>
      <c r="R158" s="367"/>
      <c r="S158" s="367"/>
      <c r="T158" s="367"/>
      <c r="U158" s="367"/>
      <c r="V158" s="367"/>
      <c r="W158" s="367"/>
      <c r="X158" s="367"/>
      <c r="Y158" s="367"/>
      <c r="Z158" s="367"/>
      <c r="AA158" s="367"/>
      <c r="AB158" s="367"/>
      <c r="AC158" s="367"/>
      <c r="AD158" s="367"/>
      <c r="AE158" s="367"/>
      <c r="AF158" s="367"/>
      <c r="AG158" s="367"/>
      <c r="AH158" s="367"/>
      <c r="AI158" s="367"/>
      <c r="AJ158" s="367"/>
      <c r="AK158" s="367"/>
      <c r="AL158" s="367"/>
      <c r="AM158" s="367"/>
      <c r="AN158" s="367"/>
      <c r="AO158" s="367"/>
      <c r="AP158" s="367"/>
      <c r="AQ158" s="367"/>
      <c r="AR158" s="367"/>
      <c r="AS158" s="367"/>
      <c r="AT158" s="367"/>
      <c r="AU158" s="367"/>
      <c r="AV158" s="367"/>
      <c r="AW158" s="367"/>
      <c r="AX158" s="367"/>
      <c r="AY158" s="367"/>
      <c r="AZ158" s="367"/>
      <c r="BA158" s="367"/>
      <c r="BB158" s="367"/>
      <c r="BC158" s="367"/>
      <c r="BD158" s="367"/>
      <c r="BE158" s="367"/>
      <c r="BF158" s="367">
        <f>SUM(BF159:BF165)-BF166-BF161</f>
        <v>2740</v>
      </c>
      <c r="BG158" s="377">
        <f t="shared" ref="BG158:CH158" si="83">SUM(BG159:BG165)-BG166-BG161</f>
        <v>2748</v>
      </c>
      <c r="BH158" s="377">
        <f t="shared" si="83"/>
        <v>2741</v>
      </c>
      <c r="BI158" s="377">
        <f t="shared" si="83"/>
        <v>2694</v>
      </c>
      <c r="BJ158" s="377">
        <f t="shared" si="83"/>
        <v>2651</v>
      </c>
      <c r="BK158" s="377">
        <f t="shared" si="83"/>
        <v>2612</v>
      </c>
      <c r="BL158" s="377">
        <f t="shared" si="83"/>
        <v>2655</v>
      </c>
      <c r="BM158" s="377">
        <f t="shared" si="83"/>
        <v>2599</v>
      </c>
      <c r="BN158" s="377">
        <f t="shared" si="83"/>
        <v>2576</v>
      </c>
      <c r="BO158" s="377">
        <f t="shared" si="83"/>
        <v>2551</v>
      </c>
      <c r="BP158" s="377">
        <f t="shared" si="83"/>
        <v>2487</v>
      </c>
      <c r="BQ158" s="377">
        <f t="shared" si="83"/>
        <v>2427</v>
      </c>
      <c r="BR158" s="377">
        <f t="shared" si="83"/>
        <v>2488</v>
      </c>
      <c r="BS158" s="377">
        <f t="shared" si="83"/>
        <v>2497</v>
      </c>
      <c r="BT158" s="377">
        <f t="shared" si="83"/>
        <v>2455</v>
      </c>
      <c r="BU158" s="377">
        <f t="shared" si="83"/>
        <v>2369</v>
      </c>
      <c r="BV158" s="377">
        <f t="shared" si="83"/>
        <v>2200</v>
      </c>
      <c r="BW158" s="377">
        <f t="shared" si="83"/>
        <v>2541</v>
      </c>
      <c r="BX158" s="377">
        <f t="shared" si="83"/>
        <v>2645</v>
      </c>
      <c r="BY158" s="377">
        <f t="shared" si="83"/>
        <v>2869</v>
      </c>
      <c r="BZ158" s="377">
        <f t="shared" si="83"/>
        <v>3060</v>
      </c>
      <c r="CA158" s="377">
        <f t="shared" si="83"/>
        <v>3281</v>
      </c>
      <c r="CB158" s="377">
        <f t="shared" si="83"/>
        <v>3540</v>
      </c>
      <c r="CC158" s="377">
        <f t="shared" si="83"/>
        <v>3707</v>
      </c>
      <c r="CD158" s="377">
        <f t="shared" si="83"/>
        <v>3849</v>
      </c>
      <c r="CE158" s="377">
        <f t="shared" si="83"/>
        <v>3948</v>
      </c>
      <c r="CF158" s="377">
        <f t="shared" si="83"/>
        <v>3999</v>
      </c>
      <c r="CG158" s="367">
        <f t="shared" si="83"/>
        <v>4027</v>
      </c>
      <c r="CH158" s="368">
        <f t="shared" si="83"/>
        <v>4076</v>
      </c>
    </row>
    <row r="159" spans="1:86" ht="15.6" x14ac:dyDescent="0.3">
      <c r="A159" s="370"/>
      <c r="B159" s="373" t="s">
        <v>641</v>
      </c>
      <c r="C159" s="372"/>
      <c r="D159" s="367"/>
      <c r="E159" s="367"/>
      <c r="F159" s="367"/>
      <c r="G159" s="367"/>
      <c r="H159" s="367"/>
      <c r="I159" s="367"/>
      <c r="J159" s="367"/>
      <c r="K159" s="367"/>
      <c r="L159" s="367"/>
      <c r="M159" s="367"/>
      <c r="N159" s="367"/>
      <c r="O159" s="367"/>
      <c r="P159" s="367"/>
      <c r="Q159" s="367"/>
      <c r="R159" s="367"/>
      <c r="S159" s="367"/>
      <c r="T159" s="367"/>
      <c r="U159" s="367"/>
      <c r="V159" s="367"/>
      <c r="W159" s="367"/>
      <c r="X159" s="367"/>
      <c r="Y159" s="367"/>
      <c r="Z159" s="367"/>
      <c r="AA159" s="367"/>
      <c r="AB159" s="367"/>
      <c r="AC159" s="367"/>
      <c r="AD159" s="367"/>
      <c r="AE159" s="367"/>
      <c r="AF159" s="367"/>
      <c r="AG159" s="367"/>
      <c r="AH159" s="367"/>
      <c r="AI159" s="367"/>
      <c r="AJ159" s="367"/>
      <c r="AK159" s="367"/>
      <c r="AL159" s="367"/>
      <c r="AM159" s="367"/>
      <c r="AN159" s="367"/>
      <c r="AO159" s="367"/>
      <c r="AP159" s="367"/>
      <c r="AQ159" s="367"/>
      <c r="AR159" s="367"/>
      <c r="AS159" s="367"/>
      <c r="AT159" s="367"/>
      <c r="AU159" s="367"/>
      <c r="AV159" s="367"/>
      <c r="AW159" s="367"/>
      <c r="AX159" s="367"/>
      <c r="AY159" s="367"/>
      <c r="AZ159" s="367"/>
      <c r="BA159" s="367"/>
      <c r="BB159" s="367"/>
      <c r="BC159" s="367"/>
      <c r="BD159" s="367"/>
      <c r="BE159" s="367"/>
      <c r="BF159" s="367">
        <v>0</v>
      </c>
      <c r="BG159" s="367">
        <v>0</v>
      </c>
      <c r="BH159" s="367">
        <v>0</v>
      </c>
      <c r="BI159" s="367">
        <v>0</v>
      </c>
      <c r="BJ159" s="367">
        <v>0</v>
      </c>
      <c r="BK159" s="367">
        <v>0</v>
      </c>
      <c r="BL159" s="367">
        <v>136</v>
      </c>
      <c r="BM159" s="367">
        <v>391</v>
      </c>
      <c r="BN159" s="367">
        <v>579</v>
      </c>
      <c r="BO159" s="367">
        <v>811</v>
      </c>
      <c r="BP159" s="367">
        <v>1365</v>
      </c>
      <c r="BQ159" s="367">
        <v>1912</v>
      </c>
      <c r="BR159" s="367">
        <v>2235</v>
      </c>
      <c r="BS159" s="367">
        <v>2356</v>
      </c>
      <c r="BT159" s="367">
        <v>2381</v>
      </c>
      <c r="BU159" s="367">
        <v>2326</v>
      </c>
      <c r="BV159" s="367">
        <v>2168</v>
      </c>
      <c r="BW159" s="367">
        <v>1961</v>
      </c>
      <c r="BX159" s="367">
        <v>1875</v>
      </c>
      <c r="BY159" s="367">
        <v>1769</v>
      </c>
      <c r="BZ159" s="367">
        <v>1663</v>
      </c>
      <c r="CA159" s="367">
        <v>1573</v>
      </c>
      <c r="CB159" s="367">
        <v>1437</v>
      </c>
      <c r="CC159" s="367">
        <v>961</v>
      </c>
      <c r="CD159" s="367">
        <v>816</v>
      </c>
      <c r="CE159" s="367">
        <v>809</v>
      </c>
      <c r="CF159" s="367">
        <v>788</v>
      </c>
      <c r="CG159" s="367">
        <v>761</v>
      </c>
      <c r="CH159" s="368">
        <v>750</v>
      </c>
    </row>
    <row r="160" spans="1:86" ht="15.6" x14ac:dyDescent="0.3">
      <c r="A160" s="370"/>
      <c r="B160" s="373" t="s">
        <v>642</v>
      </c>
      <c r="C160" s="372"/>
      <c r="D160" s="367"/>
      <c r="E160" s="367"/>
      <c r="F160" s="367"/>
      <c r="G160" s="367"/>
      <c r="H160" s="367"/>
      <c r="I160" s="367"/>
      <c r="J160" s="367"/>
      <c r="K160" s="367"/>
      <c r="L160" s="367"/>
      <c r="M160" s="367"/>
      <c r="N160" s="367"/>
      <c r="O160" s="367"/>
      <c r="P160" s="367"/>
      <c r="Q160" s="367"/>
      <c r="R160" s="367"/>
      <c r="S160" s="367"/>
      <c r="T160" s="367"/>
      <c r="U160" s="367"/>
      <c r="V160" s="367"/>
      <c r="W160" s="367"/>
      <c r="X160" s="367"/>
      <c r="Y160" s="367"/>
      <c r="Z160" s="367"/>
      <c r="AA160" s="367"/>
      <c r="AB160" s="367"/>
      <c r="AC160" s="367"/>
      <c r="AD160" s="367"/>
      <c r="AE160" s="367"/>
      <c r="AF160" s="367"/>
      <c r="AG160" s="367"/>
      <c r="AH160" s="367"/>
      <c r="AI160" s="367"/>
      <c r="AJ160" s="367"/>
      <c r="AK160" s="367"/>
      <c r="AL160" s="367"/>
      <c r="AM160" s="367"/>
      <c r="AN160" s="367"/>
      <c r="AO160" s="367"/>
      <c r="AP160" s="367"/>
      <c r="AQ160" s="367"/>
      <c r="AR160" s="367"/>
      <c r="AS160" s="367"/>
      <c r="AT160" s="367"/>
      <c r="AU160" s="367"/>
      <c r="AV160" s="367"/>
      <c r="AW160" s="367"/>
      <c r="AX160" s="367"/>
      <c r="AY160" s="367"/>
      <c r="AZ160" s="367"/>
      <c r="BA160" s="367"/>
      <c r="BB160" s="367"/>
      <c r="BC160" s="367"/>
      <c r="BD160" s="367"/>
      <c r="BE160" s="367"/>
      <c r="BF160" s="367">
        <v>2483</v>
      </c>
      <c r="BG160" s="367">
        <v>2504</v>
      </c>
      <c r="BH160" s="367">
        <v>2510</v>
      </c>
      <c r="BI160" s="367">
        <v>2475</v>
      </c>
      <c r="BJ160" s="367">
        <v>2443</v>
      </c>
      <c r="BK160" s="367">
        <v>2415</v>
      </c>
      <c r="BL160" s="367">
        <v>2332</v>
      </c>
      <c r="BM160" s="367">
        <v>2031</v>
      </c>
      <c r="BN160" s="367">
        <v>1827</v>
      </c>
      <c r="BO160" s="367">
        <v>1577</v>
      </c>
      <c r="BP160" s="367">
        <v>965</v>
      </c>
      <c r="BQ160" s="367">
        <v>366</v>
      </c>
      <c r="BR160" s="367">
        <v>133</v>
      </c>
      <c r="BS160" s="367">
        <v>74</v>
      </c>
      <c r="BT160" s="367">
        <v>52</v>
      </c>
      <c r="BU160" s="367">
        <v>40</v>
      </c>
      <c r="BV160" s="367">
        <v>32</v>
      </c>
      <c r="BW160" s="367">
        <v>26</v>
      </c>
      <c r="BX160" s="367">
        <v>23</v>
      </c>
      <c r="BY160" s="367">
        <v>21</v>
      </c>
      <c r="BZ160" s="367">
        <v>19</v>
      </c>
      <c r="CA160" s="367">
        <v>17</v>
      </c>
      <c r="CB160" s="367">
        <v>15</v>
      </c>
      <c r="CC160" s="367">
        <v>13</v>
      </c>
      <c r="CD160" s="367">
        <v>10</v>
      </c>
      <c r="CE160" s="367">
        <v>8</v>
      </c>
      <c r="CF160" s="367">
        <v>6</v>
      </c>
      <c r="CG160" s="367">
        <v>3</v>
      </c>
      <c r="CH160" s="368">
        <v>1</v>
      </c>
    </row>
    <row r="161" spans="1:86" ht="15.6" x14ac:dyDescent="0.3">
      <c r="A161" s="370"/>
      <c r="B161" s="335" t="s">
        <v>627</v>
      </c>
      <c r="C161" s="372"/>
      <c r="D161" s="367"/>
      <c r="E161" s="367"/>
      <c r="F161" s="367"/>
      <c r="G161" s="367"/>
      <c r="H161" s="367"/>
      <c r="I161" s="367"/>
      <c r="J161" s="367"/>
      <c r="K161" s="367"/>
      <c r="L161" s="367"/>
      <c r="M161" s="367"/>
      <c r="N161" s="367"/>
      <c r="O161" s="367"/>
      <c r="P161" s="367"/>
      <c r="Q161" s="367"/>
      <c r="R161" s="367"/>
      <c r="S161" s="367"/>
      <c r="T161" s="367"/>
      <c r="U161" s="367"/>
      <c r="V161" s="367"/>
      <c r="W161" s="367"/>
      <c r="X161" s="367"/>
      <c r="Y161" s="367"/>
      <c r="Z161" s="367"/>
      <c r="AA161" s="367"/>
      <c r="AB161" s="367"/>
      <c r="AC161" s="367"/>
      <c r="AD161" s="367"/>
      <c r="AE161" s="367"/>
      <c r="AF161" s="367"/>
      <c r="AG161" s="367"/>
      <c r="AH161" s="367"/>
      <c r="AI161" s="367"/>
      <c r="AJ161" s="367"/>
      <c r="AK161" s="367"/>
      <c r="AL161" s="367"/>
      <c r="AM161" s="367"/>
      <c r="AN161" s="367"/>
      <c r="AO161" s="367"/>
      <c r="AP161" s="367"/>
      <c r="AQ161" s="367"/>
      <c r="AR161" s="367"/>
      <c r="AS161" s="367"/>
      <c r="AT161" s="367"/>
      <c r="AU161" s="367"/>
      <c r="AV161" s="367"/>
      <c r="AW161" s="367"/>
      <c r="AX161" s="367"/>
      <c r="AY161" s="367"/>
      <c r="AZ161" s="367"/>
      <c r="BA161" s="367"/>
      <c r="BB161" s="367"/>
      <c r="BC161" s="367"/>
      <c r="BD161" s="367"/>
      <c r="BE161" s="367"/>
      <c r="BF161" s="367">
        <v>1345</v>
      </c>
      <c r="BG161" s="367">
        <v>1297</v>
      </c>
      <c r="BH161" s="367">
        <v>1213</v>
      </c>
      <c r="BI161" s="367">
        <v>1198</v>
      </c>
      <c r="BJ161" s="367">
        <v>1196</v>
      </c>
      <c r="BK161" s="367">
        <v>1196</v>
      </c>
      <c r="BL161" s="367">
        <v>1176</v>
      </c>
      <c r="BM161" s="367">
        <v>1055</v>
      </c>
      <c r="BN161" s="367">
        <v>969</v>
      </c>
      <c r="BO161" s="367">
        <v>847</v>
      </c>
      <c r="BP161" s="367">
        <v>530</v>
      </c>
      <c r="BQ161" s="367">
        <v>252</v>
      </c>
      <c r="BR161" s="367">
        <v>138</v>
      </c>
      <c r="BS161" s="367">
        <v>73</v>
      </c>
      <c r="BT161" s="367">
        <v>28</v>
      </c>
      <c r="BU161" s="367">
        <v>6</v>
      </c>
      <c r="BV161" s="367">
        <v>0</v>
      </c>
      <c r="BW161" s="367">
        <v>0</v>
      </c>
      <c r="BX161" s="367">
        <v>0</v>
      </c>
      <c r="BY161" s="367">
        <v>0</v>
      </c>
      <c r="BZ161" s="367">
        <v>0</v>
      </c>
      <c r="CA161" s="367">
        <v>0</v>
      </c>
      <c r="CB161" s="367">
        <v>0</v>
      </c>
      <c r="CC161" s="367">
        <v>0</v>
      </c>
      <c r="CD161" s="367">
        <v>0</v>
      </c>
      <c r="CE161" s="367">
        <v>0</v>
      </c>
      <c r="CF161" s="367">
        <v>0</v>
      </c>
      <c r="CG161" s="367">
        <v>0</v>
      </c>
      <c r="CH161" s="368">
        <v>0</v>
      </c>
    </row>
    <row r="162" spans="1:86" ht="15.6" x14ac:dyDescent="0.3">
      <c r="A162" s="370"/>
      <c r="B162" s="373" t="s">
        <v>408</v>
      </c>
      <c r="C162" s="372"/>
      <c r="D162" s="367"/>
      <c r="E162" s="367"/>
      <c r="F162" s="367"/>
      <c r="G162" s="367"/>
      <c r="H162" s="367"/>
      <c r="I162" s="367"/>
      <c r="J162" s="367"/>
      <c r="K162" s="367"/>
      <c r="L162" s="367"/>
      <c r="M162" s="367"/>
      <c r="N162" s="367"/>
      <c r="O162" s="367"/>
      <c r="P162" s="367"/>
      <c r="Q162" s="367"/>
      <c r="R162" s="367"/>
      <c r="S162" s="367"/>
      <c r="T162" s="367"/>
      <c r="U162" s="367"/>
      <c r="V162" s="367"/>
      <c r="W162" s="367"/>
      <c r="X162" s="367"/>
      <c r="Y162" s="367"/>
      <c r="Z162" s="367"/>
      <c r="AA162" s="367"/>
      <c r="AB162" s="367"/>
      <c r="AC162" s="367"/>
      <c r="AD162" s="367"/>
      <c r="AE162" s="367"/>
      <c r="AF162" s="367"/>
      <c r="AG162" s="367"/>
      <c r="AH162" s="367"/>
      <c r="AI162" s="367"/>
      <c r="AJ162" s="367"/>
      <c r="AK162" s="367"/>
      <c r="AL162" s="367"/>
      <c r="AM162" s="367"/>
      <c r="AN162" s="367"/>
      <c r="AO162" s="367"/>
      <c r="AP162" s="367"/>
      <c r="AQ162" s="367"/>
      <c r="AR162" s="367"/>
      <c r="AS162" s="367"/>
      <c r="AT162" s="367"/>
      <c r="AU162" s="367"/>
      <c r="AV162" s="367"/>
      <c r="AW162" s="367"/>
      <c r="AX162" s="367"/>
      <c r="AY162" s="367"/>
      <c r="AZ162" s="367"/>
      <c r="BA162" s="367"/>
      <c r="BB162" s="367"/>
      <c r="BC162" s="367"/>
      <c r="BD162" s="367"/>
      <c r="BE162" s="367"/>
      <c r="BF162" s="367">
        <v>0</v>
      </c>
      <c r="BG162" s="367">
        <v>0</v>
      </c>
      <c r="BH162" s="367">
        <v>0</v>
      </c>
      <c r="BI162" s="367">
        <v>0</v>
      </c>
      <c r="BJ162" s="367">
        <v>0</v>
      </c>
      <c r="BK162" s="367">
        <v>0</v>
      </c>
      <c r="BL162" s="367">
        <v>0</v>
      </c>
      <c r="BM162" s="367">
        <v>0</v>
      </c>
      <c r="BN162" s="367">
        <v>0</v>
      </c>
      <c r="BO162" s="367">
        <v>0</v>
      </c>
      <c r="BP162" s="367">
        <v>0</v>
      </c>
      <c r="BQ162" s="367">
        <v>0</v>
      </c>
      <c r="BR162" s="367">
        <v>0</v>
      </c>
      <c r="BS162" s="367">
        <v>0</v>
      </c>
      <c r="BT162" s="367">
        <v>0</v>
      </c>
      <c r="BU162" s="367">
        <v>0</v>
      </c>
      <c r="BV162" s="367">
        <v>0</v>
      </c>
      <c r="BW162" s="367">
        <v>0</v>
      </c>
      <c r="BX162" s="367">
        <v>0</v>
      </c>
      <c r="BY162" s="367">
        <v>0</v>
      </c>
      <c r="BZ162" s="367">
        <v>0</v>
      </c>
      <c r="CA162" s="367">
        <v>0</v>
      </c>
      <c r="CB162" s="367">
        <v>0</v>
      </c>
      <c r="CC162" s="367">
        <v>0</v>
      </c>
      <c r="CD162" s="367">
        <v>0</v>
      </c>
      <c r="CE162" s="367">
        <v>0</v>
      </c>
      <c r="CF162" s="367">
        <v>0</v>
      </c>
      <c r="CG162" s="367">
        <v>0</v>
      </c>
      <c r="CH162" s="368">
        <v>0</v>
      </c>
    </row>
    <row r="163" spans="1:86" ht="15.6" x14ac:dyDescent="0.3">
      <c r="A163" s="370"/>
      <c r="B163" s="335" t="s">
        <v>426</v>
      </c>
      <c r="C163" s="372"/>
      <c r="D163" s="367"/>
      <c r="E163" s="367"/>
      <c r="F163" s="367"/>
      <c r="G163" s="367"/>
      <c r="H163" s="367"/>
      <c r="I163" s="367"/>
      <c r="J163" s="367"/>
      <c r="K163" s="367"/>
      <c r="L163" s="367"/>
      <c r="M163" s="367"/>
      <c r="N163" s="367"/>
      <c r="O163" s="367"/>
      <c r="P163" s="367"/>
      <c r="Q163" s="367"/>
      <c r="R163" s="367"/>
      <c r="S163" s="367"/>
      <c r="T163" s="367"/>
      <c r="U163" s="367"/>
      <c r="V163" s="367"/>
      <c r="W163" s="367"/>
      <c r="X163" s="367"/>
      <c r="Y163" s="367"/>
      <c r="Z163" s="367"/>
      <c r="AA163" s="367"/>
      <c r="AB163" s="367"/>
      <c r="AC163" s="367"/>
      <c r="AD163" s="367"/>
      <c r="AE163" s="367"/>
      <c r="AF163" s="367"/>
      <c r="AG163" s="367"/>
      <c r="AH163" s="367"/>
      <c r="AI163" s="367"/>
      <c r="AJ163" s="367"/>
      <c r="AK163" s="367"/>
      <c r="AL163" s="367"/>
      <c r="AM163" s="367"/>
      <c r="AN163" s="367"/>
      <c r="AO163" s="367"/>
      <c r="AP163" s="367"/>
      <c r="AQ163" s="367"/>
      <c r="AR163" s="367"/>
      <c r="AS163" s="367"/>
      <c r="AT163" s="367"/>
      <c r="AU163" s="367"/>
      <c r="AV163" s="367"/>
      <c r="AW163" s="367"/>
      <c r="AX163" s="367"/>
      <c r="AY163" s="367"/>
      <c r="AZ163" s="367"/>
      <c r="BA163" s="367"/>
      <c r="BB163" s="367"/>
      <c r="BC163" s="367"/>
      <c r="BD163" s="367"/>
      <c r="BE163" s="367"/>
      <c r="BF163" s="367">
        <v>257</v>
      </c>
      <c r="BG163" s="367">
        <v>244</v>
      </c>
      <c r="BH163" s="367">
        <v>231</v>
      </c>
      <c r="BI163" s="367">
        <v>219</v>
      </c>
      <c r="BJ163" s="367">
        <v>208</v>
      </c>
      <c r="BK163" s="367">
        <v>197</v>
      </c>
      <c r="BL163" s="367">
        <v>187</v>
      </c>
      <c r="BM163" s="367">
        <v>177</v>
      </c>
      <c r="BN163" s="367">
        <v>170</v>
      </c>
      <c r="BO163" s="367">
        <v>163</v>
      </c>
      <c r="BP163" s="367">
        <v>157</v>
      </c>
      <c r="BQ163" s="367">
        <v>149</v>
      </c>
      <c r="BR163" s="367">
        <v>120</v>
      </c>
      <c r="BS163" s="367">
        <v>67</v>
      </c>
      <c r="BT163" s="367">
        <v>22</v>
      </c>
      <c r="BU163" s="367">
        <v>3</v>
      </c>
      <c r="BV163" s="367">
        <v>0</v>
      </c>
      <c r="BW163" s="367">
        <v>0</v>
      </c>
      <c r="BX163" s="367">
        <v>0</v>
      </c>
      <c r="BY163" s="367">
        <v>0</v>
      </c>
      <c r="BZ163" s="367">
        <v>0</v>
      </c>
      <c r="CA163" s="367">
        <v>0</v>
      </c>
      <c r="CB163" s="367">
        <v>0</v>
      </c>
      <c r="CC163" s="367">
        <v>0</v>
      </c>
      <c r="CD163" s="367">
        <v>0</v>
      </c>
      <c r="CE163" s="367">
        <v>0</v>
      </c>
      <c r="CF163" s="367">
        <v>0</v>
      </c>
      <c r="CG163" s="367">
        <v>0</v>
      </c>
      <c r="CH163" s="368">
        <v>0</v>
      </c>
    </row>
    <row r="164" spans="1:86" ht="15.6" x14ac:dyDescent="0.3">
      <c r="A164" s="370"/>
      <c r="B164" s="373" t="s">
        <v>427</v>
      </c>
      <c r="C164" s="372"/>
      <c r="D164" s="367"/>
      <c r="E164" s="367"/>
      <c r="F164" s="367"/>
      <c r="G164" s="367"/>
      <c r="H164" s="367"/>
      <c r="I164" s="367"/>
      <c r="J164" s="367"/>
      <c r="K164" s="367"/>
      <c r="L164" s="367"/>
      <c r="M164" s="367"/>
      <c r="N164" s="367"/>
      <c r="O164" s="367"/>
      <c r="P164" s="367"/>
      <c r="Q164" s="367"/>
      <c r="R164" s="367"/>
      <c r="S164" s="367"/>
      <c r="T164" s="367"/>
      <c r="U164" s="367"/>
      <c r="V164" s="367"/>
      <c r="W164" s="367"/>
      <c r="X164" s="367"/>
      <c r="Y164" s="367"/>
      <c r="Z164" s="367"/>
      <c r="AA164" s="367"/>
      <c r="AB164" s="367"/>
      <c r="AC164" s="367"/>
      <c r="AD164" s="367"/>
      <c r="AE164" s="367"/>
      <c r="AF164" s="367"/>
      <c r="AG164" s="367"/>
      <c r="AH164" s="367"/>
      <c r="AI164" s="367"/>
      <c r="AJ164" s="367"/>
      <c r="AK164" s="367"/>
      <c r="AL164" s="367"/>
      <c r="AM164" s="367"/>
      <c r="AN164" s="367"/>
      <c r="AO164" s="367"/>
      <c r="AP164" s="367"/>
      <c r="AQ164" s="367"/>
      <c r="AR164" s="367"/>
      <c r="AS164" s="367"/>
      <c r="AT164" s="367"/>
      <c r="AU164" s="367"/>
      <c r="AV164" s="367"/>
      <c r="AW164" s="367"/>
      <c r="AX164" s="367"/>
      <c r="AY164" s="367"/>
      <c r="AZ164" s="367"/>
      <c r="BA164" s="367"/>
      <c r="BB164" s="367"/>
      <c r="BC164" s="367"/>
      <c r="BD164" s="367"/>
      <c r="BE164" s="367"/>
      <c r="BF164" s="367">
        <v>0</v>
      </c>
      <c r="BG164" s="367">
        <v>0</v>
      </c>
      <c r="BH164" s="367">
        <v>0</v>
      </c>
      <c r="BI164" s="367">
        <v>0</v>
      </c>
      <c r="BJ164" s="367">
        <v>0</v>
      </c>
      <c r="BK164" s="367">
        <v>0</v>
      </c>
      <c r="BL164" s="367">
        <v>0</v>
      </c>
      <c r="BM164" s="367">
        <v>0</v>
      </c>
      <c r="BN164" s="367">
        <v>0</v>
      </c>
      <c r="BO164" s="367">
        <v>0</v>
      </c>
      <c r="BP164" s="367">
        <v>0</v>
      </c>
      <c r="BQ164" s="367">
        <v>0</v>
      </c>
      <c r="BR164" s="367">
        <v>0</v>
      </c>
      <c r="BS164" s="367">
        <v>0</v>
      </c>
      <c r="BT164" s="367">
        <v>0</v>
      </c>
      <c r="BU164" s="367">
        <v>0</v>
      </c>
      <c r="BV164" s="367">
        <v>0</v>
      </c>
      <c r="BW164" s="367">
        <v>0</v>
      </c>
      <c r="BX164" s="367">
        <v>0</v>
      </c>
      <c r="BY164" s="367">
        <v>0</v>
      </c>
      <c r="BZ164" s="367">
        <v>0</v>
      </c>
      <c r="CA164" s="367">
        <v>0</v>
      </c>
      <c r="CB164" s="367">
        <v>0</v>
      </c>
      <c r="CC164" s="367">
        <v>0</v>
      </c>
      <c r="CD164" s="367">
        <v>0</v>
      </c>
      <c r="CE164" s="367">
        <v>0</v>
      </c>
      <c r="CF164" s="367">
        <v>0</v>
      </c>
      <c r="CG164" s="367">
        <v>0</v>
      </c>
      <c r="CH164" s="368">
        <v>0</v>
      </c>
    </row>
    <row r="165" spans="1:86" ht="15.6" x14ac:dyDescent="0.3">
      <c r="A165" s="370"/>
      <c r="B165" s="335" t="s">
        <v>628</v>
      </c>
      <c r="C165" s="376" t="s">
        <v>643</v>
      </c>
      <c r="D165" s="367"/>
      <c r="E165" s="367"/>
      <c r="F165" s="367"/>
      <c r="G165" s="367"/>
      <c r="H165" s="367"/>
      <c r="I165" s="367"/>
      <c r="J165" s="367"/>
      <c r="K165" s="367"/>
      <c r="L165" s="367"/>
      <c r="M165" s="367"/>
      <c r="N165" s="367"/>
      <c r="O165" s="367"/>
      <c r="P165" s="367"/>
      <c r="Q165" s="367"/>
      <c r="R165" s="367"/>
      <c r="S165" s="367"/>
      <c r="T165" s="367"/>
      <c r="U165" s="367"/>
      <c r="V165" s="367"/>
      <c r="W165" s="367"/>
      <c r="X165" s="367"/>
      <c r="Y165" s="367"/>
      <c r="Z165" s="367"/>
      <c r="AA165" s="367"/>
      <c r="AB165" s="367"/>
      <c r="AC165" s="367"/>
      <c r="AD165" s="367"/>
      <c r="AE165" s="367"/>
      <c r="AF165" s="367"/>
      <c r="AG165" s="367"/>
      <c r="AH165" s="367"/>
      <c r="AI165" s="367"/>
      <c r="AJ165" s="367"/>
      <c r="AK165" s="367"/>
      <c r="AL165" s="367"/>
      <c r="AM165" s="367"/>
      <c r="AN165" s="367"/>
      <c r="AO165" s="367"/>
      <c r="AP165" s="367"/>
      <c r="AQ165" s="367"/>
      <c r="AR165" s="367"/>
      <c r="AS165" s="367"/>
      <c r="AT165" s="367"/>
      <c r="AU165" s="367"/>
      <c r="AV165" s="367"/>
      <c r="AW165" s="367"/>
      <c r="AX165" s="367"/>
      <c r="AY165" s="367"/>
      <c r="AZ165" s="367"/>
      <c r="BA165" s="367"/>
      <c r="BB165" s="367"/>
      <c r="BC165" s="367"/>
      <c r="BD165" s="367"/>
      <c r="BE165" s="367"/>
      <c r="BF165" s="367">
        <v>0</v>
      </c>
      <c r="BG165" s="367">
        <v>0</v>
      </c>
      <c r="BH165" s="367">
        <v>0</v>
      </c>
      <c r="BI165" s="367">
        <v>0</v>
      </c>
      <c r="BJ165" s="367">
        <v>0</v>
      </c>
      <c r="BK165" s="367">
        <v>0</v>
      </c>
      <c r="BL165" s="367">
        <v>0</v>
      </c>
      <c r="BM165" s="367">
        <v>0</v>
      </c>
      <c r="BN165" s="367">
        <v>0</v>
      </c>
      <c r="BO165" s="367">
        <v>0</v>
      </c>
      <c r="BP165" s="367">
        <v>0</v>
      </c>
      <c r="BQ165" s="367">
        <v>0</v>
      </c>
      <c r="BR165" s="367">
        <v>0</v>
      </c>
      <c r="BS165" s="367">
        <v>0</v>
      </c>
      <c r="BT165" s="367">
        <v>0</v>
      </c>
      <c r="BU165" s="367">
        <v>0</v>
      </c>
      <c r="BV165" s="367">
        <v>0</v>
      </c>
      <c r="BW165" s="367">
        <v>588</v>
      </c>
      <c r="BX165" s="367">
        <v>816</v>
      </c>
      <c r="BY165" s="367">
        <v>1174</v>
      </c>
      <c r="BZ165" s="367">
        <v>1490</v>
      </c>
      <c r="CA165" s="367">
        <v>1822</v>
      </c>
      <c r="CB165" s="367">
        <v>2259</v>
      </c>
      <c r="CC165" s="367">
        <v>3099</v>
      </c>
      <c r="CD165" s="367">
        <v>3458</v>
      </c>
      <c r="CE165" s="367">
        <v>3554</v>
      </c>
      <c r="CF165" s="367">
        <v>3617</v>
      </c>
      <c r="CG165" s="367">
        <v>3665</v>
      </c>
      <c r="CH165" s="368">
        <v>3720</v>
      </c>
    </row>
    <row r="166" spans="1:86" ht="15.6" x14ac:dyDescent="0.3">
      <c r="A166" s="370"/>
      <c r="B166" s="343" t="s">
        <v>629</v>
      </c>
      <c r="C166" s="376"/>
      <c r="D166" s="367"/>
      <c r="E166" s="367"/>
      <c r="F166" s="367"/>
      <c r="G166" s="367"/>
      <c r="H166" s="367"/>
      <c r="I166" s="367"/>
      <c r="J166" s="367"/>
      <c r="K166" s="367"/>
      <c r="L166" s="367"/>
      <c r="M166" s="367"/>
      <c r="N166" s="367"/>
      <c r="O166" s="367"/>
      <c r="P166" s="367"/>
      <c r="Q166" s="367"/>
      <c r="R166" s="367"/>
      <c r="S166" s="367"/>
      <c r="T166" s="367"/>
      <c r="U166" s="367"/>
      <c r="V166" s="367"/>
      <c r="W166" s="367"/>
      <c r="X166" s="367"/>
      <c r="Y166" s="367"/>
      <c r="Z166" s="367"/>
      <c r="AA166" s="367"/>
      <c r="AB166" s="367"/>
      <c r="AC166" s="367"/>
      <c r="AD166" s="367"/>
      <c r="AE166" s="367"/>
      <c r="AF166" s="367"/>
      <c r="AG166" s="367"/>
      <c r="AH166" s="367"/>
      <c r="AI166" s="367"/>
      <c r="AJ166" s="367"/>
      <c r="AK166" s="367"/>
      <c r="AL166" s="367"/>
      <c r="AM166" s="367"/>
      <c r="AN166" s="367"/>
      <c r="AO166" s="367"/>
      <c r="AP166" s="367"/>
      <c r="AQ166" s="367"/>
      <c r="AR166" s="367"/>
      <c r="AS166" s="367"/>
      <c r="AT166" s="367"/>
      <c r="AU166" s="367"/>
      <c r="AV166" s="367"/>
      <c r="AW166" s="367"/>
      <c r="AX166" s="367"/>
      <c r="AY166" s="367"/>
      <c r="AZ166" s="367"/>
      <c r="BA166" s="367"/>
      <c r="BB166" s="367"/>
      <c r="BC166" s="367"/>
      <c r="BD166" s="367"/>
      <c r="BE166" s="367"/>
      <c r="BF166" s="367">
        <v>0</v>
      </c>
      <c r="BG166" s="367">
        <v>0</v>
      </c>
      <c r="BH166" s="367">
        <v>0</v>
      </c>
      <c r="BI166" s="367">
        <v>0</v>
      </c>
      <c r="BJ166" s="367">
        <v>0</v>
      </c>
      <c r="BK166" s="367">
        <v>0</v>
      </c>
      <c r="BL166" s="367">
        <v>0</v>
      </c>
      <c r="BM166" s="367">
        <v>0</v>
      </c>
      <c r="BN166" s="367">
        <v>0</v>
      </c>
      <c r="BO166" s="367">
        <v>0</v>
      </c>
      <c r="BP166" s="367">
        <v>0</v>
      </c>
      <c r="BQ166" s="367">
        <v>0</v>
      </c>
      <c r="BR166" s="367">
        <v>0</v>
      </c>
      <c r="BS166" s="367">
        <v>0</v>
      </c>
      <c r="BT166" s="367">
        <v>0</v>
      </c>
      <c r="BU166" s="367">
        <v>0</v>
      </c>
      <c r="BV166" s="367">
        <v>0</v>
      </c>
      <c r="BW166" s="367">
        <v>34</v>
      </c>
      <c r="BX166" s="367">
        <v>69</v>
      </c>
      <c r="BY166" s="367">
        <v>95</v>
      </c>
      <c r="BZ166" s="367">
        <v>112</v>
      </c>
      <c r="CA166" s="367">
        <v>131</v>
      </c>
      <c r="CB166" s="367">
        <v>171</v>
      </c>
      <c r="CC166" s="367">
        <v>366</v>
      </c>
      <c r="CD166" s="367">
        <v>435</v>
      </c>
      <c r="CE166" s="367">
        <v>423</v>
      </c>
      <c r="CF166" s="367">
        <v>412</v>
      </c>
      <c r="CG166" s="367">
        <v>402</v>
      </c>
      <c r="CH166" s="368">
        <v>395</v>
      </c>
    </row>
    <row r="167" spans="1:86" ht="32.1" customHeight="1" x14ac:dyDescent="0.3">
      <c r="A167" s="370"/>
      <c r="B167" s="365" t="s">
        <v>348</v>
      </c>
      <c r="C167" s="372"/>
      <c r="D167" s="367"/>
      <c r="E167" s="367"/>
      <c r="F167" s="367"/>
      <c r="G167" s="367"/>
      <c r="H167" s="367"/>
      <c r="I167" s="367"/>
      <c r="J167" s="367"/>
      <c r="K167" s="367"/>
      <c r="L167" s="367"/>
      <c r="M167" s="367"/>
      <c r="N167" s="367"/>
      <c r="O167" s="367"/>
      <c r="P167" s="367"/>
      <c r="Q167" s="367"/>
      <c r="R167" s="367"/>
      <c r="S167" s="367"/>
      <c r="T167" s="367"/>
      <c r="U167" s="367"/>
      <c r="V167" s="367"/>
      <c r="W167" s="367"/>
      <c r="X167" s="367"/>
      <c r="Y167" s="367"/>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8"/>
    </row>
    <row r="168" spans="1:86" ht="21" customHeight="1" x14ac:dyDescent="0.3">
      <c r="A168" s="370"/>
      <c r="B168" s="371" t="s">
        <v>590</v>
      </c>
      <c r="C168" s="372"/>
      <c r="D168" s="367"/>
      <c r="E168" s="367"/>
      <c r="F168" s="367"/>
      <c r="G168" s="367"/>
      <c r="H168" s="367"/>
      <c r="I168" s="367"/>
      <c r="J168" s="367"/>
      <c r="K168" s="367"/>
      <c r="L168" s="367"/>
      <c r="M168" s="367"/>
      <c r="N168" s="367"/>
      <c r="O168" s="367"/>
      <c r="P168" s="367"/>
      <c r="Q168" s="367"/>
      <c r="R168" s="367"/>
      <c r="S168" s="367"/>
      <c r="T168" s="367"/>
      <c r="U168" s="367"/>
      <c r="V168" s="367"/>
      <c r="W168" s="367"/>
      <c r="X168" s="367"/>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f t="shared" ref="BF168:CH168" si="84">SUM(BF169+BF172+BF175+BF178)</f>
        <v>2018</v>
      </c>
      <c r="BG168" s="367">
        <f t="shared" si="84"/>
        <v>2091</v>
      </c>
      <c r="BH168" s="367">
        <f t="shared" si="84"/>
        <v>2168</v>
      </c>
      <c r="BI168" s="367">
        <f t="shared" si="84"/>
        <v>2239</v>
      </c>
      <c r="BJ168" s="367">
        <f t="shared" si="84"/>
        <v>2310</v>
      </c>
      <c r="BK168" s="367">
        <f t="shared" si="84"/>
        <v>2384</v>
      </c>
      <c r="BL168" s="367">
        <f t="shared" si="84"/>
        <v>2457</v>
      </c>
      <c r="BM168" s="367">
        <f t="shared" si="84"/>
        <v>2530</v>
      </c>
      <c r="BN168" s="367">
        <f t="shared" si="84"/>
        <v>2560</v>
      </c>
      <c r="BO168" s="367">
        <f t="shared" si="84"/>
        <v>2550</v>
      </c>
      <c r="BP168" s="367">
        <f t="shared" si="84"/>
        <v>2522</v>
      </c>
      <c r="BQ168" s="367">
        <f t="shared" si="84"/>
        <v>2458</v>
      </c>
      <c r="BR168" s="367">
        <f t="shared" si="84"/>
        <v>2445</v>
      </c>
      <c r="BS168" s="367">
        <f t="shared" si="84"/>
        <v>2416</v>
      </c>
      <c r="BT168" s="367">
        <f t="shared" si="84"/>
        <v>2392</v>
      </c>
      <c r="BU168" s="367">
        <f t="shared" si="84"/>
        <v>2333</v>
      </c>
      <c r="BV168" s="367">
        <f t="shared" si="84"/>
        <v>2274</v>
      </c>
      <c r="BW168" s="367">
        <f t="shared" si="84"/>
        <v>2290</v>
      </c>
      <c r="BX168" s="367">
        <f t="shared" si="84"/>
        <v>2237</v>
      </c>
      <c r="BY168" s="367">
        <f t="shared" si="84"/>
        <v>2239</v>
      </c>
      <c r="BZ168" s="367">
        <f t="shared" si="84"/>
        <v>2307</v>
      </c>
      <c r="CA168" s="367">
        <f t="shared" si="84"/>
        <v>2434</v>
      </c>
      <c r="CB168" s="367">
        <f t="shared" si="84"/>
        <v>2594</v>
      </c>
      <c r="CC168" s="367">
        <f t="shared" si="84"/>
        <v>2753</v>
      </c>
      <c r="CD168" s="367">
        <f t="shared" si="84"/>
        <v>2870</v>
      </c>
      <c r="CE168" s="367">
        <f t="shared" si="84"/>
        <v>2886</v>
      </c>
      <c r="CF168" s="367">
        <f t="shared" si="84"/>
        <v>2966</v>
      </c>
      <c r="CG168" s="367">
        <f t="shared" si="84"/>
        <v>3062</v>
      </c>
      <c r="CH168" s="368">
        <f t="shared" si="84"/>
        <v>3157</v>
      </c>
    </row>
    <row r="169" spans="1:86" ht="15.6" x14ac:dyDescent="0.3">
      <c r="A169" s="370"/>
      <c r="B169" s="373" t="s">
        <v>638</v>
      </c>
      <c r="C169" s="372"/>
      <c r="D169" s="367"/>
      <c r="E169" s="367"/>
      <c r="F169" s="367"/>
      <c r="G169" s="367"/>
      <c r="H169" s="367"/>
      <c r="I169" s="367"/>
      <c r="J169" s="367"/>
      <c r="K169" s="367"/>
      <c r="L169" s="367"/>
      <c r="M169" s="367"/>
      <c r="N169" s="367"/>
      <c r="O169" s="367"/>
      <c r="P169" s="367"/>
      <c r="Q169" s="367"/>
      <c r="R169" s="367"/>
      <c r="S169" s="367"/>
      <c r="T169" s="367"/>
      <c r="U169" s="367"/>
      <c r="V169" s="367"/>
      <c r="W169" s="367"/>
      <c r="X169" s="36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v>1363</v>
      </c>
      <c r="BG169" s="367">
        <v>1397</v>
      </c>
      <c r="BH169" s="367">
        <v>1436</v>
      </c>
      <c r="BI169" s="367">
        <v>1473</v>
      </c>
      <c r="BJ169" s="367">
        <v>1509</v>
      </c>
      <c r="BK169" s="367">
        <v>1541</v>
      </c>
      <c r="BL169" s="367">
        <v>1577</v>
      </c>
      <c r="BM169" s="367">
        <v>1613</v>
      </c>
      <c r="BN169" s="367">
        <v>1621</v>
      </c>
      <c r="BO169" s="367">
        <v>1600</v>
      </c>
      <c r="BP169" s="367">
        <v>1559</v>
      </c>
      <c r="BQ169" s="367">
        <v>1495</v>
      </c>
      <c r="BR169" s="367">
        <v>1474</v>
      </c>
      <c r="BS169" s="367">
        <v>1461</v>
      </c>
      <c r="BT169" s="367">
        <v>1453</v>
      </c>
      <c r="BU169" s="367">
        <v>1438</v>
      </c>
      <c r="BV169" s="367">
        <v>1431</v>
      </c>
      <c r="BW169" s="367">
        <v>1445</v>
      </c>
      <c r="BX169" s="367">
        <v>1382</v>
      </c>
      <c r="BY169" s="367">
        <v>1373</v>
      </c>
      <c r="BZ169" s="367">
        <v>1420</v>
      </c>
      <c r="CA169" s="367">
        <v>1518</v>
      </c>
      <c r="CB169" s="367">
        <v>1645</v>
      </c>
      <c r="CC169" s="367">
        <v>1775</v>
      </c>
      <c r="CD169" s="367">
        <v>1855</v>
      </c>
      <c r="CE169" s="367">
        <v>1900</v>
      </c>
      <c r="CF169" s="367">
        <v>1946</v>
      </c>
      <c r="CG169" s="367">
        <v>1995</v>
      </c>
      <c r="CH169" s="368">
        <v>2045</v>
      </c>
    </row>
    <row r="170" spans="1:86" ht="15.6" x14ac:dyDescent="0.3">
      <c r="A170" s="370"/>
      <c r="B170" s="343" t="s">
        <v>470</v>
      </c>
      <c r="C170" s="372"/>
      <c r="D170" s="367"/>
      <c r="E170" s="367"/>
      <c r="F170" s="367"/>
      <c r="G170" s="367"/>
      <c r="H170" s="367"/>
      <c r="I170" s="367"/>
      <c r="J170" s="367"/>
      <c r="K170" s="367"/>
      <c r="L170" s="367"/>
      <c r="M170" s="367"/>
      <c r="N170" s="367"/>
      <c r="O170" s="367"/>
      <c r="P170" s="367"/>
      <c r="Q170" s="367"/>
      <c r="R170" s="367"/>
      <c r="S170" s="367"/>
      <c r="T170" s="367"/>
      <c r="U170" s="367"/>
      <c r="V170" s="367"/>
      <c r="W170" s="367"/>
      <c r="X170" s="367"/>
      <c r="Y170" s="367"/>
      <c r="Z170" s="367"/>
      <c r="AA170" s="367"/>
      <c r="AB170" s="367"/>
      <c r="AC170" s="367"/>
      <c r="AD170" s="367"/>
      <c r="AE170" s="367"/>
      <c r="AF170" s="367"/>
      <c r="AG170" s="367"/>
      <c r="AH170" s="367"/>
      <c r="AI170" s="367"/>
      <c r="AJ170" s="367"/>
      <c r="AK170" s="367"/>
      <c r="AL170" s="367"/>
      <c r="AM170" s="367"/>
      <c r="AN170" s="367"/>
      <c r="AO170" s="367"/>
      <c r="AP170" s="367"/>
      <c r="AQ170" s="367"/>
      <c r="AR170" s="367"/>
      <c r="AS170" s="367"/>
      <c r="AT170" s="367"/>
      <c r="AU170" s="367"/>
      <c r="AV170" s="367"/>
      <c r="AW170" s="367"/>
      <c r="AX170" s="367"/>
      <c r="AY170" s="367"/>
      <c r="AZ170" s="367"/>
      <c r="BA170" s="367"/>
      <c r="BB170" s="367"/>
      <c r="BC170" s="367"/>
      <c r="BD170" s="367"/>
      <c r="BE170" s="367"/>
      <c r="BF170" s="367">
        <v>1178</v>
      </c>
      <c r="BG170" s="367">
        <v>1214</v>
      </c>
      <c r="BH170" s="367">
        <v>1266</v>
      </c>
      <c r="BI170" s="367">
        <v>1308</v>
      </c>
      <c r="BJ170" s="367">
        <v>1349</v>
      </c>
      <c r="BK170" s="367">
        <v>1387</v>
      </c>
      <c r="BL170" s="367">
        <v>1424</v>
      </c>
      <c r="BM170" s="367">
        <v>1460</v>
      </c>
      <c r="BN170" s="367">
        <v>1473</v>
      </c>
      <c r="BO170" s="367">
        <v>1455</v>
      </c>
      <c r="BP170" s="367">
        <v>1416</v>
      </c>
      <c r="BQ170" s="367">
        <v>1358</v>
      </c>
      <c r="BR170" s="367">
        <v>1333</v>
      </c>
      <c r="BS170" s="367">
        <v>1330</v>
      </c>
      <c r="BT170" s="367">
        <v>1318</v>
      </c>
      <c r="BU170" s="367">
        <v>1308</v>
      </c>
      <c r="BV170" s="367">
        <v>1304</v>
      </c>
      <c r="BW170" s="367">
        <v>1307</v>
      </c>
      <c r="BX170" s="367">
        <v>1290</v>
      </c>
      <c r="BY170" s="367">
        <v>1277</v>
      </c>
      <c r="BZ170" s="367">
        <v>1303</v>
      </c>
      <c r="CA170" s="367">
        <v>1410</v>
      </c>
      <c r="CB170" s="367">
        <v>1537</v>
      </c>
      <c r="CC170" s="367">
        <v>1662</v>
      </c>
      <c r="CD170" s="367">
        <v>1736</v>
      </c>
      <c r="CE170" s="367">
        <v>1777</v>
      </c>
      <c r="CF170" s="367">
        <v>1819</v>
      </c>
      <c r="CG170" s="367">
        <v>1865</v>
      </c>
      <c r="CH170" s="368">
        <v>1911</v>
      </c>
    </row>
    <row r="171" spans="1:86" ht="15.6" x14ac:dyDescent="0.3">
      <c r="A171" s="370"/>
      <c r="B171" s="343" t="s">
        <v>471</v>
      </c>
      <c r="C171" s="372"/>
      <c r="D171" s="367"/>
      <c r="E171" s="367"/>
      <c r="F171" s="367"/>
      <c r="G171" s="367"/>
      <c r="H171" s="367"/>
      <c r="I171" s="367"/>
      <c r="J171" s="367"/>
      <c r="K171" s="367"/>
      <c r="L171" s="367"/>
      <c r="M171" s="367"/>
      <c r="N171" s="367"/>
      <c r="O171" s="367"/>
      <c r="P171" s="367"/>
      <c r="Q171" s="367"/>
      <c r="R171" s="367"/>
      <c r="S171" s="367"/>
      <c r="T171" s="367"/>
      <c r="U171" s="367"/>
      <c r="V171" s="367"/>
      <c r="W171" s="367"/>
      <c r="X171" s="367"/>
      <c r="Y171" s="367"/>
      <c r="Z171" s="367"/>
      <c r="AA171" s="367"/>
      <c r="AB171" s="367"/>
      <c r="AC171" s="367"/>
      <c r="AD171" s="367"/>
      <c r="AE171" s="367"/>
      <c r="AF171" s="367"/>
      <c r="AG171" s="367"/>
      <c r="AH171" s="367"/>
      <c r="AI171" s="367"/>
      <c r="AJ171" s="367"/>
      <c r="AK171" s="367"/>
      <c r="AL171" s="367"/>
      <c r="AM171" s="367"/>
      <c r="AN171" s="367"/>
      <c r="AO171" s="367"/>
      <c r="AP171" s="367"/>
      <c r="AQ171" s="367"/>
      <c r="AR171" s="367"/>
      <c r="AS171" s="367"/>
      <c r="AT171" s="367"/>
      <c r="AU171" s="367"/>
      <c r="AV171" s="367"/>
      <c r="AW171" s="367"/>
      <c r="AX171" s="367"/>
      <c r="AY171" s="367"/>
      <c r="AZ171" s="367"/>
      <c r="BA171" s="367"/>
      <c r="BB171" s="367"/>
      <c r="BC171" s="367"/>
      <c r="BD171" s="367"/>
      <c r="BE171" s="367"/>
      <c r="BF171" s="367">
        <v>185</v>
      </c>
      <c r="BG171" s="367">
        <v>184</v>
      </c>
      <c r="BH171" s="367">
        <v>170</v>
      </c>
      <c r="BI171" s="367">
        <v>166</v>
      </c>
      <c r="BJ171" s="367">
        <v>160</v>
      </c>
      <c r="BK171" s="367">
        <v>155</v>
      </c>
      <c r="BL171" s="367">
        <v>153</v>
      </c>
      <c r="BM171" s="367">
        <v>153</v>
      </c>
      <c r="BN171" s="367">
        <v>148</v>
      </c>
      <c r="BO171" s="367">
        <v>145</v>
      </c>
      <c r="BP171" s="367">
        <v>143</v>
      </c>
      <c r="BQ171" s="367">
        <v>137</v>
      </c>
      <c r="BR171" s="367">
        <v>141</v>
      </c>
      <c r="BS171" s="367">
        <v>131</v>
      </c>
      <c r="BT171" s="367">
        <v>135</v>
      </c>
      <c r="BU171" s="367">
        <v>131</v>
      </c>
      <c r="BV171" s="367">
        <v>127</v>
      </c>
      <c r="BW171" s="367">
        <v>138</v>
      </c>
      <c r="BX171" s="367">
        <v>92</v>
      </c>
      <c r="BY171" s="367">
        <v>96</v>
      </c>
      <c r="BZ171" s="367">
        <v>117</v>
      </c>
      <c r="CA171" s="367">
        <v>108</v>
      </c>
      <c r="CB171" s="367">
        <v>108</v>
      </c>
      <c r="CC171" s="367">
        <v>113</v>
      </c>
      <c r="CD171" s="367">
        <v>119</v>
      </c>
      <c r="CE171" s="367">
        <v>123</v>
      </c>
      <c r="CF171" s="367">
        <v>127</v>
      </c>
      <c r="CG171" s="367">
        <v>130</v>
      </c>
      <c r="CH171" s="368">
        <v>133</v>
      </c>
    </row>
    <row r="172" spans="1:86" ht="15.6" x14ac:dyDescent="0.3">
      <c r="A172" s="370"/>
      <c r="B172" s="373" t="s">
        <v>639</v>
      </c>
      <c r="C172" s="372"/>
      <c r="D172" s="367"/>
      <c r="E172" s="367"/>
      <c r="F172" s="367"/>
      <c r="G172" s="367"/>
      <c r="H172" s="367"/>
      <c r="I172" s="367"/>
      <c r="J172" s="367"/>
      <c r="K172" s="367"/>
      <c r="L172" s="367"/>
      <c r="M172" s="367"/>
      <c r="N172" s="367"/>
      <c r="O172" s="367"/>
      <c r="P172" s="367"/>
      <c r="Q172" s="367"/>
      <c r="R172" s="367"/>
      <c r="S172" s="367"/>
      <c r="T172" s="367"/>
      <c r="U172" s="367"/>
      <c r="V172" s="367"/>
      <c r="W172" s="367"/>
      <c r="X172" s="367"/>
      <c r="Y172" s="367"/>
      <c r="Z172" s="367"/>
      <c r="AA172" s="367"/>
      <c r="AB172" s="367"/>
      <c r="AC172" s="367"/>
      <c r="AD172" s="367"/>
      <c r="AE172" s="367"/>
      <c r="AF172" s="367"/>
      <c r="AG172" s="367"/>
      <c r="AH172" s="367"/>
      <c r="AI172" s="367"/>
      <c r="AJ172" s="367"/>
      <c r="AK172" s="367"/>
      <c r="AL172" s="367"/>
      <c r="AM172" s="367"/>
      <c r="AN172" s="367"/>
      <c r="AO172" s="367"/>
      <c r="AP172" s="367"/>
      <c r="AQ172" s="367"/>
      <c r="AR172" s="367"/>
      <c r="AS172" s="367"/>
      <c r="AT172" s="367"/>
      <c r="AU172" s="367"/>
      <c r="AV172" s="367"/>
      <c r="AW172" s="367"/>
      <c r="AX172" s="367"/>
      <c r="AY172" s="367"/>
      <c r="AZ172" s="367"/>
      <c r="BA172" s="367"/>
      <c r="BB172" s="367"/>
      <c r="BC172" s="367"/>
      <c r="BD172" s="367"/>
      <c r="BE172" s="367"/>
      <c r="BF172" s="367">
        <v>655</v>
      </c>
      <c r="BG172" s="367">
        <v>694</v>
      </c>
      <c r="BH172" s="367">
        <v>732</v>
      </c>
      <c r="BI172" s="367">
        <v>766</v>
      </c>
      <c r="BJ172" s="367">
        <v>801</v>
      </c>
      <c r="BK172" s="367">
        <v>843</v>
      </c>
      <c r="BL172" s="367">
        <v>880</v>
      </c>
      <c r="BM172" s="367">
        <v>917</v>
      </c>
      <c r="BN172" s="367">
        <v>939</v>
      </c>
      <c r="BO172" s="367">
        <v>950</v>
      </c>
      <c r="BP172" s="367">
        <v>963</v>
      </c>
      <c r="BQ172" s="367">
        <v>962</v>
      </c>
      <c r="BR172" s="367">
        <v>956</v>
      </c>
      <c r="BS172" s="367">
        <v>933</v>
      </c>
      <c r="BT172" s="367">
        <v>861</v>
      </c>
      <c r="BU172" s="367">
        <v>748</v>
      </c>
      <c r="BV172" s="367">
        <v>662</v>
      </c>
      <c r="BW172" s="367">
        <v>597</v>
      </c>
      <c r="BX172" s="367">
        <v>533</v>
      </c>
      <c r="BY172" s="367">
        <v>492</v>
      </c>
      <c r="BZ172" s="367">
        <v>453</v>
      </c>
      <c r="CA172" s="367">
        <v>415</v>
      </c>
      <c r="CB172" s="367">
        <v>387</v>
      </c>
      <c r="CC172" s="367">
        <v>346</v>
      </c>
      <c r="CD172" s="367">
        <v>310</v>
      </c>
      <c r="CE172" s="367">
        <v>277</v>
      </c>
      <c r="CF172" s="367">
        <v>238</v>
      </c>
      <c r="CG172" s="367">
        <v>189</v>
      </c>
      <c r="CH172" s="368">
        <v>159</v>
      </c>
    </row>
    <row r="173" spans="1:86" ht="15.6" x14ac:dyDescent="0.3">
      <c r="A173" s="370"/>
      <c r="B173" s="343" t="s">
        <v>470</v>
      </c>
      <c r="C173" s="372"/>
      <c r="D173" s="367"/>
      <c r="E173" s="367"/>
      <c r="F173" s="367"/>
      <c r="G173" s="367"/>
      <c r="H173" s="367"/>
      <c r="I173" s="367"/>
      <c r="J173" s="367"/>
      <c r="K173" s="367"/>
      <c r="L173" s="367"/>
      <c r="M173" s="367"/>
      <c r="N173" s="367"/>
      <c r="O173" s="367"/>
      <c r="P173" s="367"/>
      <c r="Q173" s="367"/>
      <c r="R173" s="367"/>
      <c r="S173" s="367"/>
      <c r="T173" s="367"/>
      <c r="U173" s="367"/>
      <c r="V173" s="367"/>
      <c r="W173" s="367"/>
      <c r="X173" s="367"/>
      <c r="Y173" s="367"/>
      <c r="Z173" s="367"/>
      <c r="AA173" s="367"/>
      <c r="AB173" s="367"/>
      <c r="AC173" s="367"/>
      <c r="AD173" s="367"/>
      <c r="AE173" s="367"/>
      <c r="AF173" s="367"/>
      <c r="AG173" s="367"/>
      <c r="AH173" s="367"/>
      <c r="AI173" s="367"/>
      <c r="AJ173" s="367"/>
      <c r="AK173" s="367"/>
      <c r="AL173" s="367"/>
      <c r="AM173" s="367"/>
      <c r="AN173" s="367"/>
      <c r="AO173" s="367"/>
      <c r="AP173" s="367"/>
      <c r="AQ173" s="367"/>
      <c r="AR173" s="367"/>
      <c r="AS173" s="367"/>
      <c r="AT173" s="367"/>
      <c r="AU173" s="367"/>
      <c r="AV173" s="367"/>
      <c r="AW173" s="367"/>
      <c r="AX173" s="367"/>
      <c r="AY173" s="367"/>
      <c r="AZ173" s="367"/>
      <c r="BA173" s="367"/>
      <c r="BB173" s="367"/>
      <c r="BC173" s="367"/>
      <c r="BD173" s="367"/>
      <c r="BE173" s="367"/>
      <c r="BF173" s="367">
        <v>650</v>
      </c>
      <c r="BG173" s="367">
        <v>689</v>
      </c>
      <c r="BH173" s="367">
        <v>727</v>
      </c>
      <c r="BI173" s="367">
        <v>761</v>
      </c>
      <c r="BJ173" s="367">
        <v>795</v>
      </c>
      <c r="BK173" s="367">
        <v>836</v>
      </c>
      <c r="BL173" s="367">
        <v>873</v>
      </c>
      <c r="BM173" s="367">
        <v>909</v>
      </c>
      <c r="BN173" s="367">
        <v>931</v>
      </c>
      <c r="BO173" s="367">
        <v>941</v>
      </c>
      <c r="BP173" s="367">
        <v>953</v>
      </c>
      <c r="BQ173" s="367">
        <v>953</v>
      </c>
      <c r="BR173" s="367">
        <v>947</v>
      </c>
      <c r="BS173" s="367">
        <v>917</v>
      </c>
      <c r="BT173" s="367">
        <v>848</v>
      </c>
      <c r="BU173" s="367">
        <v>737</v>
      </c>
      <c r="BV173" s="367">
        <v>654</v>
      </c>
      <c r="BW173" s="367">
        <v>592</v>
      </c>
      <c r="BX173" s="367">
        <v>528</v>
      </c>
      <c r="BY173" s="367">
        <v>486</v>
      </c>
      <c r="BZ173" s="367">
        <v>447</v>
      </c>
      <c r="CA173" s="367">
        <v>410</v>
      </c>
      <c r="CB173" s="367">
        <v>382</v>
      </c>
      <c r="CC173" s="367">
        <v>342</v>
      </c>
      <c r="CD173" s="367">
        <v>306</v>
      </c>
      <c r="CE173" s="367">
        <v>273</v>
      </c>
      <c r="CF173" s="367">
        <v>234</v>
      </c>
      <c r="CG173" s="367">
        <v>186</v>
      </c>
      <c r="CH173" s="368">
        <v>156</v>
      </c>
    </row>
    <row r="174" spans="1:86" ht="15.6" x14ac:dyDescent="0.3">
      <c r="A174" s="370"/>
      <c r="B174" s="343" t="s">
        <v>471</v>
      </c>
      <c r="C174" s="372"/>
      <c r="D174" s="367"/>
      <c r="E174" s="367"/>
      <c r="F174" s="367"/>
      <c r="G174" s="367"/>
      <c r="H174" s="367"/>
      <c r="I174" s="367"/>
      <c r="J174" s="367"/>
      <c r="K174" s="367"/>
      <c r="L174" s="367"/>
      <c r="M174" s="367"/>
      <c r="N174" s="367"/>
      <c r="O174" s="367"/>
      <c r="P174" s="367"/>
      <c r="Q174" s="367"/>
      <c r="R174" s="367"/>
      <c r="S174" s="367"/>
      <c r="T174" s="367"/>
      <c r="U174" s="367"/>
      <c r="V174" s="367"/>
      <c r="W174" s="367"/>
      <c r="X174" s="367"/>
      <c r="Y174" s="367"/>
      <c r="Z174" s="367"/>
      <c r="AA174" s="367"/>
      <c r="AB174" s="367"/>
      <c r="AC174" s="367"/>
      <c r="AD174" s="367"/>
      <c r="AE174" s="367"/>
      <c r="AF174" s="367"/>
      <c r="AG174" s="367"/>
      <c r="AH174" s="367"/>
      <c r="AI174" s="367"/>
      <c r="AJ174" s="367"/>
      <c r="AK174" s="367"/>
      <c r="AL174" s="367"/>
      <c r="AM174" s="367"/>
      <c r="AN174" s="367"/>
      <c r="AO174" s="367"/>
      <c r="AP174" s="367"/>
      <c r="AQ174" s="367"/>
      <c r="AR174" s="367"/>
      <c r="AS174" s="367"/>
      <c r="AT174" s="367"/>
      <c r="AU174" s="367"/>
      <c r="AV174" s="367"/>
      <c r="AW174" s="367"/>
      <c r="AX174" s="367"/>
      <c r="AY174" s="367"/>
      <c r="AZ174" s="367"/>
      <c r="BA174" s="367"/>
      <c r="BB174" s="367"/>
      <c r="BC174" s="367"/>
      <c r="BD174" s="367"/>
      <c r="BE174" s="367"/>
      <c r="BF174" s="367">
        <v>5</v>
      </c>
      <c r="BG174" s="367">
        <v>5</v>
      </c>
      <c r="BH174" s="367">
        <v>5</v>
      </c>
      <c r="BI174" s="367">
        <v>5</v>
      </c>
      <c r="BJ174" s="367">
        <v>6</v>
      </c>
      <c r="BK174" s="367">
        <v>6</v>
      </c>
      <c r="BL174" s="367">
        <v>7</v>
      </c>
      <c r="BM174" s="367">
        <v>8</v>
      </c>
      <c r="BN174" s="367">
        <v>9</v>
      </c>
      <c r="BO174" s="367">
        <v>9</v>
      </c>
      <c r="BP174" s="367">
        <v>9</v>
      </c>
      <c r="BQ174" s="367">
        <v>9</v>
      </c>
      <c r="BR174" s="367">
        <v>9</v>
      </c>
      <c r="BS174" s="367">
        <v>16</v>
      </c>
      <c r="BT174" s="367">
        <v>13</v>
      </c>
      <c r="BU174" s="367">
        <v>11</v>
      </c>
      <c r="BV174" s="367">
        <v>9</v>
      </c>
      <c r="BW174" s="367">
        <v>6</v>
      </c>
      <c r="BX174" s="367">
        <v>6</v>
      </c>
      <c r="BY174" s="367">
        <v>5</v>
      </c>
      <c r="BZ174" s="367">
        <v>5</v>
      </c>
      <c r="CA174" s="367">
        <v>5</v>
      </c>
      <c r="CB174" s="367">
        <v>5</v>
      </c>
      <c r="CC174" s="367">
        <v>4</v>
      </c>
      <c r="CD174" s="367">
        <v>4</v>
      </c>
      <c r="CE174" s="367">
        <v>4</v>
      </c>
      <c r="CF174" s="367">
        <v>3</v>
      </c>
      <c r="CG174" s="367">
        <v>3</v>
      </c>
      <c r="CH174" s="368">
        <v>3</v>
      </c>
    </row>
    <row r="175" spans="1:86" ht="15.6" x14ac:dyDescent="0.3">
      <c r="A175" s="370"/>
      <c r="B175" s="373" t="s">
        <v>422</v>
      </c>
      <c r="C175" s="372"/>
      <c r="D175" s="367"/>
      <c r="E175" s="367"/>
      <c r="F175" s="367"/>
      <c r="G175" s="367"/>
      <c r="H175" s="367"/>
      <c r="I175" s="367"/>
      <c r="J175" s="367"/>
      <c r="K175" s="367"/>
      <c r="L175" s="367"/>
      <c r="M175" s="367"/>
      <c r="N175" s="367"/>
      <c r="O175" s="367"/>
      <c r="P175" s="367"/>
      <c r="Q175" s="367"/>
      <c r="R175" s="367"/>
      <c r="S175" s="367"/>
      <c r="T175" s="367"/>
      <c r="U175" s="367"/>
      <c r="V175" s="367"/>
      <c r="W175" s="367"/>
      <c r="X175" s="367"/>
      <c r="Y175" s="367"/>
      <c r="Z175" s="367"/>
      <c r="AA175" s="367"/>
      <c r="AB175" s="367"/>
      <c r="AC175" s="367"/>
      <c r="AD175" s="367"/>
      <c r="AE175" s="367"/>
      <c r="AF175" s="367"/>
      <c r="AG175" s="367"/>
      <c r="AH175" s="367"/>
      <c r="AI175" s="367"/>
      <c r="AJ175" s="367"/>
      <c r="AK175" s="367"/>
      <c r="AL175" s="367"/>
      <c r="AM175" s="367"/>
      <c r="AN175" s="367"/>
      <c r="AO175" s="367"/>
      <c r="AP175" s="367"/>
      <c r="AQ175" s="367"/>
      <c r="AR175" s="367"/>
      <c r="AS175" s="367"/>
      <c r="AT175" s="367"/>
      <c r="AU175" s="367"/>
      <c r="AV175" s="367"/>
      <c r="AW175" s="367"/>
      <c r="AX175" s="367"/>
      <c r="AY175" s="367"/>
      <c r="AZ175" s="367"/>
      <c r="BA175" s="367"/>
      <c r="BB175" s="367"/>
      <c r="BC175" s="367"/>
      <c r="BD175" s="367"/>
      <c r="BE175" s="367"/>
      <c r="BF175" s="367">
        <v>0</v>
      </c>
      <c r="BG175" s="367">
        <v>0</v>
      </c>
      <c r="BH175" s="367">
        <v>0</v>
      </c>
      <c r="BI175" s="367">
        <v>0</v>
      </c>
      <c r="BJ175" s="367">
        <v>0</v>
      </c>
      <c r="BK175" s="367">
        <v>0</v>
      </c>
      <c r="BL175" s="367">
        <v>0</v>
      </c>
      <c r="BM175" s="367">
        <v>0</v>
      </c>
      <c r="BN175" s="367">
        <v>0</v>
      </c>
      <c r="BO175" s="367">
        <v>0</v>
      </c>
      <c r="BP175" s="367">
        <v>0</v>
      </c>
      <c r="BQ175" s="367">
        <v>1</v>
      </c>
      <c r="BR175" s="367">
        <v>15</v>
      </c>
      <c r="BS175" s="367">
        <v>22</v>
      </c>
      <c r="BT175" s="367">
        <v>78</v>
      </c>
      <c r="BU175" s="367">
        <v>147</v>
      </c>
      <c r="BV175" s="367">
        <v>181</v>
      </c>
      <c r="BW175" s="367">
        <v>248</v>
      </c>
      <c r="BX175" s="367">
        <v>322</v>
      </c>
      <c r="BY175" s="367">
        <v>374</v>
      </c>
      <c r="BZ175" s="367">
        <v>434</v>
      </c>
      <c r="CA175" s="367">
        <v>501</v>
      </c>
      <c r="CB175" s="367">
        <v>562</v>
      </c>
      <c r="CC175" s="367">
        <v>632</v>
      </c>
      <c r="CD175" s="367">
        <v>705</v>
      </c>
      <c r="CE175" s="367">
        <v>709</v>
      </c>
      <c r="CF175" s="367">
        <v>782</v>
      </c>
      <c r="CG175" s="367">
        <v>878</v>
      </c>
      <c r="CH175" s="368">
        <v>953</v>
      </c>
    </row>
    <row r="176" spans="1:86" ht="15.6" x14ac:dyDescent="0.3">
      <c r="A176" s="370"/>
      <c r="B176" s="343" t="s">
        <v>470</v>
      </c>
      <c r="C176" s="372"/>
      <c r="D176" s="367"/>
      <c r="E176" s="367"/>
      <c r="F176" s="367"/>
      <c r="G176" s="367"/>
      <c r="H176" s="367"/>
      <c r="I176" s="367"/>
      <c r="J176" s="367"/>
      <c r="K176" s="367"/>
      <c r="L176" s="367"/>
      <c r="M176" s="367"/>
      <c r="N176" s="367"/>
      <c r="O176" s="367"/>
      <c r="P176" s="367"/>
      <c r="Q176" s="367"/>
      <c r="R176" s="367"/>
      <c r="S176" s="367"/>
      <c r="T176" s="367"/>
      <c r="U176" s="367"/>
      <c r="V176" s="367"/>
      <c r="W176" s="367"/>
      <c r="X176" s="367"/>
      <c r="Y176" s="367"/>
      <c r="Z176" s="367"/>
      <c r="AA176" s="367"/>
      <c r="AB176" s="367"/>
      <c r="AC176" s="367"/>
      <c r="AD176" s="367"/>
      <c r="AE176" s="367"/>
      <c r="AF176" s="367"/>
      <c r="AG176" s="367"/>
      <c r="AH176" s="367"/>
      <c r="AI176" s="367"/>
      <c r="AJ176" s="367"/>
      <c r="AK176" s="367"/>
      <c r="AL176" s="367"/>
      <c r="AM176" s="367"/>
      <c r="AN176" s="367"/>
      <c r="AO176" s="367"/>
      <c r="AP176" s="367"/>
      <c r="AQ176" s="367"/>
      <c r="AR176" s="367"/>
      <c r="AS176" s="367"/>
      <c r="AT176" s="367"/>
      <c r="AU176" s="367"/>
      <c r="AV176" s="367"/>
      <c r="AW176" s="367"/>
      <c r="AX176" s="367"/>
      <c r="AY176" s="367"/>
      <c r="AZ176" s="367"/>
      <c r="BA176" s="367"/>
      <c r="BB176" s="367"/>
      <c r="BC176" s="367"/>
      <c r="BD176" s="367"/>
      <c r="BE176" s="367"/>
      <c r="BF176" s="367">
        <v>0</v>
      </c>
      <c r="BG176" s="367">
        <v>0</v>
      </c>
      <c r="BH176" s="367">
        <v>0</v>
      </c>
      <c r="BI176" s="367">
        <v>0</v>
      </c>
      <c r="BJ176" s="367">
        <v>0</v>
      </c>
      <c r="BK176" s="367">
        <v>0</v>
      </c>
      <c r="BL176" s="367">
        <v>0</v>
      </c>
      <c r="BM176" s="367">
        <v>0</v>
      </c>
      <c r="BN176" s="367">
        <v>0</v>
      </c>
      <c r="BO176" s="367">
        <v>0</v>
      </c>
      <c r="BP176" s="367">
        <v>0</v>
      </c>
      <c r="BQ176" s="367">
        <v>1</v>
      </c>
      <c r="BR176" s="367">
        <v>15</v>
      </c>
      <c r="BS176" s="367">
        <v>22</v>
      </c>
      <c r="BT176" s="367">
        <v>77</v>
      </c>
      <c r="BU176" s="367">
        <v>145</v>
      </c>
      <c r="BV176" s="367">
        <v>179</v>
      </c>
      <c r="BW176" s="367">
        <v>245</v>
      </c>
      <c r="BX176" s="367">
        <v>318</v>
      </c>
      <c r="BY176" s="367">
        <v>370</v>
      </c>
      <c r="BZ176" s="367">
        <v>429</v>
      </c>
      <c r="CA176" s="367">
        <v>495</v>
      </c>
      <c r="CB176" s="367">
        <v>555</v>
      </c>
      <c r="CC176" s="367">
        <v>625</v>
      </c>
      <c r="CD176" s="367">
        <v>697</v>
      </c>
      <c r="CE176" s="367">
        <v>701</v>
      </c>
      <c r="CF176" s="367">
        <v>773</v>
      </c>
      <c r="CG176" s="367">
        <v>868</v>
      </c>
      <c r="CH176" s="368">
        <v>943</v>
      </c>
    </row>
    <row r="177" spans="1:86" ht="15.6" x14ac:dyDescent="0.3">
      <c r="A177" s="370"/>
      <c r="B177" s="343" t="s">
        <v>471</v>
      </c>
      <c r="C177" s="372"/>
      <c r="D177" s="367"/>
      <c r="E177" s="367"/>
      <c r="F177" s="367"/>
      <c r="G177" s="367"/>
      <c r="H177" s="367"/>
      <c r="I177" s="367"/>
      <c r="J177" s="367"/>
      <c r="K177" s="367"/>
      <c r="L177" s="367"/>
      <c r="M177" s="367"/>
      <c r="N177" s="367"/>
      <c r="O177" s="367"/>
      <c r="P177" s="367"/>
      <c r="Q177" s="367"/>
      <c r="R177" s="367"/>
      <c r="S177" s="367"/>
      <c r="T177" s="367"/>
      <c r="U177" s="367"/>
      <c r="V177" s="367"/>
      <c r="W177" s="367"/>
      <c r="X177" s="367"/>
      <c r="Y177" s="367"/>
      <c r="Z177" s="367"/>
      <c r="AA177" s="367"/>
      <c r="AB177" s="367"/>
      <c r="AC177" s="367"/>
      <c r="AD177" s="367"/>
      <c r="AE177" s="367"/>
      <c r="AF177" s="367"/>
      <c r="AG177" s="367"/>
      <c r="AH177" s="367"/>
      <c r="AI177" s="367"/>
      <c r="AJ177" s="367"/>
      <c r="AK177" s="367"/>
      <c r="AL177" s="367"/>
      <c r="AM177" s="367"/>
      <c r="AN177" s="367"/>
      <c r="AO177" s="367"/>
      <c r="AP177" s="367"/>
      <c r="AQ177" s="367"/>
      <c r="AR177" s="367"/>
      <c r="AS177" s="367"/>
      <c r="AT177" s="367"/>
      <c r="AU177" s="367"/>
      <c r="AV177" s="367"/>
      <c r="AW177" s="367"/>
      <c r="AX177" s="367"/>
      <c r="AY177" s="367"/>
      <c r="AZ177" s="367"/>
      <c r="BA177" s="367"/>
      <c r="BB177" s="367"/>
      <c r="BC177" s="367"/>
      <c r="BD177" s="367"/>
      <c r="BE177" s="367"/>
      <c r="BF177" s="367">
        <v>0</v>
      </c>
      <c r="BG177" s="367">
        <v>0</v>
      </c>
      <c r="BH177" s="367">
        <v>0</v>
      </c>
      <c r="BI177" s="367">
        <v>0</v>
      </c>
      <c r="BJ177" s="367">
        <v>0</v>
      </c>
      <c r="BK177" s="367">
        <v>0</v>
      </c>
      <c r="BL177" s="367">
        <v>0</v>
      </c>
      <c r="BM177" s="367">
        <v>0</v>
      </c>
      <c r="BN177" s="367">
        <v>0</v>
      </c>
      <c r="BO177" s="367">
        <v>0</v>
      </c>
      <c r="BP177" s="367">
        <v>0</v>
      </c>
      <c r="BQ177" s="367">
        <v>0</v>
      </c>
      <c r="BR177" s="367">
        <v>0</v>
      </c>
      <c r="BS177" s="367">
        <v>0</v>
      </c>
      <c r="BT177" s="367">
        <v>1</v>
      </c>
      <c r="BU177" s="367">
        <v>2</v>
      </c>
      <c r="BV177" s="367">
        <v>2</v>
      </c>
      <c r="BW177" s="367">
        <v>3</v>
      </c>
      <c r="BX177" s="367">
        <v>4</v>
      </c>
      <c r="BY177" s="367">
        <v>4</v>
      </c>
      <c r="BZ177" s="367">
        <v>5</v>
      </c>
      <c r="CA177" s="367">
        <v>6</v>
      </c>
      <c r="CB177" s="367">
        <v>6</v>
      </c>
      <c r="CC177" s="367">
        <v>7</v>
      </c>
      <c r="CD177" s="367">
        <v>8</v>
      </c>
      <c r="CE177" s="367">
        <v>8</v>
      </c>
      <c r="CF177" s="367">
        <v>9</v>
      </c>
      <c r="CG177" s="367">
        <v>10</v>
      </c>
      <c r="CH177" s="368">
        <v>11</v>
      </c>
    </row>
    <row r="178" spans="1:86" ht="15.6" x14ac:dyDescent="0.3">
      <c r="A178" s="370"/>
      <c r="B178" s="373" t="s">
        <v>415</v>
      </c>
      <c r="C178" s="372"/>
      <c r="D178" s="367"/>
      <c r="E178" s="367"/>
      <c r="F178" s="367"/>
      <c r="G178" s="367"/>
      <c r="H178" s="367"/>
      <c r="I178" s="367"/>
      <c r="J178" s="367"/>
      <c r="K178" s="367"/>
      <c r="L178" s="367"/>
      <c r="M178" s="367"/>
      <c r="N178" s="367"/>
      <c r="O178" s="367"/>
      <c r="P178" s="367"/>
      <c r="Q178" s="367"/>
      <c r="R178" s="367"/>
      <c r="S178" s="367"/>
      <c r="T178" s="367"/>
      <c r="U178" s="367"/>
      <c r="V178" s="367"/>
      <c r="W178" s="367"/>
      <c r="X178" s="367"/>
      <c r="Y178" s="367"/>
      <c r="Z178" s="367"/>
      <c r="AA178" s="367"/>
      <c r="AB178" s="367"/>
      <c r="AC178" s="367"/>
      <c r="AD178" s="367"/>
      <c r="AE178" s="367"/>
      <c r="AF178" s="367"/>
      <c r="AG178" s="367"/>
      <c r="AH178" s="367"/>
      <c r="AI178" s="367"/>
      <c r="AJ178" s="367"/>
      <c r="AK178" s="367"/>
      <c r="AL178" s="367"/>
      <c r="AM178" s="367"/>
      <c r="AN178" s="367"/>
      <c r="AO178" s="367"/>
      <c r="AP178" s="367"/>
      <c r="AQ178" s="367"/>
      <c r="AR178" s="367"/>
      <c r="AS178" s="367"/>
      <c r="AT178" s="367"/>
      <c r="AU178" s="367"/>
      <c r="AV178" s="367"/>
      <c r="AW178" s="367"/>
      <c r="AX178" s="367"/>
      <c r="AY178" s="367"/>
      <c r="AZ178" s="367"/>
      <c r="BA178" s="367"/>
      <c r="BB178" s="367"/>
      <c r="BC178" s="367"/>
      <c r="BD178" s="367"/>
      <c r="BE178" s="367"/>
      <c r="BF178" s="367">
        <v>0</v>
      </c>
      <c r="BG178" s="367">
        <v>0</v>
      </c>
      <c r="BH178" s="367">
        <v>0</v>
      </c>
      <c r="BI178" s="367">
        <v>0</v>
      </c>
      <c r="BJ178" s="367">
        <v>0</v>
      </c>
      <c r="BK178" s="367">
        <v>0</v>
      </c>
      <c r="BL178" s="367">
        <v>0</v>
      </c>
      <c r="BM178" s="367">
        <v>0</v>
      </c>
      <c r="BN178" s="367">
        <v>0</v>
      </c>
      <c r="BO178" s="367">
        <v>0</v>
      </c>
      <c r="BP178" s="367">
        <v>0</v>
      </c>
      <c r="BQ178" s="367">
        <v>0</v>
      </c>
      <c r="BR178" s="367">
        <v>0</v>
      </c>
      <c r="BS178" s="367">
        <v>0</v>
      </c>
      <c r="BT178" s="367">
        <v>0</v>
      </c>
      <c r="BU178" s="367">
        <v>0</v>
      </c>
      <c r="BV178" s="367">
        <v>0</v>
      </c>
      <c r="BW178" s="367">
        <v>0</v>
      </c>
      <c r="BX178" s="367">
        <v>0</v>
      </c>
      <c r="BY178" s="367">
        <v>0</v>
      </c>
      <c r="BZ178" s="367">
        <v>0</v>
      </c>
      <c r="CA178" s="367">
        <v>0</v>
      </c>
      <c r="CB178" s="367">
        <v>0</v>
      </c>
      <c r="CC178" s="367">
        <v>0</v>
      </c>
      <c r="CD178" s="367">
        <v>0</v>
      </c>
      <c r="CE178" s="367">
        <v>0</v>
      </c>
      <c r="CF178" s="367">
        <v>0</v>
      </c>
      <c r="CG178" s="367">
        <v>0</v>
      </c>
      <c r="CH178" s="368">
        <v>0</v>
      </c>
    </row>
    <row r="179" spans="1:86" ht="21" customHeight="1" x14ac:dyDescent="0.3">
      <c r="A179" s="370"/>
      <c r="B179" s="371" t="s">
        <v>592</v>
      </c>
      <c r="C179" s="372"/>
      <c r="D179" s="367"/>
      <c r="E179" s="367"/>
      <c r="F179" s="367"/>
      <c r="G179" s="367"/>
      <c r="H179" s="367"/>
      <c r="I179" s="367"/>
      <c r="J179" s="367"/>
      <c r="K179" s="367"/>
      <c r="L179" s="367"/>
      <c r="M179" s="367"/>
      <c r="N179" s="367"/>
      <c r="O179" s="367"/>
      <c r="P179" s="367"/>
      <c r="Q179" s="367"/>
      <c r="R179" s="367"/>
      <c r="S179" s="367"/>
      <c r="T179" s="367"/>
      <c r="U179" s="367"/>
      <c r="V179" s="367"/>
      <c r="W179" s="367"/>
      <c r="X179" s="367"/>
      <c r="Y179" s="367"/>
      <c r="Z179" s="367"/>
      <c r="AA179" s="367"/>
      <c r="AB179" s="367"/>
      <c r="AC179" s="367"/>
      <c r="AD179" s="367"/>
      <c r="AE179" s="367"/>
      <c r="AF179" s="367"/>
      <c r="AG179" s="367"/>
      <c r="AH179" s="367"/>
      <c r="AI179" s="367"/>
      <c r="AJ179" s="367"/>
      <c r="AK179" s="367"/>
      <c r="AL179" s="367"/>
      <c r="AM179" s="367"/>
      <c r="AN179" s="367"/>
      <c r="AO179" s="367"/>
      <c r="AP179" s="367"/>
      <c r="AQ179" s="367"/>
      <c r="AR179" s="367"/>
      <c r="AS179" s="367"/>
      <c r="AT179" s="367"/>
      <c r="AU179" s="367"/>
      <c r="AV179" s="367"/>
      <c r="AW179" s="367"/>
      <c r="AX179" s="367"/>
      <c r="AY179" s="367"/>
      <c r="AZ179" s="367"/>
      <c r="BA179" s="367"/>
      <c r="BB179" s="367"/>
      <c r="BC179" s="367"/>
      <c r="BD179" s="367"/>
      <c r="BE179" s="367"/>
      <c r="BF179" s="367">
        <f t="shared" ref="BF179:CG179" si="85">SUM(BF180:BF182)</f>
        <v>37</v>
      </c>
      <c r="BG179" s="367">
        <f t="shared" si="85"/>
        <v>37</v>
      </c>
      <c r="BH179" s="367">
        <f t="shared" si="85"/>
        <v>37</v>
      </c>
      <c r="BI179" s="367">
        <f t="shared" si="85"/>
        <v>37</v>
      </c>
      <c r="BJ179" s="367">
        <f t="shared" si="85"/>
        <v>37</v>
      </c>
      <c r="BK179" s="367">
        <f t="shared" si="85"/>
        <v>37</v>
      </c>
      <c r="BL179" s="367">
        <f t="shared" si="85"/>
        <v>37</v>
      </c>
      <c r="BM179" s="367">
        <f t="shared" si="85"/>
        <v>36</v>
      </c>
      <c r="BN179" s="367">
        <f t="shared" si="85"/>
        <v>35</v>
      </c>
      <c r="BO179" s="367">
        <f t="shared" si="85"/>
        <v>33</v>
      </c>
      <c r="BP179" s="367">
        <f t="shared" si="85"/>
        <v>30</v>
      </c>
      <c r="BQ179" s="367">
        <f t="shared" si="85"/>
        <v>28</v>
      </c>
      <c r="BR179" s="367">
        <f t="shared" si="85"/>
        <v>26</v>
      </c>
      <c r="BS179" s="367">
        <f t="shared" si="85"/>
        <v>34</v>
      </c>
      <c r="BT179" s="367">
        <f t="shared" si="85"/>
        <v>30</v>
      </c>
      <c r="BU179" s="367">
        <f t="shared" si="85"/>
        <v>27</v>
      </c>
      <c r="BV179" s="367">
        <f t="shared" si="85"/>
        <v>24</v>
      </c>
      <c r="BW179" s="367">
        <f t="shared" si="85"/>
        <v>17</v>
      </c>
      <c r="BX179" s="367">
        <f t="shared" si="85"/>
        <v>15</v>
      </c>
      <c r="BY179" s="367">
        <f t="shared" si="85"/>
        <v>13</v>
      </c>
      <c r="BZ179" s="367">
        <f t="shared" si="85"/>
        <v>12</v>
      </c>
      <c r="CA179" s="367">
        <f t="shared" si="85"/>
        <v>10</v>
      </c>
      <c r="CB179" s="367">
        <f t="shared" si="85"/>
        <v>9</v>
      </c>
      <c r="CC179" s="367">
        <f t="shared" si="85"/>
        <v>8</v>
      </c>
      <c r="CD179" s="367">
        <f t="shared" si="85"/>
        <v>7</v>
      </c>
      <c r="CE179" s="367">
        <f t="shared" si="85"/>
        <v>6</v>
      </c>
      <c r="CF179" s="367">
        <f t="shared" si="85"/>
        <v>4</v>
      </c>
      <c r="CG179" s="367">
        <f t="shared" si="85"/>
        <v>3</v>
      </c>
      <c r="CH179" s="368">
        <f t="shared" ref="CH179" si="86">SUM(CH180:CH182)</f>
        <v>2</v>
      </c>
    </row>
    <row r="180" spans="1:86" ht="15.6" x14ac:dyDescent="0.3">
      <c r="A180" s="378"/>
      <c r="B180" s="379" t="s">
        <v>408</v>
      </c>
      <c r="C180" s="372"/>
      <c r="D180" s="367"/>
      <c r="E180" s="367"/>
      <c r="F180" s="367"/>
      <c r="G180" s="367"/>
      <c r="H180" s="367"/>
      <c r="I180" s="367"/>
      <c r="J180" s="367"/>
      <c r="K180" s="367"/>
      <c r="L180" s="367"/>
      <c r="M180" s="367"/>
      <c r="N180" s="367"/>
      <c r="O180" s="367"/>
      <c r="P180" s="367"/>
      <c r="Q180" s="367"/>
      <c r="R180" s="367"/>
      <c r="S180" s="367"/>
      <c r="T180" s="367"/>
      <c r="U180" s="367"/>
      <c r="V180" s="367"/>
      <c r="W180" s="367"/>
      <c r="X180" s="367"/>
      <c r="Y180" s="367"/>
      <c r="Z180" s="367"/>
      <c r="AA180" s="367"/>
      <c r="AB180" s="367"/>
      <c r="AC180" s="367"/>
      <c r="AD180" s="367"/>
      <c r="AE180" s="367"/>
      <c r="AF180" s="367"/>
      <c r="AG180" s="367"/>
      <c r="AH180" s="367"/>
      <c r="AI180" s="367"/>
      <c r="AJ180" s="367"/>
      <c r="AK180" s="367"/>
      <c r="AL180" s="367"/>
      <c r="AM180" s="367"/>
      <c r="AN180" s="367"/>
      <c r="AO180" s="367"/>
      <c r="AP180" s="367"/>
      <c r="AQ180" s="367"/>
      <c r="AR180" s="367"/>
      <c r="AS180" s="367"/>
      <c r="AT180" s="367"/>
      <c r="AU180" s="367"/>
      <c r="AV180" s="367"/>
      <c r="AW180" s="367"/>
      <c r="AX180" s="367"/>
      <c r="AY180" s="367"/>
      <c r="AZ180" s="367"/>
      <c r="BA180" s="367"/>
      <c r="BB180" s="367"/>
      <c r="BC180" s="367"/>
      <c r="BD180" s="367"/>
      <c r="BE180" s="367"/>
      <c r="BF180" s="367">
        <v>0</v>
      </c>
      <c r="BG180" s="367">
        <v>0</v>
      </c>
      <c r="BH180" s="367">
        <v>0</v>
      </c>
      <c r="BI180" s="367">
        <v>0</v>
      </c>
      <c r="BJ180" s="367">
        <v>0</v>
      </c>
      <c r="BK180" s="367">
        <v>0</v>
      </c>
      <c r="BL180" s="367">
        <v>0</v>
      </c>
      <c r="BM180" s="367">
        <v>0</v>
      </c>
      <c r="BN180" s="367">
        <v>0</v>
      </c>
      <c r="BO180" s="367">
        <v>0</v>
      </c>
      <c r="BP180" s="367">
        <v>0</v>
      </c>
      <c r="BQ180" s="367">
        <v>0</v>
      </c>
      <c r="BR180" s="367">
        <v>0</v>
      </c>
      <c r="BS180" s="367">
        <v>0</v>
      </c>
      <c r="BT180" s="367">
        <v>0</v>
      </c>
      <c r="BU180" s="367">
        <v>0</v>
      </c>
      <c r="BV180" s="367">
        <v>0</v>
      </c>
      <c r="BW180" s="367">
        <v>0</v>
      </c>
      <c r="BX180" s="367">
        <v>0</v>
      </c>
      <c r="BY180" s="367">
        <v>0</v>
      </c>
      <c r="BZ180" s="367">
        <v>0</v>
      </c>
      <c r="CA180" s="367">
        <v>0</v>
      </c>
      <c r="CB180" s="367">
        <v>0</v>
      </c>
      <c r="CC180" s="367">
        <v>0</v>
      </c>
      <c r="CD180" s="367">
        <v>0</v>
      </c>
      <c r="CE180" s="367">
        <v>0</v>
      </c>
      <c r="CF180" s="367">
        <v>0</v>
      </c>
      <c r="CG180" s="367">
        <v>0</v>
      </c>
      <c r="CH180" s="368">
        <v>0</v>
      </c>
    </row>
    <row r="181" spans="1:86" ht="15.6" x14ac:dyDescent="0.3">
      <c r="A181" s="378"/>
      <c r="B181" s="379" t="s">
        <v>427</v>
      </c>
      <c r="C181" s="372"/>
      <c r="D181" s="367"/>
      <c r="E181" s="367"/>
      <c r="F181" s="367"/>
      <c r="G181" s="367"/>
      <c r="H181" s="367"/>
      <c r="I181" s="367"/>
      <c r="J181" s="367"/>
      <c r="K181" s="367"/>
      <c r="L181" s="367"/>
      <c r="M181" s="367"/>
      <c r="N181" s="367"/>
      <c r="O181" s="367"/>
      <c r="P181" s="367"/>
      <c r="Q181" s="367"/>
      <c r="R181" s="367"/>
      <c r="S181" s="367"/>
      <c r="T181" s="367"/>
      <c r="U181" s="367"/>
      <c r="V181" s="367"/>
      <c r="W181" s="367"/>
      <c r="X181" s="367"/>
      <c r="Y181" s="367"/>
      <c r="Z181" s="367"/>
      <c r="AA181" s="367"/>
      <c r="AB181" s="367"/>
      <c r="AC181" s="367"/>
      <c r="AD181" s="367"/>
      <c r="AE181" s="367"/>
      <c r="AF181" s="367"/>
      <c r="AG181" s="367"/>
      <c r="AH181" s="367"/>
      <c r="AI181" s="367"/>
      <c r="AJ181" s="367"/>
      <c r="AK181" s="367"/>
      <c r="AL181" s="367"/>
      <c r="AM181" s="367"/>
      <c r="AN181" s="367"/>
      <c r="AO181" s="367"/>
      <c r="AP181" s="367"/>
      <c r="AQ181" s="367"/>
      <c r="AR181" s="367"/>
      <c r="AS181" s="367"/>
      <c r="AT181" s="367"/>
      <c r="AU181" s="367"/>
      <c r="AV181" s="367"/>
      <c r="AW181" s="367"/>
      <c r="AX181" s="367"/>
      <c r="AY181" s="367"/>
      <c r="AZ181" s="367"/>
      <c r="BA181" s="367"/>
      <c r="BB181" s="367"/>
      <c r="BC181" s="367"/>
      <c r="BD181" s="367"/>
      <c r="BE181" s="367"/>
      <c r="BF181" s="367">
        <v>0</v>
      </c>
      <c r="BG181" s="367">
        <v>0</v>
      </c>
      <c r="BH181" s="367">
        <v>0</v>
      </c>
      <c r="BI181" s="367">
        <v>0</v>
      </c>
      <c r="BJ181" s="367">
        <v>0</v>
      </c>
      <c r="BK181" s="367">
        <v>0</v>
      </c>
      <c r="BL181" s="367">
        <v>0</v>
      </c>
      <c r="BM181" s="367">
        <v>0</v>
      </c>
      <c r="BN181" s="367">
        <v>0</v>
      </c>
      <c r="BO181" s="367">
        <v>0</v>
      </c>
      <c r="BP181" s="367">
        <v>0</v>
      </c>
      <c r="BQ181" s="367">
        <v>0</v>
      </c>
      <c r="BR181" s="367">
        <v>0</v>
      </c>
      <c r="BS181" s="367">
        <v>0</v>
      </c>
      <c r="BT181" s="367">
        <v>0</v>
      </c>
      <c r="BU181" s="367">
        <v>0</v>
      </c>
      <c r="BV181" s="367">
        <v>0</v>
      </c>
      <c r="BW181" s="367">
        <v>0</v>
      </c>
      <c r="BX181" s="367">
        <v>0</v>
      </c>
      <c r="BY181" s="367">
        <v>0</v>
      </c>
      <c r="BZ181" s="367">
        <v>0</v>
      </c>
      <c r="CA181" s="367">
        <v>0</v>
      </c>
      <c r="CB181" s="367">
        <v>0</v>
      </c>
      <c r="CC181" s="367">
        <v>0</v>
      </c>
      <c r="CD181" s="367">
        <v>0</v>
      </c>
      <c r="CE181" s="367">
        <v>0</v>
      </c>
      <c r="CF181" s="367">
        <v>0</v>
      </c>
      <c r="CG181" s="367">
        <v>0</v>
      </c>
      <c r="CH181" s="368">
        <v>0</v>
      </c>
    </row>
    <row r="182" spans="1:86" ht="15.6" x14ac:dyDescent="0.3">
      <c r="A182" s="370"/>
      <c r="B182" s="335" t="s">
        <v>426</v>
      </c>
      <c r="D182" s="367"/>
      <c r="E182" s="367"/>
      <c r="F182" s="367"/>
      <c r="G182" s="367"/>
      <c r="H182" s="367"/>
      <c r="I182" s="367"/>
      <c r="J182" s="367"/>
      <c r="K182" s="367"/>
      <c r="L182" s="367"/>
      <c r="M182" s="367"/>
      <c r="N182" s="367"/>
      <c r="O182" s="367"/>
      <c r="P182" s="367"/>
      <c r="Q182" s="367"/>
      <c r="R182" s="367"/>
      <c r="S182" s="367"/>
      <c r="T182" s="367"/>
      <c r="U182" s="367"/>
      <c r="V182" s="367"/>
      <c r="W182" s="367"/>
      <c r="X182" s="367"/>
      <c r="Y182" s="367"/>
      <c r="Z182" s="367"/>
      <c r="AA182" s="367"/>
      <c r="AB182" s="367"/>
      <c r="AC182" s="367"/>
      <c r="AD182" s="367"/>
      <c r="AE182" s="367"/>
      <c r="AF182" s="367"/>
      <c r="AG182" s="367"/>
      <c r="AH182" s="367"/>
      <c r="AI182" s="367"/>
      <c r="AJ182" s="367"/>
      <c r="AK182" s="367"/>
      <c r="AL182" s="367"/>
      <c r="AM182" s="367"/>
      <c r="AN182" s="367"/>
      <c r="AO182" s="367"/>
      <c r="AP182" s="367"/>
      <c r="AQ182" s="367"/>
      <c r="AR182" s="367"/>
      <c r="AS182" s="367"/>
      <c r="AT182" s="367"/>
      <c r="AU182" s="367"/>
      <c r="AV182" s="367"/>
      <c r="AW182" s="367"/>
      <c r="AX182" s="367"/>
      <c r="AY182" s="367"/>
      <c r="AZ182" s="367"/>
      <c r="BA182" s="367"/>
      <c r="BB182" s="367"/>
      <c r="BC182" s="367"/>
      <c r="BD182" s="367"/>
      <c r="BE182" s="367"/>
      <c r="BF182" s="367">
        <v>37</v>
      </c>
      <c r="BG182" s="367">
        <v>37</v>
      </c>
      <c r="BH182" s="367">
        <v>37</v>
      </c>
      <c r="BI182" s="367">
        <v>37</v>
      </c>
      <c r="BJ182" s="367">
        <v>37</v>
      </c>
      <c r="BK182" s="367">
        <v>37</v>
      </c>
      <c r="BL182" s="367">
        <v>37</v>
      </c>
      <c r="BM182" s="367">
        <v>36</v>
      </c>
      <c r="BN182" s="367">
        <v>35</v>
      </c>
      <c r="BO182" s="367">
        <v>33</v>
      </c>
      <c r="BP182" s="367">
        <v>30</v>
      </c>
      <c r="BQ182" s="367">
        <v>28</v>
      </c>
      <c r="BR182" s="367">
        <v>26</v>
      </c>
      <c r="BS182" s="367">
        <v>34</v>
      </c>
      <c r="BT182" s="367">
        <v>30</v>
      </c>
      <c r="BU182" s="367">
        <v>27</v>
      </c>
      <c r="BV182" s="367">
        <v>24</v>
      </c>
      <c r="BW182" s="367">
        <v>17</v>
      </c>
      <c r="BX182" s="367">
        <v>15</v>
      </c>
      <c r="BY182" s="367">
        <v>13</v>
      </c>
      <c r="BZ182" s="367">
        <v>12</v>
      </c>
      <c r="CA182" s="367">
        <v>10</v>
      </c>
      <c r="CB182" s="367">
        <v>9</v>
      </c>
      <c r="CC182" s="367">
        <v>8</v>
      </c>
      <c r="CD182" s="367">
        <v>7</v>
      </c>
      <c r="CE182" s="367">
        <v>6</v>
      </c>
      <c r="CF182" s="367">
        <v>4</v>
      </c>
      <c r="CG182" s="367">
        <v>3</v>
      </c>
      <c r="CH182" s="368">
        <v>2</v>
      </c>
    </row>
    <row r="183" spans="1:86" ht="32.4" customHeight="1" x14ac:dyDescent="0.3">
      <c r="A183" s="370"/>
      <c r="B183" s="331" t="s">
        <v>655</v>
      </c>
      <c r="C183" s="376"/>
      <c r="D183" s="367"/>
      <c r="E183" s="367"/>
      <c r="F183" s="367"/>
      <c r="G183" s="367"/>
      <c r="H183" s="367"/>
      <c r="I183" s="367"/>
      <c r="J183" s="367"/>
      <c r="K183" s="367"/>
      <c r="L183" s="367"/>
      <c r="M183" s="367"/>
      <c r="N183" s="367"/>
      <c r="O183" s="367"/>
      <c r="P183" s="367"/>
      <c r="Q183" s="367"/>
      <c r="R183" s="367"/>
      <c r="S183" s="367"/>
      <c r="T183" s="367"/>
      <c r="U183" s="367"/>
      <c r="V183" s="367"/>
      <c r="W183" s="367"/>
      <c r="X183" s="367"/>
      <c r="Y183" s="367"/>
      <c r="Z183" s="367"/>
      <c r="AA183" s="367"/>
      <c r="AB183" s="367"/>
      <c r="AC183" s="367"/>
      <c r="AD183" s="367"/>
      <c r="AE183" s="367"/>
      <c r="AF183" s="367"/>
      <c r="AG183" s="367"/>
      <c r="AH183" s="367"/>
      <c r="AI183" s="367"/>
      <c r="AJ183" s="367"/>
      <c r="AK183" s="367"/>
      <c r="AL183" s="367"/>
      <c r="AM183" s="367"/>
      <c r="AN183" s="367"/>
      <c r="AO183" s="367"/>
      <c r="AP183" s="367"/>
      <c r="AQ183" s="367"/>
      <c r="AR183" s="367"/>
      <c r="AS183" s="367"/>
      <c r="AT183" s="367"/>
      <c r="AU183" s="367"/>
      <c r="AV183" s="367"/>
      <c r="AW183" s="367"/>
      <c r="AX183" s="367"/>
      <c r="AY183" s="367"/>
      <c r="AZ183" s="367"/>
      <c r="BA183" s="367"/>
      <c r="BB183" s="367"/>
      <c r="BC183" s="367"/>
      <c r="BD183" s="367"/>
      <c r="BE183" s="367"/>
      <c r="BF183" s="367"/>
      <c r="BG183" s="367"/>
      <c r="BH183" s="367"/>
      <c r="BI183" s="367"/>
      <c r="BJ183" s="367"/>
      <c r="BK183" s="367"/>
      <c r="BL183" s="367"/>
      <c r="BM183" s="367"/>
      <c r="BN183" s="367"/>
      <c r="BO183" s="367"/>
      <c r="BP183" s="367"/>
      <c r="BQ183" s="367"/>
      <c r="BR183" s="367"/>
      <c r="BS183" s="367"/>
      <c r="BT183" s="367"/>
      <c r="BU183" s="367"/>
      <c r="BV183" s="367"/>
      <c r="BW183" s="367"/>
      <c r="BX183" s="367"/>
      <c r="BY183" s="367"/>
      <c r="BZ183" s="367"/>
      <c r="CA183" s="367"/>
      <c r="CB183" s="367"/>
      <c r="CC183" s="367"/>
      <c r="CD183" s="367"/>
      <c r="CE183" s="367"/>
      <c r="CF183" s="367"/>
      <c r="CG183" s="367"/>
      <c r="CH183" s="374"/>
    </row>
    <row r="184" spans="1:86" ht="32.1" customHeight="1" x14ac:dyDescent="0.3">
      <c r="A184" s="370"/>
      <c r="B184" s="365" t="s">
        <v>654</v>
      </c>
      <c r="C184" s="372"/>
      <c r="D184" s="367"/>
      <c r="E184" s="367"/>
      <c r="F184" s="367"/>
      <c r="G184" s="367"/>
      <c r="H184" s="367"/>
      <c r="I184" s="367"/>
      <c r="J184" s="367"/>
      <c r="K184" s="367"/>
      <c r="L184" s="367"/>
      <c r="M184" s="367"/>
      <c r="N184" s="367"/>
      <c r="O184" s="367"/>
      <c r="P184" s="367"/>
      <c r="Q184" s="367"/>
      <c r="R184" s="367"/>
      <c r="S184" s="367"/>
      <c r="T184" s="367"/>
      <c r="U184" s="367"/>
      <c r="V184" s="367"/>
      <c r="W184" s="367"/>
      <c r="X184" s="367"/>
      <c r="Y184" s="367"/>
      <c r="Z184" s="367"/>
      <c r="AA184" s="367"/>
      <c r="AB184" s="367"/>
      <c r="AC184" s="367"/>
      <c r="AD184" s="367"/>
      <c r="AE184" s="367"/>
      <c r="AF184" s="367"/>
      <c r="AG184" s="367"/>
      <c r="AH184" s="367"/>
      <c r="AI184" s="367"/>
      <c r="AJ184" s="367"/>
      <c r="AK184" s="367"/>
      <c r="AL184" s="367"/>
      <c r="AM184" s="367"/>
      <c r="AN184" s="367"/>
      <c r="AO184" s="367"/>
      <c r="AP184" s="367"/>
      <c r="AQ184" s="367"/>
      <c r="AR184" s="367"/>
      <c r="AS184" s="367"/>
      <c r="AT184" s="367"/>
      <c r="AU184" s="367"/>
      <c r="AV184" s="367"/>
      <c r="AW184" s="367"/>
      <c r="AX184" s="367"/>
      <c r="AY184" s="367"/>
      <c r="AZ184" s="367"/>
      <c r="BA184" s="367"/>
      <c r="BB184" s="367"/>
      <c r="BC184" s="367"/>
      <c r="BD184" s="367"/>
      <c r="BE184" s="367"/>
      <c r="BF184" s="367"/>
      <c r="BG184" s="367"/>
      <c r="BH184" s="367"/>
      <c r="BI184" s="367"/>
      <c r="BJ184" s="367"/>
      <c r="BK184" s="367"/>
      <c r="BL184" s="367"/>
      <c r="BM184" s="367"/>
      <c r="BN184" s="367"/>
      <c r="BO184" s="367"/>
      <c r="BP184" s="367"/>
      <c r="BQ184" s="367"/>
      <c r="BR184" s="367"/>
      <c r="BS184" s="367"/>
      <c r="BT184" s="367"/>
      <c r="BU184" s="367"/>
      <c r="BV184" s="367"/>
      <c r="BW184" s="367"/>
      <c r="BX184" s="367"/>
      <c r="BY184" s="367"/>
      <c r="BZ184" s="367"/>
      <c r="CA184" s="367"/>
      <c r="CB184" s="367"/>
      <c r="CC184" s="367"/>
      <c r="CD184" s="367"/>
      <c r="CE184" s="367"/>
      <c r="CF184" s="367"/>
      <c r="CG184" s="367"/>
      <c r="CH184" s="374"/>
    </row>
    <row r="185" spans="1:86" ht="21" customHeight="1" x14ac:dyDescent="0.3">
      <c r="A185" s="370"/>
      <c r="B185" s="381" t="s">
        <v>645</v>
      </c>
      <c r="C185" s="372"/>
      <c r="D185" s="367"/>
      <c r="E185" s="367"/>
      <c r="F185" s="367"/>
      <c r="G185" s="367"/>
      <c r="H185" s="367"/>
      <c r="I185" s="367"/>
      <c r="J185" s="367"/>
      <c r="K185" s="367"/>
      <c r="L185" s="367"/>
      <c r="M185" s="367"/>
      <c r="N185" s="367"/>
      <c r="O185" s="367"/>
      <c r="P185" s="367"/>
      <c r="Q185" s="367"/>
      <c r="R185" s="367"/>
      <c r="S185" s="367"/>
      <c r="T185" s="367"/>
      <c r="U185" s="367"/>
      <c r="V185" s="367"/>
      <c r="W185" s="367"/>
      <c r="X185" s="367"/>
      <c r="Y185" s="367"/>
      <c r="Z185" s="367"/>
      <c r="AA185" s="367"/>
      <c r="AB185" s="367"/>
      <c r="AC185" s="367"/>
      <c r="AD185" s="367"/>
      <c r="AE185" s="367"/>
      <c r="AF185" s="367"/>
      <c r="AG185" s="367"/>
      <c r="AH185" s="367"/>
      <c r="AI185" s="367"/>
      <c r="AJ185" s="367"/>
      <c r="AK185" s="367"/>
      <c r="AL185" s="367"/>
      <c r="AM185" s="367"/>
      <c r="AN185" s="367"/>
      <c r="AO185" s="367"/>
      <c r="AP185" s="367"/>
      <c r="AQ185" s="367"/>
      <c r="AR185" s="367"/>
      <c r="AS185" s="367"/>
      <c r="AT185" s="367"/>
      <c r="AU185" s="367"/>
      <c r="AV185" s="367"/>
      <c r="AW185" s="367"/>
      <c r="AX185" s="367"/>
      <c r="AY185" s="367"/>
      <c r="AZ185" s="367"/>
      <c r="BA185" s="367"/>
      <c r="BB185" s="367"/>
      <c r="BC185" s="367"/>
      <c r="BD185" s="367"/>
      <c r="BE185" s="367"/>
      <c r="BF185" s="367">
        <f t="shared" ref="BF185:CG185" si="87">SUM(BF186+BF189+BF190)</f>
        <v>106</v>
      </c>
      <c r="BG185" s="367">
        <f t="shared" si="87"/>
        <v>509</v>
      </c>
      <c r="BH185" s="367">
        <f t="shared" si="87"/>
        <v>501</v>
      </c>
      <c r="BI185" s="367">
        <f t="shared" si="87"/>
        <v>510</v>
      </c>
      <c r="BJ185" s="367">
        <f t="shared" si="87"/>
        <v>521</v>
      </c>
      <c r="BK185" s="367">
        <f t="shared" si="87"/>
        <v>534</v>
      </c>
      <c r="BL185" s="367">
        <f t="shared" si="87"/>
        <v>560</v>
      </c>
      <c r="BM185" s="367">
        <f t="shared" si="87"/>
        <v>596</v>
      </c>
      <c r="BN185" s="367">
        <f t="shared" si="87"/>
        <v>640</v>
      </c>
      <c r="BO185" s="367">
        <f t="shared" si="87"/>
        <v>681</v>
      </c>
      <c r="BP185" s="367">
        <f t="shared" si="87"/>
        <v>729</v>
      </c>
      <c r="BQ185" s="367">
        <f t="shared" si="87"/>
        <v>766</v>
      </c>
      <c r="BR185" s="367">
        <f t="shared" si="87"/>
        <v>826</v>
      </c>
      <c r="BS185" s="367">
        <f t="shared" si="87"/>
        <v>892</v>
      </c>
      <c r="BT185" s="367">
        <f t="shared" si="87"/>
        <v>943</v>
      </c>
      <c r="BU185" s="367">
        <f t="shared" si="87"/>
        <v>986</v>
      </c>
      <c r="BV185" s="367">
        <f t="shared" si="87"/>
        <v>976</v>
      </c>
      <c r="BW185" s="367">
        <f t="shared" si="87"/>
        <v>1170</v>
      </c>
      <c r="BX185" s="367">
        <f t="shared" si="87"/>
        <v>1292</v>
      </c>
      <c r="BY185" s="367">
        <f t="shared" si="87"/>
        <v>1379</v>
      </c>
      <c r="BZ185" s="367">
        <f t="shared" si="87"/>
        <v>1517</v>
      </c>
      <c r="CA185" s="367">
        <f t="shared" si="87"/>
        <v>1665</v>
      </c>
      <c r="CB185" s="367">
        <f t="shared" si="87"/>
        <v>1956</v>
      </c>
      <c r="CC185" s="367">
        <f t="shared" si="87"/>
        <v>2132</v>
      </c>
      <c r="CD185" s="367">
        <f t="shared" si="87"/>
        <v>2178</v>
      </c>
      <c r="CE185" s="367">
        <f t="shared" si="87"/>
        <v>2252</v>
      </c>
      <c r="CF185" s="367">
        <f t="shared" si="87"/>
        <v>2338</v>
      </c>
      <c r="CG185" s="367">
        <f t="shared" si="87"/>
        <v>2400</v>
      </c>
      <c r="CH185" s="374">
        <f t="shared" ref="CH185" si="88">SUM(CH186+CH189+CH190)</f>
        <v>2440</v>
      </c>
    </row>
    <row r="186" spans="1:86" ht="15.6" x14ac:dyDescent="0.3">
      <c r="A186" s="370"/>
      <c r="B186" s="379" t="s">
        <v>382</v>
      </c>
      <c r="C186" s="372"/>
      <c r="D186" s="367"/>
      <c r="E186" s="367"/>
      <c r="F186" s="367"/>
      <c r="G186" s="367"/>
      <c r="H186" s="367"/>
      <c r="I186" s="367"/>
      <c r="J186" s="367"/>
      <c r="K186" s="367"/>
      <c r="L186" s="367"/>
      <c r="M186" s="367"/>
      <c r="N186" s="367"/>
      <c r="O186" s="367"/>
      <c r="P186" s="367"/>
      <c r="Q186" s="367"/>
      <c r="R186" s="367"/>
      <c r="S186" s="367"/>
      <c r="T186" s="367"/>
      <c r="U186" s="367"/>
      <c r="V186" s="367"/>
      <c r="W186" s="367"/>
      <c r="X186" s="367"/>
      <c r="Y186" s="367"/>
      <c r="Z186" s="367"/>
      <c r="AA186" s="367"/>
      <c r="AB186" s="367"/>
      <c r="AC186" s="367"/>
      <c r="AD186" s="367"/>
      <c r="AE186" s="367"/>
      <c r="AF186" s="367"/>
      <c r="AG186" s="367"/>
      <c r="AH186" s="367"/>
      <c r="AI186" s="367"/>
      <c r="AJ186" s="367"/>
      <c r="AK186" s="367"/>
      <c r="AL186" s="367"/>
      <c r="AM186" s="367"/>
      <c r="AN186" s="367"/>
      <c r="AO186" s="367"/>
      <c r="AP186" s="367"/>
      <c r="AQ186" s="367"/>
      <c r="AR186" s="367"/>
      <c r="AS186" s="367"/>
      <c r="AT186" s="367"/>
      <c r="AU186" s="367"/>
      <c r="AV186" s="367"/>
      <c r="AW186" s="367"/>
      <c r="AX186" s="367"/>
      <c r="AY186" s="367"/>
      <c r="AZ186" s="367"/>
      <c r="BA186" s="367"/>
      <c r="BB186" s="367"/>
      <c r="BC186" s="367"/>
      <c r="BD186" s="367"/>
      <c r="BE186" s="367"/>
      <c r="BF186" s="367">
        <v>0</v>
      </c>
      <c r="BG186" s="367">
        <v>409</v>
      </c>
      <c r="BH186" s="367">
        <v>421</v>
      </c>
      <c r="BI186" s="367">
        <v>429</v>
      </c>
      <c r="BJ186" s="367">
        <v>438</v>
      </c>
      <c r="BK186" s="367">
        <v>449</v>
      </c>
      <c r="BL186" s="367">
        <v>471</v>
      </c>
      <c r="BM186" s="367">
        <v>499</v>
      </c>
      <c r="BN186" s="367">
        <v>531</v>
      </c>
      <c r="BO186" s="367">
        <v>560</v>
      </c>
      <c r="BP186" s="367">
        <v>593</v>
      </c>
      <c r="BQ186" s="367">
        <v>616</v>
      </c>
      <c r="BR186" s="367">
        <v>666</v>
      </c>
      <c r="BS186" s="367">
        <v>723</v>
      </c>
      <c r="BT186" s="367">
        <v>770</v>
      </c>
      <c r="BU186" s="367">
        <v>806</v>
      </c>
      <c r="BV186" s="367">
        <v>811</v>
      </c>
      <c r="BW186" s="367">
        <v>876</v>
      </c>
      <c r="BX186" s="367">
        <v>899</v>
      </c>
      <c r="BY186" s="367">
        <v>912</v>
      </c>
      <c r="BZ186" s="367">
        <v>951</v>
      </c>
      <c r="CA186" s="367">
        <v>973</v>
      </c>
      <c r="CB186" s="367">
        <v>1030</v>
      </c>
      <c r="CC186" s="367">
        <v>1097</v>
      </c>
      <c r="CD186" s="367">
        <v>1165</v>
      </c>
      <c r="CE186" s="367">
        <v>1219</v>
      </c>
      <c r="CF186" s="367">
        <v>1268</v>
      </c>
      <c r="CG186" s="367">
        <v>1309</v>
      </c>
      <c r="CH186" s="374">
        <v>1339</v>
      </c>
    </row>
    <row r="187" spans="1:86" ht="15.6" x14ac:dyDescent="0.3">
      <c r="A187" s="370"/>
      <c r="B187" s="343" t="s">
        <v>470</v>
      </c>
      <c r="C187" s="372"/>
      <c r="D187" s="367"/>
      <c r="E187" s="367"/>
      <c r="F187" s="367"/>
      <c r="G187" s="367"/>
      <c r="H187" s="367"/>
      <c r="I187" s="367"/>
      <c r="J187" s="367"/>
      <c r="K187" s="367"/>
      <c r="L187" s="367"/>
      <c r="M187" s="367"/>
      <c r="N187" s="367"/>
      <c r="O187" s="367"/>
      <c r="P187" s="367"/>
      <c r="Q187" s="367"/>
      <c r="R187" s="367"/>
      <c r="S187" s="367"/>
      <c r="T187" s="367"/>
      <c r="U187" s="367"/>
      <c r="V187" s="367"/>
      <c r="W187" s="367"/>
      <c r="X187" s="367"/>
      <c r="Y187" s="367"/>
      <c r="Z187" s="367"/>
      <c r="AA187" s="367"/>
      <c r="AB187" s="367"/>
      <c r="AC187" s="367"/>
      <c r="AD187" s="367"/>
      <c r="AE187" s="367"/>
      <c r="AF187" s="367"/>
      <c r="AG187" s="367"/>
      <c r="AH187" s="367"/>
      <c r="AI187" s="367"/>
      <c r="AJ187" s="367"/>
      <c r="AK187" s="367"/>
      <c r="AL187" s="367"/>
      <c r="AM187" s="367"/>
      <c r="AN187" s="367"/>
      <c r="AO187" s="367"/>
      <c r="AP187" s="367"/>
      <c r="AQ187" s="367"/>
      <c r="AR187" s="367"/>
      <c r="AS187" s="367"/>
      <c r="AT187" s="367"/>
      <c r="AU187" s="367"/>
      <c r="AV187" s="367"/>
      <c r="AW187" s="367"/>
      <c r="AX187" s="367"/>
      <c r="AY187" s="367"/>
      <c r="AZ187" s="367"/>
      <c r="BA187" s="367"/>
      <c r="BB187" s="367"/>
      <c r="BC187" s="367"/>
      <c r="BD187" s="367"/>
      <c r="BE187" s="367"/>
      <c r="BF187" s="367">
        <v>0</v>
      </c>
      <c r="BG187" s="367">
        <v>348</v>
      </c>
      <c r="BH187" s="367">
        <v>367</v>
      </c>
      <c r="BI187" s="367">
        <v>381</v>
      </c>
      <c r="BJ187" s="367">
        <v>391</v>
      </c>
      <c r="BK187" s="367">
        <v>401</v>
      </c>
      <c r="BL187" s="367">
        <v>419</v>
      </c>
      <c r="BM187" s="367">
        <v>446</v>
      </c>
      <c r="BN187" s="367">
        <v>476</v>
      </c>
      <c r="BO187" s="367">
        <v>508</v>
      </c>
      <c r="BP187" s="367">
        <v>543</v>
      </c>
      <c r="BQ187" s="367">
        <v>576</v>
      </c>
      <c r="BR187" s="367">
        <v>619</v>
      </c>
      <c r="BS187" s="367">
        <v>675</v>
      </c>
      <c r="BT187" s="367">
        <v>711</v>
      </c>
      <c r="BU187" s="367">
        <v>738</v>
      </c>
      <c r="BV187" s="367">
        <v>729</v>
      </c>
      <c r="BW187" s="367">
        <v>797</v>
      </c>
      <c r="BX187" s="367">
        <v>839</v>
      </c>
      <c r="BY187" s="367">
        <v>836</v>
      </c>
      <c r="BZ187" s="367">
        <v>861</v>
      </c>
      <c r="CA187" s="367">
        <v>893</v>
      </c>
      <c r="CB187" s="367">
        <v>944</v>
      </c>
      <c r="CC187" s="367">
        <v>1008</v>
      </c>
      <c r="CD187" s="367">
        <v>1070</v>
      </c>
      <c r="CE187" s="367">
        <v>1118</v>
      </c>
      <c r="CF187" s="367">
        <v>1161</v>
      </c>
      <c r="CG187" s="367">
        <v>1199</v>
      </c>
      <c r="CH187" s="374">
        <v>1225</v>
      </c>
    </row>
    <row r="188" spans="1:86" ht="15.6" x14ac:dyDescent="0.3">
      <c r="A188" s="370"/>
      <c r="B188" s="343" t="s">
        <v>471</v>
      </c>
      <c r="C188" s="372"/>
      <c r="D188" s="367"/>
      <c r="E188" s="367"/>
      <c r="F188" s="367"/>
      <c r="G188" s="367"/>
      <c r="H188" s="367"/>
      <c r="I188" s="367"/>
      <c r="J188" s="367"/>
      <c r="K188" s="367"/>
      <c r="L188" s="367"/>
      <c r="M188" s="367"/>
      <c r="N188" s="367"/>
      <c r="O188" s="367"/>
      <c r="P188" s="367"/>
      <c r="Q188" s="367"/>
      <c r="R188" s="367"/>
      <c r="S188" s="367"/>
      <c r="T188" s="367"/>
      <c r="U188" s="367"/>
      <c r="V188" s="367"/>
      <c r="W188" s="367"/>
      <c r="X188" s="367"/>
      <c r="Y188" s="367"/>
      <c r="Z188" s="367"/>
      <c r="AA188" s="367"/>
      <c r="AB188" s="367"/>
      <c r="AC188" s="367"/>
      <c r="AD188" s="367"/>
      <c r="AE188" s="367"/>
      <c r="AF188" s="367"/>
      <c r="AG188" s="367"/>
      <c r="AH188" s="367"/>
      <c r="AI188" s="367"/>
      <c r="AJ188" s="367"/>
      <c r="AK188" s="367"/>
      <c r="AL188" s="367"/>
      <c r="AM188" s="367"/>
      <c r="AN188" s="367"/>
      <c r="AO188" s="367"/>
      <c r="AP188" s="367"/>
      <c r="AQ188" s="367"/>
      <c r="AR188" s="367"/>
      <c r="AS188" s="367"/>
      <c r="AT188" s="367"/>
      <c r="AU188" s="367"/>
      <c r="AV188" s="367"/>
      <c r="AW188" s="367"/>
      <c r="AX188" s="367"/>
      <c r="AY188" s="367"/>
      <c r="AZ188" s="367"/>
      <c r="BA188" s="367"/>
      <c r="BB188" s="367"/>
      <c r="BC188" s="367"/>
      <c r="BD188" s="367"/>
      <c r="BE188" s="367"/>
      <c r="BF188" s="367">
        <v>0</v>
      </c>
      <c r="BG188" s="367">
        <v>61</v>
      </c>
      <c r="BH188" s="367">
        <v>54</v>
      </c>
      <c r="BI188" s="367">
        <v>48</v>
      </c>
      <c r="BJ188" s="367">
        <v>47</v>
      </c>
      <c r="BK188" s="367">
        <v>49</v>
      </c>
      <c r="BL188" s="367">
        <v>51</v>
      </c>
      <c r="BM188" s="367">
        <v>53</v>
      </c>
      <c r="BN188" s="367">
        <v>55</v>
      </c>
      <c r="BO188" s="367">
        <v>52</v>
      </c>
      <c r="BP188" s="367">
        <v>50</v>
      </c>
      <c r="BQ188" s="367">
        <v>40</v>
      </c>
      <c r="BR188" s="367">
        <v>47</v>
      </c>
      <c r="BS188" s="367">
        <v>48</v>
      </c>
      <c r="BT188" s="367">
        <v>59</v>
      </c>
      <c r="BU188" s="367">
        <v>68</v>
      </c>
      <c r="BV188" s="367">
        <v>82</v>
      </c>
      <c r="BW188" s="367">
        <v>79</v>
      </c>
      <c r="BX188" s="367">
        <v>61</v>
      </c>
      <c r="BY188" s="367">
        <v>75</v>
      </c>
      <c r="BZ188" s="367">
        <v>89</v>
      </c>
      <c r="CA188" s="367">
        <v>80</v>
      </c>
      <c r="CB188" s="367">
        <v>85</v>
      </c>
      <c r="CC188" s="367">
        <v>89</v>
      </c>
      <c r="CD188" s="367">
        <v>96</v>
      </c>
      <c r="CE188" s="367">
        <v>101</v>
      </c>
      <c r="CF188" s="367">
        <v>106</v>
      </c>
      <c r="CG188" s="367">
        <v>111</v>
      </c>
      <c r="CH188" s="374">
        <v>114</v>
      </c>
    </row>
    <row r="189" spans="1:86" ht="15.6" x14ac:dyDescent="0.3">
      <c r="A189" s="370"/>
      <c r="B189" s="379" t="s">
        <v>601</v>
      </c>
      <c r="C189" s="372"/>
      <c r="D189" s="367"/>
      <c r="E189" s="367"/>
      <c r="F189" s="367"/>
      <c r="G189" s="367"/>
      <c r="H189" s="367"/>
      <c r="I189" s="367"/>
      <c r="J189" s="367"/>
      <c r="K189" s="367"/>
      <c r="L189" s="367"/>
      <c r="M189" s="367"/>
      <c r="N189" s="367"/>
      <c r="O189" s="367"/>
      <c r="P189" s="367"/>
      <c r="Q189" s="367"/>
      <c r="R189" s="367"/>
      <c r="S189" s="367"/>
      <c r="T189" s="367"/>
      <c r="U189" s="367"/>
      <c r="V189" s="367"/>
      <c r="W189" s="367"/>
      <c r="X189" s="367"/>
      <c r="Y189" s="367"/>
      <c r="Z189" s="367"/>
      <c r="AA189" s="367"/>
      <c r="AB189" s="367"/>
      <c r="AC189" s="367"/>
      <c r="AD189" s="367"/>
      <c r="AE189" s="367"/>
      <c r="AF189" s="367"/>
      <c r="AG189" s="367"/>
      <c r="AH189" s="367"/>
      <c r="AI189" s="367"/>
      <c r="AJ189" s="367"/>
      <c r="AK189" s="367"/>
      <c r="AL189" s="367"/>
      <c r="AM189" s="367"/>
      <c r="AN189" s="367"/>
      <c r="AO189" s="367"/>
      <c r="AP189" s="367"/>
      <c r="AQ189" s="367"/>
      <c r="AR189" s="367"/>
      <c r="AS189" s="367"/>
      <c r="AT189" s="367"/>
      <c r="AU189" s="367"/>
      <c r="AV189" s="367"/>
      <c r="AW189" s="367"/>
      <c r="AX189" s="367"/>
      <c r="AY189" s="367"/>
      <c r="AZ189" s="367"/>
      <c r="BA189" s="367"/>
      <c r="BB189" s="367"/>
      <c r="BC189" s="367"/>
      <c r="BD189" s="367"/>
      <c r="BE189" s="367"/>
      <c r="BF189" s="367">
        <v>106</v>
      </c>
      <c r="BG189" s="367">
        <v>100</v>
      </c>
      <c r="BH189" s="367">
        <v>80</v>
      </c>
      <c r="BI189" s="367">
        <v>81</v>
      </c>
      <c r="BJ189" s="367">
        <v>83</v>
      </c>
      <c r="BK189" s="367">
        <v>85</v>
      </c>
      <c r="BL189" s="367">
        <v>89</v>
      </c>
      <c r="BM189" s="367">
        <v>97</v>
      </c>
      <c r="BN189" s="367">
        <v>109</v>
      </c>
      <c r="BO189" s="367">
        <v>121</v>
      </c>
      <c r="BP189" s="367">
        <v>136</v>
      </c>
      <c r="BQ189" s="367">
        <v>150</v>
      </c>
      <c r="BR189" s="367">
        <v>160</v>
      </c>
      <c r="BS189" s="367">
        <v>169</v>
      </c>
      <c r="BT189" s="367">
        <v>173</v>
      </c>
      <c r="BU189" s="367">
        <v>180</v>
      </c>
      <c r="BV189" s="367">
        <v>165</v>
      </c>
      <c r="BW189" s="367">
        <v>128</v>
      </c>
      <c r="BX189" s="367">
        <v>115</v>
      </c>
      <c r="BY189" s="367">
        <v>99</v>
      </c>
      <c r="BZ189" s="367">
        <v>87</v>
      </c>
      <c r="CA189" s="367">
        <v>77</v>
      </c>
      <c r="CB189" s="367">
        <v>29</v>
      </c>
      <c r="CC189" s="367">
        <v>0</v>
      </c>
      <c r="CD189" s="367">
        <v>0</v>
      </c>
      <c r="CE189" s="367">
        <v>0</v>
      </c>
      <c r="CF189" s="367">
        <v>0</v>
      </c>
      <c r="CG189" s="367">
        <v>0</v>
      </c>
      <c r="CH189" s="374">
        <v>0</v>
      </c>
    </row>
    <row r="190" spans="1:86" ht="15.6" x14ac:dyDescent="0.3">
      <c r="A190" s="370"/>
      <c r="B190" s="379" t="s">
        <v>646</v>
      </c>
      <c r="C190" s="376" t="s">
        <v>643</v>
      </c>
      <c r="D190" s="367"/>
      <c r="E190" s="367"/>
      <c r="F190" s="367"/>
      <c r="G190" s="367"/>
      <c r="H190" s="367"/>
      <c r="I190" s="367"/>
      <c r="J190" s="367"/>
      <c r="K190" s="367"/>
      <c r="L190" s="367"/>
      <c r="M190" s="367"/>
      <c r="N190" s="367"/>
      <c r="O190" s="367"/>
      <c r="P190" s="367"/>
      <c r="Q190" s="367"/>
      <c r="R190" s="367"/>
      <c r="S190" s="367"/>
      <c r="T190" s="367"/>
      <c r="U190" s="367"/>
      <c r="V190" s="367"/>
      <c r="W190" s="367"/>
      <c r="X190" s="367"/>
      <c r="Y190" s="367"/>
      <c r="Z190" s="367"/>
      <c r="AA190" s="367"/>
      <c r="AB190" s="367"/>
      <c r="AC190" s="367"/>
      <c r="AD190" s="367"/>
      <c r="AE190" s="367"/>
      <c r="AF190" s="367"/>
      <c r="AG190" s="367"/>
      <c r="AH190" s="367"/>
      <c r="AI190" s="367"/>
      <c r="AJ190" s="367"/>
      <c r="AK190" s="367"/>
      <c r="AL190" s="367"/>
      <c r="AM190" s="367"/>
      <c r="AN190" s="367"/>
      <c r="AO190" s="367"/>
      <c r="AP190" s="367"/>
      <c r="AQ190" s="367"/>
      <c r="AR190" s="367"/>
      <c r="AS190" s="367"/>
      <c r="AT190" s="367"/>
      <c r="AU190" s="367"/>
      <c r="AV190" s="367"/>
      <c r="AW190" s="367"/>
      <c r="AX190" s="367"/>
      <c r="AY190" s="367"/>
      <c r="AZ190" s="367"/>
      <c r="BA190" s="367"/>
      <c r="BB190" s="367"/>
      <c r="BC190" s="367"/>
      <c r="BD190" s="367"/>
      <c r="BE190" s="367"/>
      <c r="BF190" s="367">
        <v>0</v>
      </c>
      <c r="BG190" s="367">
        <v>0</v>
      </c>
      <c r="BH190" s="367">
        <v>0</v>
      </c>
      <c r="BI190" s="367">
        <v>0</v>
      </c>
      <c r="BJ190" s="367">
        <v>0</v>
      </c>
      <c r="BK190" s="367">
        <v>0</v>
      </c>
      <c r="BL190" s="367">
        <v>0</v>
      </c>
      <c r="BM190" s="367">
        <v>0</v>
      </c>
      <c r="BN190" s="367">
        <v>0</v>
      </c>
      <c r="BO190" s="367">
        <v>0</v>
      </c>
      <c r="BP190" s="367">
        <v>0</v>
      </c>
      <c r="BQ190" s="367">
        <v>0</v>
      </c>
      <c r="BR190" s="367">
        <v>0</v>
      </c>
      <c r="BS190" s="367">
        <v>0</v>
      </c>
      <c r="BT190" s="367">
        <v>0</v>
      </c>
      <c r="BU190" s="367">
        <v>0</v>
      </c>
      <c r="BV190" s="367">
        <v>0</v>
      </c>
      <c r="BW190" s="367">
        <v>166</v>
      </c>
      <c r="BX190" s="367">
        <v>278</v>
      </c>
      <c r="BY190" s="367">
        <v>368</v>
      </c>
      <c r="BZ190" s="367">
        <v>479</v>
      </c>
      <c r="CA190" s="367">
        <v>615</v>
      </c>
      <c r="CB190" s="367">
        <v>897</v>
      </c>
      <c r="CC190" s="367">
        <v>1035</v>
      </c>
      <c r="CD190" s="367">
        <v>1013</v>
      </c>
      <c r="CE190" s="367">
        <v>1033</v>
      </c>
      <c r="CF190" s="367">
        <v>1070</v>
      </c>
      <c r="CG190" s="367">
        <v>1091</v>
      </c>
      <c r="CH190" s="374">
        <v>1101</v>
      </c>
    </row>
    <row r="191" spans="1:86" ht="32.1" customHeight="1" x14ac:dyDescent="0.3">
      <c r="A191" s="370"/>
      <c r="B191" s="365" t="s">
        <v>348</v>
      </c>
      <c r="C191" s="372"/>
      <c r="D191" s="367"/>
      <c r="E191" s="367"/>
      <c r="F191" s="367"/>
      <c r="G191" s="367"/>
      <c r="H191" s="367"/>
      <c r="I191" s="367"/>
      <c r="J191" s="367"/>
      <c r="K191" s="367"/>
      <c r="L191" s="367"/>
      <c r="M191" s="367"/>
      <c r="N191" s="367"/>
      <c r="O191" s="367"/>
      <c r="P191" s="367"/>
      <c r="Q191" s="367"/>
      <c r="R191" s="367"/>
      <c r="S191" s="367"/>
      <c r="T191" s="367"/>
      <c r="U191" s="367"/>
      <c r="V191" s="367"/>
      <c r="W191" s="367"/>
      <c r="X191" s="367"/>
      <c r="Y191" s="367"/>
      <c r="Z191" s="367"/>
      <c r="AA191" s="367"/>
      <c r="AB191" s="367"/>
      <c r="AC191" s="367"/>
      <c r="AD191" s="367"/>
      <c r="AE191" s="367"/>
      <c r="AF191" s="367"/>
      <c r="AG191" s="367"/>
      <c r="AH191" s="367"/>
      <c r="AI191" s="367"/>
      <c r="AJ191" s="367"/>
      <c r="AK191" s="367"/>
      <c r="AL191" s="367"/>
      <c r="AM191" s="367"/>
      <c r="AN191" s="367"/>
      <c r="AO191" s="367"/>
      <c r="AP191" s="367"/>
      <c r="AQ191" s="367"/>
      <c r="AR191" s="367"/>
      <c r="AS191" s="367"/>
      <c r="AT191" s="367"/>
      <c r="AU191" s="367"/>
      <c r="AV191" s="367"/>
      <c r="AW191" s="367"/>
      <c r="AX191" s="367"/>
      <c r="AY191" s="367"/>
      <c r="AZ191" s="367"/>
      <c r="BA191" s="367"/>
      <c r="BB191" s="367"/>
      <c r="BC191" s="367"/>
      <c r="BD191" s="367"/>
      <c r="BE191" s="367"/>
      <c r="BF191" s="367"/>
      <c r="BG191" s="367"/>
      <c r="BH191" s="367"/>
      <c r="BI191" s="367"/>
      <c r="BJ191" s="367"/>
      <c r="BK191" s="367"/>
      <c r="BL191" s="367"/>
      <c r="BM191" s="367"/>
      <c r="BN191" s="367"/>
      <c r="BO191" s="367"/>
      <c r="BP191" s="367"/>
      <c r="BQ191" s="367"/>
      <c r="BR191" s="367"/>
      <c r="BS191" s="367"/>
      <c r="BT191" s="367"/>
      <c r="BU191" s="367"/>
      <c r="BV191" s="367"/>
      <c r="BW191" s="367"/>
      <c r="BX191" s="367"/>
      <c r="BY191" s="367"/>
      <c r="BZ191" s="367"/>
      <c r="CA191" s="367"/>
      <c r="CB191" s="367"/>
      <c r="CC191" s="367"/>
      <c r="CD191" s="367"/>
      <c r="CE191" s="367"/>
      <c r="CF191" s="367"/>
      <c r="CG191" s="367"/>
      <c r="CH191" s="374"/>
    </row>
    <row r="192" spans="1:86" ht="21" customHeight="1" x14ac:dyDescent="0.3">
      <c r="A192" s="370"/>
      <c r="B192" s="381" t="s">
        <v>645</v>
      </c>
      <c r="C192" s="372"/>
      <c r="D192" s="367"/>
      <c r="E192" s="367"/>
      <c r="F192" s="367"/>
      <c r="G192" s="367"/>
      <c r="H192" s="367"/>
      <c r="I192" s="367"/>
      <c r="J192" s="367"/>
      <c r="K192" s="367"/>
      <c r="L192" s="367"/>
      <c r="M192" s="367"/>
      <c r="N192" s="367"/>
      <c r="O192" s="367"/>
      <c r="P192" s="367"/>
      <c r="Q192" s="367"/>
      <c r="R192" s="367"/>
      <c r="S192" s="367"/>
      <c r="T192" s="367"/>
      <c r="U192" s="367"/>
      <c r="V192" s="367"/>
      <c r="W192" s="367"/>
      <c r="X192" s="367"/>
      <c r="Y192" s="367"/>
      <c r="Z192" s="367"/>
      <c r="AA192" s="367"/>
      <c r="AB192" s="367"/>
      <c r="AC192" s="367"/>
      <c r="AD192" s="367"/>
      <c r="AE192" s="367"/>
      <c r="AF192" s="367"/>
      <c r="AG192" s="367"/>
      <c r="AH192" s="367"/>
      <c r="AI192" s="367"/>
      <c r="AJ192" s="367"/>
      <c r="AK192" s="367"/>
      <c r="AL192" s="367"/>
      <c r="AM192" s="367"/>
      <c r="AN192" s="367"/>
      <c r="AO192" s="367"/>
      <c r="AP192" s="367"/>
      <c r="AQ192" s="367"/>
      <c r="AR192" s="367"/>
      <c r="AS192" s="367"/>
      <c r="AT192" s="367"/>
      <c r="AU192" s="367"/>
      <c r="AV192" s="367"/>
      <c r="AW192" s="367"/>
      <c r="AX192" s="367"/>
      <c r="AY192" s="367"/>
      <c r="AZ192" s="367"/>
      <c r="BA192" s="367"/>
      <c r="BB192" s="367"/>
      <c r="BC192" s="367"/>
      <c r="BD192" s="367"/>
      <c r="BE192" s="367"/>
      <c r="BF192" s="367">
        <f t="shared" ref="BF192:CH192" si="89">SUM(BF193)</f>
        <v>0</v>
      </c>
      <c r="BG192" s="367">
        <f t="shared" si="89"/>
        <v>158</v>
      </c>
      <c r="BH192" s="367">
        <f t="shared" si="89"/>
        <v>209</v>
      </c>
      <c r="BI192" s="367">
        <f t="shared" si="89"/>
        <v>248</v>
      </c>
      <c r="BJ192" s="367">
        <f t="shared" si="89"/>
        <v>282</v>
      </c>
      <c r="BK192" s="367">
        <f t="shared" si="89"/>
        <v>315</v>
      </c>
      <c r="BL192" s="367">
        <f t="shared" si="89"/>
        <v>344</v>
      </c>
      <c r="BM192" s="367">
        <f t="shared" si="89"/>
        <v>366</v>
      </c>
      <c r="BN192" s="367">
        <f t="shared" si="89"/>
        <v>374</v>
      </c>
      <c r="BO192" s="367">
        <f t="shared" si="89"/>
        <v>372</v>
      </c>
      <c r="BP192" s="367">
        <f t="shared" si="89"/>
        <v>362</v>
      </c>
      <c r="BQ192" s="367">
        <f t="shared" si="89"/>
        <v>355</v>
      </c>
      <c r="BR192" s="367">
        <f t="shared" si="89"/>
        <v>339</v>
      </c>
      <c r="BS192" s="367">
        <f t="shared" si="89"/>
        <v>339</v>
      </c>
      <c r="BT192" s="367">
        <f t="shared" si="89"/>
        <v>328</v>
      </c>
      <c r="BU192" s="367">
        <f t="shared" si="89"/>
        <v>324</v>
      </c>
      <c r="BV192" s="367">
        <f t="shared" si="89"/>
        <v>289</v>
      </c>
      <c r="BW192" s="367">
        <f t="shared" si="89"/>
        <v>304</v>
      </c>
      <c r="BX192" s="367">
        <f t="shared" si="89"/>
        <v>282</v>
      </c>
      <c r="BY192" s="367">
        <f t="shared" si="89"/>
        <v>276</v>
      </c>
      <c r="BZ192" s="367">
        <f t="shared" si="89"/>
        <v>279</v>
      </c>
      <c r="CA192" s="367">
        <f t="shared" si="89"/>
        <v>284</v>
      </c>
      <c r="CB192" s="367">
        <f t="shared" si="89"/>
        <v>296</v>
      </c>
      <c r="CC192" s="367">
        <f t="shared" si="89"/>
        <v>307</v>
      </c>
      <c r="CD192" s="367">
        <f t="shared" si="89"/>
        <v>302</v>
      </c>
      <c r="CE192" s="367">
        <f t="shared" si="89"/>
        <v>288</v>
      </c>
      <c r="CF192" s="367">
        <f t="shared" si="89"/>
        <v>284</v>
      </c>
      <c r="CG192" s="367">
        <f t="shared" si="89"/>
        <v>288</v>
      </c>
      <c r="CH192" s="374">
        <f t="shared" si="89"/>
        <v>289</v>
      </c>
    </row>
    <row r="193" spans="1:86" ht="15.6" x14ac:dyDescent="0.3">
      <c r="A193" s="370"/>
      <c r="B193" s="379" t="s">
        <v>382</v>
      </c>
      <c r="C193" s="372"/>
      <c r="D193" s="367"/>
      <c r="E193" s="367"/>
      <c r="F193" s="367"/>
      <c r="G193" s="367"/>
      <c r="H193" s="367"/>
      <c r="I193" s="367"/>
      <c r="J193" s="367"/>
      <c r="K193" s="367"/>
      <c r="L193" s="367"/>
      <c r="M193" s="367"/>
      <c r="N193" s="367"/>
      <c r="O193" s="367"/>
      <c r="P193" s="367"/>
      <c r="Q193" s="367"/>
      <c r="R193" s="367"/>
      <c r="S193" s="367"/>
      <c r="T193" s="367"/>
      <c r="U193" s="367"/>
      <c r="V193" s="367"/>
      <c r="W193" s="367"/>
      <c r="X193" s="367"/>
      <c r="Y193" s="367"/>
      <c r="Z193" s="367"/>
      <c r="AA193" s="367"/>
      <c r="AB193" s="367"/>
      <c r="AC193" s="367"/>
      <c r="AD193" s="367"/>
      <c r="AE193" s="367"/>
      <c r="AF193" s="367"/>
      <c r="AG193" s="367"/>
      <c r="AH193" s="367"/>
      <c r="AI193" s="367"/>
      <c r="AJ193" s="367"/>
      <c r="AK193" s="367"/>
      <c r="AL193" s="367"/>
      <c r="AM193" s="367"/>
      <c r="AN193" s="367"/>
      <c r="AO193" s="367"/>
      <c r="AP193" s="367"/>
      <c r="AQ193" s="367"/>
      <c r="AR193" s="367"/>
      <c r="AS193" s="367"/>
      <c r="AT193" s="367"/>
      <c r="AU193" s="367"/>
      <c r="AV193" s="367"/>
      <c r="AW193" s="367"/>
      <c r="AX193" s="367"/>
      <c r="AY193" s="367"/>
      <c r="AZ193" s="367"/>
      <c r="BA193" s="367"/>
      <c r="BB193" s="367"/>
      <c r="BC193" s="367"/>
      <c r="BD193" s="367"/>
      <c r="BE193" s="367"/>
      <c r="BF193" s="367">
        <v>0</v>
      </c>
      <c r="BG193" s="367">
        <v>158</v>
      </c>
      <c r="BH193" s="367">
        <v>209</v>
      </c>
      <c r="BI193" s="367">
        <v>248</v>
      </c>
      <c r="BJ193" s="367">
        <v>282</v>
      </c>
      <c r="BK193" s="367">
        <v>315</v>
      </c>
      <c r="BL193" s="367">
        <v>344</v>
      </c>
      <c r="BM193" s="367">
        <v>366</v>
      </c>
      <c r="BN193" s="367">
        <v>374</v>
      </c>
      <c r="BO193" s="367">
        <v>372</v>
      </c>
      <c r="BP193" s="367">
        <v>362</v>
      </c>
      <c r="BQ193" s="367">
        <v>355</v>
      </c>
      <c r="BR193" s="367">
        <v>339</v>
      </c>
      <c r="BS193" s="367">
        <v>339</v>
      </c>
      <c r="BT193" s="367">
        <v>328</v>
      </c>
      <c r="BU193" s="367">
        <v>324</v>
      </c>
      <c r="BV193" s="367">
        <v>289</v>
      </c>
      <c r="BW193" s="367">
        <v>304</v>
      </c>
      <c r="BX193" s="367">
        <v>282</v>
      </c>
      <c r="BY193" s="367">
        <v>276</v>
      </c>
      <c r="BZ193" s="367">
        <v>279</v>
      </c>
      <c r="CA193" s="367">
        <v>284</v>
      </c>
      <c r="CB193" s="367">
        <v>296</v>
      </c>
      <c r="CC193" s="367">
        <v>307</v>
      </c>
      <c r="CD193" s="367">
        <v>302</v>
      </c>
      <c r="CE193" s="367">
        <v>288</v>
      </c>
      <c r="CF193" s="367">
        <v>284</v>
      </c>
      <c r="CG193" s="367">
        <v>288</v>
      </c>
      <c r="CH193" s="374">
        <v>289</v>
      </c>
    </row>
    <row r="194" spans="1:86" ht="15.6" x14ac:dyDescent="0.3">
      <c r="A194" s="370"/>
      <c r="B194" s="343" t="s">
        <v>470</v>
      </c>
      <c r="C194" s="372"/>
      <c r="D194" s="367"/>
      <c r="E194" s="367"/>
      <c r="F194" s="367"/>
      <c r="G194" s="367"/>
      <c r="H194" s="367"/>
      <c r="I194" s="367"/>
      <c r="J194" s="367"/>
      <c r="K194" s="367"/>
      <c r="L194" s="367"/>
      <c r="M194" s="367"/>
      <c r="N194" s="367"/>
      <c r="O194" s="367"/>
      <c r="P194" s="367"/>
      <c r="Q194" s="367"/>
      <c r="R194" s="367"/>
      <c r="S194" s="367"/>
      <c r="T194" s="367"/>
      <c r="U194" s="367"/>
      <c r="V194" s="367"/>
      <c r="W194" s="367"/>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c r="AS194" s="367"/>
      <c r="AT194" s="367"/>
      <c r="AU194" s="367"/>
      <c r="AV194" s="367"/>
      <c r="AW194" s="367"/>
      <c r="AX194" s="367"/>
      <c r="AY194" s="367"/>
      <c r="AZ194" s="367"/>
      <c r="BA194" s="367"/>
      <c r="BB194" s="367"/>
      <c r="BC194" s="367"/>
      <c r="BD194" s="367"/>
      <c r="BE194" s="367"/>
      <c r="BF194" s="367">
        <v>0</v>
      </c>
      <c r="BG194" s="367">
        <v>18</v>
      </c>
      <c r="BH194" s="367">
        <v>20</v>
      </c>
      <c r="BI194" s="367">
        <v>22</v>
      </c>
      <c r="BJ194" s="367">
        <v>24</v>
      </c>
      <c r="BK194" s="367">
        <v>26</v>
      </c>
      <c r="BL194" s="367">
        <v>28</v>
      </c>
      <c r="BM194" s="367">
        <v>28</v>
      </c>
      <c r="BN194" s="367">
        <v>28</v>
      </c>
      <c r="BO194" s="367">
        <v>24</v>
      </c>
      <c r="BP194" s="367">
        <v>21</v>
      </c>
      <c r="BQ194" s="367">
        <v>21</v>
      </c>
      <c r="BR194" s="367">
        <v>19</v>
      </c>
      <c r="BS194" s="367">
        <v>18</v>
      </c>
      <c r="BT194" s="367">
        <v>17</v>
      </c>
      <c r="BU194" s="367">
        <v>16</v>
      </c>
      <c r="BV194" s="367">
        <v>11</v>
      </c>
      <c r="BW194" s="367">
        <v>11</v>
      </c>
      <c r="BX194" s="367">
        <v>11</v>
      </c>
      <c r="BY194" s="367">
        <v>11</v>
      </c>
      <c r="BZ194" s="367">
        <v>10</v>
      </c>
      <c r="CA194" s="367">
        <v>10</v>
      </c>
      <c r="CB194" s="367">
        <v>10</v>
      </c>
      <c r="CC194" s="367">
        <v>10</v>
      </c>
      <c r="CD194" s="367">
        <v>11</v>
      </c>
      <c r="CE194" s="367">
        <v>11</v>
      </c>
      <c r="CF194" s="367">
        <v>12</v>
      </c>
      <c r="CG194" s="367">
        <v>12</v>
      </c>
      <c r="CH194" s="374">
        <v>13</v>
      </c>
    </row>
    <row r="195" spans="1:86" ht="15.6" x14ac:dyDescent="0.3">
      <c r="A195" s="370"/>
      <c r="B195" s="343" t="s">
        <v>471</v>
      </c>
      <c r="C195" s="372"/>
      <c r="D195" s="367"/>
      <c r="E195" s="367"/>
      <c r="F195" s="367"/>
      <c r="G195" s="367"/>
      <c r="H195" s="367"/>
      <c r="I195" s="367"/>
      <c r="J195" s="367"/>
      <c r="K195" s="367"/>
      <c r="L195" s="367"/>
      <c r="M195" s="367"/>
      <c r="N195" s="367"/>
      <c r="O195" s="367"/>
      <c r="P195" s="367"/>
      <c r="Q195" s="367"/>
      <c r="R195" s="367"/>
      <c r="S195" s="367"/>
      <c r="T195" s="367"/>
      <c r="U195" s="367"/>
      <c r="V195" s="367"/>
      <c r="W195" s="367"/>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c r="AS195" s="367"/>
      <c r="AT195" s="367"/>
      <c r="AU195" s="367"/>
      <c r="AV195" s="367"/>
      <c r="AW195" s="367"/>
      <c r="AX195" s="367"/>
      <c r="AY195" s="367"/>
      <c r="AZ195" s="367"/>
      <c r="BA195" s="367"/>
      <c r="BB195" s="367"/>
      <c r="BC195" s="367"/>
      <c r="BD195" s="367"/>
      <c r="BE195" s="367"/>
      <c r="BF195" s="367">
        <v>0</v>
      </c>
      <c r="BG195" s="367">
        <v>140</v>
      </c>
      <c r="BH195" s="367">
        <v>189</v>
      </c>
      <c r="BI195" s="367">
        <v>226</v>
      </c>
      <c r="BJ195" s="367">
        <v>258</v>
      </c>
      <c r="BK195" s="367">
        <v>289</v>
      </c>
      <c r="BL195" s="367">
        <v>317</v>
      </c>
      <c r="BM195" s="367">
        <v>338</v>
      </c>
      <c r="BN195" s="367">
        <v>347</v>
      </c>
      <c r="BO195" s="367">
        <v>348</v>
      </c>
      <c r="BP195" s="367">
        <v>342</v>
      </c>
      <c r="BQ195" s="367">
        <v>334</v>
      </c>
      <c r="BR195" s="367">
        <v>320</v>
      </c>
      <c r="BS195" s="367">
        <v>321</v>
      </c>
      <c r="BT195" s="367">
        <v>310</v>
      </c>
      <c r="BU195" s="367">
        <v>308</v>
      </c>
      <c r="BV195" s="367">
        <v>278</v>
      </c>
      <c r="BW195" s="367">
        <v>293</v>
      </c>
      <c r="BX195" s="367">
        <v>271</v>
      </c>
      <c r="BY195" s="367">
        <v>265</v>
      </c>
      <c r="BZ195" s="367">
        <v>269</v>
      </c>
      <c r="CA195" s="367">
        <v>275</v>
      </c>
      <c r="CB195" s="367">
        <v>286</v>
      </c>
      <c r="CC195" s="367">
        <v>296</v>
      </c>
      <c r="CD195" s="367">
        <v>291</v>
      </c>
      <c r="CE195" s="367">
        <v>277</v>
      </c>
      <c r="CF195" s="367">
        <v>272</v>
      </c>
      <c r="CG195" s="367">
        <v>275</v>
      </c>
      <c r="CH195" s="374">
        <v>276</v>
      </c>
    </row>
    <row r="196" spans="1:86" ht="32.4" customHeight="1" x14ac:dyDescent="0.3">
      <c r="A196" s="370"/>
      <c r="B196" s="331" t="s">
        <v>656</v>
      </c>
      <c r="C196" s="372"/>
      <c r="D196" s="367"/>
      <c r="E196" s="367"/>
      <c r="F196" s="367"/>
      <c r="G196" s="367"/>
      <c r="H196" s="367"/>
      <c r="I196" s="367"/>
      <c r="J196" s="367"/>
      <c r="K196" s="367"/>
      <c r="L196" s="367"/>
      <c r="M196" s="367"/>
      <c r="N196" s="367"/>
      <c r="O196" s="367"/>
      <c r="P196" s="367"/>
      <c r="Q196" s="367"/>
      <c r="R196" s="367"/>
      <c r="S196" s="367"/>
      <c r="T196" s="367"/>
      <c r="U196" s="367"/>
      <c r="V196" s="367"/>
      <c r="W196" s="36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c r="AS196" s="367"/>
      <c r="AT196" s="367"/>
      <c r="AU196" s="367"/>
      <c r="AV196" s="367"/>
      <c r="AW196" s="367"/>
      <c r="AX196" s="367"/>
      <c r="AY196" s="367"/>
      <c r="AZ196" s="367"/>
      <c r="BA196" s="367"/>
      <c r="BB196" s="367"/>
      <c r="BC196" s="367"/>
      <c r="BD196" s="367"/>
      <c r="BE196" s="367"/>
      <c r="BF196" s="367"/>
      <c r="BG196" s="367"/>
      <c r="BH196" s="367"/>
      <c r="BI196" s="367"/>
      <c r="BJ196" s="367"/>
      <c r="BK196" s="367"/>
      <c r="BL196" s="367"/>
      <c r="BM196" s="367"/>
      <c r="BN196" s="367"/>
      <c r="BO196" s="367"/>
      <c r="BP196" s="367"/>
      <c r="BQ196" s="367"/>
      <c r="BR196" s="367"/>
      <c r="BS196" s="367"/>
      <c r="BT196" s="367"/>
      <c r="BU196" s="367"/>
      <c r="BV196" s="367"/>
      <c r="BW196" s="367"/>
      <c r="BX196" s="367"/>
      <c r="BY196" s="367"/>
      <c r="BZ196" s="367"/>
      <c r="CA196" s="367"/>
      <c r="CB196" s="367"/>
      <c r="CC196" s="367"/>
      <c r="CD196" s="367"/>
      <c r="CE196" s="367"/>
      <c r="CF196" s="367"/>
      <c r="CG196" s="367"/>
      <c r="CH196" s="374"/>
    </row>
    <row r="197" spans="1:86" ht="32.1" customHeight="1" x14ac:dyDescent="0.3">
      <c r="A197" s="370"/>
      <c r="B197" s="365" t="s">
        <v>654</v>
      </c>
      <c r="C197" s="372"/>
      <c r="D197" s="367"/>
      <c r="E197" s="367"/>
      <c r="F197" s="367"/>
      <c r="G197" s="367"/>
      <c r="H197" s="367"/>
      <c r="I197" s="367"/>
      <c r="J197" s="367"/>
      <c r="K197" s="367"/>
      <c r="L197" s="367"/>
      <c r="M197" s="367"/>
      <c r="N197" s="367"/>
      <c r="O197" s="367"/>
      <c r="P197" s="367"/>
      <c r="Q197" s="367"/>
      <c r="R197" s="367"/>
      <c r="S197" s="367"/>
      <c r="T197" s="367"/>
      <c r="U197" s="367"/>
      <c r="V197" s="367"/>
      <c r="W197" s="36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c r="AS197" s="367"/>
      <c r="AT197" s="367"/>
      <c r="AU197" s="367"/>
      <c r="AV197" s="367"/>
      <c r="AW197" s="367"/>
      <c r="AX197" s="367"/>
      <c r="AY197" s="367"/>
      <c r="AZ197" s="367"/>
      <c r="BA197" s="367"/>
      <c r="BB197" s="367"/>
      <c r="BC197" s="367"/>
      <c r="BD197" s="367"/>
      <c r="BE197" s="367"/>
      <c r="BF197" s="367"/>
      <c r="BG197" s="367"/>
      <c r="BH197" s="367"/>
      <c r="BI197" s="367"/>
      <c r="BJ197" s="367"/>
      <c r="BK197" s="367"/>
      <c r="BL197" s="367"/>
      <c r="BM197" s="367"/>
      <c r="BN197" s="367"/>
      <c r="BO197" s="367"/>
      <c r="BP197" s="367"/>
      <c r="BQ197" s="367"/>
      <c r="BR197" s="367"/>
      <c r="BS197" s="367"/>
      <c r="BT197" s="367"/>
      <c r="BU197" s="367"/>
      <c r="BV197" s="367"/>
      <c r="BW197" s="367"/>
      <c r="BX197" s="367"/>
      <c r="BY197" s="367"/>
      <c r="BZ197" s="367"/>
      <c r="CA197" s="367"/>
      <c r="CB197" s="367"/>
      <c r="CC197" s="367"/>
      <c r="CD197" s="367"/>
      <c r="CE197" s="367"/>
      <c r="CF197" s="367"/>
      <c r="CG197" s="367"/>
      <c r="CH197" s="374"/>
    </row>
    <row r="198" spans="1:86" ht="21" customHeight="1" x14ac:dyDescent="0.3">
      <c r="A198" s="370"/>
      <c r="B198" s="381" t="s">
        <v>647</v>
      </c>
      <c r="C198" s="372"/>
      <c r="D198" s="367"/>
      <c r="E198" s="367"/>
      <c r="F198" s="367"/>
      <c r="G198" s="367"/>
      <c r="H198" s="367"/>
      <c r="I198" s="367"/>
      <c r="J198" s="367"/>
      <c r="K198" s="367"/>
      <c r="L198" s="367"/>
      <c r="M198" s="367"/>
      <c r="N198" s="367"/>
      <c r="O198" s="367"/>
      <c r="P198" s="367"/>
      <c r="Q198" s="367"/>
      <c r="R198" s="367"/>
      <c r="S198" s="367"/>
      <c r="T198" s="367"/>
      <c r="U198" s="367"/>
      <c r="V198" s="367"/>
      <c r="W198" s="36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c r="AS198" s="367"/>
      <c r="AT198" s="367"/>
      <c r="AU198" s="367"/>
      <c r="AV198" s="367"/>
      <c r="AW198" s="367"/>
      <c r="AX198" s="367"/>
      <c r="AY198" s="367"/>
      <c r="AZ198" s="367"/>
      <c r="BA198" s="367"/>
      <c r="BB198" s="367"/>
      <c r="BC198" s="367"/>
      <c r="BD198" s="367"/>
      <c r="BE198" s="367"/>
      <c r="BF198" s="367">
        <f t="shared" ref="BF198:CE198" si="90">SUM(BF199:BF200)</f>
        <v>0</v>
      </c>
      <c r="BG198" s="367">
        <f t="shared" si="90"/>
        <v>0</v>
      </c>
      <c r="BH198" s="367">
        <f t="shared" si="90"/>
        <v>0</v>
      </c>
      <c r="BI198" s="367">
        <f t="shared" si="90"/>
        <v>0</v>
      </c>
      <c r="BJ198" s="367">
        <f t="shared" si="90"/>
        <v>0</v>
      </c>
      <c r="BK198" s="367">
        <f t="shared" si="90"/>
        <v>0</v>
      </c>
      <c r="BL198" s="367">
        <f t="shared" si="90"/>
        <v>0</v>
      </c>
      <c r="BM198" s="367">
        <f t="shared" si="90"/>
        <v>23</v>
      </c>
      <c r="BN198" s="367">
        <f t="shared" si="90"/>
        <v>23</v>
      </c>
      <c r="BO198" s="367">
        <f t="shared" si="90"/>
        <v>19</v>
      </c>
      <c r="BP198" s="367">
        <f t="shared" si="90"/>
        <v>19</v>
      </c>
      <c r="BQ198" s="367">
        <f t="shared" si="90"/>
        <v>22</v>
      </c>
      <c r="BR198" s="367">
        <f t="shared" si="90"/>
        <v>21</v>
      </c>
      <c r="BS198" s="367">
        <f t="shared" si="90"/>
        <v>21</v>
      </c>
      <c r="BT198" s="367">
        <f t="shared" si="90"/>
        <v>21</v>
      </c>
      <c r="BU198" s="367">
        <f t="shared" si="90"/>
        <v>21</v>
      </c>
      <c r="BV198" s="367">
        <f t="shared" si="90"/>
        <v>24</v>
      </c>
      <c r="BW198" s="367">
        <f t="shared" si="90"/>
        <v>26</v>
      </c>
      <c r="BX198" s="367">
        <f t="shared" si="90"/>
        <v>22</v>
      </c>
      <c r="BY198" s="367">
        <f t="shared" si="90"/>
        <v>23</v>
      </c>
      <c r="BZ198" s="367">
        <f t="shared" si="90"/>
        <v>26</v>
      </c>
      <c r="CA198" s="367">
        <f t="shared" si="90"/>
        <v>39</v>
      </c>
      <c r="CB198" s="367">
        <f t="shared" si="90"/>
        <v>42</v>
      </c>
      <c r="CC198" s="367">
        <f t="shared" si="90"/>
        <v>46</v>
      </c>
      <c r="CD198" s="367">
        <f t="shared" si="90"/>
        <v>51</v>
      </c>
      <c r="CE198" s="367">
        <f t="shared" si="90"/>
        <v>58</v>
      </c>
      <c r="CF198" s="367">
        <f>SUM(CF199:CF200)</f>
        <v>61</v>
      </c>
      <c r="CG198" s="367">
        <f>SUM(CG199:CG200)</f>
        <v>64</v>
      </c>
      <c r="CH198" s="374">
        <f>SUM(CH199:CH200)</f>
        <v>66</v>
      </c>
    </row>
    <row r="199" spans="1:86" ht="15.6" x14ac:dyDescent="0.3">
      <c r="A199" s="370"/>
      <c r="B199" s="379" t="s">
        <v>376</v>
      </c>
      <c r="C199" s="372"/>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c r="AS199" s="367"/>
      <c r="AT199" s="367"/>
      <c r="AU199" s="367"/>
      <c r="AV199" s="367"/>
      <c r="AW199" s="367"/>
      <c r="AX199" s="367"/>
      <c r="AY199" s="367"/>
      <c r="AZ199" s="367"/>
      <c r="BA199" s="367"/>
      <c r="BB199" s="367"/>
      <c r="BC199" s="367"/>
      <c r="BD199" s="367"/>
      <c r="BE199" s="367"/>
      <c r="BF199" s="367">
        <v>0</v>
      </c>
      <c r="BG199" s="367">
        <v>0</v>
      </c>
      <c r="BH199" s="367">
        <v>0</v>
      </c>
      <c r="BI199" s="367">
        <v>0</v>
      </c>
      <c r="BJ199" s="367">
        <v>0</v>
      </c>
      <c r="BK199" s="367">
        <v>0</v>
      </c>
      <c r="BL199" s="367">
        <v>0</v>
      </c>
      <c r="BM199" s="367">
        <v>23</v>
      </c>
      <c r="BN199" s="367">
        <v>23</v>
      </c>
      <c r="BO199" s="367">
        <v>19</v>
      </c>
      <c r="BP199" s="367">
        <v>19</v>
      </c>
      <c r="BQ199" s="367">
        <v>21</v>
      </c>
      <c r="BR199" s="367">
        <v>20</v>
      </c>
      <c r="BS199" s="367">
        <v>20</v>
      </c>
      <c r="BT199" s="367">
        <v>20</v>
      </c>
      <c r="BU199" s="367">
        <v>20</v>
      </c>
      <c r="BV199" s="367">
        <v>23</v>
      </c>
      <c r="BW199" s="367">
        <v>25</v>
      </c>
      <c r="BX199" s="367">
        <v>21</v>
      </c>
      <c r="BY199" s="367">
        <v>22</v>
      </c>
      <c r="BZ199" s="367">
        <v>25</v>
      </c>
      <c r="CA199" s="367">
        <v>37</v>
      </c>
      <c r="CB199" s="367">
        <v>40</v>
      </c>
      <c r="CC199" s="367">
        <v>44</v>
      </c>
      <c r="CD199" s="367">
        <v>49</v>
      </c>
      <c r="CE199" s="367">
        <v>56</v>
      </c>
      <c r="CF199" s="367">
        <v>59</v>
      </c>
      <c r="CG199" s="367">
        <v>61</v>
      </c>
      <c r="CH199" s="374">
        <v>63</v>
      </c>
    </row>
    <row r="200" spans="1:86" ht="15.6" x14ac:dyDescent="0.3">
      <c r="A200" s="370"/>
      <c r="B200" s="379" t="s">
        <v>378</v>
      </c>
      <c r="C200" s="372"/>
      <c r="D200" s="367"/>
      <c r="E200" s="367"/>
      <c r="F200" s="367"/>
      <c r="G200" s="367"/>
      <c r="H200" s="367"/>
      <c r="I200" s="367"/>
      <c r="J200" s="367"/>
      <c r="K200" s="367"/>
      <c r="L200" s="367"/>
      <c r="M200" s="367"/>
      <c r="N200" s="367"/>
      <c r="O200" s="367"/>
      <c r="P200" s="367"/>
      <c r="Q200" s="367"/>
      <c r="R200" s="367"/>
      <c r="S200" s="367"/>
      <c r="T200" s="367"/>
      <c r="U200" s="367"/>
      <c r="V200" s="367"/>
      <c r="W200" s="36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c r="AS200" s="367"/>
      <c r="AT200" s="367"/>
      <c r="AU200" s="367"/>
      <c r="AV200" s="367"/>
      <c r="AW200" s="367"/>
      <c r="AX200" s="367"/>
      <c r="AY200" s="367"/>
      <c r="AZ200" s="367"/>
      <c r="BA200" s="367"/>
      <c r="BB200" s="367"/>
      <c r="BC200" s="367"/>
      <c r="BD200" s="367"/>
      <c r="BE200" s="367"/>
      <c r="BF200" s="367">
        <v>0</v>
      </c>
      <c r="BG200" s="367">
        <v>0</v>
      </c>
      <c r="BH200" s="367">
        <v>0</v>
      </c>
      <c r="BI200" s="367">
        <v>0</v>
      </c>
      <c r="BJ200" s="367">
        <v>0</v>
      </c>
      <c r="BK200" s="367">
        <v>0</v>
      </c>
      <c r="BL200" s="367">
        <v>0</v>
      </c>
      <c r="BM200" s="367">
        <v>0</v>
      </c>
      <c r="BN200" s="367">
        <v>0</v>
      </c>
      <c r="BO200" s="367">
        <v>0</v>
      </c>
      <c r="BP200" s="367">
        <v>0</v>
      </c>
      <c r="BQ200" s="367">
        <v>1</v>
      </c>
      <c r="BR200" s="367">
        <v>1</v>
      </c>
      <c r="BS200" s="367">
        <v>1</v>
      </c>
      <c r="BT200" s="367">
        <v>1</v>
      </c>
      <c r="BU200" s="367">
        <v>1</v>
      </c>
      <c r="BV200" s="367">
        <v>1</v>
      </c>
      <c r="BW200" s="367">
        <v>1</v>
      </c>
      <c r="BX200" s="367">
        <v>1</v>
      </c>
      <c r="BY200" s="367">
        <v>1</v>
      </c>
      <c r="BZ200" s="367">
        <v>1</v>
      </c>
      <c r="CA200" s="367">
        <v>2</v>
      </c>
      <c r="CB200" s="367">
        <v>2</v>
      </c>
      <c r="CC200" s="367">
        <v>2</v>
      </c>
      <c r="CD200" s="367">
        <v>2</v>
      </c>
      <c r="CE200" s="367">
        <v>2</v>
      </c>
      <c r="CF200" s="367">
        <v>2</v>
      </c>
      <c r="CG200" s="367">
        <v>3</v>
      </c>
      <c r="CH200" s="374">
        <v>3</v>
      </c>
    </row>
    <row r="201" spans="1:86" ht="21" customHeight="1" x14ac:dyDescent="0.3">
      <c r="A201" s="370"/>
      <c r="B201" s="381" t="s">
        <v>606</v>
      </c>
      <c r="C201" s="372"/>
      <c r="D201" s="367"/>
      <c r="E201" s="367"/>
      <c r="F201" s="367"/>
      <c r="G201" s="367"/>
      <c r="H201" s="367"/>
      <c r="I201" s="367"/>
      <c r="J201" s="367"/>
      <c r="K201" s="367"/>
      <c r="L201" s="367"/>
      <c r="M201" s="367"/>
      <c r="N201" s="367"/>
      <c r="O201" s="367"/>
      <c r="P201" s="367"/>
      <c r="Q201" s="367"/>
      <c r="R201" s="367"/>
      <c r="S201" s="367"/>
      <c r="T201" s="367"/>
      <c r="U201" s="367"/>
      <c r="V201" s="367"/>
      <c r="W201" s="36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c r="AS201" s="367"/>
      <c r="AT201" s="367"/>
      <c r="AU201" s="367"/>
      <c r="AV201" s="367"/>
      <c r="AW201" s="367"/>
      <c r="AX201" s="367"/>
      <c r="AY201" s="367"/>
      <c r="AZ201" s="367"/>
      <c r="BA201" s="367"/>
      <c r="BB201" s="367"/>
      <c r="BC201" s="367"/>
      <c r="BD201" s="367"/>
      <c r="BE201" s="367"/>
      <c r="BF201" s="367">
        <f t="shared" ref="BF201:CH201" si="91">SUM(BF202:BF204)</f>
        <v>0</v>
      </c>
      <c r="BG201" s="367">
        <f t="shared" si="91"/>
        <v>173</v>
      </c>
      <c r="BH201" s="367">
        <f t="shared" si="91"/>
        <v>168</v>
      </c>
      <c r="BI201" s="367">
        <f t="shared" si="91"/>
        <v>164</v>
      </c>
      <c r="BJ201" s="367">
        <f t="shared" si="91"/>
        <v>158</v>
      </c>
      <c r="BK201" s="367">
        <f t="shared" si="91"/>
        <v>152</v>
      </c>
      <c r="BL201" s="367">
        <f t="shared" si="91"/>
        <v>146</v>
      </c>
      <c r="BM201" s="367">
        <f t="shared" si="91"/>
        <v>140</v>
      </c>
      <c r="BN201" s="367">
        <f t="shared" si="91"/>
        <v>136</v>
      </c>
      <c r="BO201" s="367">
        <f t="shared" si="91"/>
        <v>130</v>
      </c>
      <c r="BP201" s="367">
        <f t="shared" si="91"/>
        <v>123</v>
      </c>
      <c r="BQ201" s="367">
        <f t="shared" si="91"/>
        <v>123</v>
      </c>
      <c r="BR201" s="367">
        <f t="shared" si="91"/>
        <v>118</v>
      </c>
      <c r="BS201" s="367">
        <f t="shared" si="91"/>
        <v>113</v>
      </c>
      <c r="BT201" s="367">
        <f t="shared" si="91"/>
        <v>108</v>
      </c>
      <c r="BU201" s="367">
        <f t="shared" si="91"/>
        <v>102</v>
      </c>
      <c r="BV201" s="367">
        <f t="shared" si="91"/>
        <v>97</v>
      </c>
      <c r="BW201" s="367">
        <f t="shared" si="91"/>
        <v>94</v>
      </c>
      <c r="BX201" s="367">
        <f t="shared" si="91"/>
        <v>89</v>
      </c>
      <c r="BY201" s="367">
        <f t="shared" si="91"/>
        <v>84</v>
      </c>
      <c r="BZ201" s="367">
        <f t="shared" si="91"/>
        <v>79</v>
      </c>
      <c r="CA201" s="367">
        <f t="shared" si="91"/>
        <v>73</v>
      </c>
      <c r="CB201" s="367">
        <f t="shared" si="91"/>
        <v>67</v>
      </c>
      <c r="CC201" s="367">
        <f t="shared" si="91"/>
        <v>62</v>
      </c>
      <c r="CD201" s="367">
        <f t="shared" si="91"/>
        <v>58</v>
      </c>
      <c r="CE201" s="367">
        <f t="shared" si="91"/>
        <v>56</v>
      </c>
      <c r="CF201" s="367">
        <f t="shared" si="91"/>
        <v>52</v>
      </c>
      <c r="CG201" s="367">
        <f t="shared" si="91"/>
        <v>47</v>
      </c>
      <c r="CH201" s="374">
        <f t="shared" si="91"/>
        <v>43</v>
      </c>
    </row>
    <row r="202" spans="1:86" ht="15.6" x14ac:dyDescent="0.3">
      <c r="A202" s="370"/>
      <c r="B202" s="379" t="s">
        <v>648</v>
      </c>
      <c r="C202" s="372"/>
      <c r="D202" s="367"/>
      <c r="E202" s="367"/>
      <c r="F202" s="367"/>
      <c r="G202" s="367"/>
      <c r="H202" s="367"/>
      <c r="I202" s="367"/>
      <c r="J202" s="367"/>
      <c r="K202" s="367"/>
      <c r="L202" s="367"/>
      <c r="M202" s="367"/>
      <c r="N202" s="367"/>
      <c r="O202" s="367"/>
      <c r="P202" s="367"/>
      <c r="Q202" s="367"/>
      <c r="R202" s="367"/>
      <c r="S202" s="367"/>
      <c r="T202" s="367"/>
      <c r="U202" s="367"/>
      <c r="V202" s="367"/>
      <c r="W202" s="36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c r="AS202" s="367"/>
      <c r="AT202" s="367"/>
      <c r="AU202" s="367"/>
      <c r="AV202" s="367"/>
      <c r="AW202" s="367"/>
      <c r="AX202" s="367"/>
      <c r="AY202" s="367"/>
      <c r="AZ202" s="367"/>
      <c r="BA202" s="367"/>
      <c r="BB202" s="367"/>
      <c r="BC202" s="367"/>
      <c r="BD202" s="367"/>
      <c r="BE202" s="367"/>
      <c r="BF202" s="367">
        <v>0</v>
      </c>
      <c r="BG202" s="367">
        <v>0</v>
      </c>
      <c r="BH202" s="367">
        <v>0</v>
      </c>
      <c r="BI202" s="367">
        <v>0</v>
      </c>
      <c r="BJ202" s="367">
        <v>0</v>
      </c>
      <c r="BK202" s="367">
        <v>0</v>
      </c>
      <c r="BL202" s="367">
        <v>0</v>
      </c>
      <c r="BM202" s="367">
        <v>0</v>
      </c>
      <c r="BN202" s="367">
        <v>0</v>
      </c>
      <c r="BO202" s="367">
        <v>0</v>
      </c>
      <c r="BP202" s="367">
        <v>0</v>
      </c>
      <c r="BQ202" s="367">
        <v>0</v>
      </c>
      <c r="BR202" s="367">
        <v>0</v>
      </c>
      <c r="BS202" s="367">
        <v>0</v>
      </c>
      <c r="BT202" s="367">
        <v>0</v>
      </c>
      <c r="BU202" s="367">
        <v>0</v>
      </c>
      <c r="BV202" s="367">
        <v>0</v>
      </c>
      <c r="BW202" s="367">
        <v>0</v>
      </c>
      <c r="BX202" s="367">
        <v>0</v>
      </c>
      <c r="BY202" s="367">
        <v>0</v>
      </c>
      <c r="BZ202" s="367">
        <v>0</v>
      </c>
      <c r="CA202" s="367">
        <v>0</v>
      </c>
      <c r="CB202" s="367">
        <v>0</v>
      </c>
      <c r="CC202" s="367">
        <v>0</v>
      </c>
      <c r="CD202" s="367">
        <v>0</v>
      </c>
      <c r="CE202" s="367">
        <v>0</v>
      </c>
      <c r="CF202" s="367">
        <v>0</v>
      </c>
      <c r="CG202" s="367">
        <v>0</v>
      </c>
      <c r="CH202" s="374">
        <v>0</v>
      </c>
    </row>
    <row r="203" spans="1:86" ht="15.6" x14ac:dyDescent="0.3">
      <c r="A203" s="370"/>
      <c r="B203" s="335" t="s">
        <v>608</v>
      </c>
      <c r="C203" s="372"/>
      <c r="D203" s="367"/>
      <c r="E203" s="367"/>
      <c r="F203" s="367"/>
      <c r="G203" s="367"/>
      <c r="H203" s="367"/>
      <c r="I203" s="367"/>
      <c r="J203" s="367"/>
      <c r="K203" s="367"/>
      <c r="L203" s="367"/>
      <c r="M203" s="367"/>
      <c r="N203" s="367"/>
      <c r="O203" s="367"/>
      <c r="P203" s="367"/>
      <c r="Q203" s="367"/>
      <c r="R203" s="367"/>
      <c r="S203" s="367"/>
      <c r="T203" s="367"/>
      <c r="U203" s="367"/>
      <c r="V203" s="367"/>
      <c r="W203" s="367"/>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c r="AS203" s="367"/>
      <c r="AT203" s="367"/>
      <c r="AU203" s="367"/>
      <c r="AV203" s="367"/>
      <c r="AW203" s="367"/>
      <c r="AX203" s="367"/>
      <c r="AY203" s="367"/>
      <c r="AZ203" s="367"/>
      <c r="BA203" s="367"/>
      <c r="BB203" s="367"/>
      <c r="BC203" s="367"/>
      <c r="BD203" s="367"/>
      <c r="BE203" s="367"/>
      <c r="BF203" s="367">
        <v>0</v>
      </c>
      <c r="BG203" s="367">
        <v>173</v>
      </c>
      <c r="BH203" s="367">
        <v>168</v>
      </c>
      <c r="BI203" s="367">
        <v>164</v>
      </c>
      <c r="BJ203" s="367">
        <v>158</v>
      </c>
      <c r="BK203" s="367">
        <v>152</v>
      </c>
      <c r="BL203" s="367">
        <v>146</v>
      </c>
      <c r="BM203" s="367">
        <v>140</v>
      </c>
      <c r="BN203" s="367">
        <v>136</v>
      </c>
      <c r="BO203" s="367">
        <v>130</v>
      </c>
      <c r="BP203" s="367">
        <v>123</v>
      </c>
      <c r="BQ203" s="367">
        <v>123</v>
      </c>
      <c r="BR203" s="367">
        <v>118</v>
      </c>
      <c r="BS203" s="367">
        <v>113</v>
      </c>
      <c r="BT203" s="367">
        <v>108</v>
      </c>
      <c r="BU203" s="367">
        <v>102</v>
      </c>
      <c r="BV203" s="367">
        <v>97</v>
      </c>
      <c r="BW203" s="367">
        <v>94</v>
      </c>
      <c r="BX203" s="367">
        <v>89</v>
      </c>
      <c r="BY203" s="367">
        <v>84</v>
      </c>
      <c r="BZ203" s="367">
        <v>79</v>
      </c>
      <c r="CA203" s="367">
        <v>73</v>
      </c>
      <c r="CB203" s="367">
        <v>67</v>
      </c>
      <c r="CC203" s="367">
        <v>62</v>
      </c>
      <c r="CD203" s="367">
        <v>58</v>
      </c>
      <c r="CE203" s="367">
        <v>56</v>
      </c>
      <c r="CF203" s="367">
        <v>52</v>
      </c>
      <c r="CG203" s="367">
        <v>47</v>
      </c>
      <c r="CH203" s="374">
        <v>43</v>
      </c>
    </row>
    <row r="204" spans="1:86" ht="15.6" x14ac:dyDescent="0.3">
      <c r="A204" s="370"/>
      <c r="B204" s="379" t="s">
        <v>610</v>
      </c>
      <c r="C204" s="372"/>
      <c r="D204" s="367"/>
      <c r="E204" s="367"/>
      <c r="F204" s="367"/>
      <c r="G204" s="367"/>
      <c r="H204" s="367"/>
      <c r="I204" s="367"/>
      <c r="J204" s="367"/>
      <c r="K204" s="367"/>
      <c r="L204" s="367"/>
      <c r="M204" s="367"/>
      <c r="N204" s="367"/>
      <c r="O204" s="367"/>
      <c r="P204" s="367"/>
      <c r="Q204" s="367"/>
      <c r="R204" s="367"/>
      <c r="S204" s="367"/>
      <c r="T204" s="367"/>
      <c r="U204" s="367"/>
      <c r="V204" s="367"/>
      <c r="W204" s="367"/>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c r="AS204" s="367"/>
      <c r="AT204" s="367"/>
      <c r="AU204" s="367"/>
      <c r="AV204" s="367"/>
      <c r="AW204" s="367"/>
      <c r="AX204" s="367"/>
      <c r="AY204" s="367"/>
      <c r="AZ204" s="367"/>
      <c r="BA204" s="367"/>
      <c r="BB204" s="367"/>
      <c r="BC204" s="367"/>
      <c r="BD204" s="367"/>
      <c r="BE204" s="367"/>
      <c r="BF204" s="367">
        <v>0</v>
      </c>
      <c r="BG204" s="367">
        <v>0</v>
      </c>
      <c r="BH204" s="367">
        <v>0</v>
      </c>
      <c r="BI204" s="367">
        <v>0</v>
      </c>
      <c r="BJ204" s="367">
        <v>0</v>
      </c>
      <c r="BK204" s="367">
        <v>0</v>
      </c>
      <c r="BL204" s="367">
        <v>0</v>
      </c>
      <c r="BM204" s="367">
        <v>0</v>
      </c>
      <c r="BN204" s="367">
        <v>0</v>
      </c>
      <c r="BO204" s="367">
        <v>0</v>
      </c>
      <c r="BP204" s="367">
        <v>0</v>
      </c>
      <c r="BQ204" s="367">
        <v>0</v>
      </c>
      <c r="BR204" s="367">
        <v>0</v>
      </c>
      <c r="BS204" s="367">
        <v>0</v>
      </c>
      <c r="BT204" s="367">
        <v>0</v>
      </c>
      <c r="BU204" s="367">
        <v>0</v>
      </c>
      <c r="BV204" s="367">
        <v>0</v>
      </c>
      <c r="BW204" s="367">
        <v>0</v>
      </c>
      <c r="BX204" s="367">
        <v>0</v>
      </c>
      <c r="BY204" s="367">
        <v>0</v>
      </c>
      <c r="BZ204" s="367">
        <v>0</v>
      </c>
      <c r="CA204" s="367">
        <v>0</v>
      </c>
      <c r="CB204" s="367">
        <v>0</v>
      </c>
      <c r="CC204" s="367">
        <v>0</v>
      </c>
      <c r="CD204" s="367">
        <v>0</v>
      </c>
      <c r="CE204" s="367">
        <v>0</v>
      </c>
      <c r="CF204" s="367">
        <v>0</v>
      </c>
      <c r="CG204" s="367">
        <v>0</v>
      </c>
      <c r="CH204" s="374">
        <v>0</v>
      </c>
    </row>
    <row r="205" spans="1:86" ht="21" customHeight="1" x14ac:dyDescent="0.3">
      <c r="A205" s="370"/>
      <c r="B205" s="381" t="s">
        <v>649</v>
      </c>
      <c r="C205" s="372"/>
      <c r="D205" s="367"/>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c r="AS205" s="367"/>
      <c r="AT205" s="367"/>
      <c r="AU205" s="367"/>
      <c r="AV205" s="367"/>
      <c r="AW205" s="367"/>
      <c r="AX205" s="367"/>
      <c r="AY205" s="367"/>
      <c r="AZ205" s="367"/>
      <c r="BA205" s="367"/>
      <c r="BB205" s="367"/>
      <c r="BC205" s="367"/>
      <c r="BD205" s="367"/>
      <c r="BE205" s="367"/>
      <c r="BF205" s="367">
        <f t="shared" ref="BF205:CG205" si="92">SUM(BF206:BF207)</f>
        <v>0</v>
      </c>
      <c r="BG205" s="367">
        <f t="shared" si="92"/>
        <v>0</v>
      </c>
      <c r="BH205" s="367">
        <f t="shared" si="92"/>
        <v>0</v>
      </c>
      <c r="BI205" s="367">
        <f t="shared" si="92"/>
        <v>0</v>
      </c>
      <c r="BJ205" s="367">
        <f t="shared" si="92"/>
        <v>1128</v>
      </c>
      <c r="BK205" s="367">
        <f t="shared" si="92"/>
        <v>1147</v>
      </c>
      <c r="BL205" s="367">
        <f t="shared" si="92"/>
        <v>1198</v>
      </c>
      <c r="BM205" s="367">
        <f t="shared" si="92"/>
        <v>1279</v>
      </c>
      <c r="BN205" s="367">
        <f t="shared" si="92"/>
        <v>1351</v>
      </c>
      <c r="BO205" s="367">
        <f t="shared" si="92"/>
        <v>1396</v>
      </c>
      <c r="BP205" s="367">
        <f t="shared" si="92"/>
        <v>1437</v>
      </c>
      <c r="BQ205" s="367">
        <f t="shared" si="92"/>
        <v>1439.2026875626361</v>
      </c>
      <c r="BR205" s="367">
        <f t="shared" si="92"/>
        <v>1523.9740329351862</v>
      </c>
      <c r="BS205" s="367">
        <f t="shared" si="92"/>
        <v>1577.2233942222442</v>
      </c>
      <c r="BT205" s="367">
        <f t="shared" si="92"/>
        <v>1586.8896338507052</v>
      </c>
      <c r="BU205" s="367">
        <f t="shared" si="92"/>
        <v>1564.3566919892123</v>
      </c>
      <c r="BV205" s="367">
        <f t="shared" si="92"/>
        <v>1472.2141670104936</v>
      </c>
      <c r="BW205" s="367">
        <f t="shared" si="92"/>
        <v>1705.1752273372883</v>
      </c>
      <c r="BX205" s="367">
        <f t="shared" si="92"/>
        <v>1746.7142963538286</v>
      </c>
      <c r="BY205" s="367">
        <f t="shared" si="92"/>
        <v>1884.0293259743285</v>
      </c>
      <c r="BZ205" s="367">
        <f t="shared" si="92"/>
        <v>1995.9213875925839</v>
      </c>
      <c r="CA205" s="367">
        <f t="shared" si="92"/>
        <v>2115.6747635317274</v>
      </c>
      <c r="CB205" s="367">
        <f t="shared" si="92"/>
        <v>2223.2217500000002</v>
      </c>
      <c r="CC205" s="367">
        <f t="shared" si="92"/>
        <v>2365.9296509989003</v>
      </c>
      <c r="CD205" s="367">
        <f t="shared" si="92"/>
        <v>2521.958772677554</v>
      </c>
      <c r="CE205" s="367">
        <f t="shared" si="92"/>
        <v>2615.8656353508377</v>
      </c>
      <c r="CF205" s="367">
        <f t="shared" si="92"/>
        <v>2680.1591034745802</v>
      </c>
      <c r="CG205" s="367">
        <f t="shared" si="92"/>
        <v>2727.6402187070657</v>
      </c>
      <c r="CH205" s="374">
        <f t="shared" ref="CH205" si="93">SUM(CH206:CH207)</f>
        <v>2780.3169321663572</v>
      </c>
    </row>
    <row r="206" spans="1:86" ht="15.6" x14ac:dyDescent="0.3">
      <c r="A206" s="370"/>
      <c r="B206" s="379" t="s">
        <v>650</v>
      </c>
      <c r="C206" s="372"/>
      <c r="D206" s="367"/>
      <c r="E206" s="367"/>
      <c r="F206" s="367"/>
      <c r="G206" s="367"/>
      <c r="H206" s="367"/>
      <c r="I206" s="367"/>
      <c r="J206" s="367"/>
      <c r="K206" s="367"/>
      <c r="L206" s="367"/>
      <c r="M206" s="367"/>
      <c r="N206" s="367"/>
      <c r="O206" s="367"/>
      <c r="P206" s="367"/>
      <c r="Q206" s="367"/>
      <c r="R206" s="367"/>
      <c r="S206" s="367"/>
      <c r="T206" s="367"/>
      <c r="U206" s="367"/>
      <c r="V206" s="367"/>
      <c r="W206" s="367"/>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c r="AS206" s="367"/>
      <c r="AT206" s="367"/>
      <c r="AU206" s="367"/>
      <c r="AV206" s="367"/>
      <c r="AW206" s="367"/>
      <c r="AX206" s="367"/>
      <c r="AY206" s="367"/>
      <c r="AZ206" s="367"/>
      <c r="BA206" s="367"/>
      <c r="BB206" s="367"/>
      <c r="BC206" s="367"/>
      <c r="BD206" s="367"/>
      <c r="BE206" s="367"/>
      <c r="BF206" s="367">
        <v>0</v>
      </c>
      <c r="BG206" s="367">
        <v>0</v>
      </c>
      <c r="BH206" s="367">
        <v>0</v>
      </c>
      <c r="BI206" s="367">
        <v>0</v>
      </c>
      <c r="BJ206" s="367">
        <v>1128</v>
      </c>
      <c r="BK206" s="367">
        <v>1147</v>
      </c>
      <c r="BL206" s="367">
        <v>1198</v>
      </c>
      <c r="BM206" s="367">
        <v>1279</v>
      </c>
      <c r="BN206" s="367">
        <v>1351</v>
      </c>
      <c r="BO206" s="367">
        <v>1396</v>
      </c>
      <c r="BP206" s="367">
        <v>1437</v>
      </c>
      <c r="BQ206" s="367">
        <v>1439.2026875626361</v>
      </c>
      <c r="BR206" s="367">
        <v>1523.9740329351862</v>
      </c>
      <c r="BS206" s="367">
        <v>1577.2233942222442</v>
      </c>
      <c r="BT206" s="367">
        <v>1586.8896338507052</v>
      </c>
      <c r="BU206" s="367">
        <v>1564.3566919892123</v>
      </c>
      <c r="BV206" s="367">
        <v>1472.2141670104936</v>
      </c>
      <c r="BW206" s="367">
        <v>1320.1752273372883</v>
      </c>
      <c r="BX206" s="367">
        <v>1211.7142963538286</v>
      </c>
      <c r="BY206" s="367">
        <v>1109.0293259743285</v>
      </c>
      <c r="BZ206" s="367">
        <v>1012.9213875925838</v>
      </c>
      <c r="CA206" s="367">
        <v>927.67476353172742</v>
      </c>
      <c r="CB206" s="367">
        <v>750.22175000000004</v>
      </c>
      <c r="CC206" s="367">
        <v>297.92965099890046</v>
      </c>
      <c r="CD206" s="367">
        <v>177.95877267755404</v>
      </c>
      <c r="CE206" s="367">
        <v>182.86563535083752</v>
      </c>
      <c r="CF206" s="367">
        <v>188.15910347458015</v>
      </c>
      <c r="CG206" s="367">
        <v>193.64021870706563</v>
      </c>
      <c r="CH206" s="374">
        <v>199.31693216635736</v>
      </c>
    </row>
    <row r="207" spans="1:86" ht="15.6" x14ac:dyDescent="0.3">
      <c r="A207" s="370"/>
      <c r="B207" s="379" t="s">
        <v>632</v>
      </c>
      <c r="C207" s="376" t="s">
        <v>643</v>
      </c>
      <c r="D207" s="367"/>
      <c r="E207" s="367"/>
      <c r="F207" s="367"/>
      <c r="G207" s="367"/>
      <c r="H207" s="367"/>
      <c r="I207" s="367"/>
      <c r="J207" s="367"/>
      <c r="K207" s="367"/>
      <c r="L207" s="367"/>
      <c r="M207" s="367"/>
      <c r="N207" s="367"/>
      <c r="O207" s="367"/>
      <c r="P207" s="367"/>
      <c r="Q207" s="367"/>
      <c r="R207" s="367"/>
      <c r="S207" s="367"/>
      <c r="T207" s="367"/>
      <c r="U207" s="367"/>
      <c r="V207" s="367"/>
      <c r="W207" s="367"/>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c r="AS207" s="367"/>
      <c r="AT207" s="367"/>
      <c r="AU207" s="367"/>
      <c r="AV207" s="367"/>
      <c r="AW207" s="367"/>
      <c r="AX207" s="367"/>
      <c r="AY207" s="367"/>
      <c r="AZ207" s="367"/>
      <c r="BA207" s="367"/>
      <c r="BB207" s="367"/>
      <c r="BC207" s="367"/>
      <c r="BD207" s="367"/>
      <c r="BE207" s="367"/>
      <c r="BF207" s="367">
        <v>0</v>
      </c>
      <c r="BG207" s="367">
        <v>0</v>
      </c>
      <c r="BH207" s="367">
        <v>0</v>
      </c>
      <c r="BI207" s="367">
        <v>0</v>
      </c>
      <c r="BJ207" s="367">
        <v>0</v>
      </c>
      <c r="BK207" s="367">
        <v>0</v>
      </c>
      <c r="BL207" s="367">
        <v>0</v>
      </c>
      <c r="BM207" s="367">
        <v>0</v>
      </c>
      <c r="BN207" s="367">
        <v>0</v>
      </c>
      <c r="BO207" s="367">
        <v>0</v>
      </c>
      <c r="BP207" s="367">
        <v>0</v>
      </c>
      <c r="BQ207" s="367">
        <v>0</v>
      </c>
      <c r="BR207" s="367">
        <v>0</v>
      </c>
      <c r="BS207" s="367">
        <v>0</v>
      </c>
      <c r="BT207" s="367">
        <v>0</v>
      </c>
      <c r="BU207" s="367">
        <v>0</v>
      </c>
      <c r="BV207" s="367">
        <v>0</v>
      </c>
      <c r="BW207" s="367">
        <v>385</v>
      </c>
      <c r="BX207" s="367">
        <v>535</v>
      </c>
      <c r="BY207" s="367">
        <v>775</v>
      </c>
      <c r="BZ207" s="367">
        <v>983</v>
      </c>
      <c r="CA207" s="367">
        <v>1188</v>
      </c>
      <c r="CB207" s="367">
        <v>1473</v>
      </c>
      <c r="CC207" s="367">
        <v>2068</v>
      </c>
      <c r="CD207" s="367">
        <v>2344</v>
      </c>
      <c r="CE207" s="367">
        <v>2433</v>
      </c>
      <c r="CF207" s="367">
        <v>2492</v>
      </c>
      <c r="CG207" s="367">
        <v>2534</v>
      </c>
      <c r="CH207" s="374">
        <v>2581</v>
      </c>
    </row>
    <row r="208" spans="1:86" ht="32.1" customHeight="1" x14ac:dyDescent="0.3">
      <c r="A208" s="370"/>
      <c r="B208" s="365" t="s">
        <v>348</v>
      </c>
      <c r="C208" s="372"/>
      <c r="D208" s="367"/>
      <c r="E208" s="367"/>
      <c r="F208" s="367"/>
      <c r="G208" s="367"/>
      <c r="H208" s="367"/>
      <c r="I208" s="367"/>
      <c r="J208" s="367"/>
      <c r="K208" s="367"/>
      <c r="L208" s="367"/>
      <c r="M208" s="367"/>
      <c r="N208" s="367"/>
      <c r="O208" s="367"/>
      <c r="P208" s="367"/>
      <c r="Q208" s="367"/>
      <c r="R208" s="367"/>
      <c r="S208" s="367"/>
      <c r="T208" s="367"/>
      <c r="U208" s="367"/>
      <c r="V208" s="367"/>
      <c r="W208" s="367"/>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c r="AS208" s="367"/>
      <c r="AT208" s="367"/>
      <c r="AU208" s="367"/>
      <c r="AV208" s="367"/>
      <c r="AW208" s="367"/>
      <c r="AX208" s="367"/>
      <c r="AY208" s="367"/>
      <c r="AZ208" s="367"/>
      <c r="BA208" s="367"/>
      <c r="BB208" s="367"/>
      <c r="BC208" s="367"/>
      <c r="BD208" s="367"/>
      <c r="BE208" s="367"/>
      <c r="BF208" s="367"/>
      <c r="BG208" s="367"/>
      <c r="BH208" s="367"/>
      <c r="BI208" s="367"/>
      <c r="BJ208" s="367"/>
      <c r="BK208" s="367"/>
      <c r="BL208" s="367"/>
      <c r="BM208" s="367"/>
      <c r="BN208" s="367"/>
      <c r="BO208" s="367"/>
      <c r="BP208" s="367"/>
      <c r="BQ208" s="367"/>
      <c r="BR208" s="367"/>
      <c r="BS208" s="367"/>
      <c r="BT208" s="367"/>
      <c r="BU208" s="367"/>
      <c r="BV208" s="367"/>
      <c r="BW208" s="367"/>
      <c r="BX208" s="367"/>
      <c r="BY208" s="367"/>
      <c r="BZ208" s="367"/>
      <c r="CA208" s="367"/>
      <c r="CB208" s="367"/>
      <c r="CC208" s="367"/>
      <c r="CD208" s="367"/>
      <c r="CE208" s="367"/>
      <c r="CF208" s="367"/>
      <c r="CG208" s="367"/>
      <c r="CH208" s="374"/>
    </row>
    <row r="209" spans="1:86" ht="21" customHeight="1" x14ac:dyDescent="0.3">
      <c r="A209" s="370"/>
      <c r="B209" s="381" t="s">
        <v>606</v>
      </c>
      <c r="C209" s="372"/>
      <c r="D209" s="367"/>
      <c r="E209" s="367"/>
      <c r="F209" s="367"/>
      <c r="G209" s="367"/>
      <c r="H209" s="367"/>
      <c r="I209" s="367"/>
      <c r="J209" s="367"/>
      <c r="K209" s="367"/>
      <c r="L209" s="367"/>
      <c r="M209" s="367"/>
      <c r="N209" s="367"/>
      <c r="O209" s="367"/>
      <c r="P209" s="367"/>
      <c r="Q209" s="367"/>
      <c r="R209" s="367"/>
      <c r="S209" s="367"/>
      <c r="T209" s="367"/>
      <c r="U209" s="367"/>
      <c r="V209" s="367"/>
      <c r="W209" s="367"/>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c r="AS209" s="367"/>
      <c r="AT209" s="367"/>
      <c r="AU209" s="367"/>
      <c r="AV209" s="367"/>
      <c r="AW209" s="367"/>
      <c r="AX209" s="367"/>
      <c r="AY209" s="367"/>
      <c r="AZ209" s="367"/>
      <c r="BA209" s="367"/>
      <c r="BB209" s="367"/>
      <c r="BC209" s="367"/>
      <c r="BD209" s="367"/>
      <c r="BE209" s="367"/>
      <c r="BF209" s="367">
        <f t="shared" ref="BF209:CG209" si="94">SUM(BF210:BF211)</f>
        <v>0</v>
      </c>
      <c r="BG209" s="367">
        <f t="shared" si="94"/>
        <v>135</v>
      </c>
      <c r="BH209" s="367">
        <f t="shared" si="94"/>
        <v>138</v>
      </c>
      <c r="BI209" s="367">
        <f t="shared" si="94"/>
        <v>141</v>
      </c>
      <c r="BJ209" s="367">
        <f t="shared" si="94"/>
        <v>143</v>
      </c>
      <c r="BK209" s="367">
        <f t="shared" si="94"/>
        <v>154</v>
      </c>
      <c r="BL209" s="367">
        <f t="shared" si="94"/>
        <v>156</v>
      </c>
      <c r="BM209" s="367">
        <f t="shared" si="94"/>
        <v>158</v>
      </c>
      <c r="BN209" s="367">
        <f t="shared" si="94"/>
        <v>164</v>
      </c>
      <c r="BO209" s="367">
        <f t="shared" si="94"/>
        <v>166</v>
      </c>
      <c r="BP209" s="367">
        <f t="shared" si="94"/>
        <v>169</v>
      </c>
      <c r="BQ209" s="367">
        <f t="shared" si="94"/>
        <v>170</v>
      </c>
      <c r="BR209" s="367">
        <f t="shared" si="94"/>
        <v>170</v>
      </c>
      <c r="BS209" s="367">
        <f t="shared" si="94"/>
        <v>169</v>
      </c>
      <c r="BT209" s="367">
        <f t="shared" si="94"/>
        <v>167</v>
      </c>
      <c r="BU209" s="367">
        <f t="shared" si="94"/>
        <v>165</v>
      </c>
      <c r="BV209" s="367">
        <f t="shared" si="94"/>
        <v>162</v>
      </c>
      <c r="BW209" s="367">
        <f t="shared" si="94"/>
        <v>157</v>
      </c>
      <c r="BX209" s="367">
        <f t="shared" si="94"/>
        <v>149</v>
      </c>
      <c r="BY209" s="367">
        <f t="shared" si="94"/>
        <v>147</v>
      </c>
      <c r="BZ209" s="367">
        <f t="shared" si="94"/>
        <v>144</v>
      </c>
      <c r="CA209" s="367">
        <f t="shared" si="94"/>
        <v>142</v>
      </c>
      <c r="CB209" s="367">
        <f t="shared" si="94"/>
        <v>140</v>
      </c>
      <c r="CC209" s="367">
        <f t="shared" si="94"/>
        <v>138</v>
      </c>
      <c r="CD209" s="367">
        <f t="shared" si="94"/>
        <v>132</v>
      </c>
      <c r="CE209" s="367">
        <f t="shared" si="94"/>
        <v>126</v>
      </c>
      <c r="CF209" s="367">
        <f t="shared" si="94"/>
        <v>122</v>
      </c>
      <c r="CG209" s="367">
        <f t="shared" si="94"/>
        <v>119</v>
      </c>
      <c r="CH209" s="374">
        <f t="shared" ref="CH209" si="95">SUM(CH210:CH211)</f>
        <v>115</v>
      </c>
    </row>
    <row r="210" spans="1:86" ht="15.6" x14ac:dyDescent="0.3">
      <c r="A210" s="370"/>
      <c r="B210" s="379" t="s">
        <v>648</v>
      </c>
      <c r="C210" s="372"/>
      <c r="D210" s="367"/>
      <c r="E210" s="367"/>
      <c r="F210" s="367"/>
      <c r="G210" s="367"/>
      <c r="H210" s="367"/>
      <c r="I210" s="367"/>
      <c r="J210" s="367"/>
      <c r="K210" s="367"/>
      <c r="L210" s="367"/>
      <c r="M210" s="367"/>
      <c r="N210" s="367"/>
      <c r="O210" s="367"/>
      <c r="P210" s="367"/>
      <c r="Q210" s="367"/>
      <c r="R210" s="367"/>
      <c r="S210" s="367"/>
      <c r="T210" s="367"/>
      <c r="U210" s="367"/>
      <c r="V210" s="367"/>
      <c r="W210" s="367"/>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c r="AS210" s="367"/>
      <c r="AT210" s="367"/>
      <c r="AU210" s="367"/>
      <c r="AV210" s="367"/>
      <c r="AW210" s="367"/>
      <c r="AX210" s="367"/>
      <c r="AY210" s="367"/>
      <c r="AZ210" s="367"/>
      <c r="BA210" s="367"/>
      <c r="BB210" s="367"/>
      <c r="BC210" s="367"/>
      <c r="BD210" s="367"/>
      <c r="BE210" s="367"/>
      <c r="BF210" s="367">
        <v>0</v>
      </c>
      <c r="BG210" s="367">
        <v>0</v>
      </c>
      <c r="BH210" s="367">
        <v>0</v>
      </c>
      <c r="BI210" s="367">
        <v>0</v>
      </c>
      <c r="BJ210" s="367">
        <v>0</v>
      </c>
      <c r="BK210" s="367">
        <v>9</v>
      </c>
      <c r="BL210" s="367">
        <v>8</v>
      </c>
      <c r="BM210" s="367">
        <v>7</v>
      </c>
      <c r="BN210" s="367">
        <v>7</v>
      </c>
      <c r="BO210" s="367">
        <v>6</v>
      </c>
      <c r="BP210" s="367">
        <v>6</v>
      </c>
      <c r="BQ210" s="367">
        <v>5</v>
      </c>
      <c r="BR210" s="367">
        <v>5</v>
      </c>
      <c r="BS210" s="367">
        <v>5</v>
      </c>
      <c r="BT210" s="367">
        <v>4</v>
      </c>
      <c r="BU210" s="367">
        <v>4</v>
      </c>
      <c r="BV210" s="367">
        <v>4</v>
      </c>
      <c r="BW210" s="367">
        <v>3</v>
      </c>
      <c r="BX210" s="367">
        <v>2</v>
      </c>
      <c r="BY210" s="367">
        <v>2</v>
      </c>
      <c r="BZ210" s="367">
        <v>2</v>
      </c>
      <c r="CA210" s="367">
        <v>2</v>
      </c>
      <c r="CB210" s="367">
        <v>2</v>
      </c>
      <c r="CC210" s="367">
        <v>2</v>
      </c>
      <c r="CD210" s="367">
        <v>1</v>
      </c>
      <c r="CE210" s="367">
        <v>1</v>
      </c>
      <c r="CF210" s="367">
        <v>1</v>
      </c>
      <c r="CG210" s="367">
        <v>1</v>
      </c>
      <c r="CH210" s="374">
        <v>1</v>
      </c>
    </row>
    <row r="211" spans="1:86" ht="15.6" x14ac:dyDescent="0.3">
      <c r="A211" s="370"/>
      <c r="B211" s="335" t="s">
        <v>608</v>
      </c>
      <c r="C211" s="376"/>
      <c r="D211" s="367"/>
      <c r="E211" s="367"/>
      <c r="F211" s="367"/>
      <c r="G211" s="367"/>
      <c r="H211" s="367"/>
      <c r="I211" s="367"/>
      <c r="J211" s="367"/>
      <c r="K211" s="367"/>
      <c r="L211" s="367"/>
      <c r="M211" s="367"/>
      <c r="N211" s="367"/>
      <c r="O211" s="367"/>
      <c r="P211" s="367"/>
      <c r="Q211" s="367"/>
      <c r="R211" s="367"/>
      <c r="S211" s="367"/>
      <c r="T211" s="367"/>
      <c r="U211" s="367"/>
      <c r="V211" s="367"/>
      <c r="W211" s="367"/>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c r="AS211" s="367"/>
      <c r="AT211" s="367"/>
      <c r="AU211" s="367"/>
      <c r="AV211" s="367"/>
      <c r="AW211" s="367"/>
      <c r="AX211" s="367"/>
      <c r="AY211" s="367"/>
      <c r="AZ211" s="367"/>
      <c r="BA211" s="367"/>
      <c r="BB211" s="367"/>
      <c r="BC211" s="367"/>
      <c r="BD211" s="367"/>
      <c r="BE211" s="367"/>
      <c r="BF211" s="367">
        <v>0</v>
      </c>
      <c r="BG211" s="367">
        <v>135</v>
      </c>
      <c r="BH211" s="367">
        <v>138</v>
      </c>
      <c r="BI211" s="367">
        <v>141</v>
      </c>
      <c r="BJ211" s="367">
        <v>143</v>
      </c>
      <c r="BK211" s="367">
        <v>145</v>
      </c>
      <c r="BL211" s="367">
        <v>148</v>
      </c>
      <c r="BM211" s="367">
        <v>151</v>
      </c>
      <c r="BN211" s="367">
        <v>157</v>
      </c>
      <c r="BO211" s="367">
        <v>160</v>
      </c>
      <c r="BP211" s="367">
        <v>163</v>
      </c>
      <c r="BQ211" s="367">
        <v>165</v>
      </c>
      <c r="BR211" s="367">
        <v>165</v>
      </c>
      <c r="BS211" s="367">
        <v>164</v>
      </c>
      <c r="BT211" s="367">
        <v>163</v>
      </c>
      <c r="BU211" s="367">
        <v>161</v>
      </c>
      <c r="BV211" s="367">
        <v>158</v>
      </c>
      <c r="BW211" s="367">
        <v>154</v>
      </c>
      <c r="BX211" s="367">
        <v>147</v>
      </c>
      <c r="BY211" s="367">
        <v>145</v>
      </c>
      <c r="BZ211" s="367">
        <v>142</v>
      </c>
      <c r="CA211" s="367">
        <v>140</v>
      </c>
      <c r="CB211" s="367">
        <v>138</v>
      </c>
      <c r="CC211" s="367">
        <v>136</v>
      </c>
      <c r="CD211" s="367">
        <v>131</v>
      </c>
      <c r="CE211" s="367">
        <v>125</v>
      </c>
      <c r="CF211" s="367">
        <v>121</v>
      </c>
      <c r="CG211" s="367">
        <v>118</v>
      </c>
      <c r="CH211" s="374">
        <v>114</v>
      </c>
    </row>
    <row r="212" spans="1:86" ht="48.9" customHeight="1" x14ac:dyDescent="0.3">
      <c r="A212" s="370"/>
      <c r="B212" s="331" t="s">
        <v>634</v>
      </c>
      <c r="C212" s="376"/>
      <c r="D212" s="367"/>
      <c r="E212" s="367"/>
      <c r="F212" s="367"/>
      <c r="G212" s="367"/>
      <c r="H212" s="367"/>
      <c r="I212" s="367"/>
      <c r="J212" s="367"/>
      <c r="K212" s="367"/>
      <c r="L212" s="367"/>
      <c r="M212" s="367"/>
      <c r="N212" s="367"/>
      <c r="O212" s="367"/>
      <c r="P212" s="367"/>
      <c r="Q212" s="367"/>
      <c r="R212" s="367"/>
      <c r="S212" s="367"/>
      <c r="T212" s="367"/>
      <c r="U212" s="367"/>
      <c r="V212" s="367"/>
      <c r="W212" s="367"/>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c r="AS212" s="367"/>
      <c r="AT212" s="367"/>
      <c r="AU212" s="367"/>
      <c r="AV212" s="367"/>
      <c r="AW212" s="367"/>
      <c r="AX212" s="367"/>
      <c r="AY212" s="367"/>
      <c r="AZ212" s="367"/>
      <c r="BA212" s="367"/>
      <c r="BB212" s="367"/>
      <c r="BC212" s="367"/>
      <c r="BD212" s="367"/>
      <c r="BE212" s="367"/>
      <c r="BF212" s="367"/>
      <c r="BG212" s="367"/>
      <c r="BH212" s="367"/>
      <c r="BI212" s="367"/>
      <c r="BJ212" s="367"/>
      <c r="BK212" s="367"/>
      <c r="BL212" s="367"/>
      <c r="BM212" s="367"/>
      <c r="BN212" s="367"/>
      <c r="BO212" s="367"/>
      <c r="BP212" s="367"/>
      <c r="BQ212" s="367"/>
      <c r="BR212" s="367"/>
      <c r="BS212" s="367"/>
      <c r="BT212" s="367"/>
      <c r="BU212" s="367"/>
      <c r="BV212" s="367"/>
      <c r="BW212" s="367"/>
      <c r="BX212" s="367"/>
      <c r="BY212" s="367"/>
      <c r="BZ212" s="367"/>
      <c r="CA212" s="367"/>
      <c r="CB212" s="367"/>
      <c r="CC212" s="367"/>
      <c r="CD212" s="367"/>
      <c r="CE212" s="367"/>
      <c r="CF212" s="367"/>
      <c r="CG212" s="367"/>
      <c r="CH212" s="374"/>
    </row>
    <row r="213" spans="1:86" ht="31.8" thickBot="1" x14ac:dyDescent="0.35">
      <c r="A213" s="400"/>
      <c r="B213" s="263" t="s">
        <v>635</v>
      </c>
      <c r="C213" s="401"/>
      <c r="D213" s="402"/>
      <c r="E213" s="402"/>
      <c r="F213" s="402"/>
      <c r="G213" s="402"/>
      <c r="H213" s="402"/>
      <c r="I213" s="402"/>
      <c r="J213" s="402"/>
      <c r="K213" s="402"/>
      <c r="L213" s="402"/>
      <c r="M213" s="402"/>
      <c r="N213" s="402"/>
      <c r="O213" s="402"/>
      <c r="P213" s="402"/>
      <c r="Q213" s="402"/>
      <c r="R213" s="402"/>
      <c r="S213" s="402"/>
      <c r="T213" s="402"/>
      <c r="U213" s="402"/>
      <c r="V213" s="402"/>
      <c r="W213" s="402"/>
      <c r="X213" s="402"/>
      <c r="Y213" s="402"/>
      <c r="Z213" s="402"/>
      <c r="AA213" s="402"/>
      <c r="AB213" s="402"/>
      <c r="AC213" s="402"/>
      <c r="AD213" s="402"/>
      <c r="AE213" s="402"/>
      <c r="AF213" s="402"/>
      <c r="AG213" s="402"/>
      <c r="AH213" s="402"/>
      <c r="AI213" s="402"/>
      <c r="AJ213" s="402"/>
      <c r="AK213" s="402"/>
      <c r="AL213" s="402"/>
      <c r="AM213" s="402"/>
      <c r="AN213" s="402"/>
      <c r="AO213" s="402"/>
      <c r="AP213" s="402"/>
      <c r="AQ213" s="402"/>
      <c r="AR213" s="402"/>
      <c r="AS213" s="402"/>
      <c r="AT213" s="402"/>
      <c r="AU213" s="402"/>
      <c r="AV213" s="402"/>
      <c r="AW213" s="402"/>
      <c r="AX213" s="402"/>
      <c r="AY213" s="402"/>
      <c r="AZ213" s="402"/>
      <c r="BA213" s="402"/>
      <c r="BB213" s="402"/>
      <c r="BC213" s="402"/>
      <c r="BD213" s="402"/>
      <c r="BE213" s="402"/>
      <c r="BF213" s="402"/>
      <c r="BG213" s="402"/>
      <c r="BH213" s="402"/>
      <c r="BI213" s="402"/>
      <c r="BJ213" s="402"/>
      <c r="BK213" s="402"/>
      <c r="BL213" s="402"/>
      <c r="BM213" s="402"/>
      <c r="BN213" s="402"/>
      <c r="BO213" s="402"/>
      <c r="BP213" s="402"/>
      <c r="BQ213" s="402"/>
      <c r="BR213" s="402"/>
      <c r="BS213" s="402"/>
      <c r="BT213" s="402"/>
      <c r="BU213" s="402"/>
      <c r="BV213" s="402"/>
      <c r="BW213" s="402"/>
      <c r="BX213" s="402"/>
      <c r="BY213" s="402"/>
      <c r="BZ213" s="402"/>
      <c r="CA213" s="402"/>
      <c r="CB213" s="402"/>
      <c r="CC213" s="402"/>
      <c r="CD213" s="402"/>
      <c r="CE213" s="402"/>
      <c r="CF213" s="402"/>
      <c r="CG213" s="402"/>
      <c r="CH213" s="403"/>
    </row>
  </sheetData>
  <hyperlinks>
    <hyperlink ref="C41" location="Notes!A1" display="Notes!A1" xr:uid="{62F234DF-659E-44D7-AB80-CC4F15FA7A9C}"/>
    <hyperlink ref="C22" location="Notes!A1" display="Notes!A1" xr:uid="{41172460-9A80-4FFD-92EE-29D44FE909D3}"/>
    <hyperlink ref="C21" location="Notes!A1" display="Notes!A1" xr:uid="{A74BE277-8B54-4DF5-A3CD-B075482D409D}"/>
    <hyperlink ref="C61" location="Notes!A1" display="Notes!A1" xr:uid="{7B35A7BE-F13B-4E18-924E-0457688FF055}"/>
    <hyperlink ref="C110" location="Notes!A1" display="Notes!A1" xr:uid="{59F34BE9-1A6D-41AA-9376-A6F4388DB879}"/>
    <hyperlink ref="C91" location="Notes!A1" display="Notes!A1" xr:uid="{66F828B3-AECE-481E-94B1-DF55CBD491B7}"/>
    <hyperlink ref="C90" location="Notes!A1" display="Notes!A1" xr:uid="{AF28D581-BF09-4E8D-98B6-CAE3A06F62CC}"/>
    <hyperlink ref="C130" location="Notes!A1" display="Notes!A1" xr:uid="{3EE671D3-B8DE-4AD2-B06C-2114838B0D4F}"/>
    <hyperlink ref="C190" location="Notes!A1" display="Notes!A1" xr:uid="{B47CCA3F-7837-4E07-B32F-9F7C15DB00FF}"/>
    <hyperlink ref="C165" location="Notes!A1" display="Notes!A1" xr:uid="{B708DFF6-9988-4E3D-B300-EFA276E978FB}"/>
    <hyperlink ref="C207" location="Notes!A1" display="Notes!A1" xr:uid="{B1EFF5AD-FB6C-41EE-B63E-035A20FACC07}"/>
    <hyperlink ref="B1" location="Notes!A1" display="Information relating to this table can be found in the 'Notes' tab" xr:uid="{9F69BC78-A21E-4F1F-A037-1127CCDDC245}"/>
    <hyperlink ref="A1" location="Contents!A1" display="Contents page" xr:uid="{F6490B42-FF4F-499C-AD6B-D1AB8F7F1AA2}"/>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0AB5-4A3F-40DE-84F2-7D8E26D1BFA9}">
  <dimension ref="A1:CH149"/>
  <sheetViews>
    <sheetView zoomScale="85" zoomScaleNormal="85" workbookViewId="0">
      <pane xSplit="2" topLeftCell="BR1" activePane="topRight" state="frozen"/>
      <selection activeCell="B8" sqref="B8"/>
      <selection pane="topRight" activeCell="B8" sqref="B8"/>
    </sheetView>
  </sheetViews>
  <sheetFormatPr defaultColWidth="9" defaultRowHeight="15" outlineLevelCol="1" x14ac:dyDescent="0.25"/>
  <cols>
    <col min="1" max="1" width="23" style="413" bestFit="1" customWidth="1"/>
    <col min="2" max="2" width="75.5546875" style="413" customWidth="1"/>
    <col min="3" max="3" width="14.88671875" style="413" hidden="1" customWidth="1" outlineLevel="1"/>
    <col min="4" max="33" width="12.5546875" style="456" hidden="1" customWidth="1" outlineLevel="1"/>
    <col min="34" max="34" width="12.5546875" style="257" customWidth="1" collapsed="1"/>
    <col min="35" max="75" width="12.5546875" style="257"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142"/>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2"/>
      <c r="AI1" s="412"/>
      <c r="AJ1" s="412"/>
      <c r="AK1" s="412"/>
      <c r="AL1" s="412"/>
      <c r="AM1" s="412"/>
      <c r="AN1" s="412"/>
      <c r="AO1" s="412"/>
      <c r="AP1" s="412"/>
      <c r="AQ1" s="412"/>
      <c r="AR1" s="412"/>
      <c r="AS1" s="412"/>
      <c r="AT1" s="412"/>
      <c r="AU1" s="412"/>
      <c r="AV1" s="412"/>
      <c r="AW1" s="412"/>
      <c r="AX1" s="412"/>
      <c r="AY1" s="412"/>
      <c r="AZ1" s="412"/>
      <c r="BA1" s="412"/>
      <c r="BB1" s="412"/>
      <c r="BC1" s="412"/>
      <c r="BD1" s="412"/>
      <c r="BE1" s="412"/>
      <c r="BF1" s="412"/>
      <c r="BG1" s="412"/>
      <c r="BH1" s="412"/>
      <c r="BI1" s="412"/>
      <c r="BJ1" s="412"/>
      <c r="BK1" s="412"/>
      <c r="BL1" s="412"/>
      <c r="BM1" s="412"/>
      <c r="BN1" s="412"/>
      <c r="BO1" s="412"/>
      <c r="BP1" s="412"/>
      <c r="BQ1" s="412"/>
      <c r="BR1" s="412"/>
      <c r="BS1" s="412"/>
      <c r="BT1" s="412"/>
      <c r="BU1" s="412"/>
      <c r="BV1" s="412"/>
      <c r="BW1" s="412"/>
      <c r="BX1" s="412"/>
      <c r="BY1" s="412"/>
      <c r="BZ1" s="412"/>
      <c r="CA1" s="412"/>
      <c r="CB1" s="412"/>
      <c r="CC1" s="412"/>
      <c r="CD1" s="412"/>
      <c r="CE1" s="412"/>
      <c r="CF1" s="412"/>
      <c r="CG1" s="413"/>
      <c r="CH1" s="413"/>
    </row>
    <row r="2" spans="1:86" ht="31.2" x14ac:dyDescent="0.3">
      <c r="A2" s="17" t="s">
        <v>48</v>
      </c>
      <c r="B2" s="46" t="s">
        <v>660</v>
      </c>
      <c r="C2" s="415"/>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19"/>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424" customFormat="1" ht="27" customHeight="1" x14ac:dyDescent="0.3">
      <c r="A4" s="420"/>
      <c r="B4" s="421" t="s">
        <v>276</v>
      </c>
      <c r="C4" s="51"/>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309">
        <f t="shared" ref="AH4:CE4" si="0">AH5+AH8+AH9</f>
        <v>0</v>
      </c>
      <c r="AI4" s="309">
        <f t="shared" si="0"/>
        <v>0</v>
      </c>
      <c r="AJ4" s="309">
        <f t="shared" si="0"/>
        <v>0</v>
      </c>
      <c r="AK4" s="309">
        <f t="shared" si="0"/>
        <v>0</v>
      </c>
      <c r="AL4" s="309">
        <f t="shared" si="0"/>
        <v>0</v>
      </c>
      <c r="AM4" s="309">
        <f t="shared" si="0"/>
        <v>0</v>
      </c>
      <c r="AN4" s="309">
        <f t="shared" si="0"/>
        <v>0</v>
      </c>
      <c r="AO4" s="309">
        <f t="shared" si="0"/>
        <v>0</v>
      </c>
      <c r="AP4" s="309">
        <f t="shared" si="0"/>
        <v>0</v>
      </c>
      <c r="AQ4" s="309">
        <f t="shared" si="0"/>
        <v>0</v>
      </c>
      <c r="AR4" s="309">
        <f t="shared" si="0"/>
        <v>0</v>
      </c>
      <c r="AS4" s="309">
        <f t="shared" si="0"/>
        <v>0</v>
      </c>
      <c r="AT4" s="309">
        <f t="shared" si="0"/>
        <v>0</v>
      </c>
      <c r="AU4" s="309">
        <f t="shared" si="0"/>
        <v>0</v>
      </c>
      <c r="AV4" s="309">
        <f t="shared" si="0"/>
        <v>0</v>
      </c>
      <c r="AW4" s="309">
        <f t="shared" si="0"/>
        <v>0</v>
      </c>
      <c r="AX4" s="309">
        <f t="shared" si="0"/>
        <v>0</v>
      </c>
      <c r="AY4" s="309">
        <f t="shared" si="0"/>
        <v>0</v>
      </c>
      <c r="AZ4" s="309">
        <f t="shared" si="0"/>
        <v>0</v>
      </c>
      <c r="BA4" s="309">
        <f t="shared" si="0"/>
        <v>0</v>
      </c>
      <c r="BB4" s="309">
        <f t="shared" si="0"/>
        <v>0</v>
      </c>
      <c r="BC4" s="309">
        <f t="shared" si="0"/>
        <v>1055.1934053951668</v>
      </c>
      <c r="BD4" s="309">
        <f t="shared" si="0"/>
        <v>4298.3955376594622</v>
      </c>
      <c r="BE4" s="309">
        <f t="shared" si="0"/>
        <v>5456.0631067141403</v>
      </c>
      <c r="BF4" s="309">
        <f t="shared" si="0"/>
        <v>6393.3457175844296</v>
      </c>
      <c r="BG4" s="309">
        <f t="shared" si="0"/>
        <v>22010.312745466406</v>
      </c>
      <c r="BH4" s="309">
        <f t="shared" si="0"/>
        <v>24645.492708469083</v>
      </c>
      <c r="BI4" s="309">
        <f t="shared" si="0"/>
        <v>26646.292862825088</v>
      </c>
      <c r="BJ4" s="309">
        <f t="shared" si="0"/>
        <v>28112.189894940955</v>
      </c>
      <c r="BK4" s="309">
        <f t="shared" si="0"/>
        <v>29852.232863006771</v>
      </c>
      <c r="BL4" s="309">
        <f t="shared" si="0"/>
        <v>34499.87459385398</v>
      </c>
      <c r="BM4" s="309">
        <f t="shared" si="0"/>
        <v>38681.891926545424</v>
      </c>
      <c r="BN4" s="309">
        <f t="shared" si="0"/>
        <v>40144.943247684183</v>
      </c>
      <c r="BO4" s="309">
        <f t="shared" si="0"/>
        <v>40733.37700840248</v>
      </c>
      <c r="BP4" s="309">
        <f t="shared" si="0"/>
        <v>40650.064026954497</v>
      </c>
      <c r="BQ4" s="309">
        <f t="shared" si="0"/>
        <v>39776.502600914617</v>
      </c>
      <c r="BR4" s="309">
        <f t="shared" si="0"/>
        <v>39944.99936755612</v>
      </c>
      <c r="BS4" s="309">
        <f t="shared" si="0"/>
        <v>38940.621440013667</v>
      </c>
      <c r="BT4" s="309">
        <f t="shared" si="0"/>
        <v>37859.499599770577</v>
      </c>
      <c r="BU4" s="309">
        <f t="shared" si="0"/>
        <v>36363.254195481088</v>
      </c>
      <c r="BV4" s="309">
        <f t="shared" si="0"/>
        <v>33417.116109527633</v>
      </c>
      <c r="BW4" s="309">
        <f t="shared" si="0"/>
        <v>28675.775960672869</v>
      </c>
      <c r="BX4" s="309">
        <f t="shared" si="0"/>
        <v>26049.610095199299</v>
      </c>
      <c r="BY4" s="309">
        <f t="shared" si="0"/>
        <v>21790.374512132181</v>
      </c>
      <c r="BZ4" s="309">
        <f t="shared" si="0"/>
        <v>20314.317549572872</v>
      </c>
      <c r="CA4" s="309">
        <f t="shared" si="0"/>
        <v>19833.835546018687</v>
      </c>
      <c r="CB4" s="309">
        <f t="shared" si="0"/>
        <v>15337.890692010498</v>
      </c>
      <c r="CC4" s="309">
        <f t="shared" si="0"/>
        <v>13562.041157989919</v>
      </c>
      <c r="CD4" s="309">
        <f t="shared" si="0"/>
        <v>13822.403924083714</v>
      </c>
      <c r="CE4" s="309">
        <f t="shared" si="0"/>
        <v>13970.084236240838</v>
      </c>
      <c r="CF4" s="309">
        <f>CF5+CF8+CF9</f>
        <v>14050.726494049446</v>
      </c>
      <c r="CG4" s="422">
        <f>CG5+CG8+CG9</f>
        <v>14110.886290343591</v>
      </c>
      <c r="CH4" s="423">
        <f>CH5+CH8+CH9</f>
        <v>14162.126005385157</v>
      </c>
    </row>
    <row r="5" spans="1:86" s="427" customFormat="1" ht="25.5" customHeight="1" x14ac:dyDescent="0.25">
      <c r="A5" s="425"/>
      <c r="B5" s="426" t="s">
        <v>273</v>
      </c>
      <c r="C5" s="51"/>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234">
        <f t="shared" ref="AH5:CC5" si="1">SUM(AH6:AH7)</f>
        <v>0</v>
      </c>
      <c r="AI5" s="234">
        <f t="shared" si="1"/>
        <v>0</v>
      </c>
      <c r="AJ5" s="234">
        <f t="shared" si="1"/>
        <v>0</v>
      </c>
      <c r="AK5" s="234">
        <f t="shared" si="1"/>
        <v>0</v>
      </c>
      <c r="AL5" s="234">
        <f t="shared" si="1"/>
        <v>0</v>
      </c>
      <c r="AM5" s="234">
        <f t="shared" si="1"/>
        <v>0</v>
      </c>
      <c r="AN5" s="234">
        <f t="shared" si="1"/>
        <v>0</v>
      </c>
      <c r="AO5" s="234">
        <f t="shared" si="1"/>
        <v>0</v>
      </c>
      <c r="AP5" s="234">
        <f t="shared" si="1"/>
        <v>0</v>
      </c>
      <c r="AQ5" s="234">
        <f t="shared" si="1"/>
        <v>0</v>
      </c>
      <c r="AR5" s="234">
        <f t="shared" si="1"/>
        <v>0</v>
      </c>
      <c r="AS5" s="234">
        <f t="shared" si="1"/>
        <v>0</v>
      </c>
      <c r="AT5" s="234">
        <f t="shared" si="1"/>
        <v>0</v>
      </c>
      <c r="AU5" s="234">
        <f t="shared" si="1"/>
        <v>0</v>
      </c>
      <c r="AV5" s="234">
        <f t="shared" si="1"/>
        <v>0</v>
      </c>
      <c r="AW5" s="234">
        <f t="shared" si="1"/>
        <v>0</v>
      </c>
      <c r="AX5" s="234">
        <f t="shared" si="1"/>
        <v>0</v>
      </c>
      <c r="AY5" s="234">
        <f t="shared" si="1"/>
        <v>0</v>
      </c>
      <c r="AZ5" s="234">
        <f t="shared" si="1"/>
        <v>0</v>
      </c>
      <c r="BA5" s="234">
        <f t="shared" si="1"/>
        <v>0</v>
      </c>
      <c r="BB5" s="234">
        <f t="shared" si="1"/>
        <v>0</v>
      </c>
      <c r="BC5" s="234">
        <f t="shared" si="1"/>
        <v>1055.1934053951668</v>
      </c>
      <c r="BD5" s="234">
        <f t="shared" si="1"/>
        <v>4298.3955376594622</v>
      </c>
      <c r="BE5" s="234">
        <f t="shared" si="1"/>
        <v>5456.0631067141403</v>
      </c>
      <c r="BF5" s="234">
        <f t="shared" si="1"/>
        <v>6393.3457175844296</v>
      </c>
      <c r="BG5" s="234">
        <f t="shared" si="1"/>
        <v>12874.042214362229</v>
      </c>
      <c r="BH5" s="234">
        <f t="shared" si="1"/>
        <v>15327.744681119742</v>
      </c>
      <c r="BI5" s="234">
        <f t="shared" si="1"/>
        <v>16712.419139780723</v>
      </c>
      <c r="BJ5" s="234">
        <f t="shared" si="1"/>
        <v>18031.167082408345</v>
      </c>
      <c r="BK5" s="234">
        <f t="shared" si="1"/>
        <v>19342.611810079608</v>
      </c>
      <c r="BL5" s="234">
        <f t="shared" si="1"/>
        <v>23268.818200331018</v>
      </c>
      <c r="BM5" s="234">
        <f t="shared" si="1"/>
        <v>26651.727024537067</v>
      </c>
      <c r="BN5" s="234">
        <f t="shared" si="1"/>
        <v>27878.190651787692</v>
      </c>
      <c r="BO5" s="234">
        <f t="shared" si="1"/>
        <v>28782.150059510313</v>
      </c>
      <c r="BP5" s="234">
        <f t="shared" si="1"/>
        <v>28831.585150247833</v>
      </c>
      <c r="BQ5" s="234">
        <f t="shared" si="1"/>
        <v>28653.770756574129</v>
      </c>
      <c r="BR5" s="234">
        <f t="shared" si="1"/>
        <v>28669.151591086669</v>
      </c>
      <c r="BS5" s="234">
        <f t="shared" si="1"/>
        <v>27519.381376018566</v>
      </c>
      <c r="BT5" s="234">
        <f t="shared" si="1"/>
        <v>26432.849603012408</v>
      </c>
      <c r="BU5" s="234">
        <f t="shared" si="1"/>
        <v>24978.384564681259</v>
      </c>
      <c r="BV5" s="234">
        <f t="shared" si="1"/>
        <v>22005.060518270217</v>
      </c>
      <c r="BW5" s="234">
        <f t="shared" si="1"/>
        <v>17289.709190680911</v>
      </c>
      <c r="BX5" s="234">
        <f t="shared" si="1"/>
        <v>14608.860760997823</v>
      </c>
      <c r="BY5" s="234">
        <f t="shared" si="1"/>
        <v>10315.715819234068</v>
      </c>
      <c r="BZ5" s="234">
        <f t="shared" si="1"/>
        <v>8490.0621298811584</v>
      </c>
      <c r="CA5" s="234">
        <f t="shared" si="1"/>
        <v>7033.7241896569612</v>
      </c>
      <c r="CB5" s="234">
        <f t="shared" si="1"/>
        <v>1763.6025507381439</v>
      </c>
      <c r="CC5" s="234">
        <f t="shared" si="1"/>
        <v>-61.742834794111012</v>
      </c>
      <c r="CD5" s="234">
        <f t="shared" ref="CD5:CH5" si="2">SUM(CD6:CD7)</f>
        <v>-91.669650478993631</v>
      </c>
      <c r="CE5" s="234">
        <f t="shared" si="2"/>
        <v>-55.970263387527758</v>
      </c>
      <c r="CF5" s="234">
        <f t="shared" si="2"/>
        <v>-35.605845964309964</v>
      </c>
      <c r="CG5" s="234">
        <f t="shared" si="2"/>
        <v>-22.650889777957971</v>
      </c>
      <c r="CH5" s="258">
        <f t="shared" si="2"/>
        <v>-14.409510400271824</v>
      </c>
    </row>
    <row r="6" spans="1:86" s="427" customFormat="1" x14ac:dyDescent="0.25">
      <c r="A6" s="425"/>
      <c r="B6" s="238" t="s">
        <v>661</v>
      </c>
      <c r="C6" s="74"/>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191">
        <v>0</v>
      </c>
      <c r="AI6" s="191">
        <v>0</v>
      </c>
      <c r="AJ6" s="191">
        <v>0</v>
      </c>
      <c r="AK6" s="191">
        <v>0</v>
      </c>
      <c r="AL6" s="191">
        <v>0</v>
      </c>
      <c r="AM6" s="191">
        <v>0</v>
      </c>
      <c r="AN6" s="191">
        <v>0</v>
      </c>
      <c r="AO6" s="191">
        <v>0</v>
      </c>
      <c r="AP6" s="191">
        <v>0</v>
      </c>
      <c r="AQ6" s="191">
        <v>0</v>
      </c>
      <c r="AR6" s="191">
        <v>0</v>
      </c>
      <c r="AS6" s="191">
        <v>0</v>
      </c>
      <c r="AT6" s="191">
        <v>0</v>
      </c>
      <c r="AU6" s="191">
        <v>0</v>
      </c>
      <c r="AV6" s="191">
        <v>0</v>
      </c>
      <c r="AW6" s="191">
        <v>0</v>
      </c>
      <c r="AX6" s="191">
        <v>0</v>
      </c>
      <c r="AY6" s="191">
        <v>0</v>
      </c>
      <c r="AZ6" s="191">
        <v>0</v>
      </c>
      <c r="BA6" s="191">
        <v>0</v>
      </c>
      <c r="BB6" s="191">
        <v>0</v>
      </c>
      <c r="BC6" s="191">
        <v>0</v>
      </c>
      <c r="BD6" s="191">
        <v>0</v>
      </c>
      <c r="BE6" s="191">
        <v>0</v>
      </c>
      <c r="BF6" s="191">
        <v>0</v>
      </c>
      <c r="BG6" s="191">
        <v>12874.042214362229</v>
      </c>
      <c r="BH6" s="191">
        <v>15327.744681119742</v>
      </c>
      <c r="BI6" s="191">
        <v>16712.419139780723</v>
      </c>
      <c r="BJ6" s="191">
        <v>18031.167082408345</v>
      </c>
      <c r="BK6" s="191">
        <v>19342.611810079608</v>
      </c>
      <c r="BL6" s="191">
        <v>23268.818200331018</v>
      </c>
      <c r="BM6" s="191">
        <v>26651.727024537067</v>
      </c>
      <c r="BN6" s="191">
        <v>27878.190651787692</v>
      </c>
      <c r="BO6" s="191">
        <v>28782.150059510313</v>
      </c>
      <c r="BP6" s="191">
        <v>28831.585150247833</v>
      </c>
      <c r="BQ6" s="191">
        <v>28653.770756574129</v>
      </c>
      <c r="BR6" s="191">
        <v>28669.151591086669</v>
      </c>
      <c r="BS6" s="191">
        <v>27519.381376018566</v>
      </c>
      <c r="BT6" s="191">
        <v>26432.849603012408</v>
      </c>
      <c r="BU6" s="191">
        <v>24978.384564681259</v>
      </c>
      <c r="BV6" s="191">
        <v>22005.060518270217</v>
      </c>
      <c r="BW6" s="191">
        <v>17289.709190680911</v>
      </c>
      <c r="BX6" s="191">
        <v>14608.860760997823</v>
      </c>
      <c r="BY6" s="191">
        <v>10315.715819234068</v>
      </c>
      <c r="BZ6" s="191">
        <v>8490.0621298811584</v>
      </c>
      <c r="CA6" s="191">
        <v>7033.7241896569612</v>
      </c>
      <c r="CB6" s="191">
        <v>1763.6025507381439</v>
      </c>
      <c r="CC6" s="191">
        <v>-61.742834794111012</v>
      </c>
      <c r="CD6" s="191">
        <v>-91.669650478993631</v>
      </c>
      <c r="CE6" s="191">
        <v>-55.970263387527758</v>
      </c>
      <c r="CF6" s="191">
        <v>-35.605845964309964</v>
      </c>
      <c r="CG6" s="191">
        <v>-22.650889777957971</v>
      </c>
      <c r="CH6" s="192">
        <v>-14.409510400271824</v>
      </c>
    </row>
    <row r="7" spans="1:86" s="427" customFormat="1" x14ac:dyDescent="0.25">
      <c r="A7" s="425"/>
      <c r="B7" s="238" t="s">
        <v>662</v>
      </c>
      <c r="C7" s="74"/>
      <c r="D7" s="283"/>
      <c r="E7" s="283"/>
      <c r="F7" s="283"/>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191">
        <v>0</v>
      </c>
      <c r="AI7" s="191">
        <v>0</v>
      </c>
      <c r="AJ7" s="191">
        <v>0</v>
      </c>
      <c r="AK7" s="191">
        <v>0</v>
      </c>
      <c r="AL7" s="191">
        <v>0</v>
      </c>
      <c r="AM7" s="191">
        <v>0</v>
      </c>
      <c r="AN7" s="191">
        <v>0</v>
      </c>
      <c r="AO7" s="191">
        <v>0</v>
      </c>
      <c r="AP7" s="191">
        <v>0</v>
      </c>
      <c r="AQ7" s="191">
        <v>0</v>
      </c>
      <c r="AR7" s="191">
        <v>0</v>
      </c>
      <c r="AS7" s="191">
        <v>0</v>
      </c>
      <c r="AT7" s="191">
        <v>0</v>
      </c>
      <c r="AU7" s="191">
        <v>0</v>
      </c>
      <c r="AV7" s="191">
        <v>0</v>
      </c>
      <c r="AW7" s="191">
        <v>0</v>
      </c>
      <c r="AX7" s="191">
        <v>0</v>
      </c>
      <c r="AY7" s="191">
        <v>0</v>
      </c>
      <c r="AZ7" s="191">
        <v>0</v>
      </c>
      <c r="BA7" s="191">
        <v>0</v>
      </c>
      <c r="BB7" s="191">
        <v>0</v>
      </c>
      <c r="BC7" s="191">
        <v>1055.1934053951668</v>
      </c>
      <c r="BD7" s="191">
        <v>4298.3955376594622</v>
      </c>
      <c r="BE7" s="191">
        <v>5456.0631067141403</v>
      </c>
      <c r="BF7" s="191">
        <v>6393.3457175844296</v>
      </c>
      <c r="BG7" s="191">
        <v>0</v>
      </c>
      <c r="BH7" s="191">
        <v>0</v>
      </c>
      <c r="BI7" s="191">
        <v>0</v>
      </c>
      <c r="BJ7" s="191">
        <v>0</v>
      </c>
      <c r="BK7" s="191">
        <v>0</v>
      </c>
      <c r="BL7" s="191">
        <v>0</v>
      </c>
      <c r="BM7" s="191">
        <v>0</v>
      </c>
      <c r="BN7" s="191">
        <v>0</v>
      </c>
      <c r="BO7" s="191">
        <v>0</v>
      </c>
      <c r="BP7" s="191">
        <v>0</v>
      </c>
      <c r="BQ7" s="191">
        <v>0</v>
      </c>
      <c r="BR7" s="191">
        <v>0</v>
      </c>
      <c r="BS7" s="191">
        <v>0</v>
      </c>
      <c r="BT7" s="191">
        <v>0</v>
      </c>
      <c r="BU7" s="191">
        <v>0</v>
      </c>
      <c r="BV7" s="191">
        <v>0</v>
      </c>
      <c r="BW7" s="191">
        <v>0</v>
      </c>
      <c r="BX7" s="191">
        <v>0</v>
      </c>
      <c r="BY7" s="191">
        <v>0</v>
      </c>
      <c r="BZ7" s="191">
        <v>0</v>
      </c>
      <c r="CA7" s="191">
        <v>0</v>
      </c>
      <c r="CB7" s="191">
        <v>0</v>
      </c>
      <c r="CC7" s="191">
        <v>0</v>
      </c>
      <c r="CD7" s="191">
        <v>0</v>
      </c>
      <c r="CE7" s="191">
        <v>0</v>
      </c>
      <c r="CF7" s="191">
        <v>0</v>
      </c>
      <c r="CG7" s="191">
        <v>0</v>
      </c>
      <c r="CH7" s="192">
        <v>0</v>
      </c>
    </row>
    <row r="8" spans="1:86" s="427" customFormat="1" ht="25.5" customHeight="1" x14ac:dyDescent="0.25">
      <c r="A8" s="425"/>
      <c r="B8" s="72" t="s">
        <v>663</v>
      </c>
      <c r="C8" s="428"/>
      <c r="D8" s="283"/>
      <c r="E8" s="283"/>
      <c r="F8" s="283"/>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191">
        <v>0</v>
      </c>
      <c r="AI8" s="191">
        <v>0</v>
      </c>
      <c r="AJ8" s="191">
        <v>0</v>
      </c>
      <c r="AK8" s="191">
        <v>0</v>
      </c>
      <c r="AL8" s="191">
        <v>0</v>
      </c>
      <c r="AM8" s="191">
        <v>0</v>
      </c>
      <c r="AN8" s="191">
        <v>0</v>
      </c>
      <c r="AO8" s="191">
        <v>0</v>
      </c>
      <c r="AP8" s="191">
        <v>0</v>
      </c>
      <c r="AQ8" s="191">
        <v>0</v>
      </c>
      <c r="AR8" s="191">
        <v>0</v>
      </c>
      <c r="AS8" s="191">
        <v>0</v>
      </c>
      <c r="AT8" s="191">
        <v>0</v>
      </c>
      <c r="AU8" s="191">
        <v>0</v>
      </c>
      <c r="AV8" s="191">
        <v>0</v>
      </c>
      <c r="AW8" s="191">
        <v>0</v>
      </c>
      <c r="AX8" s="191">
        <v>0</v>
      </c>
      <c r="AY8" s="191">
        <v>0</v>
      </c>
      <c r="AZ8" s="191">
        <v>0</v>
      </c>
      <c r="BA8" s="191">
        <v>0</v>
      </c>
      <c r="BB8" s="191">
        <v>0</v>
      </c>
      <c r="BC8" s="191">
        <v>0</v>
      </c>
      <c r="BD8" s="191">
        <v>0</v>
      </c>
      <c r="BE8" s="191">
        <v>0</v>
      </c>
      <c r="BF8" s="191">
        <v>0</v>
      </c>
      <c r="BG8" s="191">
        <v>9116.2705311041791</v>
      </c>
      <c r="BH8" s="191">
        <v>9279.9480273493427</v>
      </c>
      <c r="BI8" s="191">
        <v>9453.7507217152688</v>
      </c>
      <c r="BJ8" s="191">
        <v>9825.8937967826078</v>
      </c>
      <c r="BK8" s="191">
        <v>10261.521438727163</v>
      </c>
      <c r="BL8" s="191">
        <v>10900.406863522961</v>
      </c>
      <c r="BM8" s="191">
        <v>11445.824221207107</v>
      </c>
      <c r="BN8" s="191">
        <v>11771.076595896493</v>
      </c>
      <c r="BO8" s="191">
        <v>11787.966948892166</v>
      </c>
      <c r="BP8" s="191">
        <v>11780.394876706658</v>
      </c>
      <c r="BQ8" s="191">
        <v>11062.285844340486</v>
      </c>
      <c r="BR8" s="191">
        <v>11198.376776469457</v>
      </c>
      <c r="BS8" s="191">
        <v>11294.499063995099</v>
      </c>
      <c r="BT8" s="191">
        <v>11255.341996758169</v>
      </c>
      <c r="BU8" s="191">
        <v>11216.14163079983</v>
      </c>
      <c r="BV8" s="191">
        <v>11169.536591257416</v>
      </c>
      <c r="BW8" s="191">
        <v>11080.885267034602</v>
      </c>
      <c r="BX8" s="191">
        <v>11115.630358460718</v>
      </c>
      <c r="BY8" s="191">
        <v>10985.515655711268</v>
      </c>
      <c r="BZ8" s="191">
        <v>11216.440409603538</v>
      </c>
      <c r="CA8" s="191">
        <v>12098.955464509772</v>
      </c>
      <c r="CB8" s="191">
        <v>12865.789604540952</v>
      </c>
      <c r="CC8" s="191">
        <v>12945.231644371943</v>
      </c>
      <c r="CD8" s="191">
        <v>13251.107368381108</v>
      </c>
      <c r="CE8" s="191">
        <v>13349.803015355783</v>
      </c>
      <c r="CF8" s="191">
        <v>13399.50364374773</v>
      </c>
      <c r="CG8" s="191">
        <v>13448.922207245796</v>
      </c>
      <c r="CH8" s="192">
        <v>13493.604300604859</v>
      </c>
    </row>
    <row r="9" spans="1:86" s="427" customFormat="1" ht="25.5" customHeight="1" x14ac:dyDescent="0.25">
      <c r="A9" s="425"/>
      <c r="B9" s="426" t="s">
        <v>664</v>
      </c>
      <c r="C9" s="428"/>
      <c r="D9" s="283"/>
      <c r="E9" s="283"/>
      <c r="F9" s="283"/>
      <c r="G9" s="283"/>
      <c r="H9" s="283"/>
      <c r="I9" s="283"/>
      <c r="J9" s="283"/>
      <c r="K9" s="283"/>
      <c r="L9" s="283"/>
      <c r="M9" s="283"/>
      <c r="N9" s="283"/>
      <c r="O9" s="283"/>
      <c r="P9" s="283"/>
      <c r="Q9" s="283"/>
      <c r="R9" s="283"/>
      <c r="S9" s="283"/>
      <c r="T9" s="283"/>
      <c r="U9" s="283"/>
      <c r="V9" s="283"/>
      <c r="W9" s="283"/>
      <c r="X9" s="283"/>
      <c r="Y9" s="283"/>
      <c r="Z9" s="283"/>
      <c r="AA9" s="283"/>
      <c r="AB9" s="283"/>
      <c r="AC9" s="283"/>
      <c r="AD9" s="283"/>
      <c r="AE9" s="283"/>
      <c r="AF9" s="283"/>
      <c r="AG9" s="283"/>
      <c r="AH9" s="191">
        <f t="shared" ref="AH9:CC9" si="3">SUM(AH10:AH13)</f>
        <v>0</v>
      </c>
      <c r="AI9" s="191">
        <f t="shared" si="3"/>
        <v>0</v>
      </c>
      <c r="AJ9" s="191">
        <f t="shared" si="3"/>
        <v>0</v>
      </c>
      <c r="AK9" s="191">
        <f t="shared" si="3"/>
        <v>0</v>
      </c>
      <c r="AL9" s="191">
        <f t="shared" si="3"/>
        <v>0</v>
      </c>
      <c r="AM9" s="191">
        <f t="shared" si="3"/>
        <v>0</v>
      </c>
      <c r="AN9" s="191">
        <f t="shared" si="3"/>
        <v>0</v>
      </c>
      <c r="AO9" s="191">
        <f t="shared" si="3"/>
        <v>0</v>
      </c>
      <c r="AP9" s="191">
        <f t="shared" si="3"/>
        <v>0</v>
      </c>
      <c r="AQ9" s="191">
        <f t="shared" si="3"/>
        <v>0</v>
      </c>
      <c r="AR9" s="191">
        <f t="shared" si="3"/>
        <v>0</v>
      </c>
      <c r="AS9" s="191">
        <f t="shared" si="3"/>
        <v>0</v>
      </c>
      <c r="AT9" s="191">
        <f t="shared" si="3"/>
        <v>0</v>
      </c>
      <c r="AU9" s="191">
        <f t="shared" si="3"/>
        <v>0</v>
      </c>
      <c r="AV9" s="191">
        <f t="shared" si="3"/>
        <v>0</v>
      </c>
      <c r="AW9" s="191">
        <f t="shared" si="3"/>
        <v>0</v>
      </c>
      <c r="AX9" s="191">
        <f t="shared" si="3"/>
        <v>0</v>
      </c>
      <c r="AY9" s="191">
        <f t="shared" si="3"/>
        <v>0</v>
      </c>
      <c r="AZ9" s="191">
        <f t="shared" si="3"/>
        <v>0</v>
      </c>
      <c r="BA9" s="191">
        <f t="shared" si="3"/>
        <v>0</v>
      </c>
      <c r="BB9" s="191">
        <f t="shared" si="3"/>
        <v>0</v>
      </c>
      <c r="BC9" s="191">
        <f t="shared" si="3"/>
        <v>0</v>
      </c>
      <c r="BD9" s="191">
        <f t="shared" si="3"/>
        <v>0</v>
      </c>
      <c r="BE9" s="191">
        <f t="shared" si="3"/>
        <v>0</v>
      </c>
      <c r="BF9" s="191">
        <f t="shared" si="3"/>
        <v>0</v>
      </c>
      <c r="BG9" s="191">
        <f t="shared" si="3"/>
        <v>20</v>
      </c>
      <c r="BH9" s="191">
        <f t="shared" si="3"/>
        <v>37.799999999999997</v>
      </c>
      <c r="BI9" s="191">
        <f t="shared" si="3"/>
        <v>480.12300132909712</v>
      </c>
      <c r="BJ9" s="191">
        <f t="shared" si="3"/>
        <v>255.12901574999998</v>
      </c>
      <c r="BK9" s="191">
        <f t="shared" si="3"/>
        <v>248.09961419999996</v>
      </c>
      <c r="BL9" s="191">
        <f t="shared" si="3"/>
        <v>330.64953000000003</v>
      </c>
      <c r="BM9" s="191">
        <f t="shared" si="3"/>
        <v>584.34068080125064</v>
      </c>
      <c r="BN9" s="191">
        <f t="shared" si="3"/>
        <v>495.67599999999999</v>
      </c>
      <c r="BO9" s="191">
        <f t="shared" si="3"/>
        <v>163.26</v>
      </c>
      <c r="BP9" s="191">
        <f t="shared" si="3"/>
        <v>38.083999999999996</v>
      </c>
      <c r="BQ9" s="191">
        <f t="shared" si="3"/>
        <v>60.445999999999998</v>
      </c>
      <c r="BR9" s="191">
        <f t="shared" si="3"/>
        <v>77.471000000000004</v>
      </c>
      <c r="BS9" s="191">
        <f t="shared" si="3"/>
        <v>126.741</v>
      </c>
      <c r="BT9" s="191">
        <f t="shared" si="3"/>
        <v>171.30799999999996</v>
      </c>
      <c r="BU9" s="191">
        <f t="shared" si="3"/>
        <v>168.72800000000001</v>
      </c>
      <c r="BV9" s="191">
        <f t="shared" si="3"/>
        <v>242.51900000000001</v>
      </c>
      <c r="BW9" s="191">
        <f t="shared" si="3"/>
        <v>305.1815029573537</v>
      </c>
      <c r="BX9" s="191">
        <f t="shared" si="3"/>
        <v>325.11897574075869</v>
      </c>
      <c r="BY9" s="191">
        <f t="shared" si="3"/>
        <v>489.1430371868455</v>
      </c>
      <c r="BZ9" s="191">
        <f t="shared" si="3"/>
        <v>607.81501008817406</v>
      </c>
      <c r="CA9" s="191">
        <f t="shared" si="3"/>
        <v>701.15589185194972</v>
      </c>
      <c r="CB9" s="191">
        <f t="shared" si="3"/>
        <v>708.49853673140217</v>
      </c>
      <c r="CC9" s="191">
        <f t="shared" si="3"/>
        <v>678.55234841208767</v>
      </c>
      <c r="CD9" s="191">
        <f t="shared" ref="CD9:CE9" si="4">SUM(CD10:CD13)</f>
        <v>662.96620618160057</v>
      </c>
      <c r="CE9" s="191">
        <f t="shared" si="4"/>
        <v>676.2514842725833</v>
      </c>
      <c r="CF9" s="191">
        <f>SUM(CF10:CF13)</f>
        <v>686.82869626602621</v>
      </c>
      <c r="CG9" s="191">
        <f>SUM(CG10:CG13)</f>
        <v>684.61497287575423</v>
      </c>
      <c r="CH9" s="192">
        <f>SUM(CH10:CH13)</f>
        <v>682.93121518056898</v>
      </c>
    </row>
    <row r="10" spans="1:86" s="427" customFormat="1" x14ac:dyDescent="0.25">
      <c r="A10" s="425"/>
      <c r="B10" s="333" t="s">
        <v>665</v>
      </c>
      <c r="C10" s="428"/>
      <c r="D10" s="283"/>
      <c r="E10" s="283"/>
      <c r="F10" s="283"/>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191">
        <v>0</v>
      </c>
      <c r="AI10" s="191">
        <v>0</v>
      </c>
      <c r="AJ10" s="191">
        <v>0</v>
      </c>
      <c r="AK10" s="191">
        <v>0</v>
      </c>
      <c r="AL10" s="191">
        <v>0</v>
      </c>
      <c r="AM10" s="191">
        <v>0</v>
      </c>
      <c r="AN10" s="191">
        <v>0</v>
      </c>
      <c r="AO10" s="191">
        <v>0</v>
      </c>
      <c r="AP10" s="191">
        <v>0</v>
      </c>
      <c r="AQ10" s="191">
        <v>0</v>
      </c>
      <c r="AR10" s="191">
        <v>0</v>
      </c>
      <c r="AS10" s="191">
        <v>0</v>
      </c>
      <c r="AT10" s="191">
        <v>0</v>
      </c>
      <c r="AU10" s="191">
        <v>0</v>
      </c>
      <c r="AV10" s="191">
        <v>0</v>
      </c>
      <c r="AW10" s="191">
        <v>0</v>
      </c>
      <c r="AX10" s="191">
        <v>0</v>
      </c>
      <c r="AY10" s="191">
        <v>0</v>
      </c>
      <c r="AZ10" s="191">
        <v>0</v>
      </c>
      <c r="BA10" s="191">
        <v>0</v>
      </c>
      <c r="BB10" s="191">
        <v>0</v>
      </c>
      <c r="BC10" s="191">
        <v>0</v>
      </c>
      <c r="BD10" s="191">
        <v>0</v>
      </c>
      <c r="BE10" s="191">
        <v>0</v>
      </c>
      <c r="BF10" s="191">
        <v>0</v>
      </c>
      <c r="BG10" s="191">
        <v>0</v>
      </c>
      <c r="BH10" s="191">
        <v>0</v>
      </c>
      <c r="BI10" s="191">
        <v>430.12300132909712</v>
      </c>
      <c r="BJ10" s="191">
        <v>248.43701574999997</v>
      </c>
      <c r="BK10" s="191">
        <v>205.29961419999995</v>
      </c>
      <c r="BL10" s="191">
        <v>287.18713000000002</v>
      </c>
      <c r="BM10" s="191">
        <v>375.84635547314184</v>
      </c>
      <c r="BN10" s="191">
        <v>330.87599999999998</v>
      </c>
      <c r="BO10" s="191">
        <v>83.781999999999996</v>
      </c>
      <c r="BP10" s="191">
        <v>0.53100000000000003</v>
      </c>
      <c r="BQ10" s="191">
        <v>0.216</v>
      </c>
      <c r="BR10" s="191">
        <v>1.0999999999999999E-2</v>
      </c>
      <c r="BS10" s="191">
        <v>5.0000000000000001E-3</v>
      </c>
      <c r="BT10" s="191">
        <v>4.0000000000000001E-3</v>
      </c>
      <c r="BU10" s="191">
        <v>2E-3</v>
      </c>
      <c r="BV10" s="191">
        <v>0</v>
      </c>
      <c r="BW10" s="191">
        <v>9.0000000000000011E-3</v>
      </c>
      <c r="BX10" s="191">
        <v>4.0000000000000001E-3</v>
      </c>
      <c r="BY10" s="191">
        <v>8.0000000000000002E-3</v>
      </c>
      <c r="BZ10" s="191">
        <v>1E-3</v>
      </c>
      <c r="CA10" s="191">
        <v>2E-3</v>
      </c>
      <c r="CB10" s="191">
        <v>1E-3</v>
      </c>
      <c r="CC10" s="191">
        <v>1E-3</v>
      </c>
      <c r="CD10" s="191">
        <v>1E-3</v>
      </c>
      <c r="CE10" s="191">
        <v>1E-3</v>
      </c>
      <c r="CF10" s="191">
        <v>1E-3</v>
      </c>
      <c r="CG10" s="191">
        <v>0</v>
      </c>
      <c r="CH10" s="192">
        <v>0</v>
      </c>
    </row>
    <row r="11" spans="1:86" s="431" customFormat="1" x14ac:dyDescent="0.25">
      <c r="A11" s="429"/>
      <c r="B11" s="430" t="s">
        <v>666</v>
      </c>
      <c r="D11" s="432"/>
      <c r="E11" s="432"/>
      <c r="F11" s="432"/>
      <c r="G11" s="432"/>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191">
        <v>0</v>
      </c>
      <c r="AI11" s="191">
        <v>0</v>
      </c>
      <c r="AJ11" s="191">
        <v>0</v>
      </c>
      <c r="AK11" s="191">
        <v>0</v>
      </c>
      <c r="AL11" s="191">
        <v>0</v>
      </c>
      <c r="AM11" s="191">
        <v>0</v>
      </c>
      <c r="AN11" s="191">
        <v>0</v>
      </c>
      <c r="AO11" s="191">
        <v>0</v>
      </c>
      <c r="AP11" s="191">
        <v>0</v>
      </c>
      <c r="AQ11" s="191">
        <v>0</v>
      </c>
      <c r="AR11" s="191">
        <v>0</v>
      </c>
      <c r="AS11" s="191">
        <v>0</v>
      </c>
      <c r="AT11" s="191">
        <v>0</v>
      </c>
      <c r="AU11" s="191">
        <v>0</v>
      </c>
      <c r="AV11" s="191">
        <v>0</v>
      </c>
      <c r="AW11" s="191">
        <v>0</v>
      </c>
      <c r="AX11" s="191">
        <v>0</v>
      </c>
      <c r="AY11" s="191">
        <v>0</v>
      </c>
      <c r="AZ11" s="191">
        <v>0</v>
      </c>
      <c r="BA11" s="191">
        <v>0</v>
      </c>
      <c r="BB11" s="191">
        <v>0</v>
      </c>
      <c r="BC11" s="191">
        <v>0</v>
      </c>
      <c r="BD11" s="191">
        <v>0</v>
      </c>
      <c r="BE11" s="191">
        <v>0</v>
      </c>
      <c r="BF11" s="191">
        <v>0</v>
      </c>
      <c r="BG11" s="191">
        <v>0</v>
      </c>
      <c r="BH11" s="191">
        <v>0</v>
      </c>
      <c r="BI11" s="191">
        <v>0</v>
      </c>
      <c r="BJ11" s="191">
        <v>0</v>
      </c>
      <c r="BK11" s="191">
        <v>0</v>
      </c>
      <c r="BL11" s="191">
        <v>0</v>
      </c>
      <c r="BM11" s="191">
        <v>162.45132532810879</v>
      </c>
      <c r="BN11" s="191">
        <v>111.17099999999999</v>
      </c>
      <c r="BO11" s="191">
        <v>-0.92799999999999994</v>
      </c>
      <c r="BP11" s="191">
        <v>0</v>
      </c>
      <c r="BQ11" s="191">
        <v>0</v>
      </c>
      <c r="BR11" s="191">
        <v>0</v>
      </c>
      <c r="BS11" s="191">
        <v>0</v>
      </c>
      <c r="BT11" s="191">
        <v>0</v>
      </c>
      <c r="BU11" s="191">
        <v>0</v>
      </c>
      <c r="BV11" s="191">
        <v>0</v>
      </c>
      <c r="BW11" s="191">
        <v>0</v>
      </c>
      <c r="BX11" s="191">
        <v>0</v>
      </c>
      <c r="BY11" s="191">
        <v>0</v>
      </c>
      <c r="BZ11" s="191">
        <v>0</v>
      </c>
      <c r="CA11" s="191">
        <v>0</v>
      </c>
      <c r="CB11" s="191">
        <v>0</v>
      </c>
      <c r="CC11" s="191">
        <v>0</v>
      </c>
      <c r="CD11" s="191">
        <v>0</v>
      </c>
      <c r="CE11" s="191">
        <v>0</v>
      </c>
      <c r="CF11" s="191">
        <v>0</v>
      </c>
      <c r="CG11" s="191">
        <v>0</v>
      </c>
      <c r="CH11" s="192">
        <v>0</v>
      </c>
    </row>
    <row r="12" spans="1:86" s="431" customFormat="1" x14ac:dyDescent="0.25">
      <c r="A12" s="429"/>
      <c r="B12" s="430" t="s">
        <v>667</v>
      </c>
      <c r="D12" s="432"/>
      <c r="E12" s="432"/>
      <c r="F12" s="432"/>
      <c r="G12" s="432"/>
      <c r="H12" s="432"/>
      <c r="I12" s="432"/>
      <c r="J12" s="432"/>
      <c r="K12" s="432"/>
      <c r="L12" s="432"/>
      <c r="M12" s="432"/>
      <c r="N12" s="432"/>
      <c r="O12" s="432"/>
      <c r="P12" s="432"/>
      <c r="Q12" s="432"/>
      <c r="R12" s="432"/>
      <c r="S12" s="432"/>
      <c r="T12" s="432"/>
      <c r="U12" s="432"/>
      <c r="V12" s="432"/>
      <c r="W12" s="432"/>
      <c r="X12" s="432"/>
      <c r="Y12" s="432"/>
      <c r="Z12" s="432"/>
      <c r="AA12" s="432"/>
      <c r="AB12" s="432"/>
      <c r="AC12" s="432"/>
      <c r="AD12" s="432"/>
      <c r="AE12" s="432"/>
      <c r="AF12" s="432"/>
      <c r="AG12" s="432"/>
      <c r="AH12" s="191">
        <v>0</v>
      </c>
      <c r="AI12" s="191">
        <v>0</v>
      </c>
      <c r="AJ12" s="191">
        <v>0</v>
      </c>
      <c r="AK12" s="191">
        <v>0</v>
      </c>
      <c r="AL12" s="191">
        <v>0</v>
      </c>
      <c r="AM12" s="191">
        <v>0</v>
      </c>
      <c r="AN12" s="191">
        <v>0</v>
      </c>
      <c r="AO12" s="191">
        <v>0</v>
      </c>
      <c r="AP12" s="191">
        <v>0</v>
      </c>
      <c r="AQ12" s="191">
        <v>0</v>
      </c>
      <c r="AR12" s="191">
        <v>0</v>
      </c>
      <c r="AS12" s="191">
        <v>0</v>
      </c>
      <c r="AT12" s="191">
        <v>0</v>
      </c>
      <c r="AU12" s="191">
        <v>0</v>
      </c>
      <c r="AV12" s="191">
        <v>0</v>
      </c>
      <c r="AW12" s="191">
        <v>0</v>
      </c>
      <c r="AX12" s="191">
        <v>0</v>
      </c>
      <c r="AY12" s="191">
        <v>0</v>
      </c>
      <c r="AZ12" s="191">
        <v>0</v>
      </c>
      <c r="BA12" s="191">
        <v>0</v>
      </c>
      <c r="BB12" s="191">
        <v>0</v>
      </c>
      <c r="BC12" s="191">
        <v>0</v>
      </c>
      <c r="BD12" s="191">
        <v>0</v>
      </c>
      <c r="BE12" s="191">
        <v>0</v>
      </c>
      <c r="BF12" s="191">
        <v>0</v>
      </c>
      <c r="BG12" s="191">
        <v>20</v>
      </c>
      <c r="BH12" s="191">
        <v>37.799999999999997</v>
      </c>
      <c r="BI12" s="191">
        <v>50</v>
      </c>
      <c r="BJ12" s="191">
        <v>6.6919999999999993</v>
      </c>
      <c r="BK12" s="191">
        <v>42.8</v>
      </c>
      <c r="BL12" s="191">
        <v>43.462400000000002</v>
      </c>
      <c r="BM12" s="191">
        <v>46.042999999999999</v>
      </c>
      <c r="BN12" s="191">
        <v>53.629000000000005</v>
      </c>
      <c r="BO12" s="191">
        <v>80.406000000000006</v>
      </c>
      <c r="BP12" s="191">
        <v>37.552999999999997</v>
      </c>
      <c r="BQ12" s="191">
        <v>60.23</v>
      </c>
      <c r="BR12" s="191">
        <v>71.89200000000001</v>
      </c>
      <c r="BS12" s="191">
        <v>99.076000000000008</v>
      </c>
      <c r="BT12" s="191">
        <v>129.22799999999998</v>
      </c>
      <c r="BU12" s="191">
        <v>90</v>
      </c>
      <c r="BV12" s="191">
        <v>79</v>
      </c>
      <c r="BW12" s="191">
        <v>72</v>
      </c>
      <c r="BX12" s="191">
        <v>90</v>
      </c>
      <c r="BY12" s="191">
        <v>88</v>
      </c>
      <c r="BZ12" s="191">
        <v>88</v>
      </c>
      <c r="CA12" s="191">
        <v>93</v>
      </c>
      <c r="CB12" s="191">
        <v>93</v>
      </c>
      <c r="CC12" s="191">
        <v>98</v>
      </c>
      <c r="CD12" s="191">
        <v>98</v>
      </c>
      <c r="CE12" s="191">
        <v>98</v>
      </c>
      <c r="CF12" s="191">
        <v>98</v>
      </c>
      <c r="CG12" s="191">
        <v>98</v>
      </c>
      <c r="CH12" s="192">
        <v>98</v>
      </c>
    </row>
    <row r="13" spans="1:86" s="431" customFormat="1" ht="25.5" customHeight="1" x14ac:dyDescent="0.25">
      <c r="A13" s="429"/>
      <c r="B13" s="430" t="s">
        <v>668</v>
      </c>
      <c r="D13" s="432"/>
      <c r="E13" s="432"/>
      <c r="F13" s="432"/>
      <c r="G13" s="432"/>
      <c r="H13" s="432"/>
      <c r="I13" s="432"/>
      <c r="J13" s="432"/>
      <c r="K13" s="432"/>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191">
        <v>0</v>
      </c>
      <c r="AI13" s="191">
        <v>0</v>
      </c>
      <c r="AJ13" s="191">
        <v>0</v>
      </c>
      <c r="AK13" s="191">
        <v>0</v>
      </c>
      <c r="AL13" s="191">
        <v>0</v>
      </c>
      <c r="AM13" s="191">
        <v>0</v>
      </c>
      <c r="AN13" s="191">
        <v>0</v>
      </c>
      <c r="AO13" s="191">
        <v>0</v>
      </c>
      <c r="AP13" s="191">
        <v>0</v>
      </c>
      <c r="AQ13" s="191">
        <v>0</v>
      </c>
      <c r="AR13" s="191">
        <v>0</v>
      </c>
      <c r="AS13" s="191">
        <v>0</v>
      </c>
      <c r="AT13" s="191">
        <v>0</v>
      </c>
      <c r="AU13" s="191">
        <v>0</v>
      </c>
      <c r="AV13" s="191">
        <v>0</v>
      </c>
      <c r="AW13" s="191">
        <v>0</v>
      </c>
      <c r="AX13" s="191">
        <v>0</v>
      </c>
      <c r="AY13" s="191">
        <v>0</v>
      </c>
      <c r="AZ13" s="191">
        <v>0</v>
      </c>
      <c r="BA13" s="191">
        <v>0</v>
      </c>
      <c r="BB13" s="191">
        <v>0</v>
      </c>
      <c r="BC13" s="191">
        <v>0</v>
      </c>
      <c r="BD13" s="191">
        <v>0</v>
      </c>
      <c r="BE13" s="191">
        <v>0</v>
      </c>
      <c r="BF13" s="191">
        <v>0</v>
      </c>
      <c r="BG13" s="191">
        <v>0</v>
      </c>
      <c r="BH13" s="191">
        <v>0</v>
      </c>
      <c r="BI13" s="191">
        <v>0</v>
      </c>
      <c r="BJ13" s="191">
        <v>0</v>
      </c>
      <c r="BK13" s="191">
        <v>0</v>
      </c>
      <c r="BL13" s="191">
        <v>0</v>
      </c>
      <c r="BM13" s="191">
        <v>0</v>
      </c>
      <c r="BN13" s="191">
        <v>0</v>
      </c>
      <c r="BO13" s="191">
        <v>0</v>
      </c>
      <c r="BP13" s="191">
        <v>0</v>
      </c>
      <c r="BQ13" s="191">
        <v>0</v>
      </c>
      <c r="BR13" s="191">
        <v>5.5680000000000005</v>
      </c>
      <c r="BS13" s="191">
        <v>27.66</v>
      </c>
      <c r="BT13" s="191">
        <v>42.076000000000001</v>
      </c>
      <c r="BU13" s="191">
        <v>78.725999999999999</v>
      </c>
      <c r="BV13" s="191">
        <v>163.51900000000001</v>
      </c>
      <c r="BW13" s="191">
        <v>233.17250295735369</v>
      </c>
      <c r="BX13" s="191">
        <v>235.11497574075867</v>
      </c>
      <c r="BY13" s="191">
        <v>401.13503718684552</v>
      </c>
      <c r="BZ13" s="191">
        <v>519.81401008817409</v>
      </c>
      <c r="CA13" s="191">
        <v>608.15389185194977</v>
      </c>
      <c r="CB13" s="191">
        <v>615.49753673140219</v>
      </c>
      <c r="CC13" s="191">
        <v>580.55134841208769</v>
      </c>
      <c r="CD13" s="191">
        <v>564.96520618160059</v>
      </c>
      <c r="CE13" s="191">
        <v>578.25048427258332</v>
      </c>
      <c r="CF13" s="191">
        <v>588.82769626602624</v>
      </c>
      <c r="CG13" s="191">
        <v>586.61497287575423</v>
      </c>
      <c r="CH13" s="192">
        <v>584.93121518056898</v>
      </c>
    </row>
    <row r="14" spans="1:86" x14ac:dyDescent="0.25">
      <c r="A14" s="433"/>
      <c r="B14" s="434"/>
      <c r="C14" s="417"/>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6"/>
      <c r="AI14" s="436"/>
      <c r="AJ14" s="436"/>
      <c r="AK14" s="436"/>
      <c r="AL14" s="436"/>
      <c r="AM14" s="436"/>
      <c r="AN14" s="436"/>
      <c r="AO14" s="436"/>
      <c r="AP14" s="436"/>
      <c r="AQ14" s="436"/>
      <c r="AR14" s="436"/>
      <c r="AS14" s="436"/>
      <c r="AT14" s="436"/>
      <c r="AU14" s="436"/>
      <c r="AV14" s="436"/>
      <c r="AW14" s="436"/>
      <c r="AX14" s="436"/>
      <c r="AY14" s="436"/>
      <c r="AZ14" s="436"/>
      <c r="BA14" s="436"/>
      <c r="BB14" s="436"/>
      <c r="BC14" s="436"/>
      <c r="BD14" s="436"/>
      <c r="BE14" s="436"/>
      <c r="BF14" s="436"/>
      <c r="BG14" s="436"/>
      <c r="BH14" s="436"/>
      <c r="BI14" s="436"/>
      <c r="BJ14" s="436"/>
      <c r="BK14" s="436"/>
      <c r="BL14" s="436"/>
      <c r="BM14" s="436"/>
      <c r="BN14" s="436"/>
      <c r="BO14" s="436"/>
      <c r="BP14" s="436"/>
      <c r="BQ14" s="436"/>
      <c r="BR14" s="436"/>
      <c r="BS14" s="436"/>
      <c r="BT14" s="436"/>
      <c r="BU14" s="436"/>
      <c r="BV14" s="436"/>
      <c r="BW14" s="436"/>
      <c r="BX14" s="437"/>
      <c r="BY14" s="437"/>
      <c r="BZ14" s="437"/>
      <c r="CA14" s="437"/>
      <c r="CB14" s="437"/>
      <c r="CC14" s="437"/>
      <c r="CD14" s="437"/>
      <c r="CE14" s="437"/>
      <c r="CF14" s="437"/>
      <c r="CG14" s="437"/>
      <c r="CH14" s="438"/>
    </row>
    <row r="15" spans="1:86" s="427" customFormat="1" ht="41.25" customHeight="1" x14ac:dyDescent="0.3">
      <c r="A15" s="439"/>
      <c r="B15" s="440" t="s">
        <v>660</v>
      </c>
      <c r="C15" s="441"/>
      <c r="D15" s="55" t="s">
        <v>297</v>
      </c>
      <c r="E15" s="55" t="s">
        <v>298</v>
      </c>
      <c r="F15" s="55" t="s">
        <v>299</v>
      </c>
      <c r="G15" s="55" t="s">
        <v>300</v>
      </c>
      <c r="H15" s="55" t="s">
        <v>301</v>
      </c>
      <c r="I15" s="55" t="s">
        <v>302</v>
      </c>
      <c r="J15" s="55" t="s">
        <v>303</v>
      </c>
      <c r="K15" s="55" t="s">
        <v>304</v>
      </c>
      <c r="L15" s="55" t="s">
        <v>305</v>
      </c>
      <c r="M15" s="55" t="s">
        <v>306</v>
      </c>
      <c r="N15" s="55" t="s">
        <v>307</v>
      </c>
      <c r="O15" s="55" t="s">
        <v>308</v>
      </c>
      <c r="P15" s="55" t="s">
        <v>309</v>
      </c>
      <c r="Q15" s="55" t="s">
        <v>310</v>
      </c>
      <c r="R15" s="55" t="s">
        <v>311</v>
      </c>
      <c r="S15" s="55" t="s">
        <v>312</v>
      </c>
      <c r="T15" s="55" t="s">
        <v>313</v>
      </c>
      <c r="U15" s="55" t="s">
        <v>314</v>
      </c>
      <c r="V15" s="55" t="s">
        <v>315</v>
      </c>
      <c r="W15" s="55" t="s">
        <v>316</v>
      </c>
      <c r="X15" s="55" t="s">
        <v>317</v>
      </c>
      <c r="Y15" s="55" t="s">
        <v>318</v>
      </c>
      <c r="Z15" s="55" t="s">
        <v>319</v>
      </c>
      <c r="AA15" s="55" t="s">
        <v>320</v>
      </c>
      <c r="AB15" s="55" t="s">
        <v>321</v>
      </c>
      <c r="AC15" s="55" t="s">
        <v>322</v>
      </c>
      <c r="AD15" s="55" t="s">
        <v>323</v>
      </c>
      <c r="AE15" s="55" t="s">
        <v>324</v>
      </c>
      <c r="AF15" s="55" t="s">
        <v>325</v>
      </c>
      <c r="AG15" s="55" t="s">
        <v>326</v>
      </c>
      <c r="AH15" s="55" t="s">
        <v>327</v>
      </c>
      <c r="AI15" s="55" t="s">
        <v>328</v>
      </c>
      <c r="AJ15" s="55" t="s">
        <v>329</v>
      </c>
      <c r="AK15" s="55" t="s">
        <v>330</v>
      </c>
      <c r="AL15" s="55" t="s">
        <v>331</v>
      </c>
      <c r="AM15" s="55" t="s">
        <v>332</v>
      </c>
      <c r="AN15" s="55" t="s">
        <v>333</v>
      </c>
      <c r="AO15" s="55" t="s">
        <v>334</v>
      </c>
      <c r="AP15" s="55" t="s">
        <v>335</v>
      </c>
      <c r="AQ15" s="55" t="s">
        <v>336</v>
      </c>
      <c r="AR15" s="55" t="s">
        <v>337</v>
      </c>
      <c r="AS15" s="55" t="s">
        <v>338</v>
      </c>
      <c r="AT15" s="55" t="s">
        <v>339</v>
      </c>
      <c r="AU15" s="55" t="s">
        <v>340</v>
      </c>
      <c r="AV15" s="55" t="s">
        <v>341</v>
      </c>
      <c r="AW15" s="55" t="s">
        <v>342</v>
      </c>
      <c r="AX15" s="55" t="s">
        <v>343</v>
      </c>
      <c r="AY15" s="55" t="s">
        <v>226</v>
      </c>
      <c r="AZ15" s="55" t="s">
        <v>227</v>
      </c>
      <c r="BA15" s="55" t="s">
        <v>228</v>
      </c>
      <c r="BB15" s="55" t="s">
        <v>229</v>
      </c>
      <c r="BC15" s="55" t="s">
        <v>230</v>
      </c>
      <c r="BD15" s="55" t="s">
        <v>231</v>
      </c>
      <c r="BE15" s="55" t="s">
        <v>232</v>
      </c>
      <c r="BF15" s="55" t="s">
        <v>233</v>
      </c>
      <c r="BG15" s="55" t="s">
        <v>234</v>
      </c>
      <c r="BH15" s="55" t="s">
        <v>235</v>
      </c>
      <c r="BI15" s="55" t="s">
        <v>236</v>
      </c>
      <c r="BJ15" s="55" t="s">
        <v>237</v>
      </c>
      <c r="BK15" s="55" t="s">
        <v>238</v>
      </c>
      <c r="BL15" s="55" t="s">
        <v>239</v>
      </c>
      <c r="BM15" s="55" t="s">
        <v>240</v>
      </c>
      <c r="BN15" s="55" t="s">
        <v>241</v>
      </c>
      <c r="BO15" s="55" t="s">
        <v>242</v>
      </c>
      <c r="BP15" s="55" t="s">
        <v>243</v>
      </c>
      <c r="BQ15" s="55" t="s">
        <v>244</v>
      </c>
      <c r="BR15" s="55" t="s">
        <v>245</v>
      </c>
      <c r="BS15" s="55" t="s">
        <v>246</v>
      </c>
      <c r="BT15" s="55" t="s">
        <v>247</v>
      </c>
      <c r="BU15" s="55" t="s">
        <v>248</v>
      </c>
      <c r="BV15" s="55" t="s">
        <v>249</v>
      </c>
      <c r="BW15" s="55" t="s">
        <v>250</v>
      </c>
      <c r="BX15" s="55" t="s">
        <v>251</v>
      </c>
      <c r="BY15" s="55" t="s">
        <v>252</v>
      </c>
      <c r="BZ15" s="55" t="s">
        <v>253</v>
      </c>
      <c r="CA15" s="55" t="s">
        <v>254</v>
      </c>
      <c r="CB15" s="55" t="s">
        <v>255</v>
      </c>
      <c r="CC15" s="55" t="s">
        <v>256</v>
      </c>
      <c r="CD15" s="55" t="s">
        <v>257</v>
      </c>
      <c r="CE15" s="55" t="s">
        <v>258</v>
      </c>
      <c r="CF15" s="55" t="s">
        <v>259</v>
      </c>
      <c r="CG15" s="55" t="s">
        <v>260</v>
      </c>
      <c r="CH15" s="442" t="s">
        <v>261</v>
      </c>
    </row>
    <row r="16" spans="1:86" s="427" customFormat="1" ht="15.6" x14ac:dyDescent="0.3">
      <c r="A16" s="439"/>
      <c r="B16" s="443" t="s">
        <v>462</v>
      </c>
      <c r="C16" s="444"/>
      <c r="D16" s="323" t="s">
        <v>263</v>
      </c>
      <c r="E16" s="323" t="s">
        <v>263</v>
      </c>
      <c r="F16" s="323" t="s">
        <v>263</v>
      </c>
      <c r="G16" s="323" t="s">
        <v>263</v>
      </c>
      <c r="H16" s="323" t="s">
        <v>263</v>
      </c>
      <c r="I16" s="323" t="s">
        <v>263</v>
      </c>
      <c r="J16" s="323" t="s">
        <v>263</v>
      </c>
      <c r="K16" s="323" t="s">
        <v>263</v>
      </c>
      <c r="L16" s="323" t="s">
        <v>263</v>
      </c>
      <c r="M16" s="323" t="s">
        <v>263</v>
      </c>
      <c r="N16" s="323" t="s">
        <v>263</v>
      </c>
      <c r="O16" s="323" t="s">
        <v>263</v>
      </c>
      <c r="P16" s="323" t="s">
        <v>263</v>
      </c>
      <c r="Q16" s="323" t="s">
        <v>263</v>
      </c>
      <c r="R16" s="323" t="s">
        <v>263</v>
      </c>
      <c r="S16" s="323" t="s">
        <v>263</v>
      </c>
      <c r="T16" s="323" t="s">
        <v>263</v>
      </c>
      <c r="U16" s="323" t="s">
        <v>263</v>
      </c>
      <c r="V16" s="323" t="s">
        <v>263</v>
      </c>
      <c r="W16" s="323" t="s">
        <v>263</v>
      </c>
      <c r="X16" s="323" t="s">
        <v>263</v>
      </c>
      <c r="Y16" s="323" t="s">
        <v>263</v>
      </c>
      <c r="Z16" s="323" t="s">
        <v>263</v>
      </c>
      <c r="AA16" s="323" t="s">
        <v>263</v>
      </c>
      <c r="AB16" s="323" t="s">
        <v>263</v>
      </c>
      <c r="AC16" s="323" t="s">
        <v>263</v>
      </c>
      <c r="AD16" s="323" t="s">
        <v>263</v>
      </c>
      <c r="AE16" s="323" t="s">
        <v>263</v>
      </c>
      <c r="AF16" s="323" t="s">
        <v>263</v>
      </c>
      <c r="AG16" s="323" t="s">
        <v>263</v>
      </c>
      <c r="AH16" s="323" t="s">
        <v>263</v>
      </c>
      <c r="AI16" s="323" t="s">
        <v>263</v>
      </c>
      <c r="AJ16" s="323" t="s">
        <v>263</v>
      </c>
      <c r="AK16" s="323" t="s">
        <v>263</v>
      </c>
      <c r="AL16" s="323" t="s">
        <v>263</v>
      </c>
      <c r="AM16" s="323" t="s">
        <v>263</v>
      </c>
      <c r="AN16" s="323" t="s">
        <v>263</v>
      </c>
      <c r="AO16" s="323" t="s">
        <v>263</v>
      </c>
      <c r="AP16" s="323" t="s">
        <v>263</v>
      </c>
      <c r="AQ16" s="323" t="s">
        <v>263</v>
      </c>
      <c r="AR16" s="323" t="s">
        <v>263</v>
      </c>
      <c r="AS16" s="323" t="s">
        <v>263</v>
      </c>
      <c r="AT16" s="323" t="s">
        <v>263</v>
      </c>
      <c r="AU16" s="323" t="s">
        <v>263</v>
      </c>
      <c r="AV16" s="323" t="s">
        <v>263</v>
      </c>
      <c r="AW16" s="323" t="s">
        <v>263</v>
      </c>
      <c r="AX16" s="323" t="s">
        <v>263</v>
      </c>
      <c r="AY16" s="323" t="s">
        <v>263</v>
      </c>
      <c r="AZ16" s="323" t="s">
        <v>263</v>
      </c>
      <c r="BA16" s="323" t="s">
        <v>263</v>
      </c>
      <c r="BB16" s="323" t="s">
        <v>263</v>
      </c>
      <c r="BC16" s="323" t="s">
        <v>263</v>
      </c>
      <c r="BD16" s="323" t="s">
        <v>263</v>
      </c>
      <c r="BE16" s="323" t="s">
        <v>263</v>
      </c>
      <c r="BF16" s="323" t="s">
        <v>263</v>
      </c>
      <c r="BG16" s="323" t="s">
        <v>263</v>
      </c>
      <c r="BH16" s="323" t="s">
        <v>263</v>
      </c>
      <c r="BI16" s="323" t="s">
        <v>263</v>
      </c>
      <c r="BJ16" s="323" t="s">
        <v>263</v>
      </c>
      <c r="BK16" s="323" t="s">
        <v>263</v>
      </c>
      <c r="BL16" s="323" t="s">
        <v>263</v>
      </c>
      <c r="BM16" s="323" t="s">
        <v>263</v>
      </c>
      <c r="BN16" s="323" t="s">
        <v>263</v>
      </c>
      <c r="BO16" s="323" t="s">
        <v>263</v>
      </c>
      <c r="BP16" s="323" t="s">
        <v>263</v>
      </c>
      <c r="BQ16" s="323" t="s">
        <v>263</v>
      </c>
      <c r="BR16" s="323" t="s">
        <v>263</v>
      </c>
      <c r="BS16" s="323" t="s">
        <v>263</v>
      </c>
      <c r="BT16" s="323" t="s">
        <v>263</v>
      </c>
      <c r="BU16" s="323" t="s">
        <v>263</v>
      </c>
      <c r="BV16" s="323" t="s">
        <v>263</v>
      </c>
      <c r="BW16" s="323" t="s">
        <v>263</v>
      </c>
      <c r="BX16" s="323" t="s">
        <v>263</v>
      </c>
      <c r="BY16" s="323" t="s">
        <v>263</v>
      </c>
      <c r="BZ16" s="323" t="s">
        <v>263</v>
      </c>
      <c r="CA16" s="323" t="s">
        <v>263</v>
      </c>
      <c r="CB16" s="323" t="s">
        <v>263</v>
      </c>
      <c r="CC16" s="323" t="s">
        <v>264</v>
      </c>
      <c r="CD16" s="323" t="s">
        <v>264</v>
      </c>
      <c r="CE16" s="323" t="s">
        <v>264</v>
      </c>
      <c r="CF16" s="323" t="s">
        <v>264</v>
      </c>
      <c r="CG16" s="323" t="s">
        <v>264</v>
      </c>
      <c r="CH16" s="445" t="s">
        <v>264</v>
      </c>
    </row>
    <row r="17" spans="1:86" s="424" customFormat="1" ht="23.1" customHeight="1" x14ac:dyDescent="0.3">
      <c r="A17" s="446"/>
      <c r="B17" s="447" t="s">
        <v>276</v>
      </c>
      <c r="C17" s="448"/>
      <c r="D17" s="449"/>
      <c r="E17" s="449"/>
      <c r="F17" s="449"/>
      <c r="G17" s="449"/>
      <c r="H17" s="449"/>
      <c r="I17" s="449"/>
      <c r="J17" s="449"/>
      <c r="K17" s="449"/>
      <c r="L17" s="449"/>
      <c r="M17" s="449"/>
      <c r="N17" s="449"/>
      <c r="O17" s="449"/>
      <c r="P17" s="449"/>
      <c r="Q17" s="449"/>
      <c r="R17" s="449"/>
      <c r="S17" s="449"/>
      <c r="T17" s="449"/>
      <c r="U17" s="449"/>
      <c r="V17" s="449"/>
      <c r="W17" s="449"/>
      <c r="X17" s="449"/>
      <c r="Y17" s="449"/>
      <c r="Z17" s="449"/>
      <c r="AA17" s="449"/>
      <c r="AB17" s="449"/>
      <c r="AC17" s="449"/>
      <c r="AD17" s="449"/>
      <c r="AE17" s="449"/>
      <c r="AF17" s="449"/>
      <c r="AG17" s="449"/>
      <c r="AH17" s="422">
        <f t="shared" ref="AH17:CG17" si="5">AH18+AH21+AH22</f>
        <v>0</v>
      </c>
      <c r="AI17" s="422">
        <f t="shared" si="5"/>
        <v>0</v>
      </c>
      <c r="AJ17" s="422">
        <f t="shared" si="5"/>
        <v>0</v>
      </c>
      <c r="AK17" s="422">
        <f t="shared" si="5"/>
        <v>0</v>
      </c>
      <c r="AL17" s="422">
        <f t="shared" si="5"/>
        <v>0</v>
      </c>
      <c r="AM17" s="422">
        <f t="shared" si="5"/>
        <v>0</v>
      </c>
      <c r="AN17" s="422">
        <f t="shared" si="5"/>
        <v>0</v>
      </c>
      <c r="AO17" s="422">
        <f t="shared" si="5"/>
        <v>0</v>
      </c>
      <c r="AP17" s="422">
        <f t="shared" si="5"/>
        <v>0</v>
      </c>
      <c r="AQ17" s="422">
        <f t="shared" si="5"/>
        <v>0</v>
      </c>
      <c r="AR17" s="422">
        <f t="shared" si="5"/>
        <v>0</v>
      </c>
      <c r="AS17" s="422">
        <f t="shared" si="5"/>
        <v>0</v>
      </c>
      <c r="AT17" s="422">
        <f t="shared" si="5"/>
        <v>0</v>
      </c>
      <c r="AU17" s="422">
        <f t="shared" si="5"/>
        <v>0</v>
      </c>
      <c r="AV17" s="422">
        <f t="shared" si="5"/>
        <v>0</v>
      </c>
      <c r="AW17" s="422">
        <f t="shared" si="5"/>
        <v>0</v>
      </c>
      <c r="AX17" s="422">
        <f t="shared" si="5"/>
        <v>0</v>
      </c>
      <c r="AY17" s="422">
        <f t="shared" si="5"/>
        <v>0</v>
      </c>
      <c r="AZ17" s="422">
        <f t="shared" si="5"/>
        <v>0</v>
      </c>
      <c r="BA17" s="422">
        <f t="shared" si="5"/>
        <v>0</v>
      </c>
      <c r="BB17" s="422">
        <f t="shared" si="5"/>
        <v>0</v>
      </c>
      <c r="BC17" s="422">
        <f t="shared" si="5"/>
        <v>2061.7881428957871</v>
      </c>
      <c r="BD17" s="422">
        <f t="shared" si="5"/>
        <v>8324.6200683632196</v>
      </c>
      <c r="BE17" s="422">
        <f t="shared" si="5"/>
        <v>10358.98259825445</v>
      </c>
      <c r="BF17" s="422">
        <f t="shared" si="5"/>
        <v>11893.961141413809</v>
      </c>
      <c r="BG17" s="422">
        <f t="shared" si="5"/>
        <v>39966.752914218334</v>
      </c>
      <c r="BH17" s="422">
        <f t="shared" si="5"/>
        <v>43456.293374389716</v>
      </c>
      <c r="BI17" s="422">
        <f t="shared" si="5"/>
        <v>45728.163103963692</v>
      </c>
      <c r="BJ17" s="422">
        <f t="shared" si="5"/>
        <v>46836.098185964351</v>
      </c>
      <c r="BK17" s="422">
        <f t="shared" si="5"/>
        <v>48780.910186535824</v>
      </c>
      <c r="BL17" s="422">
        <f t="shared" si="5"/>
        <v>54349.818159521368</v>
      </c>
      <c r="BM17" s="422">
        <f t="shared" si="5"/>
        <v>60159.912776085133</v>
      </c>
      <c r="BN17" s="422">
        <f t="shared" si="5"/>
        <v>61390.779475039868</v>
      </c>
      <c r="BO17" s="422">
        <f t="shared" si="5"/>
        <v>60988.660193934345</v>
      </c>
      <c r="BP17" s="422">
        <f t="shared" si="5"/>
        <v>59826.611862691469</v>
      </c>
      <c r="BQ17" s="422">
        <f t="shared" si="5"/>
        <v>57347.972549215941</v>
      </c>
      <c r="BR17" s="422">
        <f t="shared" si="5"/>
        <v>56788.092856736257</v>
      </c>
      <c r="BS17" s="422">
        <f t="shared" si="5"/>
        <v>54978.572864085814</v>
      </c>
      <c r="BT17" s="422">
        <f t="shared" si="5"/>
        <v>52401.682911059666</v>
      </c>
      <c r="BU17" s="422">
        <f t="shared" si="5"/>
        <v>49701.386731143371</v>
      </c>
      <c r="BV17" s="422">
        <f t="shared" si="5"/>
        <v>44656.712655657582</v>
      </c>
      <c r="BW17" s="422">
        <f t="shared" si="5"/>
        <v>37335.537136968051</v>
      </c>
      <c r="BX17" s="422">
        <f t="shared" si="5"/>
        <v>32231.890820405264</v>
      </c>
      <c r="BY17" s="422">
        <f t="shared" si="5"/>
        <v>26897.510632275855</v>
      </c>
      <c r="BZ17" s="422">
        <f t="shared" si="5"/>
        <v>23428.703850954131</v>
      </c>
      <c r="CA17" s="422">
        <f t="shared" si="5"/>
        <v>21727.853223595634</v>
      </c>
      <c r="CB17" s="422">
        <f t="shared" si="5"/>
        <v>16152.261470271183</v>
      </c>
      <c r="CC17" s="422">
        <f t="shared" si="5"/>
        <v>13834.060703375962</v>
      </c>
      <c r="CD17" s="422">
        <f t="shared" si="5"/>
        <v>13822.403924083714</v>
      </c>
      <c r="CE17" s="422">
        <f t="shared" si="5"/>
        <v>13703.956113339951</v>
      </c>
      <c r="CF17" s="422">
        <f t="shared" si="5"/>
        <v>13530.672384215541</v>
      </c>
      <c r="CG17" s="422">
        <f t="shared" si="5"/>
        <v>13339.900769934718</v>
      </c>
      <c r="CH17" s="423">
        <f>CH18+CH21+CH22</f>
        <v>13123.770597532281</v>
      </c>
    </row>
    <row r="18" spans="1:86" s="427" customFormat="1" ht="25.5" customHeight="1" x14ac:dyDescent="0.25">
      <c r="A18" s="425"/>
      <c r="B18" s="426" t="s">
        <v>273</v>
      </c>
      <c r="C18" s="51"/>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234">
        <v>0</v>
      </c>
      <c r="AI18" s="234">
        <v>0</v>
      </c>
      <c r="AJ18" s="234">
        <v>0</v>
      </c>
      <c r="AK18" s="234">
        <v>0</v>
      </c>
      <c r="AL18" s="234">
        <v>0</v>
      </c>
      <c r="AM18" s="234">
        <v>0</v>
      </c>
      <c r="AN18" s="234">
        <v>0</v>
      </c>
      <c r="AO18" s="234">
        <v>0</v>
      </c>
      <c r="AP18" s="234">
        <v>0</v>
      </c>
      <c r="AQ18" s="234">
        <v>0</v>
      </c>
      <c r="AR18" s="234">
        <v>0</v>
      </c>
      <c r="AS18" s="234">
        <v>0</v>
      </c>
      <c r="AT18" s="234">
        <v>0</v>
      </c>
      <c r="AU18" s="234">
        <v>0</v>
      </c>
      <c r="AV18" s="234">
        <v>0</v>
      </c>
      <c r="AW18" s="234">
        <v>0</v>
      </c>
      <c r="AX18" s="234">
        <v>0</v>
      </c>
      <c r="AY18" s="234">
        <v>0</v>
      </c>
      <c r="AZ18" s="234">
        <v>0</v>
      </c>
      <c r="BA18" s="234">
        <v>0</v>
      </c>
      <c r="BB18" s="234">
        <v>0</v>
      </c>
      <c r="BC18" s="234">
        <v>2061.7881428957871</v>
      </c>
      <c r="BD18" s="234">
        <v>8324.6200683632196</v>
      </c>
      <c r="BE18" s="234">
        <v>10358.98259825445</v>
      </c>
      <c r="BF18" s="234">
        <v>11893.961141413809</v>
      </c>
      <c r="BG18" s="234">
        <v>23376.935627351002</v>
      </c>
      <c r="BH18" s="234">
        <v>27026.725637405878</v>
      </c>
      <c r="BI18" s="234">
        <v>28680.47094655675</v>
      </c>
      <c r="BJ18" s="234">
        <v>30040.687510836102</v>
      </c>
      <c r="BK18" s="234">
        <v>31607.357942386239</v>
      </c>
      <c r="BL18" s="234">
        <v>36656.829999035581</v>
      </c>
      <c r="BM18" s="234">
        <v>41450.029801357057</v>
      </c>
      <c r="BN18" s="234">
        <v>42632.115430023536</v>
      </c>
      <c r="BO18" s="234">
        <v>43094.506239151277</v>
      </c>
      <c r="BP18" s="234">
        <v>42432.800426249305</v>
      </c>
      <c r="BQ18" s="234">
        <v>41311.718007649957</v>
      </c>
      <c r="BR18" s="234">
        <v>40757.703553772379</v>
      </c>
      <c r="BS18" s="234">
        <v>38853.419853267544</v>
      </c>
      <c r="BT18" s="234">
        <v>36585.951160885903</v>
      </c>
      <c r="BU18" s="234">
        <v>34140.518461153661</v>
      </c>
      <c r="BV18" s="234">
        <v>29406.297698279723</v>
      </c>
      <c r="BW18" s="234">
        <v>22511.006518579947</v>
      </c>
      <c r="BX18" s="234">
        <v>18075.94061247625</v>
      </c>
      <c r="BY18" s="234">
        <v>12733.469806721303</v>
      </c>
      <c r="BZ18" s="234">
        <v>9791.6728352692717</v>
      </c>
      <c r="CA18" s="234">
        <v>7705.4045574557695</v>
      </c>
      <c r="CB18" s="234">
        <v>1857.241657355019</v>
      </c>
      <c r="CC18" s="234">
        <v>-62.981236717234871</v>
      </c>
      <c r="CD18" s="234">
        <v>-91.669650478993631</v>
      </c>
      <c r="CE18" s="234">
        <v>-54.904037809950346</v>
      </c>
      <c r="CF18" s="234">
        <v>-34.287980547479428</v>
      </c>
      <c r="CG18" s="234">
        <v>-21.413298624301405</v>
      </c>
      <c r="CH18" s="258">
        <v>-13.353016972452785</v>
      </c>
    </row>
    <row r="19" spans="1:86" s="427" customFormat="1" x14ac:dyDescent="0.25">
      <c r="A19" s="425"/>
      <c r="B19" s="238" t="s">
        <v>661</v>
      </c>
      <c r="C19" s="428"/>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34">
        <v>0</v>
      </c>
      <c r="AI19" s="234">
        <v>0</v>
      </c>
      <c r="AJ19" s="234">
        <v>0</v>
      </c>
      <c r="AK19" s="234">
        <v>0</v>
      </c>
      <c r="AL19" s="234">
        <v>0</v>
      </c>
      <c r="AM19" s="234">
        <v>0</v>
      </c>
      <c r="AN19" s="234">
        <v>0</v>
      </c>
      <c r="AO19" s="234">
        <v>0</v>
      </c>
      <c r="AP19" s="234">
        <v>0</v>
      </c>
      <c r="AQ19" s="234">
        <v>0</v>
      </c>
      <c r="AR19" s="234">
        <v>0</v>
      </c>
      <c r="AS19" s="234">
        <v>0</v>
      </c>
      <c r="AT19" s="234">
        <v>0</v>
      </c>
      <c r="AU19" s="234">
        <v>0</v>
      </c>
      <c r="AV19" s="234">
        <v>0</v>
      </c>
      <c r="AW19" s="234">
        <v>0</v>
      </c>
      <c r="AX19" s="234">
        <v>0</v>
      </c>
      <c r="AY19" s="234">
        <v>0</v>
      </c>
      <c r="AZ19" s="234">
        <v>0</v>
      </c>
      <c r="BA19" s="234">
        <v>0</v>
      </c>
      <c r="BB19" s="234">
        <v>0</v>
      </c>
      <c r="BC19" s="234">
        <v>0</v>
      </c>
      <c r="BD19" s="234">
        <v>0</v>
      </c>
      <c r="BE19" s="234">
        <v>0</v>
      </c>
      <c r="BF19" s="234">
        <v>0</v>
      </c>
      <c r="BG19" s="234">
        <v>23376.935627351002</v>
      </c>
      <c r="BH19" s="234">
        <v>27026.725637405878</v>
      </c>
      <c r="BI19" s="234">
        <v>28680.47094655675</v>
      </c>
      <c r="BJ19" s="234">
        <v>30040.687510836102</v>
      </c>
      <c r="BK19" s="234">
        <v>31607.357942386239</v>
      </c>
      <c r="BL19" s="234">
        <v>36656.829999035581</v>
      </c>
      <c r="BM19" s="234">
        <v>41450.029801357057</v>
      </c>
      <c r="BN19" s="234">
        <v>42632.115430023536</v>
      </c>
      <c r="BO19" s="234">
        <v>43094.506239151277</v>
      </c>
      <c r="BP19" s="234">
        <v>42432.800426249305</v>
      </c>
      <c r="BQ19" s="234">
        <v>41311.718007649957</v>
      </c>
      <c r="BR19" s="234">
        <v>40757.703553772379</v>
      </c>
      <c r="BS19" s="234">
        <v>38853.419853267544</v>
      </c>
      <c r="BT19" s="234">
        <v>36585.951160885903</v>
      </c>
      <c r="BU19" s="234">
        <v>34140.518461153661</v>
      </c>
      <c r="BV19" s="234">
        <v>29406.297698279723</v>
      </c>
      <c r="BW19" s="234">
        <v>22511.006518579947</v>
      </c>
      <c r="BX19" s="234">
        <v>18075.94061247625</v>
      </c>
      <c r="BY19" s="234">
        <v>12733.469806721303</v>
      </c>
      <c r="BZ19" s="234">
        <v>9791.6728352692717</v>
      </c>
      <c r="CA19" s="234">
        <v>7705.4045574557695</v>
      </c>
      <c r="CB19" s="234">
        <v>1857.241657355019</v>
      </c>
      <c r="CC19" s="234">
        <v>-62.981236717234871</v>
      </c>
      <c r="CD19" s="234">
        <v>-91.669650478993631</v>
      </c>
      <c r="CE19" s="234">
        <v>-54.904037809950346</v>
      </c>
      <c r="CF19" s="234">
        <v>-34.287980547479428</v>
      </c>
      <c r="CG19" s="234">
        <v>-21.413298624301405</v>
      </c>
      <c r="CH19" s="258">
        <v>-13.353016972452785</v>
      </c>
    </row>
    <row r="20" spans="1:86" s="427" customFormat="1" x14ac:dyDescent="0.25">
      <c r="A20" s="425"/>
      <c r="B20" s="238" t="s">
        <v>662</v>
      </c>
      <c r="C20" s="74"/>
      <c r="D20" s="283"/>
      <c r="E20" s="283"/>
      <c r="F20" s="283"/>
      <c r="G20" s="283"/>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c r="AH20" s="234">
        <v>0</v>
      </c>
      <c r="AI20" s="234">
        <v>0</v>
      </c>
      <c r="AJ20" s="234">
        <v>0</v>
      </c>
      <c r="AK20" s="234">
        <v>0</v>
      </c>
      <c r="AL20" s="234">
        <v>0</v>
      </c>
      <c r="AM20" s="234">
        <v>0</v>
      </c>
      <c r="AN20" s="234">
        <v>0</v>
      </c>
      <c r="AO20" s="234">
        <v>0</v>
      </c>
      <c r="AP20" s="234">
        <v>0</v>
      </c>
      <c r="AQ20" s="234">
        <v>0</v>
      </c>
      <c r="AR20" s="234">
        <v>0</v>
      </c>
      <c r="AS20" s="234">
        <v>0</v>
      </c>
      <c r="AT20" s="234">
        <v>0</v>
      </c>
      <c r="AU20" s="234">
        <v>0</v>
      </c>
      <c r="AV20" s="234">
        <v>0</v>
      </c>
      <c r="AW20" s="234">
        <v>0</v>
      </c>
      <c r="AX20" s="234">
        <v>0</v>
      </c>
      <c r="AY20" s="234">
        <v>0</v>
      </c>
      <c r="AZ20" s="234">
        <v>0</v>
      </c>
      <c r="BA20" s="234">
        <v>0</v>
      </c>
      <c r="BB20" s="234">
        <v>0</v>
      </c>
      <c r="BC20" s="234">
        <v>2061.7881428957871</v>
      </c>
      <c r="BD20" s="234">
        <v>8324.6200683632196</v>
      </c>
      <c r="BE20" s="234">
        <v>10358.98259825445</v>
      </c>
      <c r="BF20" s="234">
        <v>11893.961141413809</v>
      </c>
      <c r="BG20" s="234">
        <v>0</v>
      </c>
      <c r="BH20" s="234">
        <v>0</v>
      </c>
      <c r="BI20" s="234">
        <v>0</v>
      </c>
      <c r="BJ20" s="234">
        <v>0</v>
      </c>
      <c r="BK20" s="234">
        <v>0</v>
      </c>
      <c r="BL20" s="234">
        <v>0</v>
      </c>
      <c r="BM20" s="234">
        <v>0</v>
      </c>
      <c r="BN20" s="234">
        <v>0</v>
      </c>
      <c r="BO20" s="234">
        <v>0</v>
      </c>
      <c r="BP20" s="234">
        <v>0</v>
      </c>
      <c r="BQ20" s="234">
        <v>0</v>
      </c>
      <c r="BR20" s="234">
        <v>0</v>
      </c>
      <c r="BS20" s="234">
        <v>0</v>
      </c>
      <c r="BT20" s="234">
        <v>0</v>
      </c>
      <c r="BU20" s="234">
        <v>0</v>
      </c>
      <c r="BV20" s="234">
        <v>0</v>
      </c>
      <c r="BW20" s="234">
        <v>0</v>
      </c>
      <c r="BX20" s="234">
        <v>0</v>
      </c>
      <c r="BY20" s="234">
        <v>0</v>
      </c>
      <c r="BZ20" s="234">
        <v>0</v>
      </c>
      <c r="CA20" s="234">
        <v>0</v>
      </c>
      <c r="CB20" s="234">
        <v>0</v>
      </c>
      <c r="CC20" s="234">
        <v>0</v>
      </c>
      <c r="CD20" s="234">
        <v>0</v>
      </c>
      <c r="CE20" s="234">
        <v>0</v>
      </c>
      <c r="CF20" s="234">
        <v>0</v>
      </c>
      <c r="CG20" s="234">
        <v>0</v>
      </c>
      <c r="CH20" s="258">
        <v>0</v>
      </c>
    </row>
    <row r="21" spans="1:86" s="427" customFormat="1" ht="25.5" customHeight="1" x14ac:dyDescent="0.25">
      <c r="A21" s="425"/>
      <c r="B21" s="72" t="s">
        <v>663</v>
      </c>
      <c r="C21" s="74"/>
      <c r="D21" s="283"/>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34">
        <v>0</v>
      </c>
      <c r="AI21" s="234">
        <v>0</v>
      </c>
      <c r="AJ21" s="234">
        <v>0</v>
      </c>
      <c r="AK21" s="234">
        <v>0</v>
      </c>
      <c r="AL21" s="234">
        <v>0</v>
      </c>
      <c r="AM21" s="234">
        <v>0</v>
      </c>
      <c r="AN21" s="234">
        <v>0</v>
      </c>
      <c r="AO21" s="234">
        <v>0</v>
      </c>
      <c r="AP21" s="234">
        <v>0</v>
      </c>
      <c r="AQ21" s="234">
        <v>0</v>
      </c>
      <c r="AR21" s="234">
        <v>0</v>
      </c>
      <c r="AS21" s="234">
        <v>0</v>
      </c>
      <c r="AT21" s="234">
        <v>0</v>
      </c>
      <c r="AU21" s="234">
        <v>0</v>
      </c>
      <c r="AV21" s="234">
        <v>0</v>
      </c>
      <c r="AW21" s="234">
        <v>0</v>
      </c>
      <c r="AX21" s="234">
        <v>0</v>
      </c>
      <c r="AY21" s="234">
        <v>0</v>
      </c>
      <c r="AZ21" s="234">
        <v>0</v>
      </c>
      <c r="BA21" s="234">
        <v>0</v>
      </c>
      <c r="BB21" s="234">
        <v>0</v>
      </c>
      <c r="BC21" s="234">
        <v>0</v>
      </c>
      <c r="BD21" s="234">
        <v>0</v>
      </c>
      <c r="BE21" s="234">
        <v>0</v>
      </c>
      <c r="BF21" s="234">
        <v>0</v>
      </c>
      <c r="BG21" s="234">
        <v>16553.500898839229</v>
      </c>
      <c r="BH21" s="234">
        <v>16362.91669011767</v>
      </c>
      <c r="BI21" s="234">
        <v>16223.744787775959</v>
      </c>
      <c r="BJ21" s="234">
        <v>16370.354936802225</v>
      </c>
      <c r="BK21" s="234">
        <v>16768.137846736052</v>
      </c>
      <c r="BL21" s="234">
        <v>17172.095199523181</v>
      </c>
      <c r="BM21" s="234">
        <v>17801.088636145138</v>
      </c>
      <c r="BN21" s="234">
        <v>18000.662325613594</v>
      </c>
      <c r="BO21" s="234">
        <v>17649.710469009533</v>
      </c>
      <c r="BP21" s="234">
        <v>17337.761421744326</v>
      </c>
      <c r="BQ21" s="234">
        <v>15949.106217252769</v>
      </c>
      <c r="BR21" s="234">
        <v>15920.25210403135</v>
      </c>
      <c r="BS21" s="234">
        <v>15946.212895183464</v>
      </c>
      <c r="BT21" s="234">
        <v>15578.622765875882</v>
      </c>
      <c r="BU21" s="234">
        <v>15330.25041782249</v>
      </c>
      <c r="BV21" s="234">
        <v>14926.326509378916</v>
      </c>
      <c r="BW21" s="234">
        <v>14427.187740803683</v>
      </c>
      <c r="BX21" s="234">
        <v>13753.671659750305</v>
      </c>
      <c r="BY21" s="234">
        <v>13560.254505309727</v>
      </c>
      <c r="BZ21" s="234">
        <v>12936.031937927508</v>
      </c>
      <c r="CA21" s="234">
        <v>13254.336403150141</v>
      </c>
      <c r="CB21" s="234">
        <v>13548.903293612029</v>
      </c>
      <c r="CC21" s="234">
        <v>13204.879582746213</v>
      </c>
      <c r="CD21" s="234">
        <v>13251.107368381108</v>
      </c>
      <c r="CE21" s="234">
        <v>13095.491161719514</v>
      </c>
      <c r="CF21" s="234">
        <v>12903.552993607569</v>
      </c>
      <c r="CG21" s="234">
        <v>12714.104841876793</v>
      </c>
      <c r="CH21" s="258">
        <v>12504.264353224633</v>
      </c>
    </row>
    <row r="22" spans="1:86" s="427" customFormat="1" ht="25.5" customHeight="1" x14ac:dyDescent="0.25">
      <c r="A22" s="425"/>
      <c r="B22" s="426" t="s">
        <v>669</v>
      </c>
      <c r="C22" s="74"/>
      <c r="D22" s="283"/>
      <c r="E22" s="283"/>
      <c r="F22" s="283"/>
      <c r="G22" s="283"/>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34">
        <v>0</v>
      </c>
      <c r="AI22" s="234">
        <v>0</v>
      </c>
      <c r="AJ22" s="234">
        <v>0</v>
      </c>
      <c r="AK22" s="234">
        <v>0</v>
      </c>
      <c r="AL22" s="234">
        <v>0</v>
      </c>
      <c r="AM22" s="234">
        <v>0</v>
      </c>
      <c r="AN22" s="234">
        <v>0</v>
      </c>
      <c r="AO22" s="234">
        <v>0</v>
      </c>
      <c r="AP22" s="234">
        <v>0</v>
      </c>
      <c r="AQ22" s="234">
        <v>0</v>
      </c>
      <c r="AR22" s="234">
        <v>0</v>
      </c>
      <c r="AS22" s="234">
        <v>0</v>
      </c>
      <c r="AT22" s="234">
        <v>0</v>
      </c>
      <c r="AU22" s="234">
        <v>0</v>
      </c>
      <c r="AV22" s="234">
        <v>0</v>
      </c>
      <c r="AW22" s="234">
        <v>0</v>
      </c>
      <c r="AX22" s="234">
        <v>0</v>
      </c>
      <c r="AY22" s="234">
        <v>0</v>
      </c>
      <c r="AZ22" s="234">
        <v>0</v>
      </c>
      <c r="BA22" s="234">
        <v>0</v>
      </c>
      <c r="BB22" s="234">
        <v>0</v>
      </c>
      <c r="BC22" s="234">
        <v>0</v>
      </c>
      <c r="BD22" s="234">
        <v>0</v>
      </c>
      <c r="BE22" s="234">
        <v>0</v>
      </c>
      <c r="BF22" s="234">
        <v>0</v>
      </c>
      <c r="BG22" s="234">
        <v>36.316388028107887</v>
      </c>
      <c r="BH22" s="234">
        <v>66.651046866166226</v>
      </c>
      <c r="BI22" s="234">
        <v>823.9473696309816</v>
      </c>
      <c r="BJ22" s="234">
        <v>425.05573832602136</v>
      </c>
      <c r="BK22" s="234">
        <v>405.414397413534</v>
      </c>
      <c r="BL22" s="234">
        <v>520.89296096260671</v>
      </c>
      <c r="BM22" s="234">
        <v>908.79433858293555</v>
      </c>
      <c r="BN22" s="234">
        <v>758.00171940273572</v>
      </c>
      <c r="BO22" s="234">
        <v>244.4434857735412</v>
      </c>
      <c r="BP22" s="234">
        <v>56.050014697835209</v>
      </c>
      <c r="BQ22" s="234">
        <v>87.14832431321399</v>
      </c>
      <c r="BR22" s="234">
        <v>110.13719893252751</v>
      </c>
      <c r="BS22" s="234">
        <v>178.94011563480211</v>
      </c>
      <c r="BT22" s="234">
        <v>237.1089842978856</v>
      </c>
      <c r="BU22" s="234">
        <v>230.61785216721609</v>
      </c>
      <c r="BV22" s="234">
        <v>324.08844799894706</v>
      </c>
      <c r="BW22" s="234">
        <v>397.34287758442389</v>
      </c>
      <c r="BX22" s="234">
        <v>402.27854817870536</v>
      </c>
      <c r="BY22" s="234">
        <v>603.78632024482351</v>
      </c>
      <c r="BZ22" s="234">
        <v>700.99907775734982</v>
      </c>
      <c r="CA22" s="234">
        <v>768.11226298972497</v>
      </c>
      <c r="CB22" s="234">
        <v>746.11651930413336</v>
      </c>
      <c r="CC22" s="234">
        <v>692.162357346985</v>
      </c>
      <c r="CD22" s="234">
        <v>662.96620618160057</v>
      </c>
      <c r="CE22" s="234">
        <v>663.3689894303883</v>
      </c>
      <c r="CF22" s="234">
        <v>661.40737115545051</v>
      </c>
      <c r="CG22" s="234">
        <v>647.20922668222659</v>
      </c>
      <c r="CH22" s="258">
        <v>632.85926128009987</v>
      </c>
    </row>
    <row r="23" spans="1:86" s="427" customFormat="1" ht="25.5" customHeight="1" x14ac:dyDescent="0.3">
      <c r="A23" s="425"/>
      <c r="B23" s="333" t="s">
        <v>665</v>
      </c>
      <c r="C23" s="450"/>
      <c r="D23" s="451"/>
      <c r="E23" s="451"/>
      <c r="F23" s="451"/>
      <c r="G23" s="451"/>
      <c r="H23" s="451"/>
      <c r="I23" s="451"/>
      <c r="J23" s="451"/>
      <c r="K23" s="451"/>
      <c r="L23" s="451"/>
      <c r="M23" s="451"/>
      <c r="N23" s="451"/>
      <c r="O23" s="451"/>
      <c r="P23" s="451"/>
      <c r="Q23" s="451"/>
      <c r="R23" s="451"/>
      <c r="S23" s="451"/>
      <c r="T23" s="451"/>
      <c r="U23" s="451"/>
      <c r="V23" s="451"/>
      <c r="W23" s="451"/>
      <c r="X23" s="451"/>
      <c r="Y23" s="451"/>
      <c r="Z23" s="451"/>
      <c r="AA23" s="451"/>
      <c r="AB23" s="451"/>
      <c r="AC23" s="283"/>
      <c r="AD23" s="283"/>
      <c r="AE23" s="283"/>
      <c r="AF23" s="283"/>
      <c r="AG23" s="283"/>
      <c r="AH23" s="234">
        <v>0</v>
      </c>
      <c r="AI23" s="234">
        <v>0</v>
      </c>
      <c r="AJ23" s="234">
        <v>0</v>
      </c>
      <c r="AK23" s="234">
        <v>0</v>
      </c>
      <c r="AL23" s="234">
        <v>0</v>
      </c>
      <c r="AM23" s="234">
        <v>0</v>
      </c>
      <c r="AN23" s="234">
        <v>0</v>
      </c>
      <c r="AO23" s="234">
        <v>0</v>
      </c>
      <c r="AP23" s="234">
        <v>0</v>
      </c>
      <c r="AQ23" s="234">
        <v>0</v>
      </c>
      <c r="AR23" s="234">
        <v>0</v>
      </c>
      <c r="AS23" s="234">
        <v>0</v>
      </c>
      <c r="AT23" s="234">
        <v>0</v>
      </c>
      <c r="AU23" s="234">
        <v>0</v>
      </c>
      <c r="AV23" s="234">
        <v>0</v>
      </c>
      <c r="AW23" s="234">
        <v>0</v>
      </c>
      <c r="AX23" s="234">
        <v>0</v>
      </c>
      <c r="AY23" s="234">
        <v>0</v>
      </c>
      <c r="AZ23" s="234">
        <v>0</v>
      </c>
      <c r="BA23" s="234">
        <v>0</v>
      </c>
      <c r="BB23" s="234">
        <v>0</v>
      </c>
      <c r="BC23" s="234">
        <v>0</v>
      </c>
      <c r="BD23" s="234">
        <v>0</v>
      </c>
      <c r="BE23" s="234">
        <v>0</v>
      </c>
      <c r="BF23" s="234">
        <v>0</v>
      </c>
      <c r="BG23" s="234">
        <v>0</v>
      </c>
      <c r="BH23" s="234">
        <v>0</v>
      </c>
      <c r="BI23" s="234">
        <v>738.14150661774386</v>
      </c>
      <c r="BJ23" s="234">
        <v>413.90658309365443</v>
      </c>
      <c r="BK23" s="234">
        <v>335.47581139335767</v>
      </c>
      <c r="BL23" s="234">
        <v>452.4239139128764</v>
      </c>
      <c r="BM23" s="234">
        <v>584.53407618764879</v>
      </c>
      <c r="BN23" s="234">
        <v>505.98491133139305</v>
      </c>
      <c r="BO23" s="234">
        <v>125.44385719146655</v>
      </c>
      <c r="BP23" s="234">
        <v>0.78149768418628562</v>
      </c>
      <c r="BQ23" s="234">
        <v>0.31141908565751614</v>
      </c>
      <c r="BR23" s="234">
        <v>1.5638228346836914E-2</v>
      </c>
      <c r="BS23" s="234">
        <v>7.0592829327053644E-3</v>
      </c>
      <c r="BT23" s="234">
        <v>5.5364369275897373E-3</v>
      </c>
      <c r="BU23" s="234">
        <v>2.7336049993743313E-3</v>
      </c>
      <c r="BV23" s="234">
        <v>0</v>
      </c>
      <c r="BW23" s="234">
        <v>1.1717898573818677E-2</v>
      </c>
      <c r="BX23" s="234">
        <v>4.9493087539679223E-3</v>
      </c>
      <c r="BY23" s="234">
        <v>9.8750062757481053E-3</v>
      </c>
      <c r="BZ23" s="234">
        <v>1.1533099152251237E-3</v>
      </c>
      <c r="CA23" s="234">
        <v>2.1909885431067966E-3</v>
      </c>
      <c r="CB23" s="234">
        <v>1.0530953567614671E-3</v>
      </c>
      <c r="CC23" s="234">
        <v>1.0200574192495934E-3</v>
      </c>
      <c r="CD23" s="234">
        <v>1E-3</v>
      </c>
      <c r="CE23" s="234">
        <v>9.8095014186023988E-4</v>
      </c>
      <c r="CF23" s="234">
        <v>9.629873864490814E-4</v>
      </c>
      <c r="CG23" s="234">
        <v>0</v>
      </c>
      <c r="CH23" s="258">
        <v>0</v>
      </c>
    </row>
    <row r="24" spans="1:86" s="427" customFormat="1" ht="15.6" x14ac:dyDescent="0.3">
      <c r="A24" s="425"/>
      <c r="B24" s="430" t="s">
        <v>666</v>
      </c>
      <c r="C24" s="450"/>
      <c r="D24" s="451"/>
      <c r="E24" s="451"/>
      <c r="F24" s="451"/>
      <c r="G24" s="451"/>
      <c r="H24" s="451"/>
      <c r="I24" s="451"/>
      <c r="J24" s="451"/>
      <c r="K24" s="451"/>
      <c r="L24" s="451"/>
      <c r="M24" s="451"/>
      <c r="N24" s="451"/>
      <c r="O24" s="451"/>
      <c r="P24" s="451"/>
      <c r="Q24" s="451"/>
      <c r="R24" s="451"/>
      <c r="S24" s="451"/>
      <c r="T24" s="451"/>
      <c r="U24" s="451"/>
      <c r="V24" s="451"/>
      <c r="W24" s="451"/>
      <c r="X24" s="451"/>
      <c r="Y24" s="451"/>
      <c r="Z24" s="451"/>
      <c r="AA24" s="451"/>
      <c r="AB24" s="451"/>
      <c r="AC24" s="283"/>
      <c r="AD24" s="283"/>
      <c r="AE24" s="283"/>
      <c r="AF24" s="283"/>
      <c r="AG24" s="283"/>
      <c r="AH24" s="234">
        <v>0</v>
      </c>
      <c r="AI24" s="234">
        <v>0</v>
      </c>
      <c r="AJ24" s="234">
        <v>0</v>
      </c>
      <c r="AK24" s="234">
        <v>0</v>
      </c>
      <c r="AL24" s="234">
        <v>0</v>
      </c>
      <c r="AM24" s="234">
        <v>0</v>
      </c>
      <c r="AN24" s="234">
        <v>0</v>
      </c>
      <c r="AO24" s="234">
        <v>0</v>
      </c>
      <c r="AP24" s="234">
        <v>0</v>
      </c>
      <c r="AQ24" s="234">
        <v>0</v>
      </c>
      <c r="AR24" s="234">
        <v>0</v>
      </c>
      <c r="AS24" s="234">
        <v>0</v>
      </c>
      <c r="AT24" s="234">
        <v>0</v>
      </c>
      <c r="AU24" s="234">
        <v>0</v>
      </c>
      <c r="AV24" s="234">
        <v>0</v>
      </c>
      <c r="AW24" s="234">
        <v>0</v>
      </c>
      <c r="AX24" s="234">
        <v>0</v>
      </c>
      <c r="AY24" s="234">
        <v>0</v>
      </c>
      <c r="AZ24" s="234">
        <v>0</v>
      </c>
      <c r="BA24" s="234">
        <v>0</v>
      </c>
      <c r="BB24" s="234">
        <v>0</v>
      </c>
      <c r="BC24" s="234">
        <v>0</v>
      </c>
      <c r="BD24" s="234">
        <v>0</v>
      </c>
      <c r="BE24" s="234">
        <v>0</v>
      </c>
      <c r="BF24" s="234">
        <v>0</v>
      </c>
      <c r="BG24" s="234">
        <v>0</v>
      </c>
      <c r="BH24" s="234">
        <v>0</v>
      </c>
      <c r="BI24" s="234">
        <v>0</v>
      </c>
      <c r="BJ24" s="234">
        <v>0</v>
      </c>
      <c r="BK24" s="234">
        <v>0</v>
      </c>
      <c r="BL24" s="234">
        <v>0</v>
      </c>
      <c r="BM24" s="234">
        <v>252.65200524981819</v>
      </c>
      <c r="BN24" s="234">
        <v>170.00582870205847</v>
      </c>
      <c r="BO24" s="234">
        <v>-1.3894619306495544</v>
      </c>
      <c r="BP24" s="234">
        <v>0</v>
      </c>
      <c r="BQ24" s="234">
        <v>0</v>
      </c>
      <c r="BR24" s="234">
        <v>0</v>
      </c>
      <c r="BS24" s="234">
        <v>0</v>
      </c>
      <c r="BT24" s="234">
        <v>0</v>
      </c>
      <c r="BU24" s="234">
        <v>0</v>
      </c>
      <c r="BV24" s="234">
        <v>0</v>
      </c>
      <c r="BW24" s="234">
        <v>0</v>
      </c>
      <c r="BX24" s="234">
        <v>0</v>
      </c>
      <c r="BY24" s="234">
        <v>0</v>
      </c>
      <c r="BZ24" s="234">
        <v>0</v>
      </c>
      <c r="CA24" s="234">
        <v>0</v>
      </c>
      <c r="CB24" s="234">
        <v>0</v>
      </c>
      <c r="CC24" s="234">
        <v>0</v>
      </c>
      <c r="CD24" s="234">
        <v>0</v>
      </c>
      <c r="CE24" s="234">
        <v>0</v>
      </c>
      <c r="CF24" s="234">
        <v>0</v>
      </c>
      <c r="CG24" s="234">
        <v>0</v>
      </c>
      <c r="CH24" s="258">
        <v>0</v>
      </c>
    </row>
    <row r="25" spans="1:86" s="427" customFormat="1" ht="15.6" x14ac:dyDescent="0.3">
      <c r="A25" s="425"/>
      <c r="B25" s="430" t="s">
        <v>667</v>
      </c>
      <c r="C25" s="450"/>
      <c r="D25" s="451"/>
      <c r="E25" s="451"/>
      <c r="F25" s="451"/>
      <c r="G25" s="451"/>
      <c r="H25" s="451"/>
      <c r="I25" s="451"/>
      <c r="J25" s="451"/>
      <c r="K25" s="451"/>
      <c r="L25" s="451"/>
      <c r="M25" s="451"/>
      <c r="N25" s="451"/>
      <c r="O25" s="451"/>
      <c r="P25" s="451"/>
      <c r="Q25" s="451"/>
      <c r="R25" s="451"/>
      <c r="S25" s="451"/>
      <c r="T25" s="451"/>
      <c r="U25" s="451"/>
      <c r="V25" s="451"/>
      <c r="W25" s="451"/>
      <c r="X25" s="451"/>
      <c r="Y25" s="451"/>
      <c r="Z25" s="451"/>
      <c r="AA25" s="451"/>
      <c r="AB25" s="451"/>
      <c r="AC25" s="283"/>
      <c r="AD25" s="283"/>
      <c r="AE25" s="283"/>
      <c r="AF25" s="283"/>
      <c r="AG25" s="283"/>
      <c r="AH25" s="234">
        <v>0</v>
      </c>
      <c r="AI25" s="234">
        <v>0</v>
      </c>
      <c r="AJ25" s="234">
        <v>0</v>
      </c>
      <c r="AK25" s="234">
        <v>0</v>
      </c>
      <c r="AL25" s="234">
        <v>0</v>
      </c>
      <c r="AM25" s="234">
        <v>0</v>
      </c>
      <c r="AN25" s="234">
        <v>0</v>
      </c>
      <c r="AO25" s="234">
        <v>0</v>
      </c>
      <c r="AP25" s="234">
        <v>0</v>
      </c>
      <c r="AQ25" s="234">
        <v>0</v>
      </c>
      <c r="AR25" s="234">
        <v>0</v>
      </c>
      <c r="AS25" s="234">
        <v>0</v>
      </c>
      <c r="AT25" s="234">
        <v>0</v>
      </c>
      <c r="AU25" s="234">
        <v>0</v>
      </c>
      <c r="AV25" s="234">
        <v>0</v>
      </c>
      <c r="AW25" s="234">
        <v>0</v>
      </c>
      <c r="AX25" s="234">
        <v>0</v>
      </c>
      <c r="AY25" s="234">
        <v>0</v>
      </c>
      <c r="AZ25" s="234">
        <v>0</v>
      </c>
      <c r="BA25" s="234">
        <v>0</v>
      </c>
      <c r="BB25" s="234">
        <v>0</v>
      </c>
      <c r="BC25" s="234">
        <v>0</v>
      </c>
      <c r="BD25" s="234">
        <v>0</v>
      </c>
      <c r="BE25" s="234">
        <v>0</v>
      </c>
      <c r="BF25" s="234">
        <v>0</v>
      </c>
      <c r="BG25" s="234">
        <v>36.316388028107887</v>
      </c>
      <c r="BH25" s="234">
        <v>66.651046866166226</v>
      </c>
      <c r="BI25" s="234">
        <v>85.805863013237754</v>
      </c>
      <c r="BJ25" s="234">
        <v>11.149155232366921</v>
      </c>
      <c r="BK25" s="234">
        <v>69.938586020176317</v>
      </c>
      <c r="BL25" s="234">
        <v>68.46904704973025</v>
      </c>
      <c r="BM25" s="234">
        <v>71.608257145468528</v>
      </c>
      <c r="BN25" s="234">
        <v>82.0109793692842</v>
      </c>
      <c r="BO25" s="234">
        <v>120.38909051272422</v>
      </c>
      <c r="BP25" s="234">
        <v>55.268517013648925</v>
      </c>
      <c r="BQ25" s="234">
        <v>86.836905227556471</v>
      </c>
      <c r="BR25" s="234">
        <v>102.20577384643633</v>
      </c>
      <c r="BS25" s="234">
        <v>139.88110316814334</v>
      </c>
      <c r="BT25" s="234">
        <v>178.8656678196416</v>
      </c>
      <c r="BU25" s="234">
        <v>123.0122249718449</v>
      </c>
      <c r="BV25" s="234">
        <v>105.57105790439849</v>
      </c>
      <c r="BW25" s="234">
        <v>93.743188590549408</v>
      </c>
      <c r="BX25" s="234">
        <v>111.35944696427825</v>
      </c>
      <c r="BY25" s="234">
        <v>108.62506903322915</v>
      </c>
      <c r="BZ25" s="234">
        <v>101.49127253981089</v>
      </c>
      <c r="CA25" s="234">
        <v>101.88096725446604</v>
      </c>
      <c r="CB25" s="234">
        <v>97.93786817881643</v>
      </c>
      <c r="CC25" s="234">
        <v>99.965627086460145</v>
      </c>
      <c r="CD25" s="234">
        <v>98</v>
      </c>
      <c r="CE25" s="234">
        <v>96.133113902303506</v>
      </c>
      <c r="CF25" s="234">
        <v>94.372763872009983</v>
      </c>
      <c r="CG25" s="234">
        <v>92.645511313362732</v>
      </c>
      <c r="CH25" s="258">
        <v>90.814720760789157</v>
      </c>
    </row>
    <row r="26" spans="1:86" s="427" customFormat="1" ht="15" customHeight="1" x14ac:dyDescent="0.3">
      <c r="A26" s="425"/>
      <c r="B26" s="430" t="s">
        <v>668</v>
      </c>
      <c r="C26" s="450"/>
      <c r="D26" s="451"/>
      <c r="E26" s="451"/>
      <c r="F26" s="451"/>
      <c r="G26" s="451"/>
      <c r="H26" s="451"/>
      <c r="I26" s="451"/>
      <c r="J26" s="451"/>
      <c r="K26" s="451"/>
      <c r="L26" s="451"/>
      <c r="M26" s="451"/>
      <c r="N26" s="451"/>
      <c r="O26" s="451"/>
      <c r="P26" s="451"/>
      <c r="Q26" s="451"/>
      <c r="R26" s="451"/>
      <c r="S26" s="451"/>
      <c r="T26" s="451"/>
      <c r="U26" s="451"/>
      <c r="V26" s="451"/>
      <c r="W26" s="451"/>
      <c r="X26" s="451"/>
      <c r="Y26" s="451"/>
      <c r="Z26" s="451"/>
      <c r="AA26" s="451"/>
      <c r="AB26" s="451"/>
      <c r="AC26" s="283"/>
      <c r="AD26" s="283"/>
      <c r="AE26" s="283"/>
      <c r="AF26" s="283"/>
      <c r="AG26" s="283"/>
      <c r="AH26" s="234">
        <v>0</v>
      </c>
      <c r="AI26" s="234">
        <v>0</v>
      </c>
      <c r="AJ26" s="234">
        <v>0</v>
      </c>
      <c r="AK26" s="234">
        <v>0</v>
      </c>
      <c r="AL26" s="234">
        <v>0</v>
      </c>
      <c r="AM26" s="234">
        <v>0</v>
      </c>
      <c r="AN26" s="234">
        <v>0</v>
      </c>
      <c r="AO26" s="234">
        <v>0</v>
      </c>
      <c r="AP26" s="234">
        <v>0</v>
      </c>
      <c r="AQ26" s="234">
        <v>0</v>
      </c>
      <c r="AR26" s="234">
        <v>0</v>
      </c>
      <c r="AS26" s="234">
        <v>0</v>
      </c>
      <c r="AT26" s="234">
        <v>0</v>
      </c>
      <c r="AU26" s="234">
        <v>0</v>
      </c>
      <c r="AV26" s="234">
        <v>0</v>
      </c>
      <c r="AW26" s="234">
        <v>0</v>
      </c>
      <c r="AX26" s="234">
        <v>0</v>
      </c>
      <c r="AY26" s="234">
        <v>0</v>
      </c>
      <c r="AZ26" s="234">
        <v>0</v>
      </c>
      <c r="BA26" s="234">
        <v>0</v>
      </c>
      <c r="BB26" s="234">
        <v>0</v>
      </c>
      <c r="BC26" s="234">
        <v>0</v>
      </c>
      <c r="BD26" s="234">
        <v>0</v>
      </c>
      <c r="BE26" s="234">
        <v>0</v>
      </c>
      <c r="BF26" s="234">
        <v>0</v>
      </c>
      <c r="BG26" s="234">
        <v>0</v>
      </c>
      <c r="BH26" s="234">
        <v>0</v>
      </c>
      <c r="BI26" s="234">
        <v>0</v>
      </c>
      <c r="BJ26" s="234">
        <v>0</v>
      </c>
      <c r="BK26" s="234">
        <v>0</v>
      </c>
      <c r="BL26" s="234">
        <v>0</v>
      </c>
      <c r="BM26" s="234">
        <v>0</v>
      </c>
      <c r="BN26" s="234">
        <v>0</v>
      </c>
      <c r="BO26" s="234">
        <v>0</v>
      </c>
      <c r="BP26" s="234">
        <v>0</v>
      </c>
      <c r="BQ26" s="234">
        <v>0</v>
      </c>
      <c r="BR26" s="234">
        <v>7.9157868577443589</v>
      </c>
      <c r="BS26" s="234">
        <v>39.051953183726077</v>
      </c>
      <c r="BT26" s="234">
        <v>58.237780041316441</v>
      </c>
      <c r="BU26" s="234">
        <v>107.60289359037179</v>
      </c>
      <c r="BV26" s="234">
        <v>218.51739009454857</v>
      </c>
      <c r="BW26" s="234">
        <v>303.58797109530065</v>
      </c>
      <c r="BX26" s="234">
        <v>290.91415190567312</v>
      </c>
      <c r="BY26" s="234">
        <v>495.15137620531857</v>
      </c>
      <c r="BZ26" s="234">
        <v>599.50665190762368</v>
      </c>
      <c r="CA26" s="234">
        <v>666.22910474671585</v>
      </c>
      <c r="CB26" s="234">
        <v>648.17759802996011</v>
      </c>
      <c r="CC26" s="234">
        <v>592.19571020310559</v>
      </c>
      <c r="CD26" s="234">
        <v>564.96520618160059</v>
      </c>
      <c r="CE26" s="234">
        <v>567.23489457794301</v>
      </c>
      <c r="CF26" s="234">
        <v>567.03364429605415</v>
      </c>
      <c r="CG26" s="234">
        <v>554.56371536886388</v>
      </c>
      <c r="CH26" s="258">
        <v>542.04454051931066</v>
      </c>
    </row>
    <row r="27" spans="1:86" s="427" customFormat="1" ht="26.25" customHeight="1" thickBot="1" x14ac:dyDescent="0.45">
      <c r="A27" s="452"/>
      <c r="B27" s="453"/>
      <c r="C27" s="453"/>
      <c r="D27" s="453"/>
      <c r="E27" s="453"/>
      <c r="F27" s="453"/>
      <c r="G27" s="453"/>
      <c r="H27" s="453"/>
      <c r="I27" s="453"/>
      <c r="J27" s="453"/>
      <c r="K27" s="453"/>
      <c r="L27" s="453"/>
      <c r="M27" s="453"/>
      <c r="N27" s="453"/>
      <c r="O27" s="453"/>
      <c r="P27" s="453"/>
      <c r="Q27" s="453"/>
      <c r="R27" s="453"/>
      <c r="S27" s="453"/>
      <c r="T27" s="453"/>
      <c r="U27" s="453"/>
      <c r="V27" s="453"/>
      <c r="W27" s="453"/>
      <c r="X27" s="453"/>
      <c r="Y27" s="453"/>
      <c r="Z27" s="453"/>
      <c r="AA27" s="453"/>
      <c r="AB27" s="453"/>
      <c r="AC27" s="453"/>
      <c r="AD27" s="453"/>
      <c r="AE27" s="453"/>
      <c r="AF27" s="453"/>
      <c r="AG27" s="453"/>
      <c r="AH27" s="453"/>
      <c r="AI27" s="453"/>
      <c r="AJ27" s="453"/>
      <c r="AK27" s="453"/>
      <c r="AL27" s="453"/>
      <c r="AM27" s="453"/>
      <c r="AN27" s="453"/>
      <c r="AO27" s="453"/>
      <c r="AP27" s="453"/>
      <c r="AQ27" s="453"/>
      <c r="AR27" s="453"/>
      <c r="AS27" s="453"/>
      <c r="AT27" s="453"/>
      <c r="AU27" s="453"/>
      <c r="AV27" s="453"/>
      <c r="AW27" s="453"/>
      <c r="AX27" s="453"/>
      <c r="AY27" s="453"/>
      <c r="AZ27" s="453"/>
      <c r="BA27" s="453"/>
      <c r="BB27" s="453"/>
      <c r="BC27" s="453"/>
      <c r="BD27" s="453"/>
      <c r="BE27" s="453"/>
      <c r="BF27" s="453"/>
      <c r="BG27" s="453"/>
      <c r="BH27" s="453"/>
      <c r="BI27" s="453"/>
      <c r="BJ27" s="453"/>
      <c r="BK27" s="453"/>
      <c r="BL27" s="453"/>
      <c r="BM27" s="453"/>
      <c r="BN27" s="453"/>
      <c r="BO27" s="453"/>
      <c r="BP27" s="453"/>
      <c r="BQ27" s="453"/>
      <c r="BR27" s="453"/>
      <c r="BS27" s="453"/>
      <c r="BT27" s="453"/>
      <c r="BU27" s="453"/>
      <c r="BV27" s="453"/>
      <c r="BW27" s="453"/>
      <c r="BX27" s="453"/>
      <c r="BY27" s="453"/>
      <c r="BZ27" s="453"/>
      <c r="CA27" s="453"/>
      <c r="CB27" s="453"/>
      <c r="CC27" s="453"/>
      <c r="CD27" s="453"/>
      <c r="CE27" s="453"/>
      <c r="CF27" s="453"/>
      <c r="CG27" s="453"/>
      <c r="CH27" s="454"/>
    </row>
    <row r="28" spans="1:86" s="427" customFormat="1" x14ac:dyDescent="0.25"/>
    <row r="29" spans="1:86" s="424" customFormat="1" ht="25.5" customHeight="1" x14ac:dyDescent="0.3"/>
    <row r="30" spans="1:86" s="427" customFormat="1" x14ac:dyDescent="0.25"/>
    <row r="31" spans="1:86" s="427" customFormat="1" x14ac:dyDescent="0.25"/>
    <row r="32" spans="1:86" s="427" customFormat="1" x14ac:dyDescent="0.25"/>
    <row r="33" spans="78:78" s="427" customFormat="1" x14ac:dyDescent="0.25"/>
    <row r="34" spans="78:78" s="427" customFormat="1" ht="25.5" customHeight="1" x14ac:dyDescent="0.25">
      <c r="BZ34" s="257"/>
    </row>
    <row r="35" spans="78:78" s="427" customFormat="1" x14ac:dyDescent="0.25"/>
    <row r="36" spans="78:78" s="427" customFormat="1" x14ac:dyDescent="0.25"/>
    <row r="37" spans="78:78" s="427" customFormat="1" x14ac:dyDescent="0.25"/>
    <row r="38" spans="78:78" s="424" customFormat="1" ht="25.5" customHeight="1" x14ac:dyDescent="0.3"/>
    <row r="39" spans="78:78" s="427" customFormat="1" x14ac:dyDescent="0.25"/>
    <row r="40" spans="78:78" s="427" customFormat="1" x14ac:dyDescent="0.25"/>
    <row r="41" spans="78:78" s="427" customFormat="1" x14ac:dyDescent="0.25"/>
    <row r="42" spans="78:78" s="427" customFormat="1" x14ac:dyDescent="0.25"/>
    <row r="43" spans="78:78" s="427" customFormat="1" x14ac:dyDescent="0.25"/>
    <row r="44" spans="78:78" s="427" customFormat="1" x14ac:dyDescent="0.25"/>
    <row r="45" spans="78:78" s="424" customFormat="1" ht="25.5" customHeight="1" x14ac:dyDescent="0.3"/>
    <row r="46" spans="78:78" s="427" customFormat="1" x14ac:dyDescent="0.25"/>
    <row r="47" spans="78:78" s="427" customFormat="1" x14ac:dyDescent="0.25"/>
    <row r="48" spans="78:78" s="427" customFormat="1" x14ac:dyDescent="0.25"/>
    <row r="49" s="427" customFormat="1" x14ac:dyDescent="0.25"/>
    <row r="50" s="427" customFormat="1" x14ac:dyDescent="0.25"/>
    <row r="51" s="427" customFormat="1" x14ac:dyDescent="0.25"/>
    <row r="52" s="417" customFormat="1" x14ac:dyDescent="0.25"/>
    <row r="149" spans="86:86" x14ac:dyDescent="0.25">
      <c r="CH149" s="455"/>
    </row>
  </sheetData>
  <hyperlinks>
    <hyperlink ref="B1" location="Notes!A1" display="Information relating to this table can be found in the 'Notes' tab" xr:uid="{4164AF3A-C31E-47C3-9FB7-BB1D4EB6156B}"/>
    <hyperlink ref="A1" location="Contents!A1" display="Contents page" xr:uid="{9DD79617-AFDB-4EED-B2C9-9519BF287777}"/>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DD4A1-22BE-4A69-88F5-7BB4ED5923D5}">
  <dimension ref="A1:CH172"/>
  <sheetViews>
    <sheetView zoomScale="70" zoomScaleNormal="70" workbookViewId="0">
      <pane xSplit="2" ySplit="3" topLeftCell="BN4" activePane="bottomRight" state="frozen"/>
      <selection pane="topRight" activeCell="B8" sqref="B8"/>
      <selection pane="bottomLeft" activeCell="B8" sqref="B8"/>
      <selection pane="bottomRight" activeCell="B8" sqref="B8"/>
    </sheetView>
  </sheetViews>
  <sheetFormatPr defaultColWidth="9" defaultRowHeight="15" x14ac:dyDescent="0.25"/>
  <cols>
    <col min="1" max="1" width="23" style="413" bestFit="1" customWidth="1"/>
    <col min="2" max="2" width="75.5546875" style="413" customWidth="1"/>
    <col min="3" max="3" width="25.5546875" style="413" customWidth="1"/>
    <col min="4" max="75" width="12.5546875" style="456" customWidth="1"/>
    <col min="76" max="76" width="12.5546875" style="413" customWidth="1"/>
    <col min="77" max="84" width="12.5546875" style="417" customWidth="1"/>
    <col min="85" max="85" width="12.109375" style="413" customWidth="1"/>
    <col min="86" max="86" width="11.5546875" style="413" customWidth="1"/>
    <col min="87" max="16384" width="9" style="413"/>
  </cols>
  <sheetData>
    <row r="1" spans="1:86" s="45" customFormat="1" ht="25.5" customHeight="1" thickBot="1" x14ac:dyDescent="0.3">
      <c r="A1" s="42" t="s">
        <v>47</v>
      </c>
      <c r="B1" s="141" t="s">
        <v>224</v>
      </c>
      <c r="C1" s="142"/>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row>
    <row r="2" spans="1:86" s="417" customFormat="1" ht="15.75" customHeight="1" x14ac:dyDescent="0.3">
      <c r="A2" s="17" t="s">
        <v>48</v>
      </c>
      <c r="B2" s="46" t="s">
        <v>670</v>
      </c>
      <c r="C2" s="415"/>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s="417" customFormat="1" ht="15.6" x14ac:dyDescent="0.3">
      <c r="A3" s="144">
        <v>2026</v>
      </c>
      <c r="B3" s="418" t="s">
        <v>374</v>
      </c>
      <c r="C3" s="419"/>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6.25" customHeight="1" x14ac:dyDescent="0.3">
      <c r="A4" s="110"/>
      <c r="B4" s="123" t="s">
        <v>276</v>
      </c>
      <c r="C4" s="123"/>
      <c r="D4" s="457">
        <v>15.7</v>
      </c>
      <c r="E4" s="457">
        <v>21.3</v>
      </c>
      <c r="F4" s="457">
        <v>21.7</v>
      </c>
      <c r="G4" s="457">
        <v>24</v>
      </c>
      <c r="H4" s="457">
        <v>28</v>
      </c>
      <c r="I4" s="457">
        <v>30.5</v>
      </c>
      <c r="J4" s="457">
        <v>32</v>
      </c>
      <c r="K4" s="457">
        <v>35.700000000000003</v>
      </c>
      <c r="L4" s="457">
        <v>38.200000000000003</v>
      </c>
      <c r="M4" s="457">
        <v>43.8</v>
      </c>
      <c r="N4" s="457">
        <v>57.5</v>
      </c>
      <c r="O4" s="457">
        <v>61.5</v>
      </c>
      <c r="P4" s="457">
        <v>65.5</v>
      </c>
      <c r="Q4" s="457">
        <v>80</v>
      </c>
      <c r="R4" s="457">
        <v>84</v>
      </c>
      <c r="S4" s="457">
        <v>99</v>
      </c>
      <c r="T4" s="457">
        <v>108</v>
      </c>
      <c r="U4" s="457">
        <v>136</v>
      </c>
      <c r="V4" s="457">
        <v>141</v>
      </c>
      <c r="W4" s="457">
        <v>148</v>
      </c>
      <c r="X4" s="457">
        <v>154</v>
      </c>
      <c r="Y4" s="457">
        <v>162</v>
      </c>
      <c r="Z4" s="457">
        <v>168</v>
      </c>
      <c r="AA4" s="457">
        <v>196</v>
      </c>
      <c r="AB4" s="457">
        <v>220</v>
      </c>
      <c r="AC4" s="457">
        <v>245</v>
      </c>
      <c r="AD4" s="457">
        <v>310</v>
      </c>
      <c r="AE4" s="457">
        <v>393</v>
      </c>
      <c r="AF4" s="457">
        <v>434</v>
      </c>
      <c r="AG4" s="457">
        <v>466</v>
      </c>
      <c r="AH4" s="457">
        <f>SUM(AH5:AH6)</f>
        <v>505</v>
      </c>
      <c r="AI4" s="457">
        <f t="shared" ref="AI4:CH4" si="0">SUM(AI5:AI6)</f>
        <v>562.99999999999989</v>
      </c>
      <c r="AJ4" s="457">
        <f t="shared" si="0"/>
        <v>637.99999999999989</v>
      </c>
      <c r="AK4" s="457">
        <f t="shared" si="0"/>
        <v>691</v>
      </c>
      <c r="AL4" s="457">
        <f t="shared" si="0"/>
        <v>725</v>
      </c>
      <c r="AM4" s="457">
        <f t="shared" si="0"/>
        <v>771</v>
      </c>
      <c r="AN4" s="457">
        <f t="shared" si="0"/>
        <v>785</v>
      </c>
      <c r="AO4" s="457">
        <f t="shared" si="0"/>
        <v>800</v>
      </c>
      <c r="AP4" s="457">
        <f t="shared" si="0"/>
        <v>825</v>
      </c>
      <c r="AQ4" s="457">
        <f t="shared" si="0"/>
        <v>839.25</v>
      </c>
      <c r="AR4" s="457">
        <f t="shared" si="0"/>
        <v>850.16399999999999</v>
      </c>
      <c r="AS4" s="457">
        <f t="shared" si="0"/>
        <v>852.303</v>
      </c>
      <c r="AT4" s="457">
        <f t="shared" si="0"/>
        <v>889.38600000000008</v>
      </c>
      <c r="AU4" s="457">
        <f t="shared" si="0"/>
        <v>1010.5989999999999</v>
      </c>
      <c r="AV4" s="457">
        <f t="shared" si="0"/>
        <v>1010</v>
      </c>
      <c r="AW4" s="457">
        <f t="shared" si="0"/>
        <v>1040</v>
      </c>
      <c r="AX4" s="457">
        <f t="shared" si="0"/>
        <v>1022</v>
      </c>
      <c r="AY4" s="457">
        <f t="shared" si="0"/>
        <v>1016.385</v>
      </c>
      <c r="AZ4" s="457">
        <f t="shared" si="0"/>
        <v>981.24099999999999</v>
      </c>
      <c r="BA4" s="457">
        <f t="shared" si="0"/>
        <v>987.07300000000021</v>
      </c>
      <c r="BB4" s="457">
        <f t="shared" si="0"/>
        <v>974.40599999999995</v>
      </c>
      <c r="BC4" s="457">
        <f t="shared" si="0"/>
        <v>1001.69</v>
      </c>
      <c r="BD4" s="457">
        <f t="shared" si="0"/>
        <v>985.85</v>
      </c>
      <c r="BE4" s="457">
        <f t="shared" si="0"/>
        <v>1099.2956646600001</v>
      </c>
      <c r="BF4" s="457">
        <f t="shared" si="0"/>
        <v>1087.4146320899999</v>
      </c>
      <c r="BG4" s="457">
        <f t="shared" si="0"/>
        <v>1006.6780681472775</v>
      </c>
      <c r="BH4" s="457">
        <f t="shared" si="0"/>
        <v>922.80799999999999</v>
      </c>
      <c r="BI4" s="457">
        <f t="shared" si="0"/>
        <v>874.53990900999997</v>
      </c>
      <c r="BJ4" s="457">
        <f t="shared" si="0"/>
        <v>796.54773575000013</v>
      </c>
      <c r="BK4" s="457">
        <f t="shared" si="0"/>
        <v>736.17217767890315</v>
      </c>
      <c r="BL4" s="457">
        <f t="shared" si="0"/>
        <v>674.75018944999999</v>
      </c>
      <c r="BM4" s="457">
        <f t="shared" si="0"/>
        <v>649.6405096899997</v>
      </c>
      <c r="BN4" s="457">
        <f t="shared" si="0"/>
        <v>613.52423453000017</v>
      </c>
      <c r="BO4" s="457">
        <f t="shared" si="0"/>
        <v>593.95801391999976</v>
      </c>
      <c r="BP4" s="457">
        <f t="shared" si="0"/>
        <v>592.53994551999983</v>
      </c>
      <c r="BQ4" s="457">
        <f t="shared" si="0"/>
        <v>582.23100191999993</v>
      </c>
      <c r="BR4" s="457">
        <f t="shared" si="0"/>
        <v>570.66566029000023</v>
      </c>
      <c r="BS4" s="457">
        <f t="shared" si="0"/>
        <v>568.92046535000088</v>
      </c>
      <c r="BT4" s="457">
        <f t="shared" si="0"/>
        <v>557.33749349999994</v>
      </c>
      <c r="BU4" s="457">
        <f>SUM(BU5:BU6)</f>
        <v>502.5517041300003</v>
      </c>
      <c r="BV4" s="457">
        <f t="shared" si="0"/>
        <v>463.2592920300001</v>
      </c>
      <c r="BW4" s="457">
        <f t="shared" si="0"/>
        <v>506.29077260913095</v>
      </c>
      <c r="BX4" s="457">
        <f t="shared" si="0"/>
        <v>497.79444589000013</v>
      </c>
      <c r="BY4" s="457">
        <f t="shared" si="0"/>
        <v>341.42066497999986</v>
      </c>
      <c r="BZ4" s="458">
        <f t="shared" si="0"/>
        <v>398.83164910999994</v>
      </c>
      <c r="CA4" s="458">
        <f t="shared" si="0"/>
        <v>330.25930044999996</v>
      </c>
      <c r="CB4" s="458">
        <f t="shared" si="0"/>
        <v>349.43869832000007</v>
      </c>
      <c r="CC4" s="458">
        <f t="shared" si="0"/>
        <v>294.76084574215002</v>
      </c>
      <c r="CD4" s="458">
        <f t="shared" si="0"/>
        <v>276.44483441389508</v>
      </c>
      <c r="CE4" s="458">
        <f t="shared" si="0"/>
        <v>270.93137523639297</v>
      </c>
      <c r="CF4" s="458">
        <f t="shared" si="0"/>
        <v>264.17213621055163</v>
      </c>
      <c r="CG4" s="459">
        <f t="shared" si="0"/>
        <v>255.24622684691701</v>
      </c>
      <c r="CH4" s="460">
        <f t="shared" si="0"/>
        <v>246.10637190168001</v>
      </c>
    </row>
    <row r="5" spans="1:86" s="287" customFormat="1" ht="15.6" x14ac:dyDescent="0.3">
      <c r="A5" s="461"/>
      <c r="B5" s="72" t="s">
        <v>569</v>
      </c>
      <c r="C5" s="123"/>
      <c r="D5" s="462">
        <f t="shared" ref="D5:BO5" si="1">SUM(D8, D12,D15)</f>
        <v>0</v>
      </c>
      <c r="E5" s="462">
        <f t="shared" si="1"/>
        <v>0</v>
      </c>
      <c r="F5" s="462">
        <f t="shared" si="1"/>
        <v>0</v>
      </c>
      <c r="G5" s="462">
        <f t="shared" si="1"/>
        <v>0</v>
      </c>
      <c r="H5" s="462">
        <f t="shared" si="1"/>
        <v>0</v>
      </c>
      <c r="I5" s="462">
        <f t="shared" si="1"/>
        <v>0</v>
      </c>
      <c r="J5" s="462">
        <f t="shared" si="1"/>
        <v>0</v>
      </c>
      <c r="K5" s="462">
        <f t="shared" si="1"/>
        <v>0</v>
      </c>
      <c r="L5" s="462">
        <f t="shared" si="1"/>
        <v>0</v>
      </c>
      <c r="M5" s="462">
        <f t="shared" si="1"/>
        <v>0</v>
      </c>
      <c r="N5" s="462">
        <f t="shared" si="1"/>
        <v>0</v>
      </c>
      <c r="O5" s="462">
        <f t="shared" si="1"/>
        <v>0</v>
      </c>
      <c r="P5" s="462">
        <f t="shared" si="1"/>
        <v>0</v>
      </c>
      <c r="Q5" s="462">
        <f t="shared" si="1"/>
        <v>0</v>
      </c>
      <c r="R5" s="462">
        <f t="shared" si="1"/>
        <v>0</v>
      </c>
      <c r="S5" s="462">
        <f t="shared" si="1"/>
        <v>0</v>
      </c>
      <c r="T5" s="462">
        <f t="shared" si="1"/>
        <v>0</v>
      </c>
      <c r="U5" s="462">
        <f t="shared" si="1"/>
        <v>0</v>
      </c>
      <c r="V5" s="462">
        <f t="shared" si="1"/>
        <v>0</v>
      </c>
      <c r="W5" s="462">
        <f t="shared" si="1"/>
        <v>0</v>
      </c>
      <c r="X5" s="462">
        <f t="shared" si="1"/>
        <v>0</v>
      </c>
      <c r="Y5" s="462">
        <f t="shared" si="1"/>
        <v>0</v>
      </c>
      <c r="Z5" s="462">
        <f t="shared" si="1"/>
        <v>0</v>
      </c>
      <c r="AA5" s="462">
        <f t="shared" si="1"/>
        <v>0</v>
      </c>
      <c r="AB5" s="462">
        <f t="shared" si="1"/>
        <v>0</v>
      </c>
      <c r="AC5" s="462">
        <f t="shared" si="1"/>
        <v>0</v>
      </c>
      <c r="AD5" s="462">
        <f t="shared" si="1"/>
        <v>0</v>
      </c>
      <c r="AE5" s="462">
        <f t="shared" si="1"/>
        <v>0</v>
      </c>
      <c r="AF5" s="462">
        <f t="shared" si="1"/>
        <v>0</v>
      </c>
      <c r="AG5" s="462">
        <f t="shared" si="1"/>
        <v>0</v>
      </c>
      <c r="AH5" s="462">
        <f t="shared" si="1"/>
        <v>433.19637841651365</v>
      </c>
      <c r="AI5" s="462">
        <f t="shared" si="1"/>
        <v>491.69011230548637</v>
      </c>
      <c r="AJ5" s="462">
        <f t="shared" si="1"/>
        <v>556.78557678919367</v>
      </c>
      <c r="AK5" s="462">
        <f t="shared" si="1"/>
        <v>602.69066695632307</v>
      </c>
      <c r="AL5" s="462">
        <f t="shared" si="1"/>
        <v>638.92866433160452</v>
      </c>
      <c r="AM5" s="462">
        <f t="shared" si="1"/>
        <v>676.46664247621209</v>
      </c>
      <c r="AN5" s="462">
        <f t="shared" si="1"/>
        <v>690.46052004690171</v>
      </c>
      <c r="AO5" s="462">
        <f t="shared" si="1"/>
        <v>700.08555842769397</v>
      </c>
      <c r="AP5" s="462">
        <f t="shared" si="1"/>
        <v>724.45946224287422</v>
      </c>
      <c r="AQ5" s="462">
        <f t="shared" si="1"/>
        <v>734.90769715392037</v>
      </c>
      <c r="AR5" s="462">
        <f t="shared" si="1"/>
        <v>742.36020250581066</v>
      </c>
      <c r="AS5" s="462">
        <f t="shared" si="1"/>
        <v>730.13111097207798</v>
      </c>
      <c r="AT5" s="462">
        <f t="shared" si="1"/>
        <v>775.26191022330795</v>
      </c>
      <c r="AU5" s="462">
        <f t="shared" si="1"/>
        <v>863.60627344005002</v>
      </c>
      <c r="AV5" s="462">
        <f t="shared" si="1"/>
        <v>852.2527553950282</v>
      </c>
      <c r="AW5" s="462">
        <f t="shared" si="1"/>
        <v>873.20359314762982</v>
      </c>
      <c r="AX5" s="462">
        <f t="shared" si="1"/>
        <v>859.06318218085562</v>
      </c>
      <c r="AY5" s="462">
        <f t="shared" si="1"/>
        <v>851.731324624629</v>
      </c>
      <c r="AZ5" s="462">
        <f t="shared" si="1"/>
        <v>829.88126142015744</v>
      </c>
      <c r="BA5" s="462">
        <f t="shared" si="1"/>
        <v>847.58109511712473</v>
      </c>
      <c r="BB5" s="462">
        <f t="shared" si="1"/>
        <v>839.89658660323107</v>
      </c>
      <c r="BC5" s="462">
        <f t="shared" si="1"/>
        <v>872.56183395470418</v>
      </c>
      <c r="BD5" s="462">
        <f t="shared" si="1"/>
        <v>865.87408814187211</v>
      </c>
      <c r="BE5" s="462">
        <f t="shared" si="1"/>
        <v>975.0571849050001</v>
      </c>
      <c r="BF5" s="462">
        <f t="shared" si="1"/>
        <v>958.2172410367499</v>
      </c>
      <c r="BG5" s="462">
        <f t="shared" si="1"/>
        <v>884.55214787227749</v>
      </c>
      <c r="BH5" s="462">
        <f t="shared" si="1"/>
        <v>804.2732521245</v>
      </c>
      <c r="BI5" s="462">
        <f t="shared" si="1"/>
        <v>764.43906345325001</v>
      </c>
      <c r="BJ5" s="462">
        <f t="shared" si="1"/>
        <v>698.14931705625008</v>
      </c>
      <c r="BK5" s="462">
        <f t="shared" si="1"/>
        <v>657.23492130667955</v>
      </c>
      <c r="BL5" s="462">
        <f t="shared" si="1"/>
        <v>609.35377852930276</v>
      </c>
      <c r="BM5" s="462">
        <f t="shared" si="1"/>
        <v>598.15693215526335</v>
      </c>
      <c r="BN5" s="462">
        <f t="shared" si="1"/>
        <v>563.29060795511202</v>
      </c>
      <c r="BO5" s="462">
        <f t="shared" si="1"/>
        <v>556.61229230695847</v>
      </c>
      <c r="BP5" s="462">
        <f t="shared" ref="BP5:CB5" si="2">SUM(BP8, BP12,BP15)</f>
        <v>564.26172678124692</v>
      </c>
      <c r="BQ5" s="462">
        <f t="shared" si="2"/>
        <v>563.72247188354766</v>
      </c>
      <c r="BR5" s="462">
        <f t="shared" si="2"/>
        <v>558.3774162769223</v>
      </c>
      <c r="BS5" s="462">
        <f t="shared" si="2"/>
        <v>562.103048365684</v>
      </c>
      <c r="BT5" s="462">
        <f t="shared" si="2"/>
        <v>552.47871435148681</v>
      </c>
      <c r="BU5" s="462">
        <f t="shared" si="2"/>
        <v>499.30094930620538</v>
      </c>
      <c r="BV5" s="462">
        <f t="shared" si="2"/>
        <v>461.68818435114184</v>
      </c>
      <c r="BW5" s="462">
        <f t="shared" si="2"/>
        <v>505.71508824643939</v>
      </c>
      <c r="BX5" s="462">
        <f t="shared" si="2"/>
        <v>497.79444589000013</v>
      </c>
      <c r="BY5" s="462">
        <f t="shared" si="2"/>
        <v>341.42066497999986</v>
      </c>
      <c r="BZ5" s="463">
        <f t="shared" si="2"/>
        <v>398.83164910999994</v>
      </c>
      <c r="CA5" s="463">
        <f t="shared" si="2"/>
        <v>330.25930044999996</v>
      </c>
      <c r="CB5" s="463">
        <f t="shared" si="2"/>
        <v>349.43869832000007</v>
      </c>
      <c r="CC5" s="463">
        <f>SUM(CC8, CC12,CC15)</f>
        <v>294.76084574215002</v>
      </c>
      <c r="CD5" s="463">
        <f t="shared" ref="CD5:CH5" si="3">SUM(CD8, CD12,CD15)</f>
        <v>276.44483441389508</v>
      </c>
      <c r="CE5" s="463">
        <f t="shared" si="3"/>
        <v>270.93137523639297</v>
      </c>
      <c r="CF5" s="463">
        <f t="shared" si="3"/>
        <v>264.17213621055163</v>
      </c>
      <c r="CG5" s="463">
        <f t="shared" si="3"/>
        <v>255.24622684691701</v>
      </c>
      <c r="CH5" s="464">
        <f t="shared" si="3"/>
        <v>246.10637190168001</v>
      </c>
    </row>
    <row r="6" spans="1:86" s="417" customFormat="1" x14ac:dyDescent="0.25">
      <c r="A6" s="413"/>
      <c r="B6" s="72" t="s">
        <v>568</v>
      </c>
      <c r="C6" s="238"/>
      <c r="D6" s="462">
        <f t="shared" ref="D6:BO6" si="4">SUM(D13,D16)</f>
        <v>0</v>
      </c>
      <c r="E6" s="462">
        <f t="shared" si="4"/>
        <v>0</v>
      </c>
      <c r="F6" s="462">
        <f t="shared" si="4"/>
        <v>0</v>
      </c>
      <c r="G6" s="462">
        <f t="shared" si="4"/>
        <v>0</v>
      </c>
      <c r="H6" s="462">
        <f t="shared" si="4"/>
        <v>0</v>
      </c>
      <c r="I6" s="462">
        <f t="shared" si="4"/>
        <v>0</v>
      </c>
      <c r="J6" s="462">
        <f t="shared" si="4"/>
        <v>0</v>
      </c>
      <c r="K6" s="462">
        <f t="shared" si="4"/>
        <v>0</v>
      </c>
      <c r="L6" s="462">
        <f t="shared" si="4"/>
        <v>0</v>
      </c>
      <c r="M6" s="462">
        <f t="shared" si="4"/>
        <v>0</v>
      </c>
      <c r="N6" s="462">
        <f t="shared" si="4"/>
        <v>0</v>
      </c>
      <c r="O6" s="462">
        <f t="shared" si="4"/>
        <v>0</v>
      </c>
      <c r="P6" s="462">
        <f t="shared" si="4"/>
        <v>0</v>
      </c>
      <c r="Q6" s="462">
        <f t="shared" si="4"/>
        <v>0</v>
      </c>
      <c r="R6" s="462">
        <f t="shared" si="4"/>
        <v>0</v>
      </c>
      <c r="S6" s="462">
        <f t="shared" si="4"/>
        <v>0</v>
      </c>
      <c r="T6" s="462">
        <f t="shared" si="4"/>
        <v>0</v>
      </c>
      <c r="U6" s="462">
        <f t="shared" si="4"/>
        <v>0</v>
      </c>
      <c r="V6" s="462">
        <f t="shared" si="4"/>
        <v>0</v>
      </c>
      <c r="W6" s="462">
        <f t="shared" si="4"/>
        <v>0</v>
      </c>
      <c r="X6" s="462">
        <f t="shared" si="4"/>
        <v>0</v>
      </c>
      <c r="Y6" s="462">
        <f t="shared" si="4"/>
        <v>0</v>
      </c>
      <c r="Z6" s="462">
        <f t="shared" si="4"/>
        <v>0</v>
      </c>
      <c r="AA6" s="462">
        <f t="shared" si="4"/>
        <v>0</v>
      </c>
      <c r="AB6" s="462">
        <f t="shared" si="4"/>
        <v>0</v>
      </c>
      <c r="AC6" s="462">
        <f t="shared" si="4"/>
        <v>0</v>
      </c>
      <c r="AD6" s="462">
        <f t="shared" si="4"/>
        <v>0</v>
      </c>
      <c r="AE6" s="462">
        <f t="shared" si="4"/>
        <v>0</v>
      </c>
      <c r="AF6" s="462">
        <f t="shared" si="4"/>
        <v>0</v>
      </c>
      <c r="AG6" s="462">
        <f t="shared" si="4"/>
        <v>0</v>
      </c>
      <c r="AH6" s="462">
        <f t="shared" si="4"/>
        <v>71.803621583486347</v>
      </c>
      <c r="AI6" s="462">
        <f t="shared" si="4"/>
        <v>71.309887694513563</v>
      </c>
      <c r="AJ6" s="462">
        <f t="shared" si="4"/>
        <v>81.214423210806217</v>
      </c>
      <c r="AK6" s="462">
        <f t="shared" si="4"/>
        <v>88.309333043676872</v>
      </c>
      <c r="AL6" s="462">
        <f t="shared" si="4"/>
        <v>86.071335668395506</v>
      </c>
      <c r="AM6" s="462">
        <f t="shared" si="4"/>
        <v>94.533357523787956</v>
      </c>
      <c r="AN6" s="462">
        <f t="shared" si="4"/>
        <v>94.539479953098336</v>
      </c>
      <c r="AO6" s="462">
        <f t="shared" si="4"/>
        <v>99.91444157230606</v>
      </c>
      <c r="AP6" s="462">
        <f t="shared" si="4"/>
        <v>100.54053775712582</v>
      </c>
      <c r="AQ6" s="462">
        <f t="shared" si="4"/>
        <v>104.34230284607963</v>
      </c>
      <c r="AR6" s="462">
        <f t="shared" si="4"/>
        <v>107.80379749418931</v>
      </c>
      <c r="AS6" s="462">
        <f t="shared" si="4"/>
        <v>122.17188902792199</v>
      </c>
      <c r="AT6" s="462">
        <f t="shared" si="4"/>
        <v>114.12408977669212</v>
      </c>
      <c r="AU6" s="462">
        <f t="shared" si="4"/>
        <v>146.99272655994997</v>
      </c>
      <c r="AV6" s="462">
        <f t="shared" si="4"/>
        <v>157.74724460497177</v>
      </c>
      <c r="AW6" s="462">
        <f t="shared" si="4"/>
        <v>166.79640685237015</v>
      </c>
      <c r="AX6" s="462">
        <f t="shared" si="4"/>
        <v>162.93681781914438</v>
      </c>
      <c r="AY6" s="462">
        <f t="shared" si="4"/>
        <v>164.65367537537094</v>
      </c>
      <c r="AZ6" s="462">
        <f t="shared" si="4"/>
        <v>151.35973857984254</v>
      </c>
      <c r="BA6" s="462">
        <f t="shared" si="4"/>
        <v>139.49190488287545</v>
      </c>
      <c r="BB6" s="462">
        <f t="shared" si="4"/>
        <v>134.50941339676888</v>
      </c>
      <c r="BC6" s="462">
        <f t="shared" si="4"/>
        <v>129.1281660452959</v>
      </c>
      <c r="BD6" s="462">
        <f t="shared" si="4"/>
        <v>119.97591185812794</v>
      </c>
      <c r="BE6" s="462">
        <f t="shared" si="4"/>
        <v>124.23847975499999</v>
      </c>
      <c r="BF6" s="462">
        <f t="shared" si="4"/>
        <v>129.19739105324999</v>
      </c>
      <c r="BG6" s="462">
        <f t="shared" si="4"/>
        <v>122.12592027499997</v>
      </c>
      <c r="BH6" s="462">
        <f t="shared" si="4"/>
        <v>118.53474787549996</v>
      </c>
      <c r="BI6" s="462">
        <f t="shared" si="4"/>
        <v>110.10084555674999</v>
      </c>
      <c r="BJ6" s="462">
        <f t="shared" si="4"/>
        <v>98.398418693749989</v>
      </c>
      <c r="BK6" s="462">
        <f t="shared" si="4"/>
        <v>78.937256372223544</v>
      </c>
      <c r="BL6" s="462">
        <f t="shared" si="4"/>
        <v>65.396410920697221</v>
      </c>
      <c r="BM6" s="462">
        <f t="shared" si="4"/>
        <v>51.483577534736391</v>
      </c>
      <c r="BN6" s="462">
        <f t="shared" si="4"/>
        <v>50.233626574888149</v>
      </c>
      <c r="BO6" s="462">
        <f t="shared" si="4"/>
        <v>37.345721613041349</v>
      </c>
      <c r="BP6" s="462">
        <f t="shared" ref="BP6:CH6" si="5">SUM(BP13,BP16)</f>
        <v>28.278218738752912</v>
      </c>
      <c r="BQ6" s="462">
        <f t="shared" si="5"/>
        <v>18.508530036452314</v>
      </c>
      <c r="BR6" s="462">
        <f t="shared" si="5"/>
        <v>12.288244013077932</v>
      </c>
      <c r="BS6" s="462">
        <f t="shared" si="5"/>
        <v>6.8174169843168348</v>
      </c>
      <c r="BT6" s="462">
        <f t="shared" si="5"/>
        <v>4.8587791485131495</v>
      </c>
      <c r="BU6" s="462">
        <f t="shared" si="5"/>
        <v>3.2507548237949484</v>
      </c>
      <c r="BV6" s="462">
        <f t="shared" si="5"/>
        <v>1.5711076788582328</v>
      </c>
      <c r="BW6" s="462">
        <f t="shared" si="5"/>
        <v>0.5756843626915602</v>
      </c>
      <c r="BX6" s="462">
        <f t="shared" si="5"/>
        <v>0</v>
      </c>
      <c r="BY6" s="462">
        <f t="shared" si="5"/>
        <v>0</v>
      </c>
      <c r="BZ6" s="463">
        <f t="shared" si="5"/>
        <v>0</v>
      </c>
      <c r="CA6" s="463">
        <f t="shared" si="5"/>
        <v>0</v>
      </c>
      <c r="CB6" s="463">
        <f t="shared" si="5"/>
        <v>0</v>
      </c>
      <c r="CC6" s="463">
        <f t="shared" si="5"/>
        <v>0</v>
      </c>
      <c r="CD6" s="463">
        <f t="shared" si="5"/>
        <v>0</v>
      </c>
      <c r="CE6" s="463">
        <f t="shared" si="5"/>
        <v>0</v>
      </c>
      <c r="CF6" s="463">
        <f t="shared" si="5"/>
        <v>0</v>
      </c>
      <c r="CG6" s="463">
        <f t="shared" si="5"/>
        <v>0</v>
      </c>
      <c r="CH6" s="464">
        <f t="shared" si="5"/>
        <v>0</v>
      </c>
    </row>
    <row r="7" spans="1:86" s="417" customFormat="1" x14ac:dyDescent="0.25">
      <c r="A7" s="413"/>
      <c r="B7" s="72"/>
      <c r="C7" s="238"/>
      <c r="D7" s="462"/>
      <c r="E7" s="462"/>
      <c r="F7" s="462"/>
      <c r="G7" s="462"/>
      <c r="H7" s="462"/>
      <c r="I7" s="462"/>
      <c r="J7" s="462"/>
      <c r="K7" s="462"/>
      <c r="L7" s="462"/>
      <c r="M7" s="462"/>
      <c r="N7" s="462"/>
      <c r="O7" s="462"/>
      <c r="P7" s="462"/>
      <c r="Q7" s="462"/>
      <c r="R7" s="462"/>
      <c r="S7" s="462"/>
      <c r="T7" s="462"/>
      <c r="U7" s="462"/>
      <c r="V7" s="462"/>
      <c r="W7" s="462"/>
      <c r="X7" s="462"/>
      <c r="Y7" s="462"/>
      <c r="Z7" s="462"/>
      <c r="AA7" s="462"/>
      <c r="AB7" s="462"/>
      <c r="AC7" s="462"/>
      <c r="AD7" s="462"/>
      <c r="AE7" s="462"/>
      <c r="AF7" s="462"/>
      <c r="AG7" s="462"/>
      <c r="AH7" s="462"/>
      <c r="AI7" s="462"/>
      <c r="AJ7" s="462"/>
      <c r="AK7" s="462"/>
      <c r="AL7" s="462"/>
      <c r="AM7" s="462"/>
      <c r="AN7" s="462"/>
      <c r="AO7" s="462"/>
      <c r="AP7" s="462"/>
      <c r="AQ7" s="462"/>
      <c r="AR7" s="462"/>
      <c r="AS7" s="462"/>
      <c r="AT7" s="462"/>
      <c r="AU7" s="462"/>
      <c r="AV7" s="462"/>
      <c r="AW7" s="462"/>
      <c r="AX7" s="462"/>
      <c r="AY7" s="462"/>
      <c r="AZ7" s="462"/>
      <c r="BA7" s="462"/>
      <c r="BB7" s="462"/>
      <c r="BC7" s="462"/>
      <c r="BD7" s="462"/>
      <c r="BE7" s="462"/>
      <c r="BF7" s="462"/>
      <c r="BG7" s="462"/>
      <c r="BH7" s="462"/>
      <c r="BI7" s="462"/>
      <c r="BJ7" s="462"/>
      <c r="BK7" s="462"/>
      <c r="BL7" s="462"/>
      <c r="BM7" s="462"/>
      <c r="BN7" s="462"/>
      <c r="BO7" s="462"/>
      <c r="BP7" s="462"/>
      <c r="BQ7" s="462"/>
      <c r="BR7" s="462"/>
      <c r="BS7" s="462"/>
      <c r="BT7" s="462"/>
      <c r="BU7" s="462"/>
      <c r="BV7" s="462"/>
      <c r="BW7" s="462"/>
      <c r="BX7" s="462"/>
      <c r="BY7" s="462"/>
      <c r="BZ7" s="463"/>
      <c r="CA7" s="463"/>
      <c r="CB7" s="463"/>
      <c r="CC7" s="463"/>
      <c r="CD7" s="463"/>
      <c r="CE7" s="463"/>
      <c r="CF7" s="463"/>
      <c r="CG7" s="463"/>
      <c r="CH7" s="464"/>
    </row>
    <row r="8" spans="1:86" s="417" customFormat="1" ht="15.6" x14ac:dyDescent="0.3">
      <c r="A8" s="413"/>
      <c r="B8" s="79" t="s">
        <v>671</v>
      </c>
      <c r="C8" s="238"/>
      <c r="D8" s="457">
        <v>0</v>
      </c>
      <c r="E8" s="457">
        <v>0</v>
      </c>
      <c r="F8" s="457">
        <v>0</v>
      </c>
      <c r="G8" s="457">
        <v>0</v>
      </c>
      <c r="H8" s="457">
        <v>0</v>
      </c>
      <c r="I8" s="457">
        <v>0</v>
      </c>
      <c r="J8" s="457">
        <v>0</v>
      </c>
      <c r="K8" s="457">
        <v>0</v>
      </c>
      <c r="L8" s="457">
        <v>0</v>
      </c>
      <c r="M8" s="457">
        <v>0</v>
      </c>
      <c r="N8" s="457">
        <v>0</v>
      </c>
      <c r="O8" s="457">
        <v>0</v>
      </c>
      <c r="P8" s="457">
        <v>0</v>
      </c>
      <c r="Q8" s="457">
        <v>0</v>
      </c>
      <c r="R8" s="457">
        <v>0</v>
      </c>
      <c r="S8" s="457">
        <v>0</v>
      </c>
      <c r="T8" s="457">
        <v>0</v>
      </c>
      <c r="U8" s="457">
        <v>0</v>
      </c>
      <c r="V8" s="457">
        <v>0</v>
      </c>
      <c r="W8" s="457">
        <v>0</v>
      </c>
      <c r="X8" s="457">
        <v>0</v>
      </c>
      <c r="Y8" s="457">
        <v>0</v>
      </c>
      <c r="Z8" s="457">
        <v>0</v>
      </c>
      <c r="AA8" s="457">
        <v>0</v>
      </c>
      <c r="AB8" s="457">
        <v>0</v>
      </c>
      <c r="AC8" s="457">
        <v>0</v>
      </c>
      <c r="AD8" s="457">
        <v>0</v>
      </c>
      <c r="AE8" s="457">
        <v>0</v>
      </c>
      <c r="AF8" s="457">
        <v>0</v>
      </c>
      <c r="AG8" s="457">
        <v>0</v>
      </c>
      <c r="AH8" s="457">
        <v>0</v>
      </c>
      <c r="AI8" s="457">
        <v>0</v>
      </c>
      <c r="AJ8" s="457">
        <v>0</v>
      </c>
      <c r="AK8" s="457">
        <v>0</v>
      </c>
      <c r="AL8" s="457">
        <v>0</v>
      </c>
      <c r="AM8" s="457">
        <v>0</v>
      </c>
      <c r="AN8" s="457">
        <v>0</v>
      </c>
      <c r="AO8" s="457">
        <v>0</v>
      </c>
      <c r="AP8" s="457">
        <v>0</v>
      </c>
      <c r="AQ8" s="457">
        <v>0</v>
      </c>
      <c r="AR8" s="457">
        <v>0</v>
      </c>
      <c r="AS8" s="457">
        <v>0</v>
      </c>
      <c r="AT8" s="457">
        <v>0</v>
      </c>
      <c r="AU8" s="457">
        <v>0</v>
      </c>
      <c r="AV8" s="457">
        <v>0</v>
      </c>
      <c r="AW8" s="457">
        <v>0</v>
      </c>
      <c r="AX8" s="457">
        <v>0</v>
      </c>
      <c r="AY8" s="457">
        <v>0</v>
      </c>
      <c r="AZ8" s="457">
        <v>0</v>
      </c>
      <c r="BA8" s="457">
        <v>0</v>
      </c>
      <c r="BB8" s="457">
        <v>0</v>
      </c>
      <c r="BC8" s="457">
        <v>0</v>
      </c>
      <c r="BD8" s="457">
        <v>0</v>
      </c>
      <c r="BE8" s="457">
        <v>0</v>
      </c>
      <c r="BF8" s="457">
        <v>0</v>
      </c>
      <c r="BG8" s="457">
        <v>0</v>
      </c>
      <c r="BH8" s="457">
        <v>0</v>
      </c>
      <c r="BI8" s="457">
        <v>0</v>
      </c>
      <c r="BJ8" s="457">
        <v>0</v>
      </c>
      <c r="BK8" s="457">
        <v>0</v>
      </c>
      <c r="BL8" s="457">
        <v>0</v>
      </c>
      <c r="BM8" s="457">
        <v>0</v>
      </c>
      <c r="BN8" s="457">
        <v>0</v>
      </c>
      <c r="BO8" s="457">
        <v>0</v>
      </c>
      <c r="BP8" s="457">
        <v>0</v>
      </c>
      <c r="BQ8" s="457">
        <v>0</v>
      </c>
      <c r="BR8" s="457">
        <v>0</v>
      </c>
      <c r="BS8" s="457">
        <v>0</v>
      </c>
      <c r="BT8" s="457">
        <v>0</v>
      </c>
      <c r="BU8" s="457">
        <f t="shared" ref="BU8:CG8" si="6">SUM(BU9:BU10)</f>
        <v>109.92024563645998</v>
      </c>
      <c r="BV8" s="457">
        <f t="shared" si="6"/>
        <v>184.96516445151136</v>
      </c>
      <c r="BW8" s="457">
        <f t="shared" si="6"/>
        <v>222.34115590489967</v>
      </c>
      <c r="BX8" s="457">
        <f t="shared" si="6"/>
        <v>256.99913439596401</v>
      </c>
      <c r="BY8" s="457">
        <f t="shared" si="6"/>
        <v>187.66401924877707</v>
      </c>
      <c r="BZ8" s="465">
        <f t="shared" si="6"/>
        <v>253.40747960340542</v>
      </c>
      <c r="CA8" s="458">
        <f t="shared" si="6"/>
        <v>193.70661491853343</v>
      </c>
      <c r="CB8" s="458">
        <f t="shared" si="6"/>
        <v>208.34295578837364</v>
      </c>
      <c r="CC8" s="458">
        <f t="shared" si="6"/>
        <v>194.74063671161969</v>
      </c>
      <c r="CD8" s="458">
        <f t="shared" si="6"/>
        <v>191.53460816517219</v>
      </c>
      <c r="CE8" s="458">
        <f t="shared" si="6"/>
        <v>197.16498831461317</v>
      </c>
      <c r="CF8" s="458">
        <f t="shared" si="6"/>
        <v>200.12143046800875</v>
      </c>
      <c r="CG8" s="458">
        <f t="shared" si="6"/>
        <v>199.61513178408859</v>
      </c>
      <c r="CH8" s="466">
        <f>SUM(CH9:CH10)</f>
        <v>197.78720410234592</v>
      </c>
    </row>
    <row r="9" spans="1:86" s="417" customFormat="1" x14ac:dyDescent="0.25">
      <c r="A9" s="413"/>
      <c r="B9" s="72" t="s">
        <v>672</v>
      </c>
      <c r="C9" s="238"/>
      <c r="D9" s="462"/>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62"/>
      <c r="AG9" s="462"/>
      <c r="AH9" s="462"/>
      <c r="AI9" s="462"/>
      <c r="AJ9" s="462"/>
      <c r="AK9" s="462"/>
      <c r="AL9" s="462"/>
      <c r="AM9" s="462"/>
      <c r="AN9" s="462"/>
      <c r="AO9" s="462"/>
      <c r="AP9" s="462"/>
      <c r="AQ9" s="462"/>
      <c r="AR9" s="462"/>
      <c r="AS9" s="462"/>
      <c r="AT9" s="462"/>
      <c r="AU9" s="462"/>
      <c r="AV9" s="462"/>
      <c r="AW9" s="462"/>
      <c r="AX9" s="462"/>
      <c r="AY9" s="462"/>
      <c r="AZ9" s="462"/>
      <c r="BA9" s="462"/>
      <c r="BB9" s="462"/>
      <c r="BC9" s="462"/>
      <c r="BD9" s="462"/>
      <c r="BE9" s="462"/>
      <c r="BF9" s="462"/>
      <c r="BG9" s="462"/>
      <c r="BH9" s="462"/>
      <c r="BI9" s="462"/>
      <c r="BJ9" s="462"/>
      <c r="BK9" s="462"/>
      <c r="BL9" s="462"/>
      <c r="BM9" s="462"/>
      <c r="BN9" s="462"/>
      <c r="BO9" s="462"/>
      <c r="BP9" s="462"/>
      <c r="BQ9" s="462"/>
      <c r="BR9" s="462"/>
      <c r="BS9" s="462"/>
      <c r="BT9" s="462"/>
      <c r="BU9" s="462">
        <v>28.738193901895265</v>
      </c>
      <c r="BV9" s="462">
        <v>57.901574344580844</v>
      </c>
      <c r="BW9" s="462">
        <v>69.585099034586236</v>
      </c>
      <c r="BX9" s="462">
        <v>85.986380493163381</v>
      </c>
      <c r="BY9" s="462">
        <v>62.700923007548923</v>
      </c>
      <c r="BZ9" s="463">
        <v>96.510367589600918</v>
      </c>
      <c r="CA9" s="463">
        <v>83.583062390159114</v>
      </c>
      <c r="CB9" s="463">
        <v>79.650346860578708</v>
      </c>
      <c r="CC9" s="463">
        <v>73.872585012407527</v>
      </c>
      <c r="CD9" s="463">
        <v>69.084779153924799</v>
      </c>
      <c r="CE9" s="463">
        <v>71.07336409670792</v>
      </c>
      <c r="CF9" s="463">
        <v>72.290635209114043</v>
      </c>
      <c r="CG9" s="463">
        <v>72.259229410694473</v>
      </c>
      <c r="CH9" s="464">
        <v>71.630344605464472</v>
      </c>
    </row>
    <row r="10" spans="1:86" s="417" customFormat="1" x14ac:dyDescent="0.25">
      <c r="A10" s="413"/>
      <c r="B10" s="72" t="s">
        <v>673</v>
      </c>
      <c r="C10" s="238"/>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I10" s="462"/>
      <c r="AJ10" s="462"/>
      <c r="AK10" s="462"/>
      <c r="AL10" s="462"/>
      <c r="AM10" s="462"/>
      <c r="AN10" s="462"/>
      <c r="AO10" s="462"/>
      <c r="AP10" s="462"/>
      <c r="AQ10" s="462"/>
      <c r="AR10" s="462"/>
      <c r="AS10" s="462"/>
      <c r="AT10" s="462"/>
      <c r="AU10" s="462"/>
      <c r="AV10" s="462"/>
      <c r="AW10" s="462"/>
      <c r="AX10" s="462"/>
      <c r="AY10" s="462"/>
      <c r="AZ10" s="462"/>
      <c r="BA10" s="462"/>
      <c r="BB10" s="462"/>
      <c r="BC10" s="462"/>
      <c r="BD10" s="462"/>
      <c r="BE10" s="462"/>
      <c r="BF10" s="462"/>
      <c r="BG10" s="462"/>
      <c r="BH10" s="462"/>
      <c r="BI10" s="462"/>
      <c r="BJ10" s="462"/>
      <c r="BK10" s="462"/>
      <c r="BL10" s="462"/>
      <c r="BM10" s="462"/>
      <c r="BN10" s="462"/>
      <c r="BO10" s="462"/>
      <c r="BP10" s="462"/>
      <c r="BQ10" s="462"/>
      <c r="BR10" s="462"/>
      <c r="BS10" s="462"/>
      <c r="BT10" s="462"/>
      <c r="BU10" s="462">
        <v>81.182051734564709</v>
      </c>
      <c r="BV10" s="462">
        <v>127.06359010693052</v>
      </c>
      <c r="BW10" s="462">
        <v>152.75605687031344</v>
      </c>
      <c r="BX10" s="462">
        <v>171.0127539028006</v>
      </c>
      <c r="BY10" s="462">
        <v>124.96309624122814</v>
      </c>
      <c r="BZ10" s="463">
        <v>156.8971120138045</v>
      </c>
      <c r="CA10" s="463">
        <v>110.1235525283743</v>
      </c>
      <c r="CB10" s="463">
        <v>128.69260892779494</v>
      </c>
      <c r="CC10" s="463">
        <v>120.86805169921215</v>
      </c>
      <c r="CD10" s="463">
        <v>122.44982901124737</v>
      </c>
      <c r="CE10" s="463">
        <v>126.09162421790525</v>
      </c>
      <c r="CF10" s="463">
        <v>127.83079525889471</v>
      </c>
      <c r="CG10" s="463">
        <v>127.3559023733941</v>
      </c>
      <c r="CH10" s="464">
        <v>126.15685949688144</v>
      </c>
    </row>
    <row r="11" spans="1:86" s="417" customFormat="1" ht="26.25" customHeight="1" x14ac:dyDescent="0.3">
      <c r="A11" s="467"/>
      <c r="B11" s="79" t="s">
        <v>674</v>
      </c>
      <c r="C11" s="272"/>
      <c r="D11" s="457">
        <v>0</v>
      </c>
      <c r="E11" s="457">
        <v>0</v>
      </c>
      <c r="F11" s="457">
        <v>0</v>
      </c>
      <c r="G11" s="457">
        <v>0</v>
      </c>
      <c r="H11" s="457">
        <v>0</v>
      </c>
      <c r="I11" s="457">
        <v>0</v>
      </c>
      <c r="J11" s="457">
        <v>0</v>
      </c>
      <c r="K11" s="457">
        <v>0</v>
      </c>
      <c r="L11" s="457">
        <v>0</v>
      </c>
      <c r="M11" s="457">
        <v>0</v>
      </c>
      <c r="N11" s="457">
        <v>0</v>
      </c>
      <c r="O11" s="457">
        <v>0</v>
      </c>
      <c r="P11" s="457">
        <v>0</v>
      </c>
      <c r="Q11" s="457">
        <v>0</v>
      </c>
      <c r="R11" s="457">
        <v>0</v>
      </c>
      <c r="S11" s="457">
        <v>0</v>
      </c>
      <c r="T11" s="457">
        <v>0</v>
      </c>
      <c r="U11" s="457">
        <v>0</v>
      </c>
      <c r="V11" s="457">
        <v>0</v>
      </c>
      <c r="W11" s="457">
        <v>0</v>
      </c>
      <c r="X11" s="457">
        <v>0</v>
      </c>
      <c r="Y11" s="457">
        <v>0</v>
      </c>
      <c r="Z11" s="457">
        <v>0</v>
      </c>
      <c r="AA11" s="457">
        <v>0</v>
      </c>
      <c r="AB11" s="457">
        <v>0</v>
      </c>
      <c r="AC11" s="457">
        <v>0</v>
      </c>
      <c r="AD11" s="457">
        <v>0</v>
      </c>
      <c r="AE11" s="457">
        <v>0</v>
      </c>
      <c r="AF11" s="457">
        <v>0</v>
      </c>
      <c r="AG11" s="457">
        <v>0</v>
      </c>
      <c r="AH11" s="457">
        <f>SUM(AH12:AH13)</f>
        <v>505</v>
      </c>
      <c r="AI11" s="457">
        <f t="shared" ref="AI11:CH11" si="7">SUM(AI12:AI13)</f>
        <v>562.88724981467749</v>
      </c>
      <c r="AJ11" s="457">
        <f t="shared" si="7"/>
        <v>636.0202001482578</v>
      </c>
      <c r="AK11" s="457">
        <f t="shared" si="7"/>
        <v>685.84818383988136</v>
      </c>
      <c r="AL11" s="457">
        <f t="shared" si="7"/>
        <v>716</v>
      </c>
      <c r="AM11" s="457">
        <f t="shared" si="7"/>
        <v>756</v>
      </c>
      <c r="AN11" s="457">
        <f t="shared" si="7"/>
        <v>759</v>
      </c>
      <c r="AO11" s="457">
        <f t="shared" si="7"/>
        <v>767</v>
      </c>
      <c r="AP11" s="457">
        <f t="shared" si="7"/>
        <v>785</v>
      </c>
      <c r="AQ11" s="457">
        <f t="shared" si="7"/>
        <v>789.25</v>
      </c>
      <c r="AR11" s="457">
        <f t="shared" si="7"/>
        <v>787.16399999999999</v>
      </c>
      <c r="AS11" s="457">
        <f t="shared" si="7"/>
        <v>771.303</v>
      </c>
      <c r="AT11" s="457">
        <f t="shared" si="7"/>
        <v>788.89200000000005</v>
      </c>
      <c r="AU11" s="457">
        <f t="shared" si="7"/>
        <v>878.78200000000004</v>
      </c>
      <c r="AV11" s="457">
        <f t="shared" si="7"/>
        <v>860.14800000000002</v>
      </c>
      <c r="AW11" s="457">
        <f t="shared" si="7"/>
        <v>868</v>
      </c>
      <c r="AX11" s="457">
        <f t="shared" si="7"/>
        <v>841.82099999999991</v>
      </c>
      <c r="AY11" s="457">
        <f t="shared" si="7"/>
        <v>821.31099999999992</v>
      </c>
      <c r="AZ11" s="457">
        <f t="shared" si="7"/>
        <v>771.62099999999998</v>
      </c>
      <c r="BA11" s="457">
        <f t="shared" si="7"/>
        <v>767.95100000000014</v>
      </c>
      <c r="BB11" s="457">
        <f t="shared" si="7"/>
        <v>744.78599999999994</v>
      </c>
      <c r="BC11" s="457">
        <f t="shared" si="7"/>
        <v>750.40700000000015</v>
      </c>
      <c r="BD11" s="457">
        <f t="shared" si="7"/>
        <v>722.57399999999996</v>
      </c>
      <c r="BE11" s="457">
        <f t="shared" si="7"/>
        <v>830.53729334177387</v>
      </c>
      <c r="BF11" s="457">
        <f t="shared" si="7"/>
        <v>836.62692212999991</v>
      </c>
      <c r="BG11" s="457">
        <f t="shared" si="7"/>
        <v>779.6027927405496</v>
      </c>
      <c r="BH11" s="457">
        <f t="shared" si="7"/>
        <v>720.87099999999998</v>
      </c>
      <c r="BI11" s="457">
        <f t="shared" si="7"/>
        <v>697.05176069000004</v>
      </c>
      <c r="BJ11" s="457">
        <f t="shared" si="7"/>
        <v>642.11463335999997</v>
      </c>
      <c r="BK11" s="457">
        <f t="shared" si="7"/>
        <v>600.31661291890316</v>
      </c>
      <c r="BL11" s="457">
        <f t="shared" si="7"/>
        <v>559.92442127000004</v>
      </c>
      <c r="BM11" s="457">
        <f t="shared" si="7"/>
        <v>548.03660721503923</v>
      </c>
      <c r="BN11" s="457">
        <f t="shared" si="7"/>
        <v>529.75740402523707</v>
      </c>
      <c r="BO11" s="457">
        <f t="shared" si="7"/>
        <v>518.53362152957493</v>
      </c>
      <c r="BP11" s="457">
        <f t="shared" si="7"/>
        <v>523.88457191740724</v>
      </c>
      <c r="BQ11" s="457">
        <f t="shared" si="7"/>
        <v>513.45475950999992</v>
      </c>
      <c r="BR11" s="457">
        <f t="shared" si="7"/>
        <v>516.08061811252776</v>
      </c>
      <c r="BS11" s="457">
        <f t="shared" si="7"/>
        <v>522.03452683860587</v>
      </c>
      <c r="BT11" s="457">
        <f t="shared" si="7"/>
        <v>516.30467009524364</v>
      </c>
      <c r="BU11" s="457">
        <f t="shared" si="7"/>
        <v>354.38444881915711</v>
      </c>
      <c r="BV11" s="457">
        <f t="shared" si="7"/>
        <v>245.10983985996961</v>
      </c>
      <c r="BW11" s="457">
        <f t="shared" si="7"/>
        <v>245.19475680302384</v>
      </c>
      <c r="BX11" s="457">
        <f t="shared" si="7"/>
        <v>208.19528194075065</v>
      </c>
      <c r="BY11" s="457">
        <f t="shared" si="7"/>
        <v>133.70320006156211</v>
      </c>
      <c r="BZ11" s="458">
        <f t="shared" si="7"/>
        <v>130.57673691307477</v>
      </c>
      <c r="CA11" s="458">
        <f t="shared" si="7"/>
        <v>115.72094142129816</v>
      </c>
      <c r="CB11" s="458">
        <f t="shared" si="7"/>
        <v>126.52680410417712</v>
      </c>
      <c r="CC11" s="458">
        <f t="shared" si="7"/>
        <v>89.692553208174274</v>
      </c>
      <c r="CD11" s="458">
        <f t="shared" si="7"/>
        <v>76.142762143268712</v>
      </c>
      <c r="CE11" s="458">
        <f t="shared" si="7"/>
        <v>66.149587649201351</v>
      </c>
      <c r="CF11" s="458">
        <f t="shared" si="7"/>
        <v>57.437105846085196</v>
      </c>
      <c r="CG11" s="458">
        <f t="shared" si="7"/>
        <v>49.886867887155439</v>
      </c>
      <c r="CH11" s="466">
        <f t="shared" si="7"/>
        <v>43.329938727618476</v>
      </c>
    </row>
    <row r="12" spans="1:86" s="417" customFormat="1" x14ac:dyDescent="0.25">
      <c r="A12" s="413"/>
      <c r="B12" s="72" t="s">
        <v>569</v>
      </c>
      <c r="C12" s="238"/>
      <c r="D12" s="462" t="s">
        <v>616</v>
      </c>
      <c r="E12" s="462" t="s">
        <v>616</v>
      </c>
      <c r="F12" s="462" t="s">
        <v>616</v>
      </c>
      <c r="G12" s="462" t="s">
        <v>616</v>
      </c>
      <c r="H12" s="462" t="s">
        <v>616</v>
      </c>
      <c r="I12" s="462" t="s">
        <v>616</v>
      </c>
      <c r="J12" s="462" t="s">
        <v>616</v>
      </c>
      <c r="K12" s="462" t="s">
        <v>616</v>
      </c>
      <c r="L12" s="462" t="s">
        <v>616</v>
      </c>
      <c r="M12" s="462" t="s">
        <v>616</v>
      </c>
      <c r="N12" s="462" t="s">
        <v>616</v>
      </c>
      <c r="O12" s="462" t="s">
        <v>616</v>
      </c>
      <c r="P12" s="462" t="s">
        <v>616</v>
      </c>
      <c r="Q12" s="462" t="s">
        <v>616</v>
      </c>
      <c r="R12" s="462" t="s">
        <v>616</v>
      </c>
      <c r="S12" s="462" t="s">
        <v>616</v>
      </c>
      <c r="T12" s="462" t="s">
        <v>616</v>
      </c>
      <c r="U12" s="462" t="s">
        <v>616</v>
      </c>
      <c r="V12" s="462" t="s">
        <v>616</v>
      </c>
      <c r="W12" s="462" t="s">
        <v>616</v>
      </c>
      <c r="X12" s="462" t="s">
        <v>616</v>
      </c>
      <c r="Y12" s="462" t="s">
        <v>616</v>
      </c>
      <c r="Z12" s="462" t="s">
        <v>616</v>
      </c>
      <c r="AA12" s="462" t="s">
        <v>616</v>
      </c>
      <c r="AB12" s="462" t="s">
        <v>616</v>
      </c>
      <c r="AC12" s="462" t="s">
        <v>616</v>
      </c>
      <c r="AD12" s="462" t="s">
        <v>616</v>
      </c>
      <c r="AE12" s="462" t="s">
        <v>616</v>
      </c>
      <c r="AF12" s="462" t="s">
        <v>616</v>
      </c>
      <c r="AG12" s="462" t="s">
        <v>616</v>
      </c>
      <c r="AH12" s="462">
        <v>433.19637841651365</v>
      </c>
      <c r="AI12" s="462">
        <v>491.57804255409542</v>
      </c>
      <c r="AJ12" s="462">
        <v>554.82967264977924</v>
      </c>
      <c r="AK12" s="462">
        <v>597.63212258588965</v>
      </c>
      <c r="AL12" s="462">
        <v>630.14592004132612</v>
      </c>
      <c r="AM12" s="462">
        <v>661.919258538132</v>
      </c>
      <c r="AN12" s="462">
        <v>665.25957529428422</v>
      </c>
      <c r="AO12" s="462">
        <v>668.58081446977872</v>
      </c>
      <c r="AP12" s="462">
        <v>686.54822330144486</v>
      </c>
      <c r="AQ12" s="462">
        <v>687.83778406598583</v>
      </c>
      <c r="AR12" s="462">
        <v>683.46392070541924</v>
      </c>
      <c r="AS12" s="462">
        <v>656.05418789515488</v>
      </c>
      <c r="AT12" s="462">
        <v>683.68441738207923</v>
      </c>
      <c r="AU12" s="462">
        <v>746.31190271576043</v>
      </c>
      <c r="AV12" s="462">
        <v>720.91047448732343</v>
      </c>
      <c r="AW12" s="462">
        <v>722.98375426855523</v>
      </c>
      <c r="AX12" s="462">
        <v>701.70056148671415</v>
      </c>
      <c r="AY12" s="462">
        <v>683.57531623989541</v>
      </c>
      <c r="AZ12" s="462">
        <v>648.47078202168245</v>
      </c>
      <c r="BA12" s="462">
        <v>655.47438801712497</v>
      </c>
      <c r="BB12" s="462">
        <v>638.58108077177928</v>
      </c>
      <c r="BC12" s="462">
        <v>650.31584786041594</v>
      </c>
      <c r="BD12" s="462">
        <v>631.10693085508979</v>
      </c>
      <c r="BE12" s="462">
        <v>736.26207961364651</v>
      </c>
      <c r="BF12" s="462">
        <v>738.48558911616817</v>
      </c>
      <c r="BG12" s="462">
        <v>691.18314787227746</v>
      </c>
      <c r="BH12" s="462">
        <v>636.20925212450004</v>
      </c>
      <c r="BI12" s="462">
        <v>618.61569305871558</v>
      </c>
      <c r="BJ12" s="462">
        <v>572.93044173153885</v>
      </c>
      <c r="BK12" s="462">
        <v>547.30458607473906</v>
      </c>
      <c r="BL12" s="462">
        <v>515.55293311502305</v>
      </c>
      <c r="BM12" s="462">
        <v>512.88008897976067</v>
      </c>
      <c r="BN12" s="462">
        <v>492.72786275860085</v>
      </c>
      <c r="BO12" s="462">
        <v>489.66027087611786</v>
      </c>
      <c r="BP12" s="462">
        <v>502.77979164042989</v>
      </c>
      <c r="BQ12" s="462">
        <v>499.19309366482179</v>
      </c>
      <c r="BR12" s="462">
        <v>506.96691126187358</v>
      </c>
      <c r="BS12" s="462">
        <v>516.5294929940469</v>
      </c>
      <c r="BT12" s="462">
        <v>512.97957527602387</v>
      </c>
      <c r="BU12" s="462">
        <v>351.4503564749092</v>
      </c>
      <c r="BV12" s="462">
        <v>243.72607386059869</v>
      </c>
      <c r="BW12" s="462">
        <v>244.69764471340798</v>
      </c>
      <c r="BX12" s="462">
        <v>208.19528194075065</v>
      </c>
      <c r="BY12" s="462">
        <v>133.70320006156211</v>
      </c>
      <c r="BZ12" s="463">
        <v>130.57673691307477</v>
      </c>
      <c r="CA12" s="463">
        <v>115.72094142129816</v>
      </c>
      <c r="CB12" s="463">
        <v>126.52680410417712</v>
      </c>
      <c r="CC12" s="463">
        <v>89.692553208174274</v>
      </c>
      <c r="CD12" s="463">
        <v>76.142762143268712</v>
      </c>
      <c r="CE12" s="463">
        <v>66.149587649201351</v>
      </c>
      <c r="CF12" s="463">
        <v>57.437105846085196</v>
      </c>
      <c r="CG12" s="463">
        <v>49.886867887155439</v>
      </c>
      <c r="CH12" s="464">
        <v>43.329938727618476</v>
      </c>
    </row>
    <row r="13" spans="1:86" s="417" customFormat="1" x14ac:dyDescent="0.25">
      <c r="A13" s="413"/>
      <c r="B13" s="72" t="s">
        <v>568</v>
      </c>
      <c r="C13" s="238"/>
      <c r="D13" s="462" t="s">
        <v>616</v>
      </c>
      <c r="E13" s="462" t="s">
        <v>616</v>
      </c>
      <c r="F13" s="462" t="s">
        <v>616</v>
      </c>
      <c r="G13" s="462" t="s">
        <v>616</v>
      </c>
      <c r="H13" s="462" t="s">
        <v>616</v>
      </c>
      <c r="I13" s="462" t="s">
        <v>616</v>
      </c>
      <c r="J13" s="462" t="s">
        <v>616</v>
      </c>
      <c r="K13" s="462" t="s">
        <v>616</v>
      </c>
      <c r="L13" s="462" t="s">
        <v>616</v>
      </c>
      <c r="M13" s="462" t="s">
        <v>616</v>
      </c>
      <c r="N13" s="462" t="s">
        <v>616</v>
      </c>
      <c r="O13" s="462" t="s">
        <v>616</v>
      </c>
      <c r="P13" s="462" t="s">
        <v>616</v>
      </c>
      <c r="Q13" s="462" t="s">
        <v>616</v>
      </c>
      <c r="R13" s="462" t="s">
        <v>616</v>
      </c>
      <c r="S13" s="462" t="s">
        <v>616</v>
      </c>
      <c r="T13" s="462" t="s">
        <v>616</v>
      </c>
      <c r="U13" s="462" t="s">
        <v>616</v>
      </c>
      <c r="V13" s="462" t="s">
        <v>616</v>
      </c>
      <c r="W13" s="462" t="s">
        <v>616</v>
      </c>
      <c r="X13" s="462" t="s">
        <v>616</v>
      </c>
      <c r="Y13" s="462" t="s">
        <v>616</v>
      </c>
      <c r="Z13" s="462" t="s">
        <v>616</v>
      </c>
      <c r="AA13" s="462" t="s">
        <v>616</v>
      </c>
      <c r="AB13" s="462" t="s">
        <v>616</v>
      </c>
      <c r="AC13" s="462" t="s">
        <v>616</v>
      </c>
      <c r="AD13" s="462" t="s">
        <v>616</v>
      </c>
      <c r="AE13" s="462" t="s">
        <v>616</v>
      </c>
      <c r="AF13" s="462" t="s">
        <v>616</v>
      </c>
      <c r="AG13" s="462" t="s">
        <v>616</v>
      </c>
      <c r="AH13" s="462">
        <v>71.803621583486347</v>
      </c>
      <c r="AI13" s="462">
        <v>71.309207260582085</v>
      </c>
      <c r="AJ13" s="462">
        <v>81.190527498478616</v>
      </c>
      <c r="AK13" s="462">
        <v>88.216061253991739</v>
      </c>
      <c r="AL13" s="462">
        <v>85.854079958673921</v>
      </c>
      <c r="AM13" s="462">
        <v>94.080741461868001</v>
      </c>
      <c r="AN13" s="462">
        <v>93.74042470571581</v>
      </c>
      <c r="AO13" s="462">
        <v>98.41918553022127</v>
      </c>
      <c r="AP13" s="462">
        <v>98.451776698555136</v>
      </c>
      <c r="AQ13" s="462">
        <v>101.4122159340142</v>
      </c>
      <c r="AR13" s="462">
        <v>103.7000792945807</v>
      </c>
      <c r="AS13" s="462">
        <v>115.24881210484507</v>
      </c>
      <c r="AT13" s="462">
        <v>105.20758261792079</v>
      </c>
      <c r="AU13" s="462">
        <v>132.47009728423961</v>
      </c>
      <c r="AV13" s="462">
        <v>139.23752551267657</v>
      </c>
      <c r="AW13" s="462">
        <v>145.01624573144477</v>
      </c>
      <c r="AX13" s="462">
        <v>140.12043851328579</v>
      </c>
      <c r="AY13" s="462">
        <v>137.73568376010451</v>
      </c>
      <c r="AZ13" s="462">
        <v>123.15021797831749</v>
      </c>
      <c r="BA13" s="462">
        <v>112.47661198287514</v>
      </c>
      <c r="BB13" s="462">
        <v>106.20491922822067</v>
      </c>
      <c r="BC13" s="462">
        <v>100.0911521395842</v>
      </c>
      <c r="BD13" s="462">
        <v>91.467069144910184</v>
      </c>
      <c r="BE13" s="462">
        <v>94.275213728127369</v>
      </c>
      <c r="BF13" s="462">
        <v>98.141333013831741</v>
      </c>
      <c r="BG13" s="462">
        <v>88.419644868272087</v>
      </c>
      <c r="BH13" s="462">
        <v>84.661747875499969</v>
      </c>
      <c r="BI13" s="462">
        <v>78.43606763128443</v>
      </c>
      <c r="BJ13" s="462">
        <v>69.184191628461178</v>
      </c>
      <c r="BK13" s="462">
        <v>53.012026844164069</v>
      </c>
      <c r="BL13" s="462">
        <v>44.371488154976973</v>
      </c>
      <c r="BM13" s="462">
        <v>35.156518235278511</v>
      </c>
      <c r="BN13" s="462">
        <v>37.029541266636251</v>
      </c>
      <c r="BO13" s="462">
        <v>28.873350653457123</v>
      </c>
      <c r="BP13" s="462">
        <v>21.10478027697734</v>
      </c>
      <c r="BQ13" s="462">
        <v>14.26166584517814</v>
      </c>
      <c r="BR13" s="462">
        <v>9.1137068506542054</v>
      </c>
      <c r="BS13" s="462">
        <v>5.5050338445589686</v>
      </c>
      <c r="BT13" s="462">
        <v>3.3250948192197995</v>
      </c>
      <c r="BU13" s="462">
        <v>2.934092344247913</v>
      </c>
      <c r="BV13" s="462">
        <v>1.3837659993709353</v>
      </c>
      <c r="BW13" s="462">
        <v>0.49711208961585279</v>
      </c>
      <c r="BX13" s="462">
        <v>0</v>
      </c>
      <c r="BY13" s="462">
        <v>0</v>
      </c>
      <c r="BZ13" s="463">
        <v>0</v>
      </c>
      <c r="CA13" s="463">
        <v>0</v>
      </c>
      <c r="CB13" s="463">
        <v>0</v>
      </c>
      <c r="CC13" s="463">
        <v>0</v>
      </c>
      <c r="CD13" s="463">
        <v>0</v>
      </c>
      <c r="CE13" s="463">
        <v>0</v>
      </c>
      <c r="CF13" s="463">
        <v>0</v>
      </c>
      <c r="CG13" s="463">
        <v>0</v>
      </c>
      <c r="CH13" s="464">
        <v>0</v>
      </c>
    </row>
    <row r="14" spans="1:86" s="417" customFormat="1" ht="26.25" customHeight="1" x14ac:dyDescent="0.3">
      <c r="A14" s="413"/>
      <c r="B14" s="79" t="s">
        <v>675</v>
      </c>
      <c r="C14" s="72"/>
      <c r="D14" s="457">
        <v>0</v>
      </c>
      <c r="E14" s="457">
        <v>0</v>
      </c>
      <c r="F14" s="457">
        <v>0</v>
      </c>
      <c r="G14" s="457">
        <v>0</v>
      </c>
      <c r="H14" s="457">
        <v>0</v>
      </c>
      <c r="I14" s="457">
        <v>0</v>
      </c>
      <c r="J14" s="457">
        <v>0</v>
      </c>
      <c r="K14" s="457">
        <v>0</v>
      </c>
      <c r="L14" s="457">
        <v>0</v>
      </c>
      <c r="M14" s="457">
        <v>0</v>
      </c>
      <c r="N14" s="457">
        <v>0</v>
      </c>
      <c r="O14" s="457">
        <v>0</v>
      </c>
      <c r="P14" s="457">
        <v>0</v>
      </c>
      <c r="Q14" s="457">
        <v>0</v>
      </c>
      <c r="R14" s="457">
        <v>0</v>
      </c>
      <c r="S14" s="457">
        <v>0</v>
      </c>
      <c r="T14" s="457">
        <v>0</v>
      </c>
      <c r="U14" s="457">
        <v>0</v>
      </c>
      <c r="V14" s="457">
        <v>0</v>
      </c>
      <c r="W14" s="457">
        <v>0</v>
      </c>
      <c r="X14" s="457">
        <v>0</v>
      </c>
      <c r="Y14" s="457">
        <v>0</v>
      </c>
      <c r="Z14" s="457">
        <v>0</v>
      </c>
      <c r="AA14" s="457">
        <v>0</v>
      </c>
      <c r="AB14" s="457">
        <v>0</v>
      </c>
      <c r="AC14" s="457">
        <v>0</v>
      </c>
      <c r="AD14" s="457">
        <v>0</v>
      </c>
      <c r="AE14" s="457">
        <v>0</v>
      </c>
      <c r="AF14" s="457">
        <v>0</v>
      </c>
      <c r="AG14" s="457">
        <v>0</v>
      </c>
      <c r="AH14" s="457">
        <f t="shared" ref="AH14:BM14" si="8">SUM(AH15:AH16)</f>
        <v>0</v>
      </c>
      <c r="AI14" s="457">
        <f t="shared" si="8"/>
        <v>0.11275018532246109</v>
      </c>
      <c r="AJ14" s="457">
        <f t="shared" si="8"/>
        <v>1.9797998517420314</v>
      </c>
      <c r="AK14" s="457">
        <f t="shared" si="8"/>
        <v>5.1518161601186057</v>
      </c>
      <c r="AL14" s="457">
        <f t="shared" si="8"/>
        <v>9</v>
      </c>
      <c r="AM14" s="457">
        <f t="shared" si="8"/>
        <v>14.999999999999998</v>
      </c>
      <c r="AN14" s="457">
        <f t="shared" si="8"/>
        <v>26</v>
      </c>
      <c r="AO14" s="457">
        <f t="shared" si="8"/>
        <v>33</v>
      </c>
      <c r="AP14" s="457">
        <f t="shared" si="8"/>
        <v>40</v>
      </c>
      <c r="AQ14" s="457">
        <f t="shared" si="8"/>
        <v>50.000000000000007</v>
      </c>
      <c r="AR14" s="457">
        <f t="shared" si="8"/>
        <v>63</v>
      </c>
      <c r="AS14" s="457">
        <f t="shared" si="8"/>
        <v>81</v>
      </c>
      <c r="AT14" s="457">
        <f t="shared" si="8"/>
        <v>100.494</v>
      </c>
      <c r="AU14" s="457">
        <f t="shared" si="8"/>
        <v>131.81700000000001</v>
      </c>
      <c r="AV14" s="457">
        <f t="shared" si="8"/>
        <v>149.852</v>
      </c>
      <c r="AW14" s="457">
        <f t="shared" si="8"/>
        <v>172</v>
      </c>
      <c r="AX14" s="457">
        <f t="shared" si="8"/>
        <v>180.179</v>
      </c>
      <c r="AY14" s="457">
        <f t="shared" si="8"/>
        <v>195.07400000000001</v>
      </c>
      <c r="AZ14" s="457">
        <f t="shared" si="8"/>
        <v>209.62</v>
      </c>
      <c r="BA14" s="457">
        <f t="shared" si="8"/>
        <v>219.12200000000001</v>
      </c>
      <c r="BB14" s="457">
        <f t="shared" si="8"/>
        <v>229.62</v>
      </c>
      <c r="BC14" s="457">
        <f t="shared" si="8"/>
        <v>251.28299999999999</v>
      </c>
      <c r="BD14" s="457">
        <f t="shared" si="8"/>
        <v>263.27600000000001</v>
      </c>
      <c r="BE14" s="457">
        <f t="shared" si="8"/>
        <v>268.75837131822618</v>
      </c>
      <c r="BF14" s="457">
        <f t="shared" si="8"/>
        <v>250.78770996</v>
      </c>
      <c r="BG14" s="457">
        <f t="shared" si="8"/>
        <v>227.07527540672788</v>
      </c>
      <c r="BH14" s="457">
        <f t="shared" si="8"/>
        <v>201.93699999999998</v>
      </c>
      <c r="BI14" s="457">
        <f t="shared" si="8"/>
        <v>177.48814832000002</v>
      </c>
      <c r="BJ14" s="457">
        <f t="shared" si="8"/>
        <v>154.43310238999999</v>
      </c>
      <c r="BK14" s="457">
        <f t="shared" si="8"/>
        <v>135.85556475999999</v>
      </c>
      <c r="BL14" s="457">
        <f t="shared" si="8"/>
        <v>114.82576818</v>
      </c>
      <c r="BM14" s="457">
        <f t="shared" si="8"/>
        <v>101.60390247496059</v>
      </c>
      <c r="BN14" s="457">
        <f t="shared" ref="BN14:CH14" si="9">SUM(BN15:BN16)</f>
        <v>83.766830504763064</v>
      </c>
      <c r="BO14" s="457">
        <f t="shared" si="9"/>
        <v>75.424392390424856</v>
      </c>
      <c r="BP14" s="457">
        <f t="shared" si="9"/>
        <v>68.65537360259259</v>
      </c>
      <c r="BQ14" s="457">
        <f t="shared" si="9"/>
        <v>68.776242409999995</v>
      </c>
      <c r="BR14" s="457">
        <f t="shared" si="9"/>
        <v>54.585042177472431</v>
      </c>
      <c r="BS14" s="457">
        <f t="shared" si="9"/>
        <v>46.88593851139494</v>
      </c>
      <c r="BT14" s="457">
        <f t="shared" si="9"/>
        <v>41.032823404756357</v>
      </c>
      <c r="BU14" s="457">
        <f t="shared" si="9"/>
        <v>38.247009674383257</v>
      </c>
      <c r="BV14" s="457">
        <f t="shared" si="9"/>
        <v>33.184287718519109</v>
      </c>
      <c r="BW14" s="457">
        <f t="shared" si="9"/>
        <v>38.75485990120746</v>
      </c>
      <c r="BX14" s="457">
        <f t="shared" si="9"/>
        <v>32.600029553285474</v>
      </c>
      <c r="BY14" s="457">
        <f t="shared" si="9"/>
        <v>20.053445669660672</v>
      </c>
      <c r="BZ14" s="458">
        <f t="shared" si="9"/>
        <v>14.84743259351978</v>
      </c>
      <c r="CA14" s="458">
        <f t="shared" si="9"/>
        <v>20.831744110168376</v>
      </c>
      <c r="CB14" s="458">
        <f t="shared" si="9"/>
        <v>14.568938427449318</v>
      </c>
      <c r="CC14" s="458">
        <f t="shared" si="9"/>
        <v>10.327655822356087</v>
      </c>
      <c r="CD14" s="458">
        <f t="shared" si="9"/>
        <v>8.7674641054541418</v>
      </c>
      <c r="CE14" s="458">
        <f t="shared" si="9"/>
        <v>7.6167992725784828</v>
      </c>
      <c r="CF14" s="458">
        <f t="shared" si="9"/>
        <v>6.6135998964576608</v>
      </c>
      <c r="CG14" s="458">
        <f t="shared" si="9"/>
        <v>5.744227175672985</v>
      </c>
      <c r="CH14" s="466">
        <f t="shared" si="9"/>
        <v>4.9892290717156005</v>
      </c>
    </row>
    <row r="15" spans="1:86" s="417" customFormat="1" x14ac:dyDescent="0.25">
      <c r="A15" s="413"/>
      <c r="B15" s="72" t="s">
        <v>569</v>
      </c>
      <c r="C15" s="238"/>
      <c r="D15" s="462" t="s">
        <v>616</v>
      </c>
      <c r="E15" s="462" t="s">
        <v>616</v>
      </c>
      <c r="F15" s="462" t="s">
        <v>616</v>
      </c>
      <c r="G15" s="462" t="s">
        <v>616</v>
      </c>
      <c r="H15" s="462" t="s">
        <v>616</v>
      </c>
      <c r="I15" s="462" t="s">
        <v>616</v>
      </c>
      <c r="J15" s="462" t="s">
        <v>616</v>
      </c>
      <c r="K15" s="462" t="s">
        <v>616</v>
      </c>
      <c r="L15" s="462" t="s">
        <v>616</v>
      </c>
      <c r="M15" s="462" t="s">
        <v>616</v>
      </c>
      <c r="N15" s="462" t="s">
        <v>616</v>
      </c>
      <c r="O15" s="462" t="s">
        <v>616</v>
      </c>
      <c r="P15" s="462" t="s">
        <v>616</v>
      </c>
      <c r="Q15" s="462" t="s">
        <v>616</v>
      </c>
      <c r="R15" s="462" t="s">
        <v>616</v>
      </c>
      <c r="S15" s="462" t="s">
        <v>616</v>
      </c>
      <c r="T15" s="462" t="s">
        <v>616</v>
      </c>
      <c r="U15" s="462" t="s">
        <v>616</v>
      </c>
      <c r="V15" s="462" t="s">
        <v>616</v>
      </c>
      <c r="W15" s="462" t="s">
        <v>616</v>
      </c>
      <c r="X15" s="462" t="s">
        <v>616</v>
      </c>
      <c r="Y15" s="462" t="s">
        <v>616</v>
      </c>
      <c r="Z15" s="462" t="s">
        <v>616</v>
      </c>
      <c r="AA15" s="462" t="s">
        <v>616</v>
      </c>
      <c r="AB15" s="462" t="s">
        <v>616</v>
      </c>
      <c r="AC15" s="462" t="s">
        <v>616</v>
      </c>
      <c r="AD15" s="462" t="s">
        <v>616</v>
      </c>
      <c r="AE15" s="462" t="s">
        <v>616</v>
      </c>
      <c r="AF15" s="462" t="s">
        <v>616</v>
      </c>
      <c r="AG15" s="462" t="s">
        <v>616</v>
      </c>
      <c r="AH15" s="462">
        <v>0</v>
      </c>
      <c r="AI15" s="462">
        <v>0.11206975139097579</v>
      </c>
      <c r="AJ15" s="462">
        <v>1.9559041394144265</v>
      </c>
      <c r="AK15" s="462">
        <v>5.0585443704334674</v>
      </c>
      <c r="AL15" s="462">
        <v>8.7827442902784227</v>
      </c>
      <c r="AM15" s="462">
        <v>14.547383938080046</v>
      </c>
      <c r="AN15" s="462">
        <v>25.200944752617477</v>
      </c>
      <c r="AO15" s="462">
        <v>31.504743957915213</v>
      </c>
      <c r="AP15" s="462">
        <v>37.911238941429318</v>
      </c>
      <c r="AQ15" s="462">
        <v>47.069913087934566</v>
      </c>
      <c r="AR15" s="462">
        <v>58.896281800391392</v>
      </c>
      <c r="AS15" s="462">
        <v>74.07692307692308</v>
      </c>
      <c r="AT15" s="462">
        <v>91.577492841228676</v>
      </c>
      <c r="AU15" s="462">
        <v>117.29437072428964</v>
      </c>
      <c r="AV15" s="462">
        <v>131.3422809077048</v>
      </c>
      <c r="AW15" s="462">
        <v>150.21983887907462</v>
      </c>
      <c r="AX15" s="462">
        <v>157.36262069414141</v>
      </c>
      <c r="AY15" s="462">
        <v>168.15600838473355</v>
      </c>
      <c r="AZ15" s="462">
        <v>181.41047939847496</v>
      </c>
      <c r="BA15" s="462">
        <v>192.10670709999971</v>
      </c>
      <c r="BB15" s="462">
        <v>201.31550583145179</v>
      </c>
      <c r="BC15" s="462">
        <v>222.24598609428827</v>
      </c>
      <c r="BD15" s="462">
        <v>234.76715728678226</v>
      </c>
      <c r="BE15" s="462">
        <v>238.79510529135356</v>
      </c>
      <c r="BF15" s="462">
        <v>219.73165192058175</v>
      </c>
      <c r="BG15" s="462">
        <v>193.369</v>
      </c>
      <c r="BH15" s="462">
        <v>168.06399999999999</v>
      </c>
      <c r="BI15" s="462">
        <v>145.82337039453446</v>
      </c>
      <c r="BJ15" s="462">
        <v>125.21887532471118</v>
      </c>
      <c r="BK15" s="462">
        <v>109.93033523194052</v>
      </c>
      <c r="BL15" s="462">
        <v>93.800845414279749</v>
      </c>
      <c r="BM15" s="462">
        <v>85.276843175502719</v>
      </c>
      <c r="BN15" s="462">
        <v>70.562745196511173</v>
      </c>
      <c r="BO15" s="462">
        <v>66.952021430840631</v>
      </c>
      <c r="BP15" s="462">
        <v>61.481935140817022</v>
      </c>
      <c r="BQ15" s="462">
        <v>64.529378218725824</v>
      </c>
      <c r="BR15" s="462">
        <v>51.410505015048706</v>
      </c>
      <c r="BS15" s="462">
        <v>45.57355537163707</v>
      </c>
      <c r="BT15" s="462">
        <v>39.499139075463006</v>
      </c>
      <c r="BU15" s="462">
        <v>37.930347194836223</v>
      </c>
      <c r="BV15" s="462">
        <v>32.996946039031812</v>
      </c>
      <c r="BW15" s="462">
        <v>38.676287628131753</v>
      </c>
      <c r="BX15" s="462">
        <v>32.600029553285474</v>
      </c>
      <c r="BY15" s="462">
        <v>20.053445669660672</v>
      </c>
      <c r="BZ15" s="463">
        <v>14.84743259351978</v>
      </c>
      <c r="CA15" s="463">
        <v>20.831744110168376</v>
      </c>
      <c r="CB15" s="463">
        <v>14.568938427449318</v>
      </c>
      <c r="CC15" s="463">
        <v>10.327655822356087</v>
      </c>
      <c r="CD15" s="463">
        <v>8.7674641054541418</v>
      </c>
      <c r="CE15" s="463">
        <v>7.6167992725784828</v>
      </c>
      <c r="CF15" s="463">
        <v>6.6135998964576608</v>
      </c>
      <c r="CG15" s="463">
        <v>5.744227175672985</v>
      </c>
      <c r="CH15" s="464">
        <v>4.9892290717156005</v>
      </c>
    </row>
    <row r="16" spans="1:86" s="417" customFormat="1" x14ac:dyDescent="0.25">
      <c r="B16" s="72" t="s">
        <v>568</v>
      </c>
      <c r="C16" s="238"/>
      <c r="D16" s="462" t="s">
        <v>616</v>
      </c>
      <c r="E16" s="462" t="s">
        <v>616</v>
      </c>
      <c r="F16" s="462" t="s">
        <v>616</v>
      </c>
      <c r="G16" s="462" t="s">
        <v>616</v>
      </c>
      <c r="H16" s="462" t="s">
        <v>616</v>
      </c>
      <c r="I16" s="462" t="s">
        <v>616</v>
      </c>
      <c r="J16" s="462" t="s">
        <v>616</v>
      </c>
      <c r="K16" s="462" t="s">
        <v>616</v>
      </c>
      <c r="L16" s="462" t="s">
        <v>616</v>
      </c>
      <c r="M16" s="462" t="s">
        <v>616</v>
      </c>
      <c r="N16" s="462" t="s">
        <v>616</v>
      </c>
      <c r="O16" s="462" t="s">
        <v>616</v>
      </c>
      <c r="P16" s="462" t="s">
        <v>616</v>
      </c>
      <c r="Q16" s="462" t="s">
        <v>616</v>
      </c>
      <c r="R16" s="462" t="s">
        <v>616</v>
      </c>
      <c r="S16" s="462" t="s">
        <v>616</v>
      </c>
      <c r="T16" s="462" t="s">
        <v>616</v>
      </c>
      <c r="U16" s="462" t="s">
        <v>616</v>
      </c>
      <c r="V16" s="462" t="s">
        <v>616</v>
      </c>
      <c r="W16" s="462" t="s">
        <v>616</v>
      </c>
      <c r="X16" s="462" t="s">
        <v>616</v>
      </c>
      <c r="Y16" s="462" t="s">
        <v>616</v>
      </c>
      <c r="Z16" s="462" t="s">
        <v>616</v>
      </c>
      <c r="AA16" s="462" t="s">
        <v>616</v>
      </c>
      <c r="AB16" s="462" t="s">
        <v>616</v>
      </c>
      <c r="AC16" s="462" t="s">
        <v>616</v>
      </c>
      <c r="AD16" s="462" t="s">
        <v>616</v>
      </c>
      <c r="AE16" s="462" t="s">
        <v>616</v>
      </c>
      <c r="AF16" s="462" t="s">
        <v>616</v>
      </c>
      <c r="AG16" s="462" t="s">
        <v>616</v>
      </c>
      <c r="AH16" s="462">
        <v>0</v>
      </c>
      <c r="AI16" s="462">
        <v>6.8043393148529703E-4</v>
      </c>
      <c r="AJ16" s="462">
        <v>2.389571232760496E-2</v>
      </c>
      <c r="AK16" s="462">
        <v>9.3271789685138398E-2</v>
      </c>
      <c r="AL16" s="462">
        <v>0.21725570972157768</v>
      </c>
      <c r="AM16" s="462">
        <v>0.45261606191995341</v>
      </c>
      <c r="AN16" s="462">
        <v>0.79905524738252098</v>
      </c>
      <c r="AO16" s="462">
        <v>1.4952560420847878</v>
      </c>
      <c r="AP16" s="462">
        <v>2.0887610585706842</v>
      </c>
      <c r="AQ16" s="462">
        <v>2.9300869120654411</v>
      </c>
      <c r="AR16" s="462">
        <v>4.1037181996086094</v>
      </c>
      <c r="AS16" s="462">
        <v>6.9230769230769234</v>
      </c>
      <c r="AT16" s="462">
        <v>8.9165071587713225</v>
      </c>
      <c r="AU16" s="462">
        <v>14.522629275710372</v>
      </c>
      <c r="AV16" s="462">
        <v>18.509719092295203</v>
      </c>
      <c r="AW16" s="462">
        <v>21.780161120925374</v>
      </c>
      <c r="AX16" s="462">
        <v>22.816379305858582</v>
      </c>
      <c r="AY16" s="462">
        <v>26.917991615266445</v>
      </c>
      <c r="AZ16" s="462">
        <v>28.20952060152505</v>
      </c>
      <c r="BA16" s="462">
        <v>27.015292900000315</v>
      </c>
      <c r="BB16" s="462">
        <v>28.304494168548207</v>
      </c>
      <c r="BC16" s="462">
        <v>29.037013905711706</v>
      </c>
      <c r="BD16" s="462">
        <v>28.508842713217764</v>
      </c>
      <c r="BE16" s="462">
        <v>29.963266026872617</v>
      </c>
      <c r="BF16" s="462">
        <v>31.056058039418243</v>
      </c>
      <c r="BG16" s="462">
        <v>33.70627540672789</v>
      </c>
      <c r="BH16" s="462">
        <v>33.872999999999998</v>
      </c>
      <c r="BI16" s="462">
        <v>31.66477792546555</v>
      </c>
      <c r="BJ16" s="462">
        <v>29.214227065288803</v>
      </c>
      <c r="BK16" s="462">
        <v>25.925229528059475</v>
      </c>
      <c r="BL16" s="462">
        <v>21.024922765720252</v>
      </c>
      <c r="BM16" s="462">
        <v>16.327059299457879</v>
      </c>
      <c r="BN16" s="462">
        <v>13.204085308251896</v>
      </c>
      <c r="BO16" s="462">
        <v>8.4723709595842251</v>
      </c>
      <c r="BP16" s="462">
        <v>7.1734384617755698</v>
      </c>
      <c r="BQ16" s="462">
        <v>4.2468641912741756</v>
      </c>
      <c r="BR16" s="462">
        <v>3.174537162423726</v>
      </c>
      <c r="BS16" s="462">
        <v>1.3123831397578662</v>
      </c>
      <c r="BT16" s="462">
        <v>1.53368432929335</v>
      </c>
      <c r="BU16" s="462">
        <v>0.31666247954703558</v>
      </c>
      <c r="BV16" s="462">
        <v>0.18734167948729749</v>
      </c>
      <c r="BW16" s="462">
        <v>7.8572273075707424E-2</v>
      </c>
      <c r="BX16" s="462">
        <v>0</v>
      </c>
      <c r="BY16" s="462">
        <v>0</v>
      </c>
      <c r="BZ16" s="463">
        <v>0</v>
      </c>
      <c r="CA16" s="463">
        <v>0</v>
      </c>
      <c r="CB16" s="463">
        <v>0</v>
      </c>
      <c r="CC16" s="463">
        <v>0</v>
      </c>
      <c r="CD16" s="463">
        <v>0</v>
      </c>
      <c r="CE16" s="463">
        <v>0</v>
      </c>
      <c r="CF16" s="463">
        <v>0</v>
      </c>
      <c r="CG16" s="463">
        <v>0</v>
      </c>
      <c r="CH16" s="468">
        <v>0</v>
      </c>
    </row>
    <row r="17" spans="1:86" s="417" customFormat="1" ht="26.25" customHeight="1" x14ac:dyDescent="0.3">
      <c r="B17" s="79" t="s">
        <v>676</v>
      </c>
      <c r="C17" s="238"/>
      <c r="D17" s="457">
        <f>SUM(D18, D19,D20)</f>
        <v>0</v>
      </c>
      <c r="E17" s="457">
        <f t="shared" ref="E17:BP17" si="10">SUM(E18, E19,E20)</f>
        <v>0</v>
      </c>
      <c r="F17" s="457">
        <f t="shared" si="10"/>
        <v>0</v>
      </c>
      <c r="G17" s="457">
        <f t="shared" si="10"/>
        <v>0</v>
      </c>
      <c r="H17" s="457">
        <f t="shared" si="10"/>
        <v>0</v>
      </c>
      <c r="I17" s="457">
        <f t="shared" si="10"/>
        <v>0</v>
      </c>
      <c r="J17" s="457">
        <f t="shared" si="10"/>
        <v>0</v>
      </c>
      <c r="K17" s="457">
        <f t="shared" si="10"/>
        <v>0</v>
      </c>
      <c r="L17" s="457">
        <f t="shared" si="10"/>
        <v>0</v>
      </c>
      <c r="M17" s="457">
        <f t="shared" si="10"/>
        <v>0</v>
      </c>
      <c r="N17" s="457">
        <f t="shared" si="10"/>
        <v>0</v>
      </c>
      <c r="O17" s="457">
        <f t="shared" si="10"/>
        <v>0</v>
      </c>
      <c r="P17" s="457">
        <f t="shared" si="10"/>
        <v>0</v>
      </c>
      <c r="Q17" s="457">
        <f t="shared" si="10"/>
        <v>0</v>
      </c>
      <c r="R17" s="457">
        <f t="shared" si="10"/>
        <v>0</v>
      </c>
      <c r="S17" s="457">
        <f t="shared" si="10"/>
        <v>0</v>
      </c>
      <c r="T17" s="457">
        <f t="shared" si="10"/>
        <v>0</v>
      </c>
      <c r="U17" s="457">
        <f t="shared" si="10"/>
        <v>0</v>
      </c>
      <c r="V17" s="457">
        <f t="shared" si="10"/>
        <v>0</v>
      </c>
      <c r="W17" s="457">
        <f t="shared" si="10"/>
        <v>0</v>
      </c>
      <c r="X17" s="457">
        <f t="shared" si="10"/>
        <v>0</v>
      </c>
      <c r="Y17" s="457">
        <f t="shared" si="10"/>
        <v>0</v>
      </c>
      <c r="Z17" s="457">
        <f t="shared" si="10"/>
        <v>0</v>
      </c>
      <c r="AA17" s="457">
        <f t="shared" si="10"/>
        <v>0</v>
      </c>
      <c r="AB17" s="457">
        <f t="shared" si="10"/>
        <v>0</v>
      </c>
      <c r="AC17" s="457">
        <f t="shared" si="10"/>
        <v>0</v>
      </c>
      <c r="AD17" s="457">
        <f t="shared" si="10"/>
        <v>0</v>
      </c>
      <c r="AE17" s="457">
        <f t="shared" si="10"/>
        <v>0</v>
      </c>
      <c r="AF17" s="457">
        <f t="shared" si="10"/>
        <v>0</v>
      </c>
      <c r="AG17" s="457">
        <f t="shared" si="10"/>
        <v>0</v>
      </c>
      <c r="AH17" s="457">
        <f t="shared" si="10"/>
        <v>0</v>
      </c>
      <c r="AI17" s="457">
        <f t="shared" si="10"/>
        <v>0</v>
      </c>
      <c r="AJ17" s="457">
        <f t="shared" si="10"/>
        <v>0</v>
      </c>
      <c r="AK17" s="457">
        <f t="shared" si="10"/>
        <v>0</v>
      </c>
      <c r="AL17" s="457">
        <f t="shared" si="10"/>
        <v>0</v>
      </c>
      <c r="AM17" s="457">
        <f t="shared" si="10"/>
        <v>0</v>
      </c>
      <c r="AN17" s="457">
        <f t="shared" si="10"/>
        <v>0</v>
      </c>
      <c r="AO17" s="457">
        <f t="shared" si="10"/>
        <v>0</v>
      </c>
      <c r="AP17" s="457">
        <f t="shared" si="10"/>
        <v>0</v>
      </c>
      <c r="AQ17" s="457">
        <f t="shared" si="10"/>
        <v>0</v>
      </c>
      <c r="AR17" s="457">
        <f t="shared" si="10"/>
        <v>0</v>
      </c>
      <c r="AS17" s="457">
        <f t="shared" si="10"/>
        <v>0</v>
      </c>
      <c r="AT17" s="457">
        <f t="shared" si="10"/>
        <v>0</v>
      </c>
      <c r="AU17" s="457">
        <f t="shared" si="10"/>
        <v>0</v>
      </c>
      <c r="AV17" s="457">
        <f t="shared" si="10"/>
        <v>0</v>
      </c>
      <c r="AW17" s="457">
        <f t="shared" si="10"/>
        <v>0</v>
      </c>
      <c r="AX17" s="457">
        <f t="shared" si="10"/>
        <v>0</v>
      </c>
      <c r="AY17" s="457">
        <f t="shared" si="10"/>
        <v>0</v>
      </c>
      <c r="AZ17" s="457">
        <f t="shared" si="10"/>
        <v>0</v>
      </c>
      <c r="BA17" s="457">
        <f t="shared" si="10"/>
        <v>0</v>
      </c>
      <c r="BB17" s="457">
        <f t="shared" si="10"/>
        <v>0</v>
      </c>
      <c r="BC17" s="457">
        <f t="shared" si="10"/>
        <v>0</v>
      </c>
      <c r="BD17" s="457">
        <f t="shared" si="10"/>
        <v>0</v>
      </c>
      <c r="BE17" s="457">
        <f t="shared" si="10"/>
        <v>0</v>
      </c>
      <c r="BF17" s="457">
        <f t="shared" si="10"/>
        <v>28.406946050688902</v>
      </c>
      <c r="BG17" s="457">
        <f t="shared" si="10"/>
        <v>27.432701623546105</v>
      </c>
      <c r="BH17" s="457">
        <f t="shared" si="10"/>
        <v>26.234479032471963</v>
      </c>
      <c r="BI17" s="457">
        <f t="shared" si="10"/>
        <v>25.217539613784226</v>
      </c>
      <c r="BJ17" s="457">
        <f t="shared" si="10"/>
        <v>23.893453975822563</v>
      </c>
      <c r="BK17" s="457">
        <f t="shared" si="10"/>
        <v>23.356956766137984</v>
      </c>
      <c r="BL17" s="457">
        <f t="shared" si="10"/>
        <v>22.860791391673466</v>
      </c>
      <c r="BM17" s="457">
        <f t="shared" si="10"/>
        <v>22.195142250613998</v>
      </c>
      <c r="BN17" s="457">
        <f t="shared" si="10"/>
        <v>20.731727340506914</v>
      </c>
      <c r="BO17" s="457">
        <f t="shared" si="10"/>
        <v>20.801005350659317</v>
      </c>
      <c r="BP17" s="457">
        <f t="shared" si="10"/>
        <v>20.826470289915786</v>
      </c>
      <c r="BQ17" s="457">
        <f t="shared" ref="BQ17:CH17" si="11">SUM(BQ18, BQ19,BQ20)</f>
        <v>20.959430350443746</v>
      </c>
      <c r="BR17" s="457">
        <f t="shared" si="11"/>
        <v>19.738998445075392</v>
      </c>
      <c r="BS17" s="457">
        <f t="shared" si="11"/>
        <v>20.002488621536003</v>
      </c>
      <c r="BT17" s="457">
        <f t="shared" si="11"/>
        <v>19.745434635194613</v>
      </c>
      <c r="BU17" s="457">
        <f t="shared" si="11"/>
        <v>15.465076341450237</v>
      </c>
      <c r="BV17" s="457">
        <f t="shared" si="11"/>
        <v>12.639582096819744</v>
      </c>
      <c r="BW17" s="457">
        <f t="shared" si="11"/>
        <v>33.26387994423451</v>
      </c>
      <c r="BX17" s="457">
        <f t="shared" si="11"/>
        <v>30.267555628945715</v>
      </c>
      <c r="BY17" s="457">
        <f t="shared" si="11"/>
        <v>31.958038939234932</v>
      </c>
      <c r="BZ17" s="458">
        <f t="shared" si="11"/>
        <v>37.019285725799733</v>
      </c>
      <c r="CA17" s="458">
        <f t="shared" si="11"/>
        <v>20.861367315703191</v>
      </c>
      <c r="CB17" s="458">
        <f t="shared" si="11"/>
        <v>24.098400203835091</v>
      </c>
      <c r="CC17" s="458">
        <f t="shared" si="11"/>
        <v>21.075962010443988</v>
      </c>
      <c r="CD17" s="458">
        <f t="shared" si="11"/>
        <v>20.116699553965361</v>
      </c>
      <c r="CE17" s="458">
        <f t="shared" si="11"/>
        <v>20.087737392620589</v>
      </c>
      <c r="CF17" s="458">
        <f t="shared" si="11"/>
        <v>19.896793627845547</v>
      </c>
      <c r="CG17" s="458">
        <f t="shared" si="11"/>
        <v>19.470917110751103</v>
      </c>
      <c r="CH17" s="466">
        <f t="shared" si="11"/>
        <v>18.983252048423733</v>
      </c>
    </row>
    <row r="18" spans="1:86" s="417" customFormat="1" x14ac:dyDescent="0.25">
      <c r="B18" s="72" t="s">
        <v>671</v>
      </c>
      <c r="C18" s="238"/>
      <c r="D18" s="462">
        <v>0</v>
      </c>
      <c r="E18" s="462">
        <v>0</v>
      </c>
      <c r="F18" s="462">
        <v>0</v>
      </c>
      <c r="G18" s="462">
        <v>0</v>
      </c>
      <c r="H18" s="462">
        <v>0</v>
      </c>
      <c r="I18" s="462">
        <v>0</v>
      </c>
      <c r="J18" s="462">
        <v>0</v>
      </c>
      <c r="K18" s="462">
        <v>0</v>
      </c>
      <c r="L18" s="462">
        <v>0</v>
      </c>
      <c r="M18" s="462">
        <v>0</v>
      </c>
      <c r="N18" s="462">
        <v>0</v>
      </c>
      <c r="O18" s="462">
        <v>0</v>
      </c>
      <c r="P18" s="462">
        <v>0</v>
      </c>
      <c r="Q18" s="462">
        <v>0</v>
      </c>
      <c r="R18" s="462">
        <v>0</v>
      </c>
      <c r="S18" s="462">
        <v>0</v>
      </c>
      <c r="T18" s="462">
        <v>0</v>
      </c>
      <c r="U18" s="462">
        <v>0</v>
      </c>
      <c r="V18" s="462">
        <v>0</v>
      </c>
      <c r="W18" s="462">
        <v>0</v>
      </c>
      <c r="X18" s="462">
        <v>0</v>
      </c>
      <c r="Y18" s="462">
        <v>0</v>
      </c>
      <c r="Z18" s="462">
        <v>0</v>
      </c>
      <c r="AA18" s="462">
        <v>0</v>
      </c>
      <c r="AB18" s="462">
        <v>0</v>
      </c>
      <c r="AC18" s="462">
        <v>0</v>
      </c>
      <c r="AD18" s="462">
        <v>0</v>
      </c>
      <c r="AE18" s="462">
        <v>0</v>
      </c>
      <c r="AF18" s="462">
        <v>0</v>
      </c>
      <c r="AG18" s="462">
        <v>0</v>
      </c>
      <c r="AH18" s="462">
        <v>0</v>
      </c>
      <c r="AI18" s="462">
        <v>0</v>
      </c>
      <c r="AJ18" s="462">
        <v>0</v>
      </c>
      <c r="AK18" s="462">
        <v>0</v>
      </c>
      <c r="AL18" s="462">
        <v>0</v>
      </c>
      <c r="AM18" s="462">
        <v>0</v>
      </c>
      <c r="AN18" s="462">
        <v>0</v>
      </c>
      <c r="AO18" s="462">
        <v>0</v>
      </c>
      <c r="AP18" s="462">
        <v>0</v>
      </c>
      <c r="AQ18" s="462">
        <v>0</v>
      </c>
      <c r="AR18" s="462">
        <v>0</v>
      </c>
      <c r="AS18" s="462">
        <v>0</v>
      </c>
      <c r="AT18" s="462">
        <v>0</v>
      </c>
      <c r="AU18" s="462">
        <v>0</v>
      </c>
      <c r="AV18" s="462">
        <v>0</v>
      </c>
      <c r="AW18" s="462">
        <v>0</v>
      </c>
      <c r="AX18" s="462">
        <v>0</v>
      </c>
      <c r="AY18" s="462">
        <v>0</v>
      </c>
      <c r="AZ18" s="462">
        <v>0</v>
      </c>
      <c r="BA18" s="462">
        <v>0</v>
      </c>
      <c r="BB18" s="462">
        <v>0</v>
      </c>
      <c r="BC18" s="462">
        <v>0</v>
      </c>
      <c r="BD18" s="462">
        <v>0</v>
      </c>
      <c r="BE18" s="462">
        <v>0</v>
      </c>
      <c r="BF18" s="462">
        <v>0</v>
      </c>
      <c r="BG18" s="462">
        <v>0</v>
      </c>
      <c r="BH18" s="462">
        <v>0</v>
      </c>
      <c r="BI18" s="462">
        <v>0</v>
      </c>
      <c r="BJ18" s="462">
        <v>0</v>
      </c>
      <c r="BK18" s="462">
        <v>0</v>
      </c>
      <c r="BL18" s="462">
        <v>0</v>
      </c>
      <c r="BM18" s="462">
        <v>0</v>
      </c>
      <c r="BN18" s="462">
        <v>0</v>
      </c>
      <c r="BO18" s="462">
        <v>0</v>
      </c>
      <c r="BP18" s="462">
        <v>0</v>
      </c>
      <c r="BQ18" s="462">
        <v>0</v>
      </c>
      <c r="BR18" s="462">
        <v>0</v>
      </c>
      <c r="BS18" s="462">
        <v>0</v>
      </c>
      <c r="BT18" s="462">
        <v>0</v>
      </c>
      <c r="BU18" s="462">
        <v>1.722975294176323</v>
      </c>
      <c r="BV18" s="462">
        <v>2.8992876315726392</v>
      </c>
      <c r="BW18" s="462">
        <v>20.478845758832652</v>
      </c>
      <c r="BX18" s="462">
        <v>19.116950898450057</v>
      </c>
      <c r="BY18" s="462">
        <v>24.49150903790629</v>
      </c>
      <c r="BZ18" s="463">
        <v>29.837883586386482</v>
      </c>
      <c r="CA18" s="463">
        <v>14.377497231170134</v>
      </c>
      <c r="CB18" s="463">
        <v>17.681632116870599</v>
      </c>
      <c r="CC18" s="463">
        <v>16.527231667182466</v>
      </c>
      <c r="CD18" s="463">
        <v>16.255142711258983</v>
      </c>
      <c r="CE18" s="463">
        <v>16.73298133125855</v>
      </c>
      <c r="CF18" s="463">
        <v>16.983888410566031</v>
      </c>
      <c r="CG18" s="463">
        <v>16.940919897248857</v>
      </c>
      <c r="CH18" s="464">
        <v>16.785787487408005</v>
      </c>
    </row>
    <row r="19" spans="1:86" s="417" customFormat="1" x14ac:dyDescent="0.25">
      <c r="B19" s="72" t="s">
        <v>677</v>
      </c>
      <c r="C19" s="238"/>
      <c r="D19" s="462" t="s">
        <v>616</v>
      </c>
      <c r="E19" s="462" t="s">
        <v>616</v>
      </c>
      <c r="F19" s="462" t="s">
        <v>616</v>
      </c>
      <c r="G19" s="462" t="s">
        <v>616</v>
      </c>
      <c r="H19" s="462" t="s">
        <v>616</v>
      </c>
      <c r="I19" s="462" t="s">
        <v>616</v>
      </c>
      <c r="J19" s="462" t="s">
        <v>616</v>
      </c>
      <c r="K19" s="462" t="s">
        <v>616</v>
      </c>
      <c r="L19" s="462" t="s">
        <v>616</v>
      </c>
      <c r="M19" s="462" t="s">
        <v>616</v>
      </c>
      <c r="N19" s="462" t="s">
        <v>616</v>
      </c>
      <c r="O19" s="462" t="s">
        <v>616</v>
      </c>
      <c r="P19" s="462" t="s">
        <v>616</v>
      </c>
      <c r="Q19" s="462" t="s">
        <v>616</v>
      </c>
      <c r="R19" s="462" t="s">
        <v>616</v>
      </c>
      <c r="S19" s="462" t="s">
        <v>616</v>
      </c>
      <c r="T19" s="462" t="s">
        <v>616</v>
      </c>
      <c r="U19" s="462" t="s">
        <v>616</v>
      </c>
      <c r="V19" s="462" t="s">
        <v>616</v>
      </c>
      <c r="W19" s="462" t="s">
        <v>616</v>
      </c>
      <c r="X19" s="462" t="s">
        <v>616</v>
      </c>
      <c r="Y19" s="462" t="s">
        <v>616</v>
      </c>
      <c r="Z19" s="462" t="s">
        <v>616</v>
      </c>
      <c r="AA19" s="462" t="s">
        <v>616</v>
      </c>
      <c r="AB19" s="462" t="s">
        <v>616</v>
      </c>
      <c r="AC19" s="462" t="s">
        <v>616</v>
      </c>
      <c r="AD19" s="462" t="s">
        <v>616</v>
      </c>
      <c r="AE19" s="462" t="s">
        <v>616</v>
      </c>
      <c r="AF19" s="462" t="s">
        <v>616</v>
      </c>
      <c r="AG19" s="462" t="s">
        <v>616</v>
      </c>
      <c r="AH19" s="462" t="s">
        <v>616</v>
      </c>
      <c r="AI19" s="462" t="s">
        <v>616</v>
      </c>
      <c r="AJ19" s="462" t="s">
        <v>616</v>
      </c>
      <c r="AK19" s="462" t="s">
        <v>616</v>
      </c>
      <c r="AL19" s="462" t="s">
        <v>616</v>
      </c>
      <c r="AM19" s="462" t="s">
        <v>616</v>
      </c>
      <c r="AN19" s="462" t="s">
        <v>616</v>
      </c>
      <c r="AO19" s="462" t="s">
        <v>616</v>
      </c>
      <c r="AP19" s="462" t="s">
        <v>616</v>
      </c>
      <c r="AQ19" s="462" t="s">
        <v>616</v>
      </c>
      <c r="AR19" s="462" t="s">
        <v>616</v>
      </c>
      <c r="AS19" s="462" t="s">
        <v>616</v>
      </c>
      <c r="AT19" s="462" t="s">
        <v>616</v>
      </c>
      <c r="AU19" s="462" t="s">
        <v>616</v>
      </c>
      <c r="AV19" s="462" t="s">
        <v>616</v>
      </c>
      <c r="AW19" s="462" t="s">
        <v>616</v>
      </c>
      <c r="AX19" s="462" t="s">
        <v>616</v>
      </c>
      <c r="AY19" s="462" t="s">
        <v>616</v>
      </c>
      <c r="AZ19" s="462" t="s">
        <v>616</v>
      </c>
      <c r="BA19" s="462" t="s">
        <v>616</v>
      </c>
      <c r="BB19" s="462" t="s">
        <v>616</v>
      </c>
      <c r="BC19" s="462" t="s">
        <v>616</v>
      </c>
      <c r="BD19" s="462" t="s">
        <v>616</v>
      </c>
      <c r="BE19" s="462" t="s">
        <v>616</v>
      </c>
      <c r="BF19" s="462">
        <v>21.855523312044063</v>
      </c>
      <c r="BG19" s="462">
        <v>21.244736996699803</v>
      </c>
      <c r="BH19" s="462">
        <v>20.493618536702215</v>
      </c>
      <c r="BI19" s="462">
        <v>20.099632054478512</v>
      </c>
      <c r="BJ19" s="462">
        <v>19.261038291626754</v>
      </c>
      <c r="BK19" s="462">
        <v>19.046589370098435</v>
      </c>
      <c r="BL19" s="462">
        <v>18.970450975628051</v>
      </c>
      <c r="BM19" s="462">
        <v>18.723817671847545</v>
      </c>
      <c r="BN19" s="462">
        <v>17.866738023568765</v>
      </c>
      <c r="BO19" s="462">
        <v>18.134486427765509</v>
      </c>
      <c r="BP19" s="462">
        <v>18.395167008879625</v>
      </c>
      <c r="BQ19" s="462">
        <v>18.477813356268488</v>
      </c>
      <c r="BR19" s="462">
        <v>17.827088036057095</v>
      </c>
      <c r="BS19" s="462">
        <v>18.354041239691064</v>
      </c>
      <c r="BT19" s="462">
        <v>18.291717736752897</v>
      </c>
      <c r="BU19" s="462">
        <v>12.403455708670501</v>
      </c>
      <c r="BV19" s="462">
        <v>8.5788443950989368</v>
      </c>
      <c r="BW19" s="462">
        <v>11.040068953758308</v>
      </c>
      <c r="BX19" s="462">
        <v>9.6409821323822111</v>
      </c>
      <c r="BY19" s="462">
        <v>6.4927206002404265</v>
      </c>
      <c r="BZ19" s="463">
        <v>6.4481995049841654</v>
      </c>
      <c r="CA19" s="463">
        <v>5.4947256973767624</v>
      </c>
      <c r="CB19" s="463">
        <v>5.7542002625579327</v>
      </c>
      <c r="CC19" s="463">
        <v>4.0790480473609714</v>
      </c>
      <c r="CD19" s="463">
        <v>3.4628291216139111</v>
      </c>
      <c r="CE19" s="463">
        <v>3.0083584052730146</v>
      </c>
      <c r="CF19" s="463">
        <v>2.6121311755253607</v>
      </c>
      <c r="CG19" s="463">
        <v>2.2687606023630362</v>
      </c>
      <c r="CH19" s="464">
        <v>1.9705638387720101</v>
      </c>
    </row>
    <row r="20" spans="1:86" s="414" customFormat="1" ht="26.25" customHeight="1" thickBot="1" x14ac:dyDescent="0.3">
      <c r="B20" s="228" t="s">
        <v>678</v>
      </c>
      <c r="C20" s="469"/>
      <c r="D20" s="470" t="s">
        <v>616</v>
      </c>
      <c r="E20" s="470" t="s">
        <v>616</v>
      </c>
      <c r="F20" s="470" t="s">
        <v>616</v>
      </c>
      <c r="G20" s="470" t="s">
        <v>616</v>
      </c>
      <c r="H20" s="470" t="s">
        <v>616</v>
      </c>
      <c r="I20" s="470" t="s">
        <v>616</v>
      </c>
      <c r="J20" s="470" t="s">
        <v>616</v>
      </c>
      <c r="K20" s="470" t="s">
        <v>616</v>
      </c>
      <c r="L20" s="470" t="s">
        <v>616</v>
      </c>
      <c r="M20" s="470" t="s">
        <v>616</v>
      </c>
      <c r="N20" s="470" t="s">
        <v>616</v>
      </c>
      <c r="O20" s="470" t="s">
        <v>616</v>
      </c>
      <c r="P20" s="470" t="s">
        <v>616</v>
      </c>
      <c r="Q20" s="470" t="s">
        <v>616</v>
      </c>
      <c r="R20" s="470" t="s">
        <v>616</v>
      </c>
      <c r="S20" s="470" t="s">
        <v>616</v>
      </c>
      <c r="T20" s="470" t="s">
        <v>616</v>
      </c>
      <c r="U20" s="470" t="s">
        <v>616</v>
      </c>
      <c r="V20" s="470" t="s">
        <v>616</v>
      </c>
      <c r="W20" s="470" t="s">
        <v>616</v>
      </c>
      <c r="X20" s="470" t="s">
        <v>616</v>
      </c>
      <c r="Y20" s="470" t="s">
        <v>616</v>
      </c>
      <c r="Z20" s="470" t="s">
        <v>616</v>
      </c>
      <c r="AA20" s="470" t="s">
        <v>616</v>
      </c>
      <c r="AB20" s="470" t="s">
        <v>616</v>
      </c>
      <c r="AC20" s="470" t="s">
        <v>616</v>
      </c>
      <c r="AD20" s="470" t="s">
        <v>616</v>
      </c>
      <c r="AE20" s="470" t="s">
        <v>616</v>
      </c>
      <c r="AF20" s="470" t="s">
        <v>616</v>
      </c>
      <c r="AG20" s="470" t="s">
        <v>616</v>
      </c>
      <c r="AH20" s="470" t="s">
        <v>616</v>
      </c>
      <c r="AI20" s="470" t="s">
        <v>616</v>
      </c>
      <c r="AJ20" s="470" t="s">
        <v>616</v>
      </c>
      <c r="AK20" s="470" t="s">
        <v>616</v>
      </c>
      <c r="AL20" s="470" t="s">
        <v>616</v>
      </c>
      <c r="AM20" s="470" t="s">
        <v>616</v>
      </c>
      <c r="AN20" s="470" t="s">
        <v>616</v>
      </c>
      <c r="AO20" s="470" t="s">
        <v>616</v>
      </c>
      <c r="AP20" s="470" t="s">
        <v>616</v>
      </c>
      <c r="AQ20" s="470" t="s">
        <v>616</v>
      </c>
      <c r="AR20" s="470" t="s">
        <v>616</v>
      </c>
      <c r="AS20" s="470" t="s">
        <v>616</v>
      </c>
      <c r="AT20" s="470" t="s">
        <v>616</v>
      </c>
      <c r="AU20" s="470" t="s">
        <v>616</v>
      </c>
      <c r="AV20" s="470" t="s">
        <v>616</v>
      </c>
      <c r="AW20" s="470" t="s">
        <v>616</v>
      </c>
      <c r="AX20" s="470" t="s">
        <v>616</v>
      </c>
      <c r="AY20" s="470" t="s">
        <v>616</v>
      </c>
      <c r="AZ20" s="470" t="s">
        <v>616</v>
      </c>
      <c r="BA20" s="470" t="s">
        <v>616</v>
      </c>
      <c r="BB20" s="470" t="s">
        <v>616</v>
      </c>
      <c r="BC20" s="470" t="s">
        <v>616</v>
      </c>
      <c r="BD20" s="470" t="s">
        <v>616</v>
      </c>
      <c r="BE20" s="470" t="s">
        <v>616</v>
      </c>
      <c r="BF20" s="470">
        <v>6.5514227386448374</v>
      </c>
      <c r="BG20" s="470">
        <v>6.1879646268463011</v>
      </c>
      <c r="BH20" s="470">
        <v>5.7408604957697484</v>
      </c>
      <c r="BI20" s="470">
        <v>5.1179075593057144</v>
      </c>
      <c r="BJ20" s="470">
        <v>4.6324156841958084</v>
      </c>
      <c r="BK20" s="470">
        <v>4.3103673960395499</v>
      </c>
      <c r="BL20" s="470">
        <v>3.8903404160454169</v>
      </c>
      <c r="BM20" s="470">
        <v>3.4713245787664526</v>
      </c>
      <c r="BN20" s="470">
        <v>2.8649893169381504</v>
      </c>
      <c r="BO20" s="470">
        <v>2.666518922893808</v>
      </c>
      <c r="BP20" s="470">
        <v>2.4313032810361626</v>
      </c>
      <c r="BQ20" s="470">
        <v>2.4816169941752575</v>
      </c>
      <c r="BR20" s="470">
        <v>1.9119104090182988</v>
      </c>
      <c r="BS20" s="470">
        <v>1.6484473818449403</v>
      </c>
      <c r="BT20" s="470">
        <v>1.4537168984417166</v>
      </c>
      <c r="BU20" s="470">
        <v>1.3386453386034141</v>
      </c>
      <c r="BV20" s="470">
        <v>1.1614500701481689</v>
      </c>
      <c r="BW20" s="470">
        <v>1.7449652316435533</v>
      </c>
      <c r="BX20" s="470">
        <v>1.5096225981134455</v>
      </c>
      <c r="BY20" s="470">
        <v>0.97380930108821828</v>
      </c>
      <c r="BZ20" s="470">
        <v>0.73320263442908529</v>
      </c>
      <c r="CA20" s="470">
        <v>0.98914438715629238</v>
      </c>
      <c r="CB20" s="470">
        <v>0.6625678244065567</v>
      </c>
      <c r="CC20" s="470">
        <v>0.46968229590055255</v>
      </c>
      <c r="CD20" s="470">
        <v>0.39872772109246646</v>
      </c>
      <c r="CE20" s="470">
        <v>0.34639765608902495</v>
      </c>
      <c r="CF20" s="470">
        <v>0.30077404175415684</v>
      </c>
      <c r="CG20" s="470">
        <v>0.26123661113920987</v>
      </c>
      <c r="CH20" s="471">
        <v>0.22690072224372093</v>
      </c>
    </row>
    <row r="21" spans="1:86" s="417" customFormat="1" ht="26.25" customHeight="1" x14ac:dyDescent="0.3">
      <c r="A21" s="472"/>
      <c r="B21" s="123" t="s">
        <v>670</v>
      </c>
      <c r="C21" s="413"/>
      <c r="D21" s="49" t="s">
        <v>297</v>
      </c>
      <c r="E21" s="49" t="s">
        <v>298</v>
      </c>
      <c r="F21" s="49" t="s">
        <v>299</v>
      </c>
      <c r="G21" s="49" t="s">
        <v>300</v>
      </c>
      <c r="H21" s="49" t="s">
        <v>301</v>
      </c>
      <c r="I21" s="49" t="s">
        <v>302</v>
      </c>
      <c r="J21" s="49" t="s">
        <v>303</v>
      </c>
      <c r="K21" s="49" t="s">
        <v>304</v>
      </c>
      <c r="L21" s="49" t="s">
        <v>305</v>
      </c>
      <c r="M21" s="49" t="s">
        <v>306</v>
      </c>
      <c r="N21" s="49" t="s">
        <v>307</v>
      </c>
      <c r="O21" s="49" t="s">
        <v>308</v>
      </c>
      <c r="P21" s="49" t="s">
        <v>309</v>
      </c>
      <c r="Q21" s="49" t="s">
        <v>310</v>
      </c>
      <c r="R21" s="49" t="s">
        <v>311</v>
      </c>
      <c r="S21" s="49" t="s">
        <v>312</v>
      </c>
      <c r="T21" s="49" t="s">
        <v>313</v>
      </c>
      <c r="U21" s="49" t="s">
        <v>314</v>
      </c>
      <c r="V21" s="49" t="s">
        <v>315</v>
      </c>
      <c r="W21" s="49" t="s">
        <v>316</v>
      </c>
      <c r="X21" s="49" t="s">
        <v>317</v>
      </c>
      <c r="Y21" s="49" t="s">
        <v>318</v>
      </c>
      <c r="Z21" s="49" t="s">
        <v>319</v>
      </c>
      <c r="AA21" s="49" t="s">
        <v>320</v>
      </c>
      <c r="AB21" s="49" t="s">
        <v>321</v>
      </c>
      <c r="AC21" s="49" t="s">
        <v>322</v>
      </c>
      <c r="AD21" s="49" t="s">
        <v>323</v>
      </c>
      <c r="AE21" s="49" t="s">
        <v>324</v>
      </c>
      <c r="AF21" s="49" t="s">
        <v>325</v>
      </c>
      <c r="AG21" s="49" t="s">
        <v>326</v>
      </c>
      <c r="AH21" s="49" t="s">
        <v>327</v>
      </c>
      <c r="AI21" s="49" t="s">
        <v>328</v>
      </c>
      <c r="AJ21" s="49" t="s">
        <v>329</v>
      </c>
      <c r="AK21" s="49" t="s">
        <v>330</v>
      </c>
      <c r="AL21" s="49" t="s">
        <v>331</v>
      </c>
      <c r="AM21" s="49" t="s">
        <v>332</v>
      </c>
      <c r="AN21" s="49" t="s">
        <v>333</v>
      </c>
      <c r="AO21" s="49" t="s">
        <v>334</v>
      </c>
      <c r="AP21" s="49" t="s">
        <v>335</v>
      </c>
      <c r="AQ21" s="49" t="s">
        <v>336</v>
      </c>
      <c r="AR21" s="49" t="s">
        <v>337</v>
      </c>
      <c r="AS21" s="49" t="s">
        <v>338</v>
      </c>
      <c r="AT21" s="49" t="s">
        <v>339</v>
      </c>
      <c r="AU21" s="49" t="s">
        <v>340</v>
      </c>
      <c r="AV21" s="49" t="s">
        <v>341</v>
      </c>
      <c r="AW21" s="49" t="s">
        <v>342</v>
      </c>
      <c r="AX21" s="49" t="s">
        <v>343</v>
      </c>
      <c r="AY21" s="49" t="s">
        <v>226</v>
      </c>
      <c r="AZ21" s="49" t="s">
        <v>227</v>
      </c>
      <c r="BA21" s="49" t="s">
        <v>228</v>
      </c>
      <c r="BB21" s="49" t="s">
        <v>229</v>
      </c>
      <c r="BC21" s="49" t="s">
        <v>230</v>
      </c>
      <c r="BD21" s="49" t="s">
        <v>231</v>
      </c>
      <c r="BE21" s="49" t="s">
        <v>232</v>
      </c>
      <c r="BF21" s="49" t="s">
        <v>233</v>
      </c>
      <c r="BG21" s="49" t="s">
        <v>234</v>
      </c>
      <c r="BH21" s="49" t="s">
        <v>235</v>
      </c>
      <c r="BI21" s="49" t="s">
        <v>236</v>
      </c>
      <c r="BJ21" s="49" t="s">
        <v>237</v>
      </c>
      <c r="BK21" s="49" t="s">
        <v>238</v>
      </c>
      <c r="BL21" s="49" t="s">
        <v>239</v>
      </c>
      <c r="BM21" s="49" t="s">
        <v>240</v>
      </c>
      <c r="BN21" s="49" t="s">
        <v>241</v>
      </c>
      <c r="BO21" s="49" t="s">
        <v>242</v>
      </c>
      <c r="BP21" s="49" t="s">
        <v>243</v>
      </c>
      <c r="BQ21" s="49" t="s">
        <v>244</v>
      </c>
      <c r="BR21" s="49" t="s">
        <v>245</v>
      </c>
      <c r="BS21" s="49" t="s">
        <v>246</v>
      </c>
      <c r="BT21" s="49" t="s">
        <v>247</v>
      </c>
      <c r="BU21" s="49" t="s">
        <v>248</v>
      </c>
      <c r="BV21" s="49" t="s">
        <v>249</v>
      </c>
      <c r="BW21" s="49" t="s">
        <v>250</v>
      </c>
      <c r="BX21" s="49" t="s">
        <v>251</v>
      </c>
      <c r="BY21" s="49" t="s">
        <v>252</v>
      </c>
      <c r="BZ21" s="49" t="s">
        <v>253</v>
      </c>
      <c r="CA21" s="49" t="s">
        <v>254</v>
      </c>
      <c r="CB21" s="49" t="s">
        <v>255</v>
      </c>
      <c r="CC21" s="49" t="s">
        <v>256</v>
      </c>
      <c r="CD21" s="49" t="s">
        <v>257</v>
      </c>
      <c r="CE21" s="49" t="s">
        <v>258</v>
      </c>
      <c r="CF21" s="49" t="s">
        <v>259</v>
      </c>
      <c r="CG21" s="49" t="s">
        <v>260</v>
      </c>
      <c r="CH21" s="50" t="s">
        <v>261</v>
      </c>
    </row>
    <row r="22" spans="1:86" s="417" customFormat="1" ht="15.6" x14ac:dyDescent="0.3">
      <c r="A22" s="472"/>
      <c r="B22" s="443" t="s">
        <v>462</v>
      </c>
      <c r="C22" s="473"/>
      <c r="D22" s="323" t="s">
        <v>263</v>
      </c>
      <c r="E22" s="323" t="s">
        <v>263</v>
      </c>
      <c r="F22" s="323" t="s">
        <v>263</v>
      </c>
      <c r="G22" s="323" t="s">
        <v>263</v>
      </c>
      <c r="H22" s="323" t="s">
        <v>263</v>
      </c>
      <c r="I22" s="323" t="s">
        <v>263</v>
      </c>
      <c r="J22" s="323" t="s">
        <v>263</v>
      </c>
      <c r="K22" s="323" t="s">
        <v>263</v>
      </c>
      <c r="L22" s="323" t="s">
        <v>263</v>
      </c>
      <c r="M22" s="323" t="s">
        <v>263</v>
      </c>
      <c r="N22" s="323" t="s">
        <v>263</v>
      </c>
      <c r="O22" s="323" t="s">
        <v>263</v>
      </c>
      <c r="P22" s="323" t="s">
        <v>263</v>
      </c>
      <c r="Q22" s="323" t="s">
        <v>263</v>
      </c>
      <c r="R22" s="323" t="s">
        <v>263</v>
      </c>
      <c r="S22" s="323" t="s">
        <v>263</v>
      </c>
      <c r="T22" s="323" t="s">
        <v>263</v>
      </c>
      <c r="U22" s="323" t="s">
        <v>263</v>
      </c>
      <c r="V22" s="323" t="s">
        <v>263</v>
      </c>
      <c r="W22" s="323" t="s">
        <v>263</v>
      </c>
      <c r="X22" s="323" t="s">
        <v>263</v>
      </c>
      <c r="Y22" s="323" t="s">
        <v>263</v>
      </c>
      <c r="Z22" s="323" t="s">
        <v>263</v>
      </c>
      <c r="AA22" s="323" t="s">
        <v>263</v>
      </c>
      <c r="AB22" s="323" t="s">
        <v>263</v>
      </c>
      <c r="AC22" s="323" t="s">
        <v>263</v>
      </c>
      <c r="AD22" s="323" t="s">
        <v>263</v>
      </c>
      <c r="AE22" s="323" t="s">
        <v>263</v>
      </c>
      <c r="AF22" s="323" t="s">
        <v>263</v>
      </c>
      <c r="AG22" s="323" t="s">
        <v>263</v>
      </c>
      <c r="AH22" s="323" t="s">
        <v>263</v>
      </c>
      <c r="AI22" s="323" t="s">
        <v>263</v>
      </c>
      <c r="AJ22" s="323" t="s">
        <v>263</v>
      </c>
      <c r="AK22" s="323" t="s">
        <v>263</v>
      </c>
      <c r="AL22" s="323" t="s">
        <v>263</v>
      </c>
      <c r="AM22" s="323" t="s">
        <v>263</v>
      </c>
      <c r="AN22" s="323" t="s">
        <v>263</v>
      </c>
      <c r="AO22" s="323" t="s">
        <v>263</v>
      </c>
      <c r="AP22" s="323" t="s">
        <v>263</v>
      </c>
      <c r="AQ22" s="323" t="s">
        <v>263</v>
      </c>
      <c r="AR22" s="323" t="s">
        <v>263</v>
      </c>
      <c r="AS22" s="323" t="s">
        <v>263</v>
      </c>
      <c r="AT22" s="323" t="s">
        <v>263</v>
      </c>
      <c r="AU22" s="323" t="s">
        <v>263</v>
      </c>
      <c r="AV22" s="323" t="s">
        <v>263</v>
      </c>
      <c r="AW22" s="323" t="s">
        <v>263</v>
      </c>
      <c r="AX22" s="323" t="s">
        <v>263</v>
      </c>
      <c r="AY22" s="323" t="s">
        <v>263</v>
      </c>
      <c r="AZ22" s="323" t="s">
        <v>263</v>
      </c>
      <c r="BA22" s="323" t="s">
        <v>263</v>
      </c>
      <c r="BB22" s="323" t="s">
        <v>263</v>
      </c>
      <c r="BC22" s="323" t="s">
        <v>263</v>
      </c>
      <c r="BD22" s="323" t="s">
        <v>263</v>
      </c>
      <c r="BE22" s="323" t="s">
        <v>263</v>
      </c>
      <c r="BF22" s="323" t="s">
        <v>263</v>
      </c>
      <c r="BG22" s="323" t="s">
        <v>263</v>
      </c>
      <c r="BH22" s="323" t="s">
        <v>263</v>
      </c>
      <c r="BI22" s="323" t="s">
        <v>263</v>
      </c>
      <c r="BJ22" s="323" t="s">
        <v>263</v>
      </c>
      <c r="BK22" s="323" t="s">
        <v>263</v>
      </c>
      <c r="BL22" s="323" t="s">
        <v>263</v>
      </c>
      <c r="BM22" s="323" t="s">
        <v>263</v>
      </c>
      <c r="BN22" s="323" t="s">
        <v>263</v>
      </c>
      <c r="BO22" s="323" t="s">
        <v>263</v>
      </c>
      <c r="BP22" s="323" t="s">
        <v>263</v>
      </c>
      <c r="BQ22" s="323" t="s">
        <v>263</v>
      </c>
      <c r="BR22" s="323" t="s">
        <v>263</v>
      </c>
      <c r="BS22" s="323" t="s">
        <v>263</v>
      </c>
      <c r="BT22" s="323" t="s">
        <v>263</v>
      </c>
      <c r="BU22" s="323" t="s">
        <v>263</v>
      </c>
      <c r="BV22" s="323" t="s">
        <v>263</v>
      </c>
      <c r="BW22" s="323" t="s">
        <v>263</v>
      </c>
      <c r="BX22" s="323" t="s">
        <v>263</v>
      </c>
      <c r="BY22" s="323" t="s">
        <v>263</v>
      </c>
      <c r="BZ22" s="323" t="s">
        <v>263</v>
      </c>
      <c r="CA22" s="323" t="s">
        <v>263</v>
      </c>
      <c r="CB22" s="323" t="s">
        <v>263</v>
      </c>
      <c r="CC22" s="323" t="s">
        <v>264</v>
      </c>
      <c r="CD22" s="323" t="s">
        <v>264</v>
      </c>
      <c r="CE22" s="323" t="s">
        <v>264</v>
      </c>
      <c r="CF22" s="323" t="s">
        <v>264</v>
      </c>
      <c r="CG22" s="323" t="s">
        <v>264</v>
      </c>
      <c r="CH22" s="324" t="s">
        <v>264</v>
      </c>
    </row>
    <row r="23" spans="1:86" s="287" customFormat="1" ht="26.25" customHeight="1" x14ac:dyDescent="0.3">
      <c r="A23" s="461"/>
      <c r="B23" s="123" t="s">
        <v>276</v>
      </c>
      <c r="C23" s="123"/>
      <c r="D23" s="457">
        <v>696.54005292026238</v>
      </c>
      <c r="E23" s="457">
        <v>921.36277382302853</v>
      </c>
      <c r="F23" s="457">
        <v>915.77108402426302</v>
      </c>
      <c r="G23" s="457">
        <v>943.77748919132239</v>
      </c>
      <c r="H23" s="457">
        <v>1009.3175926073866</v>
      </c>
      <c r="I23" s="457">
        <v>1076.9977810329544</v>
      </c>
      <c r="J23" s="457">
        <v>1107.3655873178182</v>
      </c>
      <c r="K23" s="457">
        <v>1187.889166684078</v>
      </c>
      <c r="L23" s="457">
        <v>1197.3760344164077</v>
      </c>
      <c r="M23" s="457">
        <v>1312.3616987552923</v>
      </c>
      <c r="N23" s="457">
        <v>1682.0273059384544</v>
      </c>
      <c r="O23" s="457">
        <v>1789.4939334888986</v>
      </c>
      <c r="P23" s="457">
        <v>1868.6572716353614</v>
      </c>
      <c r="Q23" s="457">
        <v>2201.4588450421325</v>
      </c>
      <c r="R23" s="457">
        <v>2241.7072544528328</v>
      </c>
      <c r="S23" s="457">
        <v>2598.2265942128606</v>
      </c>
      <c r="T23" s="457">
        <v>2706.9927057060204</v>
      </c>
      <c r="U23" s="457">
        <v>3234.5853136898577</v>
      </c>
      <c r="V23" s="457">
        <v>3191.1294685987159</v>
      </c>
      <c r="W23" s="457">
        <v>3260.4935525856063</v>
      </c>
      <c r="X23" s="457">
        <v>3223.8681033946118</v>
      </c>
      <c r="Y23" s="457">
        <v>3172.2098883480417</v>
      </c>
      <c r="Z23" s="457">
        <v>2994.2798621657666</v>
      </c>
      <c r="AA23" s="457">
        <v>3247.481708731219</v>
      </c>
      <c r="AB23" s="457">
        <v>3359.496809702634</v>
      </c>
      <c r="AC23" s="457">
        <v>3439.0110152292523</v>
      </c>
      <c r="AD23" s="457">
        <v>3616.3187694801913</v>
      </c>
      <c r="AE23" s="457">
        <v>3683.8559023664088</v>
      </c>
      <c r="AF23" s="457">
        <v>3570.0936168917101</v>
      </c>
      <c r="AG23" s="457">
        <v>3370.1597116406638</v>
      </c>
      <c r="AH23" s="457">
        <f>SUM(AH24:AH25)</f>
        <v>3282.6351486626636</v>
      </c>
      <c r="AI23" s="457">
        <f t="shared" ref="AI23:CH23" si="12">SUM(AI24:AI25)</f>
        <v>3131.2494301821839</v>
      </c>
      <c r="AJ23" s="457">
        <f t="shared" si="12"/>
        <v>2979.7007220637201</v>
      </c>
      <c r="AK23" s="457">
        <f t="shared" si="12"/>
        <v>2919.7015315814601</v>
      </c>
      <c r="AL23" s="457">
        <f t="shared" si="12"/>
        <v>2853.1064295427286</v>
      </c>
      <c r="AM23" s="457">
        <f t="shared" si="12"/>
        <v>2896.3287235648004</v>
      </c>
      <c r="AN23" s="457">
        <f t="shared" si="12"/>
        <v>2786.0134975406577</v>
      </c>
      <c r="AO23" s="457">
        <f t="shared" si="12"/>
        <v>2692.6068217050156</v>
      </c>
      <c r="AP23" s="457">
        <f t="shared" si="12"/>
        <v>2668.3569137370359</v>
      </c>
      <c r="AQ23" s="457">
        <f t="shared" si="12"/>
        <v>2565.1221688702076</v>
      </c>
      <c r="AR23" s="457">
        <f t="shared" si="12"/>
        <v>2432.8245452182164</v>
      </c>
      <c r="AS23" s="457">
        <f t="shared" si="12"/>
        <v>2256.5046908565596</v>
      </c>
      <c r="AT23" s="457">
        <f t="shared" si="12"/>
        <v>2172.4245699575636</v>
      </c>
      <c r="AU23" s="457">
        <f t="shared" si="12"/>
        <v>2328.4590035285614</v>
      </c>
      <c r="AV23" s="457">
        <f t="shared" si="12"/>
        <v>2264.9864464678749</v>
      </c>
      <c r="AW23" s="457">
        <f t="shared" si="12"/>
        <v>2267.7317096557581</v>
      </c>
      <c r="AX23" s="457">
        <f t="shared" si="12"/>
        <v>2192.1165338212504</v>
      </c>
      <c r="AY23" s="457">
        <f t="shared" si="12"/>
        <v>2113.1911262820677</v>
      </c>
      <c r="AZ23" s="457">
        <f t="shared" si="12"/>
        <v>1973.3680025589547</v>
      </c>
      <c r="BA23" s="457">
        <f t="shared" si="12"/>
        <v>1979.9694724839703</v>
      </c>
      <c r="BB23" s="457">
        <f t="shared" si="12"/>
        <v>1927.4768851347808</v>
      </c>
      <c r="BC23" s="457">
        <f t="shared" si="12"/>
        <v>1957.2455194446964</v>
      </c>
      <c r="BD23" s="457">
        <f t="shared" si="12"/>
        <v>1909.2767574536929</v>
      </c>
      <c r="BE23" s="457">
        <f t="shared" si="12"/>
        <v>2087.1431355946247</v>
      </c>
      <c r="BF23" s="457">
        <f t="shared" si="12"/>
        <v>2022.9888934537273</v>
      </c>
      <c r="BG23" s="457">
        <f t="shared" si="12"/>
        <v>1827.9455671111282</v>
      </c>
      <c r="BH23" s="457">
        <f t="shared" si="12"/>
        <v>1627.1460120760087</v>
      </c>
      <c r="BI23" s="457">
        <f t="shared" si="12"/>
        <v>1500.8130326424296</v>
      </c>
      <c r="BJ23" s="457">
        <f t="shared" si="12"/>
        <v>1327.0822408647846</v>
      </c>
      <c r="BK23" s="457">
        <f t="shared" si="12"/>
        <v>1202.9635788377684</v>
      </c>
      <c r="BL23" s="457">
        <f t="shared" si="12"/>
        <v>1062.9763305355077</v>
      </c>
      <c r="BM23" s="457">
        <f t="shared" si="12"/>
        <v>1010.3517292529752</v>
      </c>
      <c r="BN23" s="457">
        <f t="shared" si="12"/>
        <v>938.21856347490586</v>
      </c>
      <c r="BO23" s="457">
        <f t="shared" si="12"/>
        <v>889.31255252807955</v>
      </c>
      <c r="BP23" s="457">
        <f t="shared" si="12"/>
        <v>872.06891753624802</v>
      </c>
      <c r="BQ23" s="457">
        <f t="shared" si="12"/>
        <v>839.43447342308298</v>
      </c>
      <c r="BR23" s="457">
        <f t="shared" si="12"/>
        <v>811.2909004830442</v>
      </c>
      <c r="BS23" s="457">
        <f t="shared" si="12"/>
        <v>803.2341062224109</v>
      </c>
      <c r="BT23" s="457">
        <f t="shared" si="12"/>
        <v>771.41597003592608</v>
      </c>
      <c r="BU23" s="457">
        <f t="shared" si="12"/>
        <v>686.88892542692929</v>
      </c>
      <c r="BV23" s="457">
        <f t="shared" si="12"/>
        <v>619.07308283100986</v>
      </c>
      <c r="BW23" s="457">
        <f t="shared" si="12"/>
        <v>659.1848802548991</v>
      </c>
      <c r="BX23" s="458">
        <f t="shared" si="12"/>
        <v>615.93460217999723</v>
      </c>
      <c r="BY23" s="458">
        <f t="shared" si="12"/>
        <v>421.44140116844869</v>
      </c>
      <c r="BZ23" s="458">
        <f t="shared" si="12"/>
        <v>459.97649542415036</v>
      </c>
      <c r="CA23" s="458">
        <f t="shared" si="12"/>
        <v>361.79717177020763</v>
      </c>
      <c r="CB23" s="458">
        <f t="shared" si="12"/>
        <v>367.99227067356316</v>
      </c>
      <c r="CC23" s="458">
        <f t="shared" si="12"/>
        <v>300.67298760356499</v>
      </c>
      <c r="CD23" s="458">
        <f t="shared" si="12"/>
        <v>276.44483441389508</v>
      </c>
      <c r="CE23" s="458">
        <f t="shared" si="12"/>
        <v>265.77017097252957</v>
      </c>
      <c r="CF23" s="458">
        <f t="shared" si="12"/>
        <v>254.39443502206984</v>
      </c>
      <c r="CG23" s="458">
        <f t="shared" si="12"/>
        <v>241.30017547999185</v>
      </c>
      <c r="CH23" s="466">
        <f t="shared" si="12"/>
        <v>228.0620555275714</v>
      </c>
    </row>
    <row r="24" spans="1:86" s="287" customFormat="1" ht="15.6" x14ac:dyDescent="0.3">
      <c r="A24" s="461"/>
      <c r="B24" s="72" t="s">
        <v>569</v>
      </c>
      <c r="C24" s="123"/>
      <c r="D24" s="462">
        <v>0</v>
      </c>
      <c r="E24" s="462">
        <v>0</v>
      </c>
      <c r="F24" s="462">
        <v>0</v>
      </c>
      <c r="G24" s="462">
        <v>0</v>
      </c>
      <c r="H24" s="462">
        <v>0</v>
      </c>
      <c r="I24" s="462">
        <v>0</v>
      </c>
      <c r="J24" s="462">
        <v>0</v>
      </c>
      <c r="K24" s="462">
        <v>0</v>
      </c>
      <c r="L24" s="462">
        <v>0</v>
      </c>
      <c r="M24" s="462">
        <v>0</v>
      </c>
      <c r="N24" s="462">
        <v>0</v>
      </c>
      <c r="O24" s="462">
        <v>0</v>
      </c>
      <c r="P24" s="462">
        <v>0</v>
      </c>
      <c r="Q24" s="462">
        <v>0</v>
      </c>
      <c r="R24" s="462">
        <v>0</v>
      </c>
      <c r="S24" s="462">
        <v>0</v>
      </c>
      <c r="T24" s="462">
        <v>0</v>
      </c>
      <c r="U24" s="462">
        <v>0</v>
      </c>
      <c r="V24" s="462">
        <v>0</v>
      </c>
      <c r="W24" s="462">
        <v>0</v>
      </c>
      <c r="X24" s="462">
        <v>0</v>
      </c>
      <c r="Y24" s="462">
        <v>0</v>
      </c>
      <c r="Z24" s="462">
        <v>0</v>
      </c>
      <c r="AA24" s="462">
        <v>0</v>
      </c>
      <c r="AB24" s="462">
        <v>0</v>
      </c>
      <c r="AC24" s="462">
        <v>0</v>
      </c>
      <c r="AD24" s="462">
        <v>0</v>
      </c>
      <c r="AE24" s="462">
        <v>0</v>
      </c>
      <c r="AF24" s="462">
        <v>0</v>
      </c>
      <c r="AG24" s="462">
        <v>0</v>
      </c>
      <c r="AH24" s="462">
        <v>2815.8923922047916</v>
      </c>
      <c r="AI24" s="462">
        <v>2734.6436660439936</v>
      </c>
      <c r="AJ24" s="462">
        <v>2600.3987228737078</v>
      </c>
      <c r="AK24" s="462">
        <v>2546.5656488888976</v>
      </c>
      <c r="AL24" s="462">
        <v>2514.3882485843428</v>
      </c>
      <c r="AM24" s="462">
        <v>2541.2059236540772</v>
      </c>
      <c r="AN24" s="462">
        <v>2450.4870425090571</v>
      </c>
      <c r="AO24" s="462">
        <v>2356.3189379994674</v>
      </c>
      <c r="AP24" s="462">
        <v>2343.1714118763498</v>
      </c>
      <c r="AQ24" s="462">
        <v>2246.2055716924324</v>
      </c>
      <c r="AR24" s="462">
        <v>2124.3338015362942</v>
      </c>
      <c r="AS24" s="462">
        <v>1933.0499562348195</v>
      </c>
      <c r="AT24" s="462">
        <v>1893.6637432131256</v>
      </c>
      <c r="AU24" s="462">
        <v>1989.7821023919805</v>
      </c>
      <c r="AV24" s="462">
        <v>1911.2286534006337</v>
      </c>
      <c r="AW24" s="462">
        <v>1904.0302665059862</v>
      </c>
      <c r="AX24" s="462">
        <v>1842.6287722659008</v>
      </c>
      <c r="AY24" s="462">
        <v>1770.8556080355743</v>
      </c>
      <c r="AZ24" s="462">
        <v>1668.9693227349874</v>
      </c>
      <c r="BA24" s="462">
        <v>1700.1626969701724</v>
      </c>
      <c r="BB24" s="462">
        <v>1661.4032103469503</v>
      </c>
      <c r="BC24" s="462">
        <v>1704.9363974346272</v>
      </c>
      <c r="BD24" s="462">
        <v>1676.9217136183868</v>
      </c>
      <c r="BE24" s="462">
        <v>1851.2616539028365</v>
      </c>
      <c r="BF24" s="462">
        <v>1782.6344973926939</v>
      </c>
      <c r="BG24" s="462">
        <v>1606.1869516612949</v>
      </c>
      <c r="BH24" s="462">
        <v>1418.1390005437561</v>
      </c>
      <c r="BI24" s="462">
        <v>1311.8670712127469</v>
      </c>
      <c r="BJ24" s="462">
        <v>1163.1463107039874</v>
      </c>
      <c r="BK24" s="462">
        <v>1073.9738569923136</v>
      </c>
      <c r="BL24" s="462">
        <v>959.9532591861871</v>
      </c>
      <c r="BM24" s="462">
        <v>930.28202791127137</v>
      </c>
      <c r="BN24" s="462">
        <v>861.39988491148904</v>
      </c>
      <c r="BO24" s="462">
        <v>833.39611022855672</v>
      </c>
      <c r="BP24" s="462">
        <v>830.45053249434852</v>
      </c>
      <c r="BQ24" s="462">
        <v>812.74970721559851</v>
      </c>
      <c r="BR24" s="462">
        <v>793.82123085957471</v>
      </c>
      <c r="BS24" s="462">
        <v>793.60889114990619</v>
      </c>
      <c r="BT24" s="462">
        <v>764.69088896071833</v>
      </c>
      <c r="BU24" s="462">
        <v>682.44578560789625</v>
      </c>
      <c r="BV24" s="462">
        <v>616.97354485963285</v>
      </c>
      <c r="BW24" s="462">
        <v>658.43534570239319</v>
      </c>
      <c r="BX24" s="462">
        <v>615.93460217999723</v>
      </c>
      <c r="BY24" s="462">
        <v>421.44140116844869</v>
      </c>
      <c r="BZ24" s="463">
        <v>459.97649542415036</v>
      </c>
      <c r="CA24" s="463">
        <v>361.79717177020763</v>
      </c>
      <c r="CB24" s="463">
        <v>367.99227067356316</v>
      </c>
      <c r="CC24" s="463">
        <v>300.67298760356499</v>
      </c>
      <c r="CD24" s="463">
        <v>276.44483441389508</v>
      </c>
      <c r="CE24" s="463">
        <v>265.77017097252957</v>
      </c>
      <c r="CF24" s="463">
        <v>254.39443502206984</v>
      </c>
      <c r="CG24" s="463">
        <v>241.30017547999185</v>
      </c>
      <c r="CH24" s="464">
        <v>228.0620555275714</v>
      </c>
    </row>
    <row r="25" spans="1:86" s="417" customFormat="1" x14ac:dyDescent="0.25">
      <c r="A25" s="413"/>
      <c r="B25" s="72" t="s">
        <v>568</v>
      </c>
      <c r="C25" s="238"/>
      <c r="D25" s="462">
        <v>0</v>
      </c>
      <c r="E25" s="462">
        <v>0</v>
      </c>
      <c r="F25" s="462">
        <v>0</v>
      </c>
      <c r="G25" s="462">
        <v>0</v>
      </c>
      <c r="H25" s="462">
        <v>0</v>
      </c>
      <c r="I25" s="462">
        <v>0</v>
      </c>
      <c r="J25" s="462">
        <v>0</v>
      </c>
      <c r="K25" s="462">
        <v>0</v>
      </c>
      <c r="L25" s="462">
        <v>0</v>
      </c>
      <c r="M25" s="462">
        <v>0</v>
      </c>
      <c r="N25" s="462">
        <v>0</v>
      </c>
      <c r="O25" s="462">
        <v>0</v>
      </c>
      <c r="P25" s="462">
        <v>0</v>
      </c>
      <c r="Q25" s="462">
        <v>0</v>
      </c>
      <c r="R25" s="462">
        <v>0</v>
      </c>
      <c r="S25" s="462">
        <v>0</v>
      </c>
      <c r="T25" s="462">
        <v>0</v>
      </c>
      <c r="U25" s="462">
        <v>0</v>
      </c>
      <c r="V25" s="462">
        <v>0</v>
      </c>
      <c r="W25" s="462">
        <v>0</v>
      </c>
      <c r="X25" s="462">
        <v>0</v>
      </c>
      <c r="Y25" s="462">
        <v>0</v>
      </c>
      <c r="Z25" s="462">
        <v>0</v>
      </c>
      <c r="AA25" s="462">
        <v>0</v>
      </c>
      <c r="AB25" s="462">
        <v>0</v>
      </c>
      <c r="AC25" s="462">
        <v>0</v>
      </c>
      <c r="AD25" s="462">
        <v>0</v>
      </c>
      <c r="AE25" s="462">
        <v>0</v>
      </c>
      <c r="AF25" s="462">
        <v>0</v>
      </c>
      <c r="AG25" s="462">
        <v>0</v>
      </c>
      <c r="AH25" s="462">
        <v>466.74275645787196</v>
      </c>
      <c r="AI25" s="462">
        <v>396.6057641381903</v>
      </c>
      <c r="AJ25" s="462">
        <v>379.30199919001234</v>
      </c>
      <c r="AK25" s="462">
        <v>373.1358826925624</v>
      </c>
      <c r="AL25" s="462">
        <v>338.71818095838563</v>
      </c>
      <c r="AM25" s="462">
        <v>355.1227999107233</v>
      </c>
      <c r="AN25" s="462">
        <v>335.52645503160051</v>
      </c>
      <c r="AO25" s="462">
        <v>336.2878837055481</v>
      </c>
      <c r="AP25" s="462">
        <v>325.18550186068632</v>
      </c>
      <c r="AQ25" s="462">
        <v>318.9165971777752</v>
      </c>
      <c r="AR25" s="462">
        <v>308.49074368192231</v>
      </c>
      <c r="AS25" s="462">
        <v>323.45473462174022</v>
      </c>
      <c r="AT25" s="462">
        <v>278.76082674443796</v>
      </c>
      <c r="AU25" s="462">
        <v>338.6769011365808</v>
      </c>
      <c r="AV25" s="462">
        <v>353.75779306724127</v>
      </c>
      <c r="AW25" s="462">
        <v>363.70144314977193</v>
      </c>
      <c r="AX25" s="462">
        <v>349.48776155534966</v>
      </c>
      <c r="AY25" s="462">
        <v>342.33551824649328</v>
      </c>
      <c r="AZ25" s="462">
        <v>304.39867982396726</v>
      </c>
      <c r="BA25" s="462">
        <v>279.80677551379785</v>
      </c>
      <c r="BB25" s="462">
        <v>266.07367478783033</v>
      </c>
      <c r="BC25" s="462">
        <v>252.30912201006913</v>
      </c>
      <c r="BD25" s="462">
        <v>232.35504383530616</v>
      </c>
      <c r="BE25" s="462">
        <v>235.88148169178822</v>
      </c>
      <c r="BF25" s="462">
        <v>240.35439606103333</v>
      </c>
      <c r="BG25" s="462">
        <v>221.75861544983337</v>
      </c>
      <c r="BH25" s="462">
        <v>209.00701153225256</v>
      </c>
      <c r="BI25" s="462">
        <v>188.94596142968274</v>
      </c>
      <c r="BJ25" s="462">
        <v>163.93593016079706</v>
      </c>
      <c r="BK25" s="462">
        <v>128.98972184545485</v>
      </c>
      <c r="BL25" s="462">
        <v>103.02307134932059</v>
      </c>
      <c r="BM25" s="462">
        <v>80.069701341703848</v>
      </c>
      <c r="BN25" s="462">
        <v>76.818678563416782</v>
      </c>
      <c r="BO25" s="462">
        <v>55.91644229952287</v>
      </c>
      <c r="BP25" s="462">
        <v>41.618385041899487</v>
      </c>
      <c r="BQ25" s="462">
        <v>26.684766207484508</v>
      </c>
      <c r="BR25" s="462">
        <v>17.469669623469485</v>
      </c>
      <c r="BS25" s="462">
        <v>9.6252150725047017</v>
      </c>
      <c r="BT25" s="462">
        <v>6.7250810752078047</v>
      </c>
      <c r="BU25" s="462">
        <v>4.4431398190330471</v>
      </c>
      <c r="BV25" s="462">
        <v>2.0995379713770581</v>
      </c>
      <c r="BW25" s="462">
        <v>0.74953455250590517</v>
      </c>
      <c r="BX25" s="463">
        <v>0</v>
      </c>
      <c r="BY25" s="463">
        <v>0</v>
      </c>
      <c r="BZ25" s="463">
        <v>0</v>
      </c>
      <c r="CA25" s="463">
        <v>0</v>
      </c>
      <c r="CB25" s="463">
        <v>0</v>
      </c>
      <c r="CC25" s="463">
        <v>0</v>
      </c>
      <c r="CD25" s="463">
        <v>0</v>
      </c>
      <c r="CE25" s="463">
        <v>0</v>
      </c>
      <c r="CF25" s="463">
        <v>0</v>
      </c>
      <c r="CG25" s="463">
        <v>0</v>
      </c>
      <c r="CH25" s="464">
        <v>0</v>
      </c>
    </row>
    <row r="26" spans="1:86" s="417" customFormat="1" x14ac:dyDescent="0.25">
      <c r="A26" s="413"/>
      <c r="B26" s="72"/>
      <c r="C26" s="238"/>
      <c r="D26" s="462"/>
      <c r="E26" s="462"/>
      <c r="F26" s="462"/>
      <c r="G26" s="462"/>
      <c r="H26" s="462"/>
      <c r="I26" s="462"/>
      <c r="J26" s="462"/>
      <c r="K26" s="462"/>
      <c r="L26" s="462"/>
      <c r="M26" s="462"/>
      <c r="N26" s="462"/>
      <c r="O26" s="462"/>
      <c r="P26" s="462"/>
      <c r="Q26" s="462"/>
      <c r="R26" s="462"/>
      <c r="S26" s="462"/>
      <c r="T26" s="462"/>
      <c r="U26" s="462"/>
      <c r="V26" s="462"/>
      <c r="W26" s="462"/>
      <c r="X26" s="462"/>
      <c r="Y26" s="462"/>
      <c r="Z26" s="462"/>
      <c r="AA26" s="462"/>
      <c r="AB26" s="462"/>
      <c r="AC26" s="462"/>
      <c r="AD26" s="462"/>
      <c r="AE26" s="462"/>
      <c r="AF26" s="462"/>
      <c r="AG26" s="462"/>
      <c r="AH26" s="462"/>
      <c r="AI26" s="462"/>
      <c r="AJ26" s="462"/>
      <c r="AK26" s="462"/>
      <c r="AL26" s="462"/>
      <c r="AM26" s="462"/>
      <c r="AN26" s="462"/>
      <c r="AO26" s="462"/>
      <c r="AP26" s="462"/>
      <c r="AQ26" s="462"/>
      <c r="AR26" s="462"/>
      <c r="AS26" s="462"/>
      <c r="AT26" s="462"/>
      <c r="AU26" s="462"/>
      <c r="AV26" s="462"/>
      <c r="AW26" s="462"/>
      <c r="AX26" s="462"/>
      <c r="AY26" s="462"/>
      <c r="AZ26" s="462"/>
      <c r="BA26" s="462"/>
      <c r="BB26" s="462"/>
      <c r="BC26" s="462"/>
      <c r="BD26" s="462"/>
      <c r="BE26" s="462"/>
      <c r="BF26" s="462"/>
      <c r="BG26" s="462"/>
      <c r="BH26" s="462"/>
      <c r="BI26" s="462"/>
      <c r="BJ26" s="462"/>
      <c r="BK26" s="462"/>
      <c r="BL26" s="462"/>
      <c r="BM26" s="462"/>
      <c r="BN26" s="462"/>
      <c r="BO26" s="462"/>
      <c r="BP26" s="462"/>
      <c r="BQ26" s="462"/>
      <c r="BR26" s="462"/>
      <c r="BS26" s="462"/>
      <c r="BT26" s="462"/>
      <c r="BU26" s="462"/>
      <c r="BV26" s="462"/>
      <c r="BW26" s="462"/>
      <c r="BX26" s="463"/>
      <c r="BY26" s="463"/>
      <c r="BZ26" s="463"/>
      <c r="CA26" s="463"/>
      <c r="CB26" s="463"/>
      <c r="CC26" s="463"/>
      <c r="CD26" s="463"/>
      <c r="CE26" s="463"/>
      <c r="CF26" s="463"/>
      <c r="CG26" s="463"/>
      <c r="CH26" s="464"/>
    </row>
    <row r="27" spans="1:86" s="417" customFormat="1" ht="15.6" x14ac:dyDescent="0.3">
      <c r="A27" s="413"/>
      <c r="B27" s="79" t="s">
        <v>671</v>
      </c>
      <c r="C27" s="238"/>
      <c r="D27" s="457">
        <v>0</v>
      </c>
      <c r="E27" s="457">
        <v>0</v>
      </c>
      <c r="F27" s="457">
        <v>0</v>
      </c>
      <c r="G27" s="457">
        <v>0</v>
      </c>
      <c r="H27" s="457">
        <v>0</v>
      </c>
      <c r="I27" s="457">
        <v>0</v>
      </c>
      <c r="J27" s="457">
        <v>0</v>
      </c>
      <c r="K27" s="457">
        <v>0</v>
      </c>
      <c r="L27" s="457">
        <v>0</v>
      </c>
      <c r="M27" s="457">
        <v>0</v>
      </c>
      <c r="N27" s="457">
        <v>0</v>
      </c>
      <c r="O27" s="457">
        <v>0</v>
      </c>
      <c r="P27" s="457">
        <v>0</v>
      </c>
      <c r="Q27" s="457">
        <v>0</v>
      </c>
      <c r="R27" s="457">
        <v>0</v>
      </c>
      <c r="S27" s="457">
        <v>0</v>
      </c>
      <c r="T27" s="457">
        <v>0</v>
      </c>
      <c r="U27" s="457">
        <v>0</v>
      </c>
      <c r="V27" s="457">
        <v>0</v>
      </c>
      <c r="W27" s="457">
        <v>0</v>
      </c>
      <c r="X27" s="457">
        <v>0</v>
      </c>
      <c r="Y27" s="457">
        <v>0</v>
      </c>
      <c r="Z27" s="457">
        <v>0</v>
      </c>
      <c r="AA27" s="457">
        <v>0</v>
      </c>
      <c r="AB27" s="457">
        <v>0</v>
      </c>
      <c r="AC27" s="457">
        <v>0</v>
      </c>
      <c r="AD27" s="457">
        <v>0</v>
      </c>
      <c r="AE27" s="457">
        <v>0</v>
      </c>
      <c r="AF27" s="457">
        <v>0</v>
      </c>
      <c r="AG27" s="457">
        <v>0</v>
      </c>
      <c r="AH27" s="457">
        <v>0</v>
      </c>
      <c r="AI27" s="457">
        <v>0</v>
      </c>
      <c r="AJ27" s="457">
        <v>0</v>
      </c>
      <c r="AK27" s="457">
        <v>0</v>
      </c>
      <c r="AL27" s="457">
        <v>0</v>
      </c>
      <c r="AM27" s="457">
        <v>0</v>
      </c>
      <c r="AN27" s="457">
        <v>0</v>
      </c>
      <c r="AO27" s="457">
        <v>0</v>
      </c>
      <c r="AP27" s="457">
        <v>0</v>
      </c>
      <c r="AQ27" s="457">
        <v>0</v>
      </c>
      <c r="AR27" s="457">
        <v>0</v>
      </c>
      <c r="AS27" s="457">
        <v>0</v>
      </c>
      <c r="AT27" s="457">
        <v>0</v>
      </c>
      <c r="AU27" s="457">
        <v>0</v>
      </c>
      <c r="AV27" s="457">
        <v>0</v>
      </c>
      <c r="AW27" s="457">
        <v>0</v>
      </c>
      <c r="AX27" s="457">
        <v>0</v>
      </c>
      <c r="AY27" s="457">
        <v>0</v>
      </c>
      <c r="AZ27" s="457">
        <v>0</v>
      </c>
      <c r="BA27" s="457">
        <v>0</v>
      </c>
      <c r="BB27" s="457">
        <v>0</v>
      </c>
      <c r="BC27" s="457">
        <v>0</v>
      </c>
      <c r="BD27" s="457">
        <v>0</v>
      </c>
      <c r="BE27" s="457">
        <v>0</v>
      </c>
      <c r="BF27" s="457">
        <v>0</v>
      </c>
      <c r="BG27" s="457">
        <v>0</v>
      </c>
      <c r="BH27" s="457">
        <v>0</v>
      </c>
      <c r="BI27" s="457">
        <v>0</v>
      </c>
      <c r="BJ27" s="457">
        <v>0</v>
      </c>
      <c r="BK27" s="457">
        <v>0</v>
      </c>
      <c r="BL27" s="457">
        <v>0</v>
      </c>
      <c r="BM27" s="457">
        <v>0</v>
      </c>
      <c r="BN27" s="457">
        <v>0</v>
      </c>
      <c r="BO27" s="457">
        <v>0</v>
      </c>
      <c r="BP27" s="457">
        <v>0</v>
      </c>
      <c r="BQ27" s="457">
        <v>0</v>
      </c>
      <c r="BR27" s="457">
        <v>0</v>
      </c>
      <c r="BS27" s="457">
        <v>0</v>
      </c>
      <c r="BT27" s="457">
        <v>0</v>
      </c>
      <c r="BU27" s="457">
        <f t="shared" ref="BU27:CG27" si="13">SUM(BU28:BU29)</f>
        <v>150.23926650214077</v>
      </c>
      <c r="BV27" s="457">
        <f t="shared" si="13"/>
        <v>247.17681122287462</v>
      </c>
      <c r="BW27" s="457">
        <f t="shared" si="13"/>
        <v>289.48567929769115</v>
      </c>
      <c r="BX27" s="457">
        <f t="shared" si="13"/>
        <v>317.99201640703075</v>
      </c>
      <c r="BY27" s="457">
        <f t="shared" si="13"/>
        <v>231.6479209767233</v>
      </c>
      <c r="BZ27" s="458">
        <f t="shared" si="13"/>
        <v>292.25735881881576</v>
      </c>
      <c r="CA27" s="458">
        <f t="shared" si="13"/>
        <v>212.20448700525341</v>
      </c>
      <c r="CB27" s="458">
        <f t="shared" si="13"/>
        <v>219.40499935469592</v>
      </c>
      <c r="CC27" s="458">
        <f t="shared" si="13"/>
        <v>198.64663130707737</v>
      </c>
      <c r="CD27" s="458">
        <f t="shared" si="13"/>
        <v>191.53460816517219</v>
      </c>
      <c r="CE27" s="458">
        <f t="shared" si="13"/>
        <v>193.40902325709231</v>
      </c>
      <c r="CF27" s="458">
        <f t="shared" si="13"/>
        <v>192.7144132988393</v>
      </c>
      <c r="CG27" s="458">
        <f t="shared" si="13"/>
        <v>188.70863214307317</v>
      </c>
      <c r="CH27" s="466">
        <f>SUM(CH28:CH29)</f>
        <v>183.28560929195669</v>
      </c>
    </row>
    <row r="28" spans="1:86" s="417" customFormat="1" x14ac:dyDescent="0.25">
      <c r="A28" s="413"/>
      <c r="B28" s="72" t="s">
        <v>672</v>
      </c>
      <c r="C28" s="238"/>
      <c r="D28" s="462"/>
      <c r="E28" s="462"/>
      <c r="F28" s="462"/>
      <c r="G28" s="462"/>
      <c r="H28" s="462"/>
      <c r="I28" s="462"/>
      <c r="J28" s="462"/>
      <c r="K28" s="462"/>
      <c r="L28" s="462"/>
      <c r="M28" s="462"/>
      <c r="N28" s="462"/>
      <c r="O28" s="462"/>
      <c r="P28" s="462"/>
      <c r="Q28" s="462"/>
      <c r="R28" s="462"/>
      <c r="S28" s="462"/>
      <c r="T28" s="462"/>
      <c r="U28" s="462"/>
      <c r="V28" s="462"/>
      <c r="W28" s="462"/>
      <c r="X28" s="462"/>
      <c r="Y28" s="462"/>
      <c r="Z28" s="462"/>
      <c r="AA28" s="462"/>
      <c r="AB28" s="462"/>
      <c r="AC28" s="462"/>
      <c r="AD28" s="462"/>
      <c r="AE28" s="462"/>
      <c r="AF28" s="462"/>
      <c r="AG28" s="462"/>
      <c r="AH28" s="462"/>
      <c r="AI28" s="462"/>
      <c r="AJ28" s="462"/>
      <c r="AK28" s="462"/>
      <c r="AL28" s="462"/>
      <c r="AM28" s="462"/>
      <c r="AN28" s="462"/>
      <c r="AO28" s="462"/>
      <c r="AP28" s="462"/>
      <c r="AQ28" s="462"/>
      <c r="AR28" s="462"/>
      <c r="AS28" s="462"/>
      <c r="AT28" s="462"/>
      <c r="AU28" s="462"/>
      <c r="AV28" s="462"/>
      <c r="AW28" s="462"/>
      <c r="AX28" s="462"/>
      <c r="AY28" s="462"/>
      <c r="AZ28" s="462"/>
      <c r="BA28" s="462"/>
      <c r="BB28" s="462"/>
      <c r="BC28" s="462"/>
      <c r="BD28" s="462"/>
      <c r="BE28" s="462"/>
      <c r="BF28" s="462"/>
      <c r="BG28" s="462"/>
      <c r="BH28" s="462"/>
      <c r="BI28" s="462"/>
      <c r="BJ28" s="462"/>
      <c r="BK28" s="462"/>
      <c r="BL28" s="462"/>
      <c r="BM28" s="462"/>
      <c r="BN28" s="462"/>
      <c r="BO28" s="462"/>
      <c r="BP28" s="462"/>
      <c r="BQ28" s="462"/>
      <c r="BR28" s="462"/>
      <c r="BS28" s="462"/>
      <c r="BT28" s="462"/>
      <c r="BU28" s="462">
        <v>39.27943526160491</v>
      </c>
      <c r="BV28" s="462">
        <v>77.376334909969344</v>
      </c>
      <c r="BW28" s="462">
        <v>90.599014748489935</v>
      </c>
      <c r="BX28" s="462">
        <v>106.39328642420752</v>
      </c>
      <c r="BY28" s="462">
        <v>77.396501024343038</v>
      </c>
      <c r="BZ28" s="463">
        <v>111.30636386310816</v>
      </c>
      <c r="CA28" s="463">
        <v>91.564766047309604</v>
      </c>
      <c r="CB28" s="463">
        <v>83.879410443315734</v>
      </c>
      <c r="CC28" s="463">
        <v>75.354278421052598</v>
      </c>
      <c r="CD28" s="463">
        <v>69.084779153924799</v>
      </c>
      <c r="CE28" s="463">
        <v>69.719426593150118</v>
      </c>
      <c r="CF28" s="463">
        <v>69.614969864768682</v>
      </c>
      <c r="CG28" s="463">
        <v>68.311155672075188</v>
      </c>
      <c r="CH28" s="464">
        <v>66.378466768819962</v>
      </c>
    </row>
    <row r="29" spans="1:86" s="417" customFormat="1" x14ac:dyDescent="0.25">
      <c r="A29" s="413"/>
      <c r="B29" s="72" t="s">
        <v>673</v>
      </c>
      <c r="C29" s="238"/>
      <c r="D29" s="462"/>
      <c r="E29" s="462"/>
      <c r="F29" s="462"/>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62"/>
      <c r="AL29" s="462"/>
      <c r="AM29" s="462"/>
      <c r="AN29" s="462"/>
      <c r="AO29" s="462"/>
      <c r="AP29" s="462"/>
      <c r="AQ29" s="462"/>
      <c r="AR29" s="462"/>
      <c r="AS29" s="462"/>
      <c r="AT29" s="462"/>
      <c r="AU29" s="462"/>
      <c r="AV29" s="462"/>
      <c r="AW29" s="462"/>
      <c r="AX29" s="462"/>
      <c r="AY29" s="462"/>
      <c r="AZ29" s="462"/>
      <c r="BA29" s="462"/>
      <c r="BB29" s="462"/>
      <c r="BC29" s="462"/>
      <c r="BD29" s="462"/>
      <c r="BE29" s="462"/>
      <c r="BF29" s="462"/>
      <c r="BG29" s="462"/>
      <c r="BH29" s="462"/>
      <c r="BI29" s="462"/>
      <c r="BJ29" s="462"/>
      <c r="BK29" s="462"/>
      <c r="BL29" s="462"/>
      <c r="BM29" s="462"/>
      <c r="BN29" s="462"/>
      <c r="BO29" s="462"/>
      <c r="BP29" s="462"/>
      <c r="BQ29" s="462"/>
      <c r="BR29" s="462"/>
      <c r="BS29" s="462"/>
      <c r="BT29" s="462"/>
      <c r="BU29" s="462">
        <v>110.95983124053585</v>
      </c>
      <c r="BV29" s="462">
        <v>169.80047631290526</v>
      </c>
      <c r="BW29" s="462">
        <v>198.88666454920119</v>
      </c>
      <c r="BX29" s="462">
        <v>211.59872998282322</v>
      </c>
      <c r="BY29" s="462">
        <v>154.25141995238027</v>
      </c>
      <c r="BZ29" s="463">
        <v>180.95099495570761</v>
      </c>
      <c r="CA29" s="463">
        <v>120.63972095794381</v>
      </c>
      <c r="CB29" s="463">
        <v>135.52558891138017</v>
      </c>
      <c r="CC29" s="463">
        <v>123.29235288602476</v>
      </c>
      <c r="CD29" s="463">
        <v>122.44982901124737</v>
      </c>
      <c r="CE29" s="463">
        <v>123.68959666394221</v>
      </c>
      <c r="CF29" s="463">
        <v>123.09944343407064</v>
      </c>
      <c r="CG29" s="463">
        <v>120.39747647099799</v>
      </c>
      <c r="CH29" s="464">
        <v>116.90714252313673</v>
      </c>
    </row>
    <row r="30" spans="1:86" s="417" customFormat="1" ht="26.25" customHeight="1" x14ac:dyDescent="0.3">
      <c r="A30" s="467"/>
      <c r="B30" s="79" t="s">
        <v>674</v>
      </c>
      <c r="C30" s="272"/>
      <c r="D30" s="457">
        <f t="shared" ref="D30:BO30" si="14">SUM(D31:D32)</f>
        <v>0</v>
      </c>
      <c r="E30" s="457">
        <f t="shared" si="14"/>
        <v>0</v>
      </c>
      <c r="F30" s="457">
        <f t="shared" si="14"/>
        <v>0</v>
      </c>
      <c r="G30" s="457">
        <f t="shared" si="14"/>
        <v>0</v>
      </c>
      <c r="H30" s="457">
        <f t="shared" si="14"/>
        <v>0</v>
      </c>
      <c r="I30" s="457">
        <f t="shared" si="14"/>
        <v>0</v>
      </c>
      <c r="J30" s="457">
        <f t="shared" si="14"/>
        <v>0</v>
      </c>
      <c r="K30" s="457">
        <f t="shared" si="14"/>
        <v>0</v>
      </c>
      <c r="L30" s="457">
        <f t="shared" si="14"/>
        <v>0</v>
      </c>
      <c r="M30" s="457">
        <f t="shared" si="14"/>
        <v>0</v>
      </c>
      <c r="N30" s="457">
        <f t="shared" si="14"/>
        <v>0</v>
      </c>
      <c r="O30" s="457">
        <f t="shared" si="14"/>
        <v>0</v>
      </c>
      <c r="P30" s="457">
        <f t="shared" si="14"/>
        <v>0</v>
      </c>
      <c r="Q30" s="457">
        <f t="shared" si="14"/>
        <v>0</v>
      </c>
      <c r="R30" s="457">
        <f t="shared" si="14"/>
        <v>0</v>
      </c>
      <c r="S30" s="457">
        <f t="shared" si="14"/>
        <v>0</v>
      </c>
      <c r="T30" s="457">
        <f t="shared" si="14"/>
        <v>0</v>
      </c>
      <c r="U30" s="457">
        <f t="shared" si="14"/>
        <v>0</v>
      </c>
      <c r="V30" s="457">
        <f t="shared" si="14"/>
        <v>0</v>
      </c>
      <c r="W30" s="457">
        <f t="shared" si="14"/>
        <v>0</v>
      </c>
      <c r="X30" s="457">
        <f t="shared" si="14"/>
        <v>0</v>
      </c>
      <c r="Y30" s="457">
        <f t="shared" si="14"/>
        <v>0</v>
      </c>
      <c r="Z30" s="457">
        <f t="shared" si="14"/>
        <v>0</v>
      </c>
      <c r="AA30" s="457">
        <f t="shared" si="14"/>
        <v>0</v>
      </c>
      <c r="AB30" s="457">
        <f t="shared" si="14"/>
        <v>0</v>
      </c>
      <c r="AC30" s="457">
        <f t="shared" si="14"/>
        <v>0</v>
      </c>
      <c r="AD30" s="457">
        <f t="shared" si="14"/>
        <v>0</v>
      </c>
      <c r="AE30" s="457">
        <f t="shared" si="14"/>
        <v>0</v>
      </c>
      <c r="AF30" s="457">
        <f t="shared" si="14"/>
        <v>0</v>
      </c>
      <c r="AG30" s="457">
        <f t="shared" si="14"/>
        <v>0</v>
      </c>
      <c r="AH30" s="457">
        <f t="shared" si="14"/>
        <v>3282.6351486626636</v>
      </c>
      <c r="AI30" s="457">
        <f t="shared" si="14"/>
        <v>3130.6223450071502</v>
      </c>
      <c r="AJ30" s="457">
        <f t="shared" si="14"/>
        <v>2970.4543097631285</v>
      </c>
      <c r="AK30" s="457">
        <f t="shared" si="14"/>
        <v>2897.9334193772283</v>
      </c>
      <c r="AL30" s="457">
        <f t="shared" si="14"/>
        <v>2817.6885566242668</v>
      </c>
      <c r="AM30" s="457">
        <f t="shared" si="14"/>
        <v>2839.9799157133448</v>
      </c>
      <c r="AN30" s="457">
        <f t="shared" si="14"/>
        <v>2693.7378912526865</v>
      </c>
      <c r="AO30" s="457">
        <f t="shared" si="14"/>
        <v>2581.5367903096835</v>
      </c>
      <c r="AP30" s="457">
        <f t="shared" si="14"/>
        <v>2538.9820330709981</v>
      </c>
      <c r="AQ30" s="457">
        <f t="shared" si="14"/>
        <v>2412.2998770102013</v>
      </c>
      <c r="AR30" s="457">
        <f t="shared" si="14"/>
        <v>2252.5440977413205</v>
      </c>
      <c r="AS30" s="457">
        <f t="shared" si="14"/>
        <v>2042.0541023224571</v>
      </c>
      <c r="AT30" s="457">
        <f t="shared" si="14"/>
        <v>1926.9567587559982</v>
      </c>
      <c r="AU30" s="457">
        <f t="shared" si="14"/>
        <v>2024.7475606435748</v>
      </c>
      <c r="AV30" s="457">
        <f t="shared" si="14"/>
        <v>1928.9342197588612</v>
      </c>
      <c r="AW30" s="457">
        <f t="shared" si="14"/>
        <v>1892.6837730588445</v>
      </c>
      <c r="AX30" s="457">
        <f t="shared" si="14"/>
        <v>1805.6455309373177</v>
      </c>
      <c r="AY30" s="457">
        <f t="shared" si="14"/>
        <v>1707.6079606820754</v>
      </c>
      <c r="AZ30" s="457">
        <f t="shared" si="14"/>
        <v>1551.8024537321035</v>
      </c>
      <c r="BA30" s="457">
        <f t="shared" si="14"/>
        <v>1540.4327100057822</v>
      </c>
      <c r="BB30" s="457">
        <f t="shared" si="14"/>
        <v>1473.2645317988527</v>
      </c>
      <c r="BC30" s="457">
        <f t="shared" si="14"/>
        <v>1466.2527713263946</v>
      </c>
      <c r="BD30" s="457">
        <f t="shared" si="14"/>
        <v>1399.3951856168226</v>
      </c>
      <c r="BE30" s="457">
        <f t="shared" si="14"/>
        <v>1576.8735076288683</v>
      </c>
      <c r="BF30" s="457">
        <f t="shared" si="14"/>
        <v>1556.4320375020368</v>
      </c>
      <c r="BG30" s="457">
        <f t="shared" si="14"/>
        <v>1415.6178764481185</v>
      </c>
      <c r="BH30" s="457">
        <f t="shared" si="14"/>
        <v>1271.0795451179927</v>
      </c>
      <c r="BI30" s="457">
        <f t="shared" si="14"/>
        <v>1196.2225578180467</v>
      </c>
      <c r="BJ30" s="457">
        <f t="shared" si="14"/>
        <v>1069.7901560527514</v>
      </c>
      <c r="BK30" s="457">
        <f t="shared" si="14"/>
        <v>980.96483813013072</v>
      </c>
      <c r="BL30" s="457">
        <f t="shared" si="14"/>
        <v>882.08408979321473</v>
      </c>
      <c r="BM30" s="457">
        <f t="shared" si="14"/>
        <v>852.33252165551016</v>
      </c>
      <c r="BN30" s="457">
        <f t="shared" si="14"/>
        <v>810.11996368083078</v>
      </c>
      <c r="BO30" s="457">
        <f t="shared" si="14"/>
        <v>776.38224879007396</v>
      </c>
      <c r="BP30" s="457">
        <f t="shared" ref="BP30:CH30" si="15">SUM(BP31:BP32)</f>
        <v>771.02557388771629</v>
      </c>
      <c r="BQ30" s="457">
        <f t="shared" si="15"/>
        <v>740.275980245852</v>
      </c>
      <c r="BR30" s="457">
        <f t="shared" si="15"/>
        <v>733.68968649276803</v>
      </c>
      <c r="BS30" s="457">
        <f t="shared" si="15"/>
        <v>737.03788511893822</v>
      </c>
      <c r="BT30" s="457">
        <f t="shared" si="15"/>
        <v>714.6220603505858</v>
      </c>
      <c r="BU30" s="457">
        <f t="shared" si="15"/>
        <v>484.37355049628235</v>
      </c>
      <c r="BV30" s="457">
        <f t="shared" si="15"/>
        <v>327.55069742778096</v>
      </c>
      <c r="BW30" s="457">
        <f t="shared" si="15"/>
        <v>319.24081011666334</v>
      </c>
      <c r="BX30" s="458">
        <f t="shared" si="15"/>
        <v>257.60568286104422</v>
      </c>
      <c r="BY30" s="458">
        <f t="shared" si="15"/>
        <v>165.03999246194127</v>
      </c>
      <c r="BZ30" s="458">
        <f t="shared" si="15"/>
        <v>150.59544537959155</v>
      </c>
      <c r="CA30" s="458">
        <f t="shared" si="15"/>
        <v>126.77162842579851</v>
      </c>
      <c r="CB30" s="458">
        <f t="shared" si="15"/>
        <v>133.24478990797667</v>
      </c>
      <c r="CC30" s="458">
        <f t="shared" si="15"/>
        <v>91.491554351437074</v>
      </c>
      <c r="CD30" s="458">
        <f t="shared" si="15"/>
        <v>76.142762143268712</v>
      </c>
      <c r="CE30" s="458">
        <f t="shared" si="15"/>
        <v>64.889447388480434</v>
      </c>
      <c r="CF30" s="458">
        <f t="shared" si="15"/>
        <v>55.31120844392084</v>
      </c>
      <c r="CG30" s="458">
        <f t="shared" si="15"/>
        <v>47.16116717579277</v>
      </c>
      <c r="CH30" s="466">
        <f t="shared" si="15"/>
        <v>40.153023327865057</v>
      </c>
    </row>
    <row r="31" spans="1:86" s="417" customFormat="1" x14ac:dyDescent="0.25">
      <c r="A31" s="413"/>
      <c r="B31" s="72" t="s">
        <v>569</v>
      </c>
      <c r="C31" s="238"/>
      <c r="D31" s="462" t="s">
        <v>616</v>
      </c>
      <c r="E31" s="462" t="s">
        <v>616</v>
      </c>
      <c r="F31" s="462" t="s">
        <v>616</v>
      </c>
      <c r="G31" s="462" t="s">
        <v>616</v>
      </c>
      <c r="H31" s="462" t="s">
        <v>616</v>
      </c>
      <c r="I31" s="462" t="s">
        <v>616</v>
      </c>
      <c r="J31" s="462" t="s">
        <v>616</v>
      </c>
      <c r="K31" s="462" t="s">
        <v>616</v>
      </c>
      <c r="L31" s="462" t="s">
        <v>616</v>
      </c>
      <c r="M31" s="462" t="s">
        <v>616</v>
      </c>
      <c r="N31" s="462" t="s">
        <v>616</v>
      </c>
      <c r="O31" s="462" t="s">
        <v>616</v>
      </c>
      <c r="P31" s="462" t="s">
        <v>616</v>
      </c>
      <c r="Q31" s="462" t="s">
        <v>616</v>
      </c>
      <c r="R31" s="462" t="s">
        <v>616</v>
      </c>
      <c r="S31" s="462" t="s">
        <v>616</v>
      </c>
      <c r="T31" s="462" t="s">
        <v>616</v>
      </c>
      <c r="U31" s="462" t="s">
        <v>616</v>
      </c>
      <c r="V31" s="462" t="s">
        <v>616</v>
      </c>
      <c r="W31" s="462" t="s">
        <v>616</v>
      </c>
      <c r="X31" s="462" t="s">
        <v>616</v>
      </c>
      <c r="Y31" s="462" t="s">
        <v>616</v>
      </c>
      <c r="Z31" s="462" t="s">
        <v>616</v>
      </c>
      <c r="AA31" s="462" t="s">
        <v>616</v>
      </c>
      <c r="AB31" s="462" t="s">
        <v>616</v>
      </c>
      <c r="AC31" s="462" t="s">
        <v>616</v>
      </c>
      <c r="AD31" s="462" t="s">
        <v>616</v>
      </c>
      <c r="AE31" s="462" t="s">
        <v>616</v>
      </c>
      <c r="AF31" s="462" t="s">
        <v>616</v>
      </c>
      <c r="AG31" s="462" t="s">
        <v>616</v>
      </c>
      <c r="AH31" s="462">
        <v>2815.8923922047916</v>
      </c>
      <c r="AI31" s="462">
        <v>2734.0203652532587</v>
      </c>
      <c r="AJ31" s="462">
        <v>2591.2639125657129</v>
      </c>
      <c r="AK31" s="462">
        <v>2525.1916405735183</v>
      </c>
      <c r="AL31" s="462">
        <v>2479.8253462345178</v>
      </c>
      <c r="AM31" s="462">
        <v>2486.5574075028621</v>
      </c>
      <c r="AN31" s="462">
        <v>2361.0473326599249</v>
      </c>
      <c r="AO31" s="462">
        <v>2250.2815773780267</v>
      </c>
      <c r="AP31" s="462">
        <v>2220.5523615276229</v>
      </c>
      <c r="AQ31" s="462">
        <v>2102.3389317774431</v>
      </c>
      <c r="AR31" s="462">
        <v>1955.7965310966129</v>
      </c>
      <c r="AS31" s="462">
        <v>1736.9284778318367</v>
      </c>
      <c r="AT31" s="462">
        <v>1669.9754959240991</v>
      </c>
      <c r="AU31" s="462">
        <v>1719.5313564717994</v>
      </c>
      <c r="AV31" s="462">
        <v>1616.6855978519925</v>
      </c>
      <c r="AW31" s="462">
        <v>1576.4742164622783</v>
      </c>
      <c r="AX31" s="462">
        <v>1505.0972628441107</v>
      </c>
      <c r="AY31" s="462">
        <v>1421.2383028317076</v>
      </c>
      <c r="AZ31" s="462">
        <v>1304.1357748361215</v>
      </c>
      <c r="BA31" s="462">
        <v>1314.8159034529563</v>
      </c>
      <c r="BB31" s="462">
        <v>1263.1801040551793</v>
      </c>
      <c r="BC31" s="462">
        <v>1270.6803296914991</v>
      </c>
      <c r="BD31" s="462">
        <v>1222.2526698276185</v>
      </c>
      <c r="BE31" s="462">
        <v>1397.8808384908211</v>
      </c>
      <c r="BF31" s="462">
        <v>1373.8532668870639</v>
      </c>
      <c r="BG31" s="462">
        <v>1255.0637698309351</v>
      </c>
      <c r="BH31" s="462">
        <v>1121.7992772496991</v>
      </c>
      <c r="BI31" s="462">
        <v>1061.6170683287057</v>
      </c>
      <c r="BJ31" s="462">
        <v>954.52636464636555</v>
      </c>
      <c r="BK31" s="462">
        <v>894.33899234638159</v>
      </c>
      <c r="BL31" s="462">
        <v>812.18289910540943</v>
      </c>
      <c r="BM31" s="462">
        <v>797.65543723157657</v>
      </c>
      <c r="BN31" s="462">
        <v>753.49334478299261</v>
      </c>
      <c r="BO31" s="462">
        <v>733.15119109258035</v>
      </c>
      <c r="BP31" s="462">
        <v>739.96467574888732</v>
      </c>
      <c r="BQ31" s="462">
        <v>719.71415183169267</v>
      </c>
      <c r="BR31" s="462">
        <v>720.7331202367078</v>
      </c>
      <c r="BS31" s="462">
        <v>729.26556682636613</v>
      </c>
      <c r="BT31" s="462">
        <v>710.01976591436937</v>
      </c>
      <c r="BU31" s="462">
        <v>480.36322574585131</v>
      </c>
      <c r="BV31" s="462">
        <v>325.70151210568315</v>
      </c>
      <c r="BW31" s="462">
        <v>318.59357577822584</v>
      </c>
      <c r="BX31" s="463">
        <v>257.60568286104422</v>
      </c>
      <c r="BY31" s="463">
        <v>165.03999246194127</v>
      </c>
      <c r="BZ31" s="463">
        <v>150.59544537959155</v>
      </c>
      <c r="CA31" s="463">
        <v>126.77162842579851</v>
      </c>
      <c r="CB31" s="463">
        <v>133.24478990797667</v>
      </c>
      <c r="CC31" s="463">
        <v>91.491554351437074</v>
      </c>
      <c r="CD31" s="463">
        <v>76.142762143268712</v>
      </c>
      <c r="CE31" s="463">
        <v>64.889447388480434</v>
      </c>
      <c r="CF31" s="463">
        <v>55.31120844392084</v>
      </c>
      <c r="CG31" s="463">
        <v>47.16116717579277</v>
      </c>
      <c r="CH31" s="464">
        <v>40.153023327865057</v>
      </c>
    </row>
    <row r="32" spans="1:86" s="417" customFormat="1" x14ac:dyDescent="0.25">
      <c r="A32" s="413"/>
      <c r="B32" s="72" t="s">
        <v>568</v>
      </c>
      <c r="C32" s="238"/>
      <c r="D32" s="462" t="s">
        <v>616</v>
      </c>
      <c r="E32" s="462" t="s">
        <v>616</v>
      </c>
      <c r="F32" s="462" t="s">
        <v>616</v>
      </c>
      <c r="G32" s="462" t="s">
        <v>616</v>
      </c>
      <c r="H32" s="462" t="s">
        <v>616</v>
      </c>
      <c r="I32" s="462" t="s">
        <v>616</v>
      </c>
      <c r="J32" s="462" t="s">
        <v>616</v>
      </c>
      <c r="K32" s="462" t="s">
        <v>616</v>
      </c>
      <c r="L32" s="462" t="s">
        <v>616</v>
      </c>
      <c r="M32" s="462" t="s">
        <v>616</v>
      </c>
      <c r="N32" s="462" t="s">
        <v>616</v>
      </c>
      <c r="O32" s="462" t="s">
        <v>616</v>
      </c>
      <c r="P32" s="462" t="s">
        <v>616</v>
      </c>
      <c r="Q32" s="462" t="s">
        <v>616</v>
      </c>
      <c r="R32" s="462" t="s">
        <v>616</v>
      </c>
      <c r="S32" s="462" t="s">
        <v>616</v>
      </c>
      <c r="T32" s="462" t="s">
        <v>616</v>
      </c>
      <c r="U32" s="462" t="s">
        <v>616</v>
      </c>
      <c r="V32" s="462" t="s">
        <v>616</v>
      </c>
      <c r="W32" s="462" t="s">
        <v>616</v>
      </c>
      <c r="X32" s="462" t="s">
        <v>616</v>
      </c>
      <c r="Y32" s="462" t="s">
        <v>616</v>
      </c>
      <c r="Z32" s="462" t="s">
        <v>616</v>
      </c>
      <c r="AA32" s="462" t="s">
        <v>616</v>
      </c>
      <c r="AB32" s="462" t="s">
        <v>616</v>
      </c>
      <c r="AC32" s="462" t="s">
        <v>616</v>
      </c>
      <c r="AD32" s="462" t="s">
        <v>616</v>
      </c>
      <c r="AE32" s="462" t="s">
        <v>616</v>
      </c>
      <c r="AF32" s="462" t="s">
        <v>616</v>
      </c>
      <c r="AG32" s="462" t="s">
        <v>616</v>
      </c>
      <c r="AH32" s="462">
        <v>466.74275645787196</v>
      </c>
      <c r="AI32" s="462">
        <v>396.6019797538915</v>
      </c>
      <c r="AJ32" s="462">
        <v>379.19039719741551</v>
      </c>
      <c r="AK32" s="462">
        <v>372.74177880371002</v>
      </c>
      <c r="AL32" s="462">
        <v>337.86321038974904</v>
      </c>
      <c r="AM32" s="462">
        <v>353.42250821048265</v>
      </c>
      <c r="AN32" s="462">
        <v>332.69055859276176</v>
      </c>
      <c r="AO32" s="462">
        <v>331.25521293165667</v>
      </c>
      <c r="AP32" s="462">
        <v>318.42967154337509</v>
      </c>
      <c r="AQ32" s="462">
        <v>309.96094523275821</v>
      </c>
      <c r="AR32" s="462">
        <v>296.74756664470772</v>
      </c>
      <c r="AS32" s="462">
        <v>305.12562449062034</v>
      </c>
      <c r="AT32" s="462">
        <v>256.98126283189907</v>
      </c>
      <c r="AU32" s="462">
        <v>305.21620417177547</v>
      </c>
      <c r="AV32" s="462">
        <v>312.24862190686872</v>
      </c>
      <c r="AW32" s="462">
        <v>316.20955659656619</v>
      </c>
      <c r="AX32" s="462">
        <v>300.54826809320713</v>
      </c>
      <c r="AY32" s="462">
        <v>286.36965785036767</v>
      </c>
      <c r="AZ32" s="462">
        <v>247.66667889598199</v>
      </c>
      <c r="BA32" s="462">
        <v>225.61680655282584</v>
      </c>
      <c r="BB32" s="462">
        <v>210.08442774367336</v>
      </c>
      <c r="BC32" s="462">
        <v>195.5724416348956</v>
      </c>
      <c r="BD32" s="462">
        <v>177.14251578920408</v>
      </c>
      <c r="BE32" s="462">
        <v>178.99266913804726</v>
      </c>
      <c r="BF32" s="462">
        <v>182.57877061497288</v>
      </c>
      <c r="BG32" s="462">
        <v>160.55410661718338</v>
      </c>
      <c r="BH32" s="462">
        <v>149.28026786829361</v>
      </c>
      <c r="BI32" s="462">
        <v>134.60548948934087</v>
      </c>
      <c r="BJ32" s="462">
        <v>115.26379140638579</v>
      </c>
      <c r="BK32" s="462">
        <v>86.62584578374917</v>
      </c>
      <c r="BL32" s="462">
        <v>69.901190687805254</v>
      </c>
      <c r="BM32" s="462">
        <v>54.67708442393365</v>
      </c>
      <c r="BN32" s="462">
        <v>56.626618897838178</v>
      </c>
      <c r="BO32" s="462">
        <v>43.231057697493654</v>
      </c>
      <c r="BP32" s="462">
        <v>31.060898138828978</v>
      </c>
      <c r="BQ32" s="462">
        <v>20.561828414159276</v>
      </c>
      <c r="BR32" s="462">
        <v>12.956566256060215</v>
      </c>
      <c r="BS32" s="462">
        <v>7.7723182925721046</v>
      </c>
      <c r="BT32" s="462">
        <v>4.6022944362164546</v>
      </c>
      <c r="BU32" s="462">
        <v>4.0103247504310229</v>
      </c>
      <c r="BV32" s="462">
        <v>1.8491853220978083</v>
      </c>
      <c r="BW32" s="462">
        <v>0.64723433843751377</v>
      </c>
      <c r="BX32" s="463">
        <v>0</v>
      </c>
      <c r="BY32" s="463">
        <v>0</v>
      </c>
      <c r="BZ32" s="463">
        <v>0</v>
      </c>
      <c r="CA32" s="463">
        <v>0</v>
      </c>
      <c r="CB32" s="463">
        <v>0</v>
      </c>
      <c r="CC32" s="463">
        <v>0</v>
      </c>
      <c r="CD32" s="463">
        <v>0</v>
      </c>
      <c r="CE32" s="463">
        <v>0</v>
      </c>
      <c r="CF32" s="463">
        <v>0</v>
      </c>
      <c r="CG32" s="463">
        <v>0</v>
      </c>
      <c r="CH32" s="464">
        <v>0</v>
      </c>
    </row>
    <row r="33" spans="1:86" s="417" customFormat="1" ht="26.25" customHeight="1" x14ac:dyDescent="0.3">
      <c r="A33" s="413"/>
      <c r="B33" s="79" t="s">
        <v>675</v>
      </c>
      <c r="C33" s="72"/>
      <c r="D33" s="457">
        <f t="shared" ref="D33:BO33" si="16">SUM(D34:D35)</f>
        <v>0</v>
      </c>
      <c r="E33" s="457">
        <f t="shared" si="16"/>
        <v>0</v>
      </c>
      <c r="F33" s="457">
        <f t="shared" si="16"/>
        <v>0</v>
      </c>
      <c r="G33" s="457">
        <f t="shared" si="16"/>
        <v>0</v>
      </c>
      <c r="H33" s="457">
        <f t="shared" si="16"/>
        <v>0</v>
      </c>
      <c r="I33" s="457">
        <f t="shared" si="16"/>
        <v>0</v>
      </c>
      <c r="J33" s="457">
        <f t="shared" si="16"/>
        <v>0</v>
      </c>
      <c r="K33" s="457">
        <f t="shared" si="16"/>
        <v>0</v>
      </c>
      <c r="L33" s="457">
        <f t="shared" si="16"/>
        <v>0</v>
      </c>
      <c r="M33" s="457">
        <f t="shared" si="16"/>
        <v>0</v>
      </c>
      <c r="N33" s="457">
        <f t="shared" si="16"/>
        <v>0</v>
      </c>
      <c r="O33" s="457">
        <f t="shared" si="16"/>
        <v>0</v>
      </c>
      <c r="P33" s="457">
        <f t="shared" si="16"/>
        <v>0</v>
      </c>
      <c r="Q33" s="457">
        <f t="shared" si="16"/>
        <v>0</v>
      </c>
      <c r="R33" s="457">
        <f t="shared" si="16"/>
        <v>0</v>
      </c>
      <c r="S33" s="457">
        <f t="shared" si="16"/>
        <v>0</v>
      </c>
      <c r="T33" s="457">
        <f t="shared" si="16"/>
        <v>0</v>
      </c>
      <c r="U33" s="457">
        <f t="shared" si="16"/>
        <v>0</v>
      </c>
      <c r="V33" s="457">
        <f t="shared" si="16"/>
        <v>0</v>
      </c>
      <c r="W33" s="457">
        <f t="shared" si="16"/>
        <v>0</v>
      </c>
      <c r="X33" s="457">
        <f t="shared" si="16"/>
        <v>0</v>
      </c>
      <c r="Y33" s="457">
        <f t="shared" si="16"/>
        <v>0</v>
      </c>
      <c r="Z33" s="457">
        <f t="shared" si="16"/>
        <v>0</v>
      </c>
      <c r="AA33" s="457">
        <f t="shared" si="16"/>
        <v>0</v>
      </c>
      <c r="AB33" s="457">
        <f t="shared" si="16"/>
        <v>0</v>
      </c>
      <c r="AC33" s="457">
        <f t="shared" si="16"/>
        <v>0</v>
      </c>
      <c r="AD33" s="457">
        <f t="shared" si="16"/>
        <v>0</v>
      </c>
      <c r="AE33" s="457">
        <f t="shared" si="16"/>
        <v>0</v>
      </c>
      <c r="AF33" s="457">
        <f t="shared" si="16"/>
        <v>0</v>
      </c>
      <c r="AG33" s="457">
        <f t="shared" si="16"/>
        <v>0</v>
      </c>
      <c r="AH33" s="457">
        <f t="shared" si="16"/>
        <v>0</v>
      </c>
      <c r="AI33" s="457">
        <f t="shared" si="16"/>
        <v>0.62708517503355587</v>
      </c>
      <c r="AJ33" s="457">
        <f t="shared" si="16"/>
        <v>9.2464123005915013</v>
      </c>
      <c r="AK33" s="457">
        <f t="shared" si="16"/>
        <v>21.768112204232143</v>
      </c>
      <c r="AL33" s="457">
        <f t="shared" si="16"/>
        <v>35.417872918461455</v>
      </c>
      <c r="AM33" s="457">
        <f t="shared" si="16"/>
        <v>56.348807851455256</v>
      </c>
      <c r="AN33" s="457">
        <f t="shared" si="16"/>
        <v>92.275606287970817</v>
      </c>
      <c r="AO33" s="457">
        <f t="shared" si="16"/>
        <v>111.07003139533188</v>
      </c>
      <c r="AP33" s="457">
        <f t="shared" si="16"/>
        <v>129.37488066603811</v>
      </c>
      <c r="AQ33" s="457">
        <f t="shared" si="16"/>
        <v>152.82229186000643</v>
      </c>
      <c r="AR33" s="457">
        <f t="shared" si="16"/>
        <v>180.2804474768958</v>
      </c>
      <c r="AS33" s="457">
        <f t="shared" si="16"/>
        <v>214.45058853410274</v>
      </c>
      <c r="AT33" s="457">
        <f t="shared" si="16"/>
        <v>245.46781120156533</v>
      </c>
      <c r="AU33" s="457">
        <f t="shared" si="16"/>
        <v>303.71144288498641</v>
      </c>
      <c r="AV33" s="457">
        <f t="shared" si="16"/>
        <v>336.05222670901389</v>
      </c>
      <c r="AW33" s="457">
        <f t="shared" si="16"/>
        <v>375.04793659691387</v>
      </c>
      <c r="AX33" s="457">
        <f t="shared" si="16"/>
        <v>386.47100288393256</v>
      </c>
      <c r="AY33" s="457">
        <f t="shared" si="16"/>
        <v>405.58316559999218</v>
      </c>
      <c r="AZ33" s="457">
        <f t="shared" si="16"/>
        <v>421.56554882685106</v>
      </c>
      <c r="BA33" s="457">
        <f t="shared" si="16"/>
        <v>439.53676247818805</v>
      </c>
      <c r="BB33" s="457">
        <f t="shared" si="16"/>
        <v>454.21235333592807</v>
      </c>
      <c r="BC33" s="457">
        <f t="shared" si="16"/>
        <v>490.99274811830162</v>
      </c>
      <c r="BD33" s="457">
        <f t="shared" si="16"/>
        <v>509.88157183687019</v>
      </c>
      <c r="BE33" s="457">
        <f t="shared" si="16"/>
        <v>510.26962796575629</v>
      </c>
      <c r="BF33" s="457">
        <f t="shared" si="16"/>
        <v>466.55685595169058</v>
      </c>
      <c r="BG33" s="457">
        <f t="shared" si="16"/>
        <v>412.32769066300972</v>
      </c>
      <c r="BH33" s="457">
        <f t="shared" si="16"/>
        <v>356.06646695801618</v>
      </c>
      <c r="BI33" s="457">
        <f t="shared" si="16"/>
        <v>304.59047482438291</v>
      </c>
      <c r="BJ33" s="457">
        <f t="shared" si="16"/>
        <v>257.29208481203301</v>
      </c>
      <c r="BK33" s="457">
        <f t="shared" si="16"/>
        <v>221.99874070763769</v>
      </c>
      <c r="BL33" s="457">
        <f t="shared" si="16"/>
        <v>180.8922407422931</v>
      </c>
      <c r="BM33" s="457">
        <f t="shared" si="16"/>
        <v>158.01920759746508</v>
      </c>
      <c r="BN33" s="457">
        <f t="shared" si="16"/>
        <v>128.09859979407506</v>
      </c>
      <c r="BO33" s="457">
        <f t="shared" si="16"/>
        <v>112.93030373800569</v>
      </c>
      <c r="BP33" s="457">
        <f t="shared" ref="BP33:CH33" si="17">SUM(BP34:BP35)</f>
        <v>101.04334364853175</v>
      </c>
      <c r="BQ33" s="457">
        <f t="shared" si="17"/>
        <v>99.158493177230952</v>
      </c>
      <c r="BR33" s="457">
        <f t="shared" si="17"/>
        <v>77.601213990276179</v>
      </c>
      <c r="BS33" s="457">
        <f t="shared" si="17"/>
        <v>66.196221103472681</v>
      </c>
      <c r="BT33" s="457">
        <f t="shared" si="17"/>
        <v>56.793909685340381</v>
      </c>
      <c r="BU33" s="457">
        <f t="shared" si="17"/>
        <v>52.276108428506248</v>
      </c>
      <c r="BV33" s="457">
        <f t="shared" si="17"/>
        <v>44.34557418035444</v>
      </c>
      <c r="BW33" s="457">
        <f t="shared" si="17"/>
        <v>50.458390840544617</v>
      </c>
      <c r="BX33" s="458">
        <f t="shared" si="17"/>
        <v>40.336902911922188</v>
      </c>
      <c r="BY33" s="458">
        <f t="shared" si="17"/>
        <v>24.753487729784098</v>
      </c>
      <c r="BZ33" s="458">
        <f t="shared" si="17"/>
        <v>17.123691225743038</v>
      </c>
      <c r="CA33" s="458">
        <f t="shared" si="17"/>
        <v>22.8210563391557</v>
      </c>
      <c r="CB33" s="458">
        <f t="shared" si="17"/>
        <v>15.342481410890587</v>
      </c>
      <c r="CC33" s="458">
        <f t="shared" si="17"/>
        <v>10.534801945050587</v>
      </c>
      <c r="CD33" s="458">
        <f t="shared" si="17"/>
        <v>8.7674641054541418</v>
      </c>
      <c r="CE33" s="458">
        <f t="shared" si="17"/>
        <v>7.4717003269568343</v>
      </c>
      <c r="CF33" s="458">
        <f t="shared" si="17"/>
        <v>6.3688132793096779</v>
      </c>
      <c r="CG33" s="458">
        <f t="shared" si="17"/>
        <v>5.4303761611258894</v>
      </c>
      <c r="CH33" s="466">
        <f t="shared" si="17"/>
        <v>4.6234229077496281</v>
      </c>
    </row>
    <row r="34" spans="1:86" s="417" customFormat="1" x14ac:dyDescent="0.25">
      <c r="A34" s="413"/>
      <c r="B34" s="72" t="s">
        <v>568</v>
      </c>
      <c r="C34" s="238"/>
      <c r="D34" s="462" t="s">
        <v>616</v>
      </c>
      <c r="E34" s="462" t="s">
        <v>616</v>
      </c>
      <c r="F34" s="462" t="s">
        <v>616</v>
      </c>
      <c r="G34" s="462" t="s">
        <v>616</v>
      </c>
      <c r="H34" s="462" t="s">
        <v>616</v>
      </c>
      <c r="I34" s="462" t="s">
        <v>616</v>
      </c>
      <c r="J34" s="462" t="s">
        <v>616</v>
      </c>
      <c r="K34" s="462" t="s">
        <v>616</v>
      </c>
      <c r="L34" s="462" t="s">
        <v>616</v>
      </c>
      <c r="M34" s="462" t="s">
        <v>616</v>
      </c>
      <c r="N34" s="462" t="s">
        <v>616</v>
      </c>
      <c r="O34" s="462" t="s">
        <v>616</v>
      </c>
      <c r="P34" s="462" t="s">
        <v>616</v>
      </c>
      <c r="Q34" s="462" t="s">
        <v>616</v>
      </c>
      <c r="R34" s="462" t="s">
        <v>616</v>
      </c>
      <c r="S34" s="462" t="s">
        <v>616</v>
      </c>
      <c r="T34" s="462" t="s">
        <v>616</v>
      </c>
      <c r="U34" s="462" t="s">
        <v>616</v>
      </c>
      <c r="V34" s="462" t="s">
        <v>616</v>
      </c>
      <c r="W34" s="462" t="s">
        <v>616</v>
      </c>
      <c r="X34" s="462" t="s">
        <v>616</v>
      </c>
      <c r="Y34" s="462" t="s">
        <v>616</v>
      </c>
      <c r="Z34" s="462" t="s">
        <v>616</v>
      </c>
      <c r="AA34" s="462" t="s">
        <v>616</v>
      </c>
      <c r="AB34" s="462" t="s">
        <v>616</v>
      </c>
      <c r="AC34" s="462" t="s">
        <v>616</v>
      </c>
      <c r="AD34" s="462" t="s">
        <v>616</v>
      </c>
      <c r="AE34" s="462" t="s">
        <v>616</v>
      </c>
      <c r="AF34" s="462" t="s">
        <v>616</v>
      </c>
      <c r="AG34" s="462" t="s">
        <v>616</v>
      </c>
      <c r="AH34" s="462">
        <v>0</v>
      </c>
      <c r="AI34" s="462">
        <v>0.62330079073472822</v>
      </c>
      <c r="AJ34" s="462">
        <v>9.1348103079946501</v>
      </c>
      <c r="AK34" s="462">
        <v>21.374008315379694</v>
      </c>
      <c r="AL34" s="462">
        <v>34.562902349824903</v>
      </c>
      <c r="AM34" s="462">
        <v>54.648516151214601</v>
      </c>
      <c r="AN34" s="462">
        <v>89.4397098491321</v>
      </c>
      <c r="AO34" s="462">
        <v>106.03736062144046</v>
      </c>
      <c r="AP34" s="462">
        <v>122.61905034872687</v>
      </c>
      <c r="AQ34" s="462">
        <v>143.86663991498943</v>
      </c>
      <c r="AR34" s="462">
        <v>168.53727043968118</v>
      </c>
      <c r="AS34" s="462">
        <v>196.12147840298283</v>
      </c>
      <c r="AT34" s="462">
        <v>223.68824728902641</v>
      </c>
      <c r="AU34" s="462">
        <v>270.25074592018109</v>
      </c>
      <c r="AV34" s="462">
        <v>294.54305554864135</v>
      </c>
      <c r="AW34" s="462">
        <v>327.55605004370813</v>
      </c>
      <c r="AX34" s="462">
        <v>337.53150942179008</v>
      </c>
      <c r="AY34" s="462">
        <v>349.61730520386652</v>
      </c>
      <c r="AZ34" s="462">
        <v>364.83354789886579</v>
      </c>
      <c r="BA34" s="462">
        <v>385.34679351721599</v>
      </c>
      <c r="BB34" s="462">
        <v>398.22310629177105</v>
      </c>
      <c r="BC34" s="462">
        <v>434.25606774312809</v>
      </c>
      <c r="BD34" s="462">
        <v>454.66904379076811</v>
      </c>
      <c r="BE34" s="462">
        <v>453.38081541201535</v>
      </c>
      <c r="BF34" s="462">
        <v>408.78123050563016</v>
      </c>
      <c r="BG34" s="462">
        <v>351.12318183035973</v>
      </c>
      <c r="BH34" s="462">
        <v>296.33972329405719</v>
      </c>
      <c r="BI34" s="462">
        <v>250.25000288404109</v>
      </c>
      <c r="BJ34" s="462">
        <v>208.61994605762177</v>
      </c>
      <c r="BK34" s="462">
        <v>179.63486464593203</v>
      </c>
      <c r="BL34" s="462">
        <v>147.77036008077775</v>
      </c>
      <c r="BM34" s="462">
        <v>132.62659067969489</v>
      </c>
      <c r="BN34" s="462">
        <v>107.90654012849645</v>
      </c>
      <c r="BO34" s="462">
        <v>100.24491913597647</v>
      </c>
      <c r="BP34" s="462">
        <v>90.485856745461234</v>
      </c>
      <c r="BQ34" s="462">
        <v>93.035555383905717</v>
      </c>
      <c r="BR34" s="462">
        <v>73.088110622866907</v>
      </c>
      <c r="BS34" s="462">
        <v>64.343324323540088</v>
      </c>
      <c r="BT34" s="462">
        <v>54.671123046349031</v>
      </c>
      <c r="BU34" s="462">
        <v>51.843293359904223</v>
      </c>
      <c r="BV34" s="462">
        <v>44.09522153107519</v>
      </c>
      <c r="BW34" s="462">
        <v>50.356090626476224</v>
      </c>
      <c r="BX34" s="463">
        <v>40.336902911922188</v>
      </c>
      <c r="BY34" s="463">
        <v>24.753487729784098</v>
      </c>
      <c r="BZ34" s="463">
        <v>17.123691225743038</v>
      </c>
      <c r="CA34" s="463">
        <v>22.8210563391557</v>
      </c>
      <c r="CB34" s="463">
        <v>15.342481410890587</v>
      </c>
      <c r="CC34" s="463">
        <v>10.534801945050587</v>
      </c>
      <c r="CD34" s="463">
        <v>8.7674641054541418</v>
      </c>
      <c r="CE34" s="463">
        <v>7.4717003269568343</v>
      </c>
      <c r="CF34" s="463">
        <v>6.3688132793096779</v>
      </c>
      <c r="CG34" s="463">
        <v>5.4303761611258894</v>
      </c>
      <c r="CH34" s="464">
        <v>4.6234229077496281</v>
      </c>
    </row>
    <row r="35" spans="1:86" s="417" customFormat="1" x14ac:dyDescent="0.25">
      <c r="B35" s="72" t="s">
        <v>568</v>
      </c>
      <c r="C35" s="238"/>
      <c r="D35" s="462" t="s">
        <v>616</v>
      </c>
      <c r="E35" s="462" t="s">
        <v>616</v>
      </c>
      <c r="F35" s="462" t="s">
        <v>616</v>
      </c>
      <c r="G35" s="462" t="s">
        <v>616</v>
      </c>
      <c r="H35" s="462" t="s">
        <v>616</v>
      </c>
      <c r="I35" s="462" t="s">
        <v>616</v>
      </c>
      <c r="J35" s="462" t="s">
        <v>616</v>
      </c>
      <c r="K35" s="462" t="s">
        <v>616</v>
      </c>
      <c r="L35" s="462" t="s">
        <v>616</v>
      </c>
      <c r="M35" s="462" t="s">
        <v>616</v>
      </c>
      <c r="N35" s="462" t="s">
        <v>616</v>
      </c>
      <c r="O35" s="462" t="s">
        <v>616</v>
      </c>
      <c r="P35" s="462" t="s">
        <v>616</v>
      </c>
      <c r="Q35" s="462" t="s">
        <v>616</v>
      </c>
      <c r="R35" s="462" t="s">
        <v>616</v>
      </c>
      <c r="S35" s="462" t="s">
        <v>616</v>
      </c>
      <c r="T35" s="462" t="s">
        <v>616</v>
      </c>
      <c r="U35" s="462" t="s">
        <v>616</v>
      </c>
      <c r="V35" s="462" t="s">
        <v>616</v>
      </c>
      <c r="W35" s="462" t="s">
        <v>616</v>
      </c>
      <c r="X35" s="462" t="s">
        <v>616</v>
      </c>
      <c r="Y35" s="462" t="s">
        <v>616</v>
      </c>
      <c r="Z35" s="462" t="s">
        <v>616</v>
      </c>
      <c r="AA35" s="462" t="s">
        <v>616</v>
      </c>
      <c r="AB35" s="462" t="s">
        <v>616</v>
      </c>
      <c r="AC35" s="462" t="s">
        <v>616</v>
      </c>
      <c r="AD35" s="462" t="s">
        <v>616</v>
      </c>
      <c r="AE35" s="462" t="s">
        <v>616</v>
      </c>
      <c r="AF35" s="462" t="s">
        <v>616</v>
      </c>
      <c r="AG35" s="462" t="s">
        <v>616</v>
      </c>
      <c r="AH35" s="462">
        <v>0</v>
      </c>
      <c r="AI35" s="462">
        <v>3.7843842988276367E-3</v>
      </c>
      <c r="AJ35" s="462">
        <v>0.1116019925968518</v>
      </c>
      <c r="AK35" s="462">
        <v>0.39410388885244929</v>
      </c>
      <c r="AL35" s="462">
        <v>0.8549705686365543</v>
      </c>
      <c r="AM35" s="462">
        <v>1.7002917002406552</v>
      </c>
      <c r="AN35" s="462">
        <v>2.8358964388387169</v>
      </c>
      <c r="AO35" s="462">
        <v>5.032670773891426</v>
      </c>
      <c r="AP35" s="462">
        <v>6.7558303173112426</v>
      </c>
      <c r="AQ35" s="462">
        <v>8.9556519450169958</v>
      </c>
      <c r="AR35" s="462">
        <v>11.743177037214624</v>
      </c>
      <c r="AS35" s="462">
        <v>18.32911013111989</v>
      </c>
      <c r="AT35" s="462">
        <v>21.779563912538904</v>
      </c>
      <c r="AU35" s="462">
        <v>33.460696964805315</v>
      </c>
      <c r="AV35" s="462">
        <v>41.509171160372567</v>
      </c>
      <c r="AW35" s="462">
        <v>47.491886553205745</v>
      </c>
      <c r="AX35" s="462">
        <v>48.939493462142487</v>
      </c>
      <c r="AY35" s="462">
        <v>55.965860396125635</v>
      </c>
      <c r="AZ35" s="462">
        <v>56.732000927985247</v>
      </c>
      <c r="BA35" s="462">
        <v>54.189968960972045</v>
      </c>
      <c r="BB35" s="462">
        <v>55.989247044157018</v>
      </c>
      <c r="BC35" s="462">
        <v>56.736680375173528</v>
      </c>
      <c r="BD35" s="462">
        <v>55.212528046102094</v>
      </c>
      <c r="BE35" s="462">
        <v>56.888812553740941</v>
      </c>
      <c r="BF35" s="462">
        <v>57.775625446060431</v>
      </c>
      <c r="BG35" s="462">
        <v>61.204508832650006</v>
      </c>
      <c r="BH35" s="462">
        <v>59.726743663958963</v>
      </c>
      <c r="BI35" s="462">
        <v>54.340471940341835</v>
      </c>
      <c r="BJ35" s="462">
        <v>48.672138754411236</v>
      </c>
      <c r="BK35" s="462">
        <v>42.363876061705668</v>
      </c>
      <c r="BL35" s="462">
        <v>33.121880661515348</v>
      </c>
      <c r="BM35" s="462">
        <v>25.392616917770194</v>
      </c>
      <c r="BN35" s="462">
        <v>20.192059665578601</v>
      </c>
      <c r="BO35" s="462">
        <v>12.685384602029218</v>
      </c>
      <c r="BP35" s="462">
        <v>10.557486903070506</v>
      </c>
      <c r="BQ35" s="462">
        <v>6.1229377933252342</v>
      </c>
      <c r="BR35" s="462">
        <v>4.5131033674092667</v>
      </c>
      <c r="BS35" s="462">
        <v>1.8528967799325968</v>
      </c>
      <c r="BT35" s="462">
        <v>2.1227866389913501</v>
      </c>
      <c r="BU35" s="462">
        <v>0.43281506860202418</v>
      </c>
      <c r="BV35" s="462">
        <v>0.25035264927924994</v>
      </c>
      <c r="BW35" s="462">
        <v>0.10230021406839152</v>
      </c>
      <c r="BX35" s="463">
        <v>0</v>
      </c>
      <c r="BY35" s="463">
        <v>0</v>
      </c>
      <c r="BZ35" s="463">
        <v>0</v>
      </c>
      <c r="CA35" s="463">
        <v>0</v>
      </c>
      <c r="CB35" s="463">
        <v>0</v>
      </c>
      <c r="CC35" s="463">
        <v>0</v>
      </c>
      <c r="CD35" s="463">
        <v>0</v>
      </c>
      <c r="CE35" s="463">
        <v>0</v>
      </c>
      <c r="CF35" s="463">
        <v>0</v>
      </c>
      <c r="CG35" s="463">
        <v>0</v>
      </c>
      <c r="CH35" s="464">
        <v>0</v>
      </c>
    </row>
    <row r="36" spans="1:86" s="417" customFormat="1" ht="26.25" customHeight="1" x14ac:dyDescent="0.3">
      <c r="B36" s="79" t="s">
        <v>676</v>
      </c>
      <c r="C36" s="238"/>
      <c r="D36" s="457">
        <f>SUM(D37:D39)</f>
        <v>0</v>
      </c>
      <c r="E36" s="457">
        <f t="shared" ref="E36:BP36" si="18">SUM(E37:E39)</f>
        <v>0</v>
      </c>
      <c r="F36" s="457">
        <f t="shared" si="18"/>
        <v>0</v>
      </c>
      <c r="G36" s="457">
        <f t="shared" si="18"/>
        <v>0</v>
      </c>
      <c r="H36" s="457">
        <f t="shared" si="18"/>
        <v>0</v>
      </c>
      <c r="I36" s="457">
        <f t="shared" si="18"/>
        <v>0</v>
      </c>
      <c r="J36" s="457">
        <f t="shared" si="18"/>
        <v>0</v>
      </c>
      <c r="K36" s="457">
        <f t="shared" si="18"/>
        <v>0</v>
      </c>
      <c r="L36" s="457">
        <f t="shared" si="18"/>
        <v>0</v>
      </c>
      <c r="M36" s="457">
        <f t="shared" si="18"/>
        <v>0</v>
      </c>
      <c r="N36" s="457">
        <f t="shared" si="18"/>
        <v>0</v>
      </c>
      <c r="O36" s="457">
        <f t="shared" si="18"/>
        <v>0</v>
      </c>
      <c r="P36" s="457">
        <f t="shared" si="18"/>
        <v>0</v>
      </c>
      <c r="Q36" s="457">
        <f t="shared" si="18"/>
        <v>0</v>
      </c>
      <c r="R36" s="457">
        <f t="shared" si="18"/>
        <v>0</v>
      </c>
      <c r="S36" s="457">
        <f t="shared" si="18"/>
        <v>0</v>
      </c>
      <c r="T36" s="457">
        <f t="shared" si="18"/>
        <v>0</v>
      </c>
      <c r="U36" s="457">
        <f t="shared" si="18"/>
        <v>0</v>
      </c>
      <c r="V36" s="457">
        <f t="shared" si="18"/>
        <v>0</v>
      </c>
      <c r="W36" s="457">
        <f t="shared" si="18"/>
        <v>0</v>
      </c>
      <c r="X36" s="457">
        <f t="shared" si="18"/>
        <v>0</v>
      </c>
      <c r="Y36" s="457">
        <f t="shared" si="18"/>
        <v>0</v>
      </c>
      <c r="Z36" s="457">
        <f t="shared" si="18"/>
        <v>0</v>
      </c>
      <c r="AA36" s="457">
        <f t="shared" si="18"/>
        <v>0</v>
      </c>
      <c r="AB36" s="457">
        <f t="shared" si="18"/>
        <v>0</v>
      </c>
      <c r="AC36" s="457">
        <f t="shared" si="18"/>
        <v>0</v>
      </c>
      <c r="AD36" s="457">
        <f t="shared" si="18"/>
        <v>0</v>
      </c>
      <c r="AE36" s="457">
        <f t="shared" si="18"/>
        <v>0</v>
      </c>
      <c r="AF36" s="457">
        <f t="shared" si="18"/>
        <v>0</v>
      </c>
      <c r="AG36" s="457">
        <f t="shared" si="18"/>
        <v>0</v>
      </c>
      <c r="AH36" s="457">
        <f t="shared" si="18"/>
        <v>0</v>
      </c>
      <c r="AI36" s="457">
        <f t="shared" si="18"/>
        <v>0</v>
      </c>
      <c r="AJ36" s="457">
        <f t="shared" si="18"/>
        <v>0</v>
      </c>
      <c r="AK36" s="457">
        <f t="shared" si="18"/>
        <v>0</v>
      </c>
      <c r="AL36" s="457">
        <f t="shared" si="18"/>
        <v>0</v>
      </c>
      <c r="AM36" s="457">
        <f t="shared" si="18"/>
        <v>0</v>
      </c>
      <c r="AN36" s="457">
        <f t="shared" si="18"/>
        <v>0</v>
      </c>
      <c r="AO36" s="457">
        <f t="shared" si="18"/>
        <v>0</v>
      </c>
      <c r="AP36" s="457">
        <f t="shared" si="18"/>
        <v>0</v>
      </c>
      <c r="AQ36" s="457">
        <f t="shared" si="18"/>
        <v>0</v>
      </c>
      <c r="AR36" s="457">
        <f t="shared" si="18"/>
        <v>0</v>
      </c>
      <c r="AS36" s="457">
        <f t="shared" si="18"/>
        <v>0</v>
      </c>
      <c r="AT36" s="457">
        <f t="shared" si="18"/>
        <v>0</v>
      </c>
      <c r="AU36" s="457">
        <f t="shared" si="18"/>
        <v>0</v>
      </c>
      <c r="AV36" s="457">
        <f t="shared" si="18"/>
        <v>0</v>
      </c>
      <c r="AW36" s="457">
        <f t="shared" si="18"/>
        <v>0</v>
      </c>
      <c r="AX36" s="457">
        <f t="shared" si="18"/>
        <v>0</v>
      </c>
      <c r="AY36" s="457">
        <f t="shared" si="18"/>
        <v>0</v>
      </c>
      <c r="AZ36" s="457">
        <f t="shared" si="18"/>
        <v>0</v>
      </c>
      <c r="BA36" s="457">
        <f t="shared" si="18"/>
        <v>0</v>
      </c>
      <c r="BB36" s="457">
        <f t="shared" si="18"/>
        <v>0</v>
      </c>
      <c r="BC36" s="457">
        <f t="shared" si="18"/>
        <v>0</v>
      </c>
      <c r="BD36" s="457">
        <f t="shared" si="18"/>
        <v>0</v>
      </c>
      <c r="BE36" s="457">
        <f t="shared" si="18"/>
        <v>0</v>
      </c>
      <c r="BF36" s="457">
        <f t="shared" si="18"/>
        <v>52.847308341834612</v>
      </c>
      <c r="BG36" s="457">
        <f t="shared" si="18"/>
        <v>49.812831841000282</v>
      </c>
      <c r="BH36" s="457">
        <f t="shared" si="18"/>
        <v>46.258081785786885</v>
      </c>
      <c r="BI36" s="457">
        <f t="shared" si="18"/>
        <v>43.276254992625319</v>
      </c>
      <c r="BJ36" s="457">
        <f t="shared" si="18"/>
        <v>39.807505590833884</v>
      </c>
      <c r="BK36" s="457">
        <f t="shared" si="18"/>
        <v>38.16711518593646</v>
      </c>
      <c r="BL36" s="457">
        <f t="shared" si="18"/>
        <v>36.014039753685005</v>
      </c>
      <c r="BM36" s="457">
        <f t="shared" si="18"/>
        <v>34.518937811659107</v>
      </c>
      <c r="BN36" s="457">
        <f t="shared" si="18"/>
        <v>31.703542173300598</v>
      </c>
      <c r="BO36" s="457">
        <f t="shared" si="18"/>
        <v>31.14461751506337</v>
      </c>
      <c r="BP36" s="457">
        <f t="shared" si="18"/>
        <v>30.651296236052104</v>
      </c>
      <c r="BQ36" s="457">
        <f t="shared" ref="BQ36:CH36" si="19">SUM(BQ37:BQ39)</f>
        <v>30.218364053877707</v>
      </c>
      <c r="BR36" s="457">
        <f t="shared" si="19"/>
        <v>28.062087729267983</v>
      </c>
      <c r="BS36" s="457">
        <f t="shared" si="19"/>
        <v>28.240645307528474</v>
      </c>
      <c r="BT36" s="457">
        <f t="shared" si="19"/>
        <v>27.32983836640021</v>
      </c>
      <c r="BU36" s="457">
        <f t="shared" si="19"/>
        <v>21.13770500134703</v>
      </c>
      <c r="BV36" s="457">
        <f t="shared" si="19"/>
        <v>16.89081080292096</v>
      </c>
      <c r="BW36" s="457">
        <f t="shared" si="19"/>
        <v>43.309196817580137</v>
      </c>
      <c r="BX36" s="457">
        <f t="shared" si="19"/>
        <v>37.450869508888019</v>
      </c>
      <c r="BY36" s="457">
        <f t="shared" si="19"/>
        <v>39.448229385693409</v>
      </c>
      <c r="BZ36" s="458">
        <f t="shared" si="19"/>
        <v>42.694709282116726</v>
      </c>
      <c r="CA36" s="458">
        <f t="shared" si="19"/>
        <v>22.853508391124137</v>
      </c>
      <c r="CB36" s="458">
        <f t="shared" si="19"/>
        <v>25.377913360038324</v>
      </c>
      <c r="CC36" s="458">
        <f t="shared" si="19"/>
        <v>21.498691416575969</v>
      </c>
      <c r="CD36" s="458">
        <f t="shared" si="19"/>
        <v>20.116699553965361</v>
      </c>
      <c r="CE36" s="458">
        <f t="shared" si="19"/>
        <v>19.70506884494241</v>
      </c>
      <c r="CF36" s="458">
        <f t="shared" si="19"/>
        <v>19.160361294395724</v>
      </c>
      <c r="CG36" s="458">
        <f t="shared" si="19"/>
        <v>18.407072157812649</v>
      </c>
      <c r="CH36" s="466">
        <f t="shared" si="19"/>
        <v>17.591415652135513</v>
      </c>
    </row>
    <row r="37" spans="1:86" s="417" customFormat="1" x14ac:dyDescent="0.25">
      <c r="B37" s="72" t="s">
        <v>671</v>
      </c>
      <c r="C37" s="238"/>
      <c r="D37" s="462">
        <v>0</v>
      </c>
      <c r="E37" s="462">
        <v>0</v>
      </c>
      <c r="F37" s="462">
        <v>0</v>
      </c>
      <c r="G37" s="462">
        <v>0</v>
      </c>
      <c r="H37" s="462">
        <v>0</v>
      </c>
      <c r="I37" s="462">
        <v>0</v>
      </c>
      <c r="J37" s="462">
        <v>0</v>
      </c>
      <c r="K37" s="462">
        <v>0</v>
      </c>
      <c r="L37" s="462">
        <v>0</v>
      </c>
      <c r="M37" s="462">
        <v>0</v>
      </c>
      <c r="N37" s="462">
        <v>0</v>
      </c>
      <c r="O37" s="462">
        <v>0</v>
      </c>
      <c r="P37" s="462">
        <v>0</v>
      </c>
      <c r="Q37" s="462">
        <v>0</v>
      </c>
      <c r="R37" s="462">
        <v>0</v>
      </c>
      <c r="S37" s="462">
        <v>0</v>
      </c>
      <c r="T37" s="462">
        <v>0</v>
      </c>
      <c r="U37" s="462">
        <v>0</v>
      </c>
      <c r="V37" s="462">
        <v>0</v>
      </c>
      <c r="W37" s="462">
        <v>0</v>
      </c>
      <c r="X37" s="462">
        <v>0</v>
      </c>
      <c r="Y37" s="462">
        <v>0</v>
      </c>
      <c r="Z37" s="462">
        <v>0</v>
      </c>
      <c r="AA37" s="462">
        <v>0</v>
      </c>
      <c r="AB37" s="462">
        <v>0</v>
      </c>
      <c r="AC37" s="462">
        <v>0</v>
      </c>
      <c r="AD37" s="462">
        <v>0</v>
      </c>
      <c r="AE37" s="462">
        <v>0</v>
      </c>
      <c r="AF37" s="462">
        <v>0</v>
      </c>
      <c r="AG37" s="462">
        <v>0</v>
      </c>
      <c r="AH37" s="462">
        <v>0</v>
      </c>
      <c r="AI37" s="462">
        <v>0</v>
      </c>
      <c r="AJ37" s="462">
        <v>0</v>
      </c>
      <c r="AK37" s="462">
        <v>0</v>
      </c>
      <c r="AL37" s="462">
        <v>0</v>
      </c>
      <c r="AM37" s="462">
        <v>0</v>
      </c>
      <c r="AN37" s="462">
        <v>0</v>
      </c>
      <c r="AO37" s="462">
        <v>0</v>
      </c>
      <c r="AP37" s="462">
        <v>0</v>
      </c>
      <c r="AQ37" s="462">
        <v>0</v>
      </c>
      <c r="AR37" s="462">
        <v>0</v>
      </c>
      <c r="AS37" s="462">
        <v>0</v>
      </c>
      <c r="AT37" s="462">
        <v>0</v>
      </c>
      <c r="AU37" s="462">
        <v>0</v>
      </c>
      <c r="AV37" s="462">
        <v>0</v>
      </c>
      <c r="AW37" s="462">
        <v>0</v>
      </c>
      <c r="AX37" s="462">
        <v>0</v>
      </c>
      <c r="AY37" s="462">
        <v>0</v>
      </c>
      <c r="AZ37" s="462">
        <v>0</v>
      </c>
      <c r="BA37" s="462">
        <v>0</v>
      </c>
      <c r="BB37" s="462">
        <v>0</v>
      </c>
      <c r="BC37" s="462">
        <v>0</v>
      </c>
      <c r="BD37" s="462">
        <v>0</v>
      </c>
      <c r="BE37" s="462">
        <v>0</v>
      </c>
      <c r="BF37" s="462">
        <v>0</v>
      </c>
      <c r="BG37" s="462">
        <v>0</v>
      </c>
      <c r="BH37" s="462">
        <v>0</v>
      </c>
      <c r="BI37" s="462">
        <v>0</v>
      </c>
      <c r="BJ37" s="462">
        <v>0</v>
      </c>
      <c r="BK37" s="462">
        <v>0</v>
      </c>
      <c r="BL37" s="462">
        <v>0</v>
      </c>
      <c r="BM37" s="462">
        <v>0</v>
      </c>
      <c r="BN37" s="462">
        <v>0</v>
      </c>
      <c r="BO37" s="462">
        <v>0</v>
      </c>
      <c r="BP37" s="462">
        <v>0</v>
      </c>
      <c r="BQ37" s="462">
        <v>0</v>
      </c>
      <c r="BR37" s="462">
        <v>0</v>
      </c>
      <c r="BS37" s="462">
        <v>0</v>
      </c>
      <c r="BT37" s="462">
        <v>0</v>
      </c>
      <c r="BU37" s="462">
        <v>2.3549669389794277</v>
      </c>
      <c r="BV37" s="462">
        <v>3.8744412966362209</v>
      </c>
      <c r="BW37" s="462">
        <v>26.663226390097531</v>
      </c>
      <c r="BX37" s="463">
        <v>23.653923107718448</v>
      </c>
      <c r="BY37" s="463">
        <v>30.231725681483255</v>
      </c>
      <c r="BZ37" s="463">
        <v>34.412326989512508</v>
      </c>
      <c r="CA37" s="463">
        <v>15.750465856021727</v>
      </c>
      <c r="CB37" s="463">
        <v>18.620444682240858</v>
      </c>
      <c r="CC37" s="463">
        <v>16.858725281766301</v>
      </c>
      <c r="CD37" s="463">
        <v>16.255142711258983</v>
      </c>
      <c r="CE37" s="463">
        <v>16.41422041064282</v>
      </c>
      <c r="CF37" s="463">
        <v>16.355270312233827</v>
      </c>
      <c r="CG37" s="463">
        <v>16.015308020401438</v>
      </c>
      <c r="CH37" s="464">
        <v>15.555067381825578</v>
      </c>
    </row>
    <row r="38" spans="1:86" s="417" customFormat="1" x14ac:dyDescent="0.25">
      <c r="B38" s="72" t="s">
        <v>677</v>
      </c>
      <c r="C38" s="238"/>
      <c r="D38" s="462" t="s">
        <v>616</v>
      </c>
      <c r="E38" s="462" t="s">
        <v>616</v>
      </c>
      <c r="F38" s="462" t="s">
        <v>616</v>
      </c>
      <c r="G38" s="462" t="s">
        <v>616</v>
      </c>
      <c r="H38" s="462" t="s">
        <v>616</v>
      </c>
      <c r="I38" s="462" t="s">
        <v>616</v>
      </c>
      <c r="J38" s="462" t="s">
        <v>616</v>
      </c>
      <c r="K38" s="462" t="s">
        <v>616</v>
      </c>
      <c r="L38" s="462" t="s">
        <v>616</v>
      </c>
      <c r="M38" s="462" t="s">
        <v>616</v>
      </c>
      <c r="N38" s="462" t="s">
        <v>616</v>
      </c>
      <c r="O38" s="462" t="s">
        <v>616</v>
      </c>
      <c r="P38" s="462" t="s">
        <v>616</v>
      </c>
      <c r="Q38" s="462" t="s">
        <v>616</v>
      </c>
      <c r="R38" s="462" t="s">
        <v>616</v>
      </c>
      <c r="S38" s="462" t="s">
        <v>616</v>
      </c>
      <c r="T38" s="462" t="s">
        <v>616</v>
      </c>
      <c r="U38" s="462" t="s">
        <v>616</v>
      </c>
      <c r="V38" s="462" t="s">
        <v>616</v>
      </c>
      <c r="W38" s="462" t="s">
        <v>616</v>
      </c>
      <c r="X38" s="462" t="s">
        <v>616</v>
      </c>
      <c r="Y38" s="462" t="s">
        <v>616</v>
      </c>
      <c r="Z38" s="462" t="s">
        <v>616</v>
      </c>
      <c r="AA38" s="462" t="s">
        <v>616</v>
      </c>
      <c r="AB38" s="462" t="s">
        <v>616</v>
      </c>
      <c r="AC38" s="462" t="s">
        <v>616</v>
      </c>
      <c r="AD38" s="462" t="s">
        <v>616</v>
      </c>
      <c r="AE38" s="462" t="s">
        <v>616</v>
      </c>
      <c r="AF38" s="462" t="s">
        <v>616</v>
      </c>
      <c r="AG38" s="462" t="s">
        <v>616</v>
      </c>
      <c r="AH38" s="462" t="s">
        <v>616</v>
      </c>
      <c r="AI38" s="462" t="s">
        <v>616</v>
      </c>
      <c r="AJ38" s="462" t="s">
        <v>616</v>
      </c>
      <c r="AK38" s="462" t="s">
        <v>616</v>
      </c>
      <c r="AL38" s="462" t="s">
        <v>616</v>
      </c>
      <c r="AM38" s="462" t="s">
        <v>616</v>
      </c>
      <c r="AN38" s="462" t="s">
        <v>616</v>
      </c>
      <c r="AO38" s="462" t="s">
        <v>616</v>
      </c>
      <c r="AP38" s="462" t="s">
        <v>616</v>
      </c>
      <c r="AQ38" s="462" t="s">
        <v>616</v>
      </c>
      <c r="AR38" s="462" t="s">
        <v>616</v>
      </c>
      <c r="AS38" s="462" t="s">
        <v>616</v>
      </c>
      <c r="AT38" s="462" t="s">
        <v>616</v>
      </c>
      <c r="AU38" s="462" t="s">
        <v>616</v>
      </c>
      <c r="AV38" s="462" t="s">
        <v>616</v>
      </c>
      <c r="AW38" s="462" t="s">
        <v>616</v>
      </c>
      <c r="AX38" s="462" t="s">
        <v>616</v>
      </c>
      <c r="AY38" s="462" t="s">
        <v>616</v>
      </c>
      <c r="AZ38" s="462" t="s">
        <v>616</v>
      </c>
      <c r="BA38" s="462" t="s">
        <v>616</v>
      </c>
      <c r="BB38" s="462" t="s">
        <v>616</v>
      </c>
      <c r="BC38" s="462" t="s">
        <v>616</v>
      </c>
      <c r="BD38" s="462" t="s">
        <v>616</v>
      </c>
      <c r="BE38" s="462" t="s">
        <v>616</v>
      </c>
      <c r="BF38" s="462">
        <v>40.659266130993934</v>
      </c>
      <c r="BG38" s="462">
        <v>38.576605616362478</v>
      </c>
      <c r="BH38" s="462">
        <v>36.13547961764742</v>
      </c>
      <c r="BI38" s="462">
        <v>34.493325493661317</v>
      </c>
      <c r="BJ38" s="462">
        <v>32.089704998492238</v>
      </c>
      <c r="BK38" s="462">
        <v>31.123633856345915</v>
      </c>
      <c r="BL38" s="462">
        <v>29.885342282176737</v>
      </c>
      <c r="BM38" s="462">
        <v>29.120169202496076</v>
      </c>
      <c r="BN38" s="462">
        <v>27.322319704773602</v>
      </c>
      <c r="BO38" s="462">
        <v>27.1521320293763</v>
      </c>
      <c r="BP38" s="462">
        <v>27.073032801618435</v>
      </c>
      <c r="BQ38" s="462">
        <v>26.64048027944154</v>
      </c>
      <c r="BR38" s="462">
        <v>25.344006678820481</v>
      </c>
      <c r="BS38" s="462">
        <v>25.913274013904307</v>
      </c>
      <c r="BT38" s="462">
        <v>25.317735386701727</v>
      </c>
      <c r="BU38" s="462">
        <v>16.953074267369885</v>
      </c>
      <c r="BV38" s="462">
        <v>11.464274409972333</v>
      </c>
      <c r="BW38" s="462">
        <v>14.37404536090048</v>
      </c>
      <c r="BX38" s="463">
        <v>11.929049316161901</v>
      </c>
      <c r="BY38" s="463">
        <v>8.0144570842566516</v>
      </c>
      <c r="BZ38" s="463">
        <v>7.4367724244479732</v>
      </c>
      <c r="CA38" s="463">
        <v>6.0194405252334953</v>
      </c>
      <c r="CB38" s="463">
        <v>6.059721578375374</v>
      </c>
      <c r="CC38" s="463">
        <v>4.1608632241861248</v>
      </c>
      <c r="CD38" s="463">
        <v>3.4628291216139111</v>
      </c>
      <c r="CE38" s="463">
        <v>2.9510496044190084</v>
      </c>
      <c r="CF38" s="463">
        <v>2.5154493737813337</v>
      </c>
      <c r="CG38" s="463">
        <v>2.1448008780973096</v>
      </c>
      <c r="CH38" s="464">
        <v>1.82608372203458</v>
      </c>
    </row>
    <row r="39" spans="1:86" s="417" customFormat="1" ht="26.25" customHeight="1" thickBot="1" x14ac:dyDescent="0.3">
      <c r="A39" s="413"/>
      <c r="B39" s="228" t="s">
        <v>678</v>
      </c>
      <c r="C39" s="469"/>
      <c r="D39" s="470" t="s">
        <v>616</v>
      </c>
      <c r="E39" s="470" t="s">
        <v>616</v>
      </c>
      <c r="F39" s="470" t="s">
        <v>616</v>
      </c>
      <c r="G39" s="470" t="s">
        <v>616</v>
      </c>
      <c r="H39" s="470" t="s">
        <v>616</v>
      </c>
      <c r="I39" s="470" t="s">
        <v>616</v>
      </c>
      <c r="J39" s="470" t="s">
        <v>616</v>
      </c>
      <c r="K39" s="470" t="s">
        <v>616</v>
      </c>
      <c r="L39" s="470" t="s">
        <v>616</v>
      </c>
      <c r="M39" s="470" t="s">
        <v>616</v>
      </c>
      <c r="N39" s="470" t="s">
        <v>616</v>
      </c>
      <c r="O39" s="470" t="s">
        <v>616</v>
      </c>
      <c r="P39" s="470" t="s">
        <v>616</v>
      </c>
      <c r="Q39" s="470" t="s">
        <v>616</v>
      </c>
      <c r="R39" s="470" t="s">
        <v>616</v>
      </c>
      <c r="S39" s="470" t="s">
        <v>616</v>
      </c>
      <c r="T39" s="470" t="s">
        <v>616</v>
      </c>
      <c r="U39" s="470" t="s">
        <v>616</v>
      </c>
      <c r="V39" s="470" t="s">
        <v>616</v>
      </c>
      <c r="W39" s="470" t="s">
        <v>616</v>
      </c>
      <c r="X39" s="470" t="s">
        <v>616</v>
      </c>
      <c r="Y39" s="470" t="s">
        <v>616</v>
      </c>
      <c r="Z39" s="470" t="s">
        <v>616</v>
      </c>
      <c r="AA39" s="470" t="s">
        <v>616</v>
      </c>
      <c r="AB39" s="470" t="s">
        <v>616</v>
      </c>
      <c r="AC39" s="470" t="s">
        <v>616</v>
      </c>
      <c r="AD39" s="470" t="s">
        <v>616</v>
      </c>
      <c r="AE39" s="470" t="s">
        <v>616</v>
      </c>
      <c r="AF39" s="470" t="s">
        <v>616</v>
      </c>
      <c r="AG39" s="470" t="s">
        <v>616</v>
      </c>
      <c r="AH39" s="470" t="s">
        <v>616</v>
      </c>
      <c r="AI39" s="470" t="s">
        <v>616</v>
      </c>
      <c r="AJ39" s="470" t="s">
        <v>616</v>
      </c>
      <c r="AK39" s="470" t="s">
        <v>616</v>
      </c>
      <c r="AL39" s="470" t="s">
        <v>616</v>
      </c>
      <c r="AM39" s="470" t="s">
        <v>616</v>
      </c>
      <c r="AN39" s="470" t="s">
        <v>616</v>
      </c>
      <c r="AO39" s="470" t="s">
        <v>616</v>
      </c>
      <c r="AP39" s="470" t="s">
        <v>616</v>
      </c>
      <c r="AQ39" s="470" t="s">
        <v>616</v>
      </c>
      <c r="AR39" s="470" t="s">
        <v>616</v>
      </c>
      <c r="AS39" s="470" t="s">
        <v>616</v>
      </c>
      <c r="AT39" s="470" t="s">
        <v>616</v>
      </c>
      <c r="AU39" s="470" t="s">
        <v>616</v>
      </c>
      <c r="AV39" s="470" t="s">
        <v>616</v>
      </c>
      <c r="AW39" s="470" t="s">
        <v>616</v>
      </c>
      <c r="AX39" s="470" t="s">
        <v>616</v>
      </c>
      <c r="AY39" s="470" t="s">
        <v>616</v>
      </c>
      <c r="AZ39" s="470" t="s">
        <v>616</v>
      </c>
      <c r="BA39" s="470" t="s">
        <v>616</v>
      </c>
      <c r="BB39" s="470" t="s">
        <v>616</v>
      </c>
      <c r="BC39" s="470" t="s">
        <v>616</v>
      </c>
      <c r="BD39" s="470" t="s">
        <v>616</v>
      </c>
      <c r="BE39" s="470" t="s">
        <v>616</v>
      </c>
      <c r="BF39" s="470">
        <v>12.188042210840679</v>
      </c>
      <c r="BG39" s="470">
        <v>11.236226224637806</v>
      </c>
      <c r="BH39" s="470">
        <v>10.122602168139467</v>
      </c>
      <c r="BI39" s="470">
        <v>8.7829294989640019</v>
      </c>
      <c r="BJ39" s="470">
        <v>7.7178005923416455</v>
      </c>
      <c r="BK39" s="470">
        <v>7.0434813295905476</v>
      </c>
      <c r="BL39" s="470">
        <v>6.1286974715082652</v>
      </c>
      <c r="BM39" s="470">
        <v>5.3987686091630289</v>
      </c>
      <c r="BN39" s="470">
        <v>4.381222468526996</v>
      </c>
      <c r="BO39" s="470">
        <v>3.99248548568707</v>
      </c>
      <c r="BP39" s="470">
        <v>3.5782634344336701</v>
      </c>
      <c r="BQ39" s="470">
        <v>3.577883774436168</v>
      </c>
      <c r="BR39" s="470">
        <v>2.7180810504475019</v>
      </c>
      <c r="BS39" s="470">
        <v>2.3273712936241662</v>
      </c>
      <c r="BT39" s="470">
        <v>2.0121029796984846</v>
      </c>
      <c r="BU39" s="470">
        <v>1.8296637949977186</v>
      </c>
      <c r="BV39" s="470">
        <v>1.5520950963124054</v>
      </c>
      <c r="BW39" s="470">
        <v>2.27192506658213</v>
      </c>
      <c r="BX39" s="470">
        <v>1.8678970850076684</v>
      </c>
      <c r="BY39" s="470">
        <v>1.2020466199535038</v>
      </c>
      <c r="BZ39" s="470">
        <v>0.84560986815624573</v>
      </c>
      <c r="CA39" s="470">
        <v>1.0836020098689152</v>
      </c>
      <c r="CB39" s="470">
        <v>0.6977470994220919</v>
      </c>
      <c r="CC39" s="470">
        <v>0.47910291062354143</v>
      </c>
      <c r="CD39" s="470">
        <v>0.39872772109246646</v>
      </c>
      <c r="CE39" s="470">
        <v>0.33979882988058363</v>
      </c>
      <c r="CF39" s="470">
        <v>0.28964160838056235</v>
      </c>
      <c r="CG39" s="470">
        <v>0.24696325931390009</v>
      </c>
      <c r="CH39" s="471">
        <v>0.21026454827535609</v>
      </c>
    </row>
    <row r="40" spans="1:86" s="417" customFormat="1" ht="41.25" customHeight="1" x14ac:dyDescent="0.3">
      <c r="A40" s="474"/>
      <c r="B40" s="475" t="s">
        <v>679</v>
      </c>
      <c r="C40" s="476"/>
      <c r="D40" s="477" t="s">
        <v>680</v>
      </c>
      <c r="E40" s="477" t="s">
        <v>681</v>
      </c>
      <c r="F40" s="477" t="s">
        <v>682</v>
      </c>
      <c r="G40" s="477" t="s">
        <v>683</v>
      </c>
      <c r="H40" s="477" t="s">
        <v>684</v>
      </c>
      <c r="I40" s="477" t="s">
        <v>685</v>
      </c>
      <c r="J40" s="477" t="s">
        <v>686</v>
      </c>
      <c r="K40" s="477" t="s">
        <v>687</v>
      </c>
      <c r="L40" s="477" t="s">
        <v>688</v>
      </c>
      <c r="M40" s="477" t="s">
        <v>689</v>
      </c>
      <c r="N40" s="477" t="s">
        <v>690</v>
      </c>
      <c r="O40" s="477" t="s">
        <v>691</v>
      </c>
      <c r="P40" s="477" t="s">
        <v>692</v>
      </c>
      <c r="Q40" s="477" t="s">
        <v>693</v>
      </c>
      <c r="R40" s="477" t="s">
        <v>694</v>
      </c>
      <c r="S40" s="477" t="s">
        <v>695</v>
      </c>
      <c r="T40" s="477" t="s">
        <v>696</v>
      </c>
      <c r="U40" s="477" t="s">
        <v>697</v>
      </c>
      <c r="V40" s="477" t="s">
        <v>698</v>
      </c>
      <c r="W40" s="477" t="s">
        <v>699</v>
      </c>
      <c r="X40" s="477" t="s">
        <v>700</v>
      </c>
      <c r="Y40" s="477" t="s">
        <v>701</v>
      </c>
      <c r="Z40" s="477" t="s">
        <v>702</v>
      </c>
      <c r="AA40" s="477" t="s">
        <v>703</v>
      </c>
      <c r="AB40" s="477" t="s">
        <v>704</v>
      </c>
      <c r="AC40" s="477" t="s">
        <v>705</v>
      </c>
      <c r="AD40" s="477" t="s">
        <v>706</v>
      </c>
      <c r="AE40" s="477" t="s">
        <v>707</v>
      </c>
      <c r="AF40" s="477" t="s">
        <v>708</v>
      </c>
      <c r="AG40" s="477" t="s">
        <v>709</v>
      </c>
      <c r="AH40" s="477" t="s">
        <v>710</v>
      </c>
      <c r="AI40" s="477" t="s">
        <v>711</v>
      </c>
      <c r="AJ40" s="477" t="s">
        <v>712</v>
      </c>
      <c r="AK40" s="477" t="s">
        <v>713</v>
      </c>
      <c r="AL40" s="477" t="s">
        <v>714</v>
      </c>
      <c r="AM40" s="477" t="s">
        <v>715</v>
      </c>
      <c r="AN40" s="477" t="s">
        <v>716</v>
      </c>
      <c r="AO40" s="477" t="s">
        <v>717</v>
      </c>
      <c r="AP40" s="477" t="s">
        <v>718</v>
      </c>
      <c r="AQ40" s="477" t="s">
        <v>719</v>
      </c>
      <c r="AR40" s="477" t="s">
        <v>720</v>
      </c>
      <c r="AS40" s="477" t="s">
        <v>721</v>
      </c>
      <c r="AT40" s="477" t="s">
        <v>722</v>
      </c>
      <c r="AU40" s="477" t="s">
        <v>723</v>
      </c>
      <c r="AV40" s="477" t="s">
        <v>724</v>
      </c>
      <c r="AW40" s="477" t="s">
        <v>725</v>
      </c>
      <c r="AX40" s="477" t="s">
        <v>726</v>
      </c>
      <c r="AY40" s="477" t="s">
        <v>727</v>
      </c>
      <c r="AZ40" s="477" t="s">
        <v>728</v>
      </c>
      <c r="BA40" s="477" t="s">
        <v>729</v>
      </c>
      <c r="BB40" s="477" t="s">
        <v>730</v>
      </c>
      <c r="BC40" s="477" t="s">
        <v>731</v>
      </c>
      <c r="BD40" s="477" t="s">
        <v>732</v>
      </c>
      <c r="BE40" s="477" t="s">
        <v>733</v>
      </c>
      <c r="BF40" s="477" t="s">
        <v>734</v>
      </c>
      <c r="BG40" s="477" t="s">
        <v>735</v>
      </c>
      <c r="BH40" s="477" t="s">
        <v>736</v>
      </c>
      <c r="BI40" s="477" t="s">
        <v>737</v>
      </c>
      <c r="BJ40" s="477" t="s">
        <v>738</v>
      </c>
      <c r="BK40" s="477" t="s">
        <v>739</v>
      </c>
      <c r="BL40" s="477" t="s">
        <v>740</v>
      </c>
      <c r="BM40" s="477" t="s">
        <v>741</v>
      </c>
      <c r="BN40" s="477" t="s">
        <v>742</v>
      </c>
      <c r="BO40" s="477" t="s">
        <v>743</v>
      </c>
      <c r="BP40" s="477" t="s">
        <v>744</v>
      </c>
      <c r="BQ40" s="477" t="s">
        <v>745</v>
      </c>
      <c r="BR40" s="477" t="s">
        <v>746</v>
      </c>
      <c r="BS40" s="477" t="s">
        <v>747</v>
      </c>
      <c r="BT40" s="477" t="s">
        <v>748</v>
      </c>
      <c r="BU40" s="477" t="s">
        <v>749</v>
      </c>
      <c r="BV40" s="477" t="s">
        <v>750</v>
      </c>
      <c r="BW40" s="477" t="s">
        <v>751</v>
      </c>
      <c r="BX40" s="477" t="s">
        <v>752</v>
      </c>
      <c r="BY40" s="477" t="s">
        <v>753</v>
      </c>
      <c r="BZ40" s="477" t="s">
        <v>754</v>
      </c>
      <c r="CA40" s="477" t="s">
        <v>755</v>
      </c>
      <c r="CB40" s="477" t="s">
        <v>756</v>
      </c>
      <c r="CC40" s="477" t="s">
        <v>757</v>
      </c>
      <c r="CD40" s="477" t="s">
        <v>758</v>
      </c>
      <c r="CE40" s="477" t="s">
        <v>759</v>
      </c>
      <c r="CF40" s="477" t="s">
        <v>760</v>
      </c>
      <c r="CG40" s="477" t="s">
        <v>761</v>
      </c>
      <c r="CH40" s="478" t="s">
        <v>762</v>
      </c>
    </row>
    <row r="41" spans="1:86" s="287" customFormat="1" ht="26.25" customHeight="1" x14ac:dyDescent="0.3">
      <c r="A41" s="461"/>
      <c r="B41" s="123" t="s">
        <v>276</v>
      </c>
      <c r="C41" s="467"/>
      <c r="D41" s="457">
        <v>0</v>
      </c>
      <c r="E41" s="457">
        <v>0</v>
      </c>
      <c r="F41" s="457">
        <v>0</v>
      </c>
      <c r="G41" s="457">
        <v>0</v>
      </c>
      <c r="H41" s="457">
        <v>0</v>
      </c>
      <c r="I41" s="457">
        <v>0</v>
      </c>
      <c r="J41" s="457">
        <v>0</v>
      </c>
      <c r="K41" s="457">
        <v>0</v>
      </c>
      <c r="L41" s="457">
        <v>0</v>
      </c>
      <c r="M41" s="457">
        <v>0</v>
      </c>
      <c r="N41" s="457">
        <v>0</v>
      </c>
      <c r="O41" s="457">
        <v>0</v>
      </c>
      <c r="P41" s="457">
        <v>0</v>
      </c>
      <c r="Q41" s="457">
        <v>0</v>
      </c>
      <c r="R41" s="457">
        <v>0</v>
      </c>
      <c r="S41" s="457">
        <v>0</v>
      </c>
      <c r="T41" s="457">
        <v>0</v>
      </c>
      <c r="U41" s="457">
        <v>0</v>
      </c>
      <c r="V41" s="457">
        <v>0</v>
      </c>
      <c r="W41" s="457">
        <v>0</v>
      </c>
      <c r="X41" s="457">
        <v>0</v>
      </c>
      <c r="Y41" s="457">
        <v>0</v>
      </c>
      <c r="Z41" s="457">
        <v>0</v>
      </c>
      <c r="AA41" s="457">
        <v>0</v>
      </c>
      <c r="AB41" s="457">
        <v>0</v>
      </c>
      <c r="AC41" s="457">
        <v>0</v>
      </c>
      <c r="AD41" s="457">
        <v>0</v>
      </c>
      <c r="AE41" s="457">
        <v>0</v>
      </c>
      <c r="AF41" s="457">
        <v>0</v>
      </c>
      <c r="AG41" s="457">
        <v>0</v>
      </c>
      <c r="AH41" s="457">
        <v>469</v>
      </c>
      <c r="AI41" s="457">
        <v>463</v>
      </c>
      <c r="AJ41" s="457">
        <v>446</v>
      </c>
      <c r="AK41" s="457">
        <v>429</v>
      </c>
      <c r="AL41" s="457">
        <v>422</v>
      </c>
      <c r="AM41" s="457">
        <v>416</v>
      </c>
      <c r="AN41" s="457">
        <v>410</v>
      </c>
      <c r="AO41" s="457">
        <v>394</v>
      </c>
      <c r="AP41" s="457">
        <v>385</v>
      </c>
      <c r="AQ41" s="457">
        <v>376</v>
      </c>
      <c r="AR41" s="457">
        <v>384</v>
      </c>
      <c r="AS41" s="457">
        <v>381</v>
      </c>
      <c r="AT41" s="457">
        <v>362</v>
      </c>
      <c r="AU41" s="457">
        <v>354</v>
      </c>
      <c r="AV41" s="457">
        <v>349</v>
      </c>
      <c r="AW41" s="457">
        <v>343</v>
      </c>
      <c r="AX41" s="457">
        <v>332</v>
      </c>
      <c r="AY41" s="457">
        <v>322</v>
      </c>
      <c r="AZ41" s="457">
        <v>309</v>
      </c>
      <c r="BA41" s="457">
        <v>291</v>
      </c>
      <c r="BB41" s="457">
        <v>280</v>
      </c>
      <c r="BC41" s="457">
        <v>270</v>
      </c>
      <c r="BD41" s="457">
        <v>263</v>
      </c>
      <c r="BE41" s="457">
        <v>243</v>
      </c>
      <c r="BF41" s="457">
        <v>256</v>
      </c>
      <c r="BG41" s="457">
        <v>230</v>
      </c>
      <c r="BH41" s="457">
        <v>206</v>
      </c>
      <c r="BI41" s="457">
        <v>186</v>
      </c>
      <c r="BJ41" s="457">
        <v>168</v>
      </c>
      <c r="BK41" s="457">
        <v>148</v>
      </c>
      <c r="BL41" s="457">
        <v>131</v>
      </c>
      <c r="BM41" s="457">
        <v>119</v>
      </c>
      <c r="BN41" s="457">
        <v>112</v>
      </c>
      <c r="BO41" s="457">
        <v>106</v>
      </c>
      <c r="BP41" s="457">
        <v>102</v>
      </c>
      <c r="BQ41" s="457">
        <v>98</v>
      </c>
      <c r="BR41" s="457">
        <v>94</v>
      </c>
      <c r="BS41" s="457">
        <v>93</v>
      </c>
      <c r="BT41" s="457">
        <v>91</v>
      </c>
      <c r="BU41" s="457">
        <v>87</v>
      </c>
      <c r="BV41" s="457">
        <v>101</v>
      </c>
      <c r="BW41" s="457">
        <v>102</v>
      </c>
      <c r="BX41" s="458">
        <v>99</v>
      </c>
      <c r="BY41" s="458">
        <v>97</v>
      </c>
      <c r="BZ41" s="458">
        <v>91</v>
      </c>
      <c r="CA41" s="458">
        <v>86</v>
      </c>
      <c r="CB41" s="458">
        <v>78</v>
      </c>
      <c r="CC41" s="458">
        <v>72</v>
      </c>
      <c r="CD41" s="458">
        <v>66</v>
      </c>
      <c r="CE41" s="458">
        <v>65</v>
      </c>
      <c r="CF41" s="458">
        <v>65</v>
      </c>
      <c r="CG41" s="458">
        <v>63</v>
      </c>
      <c r="CH41" s="466">
        <v>61</v>
      </c>
    </row>
    <row r="42" spans="1:86" s="417" customFormat="1" ht="15.6" x14ac:dyDescent="0.3">
      <c r="A42" s="461"/>
      <c r="B42" s="72" t="s">
        <v>569</v>
      </c>
      <c r="C42" s="413"/>
      <c r="D42" s="462">
        <v>0</v>
      </c>
      <c r="E42" s="462">
        <v>0</v>
      </c>
      <c r="F42" s="462">
        <v>0</v>
      </c>
      <c r="G42" s="462">
        <v>0</v>
      </c>
      <c r="H42" s="462">
        <v>0</v>
      </c>
      <c r="I42" s="462">
        <v>0</v>
      </c>
      <c r="J42" s="462">
        <v>0</v>
      </c>
      <c r="K42" s="462">
        <v>0</v>
      </c>
      <c r="L42" s="462">
        <v>0</v>
      </c>
      <c r="M42" s="462">
        <v>0</v>
      </c>
      <c r="N42" s="462">
        <v>0</v>
      </c>
      <c r="O42" s="462">
        <v>0</v>
      </c>
      <c r="P42" s="462">
        <v>0</v>
      </c>
      <c r="Q42" s="462">
        <v>0</v>
      </c>
      <c r="R42" s="462">
        <v>0</v>
      </c>
      <c r="S42" s="462">
        <v>0</v>
      </c>
      <c r="T42" s="462">
        <v>0</v>
      </c>
      <c r="U42" s="462">
        <v>0</v>
      </c>
      <c r="V42" s="462">
        <v>0</v>
      </c>
      <c r="W42" s="462">
        <v>0</v>
      </c>
      <c r="X42" s="462">
        <v>0</v>
      </c>
      <c r="Y42" s="462">
        <v>0</v>
      </c>
      <c r="Z42" s="462">
        <v>0</v>
      </c>
      <c r="AA42" s="462">
        <v>0</v>
      </c>
      <c r="AB42" s="462">
        <v>0</v>
      </c>
      <c r="AC42" s="462">
        <v>0</v>
      </c>
      <c r="AD42" s="462">
        <v>0</v>
      </c>
      <c r="AE42" s="462">
        <v>0</v>
      </c>
      <c r="AF42" s="462">
        <v>0</v>
      </c>
      <c r="AG42" s="462">
        <v>0</v>
      </c>
      <c r="AH42" s="462">
        <v>407</v>
      </c>
      <c r="AI42" s="462">
        <v>408</v>
      </c>
      <c r="AJ42" s="462">
        <v>393</v>
      </c>
      <c r="AK42" s="462">
        <v>377</v>
      </c>
      <c r="AL42" s="462">
        <v>374</v>
      </c>
      <c r="AM42" s="462">
        <v>367</v>
      </c>
      <c r="AN42" s="462">
        <v>362</v>
      </c>
      <c r="AO42" s="462">
        <v>347</v>
      </c>
      <c r="AP42" s="462">
        <v>340</v>
      </c>
      <c r="AQ42" s="462">
        <v>330</v>
      </c>
      <c r="AR42" s="462">
        <v>337</v>
      </c>
      <c r="AS42" s="462">
        <v>327</v>
      </c>
      <c r="AT42" s="462">
        <v>317</v>
      </c>
      <c r="AU42" s="462">
        <v>304</v>
      </c>
      <c r="AV42" s="462">
        <v>295</v>
      </c>
      <c r="AW42" s="462">
        <v>288</v>
      </c>
      <c r="AX42" s="462">
        <v>281</v>
      </c>
      <c r="AY42" s="462">
        <v>271</v>
      </c>
      <c r="AZ42" s="462">
        <v>263</v>
      </c>
      <c r="BA42" s="462">
        <v>252</v>
      </c>
      <c r="BB42" s="462">
        <v>244</v>
      </c>
      <c r="BC42" s="462">
        <v>237</v>
      </c>
      <c r="BD42" s="462">
        <v>233</v>
      </c>
      <c r="BE42" s="462">
        <v>214</v>
      </c>
      <c r="BF42" s="462">
        <v>227</v>
      </c>
      <c r="BG42" s="462">
        <v>203</v>
      </c>
      <c r="BH42" s="462">
        <v>180</v>
      </c>
      <c r="BI42" s="462">
        <v>163</v>
      </c>
      <c r="BJ42" s="462">
        <v>147</v>
      </c>
      <c r="BK42" s="462">
        <v>129</v>
      </c>
      <c r="BL42" s="462">
        <v>117</v>
      </c>
      <c r="BM42" s="462">
        <v>108</v>
      </c>
      <c r="BN42" s="462">
        <v>103</v>
      </c>
      <c r="BO42" s="462">
        <v>100</v>
      </c>
      <c r="BP42" s="462">
        <v>97</v>
      </c>
      <c r="BQ42" s="462">
        <v>95</v>
      </c>
      <c r="BR42" s="462">
        <v>92</v>
      </c>
      <c r="BS42" s="462">
        <v>92</v>
      </c>
      <c r="BT42" s="462">
        <v>90</v>
      </c>
      <c r="BU42" s="462">
        <v>86</v>
      </c>
      <c r="BV42" s="462">
        <v>101</v>
      </c>
      <c r="BW42" s="462">
        <v>101</v>
      </c>
      <c r="BX42" s="463">
        <v>99</v>
      </c>
      <c r="BY42" s="463">
        <v>97</v>
      </c>
      <c r="BZ42" s="463">
        <v>91</v>
      </c>
      <c r="CA42" s="463">
        <v>86</v>
      </c>
      <c r="CB42" s="463">
        <v>78</v>
      </c>
      <c r="CC42" s="463">
        <v>72</v>
      </c>
      <c r="CD42" s="463">
        <v>66</v>
      </c>
      <c r="CE42" s="463">
        <v>65</v>
      </c>
      <c r="CF42" s="463">
        <v>65</v>
      </c>
      <c r="CG42" s="463">
        <v>63</v>
      </c>
      <c r="CH42" s="464">
        <v>61</v>
      </c>
    </row>
    <row r="43" spans="1:86" s="417" customFormat="1" ht="15.6" x14ac:dyDescent="0.3">
      <c r="A43" s="461"/>
      <c r="B43" s="72" t="s">
        <v>568</v>
      </c>
      <c r="C43" s="413"/>
      <c r="D43" s="462">
        <v>0</v>
      </c>
      <c r="E43" s="462">
        <v>0</v>
      </c>
      <c r="F43" s="462">
        <v>0</v>
      </c>
      <c r="G43" s="462">
        <v>0</v>
      </c>
      <c r="H43" s="462">
        <v>0</v>
      </c>
      <c r="I43" s="462">
        <v>0</v>
      </c>
      <c r="J43" s="462">
        <v>0</v>
      </c>
      <c r="K43" s="462">
        <v>0</v>
      </c>
      <c r="L43" s="462">
        <v>0</v>
      </c>
      <c r="M43" s="462">
        <v>0</v>
      </c>
      <c r="N43" s="462">
        <v>0</v>
      </c>
      <c r="O43" s="462">
        <v>0</v>
      </c>
      <c r="P43" s="462">
        <v>0</v>
      </c>
      <c r="Q43" s="462">
        <v>0</v>
      </c>
      <c r="R43" s="462">
        <v>0</v>
      </c>
      <c r="S43" s="462">
        <v>0</v>
      </c>
      <c r="T43" s="462">
        <v>0</v>
      </c>
      <c r="U43" s="462">
        <v>0</v>
      </c>
      <c r="V43" s="462">
        <v>0</v>
      </c>
      <c r="W43" s="462">
        <v>0</v>
      </c>
      <c r="X43" s="462">
        <v>0</v>
      </c>
      <c r="Y43" s="462">
        <v>0</v>
      </c>
      <c r="Z43" s="462">
        <v>0</v>
      </c>
      <c r="AA43" s="462">
        <v>0</v>
      </c>
      <c r="AB43" s="462">
        <v>0</v>
      </c>
      <c r="AC43" s="462">
        <v>0</v>
      </c>
      <c r="AD43" s="462">
        <v>0</v>
      </c>
      <c r="AE43" s="462">
        <v>0</v>
      </c>
      <c r="AF43" s="462">
        <v>0</v>
      </c>
      <c r="AG43" s="462">
        <v>0</v>
      </c>
      <c r="AH43" s="462">
        <v>63</v>
      </c>
      <c r="AI43" s="462">
        <v>55</v>
      </c>
      <c r="AJ43" s="462">
        <v>54</v>
      </c>
      <c r="AK43" s="462">
        <v>52</v>
      </c>
      <c r="AL43" s="462">
        <v>48</v>
      </c>
      <c r="AM43" s="462">
        <v>49</v>
      </c>
      <c r="AN43" s="462">
        <v>48</v>
      </c>
      <c r="AO43" s="462">
        <v>48</v>
      </c>
      <c r="AP43" s="462">
        <v>45</v>
      </c>
      <c r="AQ43" s="462">
        <v>45</v>
      </c>
      <c r="AR43" s="462">
        <v>48</v>
      </c>
      <c r="AS43" s="462">
        <v>53</v>
      </c>
      <c r="AT43" s="462">
        <v>45</v>
      </c>
      <c r="AU43" s="462">
        <v>50</v>
      </c>
      <c r="AV43" s="462">
        <v>54</v>
      </c>
      <c r="AW43" s="462">
        <v>55</v>
      </c>
      <c r="AX43" s="462">
        <v>51</v>
      </c>
      <c r="AY43" s="462">
        <v>51</v>
      </c>
      <c r="AZ43" s="462">
        <v>46</v>
      </c>
      <c r="BA43" s="462">
        <v>38</v>
      </c>
      <c r="BB43" s="462">
        <v>36</v>
      </c>
      <c r="BC43" s="462">
        <v>34</v>
      </c>
      <c r="BD43" s="462">
        <v>30</v>
      </c>
      <c r="BE43" s="462">
        <v>29</v>
      </c>
      <c r="BF43" s="462">
        <v>29</v>
      </c>
      <c r="BG43" s="462">
        <v>27</v>
      </c>
      <c r="BH43" s="462">
        <v>26</v>
      </c>
      <c r="BI43" s="462">
        <v>23</v>
      </c>
      <c r="BJ43" s="462">
        <v>21</v>
      </c>
      <c r="BK43" s="462">
        <v>19</v>
      </c>
      <c r="BL43" s="462">
        <v>14</v>
      </c>
      <c r="BM43" s="462">
        <v>11</v>
      </c>
      <c r="BN43" s="462">
        <v>8</v>
      </c>
      <c r="BO43" s="462">
        <v>6</v>
      </c>
      <c r="BP43" s="462">
        <v>5</v>
      </c>
      <c r="BQ43" s="462">
        <v>3</v>
      </c>
      <c r="BR43" s="462">
        <v>2</v>
      </c>
      <c r="BS43" s="462">
        <v>1</v>
      </c>
      <c r="BT43" s="462">
        <v>1</v>
      </c>
      <c r="BU43" s="462">
        <v>1</v>
      </c>
      <c r="BV43" s="462">
        <v>0</v>
      </c>
      <c r="BW43" s="462">
        <v>0</v>
      </c>
      <c r="BX43" s="463">
        <v>0</v>
      </c>
      <c r="BY43" s="463">
        <v>0</v>
      </c>
      <c r="BZ43" s="463">
        <v>0</v>
      </c>
      <c r="CA43" s="463">
        <v>0</v>
      </c>
      <c r="CB43" s="463">
        <v>0</v>
      </c>
      <c r="CC43" s="463">
        <v>0</v>
      </c>
      <c r="CD43" s="463">
        <v>0</v>
      </c>
      <c r="CE43" s="463">
        <v>0</v>
      </c>
      <c r="CF43" s="463">
        <v>0</v>
      </c>
      <c r="CG43" s="463">
        <v>0</v>
      </c>
      <c r="CH43" s="464">
        <v>0</v>
      </c>
    </row>
    <row r="44" spans="1:86" s="417" customFormat="1" ht="15.6" x14ac:dyDescent="0.3">
      <c r="A44" s="461"/>
      <c r="B44" s="72"/>
      <c r="C44" s="413"/>
      <c r="D44" s="462"/>
      <c r="E44" s="462"/>
      <c r="F44" s="462"/>
      <c r="G44" s="462"/>
      <c r="H44" s="462"/>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462"/>
      <c r="AG44" s="462"/>
      <c r="AH44" s="462"/>
      <c r="AI44" s="462"/>
      <c r="AJ44" s="462"/>
      <c r="AK44" s="462"/>
      <c r="AL44" s="462"/>
      <c r="AM44" s="462"/>
      <c r="AN44" s="462"/>
      <c r="AO44" s="462"/>
      <c r="AP44" s="462"/>
      <c r="AQ44" s="462"/>
      <c r="AR44" s="462"/>
      <c r="AS44" s="462"/>
      <c r="AT44" s="462"/>
      <c r="AU44" s="462"/>
      <c r="AV44" s="462"/>
      <c r="AW44" s="462"/>
      <c r="AX44" s="462"/>
      <c r="AY44" s="462"/>
      <c r="AZ44" s="462"/>
      <c r="BA44" s="462"/>
      <c r="BB44" s="462"/>
      <c r="BC44" s="462"/>
      <c r="BD44" s="462"/>
      <c r="BE44" s="462"/>
      <c r="BF44" s="462"/>
      <c r="BG44" s="462"/>
      <c r="BH44" s="462"/>
      <c r="BI44" s="462"/>
      <c r="BJ44" s="462"/>
      <c r="BK44" s="462"/>
      <c r="BL44" s="462"/>
      <c r="BM44" s="462"/>
      <c r="BN44" s="462"/>
      <c r="BO44" s="462"/>
      <c r="BP44" s="462"/>
      <c r="BQ44" s="462"/>
      <c r="BR44" s="462"/>
      <c r="BS44" s="462"/>
      <c r="BT44" s="462"/>
      <c r="BU44" s="462"/>
      <c r="BV44" s="462"/>
      <c r="BW44" s="462"/>
      <c r="BX44" s="463"/>
      <c r="BY44" s="463"/>
      <c r="BZ44" s="463"/>
      <c r="CA44" s="463"/>
      <c r="CB44" s="463"/>
      <c r="CC44" s="463"/>
      <c r="CD44" s="463"/>
      <c r="CE44" s="463"/>
      <c r="CF44" s="463"/>
      <c r="CG44" s="463"/>
      <c r="CH44" s="464"/>
    </row>
    <row r="45" spans="1:86" s="417" customFormat="1" ht="15.6" x14ac:dyDescent="0.3">
      <c r="A45" s="461"/>
      <c r="B45" s="79" t="s">
        <v>671</v>
      </c>
      <c r="C45" s="413"/>
      <c r="D45" s="457">
        <v>0</v>
      </c>
      <c r="E45" s="457">
        <v>0</v>
      </c>
      <c r="F45" s="457">
        <v>0</v>
      </c>
      <c r="G45" s="457">
        <v>0</v>
      </c>
      <c r="H45" s="457">
        <v>0</v>
      </c>
      <c r="I45" s="457">
        <v>0</v>
      </c>
      <c r="J45" s="457">
        <v>0</v>
      </c>
      <c r="K45" s="457">
        <v>0</v>
      </c>
      <c r="L45" s="457">
        <v>0</v>
      </c>
      <c r="M45" s="457">
        <v>0</v>
      </c>
      <c r="N45" s="457">
        <v>0</v>
      </c>
      <c r="O45" s="457">
        <v>0</v>
      </c>
      <c r="P45" s="457">
        <v>0</v>
      </c>
      <c r="Q45" s="457">
        <v>0</v>
      </c>
      <c r="R45" s="457">
        <v>0</v>
      </c>
      <c r="S45" s="457">
        <v>0</v>
      </c>
      <c r="T45" s="457">
        <v>0</v>
      </c>
      <c r="U45" s="457">
        <v>0</v>
      </c>
      <c r="V45" s="457">
        <v>0</v>
      </c>
      <c r="W45" s="457">
        <v>0</v>
      </c>
      <c r="X45" s="457">
        <v>0</v>
      </c>
      <c r="Y45" s="457">
        <v>0</v>
      </c>
      <c r="Z45" s="457">
        <v>0</v>
      </c>
      <c r="AA45" s="457">
        <v>0</v>
      </c>
      <c r="AB45" s="457">
        <v>0</v>
      </c>
      <c r="AC45" s="457">
        <v>0</v>
      </c>
      <c r="AD45" s="457">
        <v>0</v>
      </c>
      <c r="AE45" s="457">
        <v>0</v>
      </c>
      <c r="AF45" s="457">
        <v>0</v>
      </c>
      <c r="AG45" s="457">
        <v>0</v>
      </c>
      <c r="AH45" s="457">
        <v>0</v>
      </c>
      <c r="AI45" s="457">
        <v>0</v>
      </c>
      <c r="AJ45" s="457">
        <v>0</v>
      </c>
      <c r="AK45" s="457">
        <v>0</v>
      </c>
      <c r="AL45" s="457">
        <v>0</v>
      </c>
      <c r="AM45" s="457">
        <v>0</v>
      </c>
      <c r="AN45" s="457">
        <v>0</v>
      </c>
      <c r="AO45" s="457">
        <v>0</v>
      </c>
      <c r="AP45" s="457">
        <v>0</v>
      </c>
      <c r="AQ45" s="457">
        <v>0</v>
      </c>
      <c r="AR45" s="457">
        <v>0</v>
      </c>
      <c r="AS45" s="457">
        <v>0</v>
      </c>
      <c r="AT45" s="457">
        <v>0</v>
      </c>
      <c r="AU45" s="457">
        <v>0</v>
      </c>
      <c r="AV45" s="457">
        <v>0</v>
      </c>
      <c r="AW45" s="457">
        <v>0</v>
      </c>
      <c r="AX45" s="457">
        <v>0</v>
      </c>
      <c r="AY45" s="457">
        <v>0</v>
      </c>
      <c r="AZ45" s="457">
        <v>0</v>
      </c>
      <c r="BA45" s="457">
        <v>0</v>
      </c>
      <c r="BB45" s="457">
        <v>0</v>
      </c>
      <c r="BC45" s="457">
        <v>0</v>
      </c>
      <c r="BD45" s="457">
        <v>0</v>
      </c>
      <c r="BE45" s="457">
        <v>0</v>
      </c>
      <c r="BF45" s="457">
        <v>0</v>
      </c>
      <c r="BG45" s="457">
        <v>0</v>
      </c>
      <c r="BH45" s="457">
        <v>0</v>
      </c>
      <c r="BI45" s="457">
        <v>0</v>
      </c>
      <c r="BJ45" s="457">
        <v>0</v>
      </c>
      <c r="BK45" s="457">
        <v>0</v>
      </c>
      <c r="BL45" s="457">
        <v>0</v>
      </c>
      <c r="BM45" s="457">
        <v>0</v>
      </c>
      <c r="BN45" s="457">
        <v>0</v>
      </c>
      <c r="BO45" s="457">
        <v>0</v>
      </c>
      <c r="BP45" s="457">
        <v>0</v>
      </c>
      <c r="BQ45" s="457">
        <v>0</v>
      </c>
      <c r="BR45" s="457">
        <v>0</v>
      </c>
      <c r="BS45" s="457">
        <v>0</v>
      </c>
      <c r="BT45" s="457">
        <v>0</v>
      </c>
      <c r="BU45" s="457">
        <v>17</v>
      </c>
      <c r="BV45" s="457">
        <v>51</v>
      </c>
      <c r="BW45" s="457">
        <v>56</v>
      </c>
      <c r="BX45" s="457">
        <v>60</v>
      </c>
      <c r="BY45" s="457">
        <v>64</v>
      </c>
      <c r="BZ45" s="458">
        <v>64</v>
      </c>
      <c r="CA45" s="458">
        <v>63</v>
      </c>
      <c r="CB45" s="458">
        <v>57</v>
      </c>
      <c r="CC45" s="458">
        <v>55</v>
      </c>
      <c r="CD45" s="458">
        <v>52</v>
      </c>
      <c r="CE45" s="458">
        <v>54</v>
      </c>
      <c r="CF45" s="458">
        <v>55</v>
      </c>
      <c r="CG45" s="458">
        <v>55</v>
      </c>
      <c r="CH45" s="466">
        <v>54</v>
      </c>
    </row>
    <row r="46" spans="1:86" s="417" customFormat="1" x14ac:dyDescent="0.25">
      <c r="A46" s="479"/>
      <c r="B46" s="72" t="s">
        <v>672</v>
      </c>
      <c r="C46" s="413"/>
      <c r="D46" s="462"/>
      <c r="E46" s="462"/>
      <c r="F46" s="462"/>
      <c r="G46" s="462"/>
      <c r="H46" s="462"/>
      <c r="I46" s="462"/>
      <c r="J46" s="462"/>
      <c r="K46" s="462"/>
      <c r="L46" s="462"/>
      <c r="M46" s="462"/>
      <c r="N46" s="462"/>
      <c r="O46" s="462"/>
      <c r="P46" s="462"/>
      <c r="Q46" s="462"/>
      <c r="R46" s="462"/>
      <c r="S46" s="462"/>
      <c r="T46" s="462"/>
      <c r="U46" s="462"/>
      <c r="V46" s="462"/>
      <c r="W46" s="462"/>
      <c r="X46" s="462"/>
      <c r="Y46" s="462"/>
      <c r="Z46" s="462"/>
      <c r="AA46" s="462"/>
      <c r="AB46" s="462"/>
      <c r="AC46" s="462"/>
      <c r="AD46" s="462"/>
      <c r="AE46" s="462"/>
      <c r="AF46" s="462"/>
      <c r="AG46" s="462"/>
      <c r="AH46" s="462"/>
      <c r="AI46" s="462"/>
      <c r="AJ46" s="462"/>
      <c r="AK46" s="462"/>
      <c r="AL46" s="462"/>
      <c r="AM46" s="462"/>
      <c r="AN46" s="462"/>
      <c r="AO46" s="462"/>
      <c r="AP46" s="462"/>
      <c r="AQ46" s="462"/>
      <c r="AR46" s="462"/>
      <c r="AS46" s="462"/>
      <c r="AT46" s="462"/>
      <c r="AU46" s="462"/>
      <c r="AV46" s="462"/>
      <c r="AW46" s="462"/>
      <c r="AX46" s="462"/>
      <c r="AY46" s="462"/>
      <c r="AZ46" s="462"/>
      <c r="BA46" s="462"/>
      <c r="BB46" s="462"/>
      <c r="BC46" s="462"/>
      <c r="BD46" s="462"/>
      <c r="BE46" s="462"/>
      <c r="BF46" s="462"/>
      <c r="BG46" s="462"/>
      <c r="BH46" s="462"/>
      <c r="BI46" s="462"/>
      <c r="BJ46" s="462"/>
      <c r="BK46" s="462"/>
      <c r="BL46" s="462"/>
      <c r="BM46" s="462"/>
      <c r="BN46" s="462"/>
      <c r="BO46" s="462"/>
      <c r="BP46" s="462"/>
      <c r="BQ46" s="462"/>
      <c r="BR46" s="462"/>
      <c r="BS46" s="462"/>
      <c r="BT46" s="462"/>
      <c r="BU46" s="462">
        <v>3</v>
      </c>
      <c r="BV46" s="462">
        <v>7</v>
      </c>
      <c r="BW46" s="462">
        <v>8</v>
      </c>
      <c r="BX46" s="462">
        <v>10</v>
      </c>
      <c r="BY46" s="462">
        <v>11</v>
      </c>
      <c r="BZ46" s="463">
        <v>12</v>
      </c>
      <c r="CA46" s="463">
        <v>12</v>
      </c>
      <c r="CB46" s="463">
        <v>14</v>
      </c>
      <c r="CC46" s="463">
        <v>12</v>
      </c>
      <c r="CD46" s="463">
        <v>11</v>
      </c>
      <c r="CE46" s="463">
        <v>11</v>
      </c>
      <c r="CF46" s="463">
        <v>11</v>
      </c>
      <c r="CG46" s="463">
        <v>11</v>
      </c>
      <c r="CH46" s="464">
        <v>11</v>
      </c>
    </row>
    <row r="47" spans="1:86" s="417" customFormat="1" x14ac:dyDescent="0.25">
      <c r="A47" s="479"/>
      <c r="B47" s="72" t="s">
        <v>673</v>
      </c>
      <c r="C47" s="413"/>
      <c r="D47" s="462"/>
      <c r="E47" s="462"/>
      <c r="F47" s="462"/>
      <c r="G47" s="462"/>
      <c r="H47" s="462"/>
      <c r="I47" s="462"/>
      <c r="J47" s="462"/>
      <c r="K47" s="462"/>
      <c r="L47" s="462"/>
      <c r="M47" s="462"/>
      <c r="N47" s="462"/>
      <c r="O47" s="462"/>
      <c r="P47" s="462"/>
      <c r="Q47" s="462"/>
      <c r="R47" s="462"/>
      <c r="S47" s="462"/>
      <c r="T47" s="462"/>
      <c r="U47" s="462"/>
      <c r="V47" s="462"/>
      <c r="W47" s="462"/>
      <c r="X47" s="462"/>
      <c r="Y47" s="462"/>
      <c r="Z47" s="462"/>
      <c r="AA47" s="462"/>
      <c r="AB47" s="462"/>
      <c r="AC47" s="462"/>
      <c r="AD47" s="462"/>
      <c r="AE47" s="462"/>
      <c r="AF47" s="462"/>
      <c r="AG47" s="462"/>
      <c r="AH47" s="462"/>
      <c r="AI47" s="462"/>
      <c r="AJ47" s="462"/>
      <c r="AK47" s="462"/>
      <c r="AL47" s="462"/>
      <c r="AM47" s="462"/>
      <c r="AN47" s="462"/>
      <c r="AO47" s="462"/>
      <c r="AP47" s="462"/>
      <c r="AQ47" s="462"/>
      <c r="AR47" s="462"/>
      <c r="AS47" s="462"/>
      <c r="AT47" s="462"/>
      <c r="AU47" s="462"/>
      <c r="AV47" s="462"/>
      <c r="AW47" s="462"/>
      <c r="AX47" s="462"/>
      <c r="AY47" s="462"/>
      <c r="AZ47" s="462"/>
      <c r="BA47" s="462"/>
      <c r="BB47" s="462"/>
      <c r="BC47" s="462"/>
      <c r="BD47" s="462"/>
      <c r="BE47" s="462"/>
      <c r="BF47" s="462"/>
      <c r="BG47" s="462"/>
      <c r="BH47" s="462"/>
      <c r="BI47" s="462"/>
      <c r="BJ47" s="462"/>
      <c r="BK47" s="462"/>
      <c r="BL47" s="462"/>
      <c r="BM47" s="462"/>
      <c r="BN47" s="462"/>
      <c r="BO47" s="462"/>
      <c r="BP47" s="462"/>
      <c r="BQ47" s="462"/>
      <c r="BR47" s="462"/>
      <c r="BS47" s="462"/>
      <c r="BT47" s="462"/>
      <c r="BU47" s="462">
        <v>14</v>
      </c>
      <c r="BV47" s="462">
        <v>43</v>
      </c>
      <c r="BW47" s="462">
        <v>47</v>
      </c>
      <c r="BX47" s="462">
        <v>50</v>
      </c>
      <c r="BY47" s="462">
        <v>53</v>
      </c>
      <c r="BZ47" s="463">
        <v>52</v>
      </c>
      <c r="CA47" s="463">
        <v>51</v>
      </c>
      <c r="CB47" s="463">
        <v>43</v>
      </c>
      <c r="CC47" s="463">
        <v>43</v>
      </c>
      <c r="CD47" s="463">
        <v>42</v>
      </c>
      <c r="CE47" s="463">
        <v>43</v>
      </c>
      <c r="CF47" s="463">
        <v>44</v>
      </c>
      <c r="CG47" s="463">
        <v>44</v>
      </c>
      <c r="CH47" s="464">
        <v>43</v>
      </c>
    </row>
    <row r="48" spans="1:86" s="417" customFormat="1" ht="27.75" customHeight="1" thickBot="1" x14ac:dyDescent="0.35">
      <c r="A48" s="480"/>
      <c r="B48" s="481" t="s">
        <v>763</v>
      </c>
      <c r="C48" s="482"/>
      <c r="D48" s="483">
        <v>0</v>
      </c>
      <c r="E48" s="483">
        <v>0</v>
      </c>
      <c r="F48" s="483">
        <v>0</v>
      </c>
      <c r="G48" s="483">
        <v>0</v>
      </c>
      <c r="H48" s="483">
        <v>0</v>
      </c>
      <c r="I48" s="483">
        <v>0</v>
      </c>
      <c r="J48" s="483">
        <v>0</v>
      </c>
      <c r="K48" s="483">
        <v>0</v>
      </c>
      <c r="L48" s="483">
        <v>0</v>
      </c>
      <c r="M48" s="483">
        <v>0</v>
      </c>
      <c r="N48" s="483">
        <v>0</v>
      </c>
      <c r="O48" s="483">
        <v>0</v>
      </c>
      <c r="P48" s="483">
        <v>0</v>
      </c>
      <c r="Q48" s="483">
        <v>0</v>
      </c>
      <c r="R48" s="483">
        <v>0</v>
      </c>
      <c r="S48" s="483">
        <v>0</v>
      </c>
      <c r="T48" s="483">
        <v>0</v>
      </c>
      <c r="U48" s="483">
        <v>0</v>
      </c>
      <c r="V48" s="483">
        <v>0</v>
      </c>
      <c r="W48" s="483">
        <v>0</v>
      </c>
      <c r="X48" s="483">
        <v>0</v>
      </c>
      <c r="Y48" s="483">
        <v>0</v>
      </c>
      <c r="Z48" s="483">
        <v>0</v>
      </c>
      <c r="AA48" s="483">
        <v>0</v>
      </c>
      <c r="AB48" s="483">
        <v>0</v>
      </c>
      <c r="AC48" s="483">
        <v>0</v>
      </c>
      <c r="AD48" s="483">
        <v>0</v>
      </c>
      <c r="AE48" s="483">
        <v>0</v>
      </c>
      <c r="AF48" s="483">
        <v>0</v>
      </c>
      <c r="AG48" s="483">
        <v>0</v>
      </c>
      <c r="AH48" s="483">
        <v>469</v>
      </c>
      <c r="AI48" s="483">
        <v>463</v>
      </c>
      <c r="AJ48" s="483">
        <v>446</v>
      </c>
      <c r="AK48" s="483">
        <v>429</v>
      </c>
      <c r="AL48" s="483">
        <v>422</v>
      </c>
      <c r="AM48" s="483">
        <v>416</v>
      </c>
      <c r="AN48" s="483">
        <v>410</v>
      </c>
      <c r="AO48" s="483">
        <v>394</v>
      </c>
      <c r="AP48" s="483">
        <v>385</v>
      </c>
      <c r="AQ48" s="483">
        <v>376</v>
      </c>
      <c r="AR48" s="483">
        <v>384</v>
      </c>
      <c r="AS48" s="483">
        <v>381</v>
      </c>
      <c r="AT48" s="483">
        <v>362</v>
      </c>
      <c r="AU48" s="483">
        <v>354</v>
      </c>
      <c r="AV48" s="483">
        <v>349</v>
      </c>
      <c r="AW48" s="483">
        <v>343</v>
      </c>
      <c r="AX48" s="483">
        <v>332</v>
      </c>
      <c r="AY48" s="483">
        <v>322</v>
      </c>
      <c r="AZ48" s="483">
        <v>309</v>
      </c>
      <c r="BA48" s="483">
        <v>291</v>
      </c>
      <c r="BB48" s="483">
        <v>280</v>
      </c>
      <c r="BC48" s="483">
        <v>270</v>
      </c>
      <c r="BD48" s="483">
        <v>263</v>
      </c>
      <c r="BE48" s="483">
        <v>243</v>
      </c>
      <c r="BF48" s="483">
        <v>256</v>
      </c>
      <c r="BG48" s="483">
        <v>230</v>
      </c>
      <c r="BH48" s="483">
        <v>206</v>
      </c>
      <c r="BI48" s="483">
        <v>186</v>
      </c>
      <c r="BJ48" s="483">
        <v>168</v>
      </c>
      <c r="BK48" s="483">
        <v>148</v>
      </c>
      <c r="BL48" s="483">
        <v>131</v>
      </c>
      <c r="BM48" s="483">
        <v>119</v>
      </c>
      <c r="BN48" s="483">
        <v>112</v>
      </c>
      <c r="BO48" s="483">
        <v>106</v>
      </c>
      <c r="BP48" s="483">
        <v>102</v>
      </c>
      <c r="BQ48" s="483">
        <v>98</v>
      </c>
      <c r="BR48" s="483">
        <v>94</v>
      </c>
      <c r="BS48" s="483">
        <v>93</v>
      </c>
      <c r="BT48" s="483">
        <v>91</v>
      </c>
      <c r="BU48" s="483">
        <v>70</v>
      </c>
      <c r="BV48" s="483">
        <v>50</v>
      </c>
      <c r="BW48" s="483">
        <v>46</v>
      </c>
      <c r="BX48" s="483">
        <v>40</v>
      </c>
      <c r="BY48" s="483">
        <v>33</v>
      </c>
      <c r="BZ48" s="483">
        <v>27</v>
      </c>
      <c r="CA48" s="483">
        <v>24</v>
      </c>
      <c r="CB48" s="483">
        <v>21</v>
      </c>
      <c r="CC48" s="483">
        <v>17</v>
      </c>
      <c r="CD48" s="483">
        <v>14</v>
      </c>
      <c r="CE48" s="483">
        <v>12</v>
      </c>
      <c r="CF48" s="483">
        <v>10</v>
      </c>
      <c r="CG48" s="483">
        <v>8</v>
      </c>
      <c r="CH48" s="484">
        <v>7</v>
      </c>
    </row>
    <row r="49" spans="85:85" x14ac:dyDescent="0.25">
      <c r="CG49" s="417"/>
    </row>
    <row r="50" spans="85:85" x14ac:dyDescent="0.25">
      <c r="CG50" s="417"/>
    </row>
    <row r="51" spans="85:85" x14ac:dyDescent="0.25">
      <c r="CG51" s="417"/>
    </row>
    <row r="52" spans="85:85" x14ac:dyDescent="0.25">
      <c r="CG52" s="417"/>
    </row>
    <row r="53" spans="85:85" x14ac:dyDescent="0.25">
      <c r="CG53" s="417"/>
    </row>
    <row r="54" spans="85:85" x14ac:dyDescent="0.25">
      <c r="CG54" s="417"/>
    </row>
    <row r="55" spans="85:85" x14ac:dyDescent="0.25">
      <c r="CG55" s="417"/>
    </row>
    <row r="56" spans="85:85" x14ac:dyDescent="0.25">
      <c r="CG56" s="417"/>
    </row>
    <row r="57" spans="85:85" x14ac:dyDescent="0.25">
      <c r="CG57" s="417"/>
    </row>
    <row r="58" spans="85:85" x14ac:dyDescent="0.25">
      <c r="CG58" s="417"/>
    </row>
    <row r="59" spans="85:85" x14ac:dyDescent="0.25">
      <c r="CG59" s="417"/>
    </row>
    <row r="60" spans="85:85" x14ac:dyDescent="0.25">
      <c r="CG60" s="417"/>
    </row>
    <row r="61" spans="85:85" x14ac:dyDescent="0.25">
      <c r="CG61" s="417"/>
    </row>
    <row r="62" spans="85:85" x14ac:dyDescent="0.25">
      <c r="CG62" s="417"/>
    </row>
    <row r="63" spans="85:85" x14ac:dyDescent="0.25">
      <c r="CG63" s="417"/>
    </row>
    <row r="64" spans="85:85" x14ac:dyDescent="0.25">
      <c r="CG64" s="417"/>
    </row>
    <row r="65" spans="85:85" x14ac:dyDescent="0.25">
      <c r="CG65" s="417"/>
    </row>
    <row r="66" spans="85:85" x14ac:dyDescent="0.25">
      <c r="CG66" s="417"/>
    </row>
    <row r="67" spans="85:85" x14ac:dyDescent="0.25">
      <c r="CG67" s="417"/>
    </row>
    <row r="68" spans="85:85" x14ac:dyDescent="0.25">
      <c r="CG68" s="417"/>
    </row>
    <row r="69" spans="85:85" x14ac:dyDescent="0.25">
      <c r="CG69" s="417"/>
    </row>
    <row r="70" spans="85:85" x14ac:dyDescent="0.25">
      <c r="CG70" s="417"/>
    </row>
    <row r="71" spans="85:85" x14ac:dyDescent="0.25">
      <c r="CG71" s="417"/>
    </row>
    <row r="72" spans="85:85" x14ac:dyDescent="0.25">
      <c r="CG72" s="417"/>
    </row>
    <row r="73" spans="85:85" x14ac:dyDescent="0.25">
      <c r="CG73" s="417"/>
    </row>
    <row r="74" spans="85:85" x14ac:dyDescent="0.25">
      <c r="CG74" s="417"/>
    </row>
    <row r="75" spans="85:85" x14ac:dyDescent="0.25">
      <c r="CG75" s="417"/>
    </row>
    <row r="76" spans="85:85" x14ac:dyDescent="0.25">
      <c r="CG76" s="417"/>
    </row>
    <row r="77" spans="85:85" x14ac:dyDescent="0.25">
      <c r="CG77" s="417"/>
    </row>
    <row r="78" spans="85:85" x14ac:dyDescent="0.25">
      <c r="CG78" s="417"/>
    </row>
    <row r="79" spans="85:85" x14ac:dyDescent="0.25">
      <c r="CG79" s="417"/>
    </row>
    <row r="80" spans="85:85" x14ac:dyDescent="0.25">
      <c r="CG80" s="417"/>
    </row>
    <row r="81" spans="85:85" x14ac:dyDescent="0.25">
      <c r="CG81" s="417"/>
    </row>
    <row r="82" spans="85:85" x14ac:dyDescent="0.25">
      <c r="CG82" s="417"/>
    </row>
    <row r="83" spans="85:85" x14ac:dyDescent="0.25">
      <c r="CG83" s="417"/>
    </row>
    <row r="84" spans="85:85" x14ac:dyDescent="0.25">
      <c r="CG84" s="417"/>
    </row>
    <row r="85" spans="85:85" x14ac:dyDescent="0.25">
      <c r="CG85" s="417"/>
    </row>
    <row r="86" spans="85:85" x14ac:dyDescent="0.25">
      <c r="CG86" s="417"/>
    </row>
    <row r="87" spans="85:85" x14ac:dyDescent="0.25">
      <c r="CG87" s="417"/>
    </row>
    <row r="88" spans="85:85" x14ac:dyDescent="0.25">
      <c r="CG88" s="417"/>
    </row>
    <row r="89" spans="85:85" x14ac:dyDescent="0.25">
      <c r="CG89" s="417"/>
    </row>
    <row r="90" spans="85:85" x14ac:dyDescent="0.25">
      <c r="CG90" s="417"/>
    </row>
    <row r="91" spans="85:85" x14ac:dyDescent="0.25">
      <c r="CG91" s="417"/>
    </row>
    <row r="92" spans="85:85" x14ac:dyDescent="0.25">
      <c r="CG92" s="417"/>
    </row>
    <row r="93" spans="85:85" x14ac:dyDescent="0.25">
      <c r="CG93" s="417"/>
    </row>
    <row r="94" spans="85:85" x14ac:dyDescent="0.25">
      <c r="CG94" s="417"/>
    </row>
    <row r="95" spans="85:85" x14ac:dyDescent="0.25">
      <c r="CG95" s="417"/>
    </row>
    <row r="96" spans="85:85" x14ac:dyDescent="0.25">
      <c r="CG96" s="417"/>
    </row>
    <row r="97" spans="85:85" x14ac:dyDescent="0.25">
      <c r="CG97" s="417"/>
    </row>
    <row r="98" spans="85:85" x14ac:dyDescent="0.25">
      <c r="CG98" s="417"/>
    </row>
    <row r="99" spans="85:85" x14ac:dyDescent="0.25">
      <c r="CG99" s="417"/>
    </row>
    <row r="100" spans="85:85" x14ac:dyDescent="0.25">
      <c r="CG100" s="417"/>
    </row>
    <row r="101" spans="85:85" x14ac:dyDescent="0.25">
      <c r="CG101" s="417"/>
    </row>
    <row r="102" spans="85:85" x14ac:dyDescent="0.25">
      <c r="CG102" s="417"/>
    </row>
    <row r="103" spans="85:85" x14ac:dyDescent="0.25">
      <c r="CG103" s="417"/>
    </row>
    <row r="104" spans="85:85" x14ac:dyDescent="0.25">
      <c r="CG104" s="417"/>
    </row>
    <row r="105" spans="85:85" x14ac:dyDescent="0.25">
      <c r="CG105" s="417"/>
    </row>
    <row r="106" spans="85:85" x14ac:dyDescent="0.25">
      <c r="CG106" s="417"/>
    </row>
    <row r="107" spans="85:85" x14ac:dyDescent="0.25">
      <c r="CG107" s="417"/>
    </row>
    <row r="108" spans="85:85" x14ac:dyDescent="0.25">
      <c r="CG108" s="417"/>
    </row>
    <row r="109" spans="85:85" x14ac:dyDescent="0.25">
      <c r="CG109" s="417"/>
    </row>
    <row r="110" spans="85:85" x14ac:dyDescent="0.25">
      <c r="CG110" s="417"/>
    </row>
    <row r="111" spans="85:85" x14ac:dyDescent="0.25">
      <c r="CG111" s="417"/>
    </row>
    <row r="112" spans="85:85" x14ac:dyDescent="0.25">
      <c r="CG112" s="417"/>
    </row>
    <row r="113" spans="85:85" x14ac:dyDescent="0.25">
      <c r="CG113" s="417"/>
    </row>
    <row r="114" spans="85:85" x14ac:dyDescent="0.25">
      <c r="CG114" s="417"/>
    </row>
    <row r="115" spans="85:85" x14ac:dyDescent="0.25">
      <c r="CG115" s="417"/>
    </row>
    <row r="116" spans="85:85" x14ac:dyDescent="0.25">
      <c r="CG116" s="417"/>
    </row>
    <row r="117" spans="85:85" x14ac:dyDescent="0.25">
      <c r="CG117" s="417"/>
    </row>
    <row r="118" spans="85:85" x14ac:dyDescent="0.25">
      <c r="CG118" s="417"/>
    </row>
    <row r="119" spans="85:85" x14ac:dyDescent="0.25">
      <c r="CG119" s="417"/>
    </row>
    <row r="120" spans="85:85" x14ac:dyDescent="0.25">
      <c r="CG120" s="417"/>
    </row>
    <row r="121" spans="85:85" x14ac:dyDescent="0.25">
      <c r="CG121" s="417"/>
    </row>
    <row r="122" spans="85:85" x14ac:dyDescent="0.25">
      <c r="CG122" s="417"/>
    </row>
    <row r="123" spans="85:85" x14ac:dyDescent="0.25">
      <c r="CG123" s="417"/>
    </row>
    <row r="124" spans="85:85" x14ac:dyDescent="0.25">
      <c r="CG124" s="417"/>
    </row>
    <row r="125" spans="85:85" x14ac:dyDescent="0.25">
      <c r="CG125" s="417"/>
    </row>
    <row r="126" spans="85:85" x14ac:dyDescent="0.25">
      <c r="CG126" s="417"/>
    </row>
    <row r="127" spans="85:85" x14ac:dyDescent="0.25">
      <c r="CG127" s="417"/>
    </row>
    <row r="128" spans="85:85" x14ac:dyDescent="0.25">
      <c r="CG128" s="417"/>
    </row>
    <row r="129" spans="85:85" x14ac:dyDescent="0.25">
      <c r="CG129" s="417"/>
    </row>
    <row r="130" spans="85:85" x14ac:dyDescent="0.25">
      <c r="CG130" s="417"/>
    </row>
    <row r="131" spans="85:85" x14ac:dyDescent="0.25">
      <c r="CG131" s="417"/>
    </row>
    <row r="132" spans="85:85" x14ac:dyDescent="0.25">
      <c r="CG132" s="417"/>
    </row>
    <row r="133" spans="85:85" x14ac:dyDescent="0.25">
      <c r="CG133" s="417"/>
    </row>
    <row r="134" spans="85:85" x14ac:dyDescent="0.25">
      <c r="CG134" s="417"/>
    </row>
    <row r="135" spans="85:85" x14ac:dyDescent="0.25">
      <c r="CG135" s="417"/>
    </row>
    <row r="136" spans="85:85" x14ac:dyDescent="0.25">
      <c r="CG136" s="417"/>
    </row>
    <row r="137" spans="85:85" x14ac:dyDescent="0.25">
      <c r="CG137" s="417"/>
    </row>
    <row r="138" spans="85:85" x14ac:dyDescent="0.25">
      <c r="CG138" s="417"/>
    </row>
    <row r="139" spans="85:85" x14ac:dyDescent="0.25">
      <c r="CG139" s="417"/>
    </row>
    <row r="140" spans="85:85" x14ac:dyDescent="0.25">
      <c r="CG140" s="417"/>
    </row>
    <row r="141" spans="85:85" x14ac:dyDescent="0.25">
      <c r="CG141" s="417"/>
    </row>
    <row r="142" spans="85:85" x14ac:dyDescent="0.25">
      <c r="CG142" s="417"/>
    </row>
    <row r="143" spans="85:85" x14ac:dyDescent="0.25">
      <c r="CG143" s="417"/>
    </row>
    <row r="144" spans="85:85" x14ac:dyDescent="0.25">
      <c r="CG144" s="417"/>
    </row>
    <row r="145" spans="85:86" x14ac:dyDescent="0.25">
      <c r="CG145" s="417"/>
    </row>
    <row r="146" spans="85:86" x14ac:dyDescent="0.25">
      <c r="CG146" s="417"/>
    </row>
    <row r="147" spans="85:86" x14ac:dyDescent="0.25">
      <c r="CG147" s="417"/>
    </row>
    <row r="148" spans="85:86" x14ac:dyDescent="0.25">
      <c r="CG148" s="417"/>
    </row>
    <row r="149" spans="85:86" x14ac:dyDescent="0.25">
      <c r="CG149" s="417"/>
      <c r="CH149" s="455"/>
    </row>
    <row r="150" spans="85:86" x14ac:dyDescent="0.25">
      <c r="CG150" s="417"/>
    </row>
    <row r="151" spans="85:86" x14ac:dyDescent="0.25">
      <c r="CG151" s="417"/>
    </row>
    <row r="152" spans="85:86" x14ac:dyDescent="0.25">
      <c r="CG152" s="417"/>
    </row>
    <row r="153" spans="85:86" x14ac:dyDescent="0.25">
      <c r="CG153" s="417"/>
    </row>
    <row r="154" spans="85:86" x14ac:dyDescent="0.25">
      <c r="CG154" s="417"/>
    </row>
    <row r="155" spans="85:86" x14ac:dyDescent="0.25">
      <c r="CG155" s="417"/>
    </row>
    <row r="156" spans="85:86" x14ac:dyDescent="0.25">
      <c r="CG156" s="417"/>
    </row>
    <row r="157" spans="85:86" x14ac:dyDescent="0.25">
      <c r="CG157" s="417"/>
    </row>
    <row r="158" spans="85:86" x14ac:dyDescent="0.25">
      <c r="CG158" s="417"/>
    </row>
    <row r="159" spans="85:86" x14ac:dyDescent="0.25">
      <c r="CG159" s="417"/>
    </row>
    <row r="160" spans="85:86" x14ac:dyDescent="0.25">
      <c r="CG160" s="417"/>
    </row>
    <row r="161" spans="85:85" x14ac:dyDescent="0.25">
      <c r="CG161" s="417"/>
    </row>
    <row r="162" spans="85:85" x14ac:dyDescent="0.25">
      <c r="CG162" s="417"/>
    </row>
    <row r="163" spans="85:85" x14ac:dyDescent="0.25">
      <c r="CG163" s="417"/>
    </row>
    <row r="164" spans="85:85" x14ac:dyDescent="0.25">
      <c r="CG164" s="417"/>
    </row>
    <row r="165" spans="85:85" x14ac:dyDescent="0.25">
      <c r="CG165" s="417"/>
    </row>
    <row r="166" spans="85:85" x14ac:dyDescent="0.25">
      <c r="CG166" s="417"/>
    </row>
    <row r="167" spans="85:85" x14ac:dyDescent="0.25">
      <c r="CG167" s="417"/>
    </row>
    <row r="168" spans="85:85" x14ac:dyDescent="0.25">
      <c r="CG168" s="417"/>
    </row>
    <row r="169" spans="85:85" x14ac:dyDescent="0.25">
      <c r="CG169" s="417"/>
    </row>
    <row r="170" spans="85:85" x14ac:dyDescent="0.25">
      <c r="CG170" s="417"/>
    </row>
    <row r="171" spans="85:85" x14ac:dyDescent="0.25">
      <c r="CG171" s="417"/>
    </row>
    <row r="172" spans="85:85" x14ac:dyDescent="0.25">
      <c r="CG172" s="417"/>
    </row>
  </sheetData>
  <hyperlinks>
    <hyperlink ref="B1" location="Notes!A1" display="Information relating to this table can be found in the 'Notes' tab" xr:uid="{E13B4F23-E0D6-4562-9E97-10271C5110BA}"/>
    <hyperlink ref="A1" location="Contents!A1" display="Contents page" xr:uid="{A2DBA1AF-9130-4287-8D70-8977078DD34D}"/>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BC779-29AA-4763-8BE6-02766122CBEF}">
  <dimension ref="A1:B149"/>
  <sheetViews>
    <sheetView showGridLines="0" zoomScaleNormal="100" workbookViewId="0">
      <selection activeCell="B8" sqref="B8"/>
    </sheetView>
  </sheetViews>
  <sheetFormatPr defaultColWidth="8.88671875" defaultRowHeight="15" x14ac:dyDescent="0.25"/>
  <cols>
    <col min="1" max="1" width="17.5546875" style="16" bestFit="1" customWidth="1"/>
    <col min="2" max="2" width="161.5546875" style="16" customWidth="1"/>
    <col min="3" max="16384" width="8.88671875" style="16"/>
  </cols>
  <sheetData>
    <row r="1" spans="1:2" ht="15.6" thickBot="1" x14ac:dyDescent="0.3">
      <c r="A1" s="15" t="s">
        <v>47</v>
      </c>
    </row>
    <row r="2" spans="1:2" ht="31.2" x14ac:dyDescent="0.3">
      <c r="A2" s="17" t="s">
        <v>48</v>
      </c>
      <c r="B2" s="18" t="s">
        <v>5</v>
      </c>
    </row>
    <row r="3" spans="1:2" ht="15.6" x14ac:dyDescent="0.3">
      <c r="A3" s="19">
        <v>2026</v>
      </c>
      <c r="B3" s="20"/>
    </row>
    <row r="4" spans="1:2" ht="21" customHeight="1" x14ac:dyDescent="0.25">
      <c r="A4" s="21"/>
      <c r="B4" s="22" t="s">
        <v>49</v>
      </c>
    </row>
    <row r="5" spans="1:2" ht="51.75" customHeight="1" x14ac:dyDescent="0.25">
      <c r="A5" s="23" t="s">
        <v>50</v>
      </c>
      <c r="B5" s="24" t="s">
        <v>51</v>
      </c>
    </row>
    <row r="6" spans="1:2" x14ac:dyDescent="0.25">
      <c r="A6" s="25"/>
      <c r="B6" s="26" t="s">
        <v>52</v>
      </c>
    </row>
    <row r="7" spans="1:2" ht="25.5" customHeight="1" x14ac:dyDescent="0.25">
      <c r="A7" s="25"/>
      <c r="B7" s="27" t="s">
        <v>53</v>
      </c>
    </row>
    <row r="8" spans="1:2" ht="39" customHeight="1" x14ac:dyDescent="0.25">
      <c r="A8" s="25"/>
      <c r="B8" s="26" t="s">
        <v>54</v>
      </c>
    </row>
    <row r="9" spans="1:2" ht="8.1" customHeight="1" x14ac:dyDescent="0.25">
      <c r="A9" s="25"/>
      <c r="B9" s="26"/>
    </row>
    <row r="10" spans="1:2" ht="21" customHeight="1" x14ac:dyDescent="0.25">
      <c r="A10" s="25"/>
      <c r="B10" s="22" t="s">
        <v>55</v>
      </c>
    </row>
    <row r="11" spans="1:2" ht="15.6" x14ac:dyDescent="0.25">
      <c r="A11" s="25" t="s">
        <v>56</v>
      </c>
      <c r="B11" s="22" t="s">
        <v>57</v>
      </c>
    </row>
    <row r="12" spans="1:2" ht="117" customHeight="1" x14ac:dyDescent="0.25">
      <c r="A12" s="25"/>
      <c r="B12" s="26" t="s">
        <v>58</v>
      </c>
    </row>
    <row r="13" spans="1:2" ht="15.6" x14ac:dyDescent="0.25">
      <c r="A13" s="25" t="s">
        <v>59</v>
      </c>
      <c r="B13" s="22" t="s">
        <v>60</v>
      </c>
    </row>
    <row r="14" spans="1:2" ht="70.5" customHeight="1" x14ac:dyDescent="0.25">
      <c r="A14" s="25"/>
      <c r="B14" s="26" t="s">
        <v>61</v>
      </c>
    </row>
    <row r="15" spans="1:2" ht="15.6" x14ac:dyDescent="0.25">
      <c r="A15" s="25" t="s">
        <v>62</v>
      </c>
      <c r="B15" s="22" t="s">
        <v>63</v>
      </c>
    </row>
    <row r="16" spans="1:2" ht="30" x14ac:dyDescent="0.25">
      <c r="A16" s="25"/>
      <c r="B16" s="26" t="s">
        <v>64</v>
      </c>
    </row>
    <row r="17" spans="1:2" ht="30" x14ac:dyDescent="0.25">
      <c r="A17" s="25"/>
      <c r="B17" s="26" t="s">
        <v>65</v>
      </c>
    </row>
    <row r="18" spans="1:2" ht="30" x14ac:dyDescent="0.25">
      <c r="A18" s="25"/>
      <c r="B18" s="26" t="s">
        <v>66</v>
      </c>
    </row>
    <row r="19" spans="1:2" ht="45" x14ac:dyDescent="0.25">
      <c r="A19" s="25"/>
      <c r="B19" s="26" t="s">
        <v>67</v>
      </c>
    </row>
    <row r="20" spans="1:2" ht="30" x14ac:dyDescent="0.25">
      <c r="A20" s="25"/>
      <c r="B20" s="26" t="s">
        <v>68</v>
      </c>
    </row>
    <row r="21" spans="1:2" ht="24" customHeight="1" x14ac:dyDescent="0.25">
      <c r="A21" s="25"/>
      <c r="B21" s="26" t="s">
        <v>69</v>
      </c>
    </row>
    <row r="22" spans="1:2" ht="16.5" customHeight="1" x14ac:dyDescent="0.25">
      <c r="A22" s="25" t="s">
        <v>70</v>
      </c>
      <c r="B22" s="22" t="s">
        <v>71</v>
      </c>
    </row>
    <row r="23" spans="1:2" ht="65.25" customHeight="1" x14ac:dyDescent="0.25">
      <c r="A23" s="25"/>
      <c r="B23" s="26" t="s">
        <v>72</v>
      </c>
    </row>
    <row r="24" spans="1:2" ht="15.6" x14ac:dyDescent="0.25">
      <c r="A24" s="25" t="s">
        <v>73</v>
      </c>
      <c r="B24" s="22" t="s">
        <v>74</v>
      </c>
    </row>
    <row r="25" spans="1:2" ht="30" x14ac:dyDescent="0.25">
      <c r="A25" s="25"/>
      <c r="B25" s="26" t="s">
        <v>75</v>
      </c>
    </row>
    <row r="26" spans="1:2" x14ac:dyDescent="0.25">
      <c r="A26" s="25"/>
      <c r="B26" s="28" t="s">
        <v>76</v>
      </c>
    </row>
    <row r="27" spans="1:2" ht="23.25" customHeight="1" x14ac:dyDescent="0.25">
      <c r="A27" s="25"/>
      <c r="B27" s="26" t="s">
        <v>77</v>
      </c>
    </row>
    <row r="28" spans="1:2" ht="15.6" x14ac:dyDescent="0.25">
      <c r="A28" s="25" t="s">
        <v>78</v>
      </c>
      <c r="B28" s="22" t="s">
        <v>79</v>
      </c>
    </row>
    <row r="29" spans="1:2" ht="35.25" customHeight="1" x14ac:dyDescent="0.25">
      <c r="A29" s="25"/>
      <c r="B29" s="26" t="s">
        <v>80</v>
      </c>
    </row>
    <row r="30" spans="1:2" ht="15.6" x14ac:dyDescent="0.25">
      <c r="A30" s="25" t="s">
        <v>81</v>
      </c>
      <c r="B30" s="29" t="s">
        <v>82</v>
      </c>
    </row>
    <row r="31" spans="1:2" ht="30" x14ac:dyDescent="0.25">
      <c r="A31" s="25"/>
      <c r="B31" s="26" t="s">
        <v>83</v>
      </c>
    </row>
    <row r="32" spans="1:2" ht="39" customHeight="1" x14ac:dyDescent="0.25">
      <c r="A32" s="25"/>
      <c r="B32" s="26" t="s">
        <v>84</v>
      </c>
    </row>
    <row r="33" spans="1:2" ht="15.6" x14ac:dyDescent="0.25">
      <c r="A33" s="25" t="s">
        <v>85</v>
      </c>
      <c r="B33" s="22" t="s">
        <v>86</v>
      </c>
    </row>
    <row r="34" spans="1:2" ht="90" x14ac:dyDescent="0.25">
      <c r="A34" s="25"/>
      <c r="B34" s="26" t="s">
        <v>87</v>
      </c>
    </row>
    <row r="35" spans="1:2" ht="15.6" x14ac:dyDescent="0.25">
      <c r="A35" s="25" t="s">
        <v>88</v>
      </c>
      <c r="B35" s="22" t="s">
        <v>89</v>
      </c>
    </row>
    <row r="36" spans="1:2" ht="38.25" customHeight="1" x14ac:dyDescent="0.25">
      <c r="A36" s="25"/>
      <c r="B36" s="30" t="s">
        <v>90</v>
      </c>
    </row>
    <row r="37" spans="1:2" ht="21" customHeight="1" x14ac:dyDescent="0.25">
      <c r="A37" s="25"/>
      <c r="B37" s="22" t="s">
        <v>91</v>
      </c>
    </row>
    <row r="38" spans="1:2" ht="15.6" x14ac:dyDescent="0.25">
      <c r="A38" s="25" t="s">
        <v>92</v>
      </c>
      <c r="B38" s="22" t="s">
        <v>93</v>
      </c>
    </row>
    <row r="39" spans="1:2" ht="30" x14ac:dyDescent="0.25">
      <c r="A39" s="25"/>
      <c r="B39" s="26" t="s">
        <v>94</v>
      </c>
    </row>
    <row r="40" spans="1:2" ht="60" x14ac:dyDescent="0.25">
      <c r="A40" s="25"/>
      <c r="B40" s="26" t="s">
        <v>95</v>
      </c>
    </row>
    <row r="41" spans="1:2" x14ac:dyDescent="0.25">
      <c r="A41" s="25"/>
      <c r="B41" s="31" t="s">
        <v>96</v>
      </c>
    </row>
    <row r="42" spans="1:2" ht="45" x14ac:dyDescent="0.25">
      <c r="A42" s="25"/>
      <c r="B42" s="26" t="s">
        <v>97</v>
      </c>
    </row>
    <row r="43" spans="1:2" x14ac:dyDescent="0.25">
      <c r="A43" s="25"/>
      <c r="B43" s="31" t="s">
        <v>98</v>
      </c>
    </row>
    <row r="44" spans="1:2" ht="30" x14ac:dyDescent="0.25">
      <c r="A44" s="25"/>
      <c r="B44" s="26" t="s">
        <v>99</v>
      </c>
    </row>
    <row r="45" spans="1:2" x14ac:dyDescent="0.25">
      <c r="A45" s="25"/>
      <c r="B45" s="26" t="s">
        <v>100</v>
      </c>
    </row>
    <row r="46" spans="1:2" x14ac:dyDescent="0.25">
      <c r="A46" s="25"/>
      <c r="B46" s="32" t="s">
        <v>101</v>
      </c>
    </row>
    <row r="47" spans="1:2" x14ac:dyDescent="0.25">
      <c r="A47" s="25"/>
      <c r="B47" s="32" t="s">
        <v>102</v>
      </c>
    </row>
    <row r="48" spans="1:2" x14ac:dyDescent="0.25">
      <c r="A48" s="25"/>
      <c r="B48" s="32" t="s">
        <v>103</v>
      </c>
    </row>
    <row r="49" spans="1:2" x14ac:dyDescent="0.25">
      <c r="A49" s="25"/>
      <c r="B49" s="32" t="s">
        <v>104</v>
      </c>
    </row>
    <row r="50" spans="1:2" x14ac:dyDescent="0.25">
      <c r="A50" s="25"/>
      <c r="B50" s="32" t="s">
        <v>105</v>
      </c>
    </row>
    <row r="51" spans="1:2" x14ac:dyDescent="0.25">
      <c r="A51" s="25"/>
      <c r="B51" s="32" t="s">
        <v>106</v>
      </c>
    </row>
    <row r="52" spans="1:2" x14ac:dyDescent="0.25">
      <c r="A52" s="25"/>
      <c r="B52" s="32" t="s">
        <v>107</v>
      </c>
    </row>
    <row r="53" spans="1:2" x14ac:dyDescent="0.25">
      <c r="A53" s="25"/>
      <c r="B53" s="32" t="s">
        <v>108</v>
      </c>
    </row>
    <row r="54" spans="1:2" x14ac:dyDescent="0.25">
      <c r="A54" s="25"/>
      <c r="B54" s="26" t="s">
        <v>109</v>
      </c>
    </row>
    <row r="55" spans="1:2" x14ac:dyDescent="0.25">
      <c r="A55" s="25"/>
      <c r="B55" s="31" t="s">
        <v>110</v>
      </c>
    </row>
    <row r="56" spans="1:2" ht="30" x14ac:dyDescent="0.25">
      <c r="A56" s="25"/>
      <c r="B56" s="26" t="s">
        <v>111</v>
      </c>
    </row>
    <row r="57" spans="1:2" x14ac:dyDescent="0.25">
      <c r="A57" s="25"/>
      <c r="B57" s="32" t="s">
        <v>112</v>
      </c>
    </row>
    <row r="58" spans="1:2" x14ac:dyDescent="0.25">
      <c r="A58" s="25"/>
      <c r="B58" s="32" t="s">
        <v>113</v>
      </c>
    </row>
    <row r="59" spans="1:2" x14ac:dyDescent="0.25">
      <c r="A59" s="25"/>
      <c r="B59" s="32" t="s">
        <v>114</v>
      </c>
    </row>
    <row r="60" spans="1:2" x14ac:dyDescent="0.25">
      <c r="A60" s="25"/>
      <c r="B60" s="26" t="s">
        <v>115</v>
      </c>
    </row>
    <row r="61" spans="1:2" x14ac:dyDescent="0.25">
      <c r="A61" s="25"/>
      <c r="B61" s="32" t="s">
        <v>116</v>
      </c>
    </row>
    <row r="62" spans="1:2" x14ac:dyDescent="0.25">
      <c r="A62" s="25"/>
      <c r="B62" s="32" t="s">
        <v>117</v>
      </c>
    </row>
    <row r="63" spans="1:2" x14ac:dyDescent="0.25">
      <c r="A63" s="25"/>
      <c r="B63" s="26" t="s">
        <v>118</v>
      </c>
    </row>
    <row r="64" spans="1:2" x14ac:dyDescent="0.25">
      <c r="A64" s="25"/>
      <c r="B64" s="31" t="s">
        <v>119</v>
      </c>
    </row>
    <row r="65" spans="1:2" ht="30" x14ac:dyDescent="0.25">
      <c r="A65" s="25"/>
      <c r="B65" s="26" t="s">
        <v>120</v>
      </c>
    </row>
    <row r="66" spans="1:2" x14ac:dyDescent="0.25">
      <c r="A66" s="25"/>
      <c r="B66" s="31" t="s">
        <v>121</v>
      </c>
    </row>
    <row r="67" spans="1:2" ht="45" x14ac:dyDescent="0.25">
      <c r="A67" s="25"/>
      <c r="B67" s="26" t="s">
        <v>122</v>
      </c>
    </row>
    <row r="68" spans="1:2" ht="66.75" customHeight="1" x14ac:dyDescent="0.25">
      <c r="A68" s="25"/>
      <c r="B68" s="26" t="s">
        <v>123</v>
      </c>
    </row>
    <row r="69" spans="1:2" ht="15.6" x14ac:dyDescent="0.25">
      <c r="A69" s="25" t="s">
        <v>124</v>
      </c>
      <c r="B69" s="22" t="s">
        <v>125</v>
      </c>
    </row>
    <row r="70" spans="1:2" ht="39.75" customHeight="1" x14ac:dyDescent="0.25">
      <c r="A70" s="25"/>
      <c r="B70" s="26" t="s">
        <v>126</v>
      </c>
    </row>
    <row r="71" spans="1:2" ht="15.6" x14ac:dyDescent="0.25">
      <c r="A71" s="25" t="s">
        <v>127</v>
      </c>
      <c r="B71" s="22" t="s">
        <v>128</v>
      </c>
    </row>
    <row r="72" spans="1:2" ht="22.5" customHeight="1" x14ac:dyDescent="0.25">
      <c r="A72" s="25"/>
      <c r="B72" s="26" t="s">
        <v>129</v>
      </c>
    </row>
    <row r="73" spans="1:2" ht="15.6" x14ac:dyDescent="0.25">
      <c r="A73" s="25" t="s">
        <v>130</v>
      </c>
      <c r="B73" s="22" t="s">
        <v>131</v>
      </c>
    </row>
    <row r="74" spans="1:2" ht="72" customHeight="1" x14ac:dyDescent="0.25">
      <c r="A74" s="25"/>
      <c r="B74" s="26" t="s">
        <v>132</v>
      </c>
    </row>
    <row r="75" spans="1:2" ht="15.6" x14ac:dyDescent="0.25">
      <c r="A75" s="25" t="s">
        <v>133</v>
      </c>
      <c r="B75" s="22" t="s">
        <v>134</v>
      </c>
    </row>
    <row r="76" spans="1:2" ht="30" x14ac:dyDescent="0.25">
      <c r="A76" s="25"/>
      <c r="B76" s="26" t="s">
        <v>135</v>
      </c>
    </row>
    <row r="77" spans="1:2" x14ac:dyDescent="0.25">
      <c r="A77" s="25"/>
      <c r="B77" s="26" t="s">
        <v>136</v>
      </c>
    </row>
    <row r="78" spans="1:2" x14ac:dyDescent="0.25">
      <c r="A78" s="25"/>
      <c r="B78" s="26" t="s">
        <v>137</v>
      </c>
    </row>
    <row r="79" spans="1:2" x14ac:dyDescent="0.25">
      <c r="A79" s="25"/>
      <c r="B79" s="26" t="s">
        <v>138</v>
      </c>
    </row>
    <row r="80" spans="1:2" x14ac:dyDescent="0.25">
      <c r="A80" s="25"/>
      <c r="B80" s="26" t="s">
        <v>139</v>
      </c>
    </row>
    <row r="81" spans="1:2" x14ac:dyDescent="0.25">
      <c r="A81" s="25"/>
      <c r="B81" s="26" t="s">
        <v>140</v>
      </c>
    </row>
    <row r="82" spans="1:2" x14ac:dyDescent="0.25">
      <c r="A82" s="25"/>
      <c r="B82" s="26" t="s">
        <v>141</v>
      </c>
    </row>
    <row r="83" spans="1:2" x14ac:dyDescent="0.25">
      <c r="A83" s="25"/>
      <c r="B83" s="26" t="s">
        <v>142</v>
      </c>
    </row>
    <row r="84" spans="1:2" x14ac:dyDescent="0.25">
      <c r="A84" s="25"/>
      <c r="B84" s="26" t="s">
        <v>143</v>
      </c>
    </row>
    <row r="85" spans="1:2" x14ac:dyDescent="0.25">
      <c r="A85" s="25"/>
      <c r="B85" s="26" t="s">
        <v>144</v>
      </c>
    </row>
    <row r="86" spans="1:2" x14ac:dyDescent="0.25">
      <c r="A86" s="25"/>
      <c r="B86" s="26" t="s">
        <v>145</v>
      </c>
    </row>
    <row r="87" spans="1:2" x14ac:dyDescent="0.25">
      <c r="A87" s="25"/>
      <c r="B87" s="32" t="s">
        <v>146</v>
      </c>
    </row>
    <row r="88" spans="1:2" ht="15" customHeight="1" x14ac:dyDescent="0.25">
      <c r="A88" s="25"/>
      <c r="B88" s="26" t="s">
        <v>147</v>
      </c>
    </row>
    <row r="89" spans="1:2" ht="21.75" customHeight="1" x14ac:dyDescent="0.25">
      <c r="A89" s="25"/>
      <c r="B89" s="33" t="s">
        <v>148</v>
      </c>
    </row>
    <row r="90" spans="1:2" ht="15.6" x14ac:dyDescent="0.25">
      <c r="A90" s="25" t="s">
        <v>149</v>
      </c>
      <c r="B90" s="22" t="s">
        <v>150</v>
      </c>
    </row>
    <row r="91" spans="1:2" ht="90" x14ac:dyDescent="0.25">
      <c r="A91" s="25"/>
      <c r="B91" s="26" t="s">
        <v>151</v>
      </c>
    </row>
    <row r="92" spans="1:2" ht="51.75" customHeight="1" x14ac:dyDescent="0.25">
      <c r="A92" s="25"/>
      <c r="B92" s="26" t="s">
        <v>152</v>
      </c>
    </row>
    <row r="93" spans="1:2" ht="15.6" x14ac:dyDescent="0.25">
      <c r="A93" s="25" t="s">
        <v>153</v>
      </c>
      <c r="B93" s="22" t="s">
        <v>154</v>
      </c>
    </row>
    <row r="94" spans="1:2" ht="49.5" customHeight="1" x14ac:dyDescent="0.25">
      <c r="A94" s="25"/>
      <c r="B94" s="26" t="s">
        <v>155</v>
      </c>
    </row>
    <row r="95" spans="1:2" ht="15.6" x14ac:dyDescent="0.25">
      <c r="A95" s="25" t="s">
        <v>156</v>
      </c>
      <c r="B95" s="22" t="s">
        <v>157</v>
      </c>
    </row>
    <row r="96" spans="1:2" ht="30" x14ac:dyDescent="0.25">
      <c r="A96" s="25"/>
      <c r="B96" s="26" t="s">
        <v>158</v>
      </c>
    </row>
    <row r="97" spans="1:2" ht="36.75" customHeight="1" x14ac:dyDescent="0.25">
      <c r="A97" s="25"/>
      <c r="B97" s="26" t="s">
        <v>159</v>
      </c>
    </row>
    <row r="98" spans="1:2" ht="15.6" x14ac:dyDescent="0.25">
      <c r="A98" s="25" t="s">
        <v>160</v>
      </c>
      <c r="B98" s="22" t="s">
        <v>161</v>
      </c>
    </row>
    <row r="99" spans="1:2" ht="40.5" customHeight="1" x14ac:dyDescent="0.25">
      <c r="A99" s="25"/>
      <c r="B99" s="26" t="s">
        <v>162</v>
      </c>
    </row>
    <row r="100" spans="1:2" ht="15.6" x14ac:dyDescent="0.25">
      <c r="A100" s="25" t="s">
        <v>163</v>
      </c>
      <c r="B100" s="22" t="s">
        <v>164</v>
      </c>
    </row>
    <row r="101" spans="1:2" ht="57" customHeight="1" x14ac:dyDescent="0.25">
      <c r="A101" s="25"/>
      <c r="B101" s="26" t="s">
        <v>165</v>
      </c>
    </row>
    <row r="102" spans="1:2" ht="15.6" x14ac:dyDescent="0.25">
      <c r="A102" s="25" t="s">
        <v>166</v>
      </c>
      <c r="B102" s="22" t="s">
        <v>27</v>
      </c>
    </row>
    <row r="103" spans="1:2" ht="57.75" customHeight="1" x14ac:dyDescent="0.25">
      <c r="A103" s="25"/>
      <c r="B103" s="26" t="s">
        <v>167</v>
      </c>
    </row>
    <row r="104" spans="1:2" ht="15.6" x14ac:dyDescent="0.25">
      <c r="A104" s="25" t="s">
        <v>168</v>
      </c>
      <c r="B104" s="22" t="s">
        <v>169</v>
      </c>
    </row>
    <row r="105" spans="1:2" ht="90" x14ac:dyDescent="0.25">
      <c r="A105" s="25"/>
      <c r="B105" s="26" t="s">
        <v>170</v>
      </c>
    </row>
    <row r="106" spans="1:2" x14ac:dyDescent="0.25">
      <c r="A106" s="25"/>
      <c r="B106" s="26" t="s">
        <v>171</v>
      </c>
    </row>
    <row r="107" spans="1:2" ht="75" x14ac:dyDescent="0.25">
      <c r="A107" s="25"/>
      <c r="B107" s="26" t="s">
        <v>172</v>
      </c>
    </row>
    <row r="108" spans="1:2" x14ac:dyDescent="0.25">
      <c r="A108" s="25"/>
      <c r="B108" s="26" t="s">
        <v>173</v>
      </c>
    </row>
    <row r="109" spans="1:2" ht="69" customHeight="1" x14ac:dyDescent="0.25">
      <c r="A109" s="25"/>
      <c r="B109" s="26" t="s">
        <v>174</v>
      </c>
    </row>
    <row r="110" spans="1:2" ht="15.6" x14ac:dyDescent="0.25">
      <c r="A110" s="25" t="s">
        <v>175</v>
      </c>
      <c r="B110" s="22" t="s">
        <v>176</v>
      </c>
    </row>
    <row r="111" spans="1:2" ht="57" customHeight="1" x14ac:dyDescent="0.25">
      <c r="A111" s="25"/>
      <c r="B111" s="26" t="s">
        <v>177</v>
      </c>
    </row>
    <row r="112" spans="1:2" ht="15.6" x14ac:dyDescent="0.25">
      <c r="A112" s="25" t="s">
        <v>178</v>
      </c>
      <c r="B112" s="22" t="s">
        <v>179</v>
      </c>
    </row>
    <row r="113" spans="1:2" ht="38.25" customHeight="1" x14ac:dyDescent="0.25">
      <c r="A113" s="25"/>
      <c r="B113" s="26" t="s">
        <v>180</v>
      </c>
    </row>
    <row r="114" spans="1:2" ht="15.6" x14ac:dyDescent="0.25">
      <c r="A114" s="25" t="s">
        <v>181</v>
      </c>
      <c r="B114" s="22" t="s">
        <v>182</v>
      </c>
    </row>
    <row r="115" spans="1:2" ht="44.25" customHeight="1" x14ac:dyDescent="0.25">
      <c r="A115" s="25"/>
      <c r="B115" s="34" t="s">
        <v>183</v>
      </c>
    </row>
    <row r="116" spans="1:2" ht="21" customHeight="1" x14ac:dyDescent="0.25">
      <c r="A116" s="25"/>
      <c r="B116" s="22" t="s">
        <v>184</v>
      </c>
    </row>
    <row r="117" spans="1:2" ht="15.6" x14ac:dyDescent="0.25">
      <c r="A117" s="25" t="s">
        <v>185</v>
      </c>
      <c r="B117" s="35" t="s">
        <v>186</v>
      </c>
    </row>
    <row r="118" spans="1:2" ht="45" x14ac:dyDescent="0.25">
      <c r="A118" s="25"/>
      <c r="B118" s="36" t="s">
        <v>187</v>
      </c>
    </row>
    <row r="119" spans="1:2" ht="60" x14ac:dyDescent="0.25">
      <c r="A119" s="25"/>
      <c r="B119" s="36" t="s">
        <v>188</v>
      </c>
    </row>
    <row r="120" spans="1:2" ht="51" customHeight="1" x14ac:dyDescent="0.25">
      <c r="A120" s="23"/>
      <c r="B120" s="26" t="s">
        <v>189</v>
      </c>
    </row>
    <row r="121" spans="1:2" ht="15.6" x14ac:dyDescent="0.25">
      <c r="A121" s="25" t="s">
        <v>190</v>
      </c>
      <c r="B121" s="35" t="s">
        <v>191</v>
      </c>
    </row>
    <row r="122" spans="1:2" ht="60" x14ac:dyDescent="0.25">
      <c r="A122" s="25"/>
      <c r="B122" s="36" t="s">
        <v>192</v>
      </c>
    </row>
    <row r="123" spans="1:2" ht="84" customHeight="1" x14ac:dyDescent="0.25">
      <c r="A123" s="25"/>
      <c r="B123" s="26" t="s">
        <v>193</v>
      </c>
    </row>
    <row r="124" spans="1:2" ht="15.6" x14ac:dyDescent="0.25">
      <c r="A124" s="25" t="s">
        <v>194</v>
      </c>
      <c r="B124" s="35" t="s">
        <v>195</v>
      </c>
    </row>
    <row r="125" spans="1:2" ht="51" customHeight="1" x14ac:dyDescent="0.25">
      <c r="A125" s="25"/>
      <c r="B125" s="26" t="s">
        <v>196</v>
      </c>
    </row>
    <row r="126" spans="1:2" ht="17.25" customHeight="1" x14ac:dyDescent="0.25">
      <c r="A126" s="23" t="s">
        <v>197</v>
      </c>
      <c r="B126" s="22" t="s">
        <v>198</v>
      </c>
    </row>
    <row r="127" spans="1:2" ht="39.75" customHeight="1" x14ac:dyDescent="0.25">
      <c r="A127" s="23"/>
      <c r="B127" s="26" t="s">
        <v>199</v>
      </c>
    </row>
    <row r="128" spans="1:2" ht="15.6" x14ac:dyDescent="0.25">
      <c r="A128" s="23" t="s">
        <v>200</v>
      </c>
      <c r="B128" s="22" t="s">
        <v>201</v>
      </c>
    </row>
    <row r="129" spans="1:2" ht="90" x14ac:dyDescent="0.25">
      <c r="A129" s="23"/>
      <c r="B129" s="26" t="s">
        <v>202</v>
      </c>
    </row>
    <row r="130" spans="1:2" ht="21" customHeight="1" x14ac:dyDescent="0.25">
      <c r="A130" s="23"/>
      <c r="B130" s="22" t="s">
        <v>203</v>
      </c>
    </row>
    <row r="131" spans="1:2" ht="15.6" x14ac:dyDescent="0.25">
      <c r="A131" s="23" t="s">
        <v>204</v>
      </c>
      <c r="B131" s="22" t="s">
        <v>205</v>
      </c>
    </row>
    <row r="132" spans="1:2" ht="45" x14ac:dyDescent="0.25">
      <c r="A132" s="23"/>
      <c r="B132" s="26" t="s">
        <v>206</v>
      </c>
    </row>
    <row r="133" spans="1:2" ht="51" customHeight="1" x14ac:dyDescent="0.25">
      <c r="A133" s="23"/>
      <c r="B133" s="32" t="s">
        <v>207</v>
      </c>
    </row>
    <row r="134" spans="1:2" ht="36.75" customHeight="1" x14ac:dyDescent="0.25">
      <c r="A134" s="23"/>
      <c r="B134" s="32" t="s">
        <v>208</v>
      </c>
    </row>
    <row r="135" spans="1:2" ht="18" customHeight="1" x14ac:dyDescent="0.25">
      <c r="A135" s="23"/>
      <c r="B135" s="32" t="s">
        <v>209</v>
      </c>
    </row>
    <row r="136" spans="1:2" ht="53.25" customHeight="1" x14ac:dyDescent="0.25">
      <c r="A136" s="23"/>
      <c r="B136" s="32" t="s">
        <v>210</v>
      </c>
    </row>
    <row r="137" spans="1:2" ht="21" customHeight="1" x14ac:dyDescent="0.25">
      <c r="A137" s="23"/>
      <c r="B137" s="32" t="s">
        <v>211</v>
      </c>
    </row>
    <row r="138" spans="1:2" ht="36.75" customHeight="1" x14ac:dyDescent="0.25">
      <c r="A138" s="23"/>
      <c r="B138" s="32" t="s">
        <v>212</v>
      </c>
    </row>
    <row r="139" spans="1:2" ht="48.75" customHeight="1" x14ac:dyDescent="0.25">
      <c r="A139" s="23"/>
      <c r="B139" s="32" t="s">
        <v>213</v>
      </c>
    </row>
    <row r="140" spans="1:2" ht="63.75" customHeight="1" x14ac:dyDescent="0.25">
      <c r="A140" s="23"/>
      <c r="B140" s="37" t="s">
        <v>214</v>
      </c>
    </row>
    <row r="141" spans="1:2" ht="20.25" customHeight="1" x14ac:dyDescent="0.25">
      <c r="A141" s="38"/>
      <c r="B141" s="32" t="s">
        <v>215</v>
      </c>
    </row>
    <row r="142" spans="1:2" ht="36" customHeight="1" x14ac:dyDescent="0.25">
      <c r="A142" s="38"/>
      <c r="B142" s="32" t="s">
        <v>216</v>
      </c>
    </row>
    <row r="143" spans="1:2" ht="66" customHeight="1" x14ac:dyDescent="0.25">
      <c r="A143" s="38"/>
      <c r="B143" s="32" t="s">
        <v>217</v>
      </c>
    </row>
    <row r="144" spans="1:2" ht="65.25" customHeight="1" x14ac:dyDescent="0.25">
      <c r="A144" s="38"/>
      <c r="B144" s="32" t="s">
        <v>218</v>
      </c>
    </row>
    <row r="145" spans="1:2" ht="33" customHeight="1" x14ac:dyDescent="0.25">
      <c r="A145" s="38"/>
      <c r="B145" s="32" t="s">
        <v>219</v>
      </c>
    </row>
    <row r="146" spans="1:2" ht="36.75" customHeight="1" x14ac:dyDescent="0.25">
      <c r="A146" s="38"/>
      <c r="B146" s="32" t="s">
        <v>220</v>
      </c>
    </row>
    <row r="147" spans="1:2" ht="15.6" x14ac:dyDescent="0.25">
      <c r="A147" s="23" t="s">
        <v>221</v>
      </c>
      <c r="B147" s="22" t="s">
        <v>222</v>
      </c>
    </row>
    <row r="148" spans="1:2" ht="48.75" customHeight="1" x14ac:dyDescent="0.25">
      <c r="A148" s="39"/>
      <c r="B148" s="34" t="s">
        <v>223</v>
      </c>
    </row>
    <row r="149" spans="1:2" ht="15.6" thickBot="1" x14ac:dyDescent="0.3">
      <c r="A149" s="40"/>
      <c r="B149" s="41"/>
    </row>
  </sheetData>
  <hyperlinks>
    <hyperlink ref="A1" location="Contents!A1" display="Contents page" xr:uid="{B229F98D-0C2A-44CA-91D1-3D7E8E541969}"/>
    <hyperlink ref="B115" r:id="rId1" display="MA caseload outturn should be treated with caution due to known errors in the MA quarterly dataset: Maternity Allowance: quarterly statistics - GOV.UK’. This dataset has been suspended and therefore the latest MA caseload outturn is 2022/23." xr:uid="{F332B9F6-7541-473C-A3B5-BB4FAA8D7E50}"/>
    <hyperlink ref="B148" r:id="rId2" display="Information on expenditure for Scotland in the UK Welfare Tab has been removed from the Expenditure and Caseload forecasts. Information on Welfare Funding for Scotland can be found in His Majesty's Treasury's Block Grant Transparency publication found here: https://www.gov.uk/government/publications/block-grant-transparency-july-2023" xr:uid="{F8D49E0E-A6C6-41F2-B94D-2206912488B1}"/>
    <hyperlink ref="B5" r:id="rId3" display="Forecast figures are consistent with the Spring 2026 Economic and Fiscal Outlook (EFO) published by the Office for Budget Responsibility (OBR) on the 3rd of March 2026. The OBR EFO is available at Economic and fiscal outlook – March 2026 - Office for Budget Responsibility. Forecasts reflect the Government's delivery plans and the OBR’s additional judgements, as set out in the EFO. " xr:uid="{3DE03F3E-FEA7-42EB-ACDD-3B79EB042A0E}"/>
    <hyperlink ref="B26" r:id="rId4" display="GDP deflators at market prices, and money GDP November 2025 (Budget 2025) - GOV.UK" xr:uid="{70619EAD-B1FC-4020-A896-1F4D3D3EDE68}"/>
    <hyperlink ref="B7" r:id="rId5" xr:uid="{9E317AF4-F3EE-4B7B-A0E5-2AE0CD81A92B}"/>
  </hyperlinks>
  <pageMargins left="0.7" right="0.7" top="0.75" bottom="0.75" header="0.3" footer="0.3"/>
  <pageSetup paperSize="9" orientation="portrait"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76E72-2CE8-4035-9619-5ACBB0A80E78}">
  <dimension ref="A1:CH149"/>
  <sheetViews>
    <sheetView zoomScale="80" zoomScaleNormal="80" workbookViewId="0">
      <pane xSplit="2" topLeftCell="BP1" activePane="topRight" state="frozen"/>
      <selection activeCell="B8" sqref="B8"/>
      <selection pane="topRight" activeCell="B8" sqref="B8"/>
    </sheetView>
  </sheetViews>
  <sheetFormatPr defaultColWidth="9" defaultRowHeight="15" x14ac:dyDescent="0.25"/>
  <cols>
    <col min="1" max="1" width="23" style="413" bestFit="1" customWidth="1"/>
    <col min="2" max="2" width="75.5546875" style="413" customWidth="1"/>
    <col min="3" max="3" width="25.5546875" style="413" customWidth="1"/>
    <col min="4" max="75" width="12.5546875" style="456"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142"/>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c r="BM1" s="411"/>
      <c r="BN1" s="411"/>
      <c r="BO1" s="411"/>
      <c r="BP1" s="411"/>
      <c r="BQ1" s="411"/>
      <c r="BR1" s="411"/>
      <c r="BS1" s="411"/>
      <c r="BT1" s="411"/>
      <c r="BU1" s="411"/>
      <c r="BV1" s="485"/>
      <c r="BW1" s="485"/>
      <c r="BX1" s="485"/>
    </row>
    <row r="2" spans="1:86" ht="15.75" customHeight="1" x14ac:dyDescent="0.3">
      <c r="A2" s="17" t="s">
        <v>48</v>
      </c>
      <c r="B2" s="46" t="s">
        <v>764</v>
      </c>
      <c r="C2" s="415"/>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19"/>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6.25" customHeight="1" x14ac:dyDescent="0.3">
      <c r="A4" s="110"/>
      <c r="B4" s="123" t="s">
        <v>276</v>
      </c>
      <c r="C4" s="123"/>
      <c r="D4" s="457">
        <f>SUM(D5:D6)</f>
        <v>0</v>
      </c>
      <c r="E4" s="457">
        <f t="shared" ref="E4:BP4" si="0">SUM(E5:E6)</f>
        <v>0</v>
      </c>
      <c r="F4" s="457">
        <f t="shared" si="0"/>
        <v>0</v>
      </c>
      <c r="G4" s="457">
        <f t="shared" si="0"/>
        <v>0</v>
      </c>
      <c r="H4" s="457">
        <f t="shared" si="0"/>
        <v>0</v>
      </c>
      <c r="I4" s="457">
        <f t="shared" si="0"/>
        <v>0</v>
      </c>
      <c r="J4" s="457">
        <f t="shared" si="0"/>
        <v>0</v>
      </c>
      <c r="K4" s="457">
        <f t="shared" si="0"/>
        <v>0</v>
      </c>
      <c r="L4" s="457">
        <f t="shared" si="0"/>
        <v>0</v>
      </c>
      <c r="M4" s="457">
        <f t="shared" si="0"/>
        <v>0</v>
      </c>
      <c r="N4" s="457">
        <f t="shared" si="0"/>
        <v>0</v>
      </c>
      <c r="O4" s="457">
        <f t="shared" si="0"/>
        <v>0</v>
      </c>
      <c r="P4" s="457">
        <f t="shared" si="0"/>
        <v>0</v>
      </c>
      <c r="Q4" s="457">
        <f t="shared" si="0"/>
        <v>0</v>
      </c>
      <c r="R4" s="457">
        <f t="shared" si="0"/>
        <v>0</v>
      </c>
      <c r="S4" s="457">
        <f t="shared" si="0"/>
        <v>0</v>
      </c>
      <c r="T4" s="457">
        <f t="shared" si="0"/>
        <v>0</v>
      </c>
      <c r="U4" s="457">
        <f t="shared" si="0"/>
        <v>0</v>
      </c>
      <c r="V4" s="457">
        <f t="shared" si="0"/>
        <v>0</v>
      </c>
      <c r="W4" s="457">
        <f t="shared" si="0"/>
        <v>0</v>
      </c>
      <c r="X4" s="457">
        <f t="shared" si="0"/>
        <v>0</v>
      </c>
      <c r="Y4" s="457">
        <f t="shared" si="0"/>
        <v>0</v>
      </c>
      <c r="Z4" s="457">
        <f t="shared" si="0"/>
        <v>0</v>
      </c>
      <c r="AA4" s="457">
        <f t="shared" si="0"/>
        <v>0</v>
      </c>
      <c r="AB4" s="457">
        <f t="shared" si="0"/>
        <v>0</v>
      </c>
      <c r="AC4" s="457">
        <f t="shared" si="0"/>
        <v>0</v>
      </c>
      <c r="AD4" s="457">
        <f t="shared" si="0"/>
        <v>0</v>
      </c>
      <c r="AE4" s="457">
        <f t="shared" si="0"/>
        <v>0</v>
      </c>
      <c r="AF4" s="457">
        <v>1.9</v>
      </c>
      <c r="AG4" s="457">
        <v>2.9</v>
      </c>
      <c r="AH4" s="457">
        <f t="shared" si="0"/>
        <v>4</v>
      </c>
      <c r="AI4" s="457">
        <f t="shared" si="0"/>
        <v>4</v>
      </c>
      <c r="AJ4" s="457">
        <f t="shared" si="0"/>
        <v>5</v>
      </c>
      <c r="AK4" s="457">
        <f t="shared" si="0"/>
        <v>6</v>
      </c>
      <c r="AL4" s="457">
        <f t="shared" si="0"/>
        <v>8</v>
      </c>
      <c r="AM4" s="457">
        <f t="shared" si="0"/>
        <v>10</v>
      </c>
      <c r="AN4" s="457">
        <f t="shared" si="0"/>
        <v>11</v>
      </c>
      <c r="AO4" s="457">
        <f t="shared" si="0"/>
        <v>13</v>
      </c>
      <c r="AP4" s="457">
        <f t="shared" si="0"/>
        <v>104</v>
      </c>
      <c r="AQ4" s="457">
        <f t="shared" si="0"/>
        <v>183.72300000000001</v>
      </c>
      <c r="AR4" s="457">
        <f t="shared" si="0"/>
        <v>173.41800000000001</v>
      </c>
      <c r="AS4" s="457">
        <f t="shared" si="0"/>
        <v>183.63200000000001</v>
      </c>
      <c r="AT4" s="457">
        <f t="shared" si="0"/>
        <v>208.02</v>
      </c>
      <c r="AU4" s="457">
        <f t="shared" si="0"/>
        <v>284.64699999999999</v>
      </c>
      <c r="AV4" s="457">
        <f t="shared" si="0"/>
        <v>345.29700000000008</v>
      </c>
      <c r="AW4" s="457">
        <f t="shared" si="0"/>
        <v>441.74999999999994</v>
      </c>
      <c r="AX4" s="457">
        <f t="shared" si="0"/>
        <v>526.322</v>
      </c>
      <c r="AY4" s="457">
        <f t="shared" si="0"/>
        <v>617.35</v>
      </c>
      <c r="AZ4" s="457">
        <f t="shared" si="0"/>
        <v>736.40099999999995</v>
      </c>
      <c r="BA4" s="457">
        <f t="shared" si="0"/>
        <v>745.90700000000004</v>
      </c>
      <c r="BB4" s="457">
        <f t="shared" si="0"/>
        <v>782.37199999999996</v>
      </c>
      <c r="BC4" s="457">
        <f t="shared" si="0"/>
        <v>834.52800000000002</v>
      </c>
      <c r="BD4" s="457">
        <f t="shared" si="0"/>
        <v>867.01099999999997</v>
      </c>
      <c r="BE4" s="457">
        <f t="shared" si="0"/>
        <v>931.78101869</v>
      </c>
      <c r="BF4" s="457">
        <f t="shared" si="0"/>
        <v>993.10799999999995</v>
      </c>
      <c r="BG4" s="457">
        <f t="shared" si="0"/>
        <v>1053.6691153298639</v>
      </c>
      <c r="BH4" s="457">
        <f t="shared" si="0"/>
        <v>1096.0409999999999</v>
      </c>
      <c r="BI4" s="457">
        <f t="shared" si="0"/>
        <v>1149.1385723000005</v>
      </c>
      <c r="BJ4" s="457">
        <f t="shared" si="0"/>
        <v>1181.2635561100005</v>
      </c>
      <c r="BK4" s="457">
        <f t="shared" si="0"/>
        <v>1279.8853888127105</v>
      </c>
      <c r="BL4" s="457">
        <f t="shared" si="0"/>
        <v>1362.9964772500002</v>
      </c>
      <c r="BM4" s="457">
        <f t="shared" si="0"/>
        <v>1494.8980367000006</v>
      </c>
      <c r="BN4" s="457">
        <f t="shared" si="0"/>
        <v>1572.0826307400002</v>
      </c>
      <c r="BO4" s="457">
        <f t="shared" si="0"/>
        <v>1732.9771967700003</v>
      </c>
      <c r="BP4" s="457">
        <f t="shared" si="0"/>
        <v>1927.2231981999998</v>
      </c>
      <c r="BQ4" s="457">
        <f t="shared" ref="BQ4:BT4" si="1">SUM(BQ5:BQ6)</f>
        <v>2088.2668163797011</v>
      </c>
      <c r="BR4" s="457">
        <f t="shared" si="1"/>
        <v>2319.2115774999988</v>
      </c>
      <c r="BS4" s="457">
        <f>SUM(BS5:BS6)</f>
        <v>2545.4439678199992</v>
      </c>
      <c r="BT4" s="457">
        <f t="shared" si="1"/>
        <v>2666.973573598962</v>
      </c>
      <c r="BU4" s="457">
        <f>SUM(BU5:BU6)</f>
        <v>2830.0153530399994</v>
      </c>
      <c r="BV4" s="457">
        <f t="shared" ref="BV4:CG4" si="2">SUM(BV5:BV6)</f>
        <v>2885.0112320200001</v>
      </c>
      <c r="BW4" s="457">
        <f t="shared" si="2"/>
        <v>2940.7993120999995</v>
      </c>
      <c r="BX4" s="458">
        <f t="shared" si="2"/>
        <v>3038.5844548800005</v>
      </c>
      <c r="BY4" s="458">
        <f t="shared" si="2"/>
        <v>3074.7655140199995</v>
      </c>
      <c r="BZ4" s="458">
        <f t="shared" si="2"/>
        <v>3249.8153584200004</v>
      </c>
      <c r="CA4" s="458">
        <f t="shared" si="2"/>
        <v>3737.83555217</v>
      </c>
      <c r="CB4" s="458">
        <f t="shared" si="2"/>
        <v>4239.2964173800001</v>
      </c>
      <c r="CC4" s="458">
        <f t="shared" si="2"/>
        <v>4580.4638137605707</v>
      </c>
      <c r="CD4" s="458">
        <f t="shared" si="2"/>
        <v>5024.5663651705072</v>
      </c>
      <c r="CE4" s="458">
        <f t="shared" si="2"/>
        <v>5396.1295491066994</v>
      </c>
      <c r="CF4" s="458">
        <f t="shared" si="2"/>
        <v>5685.500220893482</v>
      </c>
      <c r="CG4" s="459">
        <f t="shared" si="2"/>
        <v>5975.9028246671505</v>
      </c>
      <c r="CH4" s="460">
        <f>SUM(CH5:CH6)</f>
        <v>6256.4105886348252</v>
      </c>
    </row>
    <row r="5" spans="1:86" x14ac:dyDescent="0.25">
      <c r="B5" s="72" t="s">
        <v>569</v>
      </c>
      <c r="C5" s="72"/>
      <c r="D5" s="462">
        <v>0</v>
      </c>
      <c r="E5" s="462">
        <v>0</v>
      </c>
      <c r="F5" s="462">
        <v>0</v>
      </c>
      <c r="G5" s="462">
        <v>0</v>
      </c>
      <c r="H5" s="462">
        <v>0</v>
      </c>
      <c r="I5" s="462">
        <v>0</v>
      </c>
      <c r="J5" s="462">
        <v>0</v>
      </c>
      <c r="K5" s="462">
        <v>0</v>
      </c>
      <c r="L5" s="462">
        <v>0</v>
      </c>
      <c r="M5" s="462">
        <v>0</v>
      </c>
      <c r="N5" s="462">
        <v>0</v>
      </c>
      <c r="O5" s="462">
        <v>0</v>
      </c>
      <c r="P5" s="462">
        <v>0</v>
      </c>
      <c r="Q5" s="462">
        <v>0</v>
      </c>
      <c r="R5" s="462">
        <v>0</v>
      </c>
      <c r="S5" s="462">
        <v>0</v>
      </c>
      <c r="T5" s="462">
        <v>0</v>
      </c>
      <c r="U5" s="462">
        <v>0</v>
      </c>
      <c r="V5" s="462">
        <v>0</v>
      </c>
      <c r="W5" s="462">
        <v>0</v>
      </c>
      <c r="X5" s="462">
        <v>0</v>
      </c>
      <c r="Y5" s="462">
        <v>0</v>
      </c>
      <c r="Z5" s="462">
        <v>0</v>
      </c>
      <c r="AA5" s="462">
        <v>0</v>
      </c>
      <c r="AB5" s="462">
        <v>0</v>
      </c>
      <c r="AC5" s="462">
        <v>0</v>
      </c>
      <c r="AD5" s="462">
        <v>0</v>
      </c>
      <c r="AE5" s="462">
        <v>0</v>
      </c>
      <c r="AF5" s="462">
        <v>1.9</v>
      </c>
      <c r="AG5" s="462">
        <v>2.9</v>
      </c>
      <c r="AH5" s="462">
        <v>4</v>
      </c>
      <c r="AI5" s="462">
        <v>4</v>
      </c>
      <c r="AJ5" s="462">
        <v>5</v>
      </c>
      <c r="AK5" s="462">
        <v>6</v>
      </c>
      <c r="AL5" s="462">
        <v>8</v>
      </c>
      <c r="AM5" s="462">
        <v>10</v>
      </c>
      <c r="AN5" s="462">
        <v>11</v>
      </c>
      <c r="AO5" s="462">
        <v>13</v>
      </c>
      <c r="AP5" s="462">
        <v>104</v>
      </c>
      <c r="AQ5" s="462">
        <v>183.72300000000001</v>
      </c>
      <c r="AR5" s="462">
        <v>173.41800000000001</v>
      </c>
      <c r="AS5" s="462">
        <v>183.63200000000001</v>
      </c>
      <c r="AT5" s="462">
        <v>208.02</v>
      </c>
      <c r="AU5" s="462">
        <v>269.96832117263904</v>
      </c>
      <c r="AV5" s="462">
        <v>327.97337600551521</v>
      </c>
      <c r="AW5" s="462">
        <v>419.73289899962754</v>
      </c>
      <c r="AX5" s="462">
        <v>500.04761254962028</v>
      </c>
      <c r="AY5" s="462">
        <v>586.19055781453687</v>
      </c>
      <c r="AZ5" s="462">
        <v>699.84472339379818</v>
      </c>
      <c r="BA5" s="462">
        <v>709.21133412100005</v>
      </c>
      <c r="BB5" s="462">
        <v>743.95880802719989</v>
      </c>
      <c r="BC5" s="462">
        <v>796.16035103942988</v>
      </c>
      <c r="BD5" s="462">
        <v>809.72477850657356</v>
      </c>
      <c r="BE5" s="462">
        <v>870.53092037570082</v>
      </c>
      <c r="BF5" s="462">
        <v>947.298</v>
      </c>
      <c r="BG5" s="462">
        <v>1017.4757964240732</v>
      </c>
      <c r="BH5" s="462">
        <v>1057.6289999999999</v>
      </c>
      <c r="BI5" s="462">
        <v>1113.5155272727516</v>
      </c>
      <c r="BJ5" s="462">
        <v>1142.0356692484781</v>
      </c>
      <c r="BK5" s="462">
        <v>1235.597033053456</v>
      </c>
      <c r="BL5" s="462">
        <v>1316.2793594178083</v>
      </c>
      <c r="BM5" s="462">
        <v>1446.1896739375136</v>
      </c>
      <c r="BN5" s="462">
        <v>1526.3989427992453</v>
      </c>
      <c r="BO5" s="462">
        <v>1691.4195913635774</v>
      </c>
      <c r="BP5" s="462">
        <v>1882.2267307552024</v>
      </c>
      <c r="BQ5" s="462">
        <v>2041.8053091705644</v>
      </c>
      <c r="BR5" s="462">
        <v>2274.4593787053836</v>
      </c>
      <c r="BS5" s="462">
        <v>2503.5602726161615</v>
      </c>
      <c r="BT5" s="462">
        <v>2626.7182223174623</v>
      </c>
      <c r="BU5" s="462">
        <v>2791.2308667358793</v>
      </c>
      <c r="BV5" s="462">
        <v>2855.414544307062</v>
      </c>
      <c r="BW5" s="462">
        <v>2913.4681466665274</v>
      </c>
      <c r="BX5" s="463">
        <v>3011.1487865259865</v>
      </c>
      <c r="BY5" s="463">
        <v>3044.3763376680545</v>
      </c>
      <c r="BZ5" s="463">
        <v>3219.2238696424706</v>
      </c>
      <c r="CA5" s="463">
        <v>3705.0208703008252</v>
      </c>
      <c r="CB5" s="463">
        <v>4202.8481937924844</v>
      </c>
      <c r="CC5" s="463">
        <v>4539.7565717847738</v>
      </c>
      <c r="CD5" s="463">
        <v>4982.8398365789308</v>
      </c>
      <c r="CE5" s="463">
        <v>5355.9036505784325</v>
      </c>
      <c r="CF5" s="463">
        <v>5644.6817561138168</v>
      </c>
      <c r="CG5" s="463">
        <v>5932.3485947894096</v>
      </c>
      <c r="CH5" s="464">
        <v>6209.9080645177328</v>
      </c>
    </row>
    <row r="6" spans="1:86" x14ac:dyDescent="0.25">
      <c r="B6" s="72" t="s">
        <v>568</v>
      </c>
      <c r="C6" s="72"/>
      <c r="D6" s="462">
        <v>0</v>
      </c>
      <c r="E6" s="462">
        <v>0</v>
      </c>
      <c r="F6" s="462">
        <v>0</v>
      </c>
      <c r="G6" s="462">
        <v>0</v>
      </c>
      <c r="H6" s="462">
        <v>0</v>
      </c>
      <c r="I6" s="462">
        <v>0</v>
      </c>
      <c r="J6" s="462">
        <v>0</v>
      </c>
      <c r="K6" s="462">
        <v>0</v>
      </c>
      <c r="L6" s="462">
        <v>0</v>
      </c>
      <c r="M6" s="462">
        <v>0</v>
      </c>
      <c r="N6" s="462">
        <v>0</v>
      </c>
      <c r="O6" s="462">
        <v>0</v>
      </c>
      <c r="P6" s="462">
        <v>0</v>
      </c>
      <c r="Q6" s="462">
        <v>0</v>
      </c>
      <c r="R6" s="462">
        <v>0</v>
      </c>
      <c r="S6" s="462">
        <v>0</v>
      </c>
      <c r="T6" s="462">
        <v>0</v>
      </c>
      <c r="U6" s="462">
        <v>0</v>
      </c>
      <c r="V6" s="462">
        <v>0</v>
      </c>
      <c r="W6" s="462">
        <v>0</v>
      </c>
      <c r="X6" s="462">
        <v>0</v>
      </c>
      <c r="Y6" s="462">
        <v>0</v>
      </c>
      <c r="Z6" s="462">
        <v>0</v>
      </c>
      <c r="AA6" s="462">
        <v>0</v>
      </c>
      <c r="AB6" s="462">
        <v>0</v>
      </c>
      <c r="AC6" s="462">
        <v>0</v>
      </c>
      <c r="AD6" s="462">
        <v>0</v>
      </c>
      <c r="AE6" s="462">
        <v>0</v>
      </c>
      <c r="AF6" s="462">
        <v>0</v>
      </c>
      <c r="AG6" s="462">
        <v>0</v>
      </c>
      <c r="AH6" s="462">
        <v>0</v>
      </c>
      <c r="AI6" s="462">
        <v>0</v>
      </c>
      <c r="AJ6" s="462">
        <v>0</v>
      </c>
      <c r="AK6" s="462">
        <v>0</v>
      </c>
      <c r="AL6" s="462">
        <v>0</v>
      </c>
      <c r="AM6" s="462">
        <v>0</v>
      </c>
      <c r="AN6" s="462">
        <v>0</v>
      </c>
      <c r="AO6" s="462">
        <v>0</v>
      </c>
      <c r="AP6" s="462">
        <v>0</v>
      </c>
      <c r="AQ6" s="462">
        <v>0</v>
      </c>
      <c r="AR6" s="462">
        <v>0</v>
      </c>
      <c r="AS6" s="462">
        <v>0</v>
      </c>
      <c r="AT6" s="462">
        <v>0</v>
      </c>
      <c r="AU6" s="462">
        <v>14.67867882736096</v>
      </c>
      <c r="AV6" s="462">
        <v>17.32362399448489</v>
      </c>
      <c r="AW6" s="462">
        <v>22.017101000372413</v>
      </c>
      <c r="AX6" s="462">
        <v>26.274387450379745</v>
      </c>
      <c r="AY6" s="462">
        <v>31.159442185463192</v>
      </c>
      <c r="AZ6" s="462">
        <v>36.556276606201791</v>
      </c>
      <c r="BA6" s="462">
        <v>36.695665879000003</v>
      </c>
      <c r="BB6" s="462">
        <v>38.413191972800014</v>
      </c>
      <c r="BC6" s="462">
        <v>38.367648960570129</v>
      </c>
      <c r="BD6" s="462">
        <v>57.286221493426368</v>
      </c>
      <c r="BE6" s="462">
        <v>61.250098314299194</v>
      </c>
      <c r="BF6" s="462">
        <v>45.81</v>
      </c>
      <c r="BG6" s="462">
        <v>36.193318905790619</v>
      </c>
      <c r="BH6" s="462">
        <v>38.411999999999999</v>
      </c>
      <c r="BI6" s="462">
        <v>35.623045027248956</v>
      </c>
      <c r="BJ6" s="462">
        <v>39.227886861522336</v>
      </c>
      <c r="BK6" s="462">
        <v>44.288355759254614</v>
      </c>
      <c r="BL6" s="462">
        <v>46.717117832191811</v>
      </c>
      <c r="BM6" s="462">
        <v>48.708362762486907</v>
      </c>
      <c r="BN6" s="462">
        <v>45.683687940754801</v>
      </c>
      <c r="BO6" s="462">
        <v>41.557605406422965</v>
      </c>
      <c r="BP6" s="462">
        <v>44.996467444797425</v>
      </c>
      <c r="BQ6" s="462">
        <v>46.46150720913667</v>
      </c>
      <c r="BR6" s="462">
        <v>44.752198794615161</v>
      </c>
      <c r="BS6" s="462">
        <v>41.883695203837881</v>
      </c>
      <c r="BT6" s="462">
        <v>40.255351281499983</v>
      </c>
      <c r="BU6" s="462">
        <v>38.784486304119874</v>
      </c>
      <c r="BV6" s="462">
        <v>29.596687712938138</v>
      </c>
      <c r="BW6" s="462">
        <v>27.331165433471856</v>
      </c>
      <c r="BX6" s="463">
        <v>27.435668354013988</v>
      </c>
      <c r="BY6" s="463">
        <v>30.389176351945164</v>
      </c>
      <c r="BZ6" s="463">
        <v>30.591488777529584</v>
      </c>
      <c r="CA6" s="463">
        <v>32.814681869174684</v>
      </c>
      <c r="CB6" s="463">
        <v>36.448223587515734</v>
      </c>
      <c r="CC6" s="463">
        <v>40.707241975797245</v>
      </c>
      <c r="CD6" s="463">
        <v>41.726528591576837</v>
      </c>
      <c r="CE6" s="463">
        <v>40.225898528266754</v>
      </c>
      <c r="CF6" s="463">
        <v>40.818464779664758</v>
      </c>
      <c r="CG6" s="463">
        <v>43.554229877740617</v>
      </c>
      <c r="CH6" s="464">
        <v>46.502524117092143</v>
      </c>
    </row>
    <row r="7" spans="1:86" s="414" customFormat="1" ht="35.25" customHeight="1" thickBot="1" x14ac:dyDescent="0.3">
      <c r="B7" s="486" t="s">
        <v>765</v>
      </c>
      <c r="C7" s="487"/>
      <c r="D7" s="488">
        <v>0</v>
      </c>
      <c r="E7" s="488">
        <v>0</v>
      </c>
      <c r="F7" s="488">
        <v>0</v>
      </c>
      <c r="G7" s="488">
        <v>0</v>
      </c>
      <c r="H7" s="488">
        <v>0</v>
      </c>
      <c r="I7" s="488">
        <v>0</v>
      </c>
      <c r="J7" s="488">
        <v>0</v>
      </c>
      <c r="K7" s="488">
        <v>0</v>
      </c>
      <c r="L7" s="488">
        <v>0</v>
      </c>
      <c r="M7" s="488">
        <v>0</v>
      </c>
      <c r="N7" s="488">
        <v>0</v>
      </c>
      <c r="O7" s="488">
        <v>0</v>
      </c>
      <c r="P7" s="488">
        <v>0</v>
      </c>
      <c r="Q7" s="488">
        <v>0</v>
      </c>
      <c r="R7" s="488">
        <v>0</v>
      </c>
      <c r="S7" s="488">
        <v>0</v>
      </c>
      <c r="T7" s="488">
        <v>0</v>
      </c>
      <c r="U7" s="488">
        <v>0</v>
      </c>
      <c r="V7" s="488">
        <v>0</v>
      </c>
      <c r="W7" s="488">
        <v>0</v>
      </c>
      <c r="X7" s="488">
        <v>0</v>
      </c>
      <c r="Y7" s="488">
        <v>0</v>
      </c>
      <c r="Z7" s="488">
        <v>0</v>
      </c>
      <c r="AA7" s="488">
        <v>0</v>
      </c>
      <c r="AB7" s="488">
        <v>0</v>
      </c>
      <c r="AC7" s="488">
        <v>0</v>
      </c>
      <c r="AD7" s="488">
        <v>0</v>
      </c>
      <c r="AE7" s="488">
        <v>0</v>
      </c>
      <c r="AF7" s="488" t="s">
        <v>616</v>
      </c>
      <c r="AG7" s="488" t="s">
        <v>616</v>
      </c>
      <c r="AH7" s="488" t="s">
        <v>616</v>
      </c>
      <c r="AI7" s="488" t="s">
        <v>616</v>
      </c>
      <c r="AJ7" s="488" t="s">
        <v>616</v>
      </c>
      <c r="AK7" s="488" t="s">
        <v>616</v>
      </c>
      <c r="AL7" s="488" t="s">
        <v>616</v>
      </c>
      <c r="AM7" s="488" t="s">
        <v>616</v>
      </c>
      <c r="AN7" s="488" t="s">
        <v>616</v>
      </c>
      <c r="AO7" s="488" t="s">
        <v>616</v>
      </c>
      <c r="AP7" s="488" t="s">
        <v>616</v>
      </c>
      <c r="AQ7" s="488" t="s">
        <v>616</v>
      </c>
      <c r="AR7" s="488" t="s">
        <v>616</v>
      </c>
      <c r="AS7" s="488" t="s">
        <v>616</v>
      </c>
      <c r="AT7" s="488" t="s">
        <v>616</v>
      </c>
      <c r="AU7" s="488" t="s">
        <v>616</v>
      </c>
      <c r="AV7" s="488" t="s">
        <v>616</v>
      </c>
      <c r="AW7" s="488" t="s">
        <v>616</v>
      </c>
      <c r="AX7" s="488" t="s">
        <v>616</v>
      </c>
      <c r="AY7" s="488" t="s">
        <v>616</v>
      </c>
      <c r="AZ7" s="488" t="s">
        <v>616</v>
      </c>
      <c r="BA7" s="488" t="s">
        <v>616</v>
      </c>
      <c r="BB7" s="488" t="s">
        <v>616</v>
      </c>
      <c r="BC7" s="488" t="s">
        <v>616</v>
      </c>
      <c r="BD7" s="488" t="s">
        <v>616</v>
      </c>
      <c r="BE7" s="488">
        <v>1.3540926892315711E-2</v>
      </c>
      <c r="BF7" s="488">
        <v>2.1977966900388161E-2</v>
      </c>
      <c r="BG7" s="488">
        <v>0.2155242747099195</v>
      </c>
      <c r="BH7" s="488">
        <v>0.20291748990917122</v>
      </c>
      <c r="BI7" s="488">
        <v>0.23287380703620139</v>
      </c>
      <c r="BJ7" s="488">
        <v>0.26961032804237534</v>
      </c>
      <c r="BK7" s="488">
        <v>0.49867797332341446</v>
      </c>
      <c r="BL7" s="488">
        <v>0.29094543864759853</v>
      </c>
      <c r="BM7" s="488">
        <v>0.38429314039836332</v>
      </c>
      <c r="BN7" s="488">
        <v>0.45292188988213572</v>
      </c>
      <c r="BO7" s="488">
        <v>0.59714108918121755</v>
      </c>
      <c r="BP7" s="488">
        <v>0.81735531188868504</v>
      </c>
      <c r="BQ7" s="488">
        <v>1.0010264415926948</v>
      </c>
      <c r="BR7" s="488">
        <v>1.1379327421129755</v>
      </c>
      <c r="BS7" s="488">
        <v>1.24893479417634</v>
      </c>
      <c r="BT7" s="488">
        <v>1.3085639021428659</v>
      </c>
      <c r="BU7" s="488">
        <v>1.3885611654189969</v>
      </c>
      <c r="BV7" s="488">
        <v>1.6374587138644847</v>
      </c>
      <c r="BW7" s="488">
        <v>2.1295017682079083</v>
      </c>
      <c r="BX7" s="488">
        <v>2.4039912675934061</v>
      </c>
      <c r="BY7" s="488">
        <v>2.5889225438796379</v>
      </c>
      <c r="BZ7" s="488">
        <v>2.4080711163920787</v>
      </c>
      <c r="CA7" s="488">
        <v>2.5504287442789364</v>
      </c>
      <c r="CB7" s="488">
        <v>5.373342383011507</v>
      </c>
      <c r="CC7" s="488">
        <v>5.8057748081558618</v>
      </c>
      <c r="CD7" s="488">
        <v>6.3686783720848421</v>
      </c>
      <c r="CE7" s="488">
        <v>6.8396377029836604</v>
      </c>
      <c r="CF7" s="488">
        <v>7.2064173621596028</v>
      </c>
      <c r="CG7" s="488">
        <v>7.574505003447574</v>
      </c>
      <c r="CH7" s="489">
        <v>7.930050855516777</v>
      </c>
    </row>
    <row r="8" spans="1:86" ht="26.25" customHeight="1" x14ac:dyDescent="0.3">
      <c r="A8" s="472"/>
      <c r="B8" s="123" t="s">
        <v>764</v>
      </c>
      <c r="D8" s="49" t="s">
        <v>297</v>
      </c>
      <c r="E8" s="49" t="s">
        <v>298</v>
      </c>
      <c r="F8" s="49" t="s">
        <v>299</v>
      </c>
      <c r="G8" s="49" t="s">
        <v>300</v>
      </c>
      <c r="H8" s="49" t="s">
        <v>301</v>
      </c>
      <c r="I8" s="49" t="s">
        <v>302</v>
      </c>
      <c r="J8" s="49" t="s">
        <v>303</v>
      </c>
      <c r="K8" s="49" t="s">
        <v>304</v>
      </c>
      <c r="L8" s="49" t="s">
        <v>305</v>
      </c>
      <c r="M8" s="49" t="s">
        <v>306</v>
      </c>
      <c r="N8" s="49" t="s">
        <v>307</v>
      </c>
      <c r="O8" s="49" t="s">
        <v>308</v>
      </c>
      <c r="P8" s="49" t="s">
        <v>309</v>
      </c>
      <c r="Q8" s="49" t="s">
        <v>310</v>
      </c>
      <c r="R8" s="49" t="s">
        <v>311</v>
      </c>
      <c r="S8" s="49" t="s">
        <v>312</v>
      </c>
      <c r="T8" s="49" t="s">
        <v>313</v>
      </c>
      <c r="U8" s="49" t="s">
        <v>314</v>
      </c>
      <c r="V8" s="49" t="s">
        <v>315</v>
      </c>
      <c r="W8" s="49" t="s">
        <v>316</v>
      </c>
      <c r="X8" s="49" t="s">
        <v>317</v>
      </c>
      <c r="Y8" s="49" t="s">
        <v>318</v>
      </c>
      <c r="Z8" s="49" t="s">
        <v>319</v>
      </c>
      <c r="AA8" s="49" t="s">
        <v>320</v>
      </c>
      <c r="AB8" s="49" t="s">
        <v>321</v>
      </c>
      <c r="AC8" s="49" t="s">
        <v>322</v>
      </c>
      <c r="AD8" s="49" t="s">
        <v>323</v>
      </c>
      <c r="AE8" s="49" t="s">
        <v>324</v>
      </c>
      <c r="AF8" s="49" t="s">
        <v>325</v>
      </c>
      <c r="AG8" s="49" t="s">
        <v>326</v>
      </c>
      <c r="AH8" s="49" t="s">
        <v>327</v>
      </c>
      <c r="AI8" s="49" t="s">
        <v>328</v>
      </c>
      <c r="AJ8" s="49" t="s">
        <v>329</v>
      </c>
      <c r="AK8" s="49" t="s">
        <v>330</v>
      </c>
      <c r="AL8" s="49" t="s">
        <v>331</v>
      </c>
      <c r="AM8" s="49" t="s">
        <v>332</v>
      </c>
      <c r="AN8" s="49" t="s">
        <v>333</v>
      </c>
      <c r="AO8" s="49" t="s">
        <v>334</v>
      </c>
      <c r="AP8" s="49" t="s">
        <v>335</v>
      </c>
      <c r="AQ8" s="49" t="s">
        <v>336</v>
      </c>
      <c r="AR8" s="49" t="s">
        <v>337</v>
      </c>
      <c r="AS8" s="49" t="s">
        <v>338</v>
      </c>
      <c r="AT8" s="49" t="s">
        <v>339</v>
      </c>
      <c r="AU8" s="49" t="s">
        <v>340</v>
      </c>
      <c r="AV8" s="49" t="s">
        <v>341</v>
      </c>
      <c r="AW8" s="49" t="s">
        <v>342</v>
      </c>
      <c r="AX8" s="49" t="s">
        <v>343</v>
      </c>
      <c r="AY8" s="49" t="s">
        <v>226</v>
      </c>
      <c r="AZ8" s="49" t="s">
        <v>227</v>
      </c>
      <c r="BA8" s="49" t="s">
        <v>228</v>
      </c>
      <c r="BB8" s="49" t="s">
        <v>229</v>
      </c>
      <c r="BC8" s="49" t="s">
        <v>230</v>
      </c>
      <c r="BD8" s="49" t="s">
        <v>231</v>
      </c>
      <c r="BE8" s="49" t="s">
        <v>232</v>
      </c>
      <c r="BF8" s="49" t="s">
        <v>233</v>
      </c>
      <c r="BG8" s="49" t="s">
        <v>234</v>
      </c>
      <c r="BH8" s="49" t="s">
        <v>235</v>
      </c>
      <c r="BI8" s="49" t="s">
        <v>236</v>
      </c>
      <c r="BJ8" s="49" t="s">
        <v>237</v>
      </c>
      <c r="BK8" s="49" t="s">
        <v>238</v>
      </c>
      <c r="BL8" s="49" t="s">
        <v>239</v>
      </c>
      <c r="BM8" s="49" t="s">
        <v>240</v>
      </c>
      <c r="BN8" s="49" t="s">
        <v>241</v>
      </c>
      <c r="BO8" s="49" t="s">
        <v>242</v>
      </c>
      <c r="BP8" s="49" t="s">
        <v>243</v>
      </c>
      <c r="BQ8" s="49" t="s">
        <v>244</v>
      </c>
      <c r="BR8" s="49" t="s">
        <v>245</v>
      </c>
      <c r="BS8" s="49" t="s">
        <v>246</v>
      </c>
      <c r="BT8" s="49" t="s">
        <v>247</v>
      </c>
      <c r="BU8" s="49" t="s">
        <v>248</v>
      </c>
      <c r="BV8" s="49" t="s">
        <v>249</v>
      </c>
      <c r="BW8" s="49" t="s">
        <v>250</v>
      </c>
      <c r="BX8" s="49" t="s">
        <v>251</v>
      </c>
      <c r="BY8" s="49" t="s">
        <v>252</v>
      </c>
      <c r="BZ8" s="49" t="s">
        <v>253</v>
      </c>
      <c r="CA8" s="49" t="s">
        <v>254</v>
      </c>
      <c r="CB8" s="49" t="s">
        <v>255</v>
      </c>
      <c r="CC8" s="49" t="s">
        <v>256</v>
      </c>
      <c r="CD8" s="49" t="s">
        <v>257</v>
      </c>
      <c r="CE8" s="49" t="s">
        <v>258</v>
      </c>
      <c r="CF8" s="49" t="s">
        <v>259</v>
      </c>
      <c r="CG8" s="49" t="s">
        <v>260</v>
      </c>
      <c r="CH8" s="50" t="s">
        <v>261</v>
      </c>
    </row>
    <row r="9" spans="1:86" ht="15.6" x14ac:dyDescent="0.3">
      <c r="A9" s="472"/>
      <c r="B9" s="443" t="s">
        <v>462</v>
      </c>
      <c r="C9" s="473"/>
      <c r="D9" s="323" t="s">
        <v>263</v>
      </c>
      <c r="E9" s="323" t="s">
        <v>263</v>
      </c>
      <c r="F9" s="323" t="s">
        <v>263</v>
      </c>
      <c r="G9" s="323" t="s">
        <v>263</v>
      </c>
      <c r="H9" s="323" t="s">
        <v>263</v>
      </c>
      <c r="I9" s="323" t="s">
        <v>263</v>
      </c>
      <c r="J9" s="323" t="s">
        <v>263</v>
      </c>
      <c r="K9" s="323" t="s">
        <v>263</v>
      </c>
      <c r="L9" s="323" t="s">
        <v>263</v>
      </c>
      <c r="M9" s="323" t="s">
        <v>263</v>
      </c>
      <c r="N9" s="323" t="s">
        <v>263</v>
      </c>
      <c r="O9" s="323" t="s">
        <v>263</v>
      </c>
      <c r="P9" s="323" t="s">
        <v>263</v>
      </c>
      <c r="Q9" s="323" t="s">
        <v>263</v>
      </c>
      <c r="R9" s="323" t="s">
        <v>263</v>
      </c>
      <c r="S9" s="323" t="s">
        <v>263</v>
      </c>
      <c r="T9" s="323" t="s">
        <v>263</v>
      </c>
      <c r="U9" s="323" t="s">
        <v>263</v>
      </c>
      <c r="V9" s="323" t="s">
        <v>263</v>
      </c>
      <c r="W9" s="323" t="s">
        <v>263</v>
      </c>
      <c r="X9" s="323" t="s">
        <v>263</v>
      </c>
      <c r="Y9" s="323" t="s">
        <v>263</v>
      </c>
      <c r="Z9" s="323" t="s">
        <v>263</v>
      </c>
      <c r="AA9" s="323" t="s">
        <v>263</v>
      </c>
      <c r="AB9" s="323" t="s">
        <v>263</v>
      </c>
      <c r="AC9" s="323" t="s">
        <v>263</v>
      </c>
      <c r="AD9" s="323" t="s">
        <v>263</v>
      </c>
      <c r="AE9" s="323" t="s">
        <v>263</v>
      </c>
      <c r="AF9" s="323" t="s">
        <v>263</v>
      </c>
      <c r="AG9" s="323" t="s">
        <v>263</v>
      </c>
      <c r="AH9" s="323" t="s">
        <v>263</v>
      </c>
      <c r="AI9" s="323" t="s">
        <v>263</v>
      </c>
      <c r="AJ9" s="323" t="s">
        <v>263</v>
      </c>
      <c r="AK9" s="323" t="s">
        <v>263</v>
      </c>
      <c r="AL9" s="323" t="s">
        <v>263</v>
      </c>
      <c r="AM9" s="323" t="s">
        <v>263</v>
      </c>
      <c r="AN9" s="323" t="s">
        <v>263</v>
      </c>
      <c r="AO9" s="323" t="s">
        <v>263</v>
      </c>
      <c r="AP9" s="323" t="s">
        <v>263</v>
      </c>
      <c r="AQ9" s="323" t="s">
        <v>263</v>
      </c>
      <c r="AR9" s="323" t="s">
        <v>263</v>
      </c>
      <c r="AS9" s="323" t="s">
        <v>263</v>
      </c>
      <c r="AT9" s="323" t="s">
        <v>263</v>
      </c>
      <c r="AU9" s="323" t="s">
        <v>263</v>
      </c>
      <c r="AV9" s="323" t="s">
        <v>263</v>
      </c>
      <c r="AW9" s="323" t="s">
        <v>263</v>
      </c>
      <c r="AX9" s="323" t="s">
        <v>263</v>
      </c>
      <c r="AY9" s="323" t="s">
        <v>263</v>
      </c>
      <c r="AZ9" s="323" t="s">
        <v>263</v>
      </c>
      <c r="BA9" s="323" t="s">
        <v>263</v>
      </c>
      <c r="BB9" s="323" t="s">
        <v>263</v>
      </c>
      <c r="BC9" s="323" t="s">
        <v>263</v>
      </c>
      <c r="BD9" s="323" t="s">
        <v>263</v>
      </c>
      <c r="BE9" s="323" t="s">
        <v>263</v>
      </c>
      <c r="BF9" s="323" t="s">
        <v>263</v>
      </c>
      <c r="BG9" s="323" t="s">
        <v>263</v>
      </c>
      <c r="BH9" s="323" t="s">
        <v>263</v>
      </c>
      <c r="BI9" s="323" t="s">
        <v>263</v>
      </c>
      <c r="BJ9" s="323" t="s">
        <v>263</v>
      </c>
      <c r="BK9" s="323" t="s">
        <v>263</v>
      </c>
      <c r="BL9" s="323" t="s">
        <v>263</v>
      </c>
      <c r="BM9" s="323" t="s">
        <v>263</v>
      </c>
      <c r="BN9" s="323" t="s">
        <v>263</v>
      </c>
      <c r="BO9" s="323" t="s">
        <v>263</v>
      </c>
      <c r="BP9" s="323" t="s">
        <v>263</v>
      </c>
      <c r="BQ9" s="323" t="s">
        <v>263</v>
      </c>
      <c r="BR9" s="323" t="s">
        <v>263</v>
      </c>
      <c r="BS9" s="323" t="s">
        <v>263</v>
      </c>
      <c r="BT9" s="323" t="s">
        <v>263</v>
      </c>
      <c r="BU9" s="323" t="s">
        <v>263</v>
      </c>
      <c r="BV9" s="323" t="s">
        <v>263</v>
      </c>
      <c r="BW9" s="323" t="s">
        <v>263</v>
      </c>
      <c r="BX9" s="323" t="s">
        <v>263</v>
      </c>
      <c r="BY9" s="323" t="s">
        <v>263</v>
      </c>
      <c r="BZ9" s="323" t="s">
        <v>263</v>
      </c>
      <c r="CA9" s="323" t="s">
        <v>263</v>
      </c>
      <c r="CB9" s="323" t="s">
        <v>263</v>
      </c>
      <c r="CC9" s="323" t="s">
        <v>264</v>
      </c>
      <c r="CD9" s="323" t="s">
        <v>264</v>
      </c>
      <c r="CE9" s="323" t="s">
        <v>264</v>
      </c>
      <c r="CF9" s="323" t="s">
        <v>264</v>
      </c>
      <c r="CG9" s="323" t="s">
        <v>264</v>
      </c>
      <c r="CH9" s="324" t="s">
        <v>264</v>
      </c>
    </row>
    <row r="10" spans="1:86" s="287" customFormat="1" ht="26.25" customHeight="1" x14ac:dyDescent="0.3">
      <c r="A10" s="461"/>
      <c r="B10" s="123" t="s">
        <v>276</v>
      </c>
      <c r="C10" s="123"/>
      <c r="D10" s="457">
        <v>0</v>
      </c>
      <c r="E10" s="457">
        <v>0</v>
      </c>
      <c r="F10" s="457">
        <v>0</v>
      </c>
      <c r="G10" s="457">
        <v>0</v>
      </c>
      <c r="H10" s="457">
        <v>0</v>
      </c>
      <c r="I10" s="457">
        <v>0</v>
      </c>
      <c r="J10" s="457">
        <v>0</v>
      </c>
      <c r="K10" s="457">
        <v>0</v>
      </c>
      <c r="L10" s="457">
        <v>0</v>
      </c>
      <c r="M10" s="457">
        <v>0</v>
      </c>
      <c r="N10" s="457">
        <v>0</v>
      </c>
      <c r="O10" s="457">
        <v>0</v>
      </c>
      <c r="P10" s="457">
        <v>0</v>
      </c>
      <c r="Q10" s="457">
        <v>0</v>
      </c>
      <c r="R10" s="457">
        <v>0</v>
      </c>
      <c r="S10" s="457">
        <v>0</v>
      </c>
      <c r="T10" s="457">
        <v>0</v>
      </c>
      <c r="U10" s="457">
        <v>0</v>
      </c>
      <c r="V10" s="457">
        <v>0</v>
      </c>
      <c r="W10" s="457">
        <v>0</v>
      </c>
      <c r="X10" s="457">
        <v>0</v>
      </c>
      <c r="Y10" s="457">
        <v>0</v>
      </c>
      <c r="Z10" s="457">
        <v>0</v>
      </c>
      <c r="AA10" s="457">
        <v>0</v>
      </c>
      <c r="AB10" s="457">
        <v>0</v>
      </c>
      <c r="AC10" s="457">
        <v>0</v>
      </c>
      <c r="AD10" s="457">
        <v>0</v>
      </c>
      <c r="AE10" s="457">
        <v>0</v>
      </c>
      <c r="AF10" s="457">
        <v>15.629442101599652</v>
      </c>
      <c r="AG10" s="457">
        <v>20.973096917935461</v>
      </c>
      <c r="AH10" s="457">
        <f>SUM(AH11:AH12)</f>
        <v>26.00107048445674</v>
      </c>
      <c r="AI10" s="457">
        <f t="shared" ref="AI10:CG10" si="3">SUM(AI11:AI12)</f>
        <v>22.246887603425819</v>
      </c>
      <c r="AJ10" s="457">
        <f t="shared" si="3"/>
        <v>23.351886536549532</v>
      </c>
      <c r="AK10" s="457">
        <f t="shared" si="3"/>
        <v>25.351966989129902</v>
      </c>
      <c r="AL10" s="457">
        <f t="shared" si="3"/>
        <v>31.482553705299068</v>
      </c>
      <c r="AM10" s="457">
        <f t="shared" si="3"/>
        <v>37.565871900970173</v>
      </c>
      <c r="AN10" s="457">
        <f t="shared" si="3"/>
        <v>39.039679583372269</v>
      </c>
      <c r="AO10" s="457">
        <f t="shared" si="3"/>
        <v>43.7548608527065</v>
      </c>
      <c r="AP10" s="457">
        <f t="shared" si="3"/>
        <v>336.37468973169911</v>
      </c>
      <c r="AQ10" s="457">
        <f t="shared" si="3"/>
        <v>561.53939854791918</v>
      </c>
      <c r="AR10" s="457">
        <f t="shared" si="3"/>
        <v>496.25197842140187</v>
      </c>
      <c r="AS10" s="457">
        <f t="shared" si="3"/>
        <v>486.17272189746114</v>
      </c>
      <c r="AT10" s="457">
        <f t="shared" si="3"/>
        <v>508.11206724928473</v>
      </c>
      <c r="AU10" s="457">
        <f t="shared" si="3"/>
        <v>655.83764675939153</v>
      </c>
      <c r="AV10" s="457">
        <f t="shared" si="3"/>
        <v>774.3495297089288</v>
      </c>
      <c r="AW10" s="457">
        <f t="shared" si="3"/>
        <v>963.24084878887606</v>
      </c>
      <c r="AX10" s="457">
        <f t="shared" si="3"/>
        <v>1128.9228554930216</v>
      </c>
      <c r="AY10" s="457">
        <f t="shared" si="3"/>
        <v>1283.5476141523484</v>
      </c>
      <c r="AZ10" s="457">
        <f t="shared" si="3"/>
        <v>1480.9717189277831</v>
      </c>
      <c r="BA10" s="457">
        <f t="shared" si="3"/>
        <v>1496.2146561724419</v>
      </c>
      <c r="BB10" s="457">
        <f t="shared" si="3"/>
        <v>1547.6135672159946</v>
      </c>
      <c r="BC10" s="457">
        <f t="shared" si="3"/>
        <v>1630.6204403070246</v>
      </c>
      <c r="BD10" s="457">
        <f t="shared" si="3"/>
        <v>1679.1235489746753</v>
      </c>
      <c r="BE10" s="457">
        <f t="shared" si="3"/>
        <v>1769.0967221613605</v>
      </c>
      <c r="BF10" s="457">
        <f t="shared" si="3"/>
        <v>1847.544068943304</v>
      </c>
      <c r="BG10" s="457">
        <f t="shared" si="3"/>
        <v>1913.272822277625</v>
      </c>
      <c r="BH10" s="457">
        <f t="shared" si="3"/>
        <v>1932.6000015407328</v>
      </c>
      <c r="BI10" s="457">
        <f t="shared" si="3"/>
        <v>1972.0565383600292</v>
      </c>
      <c r="BJ10" s="457">
        <f t="shared" si="3"/>
        <v>1968.0350803060624</v>
      </c>
      <c r="BK10" s="457">
        <f t="shared" si="3"/>
        <v>2091.4339804075835</v>
      </c>
      <c r="BL10" s="457">
        <f t="shared" si="3"/>
        <v>2147.2139120123798</v>
      </c>
      <c r="BM10" s="457">
        <f t="shared" si="3"/>
        <v>2324.9363207929478</v>
      </c>
      <c r="BN10" s="457">
        <f t="shared" si="3"/>
        <v>2404.0730984435318</v>
      </c>
      <c r="BO10" s="457">
        <f t="shared" si="3"/>
        <v>2594.7261224091567</v>
      </c>
      <c r="BP10" s="457">
        <f t="shared" si="3"/>
        <v>2836.3850589517642</v>
      </c>
      <c r="BQ10" s="457">
        <f t="shared" si="3"/>
        <v>3010.7691785458273</v>
      </c>
      <c r="BR10" s="457">
        <f t="shared" si="3"/>
        <v>3297.1236575975308</v>
      </c>
      <c r="BS10" s="457">
        <f t="shared" si="3"/>
        <v>3593.8018316379089</v>
      </c>
      <c r="BT10" s="457">
        <f t="shared" si="3"/>
        <v>3691.3827444448148</v>
      </c>
      <c r="BU10" s="457">
        <f t="shared" si="3"/>
        <v>3868.0720586881271</v>
      </c>
      <c r="BV10" s="457">
        <f t="shared" si="3"/>
        <v>3855.3631370939679</v>
      </c>
      <c r="BW10" s="457">
        <f t="shared" si="3"/>
        <v>3828.887562793725</v>
      </c>
      <c r="BX10" s="458">
        <f t="shared" si="3"/>
        <v>3759.7231605521083</v>
      </c>
      <c r="BY10" s="458">
        <f t="shared" si="3"/>
        <v>3795.4160934251677</v>
      </c>
      <c r="BZ10" s="458">
        <f t="shared" si="3"/>
        <v>3748.0442755166755</v>
      </c>
      <c r="CA10" s="458">
        <f t="shared" si="3"/>
        <v>4094.7774354108683</v>
      </c>
      <c r="CB10" s="458">
        <f t="shared" si="3"/>
        <v>4464.3833730783999</v>
      </c>
      <c r="CC10" s="458">
        <f t="shared" si="3"/>
        <v>4672.3360968307579</v>
      </c>
      <c r="CD10" s="458">
        <f t="shared" si="3"/>
        <v>5024.5663651705072</v>
      </c>
      <c r="CE10" s="458">
        <f t="shared" si="3"/>
        <v>5293.3340466924492</v>
      </c>
      <c r="CF10" s="458">
        <f t="shared" si="3"/>
        <v>5475.0649983738895</v>
      </c>
      <c r="CG10" s="458">
        <f t="shared" si="3"/>
        <v>5649.3935994924168</v>
      </c>
      <c r="CH10" s="466">
        <f>SUM(CH11:CH12)</f>
        <v>5797.6957201195528</v>
      </c>
    </row>
    <row r="11" spans="1:86" x14ac:dyDescent="0.25">
      <c r="B11" s="72" t="s">
        <v>569</v>
      </c>
      <c r="C11" s="72"/>
      <c r="D11" s="462">
        <v>0</v>
      </c>
      <c r="E11" s="462">
        <v>0</v>
      </c>
      <c r="F11" s="462">
        <v>0</v>
      </c>
      <c r="G11" s="462">
        <v>0</v>
      </c>
      <c r="H11" s="462">
        <v>0</v>
      </c>
      <c r="I11" s="462">
        <v>0</v>
      </c>
      <c r="J11" s="462">
        <v>0</v>
      </c>
      <c r="K11" s="462">
        <v>0</v>
      </c>
      <c r="L11" s="462">
        <v>0</v>
      </c>
      <c r="M11" s="462">
        <v>0</v>
      </c>
      <c r="N11" s="462">
        <v>0</v>
      </c>
      <c r="O11" s="462">
        <v>0</v>
      </c>
      <c r="P11" s="462">
        <v>0</v>
      </c>
      <c r="Q11" s="462">
        <v>0</v>
      </c>
      <c r="R11" s="462">
        <v>0</v>
      </c>
      <c r="S11" s="462">
        <v>0</v>
      </c>
      <c r="T11" s="462">
        <v>0</v>
      </c>
      <c r="U11" s="462">
        <v>0</v>
      </c>
      <c r="V11" s="462">
        <v>0</v>
      </c>
      <c r="W11" s="462">
        <v>0</v>
      </c>
      <c r="X11" s="462">
        <v>0</v>
      </c>
      <c r="Y11" s="462">
        <v>0</v>
      </c>
      <c r="Z11" s="462">
        <v>0</v>
      </c>
      <c r="AA11" s="462">
        <v>0</v>
      </c>
      <c r="AB11" s="462">
        <v>0</v>
      </c>
      <c r="AC11" s="462">
        <v>0</v>
      </c>
      <c r="AD11" s="462">
        <v>0</v>
      </c>
      <c r="AE11" s="462">
        <v>0</v>
      </c>
      <c r="AF11" s="462">
        <v>15.629442101599652</v>
      </c>
      <c r="AG11" s="462">
        <v>20.973096917935461</v>
      </c>
      <c r="AH11" s="462">
        <v>26.00107048445674</v>
      </c>
      <c r="AI11" s="462">
        <v>22.246887603425819</v>
      </c>
      <c r="AJ11" s="462">
        <v>23.351886536549532</v>
      </c>
      <c r="AK11" s="462">
        <v>25.351966989129902</v>
      </c>
      <c r="AL11" s="462">
        <v>31.482553705299068</v>
      </c>
      <c r="AM11" s="462">
        <v>37.565871900970173</v>
      </c>
      <c r="AN11" s="462">
        <v>39.039679583372269</v>
      </c>
      <c r="AO11" s="462">
        <v>43.7548608527065</v>
      </c>
      <c r="AP11" s="462">
        <v>336.37468973169911</v>
      </c>
      <c r="AQ11" s="462">
        <v>561.53939854791918</v>
      </c>
      <c r="AR11" s="462">
        <v>496.25197842140187</v>
      </c>
      <c r="AS11" s="462">
        <v>486.17272189746114</v>
      </c>
      <c r="AT11" s="462">
        <v>508.11206724928473</v>
      </c>
      <c r="AU11" s="462">
        <v>622.01740561975782</v>
      </c>
      <c r="AV11" s="462">
        <v>735.50024896515265</v>
      </c>
      <c r="AW11" s="462">
        <v>915.2323121607626</v>
      </c>
      <c r="AX11" s="462">
        <v>1072.5661831388113</v>
      </c>
      <c r="AY11" s="462">
        <v>1218.7632492451332</v>
      </c>
      <c r="AZ11" s="462">
        <v>1407.4536061019094</v>
      </c>
      <c r="BA11" s="462">
        <v>1422.6068295852576</v>
      </c>
      <c r="BB11" s="462">
        <v>1471.6282596421322</v>
      </c>
      <c r="BC11" s="462">
        <v>1555.6522275668526</v>
      </c>
      <c r="BD11" s="462">
        <v>1568.1784242399356</v>
      </c>
      <c r="BE11" s="462">
        <v>1652.806149605774</v>
      </c>
      <c r="BF11" s="462">
        <v>1762.3207157951138</v>
      </c>
      <c r="BG11" s="462">
        <v>1847.5522916072377</v>
      </c>
      <c r="BH11" s="462">
        <v>1864.8698424872096</v>
      </c>
      <c r="BI11" s="462">
        <v>1910.9232159255787</v>
      </c>
      <c r="BJ11" s="462">
        <v>1902.679760512751</v>
      </c>
      <c r="BK11" s="462">
        <v>2019.0633033290601</v>
      </c>
      <c r="BL11" s="462">
        <v>2073.6175036483655</v>
      </c>
      <c r="BM11" s="462">
        <v>2249.1827650769665</v>
      </c>
      <c r="BN11" s="462">
        <v>2334.2123143673407</v>
      </c>
      <c r="BO11" s="462">
        <v>2532.5033738734014</v>
      </c>
      <c r="BP11" s="462">
        <v>2770.1616406755443</v>
      </c>
      <c r="BQ11" s="462">
        <v>2943.7830670025892</v>
      </c>
      <c r="BR11" s="462">
        <v>3233.5013754363281</v>
      </c>
      <c r="BS11" s="462">
        <v>3534.6680606956916</v>
      </c>
      <c r="BT11" s="462">
        <v>3635.6649411028166</v>
      </c>
      <c r="BU11" s="462">
        <v>3815.0613258585736</v>
      </c>
      <c r="BV11" s="462">
        <v>3815.8118252924364</v>
      </c>
      <c r="BW11" s="462">
        <v>3793.3026934099826</v>
      </c>
      <c r="BX11" s="463">
        <v>3725.7762621632378</v>
      </c>
      <c r="BY11" s="463">
        <v>3757.9044300263836</v>
      </c>
      <c r="BZ11" s="463">
        <v>3712.7628081880525</v>
      </c>
      <c r="CA11" s="463">
        <v>4058.8291394003404</v>
      </c>
      <c r="CB11" s="463">
        <v>4425.9999180561836</v>
      </c>
      <c r="CC11" s="463">
        <v>4630.8123726361573</v>
      </c>
      <c r="CD11" s="463">
        <v>4982.8398365789308</v>
      </c>
      <c r="CE11" s="463">
        <v>5253.8744458246902</v>
      </c>
      <c r="CF11" s="463">
        <v>5435.757331656856</v>
      </c>
      <c r="CG11" s="463">
        <v>5608.2190699323855</v>
      </c>
      <c r="CH11" s="464">
        <v>5754.6027227484756</v>
      </c>
    </row>
    <row r="12" spans="1:86" ht="15" customHeight="1" x14ac:dyDescent="0.25">
      <c r="B12" s="72" t="s">
        <v>568</v>
      </c>
      <c r="C12" s="72"/>
      <c r="D12" s="462">
        <v>0</v>
      </c>
      <c r="E12" s="462">
        <v>0</v>
      </c>
      <c r="F12" s="462">
        <v>0</v>
      </c>
      <c r="G12" s="462">
        <v>0</v>
      </c>
      <c r="H12" s="462">
        <v>0</v>
      </c>
      <c r="I12" s="462">
        <v>0</v>
      </c>
      <c r="J12" s="462">
        <v>0</v>
      </c>
      <c r="K12" s="462">
        <v>0</v>
      </c>
      <c r="L12" s="462">
        <v>0</v>
      </c>
      <c r="M12" s="462">
        <v>0</v>
      </c>
      <c r="N12" s="462">
        <v>0</v>
      </c>
      <c r="O12" s="462">
        <v>0</v>
      </c>
      <c r="P12" s="462">
        <v>0</v>
      </c>
      <c r="Q12" s="462">
        <v>0</v>
      </c>
      <c r="R12" s="462">
        <v>0</v>
      </c>
      <c r="S12" s="462">
        <v>0</v>
      </c>
      <c r="T12" s="462">
        <v>0</v>
      </c>
      <c r="U12" s="462">
        <v>0</v>
      </c>
      <c r="V12" s="462">
        <v>0</v>
      </c>
      <c r="W12" s="462">
        <v>0</v>
      </c>
      <c r="X12" s="462">
        <v>0</v>
      </c>
      <c r="Y12" s="462">
        <v>0</v>
      </c>
      <c r="Z12" s="462">
        <v>0</v>
      </c>
      <c r="AA12" s="462">
        <v>0</v>
      </c>
      <c r="AB12" s="462">
        <v>0</v>
      </c>
      <c r="AC12" s="462">
        <v>0</v>
      </c>
      <c r="AD12" s="462">
        <v>0</v>
      </c>
      <c r="AE12" s="462">
        <v>0</v>
      </c>
      <c r="AF12" s="462">
        <v>0</v>
      </c>
      <c r="AG12" s="462">
        <v>0</v>
      </c>
      <c r="AH12" s="462">
        <v>0</v>
      </c>
      <c r="AI12" s="462">
        <v>0</v>
      </c>
      <c r="AJ12" s="462">
        <v>0</v>
      </c>
      <c r="AK12" s="462">
        <v>0</v>
      </c>
      <c r="AL12" s="462">
        <v>0</v>
      </c>
      <c r="AM12" s="462">
        <v>0</v>
      </c>
      <c r="AN12" s="462">
        <v>0</v>
      </c>
      <c r="AO12" s="462">
        <v>0</v>
      </c>
      <c r="AP12" s="462">
        <v>0</v>
      </c>
      <c r="AQ12" s="462">
        <v>0</v>
      </c>
      <c r="AR12" s="462">
        <v>0</v>
      </c>
      <c r="AS12" s="462">
        <v>0</v>
      </c>
      <c r="AT12" s="462">
        <v>0</v>
      </c>
      <c r="AU12" s="462">
        <v>33.820241139633715</v>
      </c>
      <c r="AV12" s="462">
        <v>38.849280743776184</v>
      </c>
      <c r="AW12" s="462">
        <v>48.008536628113497</v>
      </c>
      <c r="AX12" s="462">
        <v>56.356672354210382</v>
      </c>
      <c r="AY12" s="462">
        <v>64.784364907215206</v>
      </c>
      <c r="AZ12" s="462">
        <v>73.518112825873629</v>
      </c>
      <c r="BA12" s="462">
        <v>73.607826587184178</v>
      </c>
      <c r="BB12" s="462">
        <v>75.985307573862372</v>
      </c>
      <c r="BC12" s="462">
        <v>74.96821274017195</v>
      </c>
      <c r="BD12" s="462">
        <v>110.94512473473971</v>
      </c>
      <c r="BE12" s="462">
        <v>116.29057255558652</v>
      </c>
      <c r="BF12" s="462">
        <v>85.223353148190085</v>
      </c>
      <c r="BG12" s="462">
        <v>65.720530670387276</v>
      </c>
      <c r="BH12" s="462">
        <v>67.730159053523209</v>
      </c>
      <c r="BI12" s="462">
        <v>61.133322434450491</v>
      </c>
      <c r="BJ12" s="462">
        <v>65.355319793311324</v>
      </c>
      <c r="BK12" s="462">
        <v>72.370677078523357</v>
      </c>
      <c r="BL12" s="462">
        <v>73.596408364014252</v>
      </c>
      <c r="BM12" s="462">
        <v>75.753555715981278</v>
      </c>
      <c r="BN12" s="462">
        <v>69.860784076191223</v>
      </c>
      <c r="BO12" s="462">
        <v>62.222748535755187</v>
      </c>
      <c r="BP12" s="462">
        <v>66.223418276219917</v>
      </c>
      <c r="BQ12" s="462">
        <v>66.986111543238138</v>
      </c>
      <c r="BR12" s="462">
        <v>63.622282161202875</v>
      </c>
      <c r="BS12" s="462">
        <v>59.133770942217261</v>
      </c>
      <c r="BT12" s="462">
        <v>55.717803341998334</v>
      </c>
      <c r="BU12" s="462">
        <v>53.010732829553682</v>
      </c>
      <c r="BV12" s="462">
        <v>39.55131180153154</v>
      </c>
      <c r="BW12" s="462">
        <v>35.584869383742465</v>
      </c>
      <c r="BX12" s="463">
        <v>33.94689838887053</v>
      </c>
      <c r="BY12" s="463">
        <v>37.5116633987843</v>
      </c>
      <c r="BZ12" s="463">
        <v>35.281467328622966</v>
      </c>
      <c r="CA12" s="463">
        <v>35.948296010528026</v>
      </c>
      <c r="CB12" s="463">
        <v>38.383455022216602</v>
      </c>
      <c r="CC12" s="463">
        <v>41.523724194600454</v>
      </c>
      <c r="CD12" s="463">
        <v>41.726528591576837</v>
      </c>
      <c r="CE12" s="463">
        <v>39.459600867758887</v>
      </c>
      <c r="CF12" s="463">
        <v>39.307666717033243</v>
      </c>
      <c r="CG12" s="463">
        <v>41.174529560030813</v>
      </c>
      <c r="CH12" s="464">
        <v>43.092997371077416</v>
      </c>
    </row>
    <row r="13" spans="1:86" s="414" customFormat="1" ht="35.25" customHeight="1" thickBot="1" x14ac:dyDescent="0.3">
      <c r="B13" s="486" t="s">
        <v>766</v>
      </c>
      <c r="C13" s="487"/>
      <c r="D13" s="488">
        <v>0</v>
      </c>
      <c r="E13" s="488">
        <v>0</v>
      </c>
      <c r="F13" s="488">
        <v>0</v>
      </c>
      <c r="G13" s="488">
        <v>0</v>
      </c>
      <c r="H13" s="488">
        <v>0</v>
      </c>
      <c r="I13" s="488">
        <v>0</v>
      </c>
      <c r="J13" s="488">
        <v>0</v>
      </c>
      <c r="K13" s="488">
        <v>0</v>
      </c>
      <c r="L13" s="488">
        <v>0</v>
      </c>
      <c r="M13" s="488">
        <v>0</v>
      </c>
      <c r="N13" s="488">
        <v>0</v>
      </c>
      <c r="O13" s="488">
        <v>0</v>
      </c>
      <c r="P13" s="488">
        <v>0</v>
      </c>
      <c r="Q13" s="488">
        <v>0</v>
      </c>
      <c r="R13" s="488">
        <v>0</v>
      </c>
      <c r="S13" s="488">
        <v>0</v>
      </c>
      <c r="T13" s="488">
        <v>0</v>
      </c>
      <c r="U13" s="488">
        <v>0</v>
      </c>
      <c r="V13" s="488">
        <v>0</v>
      </c>
      <c r="W13" s="488">
        <v>0</v>
      </c>
      <c r="X13" s="488">
        <v>0</v>
      </c>
      <c r="Y13" s="488">
        <v>0</v>
      </c>
      <c r="Z13" s="488">
        <v>0</v>
      </c>
      <c r="AA13" s="488">
        <v>0</v>
      </c>
      <c r="AB13" s="488">
        <v>0</v>
      </c>
      <c r="AC13" s="488">
        <v>0</v>
      </c>
      <c r="AD13" s="488">
        <v>0</v>
      </c>
      <c r="AE13" s="488">
        <v>0</v>
      </c>
      <c r="AF13" s="488" t="s">
        <v>616</v>
      </c>
      <c r="AG13" s="488" t="s">
        <v>616</v>
      </c>
      <c r="AH13" s="488" t="s">
        <v>616</v>
      </c>
      <c r="AI13" s="488" t="s">
        <v>616</v>
      </c>
      <c r="AJ13" s="488" t="s">
        <v>616</v>
      </c>
      <c r="AK13" s="488" t="s">
        <v>616</v>
      </c>
      <c r="AL13" s="488" t="s">
        <v>616</v>
      </c>
      <c r="AM13" s="488" t="s">
        <v>616</v>
      </c>
      <c r="AN13" s="488" t="s">
        <v>616</v>
      </c>
      <c r="AO13" s="488" t="s">
        <v>616</v>
      </c>
      <c r="AP13" s="488" t="s">
        <v>616</v>
      </c>
      <c r="AQ13" s="488" t="s">
        <v>616</v>
      </c>
      <c r="AR13" s="488" t="s">
        <v>616</v>
      </c>
      <c r="AS13" s="488" t="s">
        <v>616</v>
      </c>
      <c r="AT13" s="488" t="s">
        <v>616</v>
      </c>
      <c r="AU13" s="488" t="s">
        <v>616</v>
      </c>
      <c r="AV13" s="488" t="s">
        <v>616</v>
      </c>
      <c r="AW13" s="488" t="s">
        <v>616</v>
      </c>
      <c r="AX13" s="488" t="s">
        <v>616</v>
      </c>
      <c r="AY13" s="488" t="s">
        <v>616</v>
      </c>
      <c r="AZ13" s="488" t="s">
        <v>616</v>
      </c>
      <c r="BA13" s="488" t="s">
        <v>616</v>
      </c>
      <c r="BB13" s="488" t="s">
        <v>616</v>
      </c>
      <c r="BC13" s="488" t="s">
        <v>616</v>
      </c>
      <c r="BD13" s="488" t="s">
        <v>616</v>
      </c>
      <c r="BE13" s="488">
        <v>2.5709054917110463E-2</v>
      </c>
      <c r="BF13" s="488">
        <v>4.088705598408672E-2</v>
      </c>
      <c r="BG13" s="488">
        <v>0.39135315949209781</v>
      </c>
      <c r="BH13" s="488">
        <v>0.35779532089685145</v>
      </c>
      <c r="BI13" s="488">
        <v>0.39963875971838919</v>
      </c>
      <c r="BJ13" s="488">
        <v>0.44918221751252407</v>
      </c>
      <c r="BK13" s="488">
        <v>0.8148792601319349</v>
      </c>
      <c r="BL13" s="488">
        <v>0.45834461345132416</v>
      </c>
      <c r="BM13" s="488">
        <v>0.59767091668409178</v>
      </c>
      <c r="BN13" s="488">
        <v>0.69262092836004852</v>
      </c>
      <c r="BO13" s="488">
        <v>0.89407845974559519</v>
      </c>
      <c r="BP13" s="488">
        <v>1.2029402700534211</v>
      </c>
      <c r="BQ13" s="488">
        <v>1.4432349035175649</v>
      </c>
      <c r="BR13" s="488">
        <v>1.6177501876822722</v>
      </c>
      <c r="BS13" s="488">
        <v>1.7633168153181848</v>
      </c>
      <c r="BT13" s="488">
        <v>1.8111953774836713</v>
      </c>
      <c r="BU13" s="488">
        <v>1.8978888718632088</v>
      </c>
      <c r="BV13" s="488">
        <v>2.188205679714549</v>
      </c>
      <c r="BW13" s="488">
        <v>2.7725873036253108</v>
      </c>
      <c r="BX13" s="488">
        <v>2.9745237562906217</v>
      </c>
      <c r="BY13" s="488">
        <v>3.1957032960296465</v>
      </c>
      <c r="BZ13" s="488">
        <v>2.7772522951022176</v>
      </c>
      <c r="CA13" s="488">
        <v>2.7939800793627017</v>
      </c>
      <c r="CB13" s="488">
        <v>5.6586419138390145</v>
      </c>
      <c r="CC13" s="488">
        <v>5.922223667551771</v>
      </c>
      <c r="CD13" s="488">
        <v>6.3686783720848421</v>
      </c>
      <c r="CE13" s="488">
        <v>6.7093435750144668</v>
      </c>
      <c r="CF13" s="488">
        <v>6.939689021247359</v>
      </c>
      <c r="CG13" s="488">
        <v>7.1606519284696413</v>
      </c>
      <c r="CH13" s="489">
        <v>7.3486260618634009</v>
      </c>
    </row>
    <row r="14" spans="1:86" ht="41.25" customHeight="1" x14ac:dyDescent="0.3">
      <c r="A14" s="490"/>
      <c r="B14" s="475" t="s">
        <v>767</v>
      </c>
      <c r="C14" s="491"/>
      <c r="D14" s="477" t="s">
        <v>680</v>
      </c>
      <c r="E14" s="477" t="s">
        <v>681</v>
      </c>
      <c r="F14" s="477" t="s">
        <v>682</v>
      </c>
      <c r="G14" s="477" t="s">
        <v>683</v>
      </c>
      <c r="H14" s="477" t="s">
        <v>684</v>
      </c>
      <c r="I14" s="477" t="s">
        <v>685</v>
      </c>
      <c r="J14" s="477" t="s">
        <v>686</v>
      </c>
      <c r="K14" s="477" t="s">
        <v>687</v>
      </c>
      <c r="L14" s="477" t="s">
        <v>688</v>
      </c>
      <c r="M14" s="477" t="s">
        <v>689</v>
      </c>
      <c r="N14" s="477" t="s">
        <v>690</v>
      </c>
      <c r="O14" s="477" t="s">
        <v>691</v>
      </c>
      <c r="P14" s="477" t="s">
        <v>692</v>
      </c>
      <c r="Q14" s="477" t="s">
        <v>693</v>
      </c>
      <c r="R14" s="477" t="s">
        <v>694</v>
      </c>
      <c r="S14" s="477" t="s">
        <v>695</v>
      </c>
      <c r="T14" s="477" t="s">
        <v>696</v>
      </c>
      <c r="U14" s="477" t="s">
        <v>697</v>
      </c>
      <c r="V14" s="477" t="s">
        <v>698</v>
      </c>
      <c r="W14" s="477" t="s">
        <v>699</v>
      </c>
      <c r="X14" s="477" t="s">
        <v>700</v>
      </c>
      <c r="Y14" s="477" t="s">
        <v>701</v>
      </c>
      <c r="Z14" s="477" t="s">
        <v>702</v>
      </c>
      <c r="AA14" s="477" t="s">
        <v>703</v>
      </c>
      <c r="AB14" s="477" t="s">
        <v>704</v>
      </c>
      <c r="AC14" s="477" t="s">
        <v>705</v>
      </c>
      <c r="AD14" s="477" t="s">
        <v>706</v>
      </c>
      <c r="AE14" s="477" t="s">
        <v>707</v>
      </c>
      <c r="AF14" s="477" t="s">
        <v>708</v>
      </c>
      <c r="AG14" s="477" t="s">
        <v>709</v>
      </c>
      <c r="AH14" s="477" t="s">
        <v>710</v>
      </c>
      <c r="AI14" s="477" t="s">
        <v>711</v>
      </c>
      <c r="AJ14" s="477" t="s">
        <v>712</v>
      </c>
      <c r="AK14" s="477" t="s">
        <v>713</v>
      </c>
      <c r="AL14" s="477" t="s">
        <v>714</v>
      </c>
      <c r="AM14" s="477" t="s">
        <v>715</v>
      </c>
      <c r="AN14" s="477" t="s">
        <v>716</v>
      </c>
      <c r="AO14" s="477" t="s">
        <v>717</v>
      </c>
      <c r="AP14" s="477" t="s">
        <v>718</v>
      </c>
      <c r="AQ14" s="477" t="s">
        <v>719</v>
      </c>
      <c r="AR14" s="477" t="s">
        <v>720</v>
      </c>
      <c r="AS14" s="477" t="s">
        <v>721</v>
      </c>
      <c r="AT14" s="477" t="s">
        <v>722</v>
      </c>
      <c r="AU14" s="477" t="s">
        <v>723</v>
      </c>
      <c r="AV14" s="477" t="s">
        <v>724</v>
      </c>
      <c r="AW14" s="477" t="s">
        <v>725</v>
      </c>
      <c r="AX14" s="477" t="s">
        <v>726</v>
      </c>
      <c r="AY14" s="477" t="s">
        <v>727</v>
      </c>
      <c r="AZ14" s="477" t="s">
        <v>728</v>
      </c>
      <c r="BA14" s="477" t="s">
        <v>729</v>
      </c>
      <c r="BB14" s="477" t="s">
        <v>730</v>
      </c>
      <c r="BC14" s="477" t="s">
        <v>731</v>
      </c>
      <c r="BD14" s="477" t="s">
        <v>732</v>
      </c>
      <c r="BE14" s="477" t="s">
        <v>733</v>
      </c>
      <c r="BF14" s="477" t="s">
        <v>734</v>
      </c>
      <c r="BG14" s="477" t="s">
        <v>735</v>
      </c>
      <c r="BH14" s="477" t="s">
        <v>736</v>
      </c>
      <c r="BI14" s="477" t="s">
        <v>737</v>
      </c>
      <c r="BJ14" s="477" t="s">
        <v>738</v>
      </c>
      <c r="BK14" s="477" t="s">
        <v>739</v>
      </c>
      <c r="BL14" s="477" t="s">
        <v>740</v>
      </c>
      <c r="BM14" s="477" t="s">
        <v>741</v>
      </c>
      <c r="BN14" s="477" t="s">
        <v>742</v>
      </c>
      <c r="BO14" s="477" t="s">
        <v>743</v>
      </c>
      <c r="BP14" s="477" t="s">
        <v>744</v>
      </c>
      <c r="BQ14" s="477" t="s">
        <v>745</v>
      </c>
      <c r="BR14" s="477" t="s">
        <v>746</v>
      </c>
      <c r="BS14" s="477" t="s">
        <v>747</v>
      </c>
      <c r="BT14" s="477" t="s">
        <v>748</v>
      </c>
      <c r="BU14" s="477" t="s">
        <v>749</v>
      </c>
      <c r="BV14" s="477" t="s">
        <v>750</v>
      </c>
      <c r="BW14" s="477" t="s">
        <v>751</v>
      </c>
      <c r="BX14" s="477" t="s">
        <v>752</v>
      </c>
      <c r="BY14" s="477" t="s">
        <v>753</v>
      </c>
      <c r="BZ14" s="477" t="s">
        <v>754</v>
      </c>
      <c r="CA14" s="477" t="s">
        <v>755</v>
      </c>
      <c r="CB14" s="477" t="s">
        <v>756</v>
      </c>
      <c r="CC14" s="477" t="s">
        <v>757</v>
      </c>
      <c r="CD14" s="477" t="s">
        <v>758</v>
      </c>
      <c r="CE14" s="477" t="s">
        <v>759</v>
      </c>
      <c r="CF14" s="477" t="s">
        <v>760</v>
      </c>
      <c r="CG14" s="477" t="s">
        <v>761</v>
      </c>
      <c r="CH14" s="478" t="s">
        <v>762</v>
      </c>
    </row>
    <row r="15" spans="1:86" s="494" customFormat="1" ht="26.25" customHeight="1" x14ac:dyDescent="0.3">
      <c r="A15" s="492"/>
      <c r="B15" s="64" t="s">
        <v>276</v>
      </c>
      <c r="C15" s="493"/>
      <c r="D15" s="457">
        <v>0</v>
      </c>
      <c r="E15" s="457">
        <v>0</v>
      </c>
      <c r="F15" s="457">
        <v>0</v>
      </c>
      <c r="G15" s="457">
        <v>0</v>
      </c>
      <c r="H15" s="457">
        <v>0</v>
      </c>
      <c r="I15" s="457">
        <v>0</v>
      </c>
      <c r="J15" s="457">
        <v>0</v>
      </c>
      <c r="K15" s="457">
        <v>0</v>
      </c>
      <c r="L15" s="457">
        <v>0</v>
      </c>
      <c r="M15" s="457">
        <v>0</v>
      </c>
      <c r="N15" s="457">
        <v>0</v>
      </c>
      <c r="O15" s="457">
        <v>0</v>
      </c>
      <c r="P15" s="457">
        <v>0</v>
      </c>
      <c r="Q15" s="457">
        <v>0</v>
      </c>
      <c r="R15" s="457">
        <v>0</v>
      </c>
      <c r="S15" s="457">
        <v>0</v>
      </c>
      <c r="T15" s="457">
        <v>0</v>
      </c>
      <c r="U15" s="457">
        <v>0</v>
      </c>
      <c r="V15" s="457">
        <v>0</v>
      </c>
      <c r="W15" s="457">
        <v>0</v>
      </c>
      <c r="X15" s="457">
        <v>0</v>
      </c>
      <c r="Y15" s="457">
        <v>0</v>
      </c>
      <c r="Z15" s="457">
        <v>0</v>
      </c>
      <c r="AA15" s="457">
        <v>0</v>
      </c>
      <c r="AB15" s="457">
        <v>0</v>
      </c>
      <c r="AC15" s="457">
        <v>0</v>
      </c>
      <c r="AD15" s="457">
        <v>0</v>
      </c>
      <c r="AE15" s="457">
        <v>0</v>
      </c>
      <c r="AF15" s="457">
        <v>0</v>
      </c>
      <c r="AG15" s="457">
        <v>0</v>
      </c>
      <c r="AH15" s="457">
        <v>6</v>
      </c>
      <c r="AI15" s="457">
        <v>6</v>
      </c>
      <c r="AJ15" s="457">
        <v>7</v>
      </c>
      <c r="AK15" s="457">
        <v>7</v>
      </c>
      <c r="AL15" s="457">
        <v>8</v>
      </c>
      <c r="AM15" s="457">
        <v>9</v>
      </c>
      <c r="AN15" s="457">
        <v>10</v>
      </c>
      <c r="AO15" s="457">
        <v>10</v>
      </c>
      <c r="AP15" s="457">
        <v>33</v>
      </c>
      <c r="AQ15" s="457">
        <v>76</v>
      </c>
      <c r="AR15" s="457">
        <v>104</v>
      </c>
      <c r="AS15" s="457">
        <v>118</v>
      </c>
      <c r="AT15" s="457">
        <v>130</v>
      </c>
      <c r="AU15" s="457">
        <v>152</v>
      </c>
      <c r="AV15" s="457">
        <v>182</v>
      </c>
      <c r="AW15" s="457">
        <v>220</v>
      </c>
      <c r="AX15" s="457">
        <v>263</v>
      </c>
      <c r="AY15" s="457">
        <v>326</v>
      </c>
      <c r="AZ15" s="457">
        <v>343</v>
      </c>
      <c r="BA15" s="457">
        <v>367</v>
      </c>
      <c r="BB15" s="457">
        <v>373</v>
      </c>
      <c r="BC15" s="457">
        <v>448</v>
      </c>
      <c r="BD15" s="457">
        <v>459</v>
      </c>
      <c r="BE15" s="457">
        <v>493</v>
      </c>
      <c r="BF15" s="457">
        <v>541</v>
      </c>
      <c r="BG15" s="457">
        <v>632</v>
      </c>
      <c r="BH15" s="457">
        <v>702</v>
      </c>
      <c r="BI15" s="457">
        <v>754</v>
      </c>
      <c r="BJ15" s="457">
        <v>803</v>
      </c>
      <c r="BK15" s="457">
        <v>852</v>
      </c>
      <c r="BL15" s="457">
        <v>907</v>
      </c>
      <c r="BM15" s="457">
        <v>961</v>
      </c>
      <c r="BN15" s="457">
        <v>1004</v>
      </c>
      <c r="BO15" s="457">
        <v>1032</v>
      </c>
      <c r="BP15" s="457">
        <v>1056</v>
      </c>
      <c r="BQ15" s="457">
        <v>1071</v>
      </c>
      <c r="BR15" s="457">
        <v>1108</v>
      </c>
      <c r="BS15" s="457">
        <v>1170</v>
      </c>
      <c r="BT15" s="457">
        <v>1210</v>
      </c>
      <c r="BU15" s="457">
        <v>1245</v>
      </c>
      <c r="BV15" s="457">
        <v>1219</v>
      </c>
      <c r="BW15" s="457">
        <v>1179</v>
      </c>
      <c r="BX15" s="458">
        <v>1181</v>
      </c>
      <c r="BY15" s="458">
        <v>1187</v>
      </c>
      <c r="BZ15" s="458">
        <v>1230</v>
      </c>
      <c r="CA15" s="458">
        <v>1258</v>
      </c>
      <c r="CB15" s="458">
        <v>1325</v>
      </c>
      <c r="CC15" s="458">
        <v>1404</v>
      </c>
      <c r="CD15" s="458">
        <v>1468</v>
      </c>
      <c r="CE15" s="458">
        <v>1508</v>
      </c>
      <c r="CF15" s="458">
        <v>1552</v>
      </c>
      <c r="CG15" s="458">
        <v>1597</v>
      </c>
      <c r="CH15" s="460">
        <v>1628</v>
      </c>
    </row>
    <row r="16" spans="1:86" s="287" customFormat="1" ht="15.6" x14ac:dyDescent="0.3">
      <c r="A16" s="461"/>
      <c r="B16" s="72" t="s">
        <v>470</v>
      </c>
      <c r="C16" s="467"/>
      <c r="D16" s="462">
        <v>0</v>
      </c>
      <c r="E16" s="462">
        <v>0</v>
      </c>
      <c r="F16" s="462">
        <v>0</v>
      </c>
      <c r="G16" s="462">
        <v>0</v>
      </c>
      <c r="H16" s="462">
        <v>0</v>
      </c>
      <c r="I16" s="462">
        <v>0</v>
      </c>
      <c r="J16" s="462">
        <v>0</v>
      </c>
      <c r="K16" s="462">
        <v>0</v>
      </c>
      <c r="L16" s="462">
        <v>0</v>
      </c>
      <c r="M16" s="462">
        <v>0</v>
      </c>
      <c r="N16" s="462">
        <v>0</v>
      </c>
      <c r="O16" s="462">
        <v>0</v>
      </c>
      <c r="P16" s="462">
        <v>0</v>
      </c>
      <c r="Q16" s="462">
        <v>0</v>
      </c>
      <c r="R16" s="462">
        <v>0</v>
      </c>
      <c r="S16" s="462">
        <v>0</v>
      </c>
      <c r="T16" s="462">
        <v>0</v>
      </c>
      <c r="U16" s="462">
        <v>0</v>
      </c>
      <c r="V16" s="462">
        <v>0</v>
      </c>
      <c r="W16" s="462">
        <v>0</v>
      </c>
      <c r="X16" s="462">
        <v>0</v>
      </c>
      <c r="Y16" s="462">
        <v>0</v>
      </c>
      <c r="Z16" s="462">
        <v>0</v>
      </c>
      <c r="AA16" s="462">
        <v>0</v>
      </c>
      <c r="AB16" s="462">
        <v>0</v>
      </c>
      <c r="AC16" s="462">
        <v>0</v>
      </c>
      <c r="AD16" s="462">
        <v>0</v>
      </c>
      <c r="AE16" s="462">
        <v>0</v>
      </c>
      <c r="AF16" s="462">
        <v>0</v>
      </c>
      <c r="AG16" s="462">
        <v>0</v>
      </c>
      <c r="AH16" s="462">
        <v>6</v>
      </c>
      <c r="AI16" s="462">
        <v>6</v>
      </c>
      <c r="AJ16" s="462">
        <v>7</v>
      </c>
      <c r="AK16" s="462">
        <v>7</v>
      </c>
      <c r="AL16" s="462">
        <v>8</v>
      </c>
      <c r="AM16" s="462">
        <v>9</v>
      </c>
      <c r="AN16" s="462">
        <v>10</v>
      </c>
      <c r="AO16" s="462">
        <v>10</v>
      </c>
      <c r="AP16" s="462">
        <v>33</v>
      </c>
      <c r="AQ16" s="462">
        <v>76</v>
      </c>
      <c r="AR16" s="462">
        <v>104</v>
      </c>
      <c r="AS16" s="462">
        <v>118</v>
      </c>
      <c r="AT16" s="462">
        <v>130</v>
      </c>
      <c r="AU16" s="462">
        <v>152</v>
      </c>
      <c r="AV16" s="462">
        <v>182</v>
      </c>
      <c r="AW16" s="462">
        <v>220</v>
      </c>
      <c r="AX16" s="462">
        <v>263</v>
      </c>
      <c r="AY16" s="462">
        <v>326</v>
      </c>
      <c r="AZ16" s="462">
        <v>343</v>
      </c>
      <c r="BA16" s="462">
        <v>367</v>
      </c>
      <c r="BB16" s="462">
        <v>373</v>
      </c>
      <c r="BC16" s="462">
        <v>378</v>
      </c>
      <c r="BD16" s="462">
        <v>384</v>
      </c>
      <c r="BE16" s="462">
        <v>386</v>
      </c>
      <c r="BF16" s="462">
        <v>395</v>
      </c>
      <c r="BG16" s="462">
        <v>406</v>
      </c>
      <c r="BH16" s="462">
        <v>429</v>
      </c>
      <c r="BI16" s="462">
        <v>446</v>
      </c>
      <c r="BJ16" s="462">
        <v>458</v>
      </c>
      <c r="BK16" s="462">
        <v>471</v>
      </c>
      <c r="BL16" s="462">
        <v>492</v>
      </c>
      <c r="BM16" s="462">
        <v>521</v>
      </c>
      <c r="BN16" s="462">
        <v>553</v>
      </c>
      <c r="BO16" s="462">
        <v>584</v>
      </c>
      <c r="BP16" s="462">
        <v>618</v>
      </c>
      <c r="BQ16" s="462">
        <v>653</v>
      </c>
      <c r="BR16" s="462">
        <v>699</v>
      </c>
      <c r="BS16" s="462">
        <v>760</v>
      </c>
      <c r="BT16" s="462">
        <v>798</v>
      </c>
      <c r="BU16" s="462">
        <v>826</v>
      </c>
      <c r="BV16" s="462">
        <v>815</v>
      </c>
      <c r="BW16" s="462">
        <v>808</v>
      </c>
      <c r="BX16" s="463">
        <v>850</v>
      </c>
      <c r="BY16" s="463">
        <v>848</v>
      </c>
      <c r="BZ16" s="463">
        <v>872</v>
      </c>
      <c r="CA16" s="463">
        <v>903</v>
      </c>
      <c r="CB16" s="463">
        <v>954</v>
      </c>
      <c r="CC16" s="463">
        <v>1018</v>
      </c>
      <c r="CD16" s="463">
        <v>1081</v>
      </c>
      <c r="CE16" s="463">
        <v>1130</v>
      </c>
      <c r="CF16" s="463">
        <v>1173</v>
      </c>
      <c r="CG16" s="463">
        <v>1211</v>
      </c>
      <c r="CH16" s="464">
        <v>1237</v>
      </c>
    </row>
    <row r="17" spans="1:86" x14ac:dyDescent="0.25">
      <c r="B17" s="238" t="s">
        <v>569</v>
      </c>
      <c r="D17" s="462">
        <v>0</v>
      </c>
      <c r="E17" s="462">
        <v>0</v>
      </c>
      <c r="F17" s="462">
        <v>0</v>
      </c>
      <c r="G17" s="462">
        <v>0</v>
      </c>
      <c r="H17" s="462">
        <v>0</v>
      </c>
      <c r="I17" s="462">
        <v>0</v>
      </c>
      <c r="J17" s="462">
        <v>0</v>
      </c>
      <c r="K17" s="462">
        <v>0</v>
      </c>
      <c r="L17" s="462">
        <v>0</v>
      </c>
      <c r="M17" s="462">
        <v>0</v>
      </c>
      <c r="N17" s="462">
        <v>0</v>
      </c>
      <c r="O17" s="462">
        <v>0</v>
      </c>
      <c r="P17" s="462">
        <v>0</v>
      </c>
      <c r="Q17" s="462">
        <v>0</v>
      </c>
      <c r="R17" s="462">
        <v>0</v>
      </c>
      <c r="S17" s="462">
        <v>0</v>
      </c>
      <c r="T17" s="462">
        <v>0</v>
      </c>
      <c r="U17" s="462">
        <v>0</v>
      </c>
      <c r="V17" s="462">
        <v>0</v>
      </c>
      <c r="W17" s="462">
        <v>0</v>
      </c>
      <c r="X17" s="462">
        <v>0</v>
      </c>
      <c r="Y17" s="462">
        <v>0</v>
      </c>
      <c r="Z17" s="462">
        <v>0</v>
      </c>
      <c r="AA17" s="462">
        <v>0</v>
      </c>
      <c r="AB17" s="462">
        <v>0</v>
      </c>
      <c r="AC17" s="462">
        <v>0</v>
      </c>
      <c r="AD17" s="462">
        <v>0</v>
      </c>
      <c r="AE17" s="462">
        <v>0</v>
      </c>
      <c r="AF17" s="462">
        <v>0</v>
      </c>
      <c r="AG17" s="462">
        <v>0</v>
      </c>
      <c r="AH17" s="462">
        <v>0</v>
      </c>
      <c r="AI17" s="462">
        <v>0</v>
      </c>
      <c r="AJ17" s="462">
        <v>0</v>
      </c>
      <c r="AK17" s="462">
        <v>0</v>
      </c>
      <c r="AL17" s="462">
        <v>0</v>
      </c>
      <c r="AM17" s="462">
        <v>0</v>
      </c>
      <c r="AN17" s="462">
        <v>0</v>
      </c>
      <c r="AO17" s="462">
        <v>0</v>
      </c>
      <c r="AP17" s="462">
        <v>0</v>
      </c>
      <c r="AQ17" s="462">
        <v>0</v>
      </c>
      <c r="AR17" s="462">
        <v>0</v>
      </c>
      <c r="AS17" s="462">
        <v>0</v>
      </c>
      <c r="AT17" s="462">
        <v>0</v>
      </c>
      <c r="AU17" s="462">
        <v>0</v>
      </c>
      <c r="AV17" s="462">
        <v>0</v>
      </c>
      <c r="AW17" s="462">
        <v>0</v>
      </c>
      <c r="AX17" s="462">
        <v>0</v>
      </c>
      <c r="AY17" s="462">
        <v>0</v>
      </c>
      <c r="AZ17" s="462">
        <v>0</v>
      </c>
      <c r="BA17" s="462">
        <v>0</v>
      </c>
      <c r="BB17" s="462">
        <v>0</v>
      </c>
      <c r="BC17" s="462">
        <v>0</v>
      </c>
      <c r="BD17" s="462">
        <v>0</v>
      </c>
      <c r="BE17" s="462">
        <v>0</v>
      </c>
      <c r="BF17" s="462">
        <v>0</v>
      </c>
      <c r="BG17" s="462">
        <v>386</v>
      </c>
      <c r="BH17" s="462">
        <v>407</v>
      </c>
      <c r="BI17" s="462">
        <v>422</v>
      </c>
      <c r="BJ17" s="462">
        <v>432</v>
      </c>
      <c r="BK17" s="462">
        <v>442</v>
      </c>
      <c r="BL17" s="462">
        <v>462</v>
      </c>
      <c r="BM17" s="462">
        <v>491</v>
      </c>
      <c r="BN17" s="462">
        <v>523</v>
      </c>
      <c r="BO17" s="462">
        <v>558</v>
      </c>
      <c r="BP17" s="462">
        <v>595</v>
      </c>
      <c r="BQ17" s="462">
        <v>631</v>
      </c>
      <c r="BR17" s="462">
        <v>679</v>
      </c>
      <c r="BS17" s="462">
        <v>740</v>
      </c>
      <c r="BT17" s="462">
        <v>780</v>
      </c>
      <c r="BU17" s="462">
        <v>809</v>
      </c>
      <c r="BV17" s="462">
        <v>803</v>
      </c>
      <c r="BW17" s="462">
        <v>797</v>
      </c>
      <c r="BX17" s="463">
        <v>839</v>
      </c>
      <c r="BY17" s="463">
        <v>836</v>
      </c>
      <c r="BZ17" s="463">
        <v>861</v>
      </c>
      <c r="CA17" s="463">
        <v>893</v>
      </c>
      <c r="CB17" s="463">
        <v>944</v>
      </c>
      <c r="CC17" s="463">
        <v>1008</v>
      </c>
      <c r="CD17" s="463">
        <v>1070</v>
      </c>
      <c r="CE17" s="463">
        <v>1118</v>
      </c>
      <c r="CF17" s="463">
        <v>1161</v>
      </c>
      <c r="CG17" s="463">
        <v>1199</v>
      </c>
      <c r="CH17" s="464">
        <v>1225</v>
      </c>
    </row>
    <row r="18" spans="1:86" x14ac:dyDescent="0.25">
      <c r="B18" s="238" t="s">
        <v>568</v>
      </c>
      <c r="D18" s="462">
        <v>0</v>
      </c>
      <c r="E18" s="462">
        <v>0</v>
      </c>
      <c r="F18" s="462">
        <v>0</v>
      </c>
      <c r="G18" s="462">
        <v>0</v>
      </c>
      <c r="H18" s="462">
        <v>0</v>
      </c>
      <c r="I18" s="462">
        <v>0</v>
      </c>
      <c r="J18" s="462">
        <v>0</v>
      </c>
      <c r="K18" s="462">
        <v>0</v>
      </c>
      <c r="L18" s="462">
        <v>0</v>
      </c>
      <c r="M18" s="462">
        <v>0</v>
      </c>
      <c r="N18" s="462">
        <v>0</v>
      </c>
      <c r="O18" s="462">
        <v>0</v>
      </c>
      <c r="P18" s="462">
        <v>0</v>
      </c>
      <c r="Q18" s="462">
        <v>0</v>
      </c>
      <c r="R18" s="462">
        <v>0</v>
      </c>
      <c r="S18" s="462">
        <v>0</v>
      </c>
      <c r="T18" s="462">
        <v>0</v>
      </c>
      <c r="U18" s="462">
        <v>0</v>
      </c>
      <c r="V18" s="462">
        <v>0</v>
      </c>
      <c r="W18" s="462">
        <v>0</v>
      </c>
      <c r="X18" s="462">
        <v>0</v>
      </c>
      <c r="Y18" s="462">
        <v>0</v>
      </c>
      <c r="Z18" s="462">
        <v>0</v>
      </c>
      <c r="AA18" s="462">
        <v>0</v>
      </c>
      <c r="AB18" s="462">
        <v>0</v>
      </c>
      <c r="AC18" s="462">
        <v>0</v>
      </c>
      <c r="AD18" s="462">
        <v>0</v>
      </c>
      <c r="AE18" s="462">
        <v>0</v>
      </c>
      <c r="AF18" s="462">
        <v>0</v>
      </c>
      <c r="AG18" s="462">
        <v>0</v>
      </c>
      <c r="AH18" s="462">
        <v>0</v>
      </c>
      <c r="AI18" s="462">
        <v>0</v>
      </c>
      <c r="AJ18" s="462">
        <v>0</v>
      </c>
      <c r="AK18" s="462">
        <v>0</v>
      </c>
      <c r="AL18" s="462">
        <v>0</v>
      </c>
      <c r="AM18" s="462">
        <v>0</v>
      </c>
      <c r="AN18" s="462">
        <v>0</v>
      </c>
      <c r="AO18" s="462">
        <v>0</v>
      </c>
      <c r="AP18" s="462">
        <v>0</v>
      </c>
      <c r="AQ18" s="462">
        <v>0</v>
      </c>
      <c r="AR18" s="462">
        <v>0</v>
      </c>
      <c r="AS18" s="462">
        <v>0</v>
      </c>
      <c r="AT18" s="462">
        <v>0</v>
      </c>
      <c r="AU18" s="462">
        <v>0</v>
      </c>
      <c r="AV18" s="462">
        <v>0</v>
      </c>
      <c r="AW18" s="462">
        <v>0</v>
      </c>
      <c r="AX18" s="462">
        <v>0</v>
      </c>
      <c r="AY18" s="462">
        <v>0</v>
      </c>
      <c r="AZ18" s="462">
        <v>0</v>
      </c>
      <c r="BA18" s="462">
        <v>0</v>
      </c>
      <c r="BB18" s="462">
        <v>0</v>
      </c>
      <c r="BC18" s="462">
        <v>0</v>
      </c>
      <c r="BD18" s="462">
        <v>0</v>
      </c>
      <c r="BE18" s="462">
        <v>0</v>
      </c>
      <c r="BF18" s="462">
        <v>0</v>
      </c>
      <c r="BG18" s="462">
        <v>20</v>
      </c>
      <c r="BH18" s="462">
        <v>22</v>
      </c>
      <c r="BI18" s="462">
        <v>24</v>
      </c>
      <c r="BJ18" s="462">
        <v>26</v>
      </c>
      <c r="BK18" s="462">
        <v>28</v>
      </c>
      <c r="BL18" s="462">
        <v>30</v>
      </c>
      <c r="BM18" s="462">
        <v>31</v>
      </c>
      <c r="BN18" s="462">
        <v>30</v>
      </c>
      <c r="BO18" s="462">
        <v>26</v>
      </c>
      <c r="BP18" s="462">
        <v>22</v>
      </c>
      <c r="BQ18" s="462">
        <v>22</v>
      </c>
      <c r="BR18" s="462">
        <v>20</v>
      </c>
      <c r="BS18" s="462">
        <v>19</v>
      </c>
      <c r="BT18" s="462">
        <v>18</v>
      </c>
      <c r="BU18" s="462">
        <v>17</v>
      </c>
      <c r="BV18" s="462">
        <v>12</v>
      </c>
      <c r="BW18" s="462">
        <v>11</v>
      </c>
      <c r="BX18" s="463">
        <v>11</v>
      </c>
      <c r="BY18" s="463">
        <v>11</v>
      </c>
      <c r="BZ18" s="463">
        <v>10</v>
      </c>
      <c r="CA18" s="463">
        <v>10</v>
      </c>
      <c r="CB18" s="463">
        <v>10</v>
      </c>
      <c r="CC18" s="463">
        <v>10</v>
      </c>
      <c r="CD18" s="463">
        <v>11</v>
      </c>
      <c r="CE18" s="463">
        <v>11</v>
      </c>
      <c r="CF18" s="463">
        <v>12</v>
      </c>
      <c r="CG18" s="463">
        <v>12</v>
      </c>
      <c r="CH18" s="464">
        <v>13</v>
      </c>
    </row>
    <row r="19" spans="1:86" ht="25.5" customHeight="1" x14ac:dyDescent="0.25">
      <c r="B19" s="72" t="s">
        <v>471</v>
      </c>
      <c r="D19" s="462">
        <v>0</v>
      </c>
      <c r="E19" s="462">
        <v>0</v>
      </c>
      <c r="F19" s="462">
        <v>0</v>
      </c>
      <c r="G19" s="462">
        <v>0</v>
      </c>
      <c r="H19" s="462">
        <v>0</v>
      </c>
      <c r="I19" s="462">
        <v>0</v>
      </c>
      <c r="J19" s="462">
        <v>0</v>
      </c>
      <c r="K19" s="462">
        <v>0</v>
      </c>
      <c r="L19" s="462">
        <v>0</v>
      </c>
      <c r="M19" s="462">
        <v>0</v>
      </c>
      <c r="N19" s="462">
        <v>0</v>
      </c>
      <c r="O19" s="462">
        <v>0</v>
      </c>
      <c r="P19" s="462">
        <v>0</v>
      </c>
      <c r="Q19" s="462">
        <v>0</v>
      </c>
      <c r="R19" s="462">
        <v>0</v>
      </c>
      <c r="S19" s="462">
        <v>0</v>
      </c>
      <c r="T19" s="462">
        <v>0</v>
      </c>
      <c r="U19" s="462">
        <v>0</v>
      </c>
      <c r="V19" s="462">
        <v>0</v>
      </c>
      <c r="W19" s="462">
        <v>0</v>
      </c>
      <c r="X19" s="462">
        <v>0</v>
      </c>
      <c r="Y19" s="462">
        <v>0</v>
      </c>
      <c r="Z19" s="462">
        <v>0</v>
      </c>
      <c r="AA19" s="462">
        <v>0</v>
      </c>
      <c r="AB19" s="462">
        <v>0</v>
      </c>
      <c r="AC19" s="462">
        <v>0</v>
      </c>
      <c r="AD19" s="462">
        <v>0</v>
      </c>
      <c r="AE19" s="462">
        <v>0</v>
      </c>
      <c r="AF19" s="462">
        <v>0</v>
      </c>
      <c r="AG19" s="462">
        <v>0</v>
      </c>
      <c r="AH19" s="462">
        <v>0</v>
      </c>
      <c r="AI19" s="462">
        <v>0</v>
      </c>
      <c r="AJ19" s="462">
        <v>0</v>
      </c>
      <c r="AK19" s="462">
        <v>0</v>
      </c>
      <c r="AL19" s="462">
        <v>0</v>
      </c>
      <c r="AM19" s="462">
        <v>0</v>
      </c>
      <c r="AN19" s="462">
        <v>0</v>
      </c>
      <c r="AO19" s="462">
        <v>0</v>
      </c>
      <c r="AP19" s="462">
        <v>0</v>
      </c>
      <c r="AQ19" s="462">
        <v>0</v>
      </c>
      <c r="AR19" s="462">
        <v>0</v>
      </c>
      <c r="AS19" s="462">
        <v>0</v>
      </c>
      <c r="AT19" s="462">
        <v>0</v>
      </c>
      <c r="AU19" s="462">
        <v>0</v>
      </c>
      <c r="AV19" s="462">
        <v>0</v>
      </c>
      <c r="AW19" s="462">
        <v>0</v>
      </c>
      <c r="AX19" s="462">
        <v>0</v>
      </c>
      <c r="AY19" s="462">
        <v>0</v>
      </c>
      <c r="AZ19" s="462">
        <v>0</v>
      </c>
      <c r="BA19" s="462">
        <v>0</v>
      </c>
      <c r="BB19" s="462">
        <v>0</v>
      </c>
      <c r="BC19" s="462">
        <v>71</v>
      </c>
      <c r="BD19" s="462">
        <v>75</v>
      </c>
      <c r="BE19" s="462">
        <v>107</v>
      </c>
      <c r="BF19" s="462">
        <v>146</v>
      </c>
      <c r="BG19" s="462">
        <v>226</v>
      </c>
      <c r="BH19" s="462">
        <v>273</v>
      </c>
      <c r="BI19" s="462">
        <v>308</v>
      </c>
      <c r="BJ19" s="462">
        <v>345</v>
      </c>
      <c r="BK19" s="462">
        <v>381</v>
      </c>
      <c r="BL19" s="462">
        <v>414</v>
      </c>
      <c r="BM19" s="462">
        <v>439</v>
      </c>
      <c r="BN19" s="462">
        <v>451</v>
      </c>
      <c r="BO19" s="462">
        <v>448</v>
      </c>
      <c r="BP19" s="462">
        <v>438</v>
      </c>
      <c r="BQ19" s="462">
        <v>418</v>
      </c>
      <c r="BR19" s="462">
        <v>409</v>
      </c>
      <c r="BS19" s="462">
        <v>411</v>
      </c>
      <c r="BT19" s="462">
        <v>412</v>
      </c>
      <c r="BU19" s="462">
        <v>419</v>
      </c>
      <c r="BV19" s="462">
        <v>404</v>
      </c>
      <c r="BW19" s="462">
        <v>371</v>
      </c>
      <c r="BX19" s="463">
        <v>331</v>
      </c>
      <c r="BY19" s="463">
        <v>340</v>
      </c>
      <c r="BZ19" s="463">
        <v>358</v>
      </c>
      <c r="CA19" s="463">
        <v>355</v>
      </c>
      <c r="CB19" s="463">
        <v>371</v>
      </c>
      <c r="CC19" s="463">
        <v>386</v>
      </c>
      <c r="CD19" s="463">
        <v>387</v>
      </c>
      <c r="CE19" s="463">
        <v>378</v>
      </c>
      <c r="CF19" s="463">
        <v>379</v>
      </c>
      <c r="CG19" s="463">
        <v>386</v>
      </c>
      <c r="CH19" s="464">
        <v>390</v>
      </c>
    </row>
    <row r="20" spans="1:86" x14ac:dyDescent="0.25">
      <c r="B20" s="238" t="s">
        <v>569</v>
      </c>
      <c r="D20" s="462">
        <v>0</v>
      </c>
      <c r="E20" s="462">
        <v>0</v>
      </c>
      <c r="F20" s="462">
        <v>0</v>
      </c>
      <c r="G20" s="462">
        <v>0</v>
      </c>
      <c r="H20" s="462">
        <v>0</v>
      </c>
      <c r="I20" s="462">
        <v>0</v>
      </c>
      <c r="J20" s="462">
        <v>0</v>
      </c>
      <c r="K20" s="462">
        <v>0</v>
      </c>
      <c r="L20" s="462">
        <v>0</v>
      </c>
      <c r="M20" s="462">
        <v>0</v>
      </c>
      <c r="N20" s="462">
        <v>0</v>
      </c>
      <c r="O20" s="462">
        <v>0</v>
      </c>
      <c r="P20" s="462">
        <v>0</v>
      </c>
      <c r="Q20" s="462">
        <v>0</v>
      </c>
      <c r="R20" s="462">
        <v>0</v>
      </c>
      <c r="S20" s="462">
        <v>0</v>
      </c>
      <c r="T20" s="462">
        <v>0</v>
      </c>
      <c r="U20" s="462">
        <v>0</v>
      </c>
      <c r="V20" s="462">
        <v>0</v>
      </c>
      <c r="W20" s="462">
        <v>0</v>
      </c>
      <c r="X20" s="462">
        <v>0</v>
      </c>
      <c r="Y20" s="462">
        <v>0</v>
      </c>
      <c r="Z20" s="462">
        <v>0</v>
      </c>
      <c r="AA20" s="462">
        <v>0</v>
      </c>
      <c r="AB20" s="462">
        <v>0</v>
      </c>
      <c r="AC20" s="462">
        <v>0</v>
      </c>
      <c r="AD20" s="462">
        <v>0</v>
      </c>
      <c r="AE20" s="462">
        <v>0</v>
      </c>
      <c r="AF20" s="462">
        <v>0</v>
      </c>
      <c r="AG20" s="462">
        <v>0</v>
      </c>
      <c r="AH20" s="462">
        <v>0</v>
      </c>
      <c r="AI20" s="462">
        <v>0</v>
      </c>
      <c r="AJ20" s="462">
        <v>0</v>
      </c>
      <c r="AK20" s="462">
        <v>0</v>
      </c>
      <c r="AL20" s="462">
        <v>0</v>
      </c>
      <c r="AM20" s="462">
        <v>0</v>
      </c>
      <c r="AN20" s="462">
        <v>0</v>
      </c>
      <c r="AO20" s="462">
        <v>0</v>
      </c>
      <c r="AP20" s="462">
        <v>0</v>
      </c>
      <c r="AQ20" s="462">
        <v>0</v>
      </c>
      <c r="AR20" s="462">
        <v>0</v>
      </c>
      <c r="AS20" s="462">
        <v>0</v>
      </c>
      <c r="AT20" s="462">
        <v>0</v>
      </c>
      <c r="AU20" s="462">
        <v>0</v>
      </c>
      <c r="AV20" s="462">
        <v>0</v>
      </c>
      <c r="AW20" s="462">
        <v>0</v>
      </c>
      <c r="AX20" s="462">
        <v>0</v>
      </c>
      <c r="AY20" s="462">
        <v>0</v>
      </c>
      <c r="AZ20" s="462">
        <v>0</v>
      </c>
      <c r="BA20" s="462">
        <v>0</v>
      </c>
      <c r="BB20" s="462">
        <v>0</v>
      </c>
      <c r="BC20" s="462">
        <v>0</v>
      </c>
      <c r="BD20" s="462">
        <v>0</v>
      </c>
      <c r="BE20" s="462">
        <v>0</v>
      </c>
      <c r="BF20" s="462">
        <v>0</v>
      </c>
      <c r="BG20" s="462">
        <v>69</v>
      </c>
      <c r="BH20" s="462">
        <v>60</v>
      </c>
      <c r="BI20" s="462">
        <v>53</v>
      </c>
      <c r="BJ20" s="462">
        <v>52</v>
      </c>
      <c r="BK20" s="462">
        <v>54</v>
      </c>
      <c r="BL20" s="462">
        <v>57</v>
      </c>
      <c r="BM20" s="462">
        <v>59</v>
      </c>
      <c r="BN20" s="462">
        <v>61</v>
      </c>
      <c r="BO20" s="462">
        <v>57</v>
      </c>
      <c r="BP20" s="462">
        <v>55</v>
      </c>
      <c r="BQ20" s="462">
        <v>44</v>
      </c>
      <c r="BR20" s="462">
        <v>52</v>
      </c>
      <c r="BS20" s="462">
        <v>52</v>
      </c>
      <c r="BT20" s="462">
        <v>65</v>
      </c>
      <c r="BU20" s="462">
        <v>75</v>
      </c>
      <c r="BV20" s="462">
        <v>91</v>
      </c>
      <c r="BW20" s="462">
        <v>79</v>
      </c>
      <c r="BX20" s="463">
        <v>61</v>
      </c>
      <c r="BY20" s="463">
        <v>75</v>
      </c>
      <c r="BZ20" s="463">
        <v>89</v>
      </c>
      <c r="CA20" s="463">
        <v>80</v>
      </c>
      <c r="CB20" s="463">
        <v>85</v>
      </c>
      <c r="CC20" s="463">
        <v>89</v>
      </c>
      <c r="CD20" s="463">
        <v>96</v>
      </c>
      <c r="CE20" s="463">
        <v>101</v>
      </c>
      <c r="CF20" s="463">
        <v>106</v>
      </c>
      <c r="CG20" s="463">
        <v>111</v>
      </c>
      <c r="CH20" s="464">
        <v>114</v>
      </c>
    </row>
    <row r="21" spans="1:86" ht="15" customHeight="1" x14ac:dyDescent="0.25">
      <c r="A21" s="417"/>
      <c r="B21" s="238" t="s">
        <v>568</v>
      </c>
      <c r="C21" s="417"/>
      <c r="D21" s="463">
        <v>0</v>
      </c>
      <c r="E21" s="463">
        <v>0</v>
      </c>
      <c r="F21" s="463">
        <v>0</v>
      </c>
      <c r="G21" s="463">
        <v>0</v>
      </c>
      <c r="H21" s="463">
        <v>0</v>
      </c>
      <c r="I21" s="463">
        <v>0</v>
      </c>
      <c r="J21" s="463">
        <v>0</v>
      </c>
      <c r="K21" s="463">
        <v>0</v>
      </c>
      <c r="L21" s="463">
        <v>0</v>
      </c>
      <c r="M21" s="463">
        <v>0</v>
      </c>
      <c r="N21" s="463">
        <v>0</v>
      </c>
      <c r="O21" s="463">
        <v>0</v>
      </c>
      <c r="P21" s="463">
        <v>0</v>
      </c>
      <c r="Q21" s="463">
        <v>0</v>
      </c>
      <c r="R21" s="463">
        <v>0</v>
      </c>
      <c r="S21" s="463">
        <v>0</v>
      </c>
      <c r="T21" s="463">
        <v>0</v>
      </c>
      <c r="U21" s="463">
        <v>0</v>
      </c>
      <c r="V21" s="463">
        <v>0</v>
      </c>
      <c r="W21" s="463">
        <v>0</v>
      </c>
      <c r="X21" s="463">
        <v>0</v>
      </c>
      <c r="Y21" s="463">
        <v>0</v>
      </c>
      <c r="Z21" s="463">
        <v>0</v>
      </c>
      <c r="AA21" s="463">
        <v>0</v>
      </c>
      <c r="AB21" s="463">
        <v>0</v>
      </c>
      <c r="AC21" s="463">
        <v>0</v>
      </c>
      <c r="AD21" s="463">
        <v>0</v>
      </c>
      <c r="AE21" s="463">
        <v>0</v>
      </c>
      <c r="AF21" s="463">
        <v>0</v>
      </c>
      <c r="AG21" s="463">
        <v>0</v>
      </c>
      <c r="AH21" s="463">
        <v>0</v>
      </c>
      <c r="AI21" s="463">
        <v>0</v>
      </c>
      <c r="AJ21" s="463">
        <v>0</v>
      </c>
      <c r="AK21" s="463">
        <v>0</v>
      </c>
      <c r="AL21" s="463">
        <v>0</v>
      </c>
      <c r="AM21" s="463">
        <v>0</v>
      </c>
      <c r="AN21" s="463">
        <v>0</v>
      </c>
      <c r="AO21" s="463">
        <v>0</v>
      </c>
      <c r="AP21" s="463">
        <v>0</v>
      </c>
      <c r="AQ21" s="463">
        <v>0</v>
      </c>
      <c r="AR21" s="463">
        <v>0</v>
      </c>
      <c r="AS21" s="463">
        <v>0</v>
      </c>
      <c r="AT21" s="463">
        <v>0</v>
      </c>
      <c r="AU21" s="463">
        <v>0</v>
      </c>
      <c r="AV21" s="463">
        <v>0</v>
      </c>
      <c r="AW21" s="463">
        <v>0</v>
      </c>
      <c r="AX21" s="463">
        <v>0</v>
      </c>
      <c r="AY21" s="463">
        <v>0</v>
      </c>
      <c r="AZ21" s="463">
        <v>0</v>
      </c>
      <c r="BA21" s="463">
        <v>0</v>
      </c>
      <c r="BB21" s="463">
        <v>0</v>
      </c>
      <c r="BC21" s="463">
        <v>0</v>
      </c>
      <c r="BD21" s="463">
        <v>0</v>
      </c>
      <c r="BE21" s="463">
        <v>0</v>
      </c>
      <c r="BF21" s="463">
        <v>0</v>
      </c>
      <c r="BG21" s="463">
        <v>158</v>
      </c>
      <c r="BH21" s="463">
        <v>213</v>
      </c>
      <c r="BI21" s="463">
        <v>255</v>
      </c>
      <c r="BJ21" s="463">
        <v>292</v>
      </c>
      <c r="BK21" s="463">
        <v>327</v>
      </c>
      <c r="BL21" s="463">
        <v>357</v>
      </c>
      <c r="BM21" s="463">
        <v>381</v>
      </c>
      <c r="BN21" s="463">
        <v>390</v>
      </c>
      <c r="BO21" s="463">
        <v>391</v>
      </c>
      <c r="BP21" s="463">
        <v>383</v>
      </c>
      <c r="BQ21" s="463">
        <v>374</v>
      </c>
      <c r="BR21" s="463">
        <v>358</v>
      </c>
      <c r="BS21" s="463">
        <v>359</v>
      </c>
      <c r="BT21" s="463">
        <v>347</v>
      </c>
      <c r="BU21" s="463">
        <v>344</v>
      </c>
      <c r="BV21" s="463">
        <v>313</v>
      </c>
      <c r="BW21" s="463">
        <v>293</v>
      </c>
      <c r="BX21" s="463">
        <v>271</v>
      </c>
      <c r="BY21" s="463">
        <v>265</v>
      </c>
      <c r="BZ21" s="463">
        <v>269</v>
      </c>
      <c r="CA21" s="463">
        <v>275</v>
      </c>
      <c r="CB21" s="463">
        <v>286</v>
      </c>
      <c r="CC21" s="463">
        <v>296</v>
      </c>
      <c r="CD21" s="463">
        <v>291</v>
      </c>
      <c r="CE21" s="463">
        <v>277</v>
      </c>
      <c r="CF21" s="463">
        <v>272</v>
      </c>
      <c r="CG21" s="463">
        <v>275</v>
      </c>
      <c r="CH21" s="464">
        <v>276</v>
      </c>
    </row>
    <row r="22" spans="1:86" ht="25.5" customHeight="1" x14ac:dyDescent="0.25">
      <c r="A22" s="417"/>
      <c r="B22" s="238" t="s">
        <v>766</v>
      </c>
      <c r="C22" s="417"/>
      <c r="D22" s="463"/>
      <c r="E22" s="463"/>
      <c r="F22" s="463"/>
      <c r="G22" s="463"/>
      <c r="H22" s="463"/>
      <c r="I22" s="463"/>
      <c r="J22" s="463"/>
      <c r="K22" s="463"/>
      <c r="L22" s="463"/>
      <c r="M22" s="463"/>
      <c r="N22" s="463"/>
      <c r="O22" s="463"/>
      <c r="P22" s="463"/>
      <c r="Q22" s="463"/>
      <c r="R22" s="463"/>
      <c r="S22" s="463"/>
      <c r="T22" s="463"/>
      <c r="U22" s="463"/>
      <c r="V22" s="463"/>
      <c r="W22" s="463"/>
      <c r="X22" s="463"/>
      <c r="Y22" s="463"/>
      <c r="Z22" s="463"/>
      <c r="AA22" s="463"/>
      <c r="AB22" s="463"/>
      <c r="AC22" s="463"/>
      <c r="AD22" s="463"/>
      <c r="AE22" s="463"/>
      <c r="AF22" s="463"/>
      <c r="AG22" s="463"/>
      <c r="AH22" s="463"/>
      <c r="AI22" s="463"/>
      <c r="AJ22" s="463"/>
      <c r="AK22" s="463"/>
      <c r="AL22" s="463"/>
      <c r="AM22" s="463"/>
      <c r="AN22" s="463"/>
      <c r="AO22" s="463"/>
      <c r="AP22" s="463"/>
      <c r="AQ22" s="463"/>
      <c r="AR22" s="463"/>
      <c r="AS22" s="463"/>
      <c r="AT22" s="463"/>
      <c r="AU22" s="463"/>
      <c r="AV22" s="463"/>
      <c r="AW22" s="463"/>
      <c r="AX22" s="463"/>
      <c r="AY22" s="463"/>
      <c r="AZ22" s="463"/>
      <c r="BA22" s="463"/>
      <c r="BB22" s="463"/>
      <c r="BC22" s="463"/>
      <c r="BD22" s="463"/>
      <c r="BE22" s="463"/>
      <c r="BF22" s="463"/>
      <c r="BG22" s="463">
        <v>0</v>
      </c>
      <c r="BH22" s="463">
        <v>0</v>
      </c>
      <c r="BI22" s="463">
        <v>0</v>
      </c>
      <c r="BJ22" s="463">
        <v>0</v>
      </c>
      <c r="BK22" s="463">
        <v>0</v>
      </c>
      <c r="BL22" s="463">
        <v>0</v>
      </c>
      <c r="BM22" s="463">
        <v>0</v>
      </c>
      <c r="BN22" s="463">
        <v>0</v>
      </c>
      <c r="BO22" s="463">
        <v>0</v>
      </c>
      <c r="BP22" s="463">
        <v>0</v>
      </c>
      <c r="BQ22" s="463">
        <v>0</v>
      </c>
      <c r="BR22" s="463">
        <v>0</v>
      </c>
      <c r="BS22" s="463">
        <v>0</v>
      </c>
      <c r="BT22" s="463">
        <v>0</v>
      </c>
      <c r="BU22" s="463">
        <v>0</v>
      </c>
      <c r="BV22" s="463">
        <v>1</v>
      </c>
      <c r="BW22" s="463">
        <v>1</v>
      </c>
      <c r="BX22" s="463">
        <v>1</v>
      </c>
      <c r="BY22" s="463">
        <v>2</v>
      </c>
      <c r="BZ22" s="463">
        <v>2</v>
      </c>
      <c r="CA22" s="463">
        <v>1</v>
      </c>
      <c r="CB22" s="463">
        <v>2</v>
      </c>
      <c r="CC22" s="463">
        <v>2</v>
      </c>
      <c r="CD22" s="463">
        <v>2</v>
      </c>
      <c r="CE22" s="463">
        <v>3</v>
      </c>
      <c r="CF22" s="463">
        <v>3</v>
      </c>
      <c r="CG22" s="463">
        <v>3</v>
      </c>
      <c r="CH22" s="464">
        <v>3</v>
      </c>
    </row>
    <row r="23" spans="1:86" ht="15" customHeight="1" thickBot="1" x14ac:dyDescent="0.3">
      <c r="A23" s="482"/>
      <c r="B23" s="495"/>
      <c r="C23" s="482"/>
      <c r="D23" s="496"/>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496"/>
      <c r="AT23" s="496"/>
      <c r="AU23" s="496"/>
      <c r="AV23" s="496"/>
      <c r="AW23" s="496"/>
      <c r="AX23" s="496"/>
      <c r="AY23" s="496"/>
      <c r="AZ23" s="496"/>
      <c r="BA23" s="496"/>
      <c r="BB23" s="496"/>
      <c r="BC23" s="496"/>
      <c r="BD23" s="496"/>
      <c r="BE23" s="496"/>
      <c r="BF23" s="496"/>
      <c r="BG23" s="496"/>
      <c r="BH23" s="496"/>
      <c r="BI23" s="496"/>
      <c r="BJ23" s="496"/>
      <c r="BK23" s="496"/>
      <c r="BL23" s="496"/>
      <c r="BM23" s="496"/>
      <c r="BN23" s="496"/>
      <c r="BO23" s="496"/>
      <c r="BP23" s="496"/>
      <c r="BQ23" s="496"/>
      <c r="BR23" s="496"/>
      <c r="BS23" s="496"/>
      <c r="BT23" s="496"/>
      <c r="BU23" s="496"/>
      <c r="BV23" s="496"/>
      <c r="BW23" s="496"/>
      <c r="BX23" s="496"/>
      <c r="BY23" s="496"/>
      <c r="BZ23" s="496"/>
      <c r="CA23" s="496"/>
      <c r="CB23" s="496"/>
      <c r="CC23" s="496"/>
      <c r="CD23" s="496"/>
      <c r="CE23" s="496"/>
      <c r="CF23" s="496"/>
      <c r="CG23" s="496"/>
      <c r="CH23" s="497"/>
    </row>
    <row r="149" spans="86:86" x14ac:dyDescent="0.25">
      <c r="CH149" s="455"/>
    </row>
  </sheetData>
  <hyperlinks>
    <hyperlink ref="B1" location="Notes!A1" display="Information relating to this table can be found in the 'Notes' tab" xr:uid="{F3FE8329-0D19-43EE-BAD4-0935EAA0055C}"/>
    <hyperlink ref="A1" location="Contents!A1" display="Contents page" xr:uid="{D519DBAF-DEAA-4EFC-9518-94F0CAC334E3}"/>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4B511-A300-416D-BB3E-1C7C694FAC5A}">
  <dimension ref="A1:CH149"/>
  <sheetViews>
    <sheetView zoomScale="80" zoomScaleNormal="80" workbookViewId="0">
      <pane xSplit="2" ySplit="3" topLeftCell="C4"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417" bestFit="1" customWidth="1"/>
    <col min="2" max="2" width="96.5546875" style="417" bestFit="1" customWidth="1"/>
    <col min="3" max="3" width="25.5546875" style="417" hidden="1" customWidth="1" outlineLevel="1"/>
    <col min="4" max="74" width="12.5546875" style="235" hidden="1" customWidth="1" outlineLevel="1"/>
    <col min="75" max="75" width="12.5546875" style="235" customWidth="1" collapsed="1"/>
    <col min="76" max="84" width="12.5546875" style="417" customWidth="1"/>
    <col min="85" max="85" width="12.109375" style="417" customWidth="1"/>
    <col min="86" max="86" width="11.5546875" style="417" customWidth="1"/>
    <col min="87" max="16384" width="9" style="417"/>
  </cols>
  <sheetData>
    <row r="1" spans="1:86" s="45" customFormat="1" ht="25.5" customHeight="1" thickBot="1" x14ac:dyDescent="0.3">
      <c r="A1" s="42" t="s">
        <v>47</v>
      </c>
      <c r="B1" s="141" t="s">
        <v>224</v>
      </c>
      <c r="C1" s="142"/>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row>
    <row r="2" spans="1:86" ht="15.75" customHeight="1" x14ac:dyDescent="0.3">
      <c r="A2" s="17" t="s">
        <v>48</v>
      </c>
      <c r="B2" s="46" t="s">
        <v>768</v>
      </c>
      <c r="C2" s="415"/>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8" t="s">
        <v>260</v>
      </c>
      <c r="CH2" s="416" t="s">
        <v>261</v>
      </c>
    </row>
    <row r="3" spans="1:86" ht="15.6" x14ac:dyDescent="0.3">
      <c r="A3" s="144">
        <v>2026</v>
      </c>
      <c r="B3" s="418" t="s">
        <v>374</v>
      </c>
      <c r="C3" s="419"/>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4" customHeight="1" x14ac:dyDescent="0.3">
      <c r="A4" s="461"/>
      <c r="B4" s="79" t="s">
        <v>276</v>
      </c>
      <c r="C4" s="123"/>
      <c r="D4" s="462"/>
      <c r="E4" s="462"/>
      <c r="F4" s="462"/>
      <c r="G4" s="462"/>
      <c r="H4" s="462"/>
      <c r="I4" s="462"/>
      <c r="J4" s="462"/>
      <c r="K4" s="462"/>
      <c r="L4" s="462"/>
      <c r="M4" s="462"/>
      <c r="N4" s="462"/>
      <c r="O4" s="462"/>
      <c r="P4" s="462"/>
      <c r="Q4" s="462"/>
      <c r="R4" s="462"/>
      <c r="S4" s="462"/>
      <c r="T4" s="462"/>
      <c r="U4" s="462"/>
      <c r="V4" s="462"/>
      <c r="W4" s="462"/>
      <c r="X4" s="462"/>
      <c r="Y4" s="462"/>
      <c r="Z4" s="462"/>
      <c r="AA4" s="462"/>
      <c r="AB4" s="462"/>
      <c r="AC4" s="462"/>
      <c r="AD4" s="462"/>
      <c r="AE4" s="462"/>
      <c r="AF4" s="462"/>
      <c r="AG4" s="462"/>
      <c r="AH4" s="462"/>
      <c r="AI4" s="462"/>
      <c r="AJ4" s="462"/>
      <c r="AK4" s="462"/>
      <c r="AL4" s="462"/>
      <c r="AM4" s="462"/>
      <c r="AN4" s="462"/>
      <c r="AO4" s="462"/>
      <c r="AP4" s="462"/>
      <c r="AQ4" s="462"/>
      <c r="AR4" s="462"/>
      <c r="AS4" s="462"/>
      <c r="AT4" s="462"/>
      <c r="AU4" s="462"/>
      <c r="AV4" s="462"/>
      <c r="AW4" s="462"/>
      <c r="AX4" s="462"/>
      <c r="AY4" s="462"/>
      <c r="AZ4" s="462"/>
      <c r="BA4" s="462"/>
      <c r="BB4" s="462"/>
      <c r="BC4" s="462"/>
      <c r="BD4" s="462"/>
      <c r="BE4" s="462"/>
      <c r="BF4" s="462"/>
      <c r="BG4" s="462"/>
      <c r="BH4" s="462"/>
      <c r="BI4" s="462"/>
      <c r="BJ4" s="462"/>
      <c r="BK4" s="462"/>
      <c r="BL4" s="462"/>
      <c r="BM4" s="462"/>
      <c r="BN4" s="462"/>
      <c r="BO4" s="462"/>
      <c r="BP4" s="462"/>
      <c r="BQ4" s="462"/>
      <c r="BR4" s="462"/>
      <c r="BS4" s="462"/>
      <c r="BT4" s="462"/>
      <c r="BU4" s="462"/>
      <c r="BV4" s="462"/>
      <c r="BW4" s="462"/>
      <c r="BX4" s="462"/>
      <c r="BY4" s="462"/>
      <c r="BZ4" s="458">
        <f t="shared" ref="BZ4:CF4" si="0">SUM(BZ5:BZ15)</f>
        <v>7985.4546142966665</v>
      </c>
      <c r="CA4" s="458">
        <f>SUM(CA5:CA15)</f>
        <v>10130.53277618314</v>
      </c>
      <c r="CB4" s="458">
        <f t="shared" si="0"/>
        <v>-3.9066599799999961</v>
      </c>
      <c r="CC4" s="458">
        <f t="shared" si="0"/>
        <v>-42.882854622108873</v>
      </c>
      <c r="CD4" s="458">
        <f t="shared" si="0"/>
        <v>-6.2860612589489593</v>
      </c>
      <c r="CE4" s="458">
        <f t="shared" si="0"/>
        <v>0</v>
      </c>
      <c r="CF4" s="458">
        <f t="shared" si="0"/>
        <v>0</v>
      </c>
      <c r="CG4" s="458">
        <f>SUM(CG5:CG15)</f>
        <v>0</v>
      </c>
      <c r="CH4" s="466">
        <f>SUM(CH5:CH15)</f>
        <v>0</v>
      </c>
    </row>
    <row r="5" spans="1:86" x14ac:dyDescent="0.25">
      <c r="A5" s="413"/>
      <c r="B5" s="238" t="s">
        <v>769</v>
      </c>
      <c r="C5" s="238"/>
      <c r="D5" s="462"/>
      <c r="E5" s="462"/>
      <c r="F5" s="462"/>
      <c r="G5" s="462"/>
      <c r="H5" s="462"/>
      <c r="I5" s="462"/>
      <c r="J5" s="462"/>
      <c r="K5" s="462"/>
      <c r="L5" s="462"/>
      <c r="M5" s="462"/>
      <c r="N5" s="462"/>
      <c r="O5" s="462"/>
      <c r="P5" s="462"/>
      <c r="Q5" s="462"/>
      <c r="R5" s="462"/>
      <c r="S5" s="462"/>
      <c r="T5" s="462"/>
      <c r="U5" s="462"/>
      <c r="V5" s="462"/>
      <c r="W5" s="462"/>
      <c r="X5" s="462"/>
      <c r="Y5" s="462"/>
      <c r="Z5" s="462"/>
      <c r="AA5" s="462"/>
      <c r="AB5" s="462"/>
      <c r="AC5" s="462"/>
      <c r="AD5" s="462"/>
      <c r="AE5" s="462"/>
      <c r="AF5" s="462"/>
      <c r="AG5" s="462"/>
      <c r="AH5" s="462"/>
      <c r="AI5" s="462"/>
      <c r="AJ5" s="462"/>
      <c r="AK5" s="462"/>
      <c r="AL5" s="462"/>
      <c r="AM5" s="462"/>
      <c r="AN5" s="462"/>
      <c r="AO5" s="462"/>
      <c r="AP5" s="462"/>
      <c r="AQ5" s="462"/>
      <c r="AR5" s="462"/>
      <c r="AS5" s="462"/>
      <c r="AT5" s="462"/>
      <c r="AU5" s="462"/>
      <c r="AV5" s="462"/>
      <c r="AW5" s="462"/>
      <c r="AX5" s="462"/>
      <c r="AY5" s="462"/>
      <c r="AZ5" s="462"/>
      <c r="BA5" s="462"/>
      <c r="BB5" s="462"/>
      <c r="BC5" s="462"/>
      <c r="BD5" s="462"/>
      <c r="BE5" s="462"/>
      <c r="BF5" s="462"/>
      <c r="BG5" s="462"/>
      <c r="BH5" s="462"/>
      <c r="BI5" s="462"/>
      <c r="BJ5" s="462"/>
      <c r="BK5" s="462"/>
      <c r="BL5" s="462"/>
      <c r="BM5" s="462"/>
      <c r="BN5" s="462"/>
      <c r="BO5" s="462"/>
      <c r="BP5" s="462"/>
      <c r="BQ5" s="462"/>
      <c r="BR5" s="462"/>
      <c r="BS5" s="462"/>
      <c r="BT5" s="462"/>
      <c r="BU5" s="462"/>
      <c r="BV5" s="462"/>
      <c r="BW5" s="462"/>
      <c r="BX5" s="462"/>
      <c r="BY5" s="462"/>
      <c r="BZ5" s="463">
        <v>2761.7812549999999</v>
      </c>
      <c r="CA5" s="463">
        <v>4195.0034935699996</v>
      </c>
      <c r="CB5" s="463">
        <v>-19.458959209999996</v>
      </c>
      <c r="CC5" s="463">
        <v>-38.923543612108872</v>
      </c>
      <c r="CD5" s="463">
        <v>-6.2860612589489593</v>
      </c>
      <c r="CE5" s="463">
        <v>0</v>
      </c>
      <c r="CF5" s="463">
        <v>0</v>
      </c>
      <c r="CG5" s="463">
        <v>0</v>
      </c>
      <c r="CH5" s="464">
        <v>0</v>
      </c>
    </row>
    <row r="6" spans="1:86" x14ac:dyDescent="0.25">
      <c r="A6" s="413"/>
      <c r="B6" s="238" t="s">
        <v>770</v>
      </c>
      <c r="C6" s="238"/>
      <c r="D6" s="462"/>
      <c r="E6" s="462"/>
      <c r="F6" s="462"/>
      <c r="G6" s="462"/>
      <c r="H6" s="462"/>
      <c r="I6" s="462"/>
      <c r="J6" s="462"/>
      <c r="K6" s="462"/>
      <c r="L6" s="462"/>
      <c r="M6" s="462"/>
      <c r="N6" s="462"/>
      <c r="O6" s="462"/>
      <c r="P6" s="462"/>
      <c r="Q6" s="462"/>
      <c r="R6" s="462"/>
      <c r="S6" s="462"/>
      <c r="T6" s="462"/>
      <c r="U6" s="462"/>
      <c r="V6" s="462"/>
      <c r="W6" s="462"/>
      <c r="X6" s="462"/>
      <c r="Y6" s="462"/>
      <c r="Z6" s="462"/>
      <c r="AA6" s="462"/>
      <c r="AB6" s="462"/>
      <c r="AC6" s="462"/>
      <c r="AD6" s="462"/>
      <c r="AE6" s="462"/>
      <c r="AF6" s="462"/>
      <c r="AG6" s="462"/>
      <c r="AH6" s="462"/>
      <c r="AI6" s="462"/>
      <c r="AJ6" s="462"/>
      <c r="AK6" s="462"/>
      <c r="AL6" s="462"/>
      <c r="AM6" s="462"/>
      <c r="AN6" s="462"/>
      <c r="AO6" s="462"/>
      <c r="AP6" s="462"/>
      <c r="AQ6" s="462"/>
      <c r="AR6" s="462"/>
      <c r="AS6" s="462"/>
      <c r="AT6" s="462"/>
      <c r="AU6" s="462"/>
      <c r="AV6" s="462"/>
      <c r="AW6" s="462"/>
      <c r="AX6" s="462"/>
      <c r="AY6" s="462"/>
      <c r="AZ6" s="462"/>
      <c r="BA6" s="462"/>
      <c r="BB6" s="462"/>
      <c r="BC6" s="462"/>
      <c r="BD6" s="462"/>
      <c r="BE6" s="462"/>
      <c r="BF6" s="462"/>
      <c r="BG6" s="462"/>
      <c r="BH6" s="462"/>
      <c r="BI6" s="462"/>
      <c r="BJ6" s="462"/>
      <c r="BK6" s="462"/>
      <c r="BL6" s="462"/>
      <c r="BM6" s="462"/>
      <c r="BN6" s="462"/>
      <c r="BO6" s="462"/>
      <c r="BP6" s="462"/>
      <c r="BQ6" s="462"/>
      <c r="BR6" s="462"/>
      <c r="BS6" s="462"/>
      <c r="BT6" s="462"/>
      <c r="BU6" s="462"/>
      <c r="BV6" s="462"/>
      <c r="BW6" s="462"/>
      <c r="BX6" s="462"/>
      <c r="BY6" s="462"/>
      <c r="BZ6" s="463">
        <v>30.245169999999998</v>
      </c>
      <c r="CA6" s="463">
        <v>26.853881999999999</v>
      </c>
      <c r="CB6" s="463">
        <v>-9.1222000000000022E-3</v>
      </c>
      <c r="CC6" s="463">
        <v>-2.3173599999999999E-2</v>
      </c>
      <c r="CD6" s="463">
        <v>0</v>
      </c>
      <c r="CE6" s="463">
        <v>0</v>
      </c>
      <c r="CF6" s="463">
        <v>0</v>
      </c>
      <c r="CG6" s="463">
        <v>0</v>
      </c>
      <c r="CH6" s="464">
        <v>0</v>
      </c>
    </row>
    <row r="7" spans="1:86" ht="15.6" x14ac:dyDescent="0.3">
      <c r="A7" s="413"/>
      <c r="B7" s="238" t="s">
        <v>771</v>
      </c>
      <c r="C7" s="238"/>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c r="BZ7" s="463">
        <v>763.77499599999999</v>
      </c>
      <c r="CA7" s="463">
        <v>957.62764193999999</v>
      </c>
      <c r="CB7" s="463">
        <v>-0.27480456000000009</v>
      </c>
      <c r="CC7" s="463">
        <v>-1.48199908</v>
      </c>
      <c r="CD7" s="463">
        <v>0</v>
      </c>
      <c r="CE7" s="463">
        <v>0</v>
      </c>
      <c r="CF7" s="463">
        <v>0</v>
      </c>
      <c r="CG7" s="463">
        <v>0</v>
      </c>
      <c r="CH7" s="464">
        <v>0</v>
      </c>
    </row>
    <row r="8" spans="1:86" x14ac:dyDescent="0.25">
      <c r="A8" s="413"/>
      <c r="B8" s="238" t="s">
        <v>772</v>
      </c>
      <c r="C8" s="238"/>
      <c r="D8" s="462"/>
      <c r="E8" s="462"/>
      <c r="F8" s="462"/>
      <c r="G8" s="462"/>
      <c r="H8" s="462"/>
      <c r="I8" s="462"/>
      <c r="J8" s="462"/>
      <c r="K8" s="462"/>
      <c r="L8" s="462"/>
      <c r="M8" s="462"/>
      <c r="N8" s="462"/>
      <c r="O8" s="462"/>
      <c r="P8" s="462"/>
      <c r="Q8" s="462"/>
      <c r="R8" s="462"/>
      <c r="S8" s="462"/>
      <c r="T8" s="462"/>
      <c r="U8" s="462"/>
      <c r="V8" s="462"/>
      <c r="W8" s="462"/>
      <c r="X8" s="462"/>
      <c r="Y8" s="462"/>
      <c r="Z8" s="462"/>
      <c r="AA8" s="462"/>
      <c r="AB8" s="462"/>
      <c r="AC8" s="462"/>
      <c r="AD8" s="462"/>
      <c r="AE8" s="462"/>
      <c r="AF8" s="462"/>
      <c r="AG8" s="462"/>
      <c r="AH8" s="462"/>
      <c r="AI8" s="462"/>
      <c r="AJ8" s="462"/>
      <c r="AK8" s="462"/>
      <c r="AL8" s="462"/>
      <c r="AM8" s="462"/>
      <c r="AN8" s="462"/>
      <c r="AO8" s="462"/>
      <c r="AP8" s="462"/>
      <c r="AQ8" s="462"/>
      <c r="AR8" s="462"/>
      <c r="AS8" s="462"/>
      <c r="AT8" s="462"/>
      <c r="AU8" s="462"/>
      <c r="AV8" s="462"/>
      <c r="AW8" s="462"/>
      <c r="AX8" s="462"/>
      <c r="AY8" s="462"/>
      <c r="AZ8" s="462"/>
      <c r="BA8" s="462"/>
      <c r="BB8" s="462"/>
      <c r="BC8" s="462"/>
      <c r="BD8" s="462"/>
      <c r="BE8" s="462"/>
      <c r="BF8" s="462"/>
      <c r="BG8" s="462"/>
      <c r="BH8" s="462"/>
      <c r="BI8" s="462"/>
      <c r="BJ8" s="462"/>
      <c r="BK8" s="462"/>
      <c r="BL8" s="462"/>
      <c r="BM8" s="462"/>
      <c r="BN8" s="462"/>
      <c r="BO8" s="462"/>
      <c r="BP8" s="462"/>
      <c r="BQ8" s="462"/>
      <c r="BR8" s="462"/>
      <c r="BS8" s="462"/>
      <c r="BT8" s="462"/>
      <c r="BU8" s="462"/>
      <c r="BV8" s="462"/>
      <c r="BW8" s="462"/>
      <c r="BX8" s="462"/>
      <c r="BY8" s="462"/>
      <c r="BZ8" s="463">
        <v>114.89113400000001</v>
      </c>
      <c r="CA8" s="463">
        <v>128.26879732999998</v>
      </c>
      <c r="CB8" s="463">
        <v>-0.19174949999999999</v>
      </c>
      <c r="CC8" s="463">
        <v>-0.25897866666666663</v>
      </c>
      <c r="CD8" s="463">
        <v>0</v>
      </c>
      <c r="CE8" s="463">
        <v>0</v>
      </c>
      <c r="CF8" s="463">
        <v>0</v>
      </c>
      <c r="CG8" s="463">
        <v>0</v>
      </c>
      <c r="CH8" s="464">
        <v>0</v>
      </c>
    </row>
    <row r="9" spans="1:86" x14ac:dyDescent="0.25">
      <c r="A9" s="413"/>
      <c r="B9" s="238" t="s">
        <v>773</v>
      </c>
      <c r="C9" s="238"/>
      <c r="D9" s="462"/>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62"/>
      <c r="AG9" s="462"/>
      <c r="AH9" s="462"/>
      <c r="AI9" s="462"/>
      <c r="AJ9" s="462"/>
      <c r="AK9" s="462"/>
      <c r="AL9" s="462"/>
      <c r="AM9" s="462"/>
      <c r="AN9" s="462"/>
      <c r="AO9" s="462"/>
      <c r="AP9" s="462"/>
      <c r="AQ9" s="462"/>
      <c r="AR9" s="462"/>
      <c r="AS9" s="462"/>
      <c r="AT9" s="462"/>
      <c r="AU9" s="462"/>
      <c r="AV9" s="462"/>
      <c r="AW9" s="462"/>
      <c r="AX9" s="462"/>
      <c r="AY9" s="462"/>
      <c r="AZ9" s="462"/>
      <c r="BA9" s="462"/>
      <c r="BB9" s="462"/>
      <c r="BC9" s="462"/>
      <c r="BD9" s="462"/>
      <c r="BE9" s="462"/>
      <c r="BF9" s="462"/>
      <c r="BG9" s="462"/>
      <c r="BH9" s="462"/>
      <c r="BI9" s="462"/>
      <c r="BJ9" s="462"/>
      <c r="BK9" s="462"/>
      <c r="BL9" s="462"/>
      <c r="BM9" s="462"/>
      <c r="BN9" s="462"/>
      <c r="BO9" s="462"/>
      <c r="BP9" s="462"/>
      <c r="BQ9" s="462"/>
      <c r="BR9" s="462"/>
      <c r="BS9" s="462"/>
      <c r="BT9" s="462"/>
      <c r="BU9" s="462"/>
      <c r="BV9" s="462"/>
      <c r="BW9" s="462"/>
      <c r="BX9" s="462"/>
      <c r="BY9" s="462"/>
      <c r="BZ9" s="463">
        <v>906.45928933333323</v>
      </c>
      <c r="CA9" s="463">
        <v>1247.8868476399998</v>
      </c>
      <c r="CB9" s="463">
        <v>10.38982569</v>
      </c>
      <c r="CC9" s="463">
        <v>-2.5801706666666657</v>
      </c>
      <c r="CD9" s="463">
        <v>0</v>
      </c>
      <c r="CE9" s="463">
        <v>0</v>
      </c>
      <c r="CF9" s="463">
        <v>0</v>
      </c>
      <c r="CG9" s="463">
        <v>0</v>
      </c>
      <c r="CH9" s="464">
        <v>0</v>
      </c>
    </row>
    <row r="10" spans="1:86" ht="15.6" x14ac:dyDescent="0.3">
      <c r="A10" s="467"/>
      <c r="B10" s="238" t="s">
        <v>774</v>
      </c>
      <c r="C10" s="272"/>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7"/>
      <c r="AJ10" s="457"/>
      <c r="AK10" s="457"/>
      <c r="AL10" s="457"/>
      <c r="AM10" s="457"/>
      <c r="AN10" s="457"/>
      <c r="AO10" s="457"/>
      <c r="AP10" s="457"/>
      <c r="AQ10" s="457"/>
      <c r="AR10" s="457"/>
      <c r="AS10" s="457"/>
      <c r="AT10" s="457"/>
      <c r="AU10" s="457"/>
      <c r="AV10" s="457"/>
      <c r="AW10" s="457"/>
      <c r="AX10" s="457"/>
      <c r="AY10" s="457"/>
      <c r="AZ10" s="457"/>
      <c r="BA10" s="457"/>
      <c r="BB10" s="457"/>
      <c r="BC10" s="457"/>
      <c r="BD10" s="457"/>
      <c r="BE10" s="457"/>
      <c r="BF10" s="457"/>
      <c r="BG10" s="457"/>
      <c r="BH10" s="457"/>
      <c r="BI10" s="457"/>
      <c r="BJ10" s="457"/>
      <c r="BK10" s="457"/>
      <c r="BL10" s="457"/>
      <c r="BM10" s="457"/>
      <c r="BN10" s="457"/>
      <c r="BO10" s="457"/>
      <c r="BP10" s="457"/>
      <c r="BQ10" s="457"/>
      <c r="BR10" s="457"/>
      <c r="BS10" s="457"/>
      <c r="BT10" s="457"/>
      <c r="BU10" s="457"/>
      <c r="BV10" s="457"/>
      <c r="BW10" s="457"/>
      <c r="BX10" s="457"/>
      <c r="BY10" s="457"/>
      <c r="BZ10" s="463">
        <v>2531.1</v>
      </c>
      <c r="CA10" s="463">
        <v>2622.6487010831383</v>
      </c>
      <c r="CB10" s="463">
        <v>0</v>
      </c>
      <c r="CC10" s="463">
        <v>0</v>
      </c>
      <c r="CD10" s="463">
        <v>0</v>
      </c>
      <c r="CE10" s="463">
        <v>0</v>
      </c>
      <c r="CF10" s="463">
        <v>0</v>
      </c>
      <c r="CG10" s="463">
        <v>0</v>
      </c>
      <c r="CH10" s="464">
        <v>0</v>
      </c>
    </row>
    <row r="11" spans="1:86" x14ac:dyDescent="0.25">
      <c r="A11" s="413"/>
      <c r="B11" s="238" t="s">
        <v>775</v>
      </c>
      <c r="C11" s="238"/>
      <c r="D11" s="462"/>
      <c r="E11" s="462"/>
      <c r="F11" s="462"/>
      <c r="G11" s="462"/>
      <c r="H11" s="462"/>
      <c r="I11" s="462"/>
      <c r="J11" s="462"/>
      <c r="K11" s="462"/>
      <c r="L11" s="462"/>
      <c r="M11" s="462"/>
      <c r="N11" s="462"/>
      <c r="O11" s="462"/>
      <c r="P11" s="462"/>
      <c r="Q11" s="462"/>
      <c r="R11" s="462"/>
      <c r="S11" s="462"/>
      <c r="T11" s="462"/>
      <c r="U11" s="462"/>
      <c r="V11" s="462"/>
      <c r="W11" s="462"/>
      <c r="X11" s="462"/>
      <c r="Y11" s="462"/>
      <c r="Z11" s="462"/>
      <c r="AA11" s="462"/>
      <c r="AB11" s="462"/>
      <c r="AC11" s="462"/>
      <c r="AD11" s="462"/>
      <c r="AE11" s="462"/>
      <c r="AF11" s="462"/>
      <c r="AG11" s="462"/>
      <c r="AH11" s="462"/>
      <c r="AI11" s="462"/>
      <c r="AJ11" s="462"/>
      <c r="AK11" s="462"/>
      <c r="AL11" s="462"/>
      <c r="AM11" s="462"/>
      <c r="AN11" s="462"/>
      <c r="AO11" s="462"/>
      <c r="AP11" s="462"/>
      <c r="AQ11" s="462"/>
      <c r="AR11" s="462"/>
      <c r="AS11" s="462"/>
      <c r="AT11" s="462"/>
      <c r="AU11" s="462"/>
      <c r="AV11" s="462"/>
      <c r="AW11" s="462"/>
      <c r="AX11" s="462"/>
      <c r="AY11" s="462"/>
      <c r="AZ11" s="462"/>
      <c r="BA11" s="462"/>
      <c r="BB11" s="462"/>
      <c r="BC11" s="462"/>
      <c r="BD11" s="462"/>
      <c r="BE11" s="462"/>
      <c r="BF11" s="462"/>
      <c r="BG11" s="462"/>
      <c r="BH11" s="462"/>
      <c r="BI11" s="462"/>
      <c r="BJ11" s="462"/>
      <c r="BK11" s="462"/>
      <c r="BL11" s="462"/>
      <c r="BM11" s="462"/>
      <c r="BN11" s="462"/>
      <c r="BO11" s="462"/>
      <c r="BP11" s="462"/>
      <c r="BQ11" s="462"/>
      <c r="BR11" s="462"/>
      <c r="BS11" s="462"/>
      <c r="BT11" s="462"/>
      <c r="BU11" s="462"/>
      <c r="BV11" s="462"/>
      <c r="BW11" s="462"/>
      <c r="BX11" s="462"/>
      <c r="BY11" s="462"/>
      <c r="BZ11" s="463">
        <v>213.04422526666664</v>
      </c>
      <c r="CA11" s="463">
        <v>222.714947</v>
      </c>
      <c r="CB11" s="463">
        <v>2.02807665</v>
      </c>
      <c r="CC11" s="463">
        <v>0.20441204333333335</v>
      </c>
      <c r="CD11" s="463">
        <v>0</v>
      </c>
      <c r="CE11" s="463">
        <v>0</v>
      </c>
      <c r="CF11" s="463">
        <v>0</v>
      </c>
      <c r="CG11" s="463">
        <v>0</v>
      </c>
      <c r="CH11" s="464">
        <v>0</v>
      </c>
    </row>
    <row r="12" spans="1:86" ht="15.6" x14ac:dyDescent="0.3">
      <c r="A12" s="413"/>
      <c r="B12" s="238" t="s">
        <v>776</v>
      </c>
      <c r="C12" s="72"/>
      <c r="D12" s="457"/>
      <c r="E12" s="457"/>
      <c r="F12" s="457"/>
      <c r="G12" s="457"/>
      <c r="H12" s="457"/>
      <c r="I12" s="457"/>
      <c r="J12" s="457"/>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57"/>
      <c r="AP12" s="457"/>
      <c r="AQ12" s="457"/>
      <c r="AR12" s="457"/>
      <c r="AS12" s="457"/>
      <c r="AT12" s="457"/>
      <c r="AU12" s="457"/>
      <c r="AV12" s="457"/>
      <c r="AW12" s="457"/>
      <c r="AX12" s="457"/>
      <c r="AY12" s="457"/>
      <c r="AZ12" s="457"/>
      <c r="BA12" s="457"/>
      <c r="BB12" s="457"/>
      <c r="BC12" s="457"/>
      <c r="BD12" s="457"/>
      <c r="BE12" s="457"/>
      <c r="BF12" s="457"/>
      <c r="BG12" s="457"/>
      <c r="BH12" s="457"/>
      <c r="BI12" s="457"/>
      <c r="BJ12" s="457"/>
      <c r="BK12" s="457"/>
      <c r="BL12" s="457"/>
      <c r="BM12" s="457"/>
      <c r="BN12" s="457"/>
      <c r="BO12" s="457"/>
      <c r="BP12" s="457"/>
      <c r="BQ12" s="457"/>
      <c r="BR12" s="457"/>
      <c r="BS12" s="457"/>
      <c r="BT12" s="457"/>
      <c r="BU12" s="457"/>
      <c r="BV12" s="457"/>
      <c r="BW12" s="457"/>
      <c r="BX12" s="457"/>
      <c r="BY12" s="457"/>
      <c r="BZ12" s="463">
        <v>201.84098246666667</v>
      </c>
      <c r="CA12" s="463">
        <v>194.2062889</v>
      </c>
      <c r="CB12" s="463">
        <v>0.56034018000000008</v>
      </c>
      <c r="CC12" s="463">
        <v>0.11723533333333336</v>
      </c>
      <c r="CD12" s="463">
        <v>0</v>
      </c>
      <c r="CE12" s="463">
        <v>0</v>
      </c>
      <c r="CF12" s="463">
        <v>0</v>
      </c>
      <c r="CG12" s="463">
        <v>0</v>
      </c>
      <c r="CH12" s="464">
        <v>0</v>
      </c>
    </row>
    <row r="13" spans="1:86" x14ac:dyDescent="0.25">
      <c r="A13" s="413"/>
      <c r="B13" s="238" t="s">
        <v>777</v>
      </c>
      <c r="C13" s="238"/>
      <c r="D13" s="462"/>
      <c r="E13" s="462"/>
      <c r="F13" s="462"/>
      <c r="G13" s="462"/>
      <c r="H13" s="462"/>
      <c r="I13" s="462"/>
      <c r="J13" s="462"/>
      <c r="K13" s="462"/>
      <c r="L13" s="462"/>
      <c r="M13" s="462"/>
      <c r="N13" s="462"/>
      <c r="O13" s="462"/>
      <c r="P13" s="462"/>
      <c r="Q13" s="462"/>
      <c r="R13" s="462"/>
      <c r="S13" s="462"/>
      <c r="T13" s="462"/>
      <c r="U13" s="462"/>
      <c r="V13" s="462"/>
      <c r="W13" s="462"/>
      <c r="X13" s="462"/>
      <c r="Y13" s="462"/>
      <c r="Z13" s="462"/>
      <c r="AA13" s="462"/>
      <c r="AB13" s="462"/>
      <c r="AC13" s="462"/>
      <c r="AD13" s="462"/>
      <c r="AE13" s="462"/>
      <c r="AF13" s="462"/>
      <c r="AG13" s="462"/>
      <c r="AH13" s="462"/>
      <c r="AI13" s="462"/>
      <c r="AJ13" s="462"/>
      <c r="AK13" s="462"/>
      <c r="AL13" s="462"/>
      <c r="AM13" s="462"/>
      <c r="AN13" s="462"/>
      <c r="AO13" s="462"/>
      <c r="AP13" s="462"/>
      <c r="AQ13" s="462"/>
      <c r="AR13" s="462"/>
      <c r="AS13" s="462"/>
      <c r="AT13" s="462"/>
      <c r="AU13" s="462"/>
      <c r="AV13" s="462"/>
      <c r="AW13" s="462"/>
      <c r="AX13" s="462"/>
      <c r="AY13" s="462"/>
      <c r="AZ13" s="462"/>
      <c r="BA13" s="462"/>
      <c r="BB13" s="462"/>
      <c r="BC13" s="462"/>
      <c r="BD13" s="462"/>
      <c r="BE13" s="462"/>
      <c r="BF13" s="462"/>
      <c r="BG13" s="462"/>
      <c r="BH13" s="462"/>
      <c r="BI13" s="462"/>
      <c r="BJ13" s="462"/>
      <c r="BK13" s="462"/>
      <c r="BL13" s="462"/>
      <c r="BM13" s="462"/>
      <c r="BN13" s="462"/>
      <c r="BO13" s="462"/>
      <c r="BP13" s="462"/>
      <c r="BQ13" s="462"/>
      <c r="BR13" s="462"/>
      <c r="BS13" s="462"/>
      <c r="BT13" s="462"/>
      <c r="BU13" s="462"/>
      <c r="BV13" s="462"/>
      <c r="BW13" s="462"/>
      <c r="BX13" s="462"/>
      <c r="BY13" s="462"/>
      <c r="BZ13" s="463">
        <v>459.58864999999997</v>
      </c>
      <c r="CA13" s="463">
        <v>513.02347672000008</v>
      </c>
      <c r="CB13" s="463">
        <v>3.04973297</v>
      </c>
      <c r="CC13" s="463">
        <v>6.3363626666666617E-2</v>
      </c>
      <c r="CD13" s="463">
        <v>0</v>
      </c>
      <c r="CE13" s="463">
        <v>0</v>
      </c>
      <c r="CF13" s="463">
        <v>0</v>
      </c>
      <c r="CG13" s="463">
        <v>0</v>
      </c>
      <c r="CH13" s="464">
        <v>0</v>
      </c>
    </row>
    <row r="14" spans="1:86" x14ac:dyDescent="0.25">
      <c r="A14" s="413"/>
      <c r="B14" s="238" t="s">
        <v>778</v>
      </c>
      <c r="C14" s="238"/>
      <c r="D14" s="462"/>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2"/>
      <c r="AE14" s="462"/>
      <c r="AF14" s="462"/>
      <c r="AG14" s="462"/>
      <c r="AH14" s="462"/>
      <c r="AI14" s="462"/>
      <c r="AJ14" s="462"/>
      <c r="AK14" s="462"/>
      <c r="AL14" s="462"/>
      <c r="AM14" s="462"/>
      <c r="AN14" s="462"/>
      <c r="AO14" s="462"/>
      <c r="AP14" s="462"/>
      <c r="AQ14" s="462"/>
      <c r="AR14" s="462"/>
      <c r="AS14" s="462"/>
      <c r="AT14" s="462"/>
      <c r="AU14" s="462"/>
      <c r="AV14" s="462"/>
      <c r="AW14" s="462"/>
      <c r="AX14" s="462"/>
      <c r="AY14" s="462"/>
      <c r="AZ14" s="462"/>
      <c r="BA14" s="462"/>
      <c r="BB14" s="462"/>
      <c r="BC14" s="462"/>
      <c r="BD14" s="462"/>
      <c r="BE14" s="462"/>
      <c r="BF14" s="462"/>
      <c r="BG14" s="462"/>
      <c r="BH14" s="462"/>
      <c r="BI14" s="462"/>
      <c r="BJ14" s="462"/>
      <c r="BK14" s="462"/>
      <c r="BL14" s="462"/>
      <c r="BM14" s="462"/>
      <c r="BN14" s="462"/>
      <c r="BO14" s="462"/>
      <c r="BP14" s="462"/>
      <c r="BQ14" s="462"/>
      <c r="BR14" s="462"/>
      <c r="BS14" s="462"/>
      <c r="BT14" s="462"/>
      <c r="BU14" s="462"/>
      <c r="BV14" s="462"/>
      <c r="BW14" s="462"/>
      <c r="BX14" s="462"/>
      <c r="BY14" s="462"/>
      <c r="BZ14" s="463">
        <v>2.5177122299999999</v>
      </c>
      <c r="CA14" s="463">
        <v>10.7349</v>
      </c>
      <c r="CB14" s="463">
        <v>0</v>
      </c>
      <c r="CC14" s="463">
        <v>0</v>
      </c>
      <c r="CD14" s="463">
        <v>0</v>
      </c>
      <c r="CE14" s="463">
        <v>0</v>
      </c>
      <c r="CF14" s="463">
        <v>0</v>
      </c>
      <c r="CG14" s="463">
        <v>0</v>
      </c>
      <c r="CH14" s="464">
        <v>0</v>
      </c>
    </row>
    <row r="15" spans="1:86" ht="15.6" thickBot="1" x14ac:dyDescent="0.3">
      <c r="A15" s="413"/>
      <c r="B15" s="238" t="s">
        <v>779</v>
      </c>
      <c r="C15" s="238"/>
      <c r="D15" s="462"/>
      <c r="E15" s="462"/>
      <c r="F15" s="462"/>
      <c r="G15" s="462"/>
      <c r="H15" s="462"/>
      <c r="I15" s="462"/>
      <c r="J15" s="462"/>
      <c r="K15" s="462"/>
      <c r="L15" s="462"/>
      <c r="M15" s="462"/>
      <c r="N15" s="462"/>
      <c r="O15" s="462"/>
      <c r="P15" s="462"/>
      <c r="Q15" s="462"/>
      <c r="R15" s="462"/>
      <c r="S15" s="462"/>
      <c r="T15" s="462"/>
      <c r="U15" s="462"/>
      <c r="V15" s="462"/>
      <c r="W15" s="462"/>
      <c r="X15" s="462"/>
      <c r="Y15" s="462"/>
      <c r="Z15" s="462"/>
      <c r="AA15" s="462"/>
      <c r="AB15" s="462"/>
      <c r="AC15" s="462"/>
      <c r="AD15" s="462"/>
      <c r="AE15" s="462"/>
      <c r="AF15" s="462"/>
      <c r="AG15" s="462"/>
      <c r="AH15" s="462"/>
      <c r="AI15" s="462"/>
      <c r="AJ15" s="462"/>
      <c r="AK15" s="462"/>
      <c r="AL15" s="462"/>
      <c r="AM15" s="462"/>
      <c r="AN15" s="462"/>
      <c r="AO15" s="462"/>
      <c r="AP15" s="462"/>
      <c r="AQ15" s="462"/>
      <c r="AR15" s="462"/>
      <c r="AS15" s="462"/>
      <c r="AT15" s="462"/>
      <c r="AU15" s="462"/>
      <c r="AV15" s="462"/>
      <c r="AW15" s="462"/>
      <c r="AX15" s="462"/>
      <c r="AY15" s="462"/>
      <c r="AZ15" s="462"/>
      <c r="BA15" s="462"/>
      <c r="BB15" s="462"/>
      <c r="BC15" s="462"/>
      <c r="BD15" s="462"/>
      <c r="BE15" s="462"/>
      <c r="BF15" s="462"/>
      <c r="BG15" s="462"/>
      <c r="BH15" s="462"/>
      <c r="BI15" s="462"/>
      <c r="BJ15" s="462"/>
      <c r="BK15" s="462"/>
      <c r="BL15" s="462"/>
      <c r="BM15" s="462"/>
      <c r="BN15" s="462"/>
      <c r="BO15" s="462"/>
      <c r="BP15" s="462"/>
      <c r="BQ15" s="462"/>
      <c r="BR15" s="462"/>
      <c r="BS15" s="462"/>
      <c r="BT15" s="462"/>
      <c r="BU15" s="462"/>
      <c r="BV15" s="462"/>
      <c r="BW15" s="462"/>
      <c r="BX15" s="462"/>
      <c r="BY15" s="462"/>
      <c r="BZ15" s="463">
        <v>0.2112</v>
      </c>
      <c r="CA15" s="463">
        <v>11.563800000000001</v>
      </c>
      <c r="CB15" s="463">
        <v>0</v>
      </c>
      <c r="CC15" s="463">
        <v>0</v>
      </c>
      <c r="CD15" s="463">
        <v>0</v>
      </c>
      <c r="CE15" s="463">
        <v>0</v>
      </c>
      <c r="CF15" s="463">
        <v>0</v>
      </c>
      <c r="CG15" s="463">
        <v>0</v>
      </c>
      <c r="CH15" s="464">
        <v>0</v>
      </c>
    </row>
    <row r="16" spans="1:86" ht="15.6" x14ac:dyDescent="0.3">
      <c r="A16" s="472"/>
      <c r="B16" s="46" t="s">
        <v>768</v>
      </c>
      <c r="C16" s="415"/>
      <c r="D16" s="49" t="s">
        <v>297</v>
      </c>
      <c r="E16" s="49" t="s">
        <v>298</v>
      </c>
      <c r="F16" s="49" t="s">
        <v>299</v>
      </c>
      <c r="G16" s="49" t="s">
        <v>300</v>
      </c>
      <c r="H16" s="49" t="s">
        <v>301</v>
      </c>
      <c r="I16" s="49" t="s">
        <v>302</v>
      </c>
      <c r="J16" s="49" t="s">
        <v>303</v>
      </c>
      <c r="K16" s="49" t="s">
        <v>304</v>
      </c>
      <c r="L16" s="49" t="s">
        <v>305</v>
      </c>
      <c r="M16" s="49" t="s">
        <v>306</v>
      </c>
      <c r="N16" s="49" t="s">
        <v>307</v>
      </c>
      <c r="O16" s="49" t="s">
        <v>308</v>
      </c>
      <c r="P16" s="49" t="s">
        <v>309</v>
      </c>
      <c r="Q16" s="49" t="s">
        <v>310</v>
      </c>
      <c r="R16" s="49" t="s">
        <v>311</v>
      </c>
      <c r="S16" s="49" t="s">
        <v>312</v>
      </c>
      <c r="T16" s="49" t="s">
        <v>313</v>
      </c>
      <c r="U16" s="49" t="s">
        <v>314</v>
      </c>
      <c r="V16" s="49" t="s">
        <v>315</v>
      </c>
      <c r="W16" s="49" t="s">
        <v>316</v>
      </c>
      <c r="X16" s="49" t="s">
        <v>317</v>
      </c>
      <c r="Y16" s="49" t="s">
        <v>318</v>
      </c>
      <c r="Z16" s="49" t="s">
        <v>319</v>
      </c>
      <c r="AA16" s="49" t="s">
        <v>320</v>
      </c>
      <c r="AB16" s="49" t="s">
        <v>321</v>
      </c>
      <c r="AC16" s="49" t="s">
        <v>322</v>
      </c>
      <c r="AD16" s="49" t="s">
        <v>323</v>
      </c>
      <c r="AE16" s="49" t="s">
        <v>324</v>
      </c>
      <c r="AF16" s="49" t="s">
        <v>325</v>
      </c>
      <c r="AG16" s="49" t="s">
        <v>326</v>
      </c>
      <c r="AH16" s="49" t="s">
        <v>327</v>
      </c>
      <c r="AI16" s="49" t="s">
        <v>328</v>
      </c>
      <c r="AJ16" s="49" t="s">
        <v>329</v>
      </c>
      <c r="AK16" s="49" t="s">
        <v>330</v>
      </c>
      <c r="AL16" s="49" t="s">
        <v>331</v>
      </c>
      <c r="AM16" s="49" t="s">
        <v>332</v>
      </c>
      <c r="AN16" s="49" t="s">
        <v>333</v>
      </c>
      <c r="AO16" s="49" t="s">
        <v>334</v>
      </c>
      <c r="AP16" s="49" t="s">
        <v>335</v>
      </c>
      <c r="AQ16" s="49" t="s">
        <v>336</v>
      </c>
      <c r="AR16" s="49" t="s">
        <v>337</v>
      </c>
      <c r="AS16" s="49" t="s">
        <v>338</v>
      </c>
      <c r="AT16" s="49" t="s">
        <v>339</v>
      </c>
      <c r="AU16" s="49" t="s">
        <v>340</v>
      </c>
      <c r="AV16" s="49" t="s">
        <v>341</v>
      </c>
      <c r="AW16" s="49" t="s">
        <v>342</v>
      </c>
      <c r="AX16" s="49" t="s">
        <v>343</v>
      </c>
      <c r="AY16" s="49" t="s">
        <v>226</v>
      </c>
      <c r="AZ16" s="49" t="s">
        <v>227</v>
      </c>
      <c r="BA16" s="49" t="s">
        <v>228</v>
      </c>
      <c r="BB16" s="49" t="s">
        <v>229</v>
      </c>
      <c r="BC16" s="49" t="s">
        <v>230</v>
      </c>
      <c r="BD16" s="49" t="s">
        <v>231</v>
      </c>
      <c r="BE16" s="49" t="s">
        <v>232</v>
      </c>
      <c r="BF16" s="49" t="s">
        <v>233</v>
      </c>
      <c r="BG16" s="49" t="s">
        <v>234</v>
      </c>
      <c r="BH16" s="49" t="s">
        <v>235</v>
      </c>
      <c r="BI16" s="49" t="s">
        <v>236</v>
      </c>
      <c r="BJ16" s="49" t="s">
        <v>237</v>
      </c>
      <c r="BK16" s="49" t="s">
        <v>238</v>
      </c>
      <c r="BL16" s="49" t="s">
        <v>239</v>
      </c>
      <c r="BM16" s="49" t="s">
        <v>240</v>
      </c>
      <c r="BN16" s="49" t="s">
        <v>241</v>
      </c>
      <c r="BO16" s="49" t="s">
        <v>242</v>
      </c>
      <c r="BP16" s="49" t="s">
        <v>243</v>
      </c>
      <c r="BQ16" s="49" t="s">
        <v>244</v>
      </c>
      <c r="BR16" s="49" t="s">
        <v>245</v>
      </c>
      <c r="BS16" s="49" t="s">
        <v>246</v>
      </c>
      <c r="BT16" s="49" t="s">
        <v>247</v>
      </c>
      <c r="BU16" s="49" t="s">
        <v>248</v>
      </c>
      <c r="BV16" s="49" t="s">
        <v>249</v>
      </c>
      <c r="BW16" s="49" t="s">
        <v>250</v>
      </c>
      <c r="BX16" s="49" t="s">
        <v>251</v>
      </c>
      <c r="BY16" s="49" t="s">
        <v>252</v>
      </c>
      <c r="BZ16" s="49" t="s">
        <v>253</v>
      </c>
      <c r="CA16" s="49" t="s">
        <v>254</v>
      </c>
      <c r="CB16" s="49" t="s">
        <v>255</v>
      </c>
      <c r="CC16" s="49" t="s">
        <v>256</v>
      </c>
      <c r="CD16" s="49" t="s">
        <v>257</v>
      </c>
      <c r="CE16" s="49" t="s">
        <v>258</v>
      </c>
      <c r="CF16" s="49" t="s">
        <v>259</v>
      </c>
      <c r="CG16" s="498" t="s">
        <v>260</v>
      </c>
      <c r="CH16" s="416" t="s">
        <v>261</v>
      </c>
    </row>
    <row r="17" spans="1:86" ht="15.6" x14ac:dyDescent="0.3">
      <c r="A17" s="472"/>
      <c r="B17" s="443" t="s">
        <v>462</v>
      </c>
      <c r="C17" s="419"/>
      <c r="D17" s="323" t="s">
        <v>263</v>
      </c>
      <c r="E17" s="323" t="s">
        <v>263</v>
      </c>
      <c r="F17" s="323" t="s">
        <v>263</v>
      </c>
      <c r="G17" s="323" t="s">
        <v>263</v>
      </c>
      <c r="H17" s="323" t="s">
        <v>263</v>
      </c>
      <c r="I17" s="323" t="s">
        <v>263</v>
      </c>
      <c r="J17" s="323" t="s">
        <v>263</v>
      </c>
      <c r="K17" s="323" t="s">
        <v>263</v>
      </c>
      <c r="L17" s="323" t="s">
        <v>263</v>
      </c>
      <c r="M17" s="323" t="s">
        <v>263</v>
      </c>
      <c r="N17" s="323" t="s">
        <v>263</v>
      </c>
      <c r="O17" s="323" t="s">
        <v>263</v>
      </c>
      <c r="P17" s="323" t="s">
        <v>263</v>
      </c>
      <c r="Q17" s="323" t="s">
        <v>263</v>
      </c>
      <c r="R17" s="323" t="s">
        <v>263</v>
      </c>
      <c r="S17" s="323" t="s">
        <v>263</v>
      </c>
      <c r="T17" s="323" t="s">
        <v>263</v>
      </c>
      <c r="U17" s="323" t="s">
        <v>263</v>
      </c>
      <c r="V17" s="323" t="s">
        <v>263</v>
      </c>
      <c r="W17" s="323" t="s">
        <v>263</v>
      </c>
      <c r="X17" s="323" t="s">
        <v>263</v>
      </c>
      <c r="Y17" s="323" t="s">
        <v>263</v>
      </c>
      <c r="Z17" s="323" t="s">
        <v>263</v>
      </c>
      <c r="AA17" s="323" t="s">
        <v>263</v>
      </c>
      <c r="AB17" s="323" t="s">
        <v>263</v>
      </c>
      <c r="AC17" s="323" t="s">
        <v>263</v>
      </c>
      <c r="AD17" s="323" t="s">
        <v>263</v>
      </c>
      <c r="AE17" s="323" t="s">
        <v>263</v>
      </c>
      <c r="AF17" s="323" t="s">
        <v>263</v>
      </c>
      <c r="AG17" s="323" t="s">
        <v>263</v>
      </c>
      <c r="AH17" s="323" t="s">
        <v>263</v>
      </c>
      <c r="AI17" s="323" t="s">
        <v>263</v>
      </c>
      <c r="AJ17" s="323" t="s">
        <v>263</v>
      </c>
      <c r="AK17" s="323" t="s">
        <v>263</v>
      </c>
      <c r="AL17" s="323" t="s">
        <v>263</v>
      </c>
      <c r="AM17" s="323" t="s">
        <v>263</v>
      </c>
      <c r="AN17" s="323" t="s">
        <v>263</v>
      </c>
      <c r="AO17" s="323" t="s">
        <v>263</v>
      </c>
      <c r="AP17" s="323" t="s">
        <v>263</v>
      </c>
      <c r="AQ17" s="323" t="s">
        <v>263</v>
      </c>
      <c r="AR17" s="323" t="s">
        <v>263</v>
      </c>
      <c r="AS17" s="323" t="s">
        <v>263</v>
      </c>
      <c r="AT17" s="323" t="s">
        <v>263</v>
      </c>
      <c r="AU17" s="323" t="s">
        <v>263</v>
      </c>
      <c r="AV17" s="323" t="s">
        <v>263</v>
      </c>
      <c r="AW17" s="323" t="s">
        <v>263</v>
      </c>
      <c r="AX17" s="323" t="s">
        <v>263</v>
      </c>
      <c r="AY17" s="323" t="s">
        <v>263</v>
      </c>
      <c r="AZ17" s="323" t="s">
        <v>263</v>
      </c>
      <c r="BA17" s="323" t="s">
        <v>263</v>
      </c>
      <c r="BB17" s="323" t="s">
        <v>263</v>
      </c>
      <c r="BC17" s="323" t="s">
        <v>263</v>
      </c>
      <c r="BD17" s="323" t="s">
        <v>263</v>
      </c>
      <c r="BE17" s="323" t="s">
        <v>263</v>
      </c>
      <c r="BF17" s="323" t="s">
        <v>263</v>
      </c>
      <c r="BG17" s="323" t="s">
        <v>263</v>
      </c>
      <c r="BH17" s="323" t="s">
        <v>263</v>
      </c>
      <c r="BI17" s="323" t="s">
        <v>263</v>
      </c>
      <c r="BJ17" s="323" t="s">
        <v>263</v>
      </c>
      <c r="BK17" s="323" t="s">
        <v>263</v>
      </c>
      <c r="BL17" s="323" t="s">
        <v>263</v>
      </c>
      <c r="BM17" s="323" t="s">
        <v>263</v>
      </c>
      <c r="BN17" s="323" t="s">
        <v>263</v>
      </c>
      <c r="BO17" s="323" t="s">
        <v>263</v>
      </c>
      <c r="BP17" s="323" t="s">
        <v>263</v>
      </c>
      <c r="BQ17" s="323" t="s">
        <v>263</v>
      </c>
      <c r="BR17" s="323" t="s">
        <v>263</v>
      </c>
      <c r="BS17" s="323" t="s">
        <v>263</v>
      </c>
      <c r="BT17" s="323" t="s">
        <v>263</v>
      </c>
      <c r="BU17" s="323" t="s">
        <v>263</v>
      </c>
      <c r="BV17" s="323" t="s">
        <v>263</v>
      </c>
      <c r="BW17" s="323" t="s">
        <v>263</v>
      </c>
      <c r="BX17" s="323" t="s">
        <v>263</v>
      </c>
      <c r="BY17" s="323" t="s">
        <v>263</v>
      </c>
      <c r="BZ17" s="323" t="s">
        <v>263</v>
      </c>
      <c r="CA17" s="323" t="s">
        <v>263</v>
      </c>
      <c r="CB17" s="323" t="s">
        <v>263</v>
      </c>
      <c r="CC17" s="323" t="s">
        <v>264</v>
      </c>
      <c r="CD17" s="323" t="s">
        <v>264</v>
      </c>
      <c r="CE17" s="323" t="s">
        <v>264</v>
      </c>
      <c r="CF17" s="323" t="s">
        <v>264</v>
      </c>
      <c r="CG17" s="323" t="s">
        <v>264</v>
      </c>
      <c r="CH17" s="324" t="s">
        <v>264</v>
      </c>
    </row>
    <row r="18" spans="1:86" s="287" customFormat="1" ht="26.25" customHeight="1" x14ac:dyDescent="0.3">
      <c r="A18" s="461"/>
      <c r="B18" s="79" t="s">
        <v>276</v>
      </c>
      <c r="C18" s="123"/>
      <c r="D18" s="457"/>
      <c r="E18" s="457"/>
      <c r="F18" s="457"/>
      <c r="G18" s="457"/>
      <c r="H18" s="457"/>
      <c r="I18" s="457"/>
      <c r="J18" s="457"/>
      <c r="K18" s="457"/>
      <c r="L18" s="457"/>
      <c r="M18" s="457"/>
      <c r="N18" s="457"/>
      <c r="O18" s="457"/>
      <c r="P18" s="457"/>
      <c r="Q18" s="457"/>
      <c r="R18" s="457"/>
      <c r="S18" s="457"/>
      <c r="T18" s="457"/>
      <c r="U18" s="457"/>
      <c r="V18" s="457"/>
      <c r="W18" s="457"/>
      <c r="X18" s="457"/>
      <c r="Y18" s="457"/>
      <c r="Z18" s="457"/>
      <c r="AA18" s="457"/>
      <c r="AB18" s="457"/>
      <c r="AC18" s="457"/>
      <c r="AD18" s="457"/>
      <c r="AE18" s="457"/>
      <c r="AF18" s="457"/>
      <c r="AG18" s="457"/>
      <c r="AH18" s="457"/>
      <c r="AI18" s="457"/>
      <c r="AJ18" s="457"/>
      <c r="AK18" s="457"/>
      <c r="AL18" s="457"/>
      <c r="AM18" s="457"/>
      <c r="AN18" s="457"/>
      <c r="AO18" s="457"/>
      <c r="AP18" s="457"/>
      <c r="AQ18" s="457"/>
      <c r="AR18" s="457"/>
      <c r="AS18" s="457"/>
      <c r="AT18" s="457"/>
      <c r="AU18" s="457"/>
      <c r="AV18" s="457"/>
      <c r="AW18" s="457"/>
      <c r="AX18" s="457"/>
      <c r="AY18" s="457"/>
      <c r="AZ18" s="457"/>
      <c r="BA18" s="457"/>
      <c r="BB18" s="457"/>
      <c r="BC18" s="457"/>
      <c r="BD18" s="457"/>
      <c r="BE18" s="457"/>
      <c r="BF18" s="457"/>
      <c r="BG18" s="457"/>
      <c r="BH18" s="457"/>
      <c r="BI18" s="457"/>
      <c r="BJ18" s="457"/>
      <c r="BK18" s="457"/>
      <c r="BL18" s="457"/>
      <c r="BM18" s="457"/>
      <c r="BN18" s="457"/>
      <c r="BO18" s="457"/>
      <c r="BP18" s="457"/>
      <c r="BQ18" s="457"/>
      <c r="BR18" s="457"/>
      <c r="BS18" s="457"/>
      <c r="BT18" s="457"/>
      <c r="BU18" s="457"/>
      <c r="BV18" s="457"/>
      <c r="BW18" s="457"/>
      <c r="BX18" s="458"/>
      <c r="BY18" s="458"/>
      <c r="BZ18" s="458">
        <f t="shared" ref="BZ18:CH18" si="1">SUM(BZ19:BZ29)</f>
        <v>9209.703984248561</v>
      </c>
      <c r="CA18" s="458">
        <f t="shared" si="1"/>
        <v>11097.940624092573</v>
      </c>
      <c r="CB18" s="458">
        <f t="shared" si="1"/>
        <v>-4.1140854853838391</v>
      </c>
      <c r="CC18" s="458">
        <f t="shared" si="1"/>
        <v>-43.74297401588386</v>
      </c>
      <c r="CD18" s="458">
        <f t="shared" si="1"/>
        <v>-6.2860612589489593</v>
      </c>
      <c r="CE18" s="458">
        <f t="shared" si="1"/>
        <v>0</v>
      </c>
      <c r="CF18" s="458">
        <f t="shared" si="1"/>
        <v>0</v>
      </c>
      <c r="CG18" s="458">
        <f t="shared" si="1"/>
        <v>0</v>
      </c>
      <c r="CH18" s="466">
        <f t="shared" si="1"/>
        <v>0</v>
      </c>
    </row>
    <row r="19" spans="1:86" s="287" customFormat="1" ht="15.6" x14ac:dyDescent="0.3">
      <c r="A19" s="461"/>
      <c r="B19" s="238" t="s">
        <v>769</v>
      </c>
      <c r="C19" s="123"/>
      <c r="D19" s="462"/>
      <c r="E19" s="462"/>
      <c r="F19" s="462"/>
      <c r="G19" s="462"/>
      <c r="H19" s="462"/>
      <c r="I19" s="462"/>
      <c r="J19" s="462"/>
      <c r="K19" s="462"/>
      <c r="L19" s="462"/>
      <c r="M19" s="462"/>
      <c r="N19" s="462"/>
      <c r="O19" s="462"/>
      <c r="P19" s="462"/>
      <c r="Q19" s="462"/>
      <c r="R19" s="462"/>
      <c r="S19" s="462"/>
      <c r="T19" s="462"/>
      <c r="U19" s="462"/>
      <c r="V19" s="462"/>
      <c r="W19" s="462"/>
      <c r="X19" s="462"/>
      <c r="Y19" s="462"/>
      <c r="Z19" s="462"/>
      <c r="AA19" s="462"/>
      <c r="AB19" s="462"/>
      <c r="AC19" s="462"/>
      <c r="AD19" s="462"/>
      <c r="AE19" s="462"/>
      <c r="AF19" s="462"/>
      <c r="AG19" s="462"/>
      <c r="AH19" s="462"/>
      <c r="AI19" s="462"/>
      <c r="AJ19" s="462"/>
      <c r="AK19" s="462"/>
      <c r="AL19" s="462"/>
      <c r="AM19" s="462"/>
      <c r="AN19" s="462"/>
      <c r="AO19" s="462"/>
      <c r="AP19" s="462"/>
      <c r="AQ19" s="462"/>
      <c r="AR19" s="462"/>
      <c r="AS19" s="462"/>
      <c r="AT19" s="462"/>
      <c r="AU19" s="462"/>
      <c r="AV19" s="462"/>
      <c r="AW19" s="462"/>
      <c r="AX19" s="462"/>
      <c r="AY19" s="462"/>
      <c r="AZ19" s="462"/>
      <c r="BA19" s="462"/>
      <c r="BB19" s="462"/>
      <c r="BC19" s="462"/>
      <c r="BD19" s="462"/>
      <c r="BE19" s="462"/>
      <c r="BF19" s="462"/>
      <c r="BG19" s="462"/>
      <c r="BH19" s="462"/>
      <c r="BI19" s="462"/>
      <c r="BJ19" s="462"/>
      <c r="BK19" s="462"/>
      <c r="BL19" s="462"/>
      <c r="BM19" s="462"/>
      <c r="BN19" s="462"/>
      <c r="BO19" s="462"/>
      <c r="BP19" s="462"/>
      <c r="BQ19" s="462"/>
      <c r="BR19" s="462"/>
      <c r="BS19" s="462"/>
      <c r="BT19" s="462"/>
      <c r="BU19" s="462"/>
      <c r="BV19" s="462"/>
      <c r="BW19" s="462"/>
      <c r="BX19" s="462"/>
      <c r="BY19" s="462"/>
      <c r="BZ19" s="463">
        <v>3185.189705074386</v>
      </c>
      <c r="CA19" s="463">
        <v>4595.6022963524274</v>
      </c>
      <c r="CB19" s="463">
        <v>-20.492139591461783</v>
      </c>
      <c r="CC19" s="463">
        <v>-39.704249445016771</v>
      </c>
      <c r="CD19" s="463">
        <v>-6.2860612589489593</v>
      </c>
      <c r="CE19" s="463">
        <v>0</v>
      </c>
      <c r="CF19" s="463">
        <v>0</v>
      </c>
      <c r="CG19" s="463">
        <v>0</v>
      </c>
      <c r="CH19" s="464">
        <v>0</v>
      </c>
    </row>
    <row r="20" spans="1:86" x14ac:dyDescent="0.25">
      <c r="A20" s="413"/>
      <c r="B20" s="238" t="s">
        <v>770</v>
      </c>
      <c r="C20" s="238"/>
      <c r="D20" s="462"/>
      <c r="E20" s="462"/>
      <c r="F20" s="462"/>
      <c r="G20" s="462"/>
      <c r="H20" s="462"/>
      <c r="I20" s="462"/>
      <c r="J20" s="462"/>
      <c r="K20" s="462"/>
      <c r="L20" s="462"/>
      <c r="M20" s="462"/>
      <c r="N20" s="462"/>
      <c r="O20" s="462"/>
      <c r="P20" s="462"/>
      <c r="Q20" s="462"/>
      <c r="R20" s="462"/>
      <c r="S20" s="462"/>
      <c r="T20" s="462"/>
      <c r="U20" s="462"/>
      <c r="V20" s="462"/>
      <c r="W20" s="462"/>
      <c r="X20" s="462"/>
      <c r="Y20" s="462"/>
      <c r="Z20" s="462"/>
      <c r="AA20" s="462"/>
      <c r="AB20" s="462"/>
      <c r="AC20" s="462"/>
      <c r="AD20" s="462"/>
      <c r="AE20" s="462"/>
      <c r="AF20" s="462"/>
      <c r="AG20" s="462"/>
      <c r="AH20" s="462"/>
      <c r="AI20" s="462"/>
      <c r="AJ20" s="462"/>
      <c r="AK20" s="462"/>
      <c r="AL20" s="462"/>
      <c r="AM20" s="462"/>
      <c r="AN20" s="462"/>
      <c r="AO20" s="462"/>
      <c r="AP20" s="462"/>
      <c r="AQ20" s="462"/>
      <c r="AR20" s="462"/>
      <c r="AS20" s="462"/>
      <c r="AT20" s="462"/>
      <c r="AU20" s="462"/>
      <c r="AV20" s="462"/>
      <c r="AW20" s="462"/>
      <c r="AX20" s="462"/>
      <c r="AY20" s="462"/>
      <c r="AZ20" s="462"/>
      <c r="BA20" s="462"/>
      <c r="BB20" s="462"/>
      <c r="BC20" s="462"/>
      <c r="BD20" s="462"/>
      <c r="BE20" s="462"/>
      <c r="BF20" s="462"/>
      <c r="BG20" s="462"/>
      <c r="BH20" s="462"/>
      <c r="BI20" s="462"/>
      <c r="BJ20" s="462"/>
      <c r="BK20" s="462"/>
      <c r="BL20" s="462"/>
      <c r="BM20" s="462"/>
      <c r="BN20" s="462"/>
      <c r="BO20" s="462"/>
      <c r="BP20" s="462"/>
      <c r="BQ20" s="462"/>
      <c r="BR20" s="462"/>
      <c r="BS20" s="462"/>
      <c r="BT20" s="462"/>
      <c r="BU20" s="462"/>
      <c r="BV20" s="462"/>
      <c r="BW20" s="462"/>
      <c r="BX20" s="463"/>
      <c r="BY20" s="463"/>
      <c r="BZ20" s="463">
        <v>34.882054448669457</v>
      </c>
      <c r="CA20" s="463">
        <v>29.418273899970913</v>
      </c>
      <c r="CB20" s="463">
        <v>-9.6065464634494564E-3</v>
      </c>
      <c r="CC20" s="463">
        <v>-2.3638402610722375E-2</v>
      </c>
      <c r="CD20" s="463">
        <v>0</v>
      </c>
      <c r="CE20" s="463">
        <v>0</v>
      </c>
      <c r="CF20" s="463">
        <v>0</v>
      </c>
      <c r="CG20" s="463">
        <v>0</v>
      </c>
      <c r="CH20" s="464">
        <v>0</v>
      </c>
    </row>
    <row r="21" spans="1:86" x14ac:dyDescent="0.25">
      <c r="A21" s="413"/>
      <c r="B21" s="238" t="s">
        <v>771</v>
      </c>
      <c r="C21" s="238"/>
      <c r="D21" s="462"/>
      <c r="E21" s="462"/>
      <c r="F21" s="462"/>
      <c r="G21" s="462"/>
      <c r="H21" s="462"/>
      <c r="I21" s="462"/>
      <c r="J21" s="462"/>
      <c r="K21" s="462"/>
      <c r="L21" s="462"/>
      <c r="M21" s="462"/>
      <c r="N21" s="462"/>
      <c r="O21" s="462"/>
      <c r="P21" s="462"/>
      <c r="Q21" s="462"/>
      <c r="R21" s="462"/>
      <c r="S21" s="462"/>
      <c r="T21" s="462"/>
      <c r="U21" s="462"/>
      <c r="V21" s="462"/>
      <c r="W21" s="462"/>
      <c r="X21" s="462"/>
      <c r="Y21" s="462"/>
      <c r="Z21" s="462"/>
      <c r="AA21" s="462"/>
      <c r="AB21" s="462"/>
      <c r="AC21" s="462"/>
      <c r="AD21" s="462"/>
      <c r="AE21" s="462"/>
      <c r="AF21" s="462"/>
      <c r="AG21" s="462"/>
      <c r="AH21" s="462"/>
      <c r="AI21" s="462"/>
      <c r="AJ21" s="462"/>
      <c r="AK21" s="462"/>
      <c r="AL21" s="462"/>
      <c r="AM21" s="462"/>
      <c r="AN21" s="462"/>
      <c r="AO21" s="462"/>
      <c r="AP21" s="462"/>
      <c r="AQ21" s="462"/>
      <c r="AR21" s="462"/>
      <c r="AS21" s="462"/>
      <c r="AT21" s="462"/>
      <c r="AU21" s="462"/>
      <c r="AV21" s="462"/>
      <c r="AW21" s="462"/>
      <c r="AX21" s="462"/>
      <c r="AY21" s="462"/>
      <c r="AZ21" s="462"/>
      <c r="BA21" s="462"/>
      <c r="BB21" s="462"/>
      <c r="BC21" s="462"/>
      <c r="BD21" s="462"/>
      <c r="BE21" s="462"/>
      <c r="BF21" s="462"/>
      <c r="BG21" s="462"/>
      <c r="BH21" s="462"/>
      <c r="BI21" s="462"/>
      <c r="BJ21" s="462"/>
      <c r="BK21" s="462"/>
      <c r="BL21" s="462"/>
      <c r="BM21" s="462"/>
      <c r="BN21" s="462"/>
      <c r="BO21" s="462"/>
      <c r="BP21" s="462"/>
      <c r="BQ21" s="462"/>
      <c r="BR21" s="462"/>
      <c r="BS21" s="462"/>
      <c r="BT21" s="462"/>
      <c r="BU21" s="462"/>
      <c r="BV21" s="462"/>
      <c r="BW21" s="462"/>
      <c r="BX21" s="463"/>
      <c r="BY21" s="463"/>
      <c r="BZ21" s="463">
        <v>880.86927588782919</v>
      </c>
      <c r="CA21" s="463">
        <v>1049.0755960264589</v>
      </c>
      <c r="CB21" s="463">
        <v>-0.28939540615287807</v>
      </c>
      <c r="CC21" s="463">
        <v>-1.5117241568750714</v>
      </c>
      <c r="CD21" s="463">
        <v>0</v>
      </c>
      <c r="CE21" s="463">
        <v>0</v>
      </c>
      <c r="CF21" s="463">
        <v>0</v>
      </c>
      <c r="CG21" s="463">
        <v>0</v>
      </c>
      <c r="CH21" s="464">
        <v>0</v>
      </c>
    </row>
    <row r="22" spans="1:86" ht="15.6" x14ac:dyDescent="0.3">
      <c r="A22" s="413"/>
      <c r="B22" s="238" t="s">
        <v>772</v>
      </c>
      <c r="C22" s="238"/>
      <c r="D22" s="457"/>
      <c r="E22" s="457"/>
      <c r="F22" s="457"/>
      <c r="G22" s="457"/>
      <c r="H22" s="457"/>
      <c r="I22" s="457"/>
      <c r="J22" s="457"/>
      <c r="K22" s="457"/>
      <c r="L22" s="457"/>
      <c r="M22" s="457"/>
      <c r="N22" s="457"/>
      <c r="O22" s="457"/>
      <c r="P22" s="457"/>
      <c r="Q22" s="457"/>
      <c r="R22" s="457"/>
      <c r="S22" s="457"/>
      <c r="T22" s="457"/>
      <c r="U22" s="457"/>
      <c r="V22" s="457"/>
      <c r="W22" s="457"/>
      <c r="X22" s="457"/>
      <c r="Y22" s="457"/>
      <c r="Z22" s="457"/>
      <c r="AA22" s="457"/>
      <c r="AB22" s="457"/>
      <c r="AC22" s="457"/>
      <c r="AD22" s="457"/>
      <c r="AE22" s="457"/>
      <c r="AF22" s="457"/>
      <c r="AG22" s="457"/>
      <c r="AH22" s="457"/>
      <c r="AI22" s="457"/>
      <c r="AJ22" s="457"/>
      <c r="AK22" s="457"/>
      <c r="AL22" s="457"/>
      <c r="AM22" s="457"/>
      <c r="AN22" s="457"/>
      <c r="AO22" s="457"/>
      <c r="AP22" s="457"/>
      <c r="AQ22" s="457"/>
      <c r="AR22" s="457"/>
      <c r="AS22" s="457"/>
      <c r="AT22" s="457"/>
      <c r="AU22" s="457"/>
      <c r="AV22" s="457"/>
      <c r="AW22" s="457"/>
      <c r="AX22" s="457"/>
      <c r="AY22" s="457"/>
      <c r="AZ22" s="457"/>
      <c r="BA22" s="457"/>
      <c r="BB22" s="457"/>
      <c r="BC22" s="457"/>
      <c r="BD22" s="457"/>
      <c r="BE22" s="457"/>
      <c r="BF22" s="457"/>
      <c r="BG22" s="457"/>
      <c r="BH22" s="457"/>
      <c r="BI22" s="457"/>
      <c r="BJ22" s="457"/>
      <c r="BK22" s="457"/>
      <c r="BL22" s="457"/>
      <c r="BM22" s="457"/>
      <c r="BN22" s="457"/>
      <c r="BO22" s="457"/>
      <c r="BP22" s="457"/>
      <c r="BQ22" s="457"/>
      <c r="BR22" s="457"/>
      <c r="BS22" s="457"/>
      <c r="BT22" s="457"/>
      <c r="BU22" s="457"/>
      <c r="BV22" s="457"/>
      <c r="BW22" s="457"/>
      <c r="BX22" s="457"/>
      <c r="BY22" s="457"/>
      <c r="BZ22" s="463">
        <v>132.50508401365835</v>
      </c>
      <c r="CA22" s="463">
        <v>140.51773269405882</v>
      </c>
      <c r="CB22" s="463">
        <v>-0.20193050811133292</v>
      </c>
      <c r="CC22" s="463">
        <v>-0.26417311036070062</v>
      </c>
      <c r="CD22" s="463">
        <v>0</v>
      </c>
      <c r="CE22" s="463">
        <v>0</v>
      </c>
      <c r="CF22" s="463">
        <v>0</v>
      </c>
      <c r="CG22" s="463">
        <v>0</v>
      </c>
      <c r="CH22" s="464">
        <v>0</v>
      </c>
    </row>
    <row r="23" spans="1:86" x14ac:dyDescent="0.25">
      <c r="A23" s="413"/>
      <c r="B23" s="238" t="s">
        <v>773</v>
      </c>
      <c r="C23" s="238"/>
      <c r="D23" s="462"/>
      <c r="E23" s="462"/>
      <c r="F23" s="462"/>
      <c r="G23" s="462"/>
      <c r="H23" s="462"/>
      <c r="I23" s="462"/>
      <c r="J23" s="462"/>
      <c r="K23" s="462"/>
      <c r="L23" s="462"/>
      <c r="M23" s="462"/>
      <c r="N23" s="462"/>
      <c r="O23" s="462"/>
      <c r="P23" s="462"/>
      <c r="Q23" s="462"/>
      <c r="R23" s="462"/>
      <c r="S23" s="462"/>
      <c r="T23" s="462"/>
      <c r="U23" s="462"/>
      <c r="V23" s="462"/>
      <c r="W23" s="462"/>
      <c r="X23" s="462"/>
      <c r="Y23" s="462"/>
      <c r="Z23" s="462"/>
      <c r="AA23" s="462"/>
      <c r="AB23" s="462"/>
      <c r="AC23" s="462"/>
      <c r="AD23" s="462"/>
      <c r="AE23" s="462"/>
      <c r="AF23" s="462"/>
      <c r="AG23" s="462"/>
      <c r="AH23" s="462"/>
      <c r="AI23" s="462"/>
      <c r="AJ23" s="462"/>
      <c r="AK23" s="462"/>
      <c r="AL23" s="462"/>
      <c r="AM23" s="462"/>
      <c r="AN23" s="462"/>
      <c r="AO23" s="462"/>
      <c r="AP23" s="462"/>
      <c r="AQ23" s="462"/>
      <c r="AR23" s="462"/>
      <c r="AS23" s="462"/>
      <c r="AT23" s="462"/>
      <c r="AU23" s="462"/>
      <c r="AV23" s="462"/>
      <c r="AW23" s="462"/>
      <c r="AX23" s="462"/>
      <c r="AY23" s="462"/>
      <c r="AZ23" s="462"/>
      <c r="BA23" s="462"/>
      <c r="BB23" s="462"/>
      <c r="BC23" s="462"/>
      <c r="BD23" s="462"/>
      <c r="BE23" s="462"/>
      <c r="BF23" s="462"/>
      <c r="BG23" s="462"/>
      <c r="BH23" s="462"/>
      <c r="BI23" s="462"/>
      <c r="BJ23" s="462"/>
      <c r="BK23" s="462"/>
      <c r="BL23" s="462"/>
      <c r="BM23" s="462"/>
      <c r="BN23" s="462"/>
      <c r="BO23" s="462"/>
      <c r="BP23" s="462"/>
      <c r="BQ23" s="462"/>
      <c r="BR23" s="462"/>
      <c r="BS23" s="462"/>
      <c r="BT23" s="462"/>
      <c r="BU23" s="462"/>
      <c r="BV23" s="462"/>
      <c r="BW23" s="462"/>
      <c r="BX23" s="462"/>
      <c r="BY23" s="462"/>
      <c r="BZ23" s="463">
        <v>1045.4284861360525</v>
      </c>
      <c r="CA23" s="463">
        <v>1367.0528931364481</v>
      </c>
      <c r="CB23" s="463">
        <v>10.941477191700006</v>
      </c>
      <c r="CC23" s="463">
        <v>-2.6319222314635016</v>
      </c>
      <c r="CD23" s="463">
        <v>0</v>
      </c>
      <c r="CE23" s="463">
        <v>0</v>
      </c>
      <c r="CF23" s="463">
        <v>0</v>
      </c>
      <c r="CG23" s="463">
        <v>0</v>
      </c>
      <c r="CH23" s="464">
        <v>0</v>
      </c>
    </row>
    <row r="24" spans="1:86" x14ac:dyDescent="0.25">
      <c r="A24" s="413"/>
      <c r="B24" s="238" t="s">
        <v>774</v>
      </c>
      <c r="C24" s="238"/>
      <c r="D24" s="462"/>
      <c r="E24" s="462"/>
      <c r="F24" s="462"/>
      <c r="G24" s="462"/>
      <c r="H24" s="462"/>
      <c r="I24" s="462"/>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462"/>
      <c r="AR24" s="462"/>
      <c r="AS24" s="462"/>
      <c r="AT24" s="462"/>
      <c r="AU24" s="462"/>
      <c r="AV24" s="462"/>
      <c r="AW24" s="462"/>
      <c r="AX24" s="462"/>
      <c r="AY24" s="462"/>
      <c r="AZ24" s="462"/>
      <c r="BA24" s="462"/>
      <c r="BB24" s="462"/>
      <c r="BC24" s="462"/>
      <c r="BD24" s="462"/>
      <c r="BE24" s="462"/>
      <c r="BF24" s="462"/>
      <c r="BG24" s="462"/>
      <c r="BH24" s="462"/>
      <c r="BI24" s="462"/>
      <c r="BJ24" s="462"/>
      <c r="BK24" s="462"/>
      <c r="BL24" s="462"/>
      <c r="BM24" s="462"/>
      <c r="BN24" s="462"/>
      <c r="BO24" s="462"/>
      <c r="BP24" s="462"/>
      <c r="BQ24" s="462"/>
      <c r="BR24" s="462"/>
      <c r="BS24" s="462"/>
      <c r="BT24" s="462"/>
      <c r="BU24" s="462"/>
      <c r="BV24" s="462"/>
      <c r="BW24" s="462"/>
      <c r="BX24" s="462"/>
      <c r="BY24" s="462"/>
      <c r="BZ24" s="463">
        <v>2919.1427264263107</v>
      </c>
      <c r="CA24" s="463">
        <v>2873.0966283335388</v>
      </c>
      <c r="CB24" s="463">
        <v>0</v>
      </c>
      <c r="CC24" s="463">
        <v>0</v>
      </c>
      <c r="CD24" s="463">
        <v>0</v>
      </c>
      <c r="CE24" s="463">
        <v>0</v>
      </c>
      <c r="CF24" s="463">
        <v>0</v>
      </c>
      <c r="CG24" s="463">
        <v>0</v>
      </c>
      <c r="CH24" s="464">
        <v>0</v>
      </c>
    </row>
    <row r="25" spans="1:86" x14ac:dyDescent="0.25">
      <c r="A25" s="413"/>
      <c r="B25" s="238" t="s">
        <v>775</v>
      </c>
      <c r="C25" s="238"/>
      <c r="D25" s="462"/>
      <c r="E25" s="462"/>
      <c r="F25" s="462"/>
      <c r="G25" s="462"/>
      <c r="H25" s="462"/>
      <c r="I25" s="462"/>
      <c r="J25" s="462"/>
      <c r="K25" s="462"/>
      <c r="L25" s="462"/>
      <c r="M25" s="462"/>
      <c r="N25" s="462"/>
      <c r="O25" s="462"/>
      <c r="P25" s="462"/>
      <c r="Q25" s="462"/>
      <c r="R25" s="462"/>
      <c r="S25" s="462"/>
      <c r="T25" s="462"/>
      <c r="U25" s="462"/>
      <c r="V25" s="462"/>
      <c r="W25" s="462"/>
      <c r="X25" s="462"/>
      <c r="Y25" s="462"/>
      <c r="Z25" s="462"/>
      <c r="AA25" s="462"/>
      <c r="AB25" s="462"/>
      <c r="AC25" s="462"/>
      <c r="AD25" s="462"/>
      <c r="AE25" s="462"/>
      <c r="AF25" s="462"/>
      <c r="AG25" s="462"/>
      <c r="AH25" s="462"/>
      <c r="AI25" s="462"/>
      <c r="AJ25" s="462"/>
      <c r="AK25" s="462"/>
      <c r="AL25" s="462"/>
      <c r="AM25" s="462"/>
      <c r="AN25" s="462"/>
      <c r="AO25" s="462"/>
      <c r="AP25" s="462"/>
      <c r="AQ25" s="462"/>
      <c r="AR25" s="462"/>
      <c r="AS25" s="462"/>
      <c r="AT25" s="462"/>
      <c r="AU25" s="462"/>
      <c r="AV25" s="462"/>
      <c r="AW25" s="462"/>
      <c r="AX25" s="462"/>
      <c r="AY25" s="462"/>
      <c r="AZ25" s="462"/>
      <c r="BA25" s="462"/>
      <c r="BB25" s="462"/>
      <c r="BC25" s="462"/>
      <c r="BD25" s="462"/>
      <c r="BE25" s="462"/>
      <c r="BF25" s="462"/>
      <c r="BG25" s="462"/>
      <c r="BH25" s="462"/>
      <c r="BI25" s="462"/>
      <c r="BJ25" s="462"/>
      <c r="BK25" s="462"/>
      <c r="BL25" s="462"/>
      <c r="BM25" s="462"/>
      <c r="BN25" s="462"/>
      <c r="BO25" s="462"/>
      <c r="BP25" s="462"/>
      <c r="BQ25" s="462"/>
      <c r="BR25" s="462"/>
      <c r="BS25" s="462"/>
      <c r="BT25" s="462"/>
      <c r="BU25" s="462"/>
      <c r="BV25" s="462"/>
      <c r="BW25" s="462"/>
      <c r="BX25" s="463"/>
      <c r="BY25" s="463"/>
      <c r="BZ25" s="463">
        <v>245.70601738150148</v>
      </c>
      <c r="CA25" s="463">
        <v>243.9829486278187</v>
      </c>
      <c r="CB25" s="463">
        <v>2.1357581032713511</v>
      </c>
      <c r="CC25" s="463">
        <v>0.20851202138613603</v>
      </c>
      <c r="CD25" s="463">
        <v>0</v>
      </c>
      <c r="CE25" s="463">
        <v>0</v>
      </c>
      <c r="CF25" s="463">
        <v>0</v>
      </c>
      <c r="CG25" s="463">
        <v>0</v>
      </c>
      <c r="CH25" s="464">
        <v>0</v>
      </c>
    </row>
    <row r="26" spans="1:86" x14ac:dyDescent="0.25">
      <c r="A26" s="413"/>
      <c r="B26" s="238" t="s">
        <v>776</v>
      </c>
      <c r="C26" s="238"/>
      <c r="D26" s="462"/>
      <c r="E26" s="462"/>
      <c r="F26" s="462"/>
      <c r="G26" s="462"/>
      <c r="H26" s="462"/>
      <c r="I26" s="462"/>
      <c r="J26" s="462"/>
      <c r="K26" s="462"/>
      <c r="L26" s="462"/>
      <c r="M26" s="462"/>
      <c r="N26" s="462"/>
      <c r="O26" s="462"/>
      <c r="P26" s="462"/>
      <c r="Q26" s="462"/>
      <c r="R26" s="462"/>
      <c r="S26" s="462"/>
      <c r="T26" s="462"/>
      <c r="U26" s="462"/>
      <c r="V26" s="462"/>
      <c r="W26" s="462"/>
      <c r="X26" s="462"/>
      <c r="Y26" s="462"/>
      <c r="Z26" s="462"/>
      <c r="AA26" s="462"/>
      <c r="AB26" s="462"/>
      <c r="AC26" s="462"/>
      <c r="AD26" s="462"/>
      <c r="AE26" s="462"/>
      <c r="AF26" s="462"/>
      <c r="AG26" s="462"/>
      <c r="AH26" s="462"/>
      <c r="AI26" s="462"/>
      <c r="AJ26" s="462"/>
      <c r="AK26" s="462"/>
      <c r="AL26" s="462"/>
      <c r="AM26" s="462"/>
      <c r="AN26" s="462"/>
      <c r="AO26" s="462"/>
      <c r="AP26" s="462"/>
      <c r="AQ26" s="462"/>
      <c r="AR26" s="462"/>
      <c r="AS26" s="462"/>
      <c r="AT26" s="462"/>
      <c r="AU26" s="462"/>
      <c r="AV26" s="462"/>
      <c r="AW26" s="462"/>
      <c r="AX26" s="462"/>
      <c r="AY26" s="462"/>
      <c r="AZ26" s="462"/>
      <c r="BA26" s="462"/>
      <c r="BB26" s="462"/>
      <c r="BC26" s="462"/>
      <c r="BD26" s="462"/>
      <c r="BE26" s="462"/>
      <c r="BF26" s="462"/>
      <c r="BG26" s="462"/>
      <c r="BH26" s="462"/>
      <c r="BI26" s="462"/>
      <c r="BJ26" s="462"/>
      <c r="BK26" s="462"/>
      <c r="BL26" s="462"/>
      <c r="BM26" s="462"/>
      <c r="BN26" s="462"/>
      <c r="BO26" s="462"/>
      <c r="BP26" s="462"/>
      <c r="BQ26" s="462"/>
      <c r="BR26" s="462"/>
      <c r="BS26" s="462"/>
      <c r="BT26" s="462"/>
      <c r="BU26" s="462"/>
      <c r="BV26" s="462"/>
      <c r="BW26" s="462"/>
      <c r="BX26" s="463"/>
      <c r="BY26" s="463"/>
      <c r="BZ26" s="463">
        <v>232.78520637758703</v>
      </c>
      <c r="CA26" s="463">
        <v>212.75187698959434</v>
      </c>
      <c r="CB26" s="463">
        <v>0.59009164176488471</v>
      </c>
      <c r="CC26" s="463">
        <v>0.11958677156486584</v>
      </c>
      <c r="CD26" s="463">
        <v>0</v>
      </c>
      <c r="CE26" s="463">
        <v>0</v>
      </c>
      <c r="CF26" s="463">
        <v>0</v>
      </c>
      <c r="CG26" s="463">
        <v>0</v>
      </c>
      <c r="CH26" s="464">
        <v>0</v>
      </c>
    </row>
    <row r="27" spans="1:86" ht="15.6" x14ac:dyDescent="0.3">
      <c r="A27" s="413"/>
      <c r="B27" s="238" t="s">
        <v>777</v>
      </c>
      <c r="C27" s="72"/>
      <c r="D27" s="457"/>
      <c r="E27" s="457"/>
      <c r="F27" s="457"/>
      <c r="G27" s="457"/>
      <c r="H27" s="457"/>
      <c r="I27" s="457"/>
      <c r="J27" s="457"/>
      <c r="K27" s="457"/>
      <c r="L27" s="457"/>
      <c r="M27" s="457"/>
      <c r="N27" s="457"/>
      <c r="O27" s="457"/>
      <c r="P27" s="457"/>
      <c r="Q27" s="457"/>
      <c r="R27" s="457"/>
      <c r="S27" s="457"/>
      <c r="T27" s="457"/>
      <c r="U27" s="457"/>
      <c r="V27" s="457"/>
      <c r="W27" s="457"/>
      <c r="X27" s="457"/>
      <c r="Y27" s="457"/>
      <c r="Z27" s="457"/>
      <c r="AA27" s="457"/>
      <c r="AB27" s="457"/>
      <c r="AC27" s="457"/>
      <c r="AD27" s="457"/>
      <c r="AE27" s="457"/>
      <c r="AF27" s="457"/>
      <c r="AG27" s="457"/>
      <c r="AH27" s="457"/>
      <c r="AI27" s="457"/>
      <c r="AJ27" s="457"/>
      <c r="AK27" s="457"/>
      <c r="AL27" s="457"/>
      <c r="AM27" s="457"/>
      <c r="AN27" s="457"/>
      <c r="AO27" s="457"/>
      <c r="AP27" s="457"/>
      <c r="AQ27" s="457"/>
      <c r="AR27" s="457"/>
      <c r="AS27" s="457"/>
      <c r="AT27" s="457"/>
      <c r="AU27" s="457"/>
      <c r="AV27" s="457"/>
      <c r="AW27" s="457"/>
      <c r="AX27" s="457"/>
      <c r="AY27" s="457"/>
      <c r="AZ27" s="457"/>
      <c r="BA27" s="457"/>
      <c r="BB27" s="457"/>
      <c r="BC27" s="457"/>
      <c r="BD27" s="457"/>
      <c r="BE27" s="457"/>
      <c r="BF27" s="457"/>
      <c r="BG27" s="457"/>
      <c r="BH27" s="457"/>
      <c r="BI27" s="457"/>
      <c r="BJ27" s="457"/>
      <c r="BK27" s="457"/>
      <c r="BL27" s="457"/>
      <c r="BM27" s="457"/>
      <c r="BN27" s="457"/>
      <c r="BO27" s="457"/>
      <c r="BP27" s="457"/>
      <c r="BQ27" s="457"/>
      <c r="BR27" s="457"/>
      <c r="BS27" s="457"/>
      <c r="BT27" s="457"/>
      <c r="BU27" s="457"/>
      <c r="BV27" s="457"/>
      <c r="BW27" s="457"/>
      <c r="BX27" s="458"/>
      <c r="BY27" s="458"/>
      <c r="BZ27" s="463">
        <v>530.04814696992901</v>
      </c>
      <c r="CA27" s="463">
        <v>562.0142799191683</v>
      </c>
      <c r="CB27" s="463">
        <v>3.2116596300693585</v>
      </c>
      <c r="CC27" s="463">
        <v>6.4634537491894656E-2</v>
      </c>
      <c r="CD27" s="463">
        <v>0</v>
      </c>
      <c r="CE27" s="463">
        <v>0</v>
      </c>
      <c r="CF27" s="463">
        <v>0</v>
      </c>
      <c r="CG27" s="463">
        <v>0</v>
      </c>
      <c r="CH27" s="464">
        <v>0</v>
      </c>
    </row>
    <row r="28" spans="1:86" ht="15.6" x14ac:dyDescent="0.3">
      <c r="A28" s="413"/>
      <c r="B28" s="238" t="s">
        <v>778</v>
      </c>
      <c r="C28" s="72"/>
      <c r="D28" s="457"/>
      <c r="E28" s="457"/>
      <c r="F28" s="457"/>
      <c r="G28" s="457"/>
      <c r="H28" s="457"/>
      <c r="I28" s="457"/>
      <c r="J28" s="457"/>
      <c r="K28" s="457"/>
      <c r="L28" s="457"/>
      <c r="M28" s="457"/>
      <c r="N28" s="457"/>
      <c r="O28" s="457"/>
      <c r="P28" s="457"/>
      <c r="Q28" s="457"/>
      <c r="R28" s="457"/>
      <c r="S28" s="457"/>
      <c r="T28" s="457"/>
      <c r="U28" s="457"/>
      <c r="V28" s="457"/>
      <c r="W28" s="457"/>
      <c r="X28" s="457"/>
      <c r="Y28" s="457"/>
      <c r="Z28" s="457"/>
      <c r="AA28" s="457"/>
      <c r="AB28" s="457"/>
      <c r="AC28" s="457"/>
      <c r="AD28" s="457"/>
      <c r="AE28" s="457"/>
      <c r="AF28" s="457"/>
      <c r="AG28" s="457"/>
      <c r="AH28" s="457"/>
      <c r="AI28" s="457"/>
      <c r="AJ28" s="457"/>
      <c r="AK28" s="457"/>
      <c r="AL28" s="457"/>
      <c r="AM28" s="457"/>
      <c r="AN28" s="457"/>
      <c r="AO28" s="457"/>
      <c r="AP28" s="457"/>
      <c r="AQ28" s="457"/>
      <c r="AR28" s="457"/>
      <c r="AS28" s="457"/>
      <c r="AT28" s="457"/>
      <c r="AU28" s="457"/>
      <c r="AV28" s="457"/>
      <c r="AW28" s="457"/>
      <c r="AX28" s="457"/>
      <c r="AY28" s="457"/>
      <c r="AZ28" s="457"/>
      <c r="BA28" s="457"/>
      <c r="BB28" s="457"/>
      <c r="BC28" s="457"/>
      <c r="BD28" s="457"/>
      <c r="BE28" s="457"/>
      <c r="BF28" s="457"/>
      <c r="BG28" s="457"/>
      <c r="BH28" s="457"/>
      <c r="BI28" s="457"/>
      <c r="BJ28" s="457"/>
      <c r="BK28" s="457"/>
      <c r="BL28" s="457"/>
      <c r="BM28" s="457"/>
      <c r="BN28" s="457"/>
      <c r="BO28" s="457"/>
      <c r="BP28" s="457"/>
      <c r="BQ28" s="457"/>
      <c r="BR28" s="457"/>
      <c r="BS28" s="457"/>
      <c r="BT28" s="457"/>
      <c r="BU28" s="457"/>
      <c r="BV28" s="457"/>
      <c r="BW28" s="457"/>
      <c r="BX28" s="458"/>
      <c r="BY28" s="458"/>
      <c r="BZ28" s="463">
        <v>2.9037024785425571</v>
      </c>
      <c r="CA28" s="463">
        <v>11.760021455698576</v>
      </c>
      <c r="CB28" s="463">
        <v>0</v>
      </c>
      <c r="CC28" s="463">
        <v>0</v>
      </c>
      <c r="CD28" s="463">
        <v>0</v>
      </c>
      <c r="CE28" s="463">
        <v>0</v>
      </c>
      <c r="CF28" s="463">
        <v>0</v>
      </c>
      <c r="CG28" s="463">
        <v>0</v>
      </c>
      <c r="CH28" s="464">
        <v>0</v>
      </c>
    </row>
    <row r="29" spans="1:86" ht="16.2" thickBot="1" x14ac:dyDescent="0.35">
      <c r="A29" s="413"/>
      <c r="B29" s="238" t="s">
        <v>779</v>
      </c>
      <c r="C29" s="72"/>
      <c r="D29" s="457"/>
      <c r="E29" s="457"/>
      <c r="F29" s="457"/>
      <c r="G29" s="457"/>
      <c r="H29" s="457"/>
      <c r="I29" s="457"/>
      <c r="J29" s="457"/>
      <c r="K29" s="457"/>
      <c r="L29" s="457"/>
      <c r="M29" s="457"/>
      <c r="N29" s="457"/>
      <c r="O29" s="457"/>
      <c r="P29" s="457"/>
      <c r="Q29" s="457"/>
      <c r="R29" s="457"/>
      <c r="S29" s="457"/>
      <c r="T29" s="457"/>
      <c r="U29" s="457"/>
      <c r="V29" s="457"/>
      <c r="W29" s="457"/>
      <c r="X29" s="457"/>
      <c r="Y29" s="457"/>
      <c r="Z29" s="457"/>
      <c r="AA29" s="457"/>
      <c r="AB29" s="457"/>
      <c r="AC29" s="457"/>
      <c r="AD29" s="457"/>
      <c r="AE29" s="457"/>
      <c r="AF29" s="457"/>
      <c r="AG29" s="457"/>
      <c r="AH29" s="457"/>
      <c r="AI29" s="457"/>
      <c r="AJ29" s="457"/>
      <c r="AK29" s="457"/>
      <c r="AL29" s="457"/>
      <c r="AM29" s="457"/>
      <c r="AN29" s="457"/>
      <c r="AO29" s="457"/>
      <c r="AP29" s="457"/>
      <c r="AQ29" s="457"/>
      <c r="AR29" s="457"/>
      <c r="AS29" s="457"/>
      <c r="AT29" s="457"/>
      <c r="AU29" s="457"/>
      <c r="AV29" s="457"/>
      <c r="AW29" s="457"/>
      <c r="AX29" s="457"/>
      <c r="AY29" s="457"/>
      <c r="AZ29" s="457"/>
      <c r="BA29" s="457"/>
      <c r="BB29" s="457"/>
      <c r="BC29" s="457"/>
      <c r="BD29" s="457"/>
      <c r="BE29" s="457"/>
      <c r="BF29" s="457"/>
      <c r="BG29" s="457"/>
      <c r="BH29" s="457"/>
      <c r="BI29" s="457"/>
      <c r="BJ29" s="457"/>
      <c r="BK29" s="457"/>
      <c r="BL29" s="457"/>
      <c r="BM29" s="457"/>
      <c r="BN29" s="457"/>
      <c r="BO29" s="457"/>
      <c r="BP29" s="457"/>
      <c r="BQ29" s="457"/>
      <c r="BR29" s="457"/>
      <c r="BS29" s="457"/>
      <c r="BT29" s="457"/>
      <c r="BU29" s="457"/>
      <c r="BV29" s="457"/>
      <c r="BW29" s="457"/>
      <c r="BX29" s="458"/>
      <c r="BY29" s="458"/>
      <c r="BZ29" s="463">
        <v>0.24357905409554614</v>
      </c>
      <c r="CA29" s="463">
        <v>12.668076657389188</v>
      </c>
      <c r="CB29" s="463">
        <v>0</v>
      </c>
      <c r="CC29" s="463">
        <v>0</v>
      </c>
      <c r="CD29" s="463">
        <v>0</v>
      </c>
      <c r="CE29" s="463">
        <v>0</v>
      </c>
      <c r="CF29" s="463">
        <v>0</v>
      </c>
      <c r="CG29" s="463">
        <v>0</v>
      </c>
      <c r="CH29" s="464">
        <v>0</v>
      </c>
    </row>
    <row r="30" spans="1:86" ht="15.6" x14ac:dyDescent="0.3">
      <c r="A30" s="490"/>
      <c r="B30" s="46" t="s">
        <v>780</v>
      </c>
      <c r="C30" s="415"/>
      <c r="D30" s="49" t="s">
        <v>297</v>
      </c>
      <c r="E30" s="49" t="s">
        <v>298</v>
      </c>
      <c r="F30" s="49" t="s">
        <v>299</v>
      </c>
      <c r="G30" s="49" t="s">
        <v>300</v>
      </c>
      <c r="H30" s="49" t="s">
        <v>301</v>
      </c>
      <c r="I30" s="49" t="s">
        <v>302</v>
      </c>
      <c r="J30" s="49" t="s">
        <v>303</v>
      </c>
      <c r="K30" s="49" t="s">
        <v>304</v>
      </c>
      <c r="L30" s="49" t="s">
        <v>305</v>
      </c>
      <c r="M30" s="49" t="s">
        <v>306</v>
      </c>
      <c r="N30" s="49" t="s">
        <v>307</v>
      </c>
      <c r="O30" s="49" t="s">
        <v>308</v>
      </c>
      <c r="P30" s="49" t="s">
        <v>309</v>
      </c>
      <c r="Q30" s="49" t="s">
        <v>310</v>
      </c>
      <c r="R30" s="49" t="s">
        <v>311</v>
      </c>
      <c r="S30" s="49" t="s">
        <v>312</v>
      </c>
      <c r="T30" s="49" t="s">
        <v>313</v>
      </c>
      <c r="U30" s="49" t="s">
        <v>314</v>
      </c>
      <c r="V30" s="49" t="s">
        <v>315</v>
      </c>
      <c r="W30" s="49" t="s">
        <v>316</v>
      </c>
      <c r="X30" s="49" t="s">
        <v>317</v>
      </c>
      <c r="Y30" s="49" t="s">
        <v>318</v>
      </c>
      <c r="Z30" s="49" t="s">
        <v>319</v>
      </c>
      <c r="AA30" s="49" t="s">
        <v>320</v>
      </c>
      <c r="AB30" s="49" t="s">
        <v>321</v>
      </c>
      <c r="AC30" s="49" t="s">
        <v>322</v>
      </c>
      <c r="AD30" s="49" t="s">
        <v>323</v>
      </c>
      <c r="AE30" s="49" t="s">
        <v>324</v>
      </c>
      <c r="AF30" s="49" t="s">
        <v>325</v>
      </c>
      <c r="AG30" s="49" t="s">
        <v>326</v>
      </c>
      <c r="AH30" s="49" t="s">
        <v>327</v>
      </c>
      <c r="AI30" s="49" t="s">
        <v>328</v>
      </c>
      <c r="AJ30" s="49" t="s">
        <v>329</v>
      </c>
      <c r="AK30" s="49" t="s">
        <v>330</v>
      </c>
      <c r="AL30" s="49" t="s">
        <v>331</v>
      </c>
      <c r="AM30" s="49" t="s">
        <v>332</v>
      </c>
      <c r="AN30" s="49" t="s">
        <v>333</v>
      </c>
      <c r="AO30" s="49" t="s">
        <v>334</v>
      </c>
      <c r="AP30" s="49" t="s">
        <v>335</v>
      </c>
      <c r="AQ30" s="49" t="s">
        <v>336</v>
      </c>
      <c r="AR30" s="49" t="s">
        <v>337</v>
      </c>
      <c r="AS30" s="49" t="s">
        <v>338</v>
      </c>
      <c r="AT30" s="49" t="s">
        <v>339</v>
      </c>
      <c r="AU30" s="49" t="s">
        <v>340</v>
      </c>
      <c r="AV30" s="49" t="s">
        <v>341</v>
      </c>
      <c r="AW30" s="49" t="s">
        <v>342</v>
      </c>
      <c r="AX30" s="49" t="s">
        <v>343</v>
      </c>
      <c r="AY30" s="49" t="s">
        <v>226</v>
      </c>
      <c r="AZ30" s="49" t="s">
        <v>227</v>
      </c>
      <c r="BA30" s="49" t="s">
        <v>228</v>
      </c>
      <c r="BB30" s="49" t="s">
        <v>229</v>
      </c>
      <c r="BC30" s="49" t="s">
        <v>230</v>
      </c>
      <c r="BD30" s="49" t="s">
        <v>231</v>
      </c>
      <c r="BE30" s="49" t="s">
        <v>232</v>
      </c>
      <c r="BF30" s="49" t="s">
        <v>233</v>
      </c>
      <c r="BG30" s="49" t="s">
        <v>234</v>
      </c>
      <c r="BH30" s="49" t="s">
        <v>235</v>
      </c>
      <c r="BI30" s="49" t="s">
        <v>236</v>
      </c>
      <c r="BJ30" s="49" t="s">
        <v>237</v>
      </c>
      <c r="BK30" s="49" t="s">
        <v>238</v>
      </c>
      <c r="BL30" s="49" t="s">
        <v>239</v>
      </c>
      <c r="BM30" s="49" t="s">
        <v>240</v>
      </c>
      <c r="BN30" s="49" t="s">
        <v>241</v>
      </c>
      <c r="BO30" s="49" t="s">
        <v>242</v>
      </c>
      <c r="BP30" s="49" t="s">
        <v>243</v>
      </c>
      <c r="BQ30" s="49" t="s">
        <v>244</v>
      </c>
      <c r="BR30" s="49" t="s">
        <v>245</v>
      </c>
      <c r="BS30" s="49" t="s">
        <v>246</v>
      </c>
      <c r="BT30" s="49" t="s">
        <v>247</v>
      </c>
      <c r="BU30" s="49" t="s">
        <v>248</v>
      </c>
      <c r="BV30" s="49" t="s">
        <v>249</v>
      </c>
      <c r="BW30" s="49" t="s">
        <v>250</v>
      </c>
      <c r="BX30" s="49" t="s">
        <v>251</v>
      </c>
      <c r="BY30" s="49" t="s">
        <v>252</v>
      </c>
      <c r="BZ30" s="49" t="s">
        <v>253</v>
      </c>
      <c r="CA30" s="49" t="s">
        <v>254</v>
      </c>
      <c r="CB30" s="49" t="s">
        <v>255</v>
      </c>
      <c r="CC30" s="49" t="s">
        <v>256</v>
      </c>
      <c r="CD30" s="49" t="s">
        <v>257</v>
      </c>
      <c r="CE30" s="49" t="s">
        <v>258</v>
      </c>
      <c r="CF30" s="49" t="s">
        <v>259</v>
      </c>
      <c r="CG30" s="498" t="s">
        <v>260</v>
      </c>
      <c r="CH30" s="416" t="s">
        <v>261</v>
      </c>
    </row>
    <row r="31" spans="1:86" s="287" customFormat="1" ht="15.6" x14ac:dyDescent="0.3">
      <c r="A31" s="461"/>
      <c r="B31" s="418" t="s">
        <v>781</v>
      </c>
      <c r="C31" s="419"/>
      <c r="D31" s="323" t="s">
        <v>263</v>
      </c>
      <c r="E31" s="323" t="s">
        <v>263</v>
      </c>
      <c r="F31" s="323" t="s">
        <v>263</v>
      </c>
      <c r="G31" s="323" t="s">
        <v>263</v>
      </c>
      <c r="H31" s="323" t="s">
        <v>263</v>
      </c>
      <c r="I31" s="323" t="s">
        <v>263</v>
      </c>
      <c r="J31" s="323" t="s">
        <v>263</v>
      </c>
      <c r="K31" s="323" t="s">
        <v>263</v>
      </c>
      <c r="L31" s="323" t="s">
        <v>263</v>
      </c>
      <c r="M31" s="323" t="s">
        <v>263</v>
      </c>
      <c r="N31" s="323" t="s">
        <v>263</v>
      </c>
      <c r="O31" s="323" t="s">
        <v>263</v>
      </c>
      <c r="P31" s="323" t="s">
        <v>263</v>
      </c>
      <c r="Q31" s="323" t="s">
        <v>263</v>
      </c>
      <c r="R31" s="323" t="s">
        <v>263</v>
      </c>
      <c r="S31" s="323" t="s">
        <v>263</v>
      </c>
      <c r="T31" s="323" t="s">
        <v>263</v>
      </c>
      <c r="U31" s="323" t="s">
        <v>263</v>
      </c>
      <c r="V31" s="323" t="s">
        <v>263</v>
      </c>
      <c r="W31" s="323" t="s">
        <v>263</v>
      </c>
      <c r="X31" s="323" t="s">
        <v>263</v>
      </c>
      <c r="Y31" s="323" t="s">
        <v>263</v>
      </c>
      <c r="Z31" s="323" t="s">
        <v>263</v>
      </c>
      <c r="AA31" s="323" t="s">
        <v>263</v>
      </c>
      <c r="AB31" s="323" t="s">
        <v>263</v>
      </c>
      <c r="AC31" s="323" t="s">
        <v>263</v>
      </c>
      <c r="AD31" s="323" t="s">
        <v>263</v>
      </c>
      <c r="AE31" s="323" t="s">
        <v>263</v>
      </c>
      <c r="AF31" s="323" t="s">
        <v>263</v>
      </c>
      <c r="AG31" s="323" t="s">
        <v>263</v>
      </c>
      <c r="AH31" s="323" t="s">
        <v>263</v>
      </c>
      <c r="AI31" s="323" t="s">
        <v>263</v>
      </c>
      <c r="AJ31" s="323" t="s">
        <v>263</v>
      </c>
      <c r="AK31" s="323" t="s">
        <v>263</v>
      </c>
      <c r="AL31" s="323" t="s">
        <v>263</v>
      </c>
      <c r="AM31" s="323" t="s">
        <v>263</v>
      </c>
      <c r="AN31" s="323" t="s">
        <v>263</v>
      </c>
      <c r="AO31" s="323" t="s">
        <v>263</v>
      </c>
      <c r="AP31" s="323" t="s">
        <v>263</v>
      </c>
      <c r="AQ31" s="323" t="s">
        <v>263</v>
      </c>
      <c r="AR31" s="323" t="s">
        <v>263</v>
      </c>
      <c r="AS31" s="323" t="s">
        <v>263</v>
      </c>
      <c r="AT31" s="323" t="s">
        <v>263</v>
      </c>
      <c r="AU31" s="323" t="s">
        <v>263</v>
      </c>
      <c r="AV31" s="323" t="s">
        <v>263</v>
      </c>
      <c r="AW31" s="323" t="s">
        <v>263</v>
      </c>
      <c r="AX31" s="323" t="s">
        <v>263</v>
      </c>
      <c r="AY31" s="323" t="s">
        <v>263</v>
      </c>
      <c r="AZ31" s="323" t="s">
        <v>263</v>
      </c>
      <c r="BA31" s="323" t="s">
        <v>263</v>
      </c>
      <c r="BB31" s="323" t="s">
        <v>263</v>
      </c>
      <c r="BC31" s="323" t="s">
        <v>263</v>
      </c>
      <c r="BD31" s="323" t="s">
        <v>263</v>
      </c>
      <c r="BE31" s="323" t="s">
        <v>263</v>
      </c>
      <c r="BF31" s="323" t="s">
        <v>263</v>
      </c>
      <c r="BG31" s="323" t="s">
        <v>263</v>
      </c>
      <c r="BH31" s="323" t="s">
        <v>263</v>
      </c>
      <c r="BI31" s="323" t="s">
        <v>263</v>
      </c>
      <c r="BJ31" s="323" t="s">
        <v>263</v>
      </c>
      <c r="BK31" s="323" t="s">
        <v>263</v>
      </c>
      <c r="BL31" s="323" t="s">
        <v>263</v>
      </c>
      <c r="BM31" s="323" t="s">
        <v>263</v>
      </c>
      <c r="BN31" s="323" t="s">
        <v>263</v>
      </c>
      <c r="BO31" s="323" t="s">
        <v>263</v>
      </c>
      <c r="BP31" s="323" t="s">
        <v>263</v>
      </c>
      <c r="BQ31" s="323" t="s">
        <v>263</v>
      </c>
      <c r="BR31" s="323" t="s">
        <v>263</v>
      </c>
      <c r="BS31" s="323" t="s">
        <v>263</v>
      </c>
      <c r="BT31" s="323" t="s">
        <v>263</v>
      </c>
      <c r="BU31" s="323" t="s">
        <v>263</v>
      </c>
      <c r="BV31" s="323" t="s">
        <v>263</v>
      </c>
      <c r="BW31" s="323" t="s">
        <v>263</v>
      </c>
      <c r="BX31" s="323" t="s">
        <v>263</v>
      </c>
      <c r="BY31" s="323" t="s">
        <v>263</v>
      </c>
      <c r="BZ31" s="323" t="s">
        <v>263</v>
      </c>
      <c r="CA31" s="323" t="s">
        <v>263</v>
      </c>
      <c r="CB31" s="323" t="s">
        <v>263</v>
      </c>
      <c r="CC31" s="323" t="s">
        <v>264</v>
      </c>
      <c r="CD31" s="323" t="s">
        <v>264</v>
      </c>
      <c r="CE31" s="323" t="s">
        <v>264</v>
      </c>
      <c r="CF31" s="323" t="s">
        <v>264</v>
      </c>
      <c r="CG31" s="323" t="s">
        <v>264</v>
      </c>
      <c r="CH31" s="324" t="s">
        <v>264</v>
      </c>
    </row>
    <row r="32" spans="1:86" ht="15.6" x14ac:dyDescent="0.3">
      <c r="A32" s="461"/>
      <c r="B32" s="79" t="s">
        <v>276</v>
      </c>
      <c r="C32" s="123"/>
      <c r="D32" s="462"/>
      <c r="E32" s="462"/>
      <c r="F32" s="462"/>
      <c r="G32" s="462"/>
      <c r="H32" s="462"/>
      <c r="I32" s="462"/>
      <c r="J32" s="462"/>
      <c r="K32" s="462"/>
      <c r="L32" s="462"/>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62"/>
      <c r="AL32" s="462"/>
      <c r="AM32" s="462"/>
      <c r="AN32" s="462"/>
      <c r="AO32" s="462"/>
      <c r="AP32" s="462"/>
      <c r="AQ32" s="462"/>
      <c r="AR32" s="462"/>
      <c r="AS32" s="462"/>
      <c r="AT32" s="462"/>
      <c r="AU32" s="462"/>
      <c r="AV32" s="462"/>
      <c r="AW32" s="462"/>
      <c r="AX32" s="462"/>
      <c r="AY32" s="462"/>
      <c r="AZ32" s="462"/>
      <c r="BA32" s="462"/>
      <c r="BB32" s="462"/>
      <c r="BC32" s="462"/>
      <c r="BD32" s="462"/>
      <c r="BE32" s="462"/>
      <c r="BF32" s="462"/>
      <c r="BG32" s="462"/>
      <c r="BH32" s="462"/>
      <c r="BI32" s="462"/>
      <c r="BJ32" s="462"/>
      <c r="BK32" s="462"/>
      <c r="BL32" s="462"/>
      <c r="BM32" s="462"/>
      <c r="BN32" s="462"/>
      <c r="BO32" s="462"/>
      <c r="BP32" s="462"/>
      <c r="BQ32" s="462"/>
      <c r="BR32" s="462"/>
      <c r="BS32" s="462"/>
      <c r="BT32" s="462"/>
      <c r="BU32" s="462"/>
      <c r="BV32" s="462"/>
      <c r="BW32" s="462"/>
      <c r="BX32" s="462"/>
      <c r="BY32" s="462"/>
      <c r="BZ32" s="499">
        <f>SUM(BZ33:BZ40)</f>
        <v>213.86099300000001</v>
      </c>
      <c r="CA32" s="499">
        <f>SUM(CA33:CA40)</f>
        <v>284.25853885000004</v>
      </c>
      <c r="CB32" s="499">
        <f t="shared" ref="CB32:CH32" si="2">SUM(CB33:CB40)</f>
        <v>0</v>
      </c>
      <c r="CC32" s="499">
        <f t="shared" si="2"/>
        <v>0</v>
      </c>
      <c r="CD32" s="499">
        <f t="shared" si="2"/>
        <v>0</v>
      </c>
      <c r="CE32" s="499">
        <f t="shared" si="2"/>
        <v>0</v>
      </c>
      <c r="CF32" s="499">
        <f t="shared" si="2"/>
        <v>0</v>
      </c>
      <c r="CG32" s="499">
        <f t="shared" si="2"/>
        <v>0</v>
      </c>
      <c r="CH32" s="500">
        <f t="shared" si="2"/>
        <v>0</v>
      </c>
    </row>
    <row r="33" spans="1:86" ht="15.6" x14ac:dyDescent="0.3">
      <c r="A33" s="461"/>
      <c r="B33" s="238" t="s">
        <v>769</v>
      </c>
      <c r="C33" s="238"/>
      <c r="D33" s="462"/>
      <c r="E33" s="462"/>
      <c r="F33" s="462"/>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c r="AT33" s="462"/>
      <c r="AU33" s="462"/>
      <c r="AV33" s="462"/>
      <c r="AW33" s="462"/>
      <c r="AX33" s="462"/>
      <c r="AY33" s="462"/>
      <c r="AZ33" s="462"/>
      <c r="BA33" s="462"/>
      <c r="BB33" s="462"/>
      <c r="BC33" s="462"/>
      <c r="BD33" s="462"/>
      <c r="BE33" s="462"/>
      <c r="BF33" s="462"/>
      <c r="BG33" s="462"/>
      <c r="BH33" s="462"/>
      <c r="BI33" s="462"/>
      <c r="BJ33" s="462"/>
      <c r="BK33" s="462"/>
      <c r="BL33" s="462"/>
      <c r="BM33" s="462"/>
      <c r="BN33" s="462"/>
      <c r="BO33" s="462"/>
      <c r="BP33" s="462"/>
      <c r="BQ33" s="462"/>
      <c r="BR33" s="462"/>
      <c r="BS33" s="462"/>
      <c r="BT33" s="462"/>
      <c r="BU33" s="462"/>
      <c r="BV33" s="462"/>
      <c r="BW33" s="462"/>
      <c r="BX33" s="462"/>
      <c r="BY33" s="462"/>
      <c r="BZ33" s="501">
        <v>72.505745000000005</v>
      </c>
      <c r="CA33" s="501">
        <v>112.5108915</v>
      </c>
      <c r="CB33" s="501">
        <v>0</v>
      </c>
      <c r="CC33" s="501">
        <v>0</v>
      </c>
      <c r="CD33" s="501">
        <v>0</v>
      </c>
      <c r="CE33" s="501">
        <v>0</v>
      </c>
      <c r="CF33" s="501">
        <v>0</v>
      </c>
      <c r="CG33" s="501">
        <v>0</v>
      </c>
      <c r="CH33" s="502">
        <v>0</v>
      </c>
    </row>
    <row r="34" spans="1:86" ht="15.6" x14ac:dyDescent="0.3">
      <c r="A34" s="461"/>
      <c r="B34" s="238" t="s">
        <v>770</v>
      </c>
      <c r="C34" s="238"/>
      <c r="D34" s="462"/>
      <c r="E34" s="462"/>
      <c r="F34" s="462"/>
      <c r="G34" s="462"/>
      <c r="H34" s="462"/>
      <c r="I34" s="462"/>
      <c r="J34" s="462"/>
      <c r="K34" s="462"/>
      <c r="L34" s="462"/>
      <c r="M34" s="462"/>
      <c r="N34" s="462"/>
      <c r="O34" s="462"/>
      <c r="P34" s="462"/>
      <c r="Q34" s="462"/>
      <c r="R34" s="462"/>
      <c r="S34" s="462"/>
      <c r="T34" s="462"/>
      <c r="U34" s="462"/>
      <c r="V34" s="462"/>
      <c r="W34" s="462"/>
      <c r="X34" s="462"/>
      <c r="Y34" s="462"/>
      <c r="Z34" s="462"/>
      <c r="AA34" s="462"/>
      <c r="AB34" s="462"/>
      <c r="AC34" s="462"/>
      <c r="AD34" s="462"/>
      <c r="AE34" s="462"/>
      <c r="AF34" s="462"/>
      <c r="AG34" s="462"/>
      <c r="AH34" s="462"/>
      <c r="AI34" s="462"/>
      <c r="AJ34" s="462"/>
      <c r="AK34" s="462"/>
      <c r="AL34" s="462"/>
      <c r="AM34" s="462"/>
      <c r="AN34" s="462"/>
      <c r="AO34" s="462"/>
      <c r="AP34" s="462"/>
      <c r="AQ34" s="462"/>
      <c r="AR34" s="462"/>
      <c r="AS34" s="462"/>
      <c r="AT34" s="462"/>
      <c r="AU34" s="462"/>
      <c r="AV34" s="462"/>
      <c r="AW34" s="462"/>
      <c r="AX34" s="462"/>
      <c r="AY34" s="462"/>
      <c r="AZ34" s="462"/>
      <c r="BA34" s="462"/>
      <c r="BB34" s="462"/>
      <c r="BC34" s="462"/>
      <c r="BD34" s="462"/>
      <c r="BE34" s="462"/>
      <c r="BF34" s="462"/>
      <c r="BG34" s="462"/>
      <c r="BH34" s="462"/>
      <c r="BI34" s="462"/>
      <c r="BJ34" s="462"/>
      <c r="BK34" s="462"/>
      <c r="BL34" s="462"/>
      <c r="BM34" s="462"/>
      <c r="BN34" s="462"/>
      <c r="BO34" s="462"/>
      <c r="BP34" s="462"/>
      <c r="BQ34" s="462"/>
      <c r="BR34" s="462"/>
      <c r="BS34" s="462"/>
      <c r="BT34" s="462"/>
      <c r="BU34" s="462"/>
      <c r="BV34" s="462"/>
      <c r="BW34" s="462"/>
      <c r="BX34" s="462"/>
      <c r="BY34" s="462"/>
      <c r="BZ34" s="501">
        <v>3.51783</v>
      </c>
      <c r="CA34" s="501">
        <v>3.7034950000000002</v>
      </c>
      <c r="CB34" s="501">
        <v>0</v>
      </c>
      <c r="CC34" s="501">
        <v>0</v>
      </c>
      <c r="CD34" s="501">
        <v>0</v>
      </c>
      <c r="CE34" s="501">
        <v>0</v>
      </c>
      <c r="CF34" s="501">
        <v>0</v>
      </c>
      <c r="CG34" s="501">
        <v>0</v>
      </c>
      <c r="CH34" s="502">
        <v>0</v>
      </c>
    </row>
    <row r="35" spans="1:86" ht="15.6" x14ac:dyDescent="0.3">
      <c r="A35" s="461"/>
      <c r="B35" s="238" t="s">
        <v>771</v>
      </c>
      <c r="C35" s="238"/>
      <c r="D35" s="457"/>
      <c r="E35" s="457"/>
      <c r="F35" s="457"/>
      <c r="G35" s="457"/>
      <c r="H35" s="457"/>
      <c r="I35" s="457"/>
      <c r="J35" s="457"/>
      <c r="K35" s="457"/>
      <c r="L35" s="457"/>
      <c r="M35" s="457"/>
      <c r="N35" s="457"/>
      <c r="O35" s="457"/>
      <c r="P35" s="457"/>
      <c r="Q35" s="457"/>
      <c r="R35" s="457"/>
      <c r="S35" s="457"/>
      <c r="T35" s="457"/>
      <c r="U35" s="457"/>
      <c r="V35" s="457"/>
      <c r="W35" s="457"/>
      <c r="X35" s="457"/>
      <c r="Y35" s="457"/>
      <c r="Z35" s="457"/>
      <c r="AA35" s="457"/>
      <c r="AB35" s="457"/>
      <c r="AC35" s="457"/>
      <c r="AD35" s="457"/>
      <c r="AE35" s="457"/>
      <c r="AF35" s="457"/>
      <c r="AG35" s="457"/>
      <c r="AH35" s="457"/>
      <c r="AI35" s="457"/>
      <c r="AJ35" s="457"/>
      <c r="AK35" s="457"/>
      <c r="AL35" s="457"/>
      <c r="AM35" s="457"/>
      <c r="AN35" s="457"/>
      <c r="AO35" s="457"/>
      <c r="AP35" s="457"/>
      <c r="AQ35" s="457"/>
      <c r="AR35" s="457"/>
      <c r="AS35" s="457"/>
      <c r="AT35" s="457"/>
      <c r="AU35" s="457"/>
      <c r="AV35" s="457"/>
      <c r="AW35" s="457"/>
      <c r="AX35" s="457"/>
      <c r="AY35" s="457"/>
      <c r="AZ35" s="457"/>
      <c r="BA35" s="457"/>
      <c r="BB35" s="457"/>
      <c r="BC35" s="457"/>
      <c r="BD35" s="457"/>
      <c r="BE35" s="457"/>
      <c r="BF35" s="457"/>
      <c r="BG35" s="457"/>
      <c r="BH35" s="457"/>
      <c r="BI35" s="457"/>
      <c r="BJ35" s="457"/>
      <c r="BK35" s="457"/>
      <c r="BL35" s="457"/>
      <c r="BM35" s="457"/>
      <c r="BN35" s="457"/>
      <c r="BO35" s="457"/>
      <c r="BP35" s="457"/>
      <c r="BQ35" s="457"/>
      <c r="BR35" s="457"/>
      <c r="BS35" s="457"/>
      <c r="BT35" s="457"/>
      <c r="BU35" s="457"/>
      <c r="BV35" s="457"/>
      <c r="BW35" s="457"/>
      <c r="BX35" s="457"/>
      <c r="BY35" s="457"/>
      <c r="BZ35" s="501">
        <v>43.587004</v>
      </c>
      <c r="CA35" s="501">
        <v>55.201610000000002</v>
      </c>
      <c r="CB35" s="501">
        <v>0</v>
      </c>
      <c r="CC35" s="501">
        <v>0</v>
      </c>
      <c r="CD35" s="501">
        <v>0</v>
      </c>
      <c r="CE35" s="501">
        <v>0</v>
      </c>
      <c r="CF35" s="501">
        <v>0</v>
      </c>
      <c r="CG35" s="501">
        <v>0</v>
      </c>
      <c r="CH35" s="502">
        <v>0</v>
      </c>
    </row>
    <row r="36" spans="1:86" x14ac:dyDescent="0.25">
      <c r="A36" s="479"/>
      <c r="B36" s="238" t="s">
        <v>772</v>
      </c>
      <c r="C36" s="238"/>
      <c r="D36" s="462"/>
      <c r="E36" s="462"/>
      <c r="F36" s="462"/>
      <c r="G36" s="462"/>
      <c r="H36" s="462"/>
      <c r="I36" s="462"/>
      <c r="J36" s="462"/>
      <c r="K36" s="462"/>
      <c r="L36" s="462"/>
      <c r="M36" s="462"/>
      <c r="N36" s="462"/>
      <c r="O36" s="462"/>
      <c r="P36" s="462"/>
      <c r="Q36" s="462"/>
      <c r="R36" s="462"/>
      <c r="S36" s="462"/>
      <c r="T36" s="462"/>
      <c r="U36" s="462"/>
      <c r="V36" s="462"/>
      <c r="W36" s="462"/>
      <c r="X36" s="462"/>
      <c r="Y36" s="462"/>
      <c r="Z36" s="462"/>
      <c r="AA36" s="462"/>
      <c r="AB36" s="462"/>
      <c r="AC36" s="462"/>
      <c r="AD36" s="462"/>
      <c r="AE36" s="462"/>
      <c r="AF36" s="462"/>
      <c r="AG36" s="462"/>
      <c r="AH36" s="462"/>
      <c r="AI36" s="462"/>
      <c r="AJ36" s="462"/>
      <c r="AK36" s="462"/>
      <c r="AL36" s="462"/>
      <c r="AM36" s="462"/>
      <c r="AN36" s="462"/>
      <c r="AO36" s="462"/>
      <c r="AP36" s="462"/>
      <c r="AQ36" s="462"/>
      <c r="AR36" s="462"/>
      <c r="AS36" s="462"/>
      <c r="AT36" s="462"/>
      <c r="AU36" s="462"/>
      <c r="AV36" s="462"/>
      <c r="AW36" s="462"/>
      <c r="AX36" s="462"/>
      <c r="AY36" s="462"/>
      <c r="AZ36" s="462"/>
      <c r="BA36" s="462"/>
      <c r="BB36" s="462"/>
      <c r="BC36" s="462"/>
      <c r="BD36" s="462"/>
      <c r="BE36" s="462"/>
      <c r="BF36" s="462"/>
      <c r="BG36" s="462"/>
      <c r="BH36" s="462"/>
      <c r="BI36" s="462"/>
      <c r="BJ36" s="462"/>
      <c r="BK36" s="462"/>
      <c r="BL36" s="462"/>
      <c r="BM36" s="462"/>
      <c r="BN36" s="462"/>
      <c r="BO36" s="462"/>
      <c r="BP36" s="462"/>
      <c r="BQ36" s="462"/>
      <c r="BR36" s="462"/>
      <c r="BS36" s="462"/>
      <c r="BT36" s="462"/>
      <c r="BU36" s="462"/>
      <c r="BV36" s="462"/>
      <c r="BW36" s="462"/>
      <c r="BX36" s="462"/>
      <c r="BY36" s="462"/>
      <c r="BZ36" s="501">
        <v>10.020866</v>
      </c>
      <c r="CA36" s="501">
        <v>11.750628000000001</v>
      </c>
      <c r="CB36" s="501">
        <v>0</v>
      </c>
      <c r="CC36" s="501">
        <v>0</v>
      </c>
      <c r="CD36" s="501">
        <v>0</v>
      </c>
      <c r="CE36" s="501">
        <v>0</v>
      </c>
      <c r="CF36" s="501">
        <v>0</v>
      </c>
      <c r="CG36" s="501">
        <v>0</v>
      </c>
      <c r="CH36" s="502">
        <v>0</v>
      </c>
    </row>
    <row r="37" spans="1:86" x14ac:dyDescent="0.25">
      <c r="A37" s="479"/>
      <c r="B37" s="238" t="s">
        <v>773</v>
      </c>
      <c r="C37" s="238"/>
      <c r="D37" s="462"/>
      <c r="E37" s="462"/>
      <c r="F37" s="462"/>
      <c r="G37" s="462"/>
      <c r="H37" s="462"/>
      <c r="I37" s="462"/>
      <c r="J37" s="462"/>
      <c r="K37" s="462"/>
      <c r="L37" s="462"/>
      <c r="M37" s="462"/>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2"/>
      <c r="AL37" s="462"/>
      <c r="AM37" s="462"/>
      <c r="AN37" s="462"/>
      <c r="AO37" s="462"/>
      <c r="AP37" s="462"/>
      <c r="AQ37" s="462"/>
      <c r="AR37" s="462"/>
      <c r="AS37" s="462"/>
      <c r="AT37" s="462"/>
      <c r="AU37" s="462"/>
      <c r="AV37" s="462"/>
      <c r="AW37" s="462"/>
      <c r="AX37" s="462"/>
      <c r="AY37" s="462"/>
      <c r="AZ37" s="462"/>
      <c r="BA37" s="462"/>
      <c r="BB37" s="462"/>
      <c r="BC37" s="462"/>
      <c r="BD37" s="462"/>
      <c r="BE37" s="462"/>
      <c r="BF37" s="462"/>
      <c r="BG37" s="462"/>
      <c r="BH37" s="462"/>
      <c r="BI37" s="462"/>
      <c r="BJ37" s="462"/>
      <c r="BK37" s="462"/>
      <c r="BL37" s="462"/>
      <c r="BM37" s="462"/>
      <c r="BN37" s="462"/>
      <c r="BO37" s="462"/>
      <c r="BP37" s="462"/>
      <c r="BQ37" s="462"/>
      <c r="BR37" s="462"/>
      <c r="BS37" s="462"/>
      <c r="BT37" s="462"/>
      <c r="BU37" s="462"/>
      <c r="BV37" s="462"/>
      <c r="BW37" s="462"/>
      <c r="BX37" s="462"/>
      <c r="BY37" s="462"/>
      <c r="BZ37" s="501">
        <v>39.905748000000003</v>
      </c>
      <c r="CA37" s="501">
        <v>53.737511349999998</v>
      </c>
      <c r="CB37" s="501">
        <v>0</v>
      </c>
      <c r="CC37" s="501">
        <v>0</v>
      </c>
      <c r="CD37" s="501">
        <v>0</v>
      </c>
      <c r="CE37" s="501">
        <v>0</v>
      </c>
      <c r="CF37" s="501">
        <v>0</v>
      </c>
      <c r="CG37" s="501">
        <v>0</v>
      </c>
      <c r="CH37" s="502">
        <v>0</v>
      </c>
    </row>
    <row r="38" spans="1:86" x14ac:dyDescent="0.25">
      <c r="B38" s="238" t="s">
        <v>775</v>
      </c>
      <c r="C38" s="238"/>
      <c r="D38" s="462"/>
      <c r="E38" s="462"/>
      <c r="F38" s="462"/>
      <c r="G38" s="462"/>
      <c r="H38" s="462"/>
      <c r="I38" s="462"/>
      <c r="J38" s="462"/>
      <c r="K38" s="462"/>
      <c r="L38" s="462"/>
      <c r="M38" s="462"/>
      <c r="N38" s="462"/>
      <c r="O38" s="462"/>
      <c r="P38" s="462"/>
      <c r="Q38" s="462"/>
      <c r="R38" s="462"/>
      <c r="S38" s="462"/>
      <c r="T38" s="462"/>
      <c r="U38" s="462"/>
      <c r="V38" s="462"/>
      <c r="W38" s="462"/>
      <c r="X38" s="462"/>
      <c r="Y38" s="462"/>
      <c r="Z38" s="462"/>
      <c r="AA38" s="462"/>
      <c r="AB38" s="462"/>
      <c r="AC38" s="462"/>
      <c r="AD38" s="462"/>
      <c r="AE38" s="462"/>
      <c r="AF38" s="462"/>
      <c r="AG38" s="462"/>
      <c r="AH38" s="462"/>
      <c r="AI38" s="462"/>
      <c r="AJ38" s="462"/>
      <c r="AK38" s="462"/>
      <c r="AL38" s="462"/>
      <c r="AM38" s="462"/>
      <c r="AN38" s="462"/>
      <c r="AO38" s="462"/>
      <c r="AP38" s="462"/>
      <c r="AQ38" s="462"/>
      <c r="AR38" s="462"/>
      <c r="AS38" s="462"/>
      <c r="AT38" s="462"/>
      <c r="AU38" s="462"/>
      <c r="AV38" s="462"/>
      <c r="AW38" s="462"/>
      <c r="AX38" s="462"/>
      <c r="AY38" s="462"/>
      <c r="AZ38" s="462"/>
      <c r="BA38" s="462"/>
      <c r="BB38" s="462"/>
      <c r="BC38" s="462"/>
      <c r="BD38" s="462"/>
      <c r="BE38" s="462"/>
      <c r="BF38" s="462"/>
      <c r="BG38" s="462"/>
      <c r="BH38" s="462"/>
      <c r="BI38" s="462"/>
      <c r="BJ38" s="462"/>
      <c r="BK38" s="462"/>
      <c r="BL38" s="462"/>
      <c r="BM38" s="462"/>
      <c r="BN38" s="462"/>
      <c r="BO38" s="462"/>
      <c r="BP38" s="462"/>
      <c r="BQ38" s="462"/>
      <c r="BR38" s="462"/>
      <c r="BS38" s="462"/>
      <c r="BT38" s="462"/>
      <c r="BU38" s="462"/>
      <c r="BV38" s="462"/>
      <c r="BW38" s="462"/>
      <c r="BX38" s="462"/>
      <c r="BY38" s="462"/>
      <c r="BZ38" s="501">
        <v>7.53735</v>
      </c>
      <c r="CA38" s="501">
        <v>7.9528499999999998</v>
      </c>
      <c r="CB38" s="501">
        <v>0</v>
      </c>
      <c r="CC38" s="501">
        <v>0</v>
      </c>
      <c r="CD38" s="501">
        <v>0</v>
      </c>
      <c r="CE38" s="501">
        <v>0</v>
      </c>
      <c r="CF38" s="501">
        <v>0</v>
      </c>
      <c r="CG38" s="501">
        <v>0</v>
      </c>
      <c r="CH38" s="502">
        <v>0</v>
      </c>
    </row>
    <row r="39" spans="1:86" ht="15.6" x14ac:dyDescent="0.3">
      <c r="B39" s="238" t="s">
        <v>776</v>
      </c>
      <c r="C39" s="72"/>
      <c r="D39" s="457"/>
      <c r="E39" s="457"/>
      <c r="F39" s="457"/>
      <c r="G39" s="457"/>
      <c r="H39" s="457"/>
      <c r="I39" s="457"/>
      <c r="J39" s="457"/>
      <c r="K39" s="457"/>
      <c r="L39" s="457"/>
      <c r="M39" s="457"/>
      <c r="N39" s="457"/>
      <c r="O39" s="457"/>
      <c r="P39" s="457"/>
      <c r="Q39" s="457"/>
      <c r="R39" s="457"/>
      <c r="S39" s="457"/>
      <c r="T39" s="457"/>
      <c r="U39" s="457"/>
      <c r="V39" s="457"/>
      <c r="W39" s="457"/>
      <c r="X39" s="457"/>
      <c r="Y39" s="457"/>
      <c r="Z39" s="457"/>
      <c r="AA39" s="457"/>
      <c r="AB39" s="457"/>
      <c r="AC39" s="457"/>
      <c r="AD39" s="457"/>
      <c r="AE39" s="457"/>
      <c r="AF39" s="457"/>
      <c r="AG39" s="457"/>
      <c r="AH39" s="457"/>
      <c r="AI39" s="457"/>
      <c r="AJ39" s="457"/>
      <c r="AK39" s="457"/>
      <c r="AL39" s="457"/>
      <c r="AM39" s="457"/>
      <c r="AN39" s="457"/>
      <c r="AO39" s="457"/>
      <c r="AP39" s="457"/>
      <c r="AQ39" s="457"/>
      <c r="AR39" s="457"/>
      <c r="AS39" s="457"/>
      <c r="AT39" s="457"/>
      <c r="AU39" s="457"/>
      <c r="AV39" s="457"/>
      <c r="AW39" s="457"/>
      <c r="AX39" s="457"/>
      <c r="AY39" s="457"/>
      <c r="AZ39" s="457"/>
      <c r="BA39" s="457"/>
      <c r="BB39" s="457"/>
      <c r="BC39" s="457"/>
      <c r="BD39" s="457"/>
      <c r="BE39" s="457"/>
      <c r="BF39" s="457"/>
      <c r="BG39" s="457"/>
      <c r="BH39" s="457"/>
      <c r="BI39" s="457"/>
      <c r="BJ39" s="457"/>
      <c r="BK39" s="457"/>
      <c r="BL39" s="457"/>
      <c r="BM39" s="457"/>
      <c r="BN39" s="457"/>
      <c r="BO39" s="457"/>
      <c r="BP39" s="457"/>
      <c r="BQ39" s="457"/>
      <c r="BR39" s="457"/>
      <c r="BS39" s="457"/>
      <c r="BT39" s="457"/>
      <c r="BU39" s="457"/>
      <c r="BV39" s="457"/>
      <c r="BW39" s="457"/>
      <c r="BX39" s="457"/>
      <c r="BY39" s="457"/>
      <c r="BZ39" s="501">
        <v>10.9941</v>
      </c>
      <c r="CA39" s="501">
        <v>10.92465</v>
      </c>
      <c r="CB39" s="501">
        <v>0</v>
      </c>
      <c r="CC39" s="501">
        <v>0</v>
      </c>
      <c r="CD39" s="501">
        <v>0</v>
      </c>
      <c r="CE39" s="501">
        <v>0</v>
      </c>
      <c r="CF39" s="501">
        <v>0</v>
      </c>
      <c r="CG39" s="501">
        <v>0</v>
      </c>
      <c r="CH39" s="502">
        <v>0</v>
      </c>
    </row>
    <row r="40" spans="1:86" ht="15.6" thickBot="1" x14ac:dyDescent="0.3">
      <c r="B40" s="238" t="s">
        <v>777</v>
      </c>
      <c r="C40" s="238"/>
      <c r="D40" s="462"/>
      <c r="E40" s="462"/>
      <c r="F40" s="462"/>
      <c r="G40" s="462"/>
      <c r="H40" s="462"/>
      <c r="I40" s="462"/>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462"/>
      <c r="AI40" s="462"/>
      <c r="AJ40" s="462"/>
      <c r="AK40" s="462"/>
      <c r="AL40" s="462"/>
      <c r="AM40" s="462"/>
      <c r="AN40" s="462"/>
      <c r="AO40" s="462"/>
      <c r="AP40" s="462"/>
      <c r="AQ40" s="462"/>
      <c r="AR40" s="462"/>
      <c r="AS40" s="462"/>
      <c r="AT40" s="462"/>
      <c r="AU40" s="462"/>
      <c r="AV40" s="462"/>
      <c r="AW40" s="462"/>
      <c r="AX40" s="462"/>
      <c r="AY40" s="462"/>
      <c r="AZ40" s="462"/>
      <c r="BA40" s="462"/>
      <c r="BB40" s="462"/>
      <c r="BC40" s="462"/>
      <c r="BD40" s="462"/>
      <c r="BE40" s="462"/>
      <c r="BF40" s="462"/>
      <c r="BG40" s="462"/>
      <c r="BH40" s="462"/>
      <c r="BI40" s="462"/>
      <c r="BJ40" s="462"/>
      <c r="BK40" s="462"/>
      <c r="BL40" s="462"/>
      <c r="BM40" s="462"/>
      <c r="BN40" s="462"/>
      <c r="BO40" s="462"/>
      <c r="BP40" s="462"/>
      <c r="BQ40" s="462"/>
      <c r="BR40" s="462"/>
      <c r="BS40" s="462"/>
      <c r="BT40" s="462"/>
      <c r="BU40" s="462"/>
      <c r="BV40" s="462"/>
      <c r="BW40" s="462"/>
      <c r="BX40" s="462"/>
      <c r="BY40" s="462"/>
      <c r="BZ40" s="501">
        <v>25.792349999999999</v>
      </c>
      <c r="CA40" s="501">
        <v>28.476903</v>
      </c>
      <c r="CB40" s="501">
        <v>0</v>
      </c>
      <c r="CC40" s="501">
        <v>0</v>
      </c>
      <c r="CD40" s="501">
        <v>0</v>
      </c>
      <c r="CE40" s="501">
        <v>0</v>
      </c>
      <c r="CF40" s="501">
        <v>0</v>
      </c>
      <c r="CG40" s="501">
        <v>0</v>
      </c>
      <c r="CH40" s="502">
        <v>0</v>
      </c>
    </row>
    <row r="41" spans="1:86" ht="15.6" x14ac:dyDescent="0.3">
      <c r="B41" s="46" t="s">
        <v>780</v>
      </c>
      <c r="C41" s="415"/>
      <c r="D41" s="49" t="s">
        <v>297</v>
      </c>
      <c r="E41" s="49" t="s">
        <v>298</v>
      </c>
      <c r="F41" s="49" t="s">
        <v>299</v>
      </c>
      <c r="G41" s="49" t="s">
        <v>300</v>
      </c>
      <c r="H41" s="49" t="s">
        <v>301</v>
      </c>
      <c r="I41" s="49" t="s">
        <v>302</v>
      </c>
      <c r="J41" s="49" t="s">
        <v>303</v>
      </c>
      <c r="K41" s="49" t="s">
        <v>304</v>
      </c>
      <c r="L41" s="49" t="s">
        <v>305</v>
      </c>
      <c r="M41" s="49" t="s">
        <v>306</v>
      </c>
      <c r="N41" s="49" t="s">
        <v>307</v>
      </c>
      <c r="O41" s="49" t="s">
        <v>308</v>
      </c>
      <c r="P41" s="49" t="s">
        <v>309</v>
      </c>
      <c r="Q41" s="49" t="s">
        <v>310</v>
      </c>
      <c r="R41" s="49" t="s">
        <v>311</v>
      </c>
      <c r="S41" s="49" t="s">
        <v>312</v>
      </c>
      <c r="T41" s="49" t="s">
        <v>313</v>
      </c>
      <c r="U41" s="49" t="s">
        <v>314</v>
      </c>
      <c r="V41" s="49" t="s">
        <v>315</v>
      </c>
      <c r="W41" s="49" t="s">
        <v>316</v>
      </c>
      <c r="X41" s="49" t="s">
        <v>317</v>
      </c>
      <c r="Y41" s="49" t="s">
        <v>318</v>
      </c>
      <c r="Z41" s="49" t="s">
        <v>319</v>
      </c>
      <c r="AA41" s="49" t="s">
        <v>320</v>
      </c>
      <c r="AB41" s="49" t="s">
        <v>321</v>
      </c>
      <c r="AC41" s="49" t="s">
        <v>322</v>
      </c>
      <c r="AD41" s="49" t="s">
        <v>323</v>
      </c>
      <c r="AE41" s="49" t="s">
        <v>324</v>
      </c>
      <c r="AF41" s="49" t="s">
        <v>325</v>
      </c>
      <c r="AG41" s="49" t="s">
        <v>326</v>
      </c>
      <c r="AH41" s="49" t="s">
        <v>327</v>
      </c>
      <c r="AI41" s="49" t="s">
        <v>328</v>
      </c>
      <c r="AJ41" s="49" t="s">
        <v>329</v>
      </c>
      <c r="AK41" s="49" t="s">
        <v>330</v>
      </c>
      <c r="AL41" s="49" t="s">
        <v>331</v>
      </c>
      <c r="AM41" s="49" t="s">
        <v>332</v>
      </c>
      <c r="AN41" s="49" t="s">
        <v>333</v>
      </c>
      <c r="AO41" s="49" t="s">
        <v>334</v>
      </c>
      <c r="AP41" s="49" t="s">
        <v>335</v>
      </c>
      <c r="AQ41" s="49" t="s">
        <v>336</v>
      </c>
      <c r="AR41" s="49" t="s">
        <v>337</v>
      </c>
      <c r="AS41" s="49" t="s">
        <v>338</v>
      </c>
      <c r="AT41" s="49" t="s">
        <v>339</v>
      </c>
      <c r="AU41" s="49" t="s">
        <v>340</v>
      </c>
      <c r="AV41" s="49" t="s">
        <v>341</v>
      </c>
      <c r="AW41" s="49" t="s">
        <v>342</v>
      </c>
      <c r="AX41" s="49" t="s">
        <v>343</v>
      </c>
      <c r="AY41" s="49" t="s">
        <v>226</v>
      </c>
      <c r="AZ41" s="49" t="s">
        <v>227</v>
      </c>
      <c r="BA41" s="49" t="s">
        <v>228</v>
      </c>
      <c r="BB41" s="49" t="s">
        <v>229</v>
      </c>
      <c r="BC41" s="49" t="s">
        <v>230</v>
      </c>
      <c r="BD41" s="49" t="s">
        <v>231</v>
      </c>
      <c r="BE41" s="49" t="s">
        <v>232</v>
      </c>
      <c r="BF41" s="49" t="s">
        <v>233</v>
      </c>
      <c r="BG41" s="49" t="s">
        <v>234</v>
      </c>
      <c r="BH41" s="49" t="s">
        <v>235</v>
      </c>
      <c r="BI41" s="49" t="s">
        <v>236</v>
      </c>
      <c r="BJ41" s="49" t="s">
        <v>237</v>
      </c>
      <c r="BK41" s="49" t="s">
        <v>238</v>
      </c>
      <c r="BL41" s="49" t="s">
        <v>239</v>
      </c>
      <c r="BM41" s="49" t="s">
        <v>240</v>
      </c>
      <c r="BN41" s="49" t="s">
        <v>241</v>
      </c>
      <c r="BO41" s="49" t="s">
        <v>242</v>
      </c>
      <c r="BP41" s="49" t="s">
        <v>243</v>
      </c>
      <c r="BQ41" s="49" t="s">
        <v>244</v>
      </c>
      <c r="BR41" s="49" t="s">
        <v>245</v>
      </c>
      <c r="BS41" s="49" t="s">
        <v>246</v>
      </c>
      <c r="BT41" s="49" t="s">
        <v>247</v>
      </c>
      <c r="BU41" s="49" t="s">
        <v>248</v>
      </c>
      <c r="BV41" s="49" t="s">
        <v>249</v>
      </c>
      <c r="BW41" s="49" t="s">
        <v>250</v>
      </c>
      <c r="BX41" s="49" t="s">
        <v>251</v>
      </c>
      <c r="BY41" s="49" t="s">
        <v>252</v>
      </c>
      <c r="BZ41" s="49" t="s">
        <v>253</v>
      </c>
      <c r="CA41" s="49" t="s">
        <v>254</v>
      </c>
      <c r="CB41" s="49" t="s">
        <v>255</v>
      </c>
      <c r="CC41" s="49" t="s">
        <v>256</v>
      </c>
      <c r="CD41" s="49" t="s">
        <v>257</v>
      </c>
      <c r="CE41" s="49" t="s">
        <v>258</v>
      </c>
      <c r="CF41" s="49" t="s">
        <v>259</v>
      </c>
      <c r="CG41" s="498" t="s">
        <v>260</v>
      </c>
      <c r="CH41" s="416" t="s">
        <v>261</v>
      </c>
    </row>
    <row r="42" spans="1:86" ht="15.6" x14ac:dyDescent="0.3">
      <c r="B42" s="443" t="s">
        <v>462</v>
      </c>
      <c r="C42" s="419"/>
      <c r="D42" s="323" t="s">
        <v>263</v>
      </c>
      <c r="E42" s="323" t="s">
        <v>263</v>
      </c>
      <c r="F42" s="323" t="s">
        <v>263</v>
      </c>
      <c r="G42" s="323" t="s">
        <v>263</v>
      </c>
      <c r="H42" s="323" t="s">
        <v>263</v>
      </c>
      <c r="I42" s="323" t="s">
        <v>263</v>
      </c>
      <c r="J42" s="323" t="s">
        <v>263</v>
      </c>
      <c r="K42" s="323" t="s">
        <v>263</v>
      </c>
      <c r="L42" s="323" t="s">
        <v>263</v>
      </c>
      <c r="M42" s="323" t="s">
        <v>263</v>
      </c>
      <c r="N42" s="323" t="s">
        <v>263</v>
      </c>
      <c r="O42" s="323" t="s">
        <v>263</v>
      </c>
      <c r="P42" s="323" t="s">
        <v>263</v>
      </c>
      <c r="Q42" s="323" t="s">
        <v>263</v>
      </c>
      <c r="R42" s="323" t="s">
        <v>263</v>
      </c>
      <c r="S42" s="323" t="s">
        <v>263</v>
      </c>
      <c r="T42" s="323" t="s">
        <v>263</v>
      </c>
      <c r="U42" s="323" t="s">
        <v>263</v>
      </c>
      <c r="V42" s="323" t="s">
        <v>263</v>
      </c>
      <c r="W42" s="323" t="s">
        <v>263</v>
      </c>
      <c r="X42" s="323" t="s">
        <v>263</v>
      </c>
      <c r="Y42" s="323" t="s">
        <v>263</v>
      </c>
      <c r="Z42" s="323" t="s">
        <v>263</v>
      </c>
      <c r="AA42" s="323" t="s">
        <v>263</v>
      </c>
      <c r="AB42" s="323" t="s">
        <v>263</v>
      </c>
      <c r="AC42" s="323" t="s">
        <v>263</v>
      </c>
      <c r="AD42" s="323" t="s">
        <v>263</v>
      </c>
      <c r="AE42" s="323" t="s">
        <v>263</v>
      </c>
      <c r="AF42" s="323" t="s">
        <v>263</v>
      </c>
      <c r="AG42" s="323" t="s">
        <v>263</v>
      </c>
      <c r="AH42" s="323" t="s">
        <v>263</v>
      </c>
      <c r="AI42" s="323" t="s">
        <v>263</v>
      </c>
      <c r="AJ42" s="323" t="s">
        <v>263</v>
      </c>
      <c r="AK42" s="323" t="s">
        <v>263</v>
      </c>
      <c r="AL42" s="323" t="s">
        <v>263</v>
      </c>
      <c r="AM42" s="323" t="s">
        <v>263</v>
      </c>
      <c r="AN42" s="323" t="s">
        <v>263</v>
      </c>
      <c r="AO42" s="323" t="s">
        <v>263</v>
      </c>
      <c r="AP42" s="323" t="s">
        <v>263</v>
      </c>
      <c r="AQ42" s="323" t="s">
        <v>263</v>
      </c>
      <c r="AR42" s="323" t="s">
        <v>263</v>
      </c>
      <c r="AS42" s="323" t="s">
        <v>263</v>
      </c>
      <c r="AT42" s="323" t="s">
        <v>263</v>
      </c>
      <c r="AU42" s="323" t="s">
        <v>263</v>
      </c>
      <c r="AV42" s="323" t="s">
        <v>263</v>
      </c>
      <c r="AW42" s="323" t="s">
        <v>263</v>
      </c>
      <c r="AX42" s="323" t="s">
        <v>263</v>
      </c>
      <c r="AY42" s="323" t="s">
        <v>263</v>
      </c>
      <c r="AZ42" s="323" t="s">
        <v>263</v>
      </c>
      <c r="BA42" s="323" t="s">
        <v>263</v>
      </c>
      <c r="BB42" s="323" t="s">
        <v>263</v>
      </c>
      <c r="BC42" s="323" t="s">
        <v>263</v>
      </c>
      <c r="BD42" s="323" t="s">
        <v>263</v>
      </c>
      <c r="BE42" s="323" t="s">
        <v>263</v>
      </c>
      <c r="BF42" s="323" t="s">
        <v>263</v>
      </c>
      <c r="BG42" s="323" t="s">
        <v>263</v>
      </c>
      <c r="BH42" s="323" t="s">
        <v>263</v>
      </c>
      <c r="BI42" s="323" t="s">
        <v>263</v>
      </c>
      <c r="BJ42" s="323" t="s">
        <v>263</v>
      </c>
      <c r="BK42" s="323" t="s">
        <v>263</v>
      </c>
      <c r="BL42" s="323" t="s">
        <v>263</v>
      </c>
      <c r="BM42" s="323" t="s">
        <v>263</v>
      </c>
      <c r="BN42" s="323" t="s">
        <v>263</v>
      </c>
      <c r="BO42" s="323" t="s">
        <v>263</v>
      </c>
      <c r="BP42" s="323" t="s">
        <v>263</v>
      </c>
      <c r="BQ42" s="323" t="s">
        <v>263</v>
      </c>
      <c r="BR42" s="323" t="s">
        <v>263</v>
      </c>
      <c r="BS42" s="323" t="s">
        <v>263</v>
      </c>
      <c r="BT42" s="323" t="s">
        <v>263</v>
      </c>
      <c r="BU42" s="323" t="s">
        <v>263</v>
      </c>
      <c r="BV42" s="323" t="s">
        <v>263</v>
      </c>
      <c r="BW42" s="323" t="s">
        <v>263</v>
      </c>
      <c r="BX42" s="323" t="s">
        <v>263</v>
      </c>
      <c r="BY42" s="323" t="s">
        <v>263</v>
      </c>
      <c r="BZ42" s="323" t="s">
        <v>263</v>
      </c>
      <c r="CA42" s="323" t="s">
        <v>263</v>
      </c>
      <c r="CB42" s="323" t="s">
        <v>263</v>
      </c>
      <c r="CC42" s="323" t="s">
        <v>264</v>
      </c>
      <c r="CD42" s="323" t="s">
        <v>264</v>
      </c>
      <c r="CE42" s="323" t="s">
        <v>264</v>
      </c>
      <c r="CF42" s="323" t="s">
        <v>264</v>
      </c>
      <c r="CG42" s="323" t="s">
        <v>264</v>
      </c>
      <c r="CH42" s="324" t="s">
        <v>264</v>
      </c>
    </row>
    <row r="43" spans="1:86" ht="15.6" x14ac:dyDescent="0.3">
      <c r="B43" s="79" t="s">
        <v>276</v>
      </c>
      <c r="C43" s="123"/>
      <c r="D43" s="457"/>
      <c r="E43" s="457"/>
      <c r="F43" s="457"/>
      <c r="G43" s="457"/>
      <c r="H43" s="457"/>
      <c r="I43" s="457"/>
      <c r="J43" s="457"/>
      <c r="K43" s="457"/>
      <c r="L43" s="457"/>
      <c r="M43" s="457"/>
      <c r="N43" s="457"/>
      <c r="O43" s="457"/>
      <c r="P43" s="457"/>
      <c r="Q43" s="457"/>
      <c r="R43" s="457"/>
      <c r="S43" s="457"/>
      <c r="T43" s="457"/>
      <c r="U43" s="457"/>
      <c r="V43" s="457"/>
      <c r="W43" s="457"/>
      <c r="X43" s="457"/>
      <c r="Y43" s="457"/>
      <c r="Z43" s="457"/>
      <c r="AA43" s="457"/>
      <c r="AB43" s="457"/>
      <c r="AC43" s="457"/>
      <c r="AD43" s="457"/>
      <c r="AE43" s="457"/>
      <c r="AF43" s="457"/>
      <c r="AG43" s="457"/>
      <c r="AH43" s="457"/>
      <c r="AI43" s="457"/>
      <c r="AJ43" s="457"/>
      <c r="AK43" s="457"/>
      <c r="AL43" s="457"/>
      <c r="AM43" s="457"/>
      <c r="AN43" s="457"/>
      <c r="AO43" s="457"/>
      <c r="AP43" s="457"/>
      <c r="AQ43" s="457"/>
      <c r="AR43" s="457"/>
      <c r="AS43" s="457"/>
      <c r="AT43" s="457"/>
      <c r="AU43" s="457"/>
      <c r="AV43" s="457"/>
      <c r="AW43" s="457"/>
      <c r="AX43" s="457"/>
      <c r="AY43" s="457"/>
      <c r="AZ43" s="457"/>
      <c r="BA43" s="457"/>
      <c r="BB43" s="457"/>
      <c r="BC43" s="457"/>
      <c r="BD43" s="457"/>
      <c r="BE43" s="457"/>
      <c r="BF43" s="457"/>
      <c r="BG43" s="457"/>
      <c r="BH43" s="457"/>
      <c r="BI43" s="457"/>
      <c r="BJ43" s="457"/>
      <c r="BK43" s="457"/>
      <c r="BL43" s="457"/>
      <c r="BM43" s="457"/>
      <c r="BN43" s="457"/>
      <c r="BO43" s="457"/>
      <c r="BP43" s="457"/>
      <c r="BQ43" s="457"/>
      <c r="BR43" s="457"/>
      <c r="BS43" s="457"/>
      <c r="BT43" s="457"/>
      <c r="BU43" s="457"/>
      <c r="BV43" s="457"/>
      <c r="BW43" s="457"/>
      <c r="BX43" s="458"/>
      <c r="BY43" s="458"/>
      <c r="BZ43" s="458">
        <f>SUM(BZ44:BZ51)</f>
        <v>246.6480037067908</v>
      </c>
      <c r="CA43" s="458">
        <f>SUM(CA44:CA51)</f>
        <v>311.40360095031417</v>
      </c>
      <c r="CB43" s="458">
        <f t="shared" ref="CB43:CH43" si="3">SUM(CB44:CB51)</f>
        <v>0</v>
      </c>
      <c r="CC43" s="458">
        <f t="shared" si="3"/>
        <v>0</v>
      </c>
      <c r="CD43" s="458">
        <f t="shared" si="3"/>
        <v>0</v>
      </c>
      <c r="CE43" s="458">
        <f t="shared" si="3"/>
        <v>0</v>
      </c>
      <c r="CF43" s="458">
        <f t="shared" si="3"/>
        <v>0</v>
      </c>
      <c r="CG43" s="458">
        <f t="shared" si="3"/>
        <v>0</v>
      </c>
      <c r="CH43" s="466">
        <f t="shared" si="3"/>
        <v>0</v>
      </c>
    </row>
    <row r="44" spans="1:86" ht="15.6" x14ac:dyDescent="0.3">
      <c r="B44" s="238" t="s">
        <v>769</v>
      </c>
      <c r="C44" s="123"/>
      <c r="D44" s="462"/>
      <c r="E44" s="462"/>
      <c r="F44" s="462"/>
      <c r="G44" s="462"/>
      <c r="H44" s="462"/>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462"/>
      <c r="AG44" s="462"/>
      <c r="AH44" s="462"/>
      <c r="AI44" s="462"/>
      <c r="AJ44" s="462"/>
      <c r="AK44" s="462"/>
      <c r="AL44" s="462"/>
      <c r="AM44" s="462"/>
      <c r="AN44" s="462"/>
      <c r="AO44" s="462"/>
      <c r="AP44" s="462"/>
      <c r="AQ44" s="462"/>
      <c r="AR44" s="462"/>
      <c r="AS44" s="462"/>
      <c r="AT44" s="462"/>
      <c r="AU44" s="462"/>
      <c r="AV44" s="462"/>
      <c r="AW44" s="462"/>
      <c r="AX44" s="462"/>
      <c r="AY44" s="462"/>
      <c r="AZ44" s="462"/>
      <c r="BA44" s="462"/>
      <c r="BB44" s="462"/>
      <c r="BC44" s="462"/>
      <c r="BD44" s="462"/>
      <c r="BE44" s="462"/>
      <c r="BF44" s="462"/>
      <c r="BG44" s="462"/>
      <c r="BH44" s="462"/>
      <c r="BI44" s="462"/>
      <c r="BJ44" s="462"/>
      <c r="BK44" s="462"/>
      <c r="BL44" s="462"/>
      <c r="BM44" s="462"/>
      <c r="BN44" s="462"/>
      <c r="BO44" s="462"/>
      <c r="BP44" s="462"/>
      <c r="BQ44" s="462"/>
      <c r="BR44" s="462"/>
      <c r="BS44" s="462"/>
      <c r="BT44" s="462"/>
      <c r="BU44" s="462"/>
      <c r="BV44" s="462"/>
      <c r="BW44" s="462"/>
      <c r="BX44" s="462"/>
      <c r="BY44" s="462"/>
      <c r="BZ44" s="463">
        <v>83.621594619284451</v>
      </c>
      <c r="CA44" s="463">
        <v>123.25503712561593</v>
      </c>
      <c r="CB44" s="463">
        <v>0</v>
      </c>
      <c r="CC44" s="463">
        <v>0</v>
      </c>
      <c r="CD44" s="463">
        <v>0</v>
      </c>
      <c r="CE44" s="463">
        <v>0</v>
      </c>
      <c r="CF44" s="463">
        <v>0</v>
      </c>
      <c r="CG44" s="463">
        <v>0</v>
      </c>
      <c r="CH44" s="464">
        <v>0</v>
      </c>
    </row>
    <row r="45" spans="1:86" x14ac:dyDescent="0.25">
      <c r="B45" s="238" t="s">
        <v>770</v>
      </c>
      <c r="C45" s="238"/>
      <c r="D45" s="462"/>
      <c r="E45" s="462"/>
      <c r="F45" s="462"/>
      <c r="G45" s="462"/>
      <c r="H45" s="462"/>
      <c r="I45" s="462"/>
      <c r="J45" s="462"/>
      <c r="K45" s="462"/>
      <c r="L45" s="462"/>
      <c r="M45" s="462"/>
      <c r="N45" s="462"/>
      <c r="O45" s="462"/>
      <c r="P45" s="462"/>
      <c r="Q45" s="462"/>
      <c r="R45" s="462"/>
      <c r="S45" s="462"/>
      <c r="T45" s="462"/>
      <c r="U45" s="462"/>
      <c r="V45" s="462"/>
      <c r="W45" s="462"/>
      <c r="X45" s="462"/>
      <c r="Y45" s="462"/>
      <c r="Z45" s="462"/>
      <c r="AA45" s="462"/>
      <c r="AB45" s="462"/>
      <c r="AC45" s="462"/>
      <c r="AD45" s="462"/>
      <c r="AE45" s="462"/>
      <c r="AF45" s="462"/>
      <c r="AG45" s="462"/>
      <c r="AH45" s="462"/>
      <c r="AI45" s="462"/>
      <c r="AJ45" s="462"/>
      <c r="AK45" s="462"/>
      <c r="AL45" s="462"/>
      <c r="AM45" s="462"/>
      <c r="AN45" s="462"/>
      <c r="AO45" s="462"/>
      <c r="AP45" s="462"/>
      <c r="AQ45" s="462"/>
      <c r="AR45" s="462"/>
      <c r="AS45" s="462"/>
      <c r="AT45" s="462"/>
      <c r="AU45" s="462"/>
      <c r="AV45" s="462"/>
      <c r="AW45" s="462"/>
      <c r="AX45" s="462"/>
      <c r="AY45" s="462"/>
      <c r="AZ45" s="462"/>
      <c r="BA45" s="462"/>
      <c r="BB45" s="462"/>
      <c r="BC45" s="462"/>
      <c r="BD45" s="462"/>
      <c r="BE45" s="462"/>
      <c r="BF45" s="462"/>
      <c r="BG45" s="462"/>
      <c r="BH45" s="462"/>
      <c r="BI45" s="462"/>
      <c r="BJ45" s="462"/>
      <c r="BK45" s="462"/>
      <c r="BL45" s="462"/>
      <c r="BM45" s="462"/>
      <c r="BN45" s="462"/>
      <c r="BO45" s="462"/>
      <c r="BP45" s="462"/>
      <c r="BQ45" s="462"/>
      <c r="BR45" s="462"/>
      <c r="BS45" s="462"/>
      <c r="BT45" s="462"/>
      <c r="BU45" s="462"/>
      <c r="BV45" s="462"/>
      <c r="BW45" s="462"/>
      <c r="BX45" s="463"/>
      <c r="BY45" s="463"/>
      <c r="BZ45" s="463">
        <v>4.0571482190763968</v>
      </c>
      <c r="CA45" s="463">
        <v>4.0571575572266534</v>
      </c>
      <c r="CB45" s="463">
        <v>0</v>
      </c>
      <c r="CC45" s="463">
        <v>0</v>
      </c>
      <c r="CD45" s="463">
        <v>0</v>
      </c>
      <c r="CE45" s="463">
        <v>0</v>
      </c>
      <c r="CF45" s="463">
        <v>0</v>
      </c>
      <c r="CG45" s="463">
        <v>0</v>
      </c>
      <c r="CH45" s="464">
        <v>0</v>
      </c>
    </row>
    <row r="46" spans="1:86" x14ac:dyDescent="0.25">
      <c r="B46" s="238" t="s">
        <v>771</v>
      </c>
      <c r="C46" s="238"/>
      <c r="D46" s="462"/>
      <c r="E46" s="462"/>
      <c r="F46" s="462"/>
      <c r="G46" s="462"/>
      <c r="H46" s="462"/>
      <c r="I46" s="462"/>
      <c r="J46" s="462"/>
      <c r="K46" s="462"/>
      <c r="L46" s="462"/>
      <c r="M46" s="462"/>
      <c r="N46" s="462"/>
      <c r="O46" s="462"/>
      <c r="P46" s="462"/>
      <c r="Q46" s="462"/>
      <c r="R46" s="462"/>
      <c r="S46" s="462"/>
      <c r="T46" s="462"/>
      <c r="U46" s="462"/>
      <c r="V46" s="462"/>
      <c r="W46" s="462"/>
      <c r="X46" s="462"/>
      <c r="Y46" s="462"/>
      <c r="Z46" s="462"/>
      <c r="AA46" s="462"/>
      <c r="AB46" s="462"/>
      <c r="AC46" s="462"/>
      <c r="AD46" s="462"/>
      <c r="AE46" s="462"/>
      <c r="AF46" s="462"/>
      <c r="AG46" s="462"/>
      <c r="AH46" s="462"/>
      <c r="AI46" s="462"/>
      <c r="AJ46" s="462"/>
      <c r="AK46" s="462"/>
      <c r="AL46" s="462"/>
      <c r="AM46" s="462"/>
      <c r="AN46" s="462"/>
      <c r="AO46" s="462"/>
      <c r="AP46" s="462"/>
      <c r="AQ46" s="462"/>
      <c r="AR46" s="462"/>
      <c r="AS46" s="462"/>
      <c r="AT46" s="462"/>
      <c r="AU46" s="462"/>
      <c r="AV46" s="462"/>
      <c r="AW46" s="462"/>
      <c r="AX46" s="462"/>
      <c r="AY46" s="462"/>
      <c r="AZ46" s="462"/>
      <c r="BA46" s="462"/>
      <c r="BB46" s="462"/>
      <c r="BC46" s="462"/>
      <c r="BD46" s="462"/>
      <c r="BE46" s="462"/>
      <c r="BF46" s="462"/>
      <c r="BG46" s="462"/>
      <c r="BH46" s="462"/>
      <c r="BI46" s="462"/>
      <c r="BJ46" s="462"/>
      <c r="BK46" s="462"/>
      <c r="BL46" s="462"/>
      <c r="BM46" s="462"/>
      <c r="BN46" s="462"/>
      <c r="BO46" s="462"/>
      <c r="BP46" s="462"/>
      <c r="BQ46" s="462"/>
      <c r="BR46" s="462"/>
      <c r="BS46" s="462"/>
      <c r="BT46" s="462"/>
      <c r="BU46" s="462"/>
      <c r="BV46" s="462"/>
      <c r="BW46" s="462"/>
      <c r="BX46" s="463"/>
      <c r="BY46" s="463"/>
      <c r="BZ46" s="463">
        <v>50.269323888157132</v>
      </c>
      <c r="CA46" s="463">
        <v>60.473047535524792</v>
      </c>
      <c r="CB46" s="463">
        <v>0</v>
      </c>
      <c r="CC46" s="463">
        <v>0</v>
      </c>
      <c r="CD46" s="463">
        <v>0</v>
      </c>
      <c r="CE46" s="463">
        <v>0</v>
      </c>
      <c r="CF46" s="463">
        <v>0</v>
      </c>
      <c r="CG46" s="463">
        <v>0</v>
      </c>
      <c r="CH46" s="464">
        <v>0</v>
      </c>
    </row>
    <row r="47" spans="1:86" ht="15.6" x14ac:dyDescent="0.3">
      <c r="B47" s="238" t="s">
        <v>772</v>
      </c>
      <c r="C47" s="238"/>
      <c r="D47" s="457"/>
      <c r="E47" s="457"/>
      <c r="F47" s="457"/>
      <c r="G47" s="457"/>
      <c r="H47" s="457"/>
      <c r="I47" s="457"/>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457"/>
      <c r="AK47" s="457"/>
      <c r="AL47" s="457"/>
      <c r="AM47" s="457"/>
      <c r="AN47" s="457"/>
      <c r="AO47" s="457"/>
      <c r="AP47" s="457"/>
      <c r="AQ47" s="457"/>
      <c r="AR47" s="457"/>
      <c r="AS47" s="457"/>
      <c r="AT47" s="457"/>
      <c r="AU47" s="457"/>
      <c r="AV47" s="457"/>
      <c r="AW47" s="457"/>
      <c r="AX47" s="457"/>
      <c r="AY47" s="457"/>
      <c r="AZ47" s="457"/>
      <c r="BA47" s="457"/>
      <c r="BB47" s="457"/>
      <c r="BC47" s="457"/>
      <c r="BD47" s="457"/>
      <c r="BE47" s="457"/>
      <c r="BF47" s="457"/>
      <c r="BG47" s="457"/>
      <c r="BH47" s="457"/>
      <c r="BI47" s="457"/>
      <c r="BJ47" s="457"/>
      <c r="BK47" s="457"/>
      <c r="BL47" s="457"/>
      <c r="BM47" s="457"/>
      <c r="BN47" s="457"/>
      <c r="BO47" s="457"/>
      <c r="BP47" s="457"/>
      <c r="BQ47" s="457"/>
      <c r="BR47" s="457"/>
      <c r="BS47" s="457"/>
      <c r="BT47" s="457"/>
      <c r="BU47" s="457"/>
      <c r="BV47" s="457"/>
      <c r="BW47" s="457"/>
      <c r="BX47" s="457"/>
      <c r="BY47" s="457"/>
      <c r="BZ47" s="463">
        <v>11.557164116942324</v>
      </c>
      <c r="CA47" s="463">
        <v>12.872745661154967</v>
      </c>
      <c r="CB47" s="463">
        <v>0</v>
      </c>
      <c r="CC47" s="463">
        <v>0</v>
      </c>
      <c r="CD47" s="463">
        <v>0</v>
      </c>
      <c r="CE47" s="463">
        <v>0</v>
      </c>
      <c r="CF47" s="463">
        <v>0</v>
      </c>
      <c r="CG47" s="463">
        <v>0</v>
      </c>
      <c r="CH47" s="464">
        <v>0</v>
      </c>
    </row>
    <row r="48" spans="1:86" x14ac:dyDescent="0.25">
      <c r="B48" s="238" t="s">
        <v>773</v>
      </c>
      <c r="C48" s="238"/>
      <c r="D48" s="462"/>
      <c r="E48" s="462"/>
      <c r="F48" s="462"/>
      <c r="G48" s="462"/>
      <c r="H48" s="462"/>
      <c r="I48" s="462"/>
      <c r="J48" s="462"/>
      <c r="K48" s="462"/>
      <c r="L48" s="462"/>
      <c r="M48" s="462"/>
      <c r="N48" s="462"/>
      <c r="O48" s="462"/>
      <c r="P48" s="462"/>
      <c r="Q48" s="462"/>
      <c r="R48" s="462"/>
      <c r="S48" s="462"/>
      <c r="T48" s="462"/>
      <c r="U48" s="462"/>
      <c r="V48" s="462"/>
      <c r="W48" s="462"/>
      <c r="X48" s="462"/>
      <c r="Y48" s="462"/>
      <c r="Z48" s="462"/>
      <c r="AA48" s="462"/>
      <c r="AB48" s="462"/>
      <c r="AC48" s="462"/>
      <c r="AD48" s="462"/>
      <c r="AE48" s="462"/>
      <c r="AF48" s="462"/>
      <c r="AG48" s="462"/>
      <c r="AH48" s="462"/>
      <c r="AI48" s="462"/>
      <c r="AJ48" s="462"/>
      <c r="AK48" s="462"/>
      <c r="AL48" s="462"/>
      <c r="AM48" s="462"/>
      <c r="AN48" s="462"/>
      <c r="AO48" s="462"/>
      <c r="AP48" s="462"/>
      <c r="AQ48" s="462"/>
      <c r="AR48" s="462"/>
      <c r="AS48" s="462"/>
      <c r="AT48" s="462"/>
      <c r="AU48" s="462"/>
      <c r="AV48" s="462"/>
      <c r="AW48" s="462"/>
      <c r="AX48" s="462"/>
      <c r="AY48" s="462"/>
      <c r="AZ48" s="462"/>
      <c r="BA48" s="462"/>
      <c r="BB48" s="462"/>
      <c r="BC48" s="462"/>
      <c r="BD48" s="462"/>
      <c r="BE48" s="462"/>
      <c r="BF48" s="462"/>
      <c r="BG48" s="462"/>
      <c r="BH48" s="462"/>
      <c r="BI48" s="462"/>
      <c r="BJ48" s="462"/>
      <c r="BK48" s="462"/>
      <c r="BL48" s="462"/>
      <c r="BM48" s="462"/>
      <c r="BN48" s="462"/>
      <c r="BO48" s="462"/>
      <c r="BP48" s="462"/>
      <c r="BQ48" s="462"/>
      <c r="BR48" s="462"/>
      <c r="BS48" s="462"/>
      <c r="BT48" s="462"/>
      <c r="BU48" s="462"/>
      <c r="BV48" s="462"/>
      <c r="BW48" s="462"/>
      <c r="BX48" s="462"/>
      <c r="BY48" s="462"/>
      <c r="BZ48" s="463">
        <v>46.023694842875152</v>
      </c>
      <c r="CA48" s="463">
        <v>58.869135851460726</v>
      </c>
      <c r="CB48" s="463">
        <v>0</v>
      </c>
      <c r="CC48" s="463">
        <v>0</v>
      </c>
      <c r="CD48" s="463">
        <v>0</v>
      </c>
      <c r="CE48" s="463">
        <v>0</v>
      </c>
      <c r="CF48" s="463">
        <v>0</v>
      </c>
      <c r="CG48" s="463">
        <v>0</v>
      </c>
      <c r="CH48" s="464">
        <v>0</v>
      </c>
    </row>
    <row r="49" spans="1:86" x14ac:dyDescent="0.25">
      <c r="B49" s="238" t="s">
        <v>775</v>
      </c>
      <c r="C49" s="238"/>
      <c r="D49" s="462"/>
      <c r="E49" s="462"/>
      <c r="F49" s="462"/>
      <c r="G49" s="462"/>
      <c r="H49" s="462"/>
      <c r="I49" s="462"/>
      <c r="J49" s="462"/>
      <c r="K49" s="462"/>
      <c r="L49" s="462"/>
      <c r="M49" s="462"/>
      <c r="N49" s="462"/>
      <c r="O49" s="462"/>
      <c r="P49" s="462"/>
      <c r="Q49" s="462"/>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2"/>
      <c r="AU49" s="462"/>
      <c r="AV49" s="462"/>
      <c r="AW49" s="462"/>
      <c r="AX49" s="462"/>
      <c r="AY49" s="462"/>
      <c r="AZ49" s="462"/>
      <c r="BA49" s="462"/>
      <c r="BB49" s="462"/>
      <c r="BC49" s="462"/>
      <c r="BD49" s="462"/>
      <c r="BE49" s="462"/>
      <c r="BF49" s="462"/>
      <c r="BG49" s="462"/>
      <c r="BH49" s="462"/>
      <c r="BI49" s="462"/>
      <c r="BJ49" s="462"/>
      <c r="BK49" s="462"/>
      <c r="BL49" s="462"/>
      <c r="BM49" s="462"/>
      <c r="BN49" s="462"/>
      <c r="BO49" s="462"/>
      <c r="BP49" s="462"/>
      <c r="BQ49" s="462"/>
      <c r="BR49" s="462"/>
      <c r="BS49" s="462"/>
      <c r="BT49" s="462"/>
      <c r="BU49" s="462"/>
      <c r="BV49" s="462"/>
      <c r="BW49" s="462"/>
      <c r="BX49" s="463"/>
      <c r="BY49" s="463"/>
      <c r="BZ49" s="463">
        <v>8.6929004895220867</v>
      </c>
      <c r="CA49" s="463">
        <v>8.712301617523444</v>
      </c>
      <c r="CB49" s="463">
        <v>0</v>
      </c>
      <c r="CC49" s="463">
        <v>0</v>
      </c>
      <c r="CD49" s="463">
        <v>0</v>
      </c>
      <c r="CE49" s="463">
        <v>0</v>
      </c>
      <c r="CF49" s="463">
        <v>0</v>
      </c>
      <c r="CG49" s="463">
        <v>0</v>
      </c>
      <c r="CH49" s="464">
        <v>0</v>
      </c>
    </row>
    <row r="50" spans="1:86" x14ac:dyDescent="0.25">
      <c r="B50" s="238" t="s">
        <v>776</v>
      </c>
      <c r="C50" s="238"/>
      <c r="D50" s="462"/>
      <c r="E50" s="462"/>
      <c r="F50" s="462"/>
      <c r="G50" s="462"/>
      <c r="H50" s="462"/>
      <c r="I50" s="462"/>
      <c r="J50" s="462"/>
      <c r="K50" s="462"/>
      <c r="L50" s="462"/>
      <c r="M50" s="462"/>
      <c r="N50" s="462"/>
      <c r="O50" s="462"/>
      <c r="P50" s="462"/>
      <c r="Q50" s="462"/>
      <c r="R50" s="462"/>
      <c r="S50" s="462"/>
      <c r="T50" s="462"/>
      <c r="U50" s="462"/>
      <c r="V50" s="462"/>
      <c r="W50" s="462"/>
      <c r="X50" s="462"/>
      <c r="Y50" s="462"/>
      <c r="Z50" s="462"/>
      <c r="AA50" s="462"/>
      <c r="AB50" s="462"/>
      <c r="AC50" s="462"/>
      <c r="AD50" s="462"/>
      <c r="AE50" s="462"/>
      <c r="AF50" s="462"/>
      <c r="AG50" s="462"/>
      <c r="AH50" s="462"/>
      <c r="AI50" s="462"/>
      <c r="AJ50" s="462"/>
      <c r="AK50" s="462"/>
      <c r="AL50" s="462"/>
      <c r="AM50" s="462"/>
      <c r="AN50" s="462"/>
      <c r="AO50" s="462"/>
      <c r="AP50" s="462"/>
      <c r="AQ50" s="462"/>
      <c r="AR50" s="462"/>
      <c r="AS50" s="462"/>
      <c r="AT50" s="462"/>
      <c r="AU50" s="462"/>
      <c r="AV50" s="462"/>
      <c r="AW50" s="462"/>
      <c r="AX50" s="462"/>
      <c r="AY50" s="462"/>
      <c r="AZ50" s="462"/>
      <c r="BA50" s="462"/>
      <c r="BB50" s="462"/>
      <c r="BC50" s="462"/>
      <c r="BD50" s="462"/>
      <c r="BE50" s="462"/>
      <c r="BF50" s="462"/>
      <c r="BG50" s="462"/>
      <c r="BH50" s="462"/>
      <c r="BI50" s="462"/>
      <c r="BJ50" s="462"/>
      <c r="BK50" s="462"/>
      <c r="BL50" s="462"/>
      <c r="BM50" s="462"/>
      <c r="BN50" s="462"/>
      <c r="BO50" s="462"/>
      <c r="BP50" s="462"/>
      <c r="BQ50" s="462"/>
      <c r="BR50" s="462"/>
      <c r="BS50" s="462"/>
      <c r="BT50" s="462"/>
      <c r="BU50" s="462"/>
      <c r="BV50" s="462"/>
      <c r="BW50" s="462"/>
      <c r="BX50" s="463"/>
      <c r="BY50" s="463"/>
      <c r="BZ50" s="463">
        <v>12.679604538976532</v>
      </c>
      <c r="CA50" s="463">
        <v>11.967891493725833</v>
      </c>
      <c r="CB50" s="463">
        <v>0</v>
      </c>
      <c r="CC50" s="463">
        <v>0</v>
      </c>
      <c r="CD50" s="463">
        <v>0</v>
      </c>
      <c r="CE50" s="463">
        <v>0</v>
      </c>
      <c r="CF50" s="463">
        <v>0</v>
      </c>
      <c r="CG50" s="463">
        <v>0</v>
      </c>
      <c r="CH50" s="464">
        <v>0</v>
      </c>
    </row>
    <row r="51" spans="1:86" ht="15.6" x14ac:dyDescent="0.3">
      <c r="B51" s="238" t="s">
        <v>777</v>
      </c>
      <c r="C51" s="72"/>
      <c r="D51" s="457"/>
      <c r="E51" s="457"/>
      <c r="F51" s="457"/>
      <c r="G51" s="457"/>
      <c r="H51" s="457"/>
      <c r="I51" s="457"/>
      <c r="J51" s="457"/>
      <c r="K51" s="457"/>
      <c r="L51" s="457"/>
      <c r="M51" s="457"/>
      <c r="N51" s="457"/>
      <c r="O51" s="457"/>
      <c r="P51" s="457"/>
      <c r="Q51" s="457"/>
      <c r="R51" s="457"/>
      <c r="S51" s="457"/>
      <c r="T51" s="457"/>
      <c r="U51" s="457"/>
      <c r="V51" s="457"/>
      <c r="W51" s="457"/>
      <c r="X51" s="457"/>
      <c r="Y51" s="457"/>
      <c r="Z51" s="457"/>
      <c r="AA51" s="457"/>
      <c r="AB51" s="457"/>
      <c r="AC51" s="457"/>
      <c r="AD51" s="457"/>
      <c r="AE51" s="457"/>
      <c r="AF51" s="457"/>
      <c r="AG51" s="457"/>
      <c r="AH51" s="457"/>
      <c r="AI51" s="457"/>
      <c r="AJ51" s="457"/>
      <c r="AK51" s="457"/>
      <c r="AL51" s="457"/>
      <c r="AM51" s="457"/>
      <c r="AN51" s="457"/>
      <c r="AO51" s="457"/>
      <c r="AP51" s="457"/>
      <c r="AQ51" s="457"/>
      <c r="AR51" s="457"/>
      <c r="AS51" s="457"/>
      <c r="AT51" s="457"/>
      <c r="AU51" s="457"/>
      <c r="AV51" s="457"/>
      <c r="AW51" s="457"/>
      <c r="AX51" s="457"/>
      <c r="AY51" s="457"/>
      <c r="AZ51" s="457"/>
      <c r="BA51" s="457"/>
      <c r="BB51" s="457"/>
      <c r="BC51" s="457"/>
      <c r="BD51" s="457"/>
      <c r="BE51" s="457"/>
      <c r="BF51" s="457"/>
      <c r="BG51" s="457"/>
      <c r="BH51" s="457"/>
      <c r="BI51" s="457"/>
      <c r="BJ51" s="457"/>
      <c r="BK51" s="457"/>
      <c r="BL51" s="457"/>
      <c r="BM51" s="457"/>
      <c r="BN51" s="457"/>
      <c r="BO51" s="457"/>
      <c r="BP51" s="457"/>
      <c r="BQ51" s="457"/>
      <c r="BR51" s="457"/>
      <c r="BS51" s="457"/>
      <c r="BT51" s="457"/>
      <c r="BU51" s="457"/>
      <c r="BV51" s="457"/>
      <c r="BW51" s="457"/>
      <c r="BX51" s="458"/>
      <c r="BY51" s="458"/>
      <c r="BZ51" s="463">
        <v>29.746572991956718</v>
      </c>
      <c r="CA51" s="463">
        <v>31.196284108081784</v>
      </c>
      <c r="CB51" s="463">
        <v>0</v>
      </c>
      <c r="CC51" s="463">
        <v>0</v>
      </c>
      <c r="CD51" s="463">
        <v>0</v>
      </c>
      <c r="CE51" s="463">
        <v>0</v>
      </c>
      <c r="CF51" s="463">
        <v>0</v>
      </c>
      <c r="CG51" s="463">
        <v>0</v>
      </c>
      <c r="CH51" s="464">
        <v>0</v>
      </c>
    </row>
    <row r="52" spans="1:86" ht="41.25" customHeight="1" thickBot="1" x14ac:dyDescent="0.35">
      <c r="A52" s="483"/>
      <c r="B52" s="503" t="s">
        <v>782</v>
      </c>
      <c r="C52" s="72"/>
      <c r="D52" s="457"/>
      <c r="E52" s="457"/>
      <c r="F52" s="457"/>
      <c r="G52" s="457"/>
      <c r="H52" s="457"/>
      <c r="I52" s="457"/>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457"/>
      <c r="AK52" s="457"/>
      <c r="AL52" s="457"/>
      <c r="AM52" s="457"/>
      <c r="AN52" s="457"/>
      <c r="AO52" s="457"/>
      <c r="AP52" s="457"/>
      <c r="AQ52" s="457"/>
      <c r="AR52" s="457"/>
      <c r="AS52" s="457"/>
      <c r="AT52" s="457"/>
      <c r="AU52" s="457"/>
      <c r="AV52" s="457"/>
      <c r="AW52" s="457"/>
      <c r="AX52" s="457"/>
      <c r="AY52" s="457"/>
      <c r="AZ52" s="457"/>
      <c r="BA52" s="457"/>
      <c r="BB52" s="457"/>
      <c r="BC52" s="457"/>
      <c r="BD52" s="457"/>
      <c r="BE52" s="457"/>
      <c r="BF52" s="457"/>
      <c r="BG52" s="457"/>
      <c r="BH52" s="457"/>
      <c r="BI52" s="457"/>
      <c r="BJ52" s="457"/>
      <c r="BK52" s="457"/>
      <c r="BL52" s="457"/>
      <c r="BM52" s="457"/>
      <c r="BN52" s="457"/>
      <c r="BO52" s="457"/>
      <c r="BP52" s="457"/>
      <c r="BQ52" s="457"/>
      <c r="BR52" s="457"/>
      <c r="BS52" s="457"/>
      <c r="BT52" s="457"/>
      <c r="BU52" s="457"/>
      <c r="BV52" s="457"/>
      <c r="BW52" s="457"/>
      <c r="BX52" s="458"/>
      <c r="BY52" s="458"/>
      <c r="BZ52" s="463"/>
      <c r="CA52" s="463"/>
      <c r="CB52" s="463"/>
      <c r="CC52" s="463"/>
      <c r="CD52" s="463"/>
      <c r="CE52" s="463"/>
      <c r="CF52" s="463"/>
      <c r="CG52" s="504"/>
      <c r="CH52" s="505"/>
    </row>
    <row r="53" spans="1:86" ht="15.6" x14ac:dyDescent="0.3">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row>
    <row r="149" spans="86:86" x14ac:dyDescent="0.25">
      <c r="CH149" s="455"/>
    </row>
  </sheetData>
  <hyperlinks>
    <hyperlink ref="B1" location="Notes!A1" display="Information relating to this table can be found in the 'Notes' tab" xr:uid="{5EBAFE0E-7ABF-475E-B012-0C3B4958A787}"/>
    <hyperlink ref="A1" location="Contents!A1" display="Contents page" xr:uid="{543DB347-E131-49A2-B2FC-EDF8B1AB9868}"/>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5668-C989-4FF3-A69F-FEE99552F00E}">
  <dimension ref="A1:CH149"/>
  <sheetViews>
    <sheetView zoomScale="80" zoomScaleNormal="80" workbookViewId="0">
      <pane xSplit="2" ySplit="3" topLeftCell="BQ8"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413" bestFit="1" customWidth="1"/>
    <col min="2" max="2" width="90" style="413" customWidth="1"/>
    <col min="3" max="3" width="25.5546875" style="413" hidden="1" customWidth="1" outlineLevel="1"/>
    <col min="4" max="26" width="12.5546875" style="536" hidden="1" customWidth="1" outlineLevel="1"/>
    <col min="27" max="27" width="12.5546875" style="536" customWidth="1" collapsed="1"/>
    <col min="28" max="75" width="12.5546875" style="536"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142"/>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506"/>
      <c r="AK1" s="506"/>
      <c r="AL1" s="506"/>
      <c r="AM1" s="506"/>
      <c r="AN1" s="506"/>
      <c r="AO1" s="506"/>
      <c r="AP1" s="506"/>
      <c r="AQ1" s="506"/>
      <c r="AR1" s="506"/>
      <c r="AS1" s="506"/>
      <c r="AT1" s="506"/>
      <c r="AU1" s="506"/>
      <c r="AV1" s="506"/>
      <c r="AW1" s="506"/>
      <c r="AX1" s="506"/>
      <c r="AY1" s="506"/>
      <c r="AZ1" s="506"/>
      <c r="BA1" s="506"/>
      <c r="BB1" s="506"/>
      <c r="BC1" s="506"/>
      <c r="BD1" s="506"/>
      <c r="BE1" s="506"/>
      <c r="BF1" s="506"/>
      <c r="BG1" s="506"/>
      <c r="BH1" s="506"/>
      <c r="BI1" s="506"/>
      <c r="BJ1" s="506"/>
      <c r="BK1" s="506"/>
      <c r="BL1" s="506"/>
      <c r="BM1" s="506"/>
      <c r="BN1" s="506"/>
      <c r="BO1" s="506"/>
      <c r="BP1" s="506"/>
      <c r="BQ1" s="506"/>
      <c r="BR1" s="506"/>
      <c r="BS1" s="506"/>
      <c r="BT1" s="506"/>
      <c r="BU1" s="506"/>
      <c r="BV1" s="507"/>
      <c r="BW1" s="507"/>
      <c r="BX1" s="507"/>
    </row>
    <row r="2" spans="1:86" ht="15.75" customHeight="1" x14ac:dyDescent="0.3">
      <c r="A2" s="17" t="s">
        <v>48</v>
      </c>
      <c r="B2" s="46" t="s">
        <v>783</v>
      </c>
      <c r="C2" s="508"/>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73"/>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4" customHeight="1" x14ac:dyDescent="0.3">
      <c r="A4" s="110"/>
      <c r="B4" s="123" t="s">
        <v>276</v>
      </c>
      <c r="C4" s="509"/>
      <c r="D4" s="510">
        <f t="shared" ref="D4:BO4" si="0">SUM(D6,D11,D15,D16,D21,D22)</f>
        <v>0</v>
      </c>
      <c r="E4" s="510">
        <f t="shared" si="0"/>
        <v>0</v>
      </c>
      <c r="F4" s="510">
        <f t="shared" si="0"/>
        <v>0</v>
      </c>
      <c r="G4" s="510">
        <f t="shared" si="0"/>
        <v>0</v>
      </c>
      <c r="H4" s="510">
        <f t="shared" si="0"/>
        <v>0</v>
      </c>
      <c r="I4" s="510">
        <f t="shared" si="0"/>
        <v>0</v>
      </c>
      <c r="J4" s="510">
        <f t="shared" si="0"/>
        <v>0</v>
      </c>
      <c r="K4" s="510">
        <f t="shared" si="0"/>
        <v>0</v>
      </c>
      <c r="L4" s="510">
        <f t="shared" si="0"/>
        <v>0</v>
      </c>
      <c r="M4" s="510">
        <f t="shared" si="0"/>
        <v>0</v>
      </c>
      <c r="N4" s="510">
        <f t="shared" si="0"/>
        <v>0</v>
      </c>
      <c r="O4" s="510">
        <f t="shared" si="0"/>
        <v>0</v>
      </c>
      <c r="P4" s="510">
        <f t="shared" si="0"/>
        <v>0</v>
      </c>
      <c r="Q4" s="510">
        <f t="shared" si="0"/>
        <v>0</v>
      </c>
      <c r="R4" s="510">
        <f t="shared" si="0"/>
        <v>0</v>
      </c>
      <c r="S4" s="510">
        <f t="shared" si="0"/>
        <v>0</v>
      </c>
      <c r="T4" s="510">
        <f t="shared" si="0"/>
        <v>0</v>
      </c>
      <c r="U4" s="510">
        <f t="shared" si="0"/>
        <v>0</v>
      </c>
      <c r="V4" s="510">
        <f t="shared" si="0"/>
        <v>0</v>
      </c>
      <c r="W4" s="510">
        <f t="shared" si="0"/>
        <v>0</v>
      </c>
      <c r="X4" s="510">
        <f t="shared" si="0"/>
        <v>0</v>
      </c>
      <c r="Y4" s="510">
        <f t="shared" si="0"/>
        <v>0</v>
      </c>
      <c r="Z4" s="510">
        <f t="shared" si="0"/>
        <v>0</v>
      </c>
      <c r="AA4" s="510">
        <f t="shared" si="0"/>
        <v>6</v>
      </c>
      <c r="AB4" s="510">
        <f t="shared" si="0"/>
        <v>23.2</v>
      </c>
      <c r="AC4" s="510">
        <f t="shared" si="0"/>
        <v>35.799999999999997</v>
      </c>
      <c r="AD4" s="510">
        <f t="shared" si="0"/>
        <v>62.4</v>
      </c>
      <c r="AE4" s="510">
        <f t="shared" si="0"/>
        <v>96.100000000000009</v>
      </c>
      <c r="AF4" s="510">
        <f t="shared" si="0"/>
        <v>135.5</v>
      </c>
      <c r="AG4" s="510">
        <f t="shared" si="0"/>
        <v>186.5</v>
      </c>
      <c r="AH4" s="510">
        <f t="shared" si="0"/>
        <v>215</v>
      </c>
      <c r="AI4" s="510">
        <f t="shared" si="0"/>
        <v>280</v>
      </c>
      <c r="AJ4" s="510">
        <f t="shared" si="0"/>
        <v>385</v>
      </c>
      <c r="AK4" s="510">
        <f t="shared" si="0"/>
        <v>503</v>
      </c>
      <c r="AL4" s="510">
        <f t="shared" si="0"/>
        <v>639</v>
      </c>
      <c r="AM4" s="510">
        <f t="shared" si="0"/>
        <v>799</v>
      </c>
      <c r="AN4" s="510">
        <f t="shared" si="0"/>
        <v>932</v>
      </c>
      <c r="AO4" s="510">
        <f t="shared" si="0"/>
        <v>1108</v>
      </c>
      <c r="AP4" s="510">
        <f t="shared" si="0"/>
        <v>1293</v>
      </c>
      <c r="AQ4" s="510">
        <f t="shared" si="0"/>
        <v>1493.607</v>
      </c>
      <c r="AR4" s="510">
        <f t="shared" si="0"/>
        <v>1678.8070000000002</v>
      </c>
      <c r="AS4" s="510">
        <f t="shared" si="0"/>
        <v>1928.0260000000001</v>
      </c>
      <c r="AT4" s="510">
        <f t="shared" si="0"/>
        <v>2265.2670000000003</v>
      </c>
      <c r="AU4" s="510">
        <f t="shared" si="0"/>
        <v>2768.0990000000002</v>
      </c>
      <c r="AV4" s="510">
        <f t="shared" si="0"/>
        <v>3594.9789999999998</v>
      </c>
      <c r="AW4" s="510">
        <f t="shared" si="0"/>
        <v>4567.7079999999996</v>
      </c>
      <c r="AX4" s="510">
        <f t="shared" si="0"/>
        <v>5087.24</v>
      </c>
      <c r="AY4" s="510">
        <f t="shared" si="0"/>
        <v>5995.95</v>
      </c>
      <c r="AZ4" s="510">
        <f t="shared" si="0"/>
        <v>6890.7119999999995</v>
      </c>
      <c r="BA4" s="510">
        <f t="shared" si="0"/>
        <v>7474.6569999999992</v>
      </c>
      <c r="BB4" s="510">
        <f t="shared" si="0"/>
        <v>7996.1079999999984</v>
      </c>
      <c r="BC4" s="510">
        <f t="shared" si="0"/>
        <v>8482.7970000000005</v>
      </c>
      <c r="BD4" s="510">
        <f t="shared" si="0"/>
        <v>8998.760000000002</v>
      </c>
      <c r="BE4" s="510">
        <f t="shared" si="0"/>
        <v>9704.5185240909632</v>
      </c>
      <c r="BF4" s="510">
        <f t="shared" si="0"/>
        <v>10302.647677202764</v>
      </c>
      <c r="BG4" s="510">
        <f t="shared" si="0"/>
        <v>11039.131507160631</v>
      </c>
      <c r="BH4" s="510">
        <f t="shared" si="0"/>
        <v>11752.749</v>
      </c>
      <c r="BI4" s="510">
        <f t="shared" si="0"/>
        <v>12542.44267353</v>
      </c>
      <c r="BJ4" s="510">
        <f t="shared" si="0"/>
        <v>13304.85224679</v>
      </c>
      <c r="BK4" s="510">
        <f t="shared" si="0"/>
        <v>14311.464927031753</v>
      </c>
      <c r="BL4" s="510">
        <f t="shared" si="0"/>
        <v>15260.007289010002</v>
      </c>
      <c r="BM4" s="510">
        <f t="shared" si="0"/>
        <v>16658.767266159997</v>
      </c>
      <c r="BN4" s="510">
        <f t="shared" si="0"/>
        <v>17206.460356233183</v>
      </c>
      <c r="BO4" s="510">
        <f t="shared" si="0"/>
        <v>17995.037131910005</v>
      </c>
      <c r="BP4" s="510">
        <f t="shared" ref="BP4:CE4" si="1">SUM(BP6,BP11,BP15,BP16,BP21,BP22)</f>
        <v>18998.116495980001</v>
      </c>
      <c r="BQ4" s="510">
        <f t="shared" si="1"/>
        <v>19392.372994300884</v>
      </c>
      <c r="BR4" s="510">
        <f t="shared" si="1"/>
        <v>20884.292465899998</v>
      </c>
      <c r="BS4" s="510">
        <f t="shared" si="1"/>
        <v>21827.406377339998</v>
      </c>
      <c r="BT4" s="510">
        <f t="shared" si="1"/>
        <v>22263.8373985412</v>
      </c>
      <c r="BU4" s="510">
        <f t="shared" si="1"/>
        <v>23660.735911210013</v>
      </c>
      <c r="BV4" s="510">
        <f t="shared" si="1"/>
        <v>24559.349602219998</v>
      </c>
      <c r="BW4" s="510">
        <f t="shared" si="1"/>
        <v>25799.99570212001</v>
      </c>
      <c r="BX4" s="510">
        <f t="shared" si="1"/>
        <v>24956.230228940007</v>
      </c>
      <c r="BY4" s="510">
        <f t="shared" si="1"/>
        <v>26358.502157599996</v>
      </c>
      <c r="BZ4" s="510">
        <f t="shared" si="1"/>
        <v>29456.903087361232</v>
      </c>
      <c r="CA4" s="510">
        <f t="shared" si="1"/>
        <v>35496.256277480003</v>
      </c>
      <c r="CB4" s="510">
        <f t="shared" si="1"/>
        <v>41693.024287970002</v>
      </c>
      <c r="CC4" s="510">
        <f t="shared" si="1"/>
        <v>45661.96676184317</v>
      </c>
      <c r="CD4" s="510">
        <f t="shared" si="1"/>
        <v>50603.50393383082</v>
      </c>
      <c r="CE4" s="510">
        <f t="shared" si="1"/>
        <v>54260.744342973339</v>
      </c>
      <c r="CF4" s="510">
        <f>SUM(CF6,CF11,CF15,CF16,CF21,CF22)</f>
        <v>57786.676587911308</v>
      </c>
      <c r="CG4" s="511">
        <f>SUM(CG6,CG11,CG15,CG16,CG21,CG22)</f>
        <v>61663.984678786495</v>
      </c>
      <c r="CH4" s="512">
        <f>SUM(CH6,CH11,CH15,CH16,CH21,CH22)</f>
        <v>65997.968186466373</v>
      </c>
    </row>
    <row r="5" spans="1:86" s="287" customFormat="1" ht="15.6" x14ac:dyDescent="0.3">
      <c r="A5" s="110"/>
      <c r="B5" s="123" t="s">
        <v>784</v>
      </c>
      <c r="C5" s="509"/>
      <c r="D5" s="510">
        <f t="shared" ref="D5:BO5" si="2">D4-D21-D15</f>
        <v>0</v>
      </c>
      <c r="E5" s="510">
        <f t="shared" si="2"/>
        <v>0</v>
      </c>
      <c r="F5" s="510">
        <f t="shared" si="2"/>
        <v>0</v>
      </c>
      <c r="G5" s="510">
        <f t="shared" si="2"/>
        <v>0</v>
      </c>
      <c r="H5" s="510">
        <f t="shared" si="2"/>
        <v>0</v>
      </c>
      <c r="I5" s="510">
        <f t="shared" si="2"/>
        <v>0</v>
      </c>
      <c r="J5" s="510">
        <f t="shared" si="2"/>
        <v>0</v>
      </c>
      <c r="K5" s="510">
        <f t="shared" si="2"/>
        <v>0</v>
      </c>
      <c r="L5" s="510">
        <f t="shared" si="2"/>
        <v>0</v>
      </c>
      <c r="M5" s="510">
        <f t="shared" si="2"/>
        <v>0</v>
      </c>
      <c r="N5" s="510">
        <f t="shared" si="2"/>
        <v>0</v>
      </c>
      <c r="O5" s="510">
        <f t="shared" si="2"/>
        <v>0</v>
      </c>
      <c r="P5" s="510">
        <f t="shared" si="2"/>
        <v>0</v>
      </c>
      <c r="Q5" s="510">
        <f t="shared" si="2"/>
        <v>0</v>
      </c>
      <c r="R5" s="510">
        <f t="shared" si="2"/>
        <v>0</v>
      </c>
      <c r="S5" s="510">
        <f t="shared" si="2"/>
        <v>0</v>
      </c>
      <c r="T5" s="510">
        <f t="shared" si="2"/>
        <v>0</v>
      </c>
      <c r="U5" s="510">
        <f t="shared" si="2"/>
        <v>0</v>
      </c>
      <c r="V5" s="510">
        <f t="shared" si="2"/>
        <v>0</v>
      </c>
      <c r="W5" s="510">
        <f t="shared" si="2"/>
        <v>0</v>
      </c>
      <c r="X5" s="510">
        <f t="shared" si="2"/>
        <v>0</v>
      </c>
      <c r="Y5" s="510">
        <f t="shared" si="2"/>
        <v>0</v>
      </c>
      <c r="Z5" s="510">
        <f t="shared" si="2"/>
        <v>0</v>
      </c>
      <c r="AA5" s="510">
        <f t="shared" si="2"/>
        <v>6</v>
      </c>
      <c r="AB5" s="510">
        <f t="shared" si="2"/>
        <v>23.2</v>
      </c>
      <c r="AC5" s="510">
        <f t="shared" si="2"/>
        <v>35.799999999999997</v>
      </c>
      <c r="AD5" s="510">
        <f t="shared" si="2"/>
        <v>62.4</v>
      </c>
      <c r="AE5" s="510">
        <f t="shared" si="2"/>
        <v>96.100000000000009</v>
      </c>
      <c r="AF5" s="510">
        <f t="shared" si="2"/>
        <v>135.5</v>
      </c>
      <c r="AG5" s="510">
        <f t="shared" si="2"/>
        <v>186.5</v>
      </c>
      <c r="AH5" s="510">
        <f t="shared" si="2"/>
        <v>215</v>
      </c>
      <c r="AI5" s="510">
        <f t="shared" si="2"/>
        <v>280</v>
      </c>
      <c r="AJ5" s="510">
        <f t="shared" si="2"/>
        <v>385</v>
      </c>
      <c r="AK5" s="510">
        <f t="shared" si="2"/>
        <v>503</v>
      </c>
      <c r="AL5" s="510">
        <f t="shared" si="2"/>
        <v>639</v>
      </c>
      <c r="AM5" s="510">
        <f t="shared" si="2"/>
        <v>799</v>
      </c>
      <c r="AN5" s="510">
        <f t="shared" si="2"/>
        <v>932</v>
      </c>
      <c r="AO5" s="510">
        <f t="shared" si="2"/>
        <v>1108</v>
      </c>
      <c r="AP5" s="510">
        <f t="shared" si="2"/>
        <v>1293</v>
      </c>
      <c r="AQ5" s="510">
        <f t="shared" si="2"/>
        <v>1493.607</v>
      </c>
      <c r="AR5" s="510">
        <f t="shared" si="2"/>
        <v>1678.8070000000002</v>
      </c>
      <c r="AS5" s="510">
        <f t="shared" si="2"/>
        <v>1928.0260000000001</v>
      </c>
      <c r="AT5" s="510">
        <f t="shared" si="2"/>
        <v>2265.2670000000003</v>
      </c>
      <c r="AU5" s="510">
        <f t="shared" si="2"/>
        <v>2768.0990000000002</v>
      </c>
      <c r="AV5" s="510">
        <f t="shared" si="2"/>
        <v>3594.9789999999998</v>
      </c>
      <c r="AW5" s="510">
        <f t="shared" si="2"/>
        <v>4567.7079999999996</v>
      </c>
      <c r="AX5" s="510">
        <f t="shared" si="2"/>
        <v>5087.24</v>
      </c>
      <c r="AY5" s="510">
        <f t="shared" si="2"/>
        <v>5995.95</v>
      </c>
      <c r="AZ5" s="510">
        <f t="shared" si="2"/>
        <v>6890.7119999999995</v>
      </c>
      <c r="BA5" s="510">
        <f t="shared" si="2"/>
        <v>7474.6569999999992</v>
      </c>
      <c r="BB5" s="510">
        <f t="shared" si="2"/>
        <v>7996.1079999999984</v>
      </c>
      <c r="BC5" s="510">
        <f t="shared" si="2"/>
        <v>8482.7970000000005</v>
      </c>
      <c r="BD5" s="510">
        <f t="shared" si="2"/>
        <v>8998.760000000002</v>
      </c>
      <c r="BE5" s="510">
        <f t="shared" si="2"/>
        <v>9704.5185240909632</v>
      </c>
      <c r="BF5" s="510">
        <f t="shared" si="2"/>
        <v>10302.647677202764</v>
      </c>
      <c r="BG5" s="510">
        <f t="shared" si="2"/>
        <v>11039.131507160631</v>
      </c>
      <c r="BH5" s="510">
        <f t="shared" si="2"/>
        <v>11752.749</v>
      </c>
      <c r="BI5" s="510">
        <f t="shared" si="2"/>
        <v>12542.44267353</v>
      </c>
      <c r="BJ5" s="510">
        <f t="shared" si="2"/>
        <v>13304.85224679</v>
      </c>
      <c r="BK5" s="510">
        <f t="shared" si="2"/>
        <v>14311.464927031753</v>
      </c>
      <c r="BL5" s="510">
        <f t="shared" si="2"/>
        <v>15260.007289010002</v>
      </c>
      <c r="BM5" s="510">
        <f t="shared" si="2"/>
        <v>16564.846266159999</v>
      </c>
      <c r="BN5" s="510">
        <f t="shared" si="2"/>
        <v>17104.362356233181</v>
      </c>
      <c r="BO5" s="510">
        <f t="shared" si="2"/>
        <v>17905.161131910005</v>
      </c>
      <c r="BP5" s="510">
        <f t="shared" ref="BP5:CG5" si="3">BP4-BP21-BP15</f>
        <v>18905.77449598</v>
      </c>
      <c r="BQ5" s="510">
        <f t="shared" si="3"/>
        <v>19283.124832550886</v>
      </c>
      <c r="BR5" s="510">
        <f t="shared" si="3"/>
        <v>20784.625401199999</v>
      </c>
      <c r="BS5" s="510">
        <f t="shared" si="3"/>
        <v>21727.252642039995</v>
      </c>
      <c r="BT5" s="510">
        <f t="shared" si="3"/>
        <v>22156.758997491201</v>
      </c>
      <c r="BU5" s="510">
        <f t="shared" si="3"/>
        <v>23546.373789020014</v>
      </c>
      <c r="BV5" s="510">
        <f t="shared" si="3"/>
        <v>24427.179315509999</v>
      </c>
      <c r="BW5" s="510">
        <f t="shared" si="3"/>
        <v>25644.454042460009</v>
      </c>
      <c r="BX5" s="510">
        <f t="shared" si="3"/>
        <v>24841.087548750005</v>
      </c>
      <c r="BY5" s="510">
        <f t="shared" si="3"/>
        <v>26199.146318899995</v>
      </c>
      <c r="BZ5" s="510">
        <f t="shared" si="3"/>
        <v>29263.050189531234</v>
      </c>
      <c r="CA5" s="510">
        <f t="shared" si="3"/>
        <v>35227.015012727461</v>
      </c>
      <c r="CB5" s="510">
        <f t="shared" si="3"/>
        <v>41365.322237175387</v>
      </c>
      <c r="CC5" s="510">
        <f t="shared" si="3"/>
        <v>45328.876345602417</v>
      </c>
      <c r="CD5" s="510">
        <f t="shared" si="3"/>
        <v>50212.484199096521</v>
      </c>
      <c r="CE5" s="510">
        <f t="shared" si="3"/>
        <v>53807.785250257795</v>
      </c>
      <c r="CF5" s="510">
        <f t="shared" si="3"/>
        <v>57296.985730456508</v>
      </c>
      <c r="CG5" s="510">
        <f t="shared" si="3"/>
        <v>61144.452689426915</v>
      </c>
      <c r="CH5" s="513">
        <f>CH4-CH21-CH15</f>
        <v>65450.328586101554</v>
      </c>
    </row>
    <row r="6" spans="1:86" s="287" customFormat="1" ht="26.25" customHeight="1" x14ac:dyDescent="0.3">
      <c r="A6" s="467"/>
      <c r="B6" s="450" t="s">
        <v>390</v>
      </c>
      <c r="C6" s="123"/>
      <c r="D6" s="514">
        <f>SUM(D7:D9)</f>
        <v>0</v>
      </c>
      <c r="E6" s="514">
        <f t="shared" ref="E6:BP6" si="4">SUM(E7:E9)</f>
        <v>0</v>
      </c>
      <c r="F6" s="514">
        <f t="shared" si="4"/>
        <v>0</v>
      </c>
      <c r="G6" s="514">
        <f t="shared" si="4"/>
        <v>0</v>
      </c>
      <c r="H6" s="514">
        <f t="shared" si="4"/>
        <v>0</v>
      </c>
      <c r="I6" s="514">
        <f t="shared" si="4"/>
        <v>0</v>
      </c>
      <c r="J6" s="514">
        <f t="shared" si="4"/>
        <v>0</v>
      </c>
      <c r="K6" s="514">
        <f t="shared" si="4"/>
        <v>0</v>
      </c>
      <c r="L6" s="514">
        <f t="shared" si="4"/>
        <v>0</v>
      </c>
      <c r="M6" s="514">
        <f t="shared" si="4"/>
        <v>0</v>
      </c>
      <c r="N6" s="514">
        <f t="shared" si="4"/>
        <v>0</v>
      </c>
      <c r="O6" s="514">
        <f t="shared" si="4"/>
        <v>0</v>
      </c>
      <c r="P6" s="514">
        <f t="shared" si="4"/>
        <v>0</v>
      </c>
      <c r="Q6" s="514">
        <f t="shared" si="4"/>
        <v>0</v>
      </c>
      <c r="R6" s="514">
        <f t="shared" si="4"/>
        <v>0</v>
      </c>
      <c r="S6" s="514">
        <f t="shared" si="4"/>
        <v>0</v>
      </c>
      <c r="T6" s="514">
        <f t="shared" si="4"/>
        <v>0</v>
      </c>
      <c r="U6" s="514">
        <f t="shared" si="4"/>
        <v>0</v>
      </c>
      <c r="V6" s="514">
        <f t="shared" si="4"/>
        <v>0</v>
      </c>
      <c r="W6" s="514">
        <f t="shared" si="4"/>
        <v>0</v>
      </c>
      <c r="X6" s="514">
        <f t="shared" si="4"/>
        <v>0</v>
      </c>
      <c r="Y6" s="514">
        <f t="shared" si="4"/>
        <v>0</v>
      </c>
      <c r="Z6" s="514">
        <f t="shared" si="4"/>
        <v>0</v>
      </c>
      <c r="AA6" s="514">
        <f t="shared" si="4"/>
        <v>0</v>
      </c>
      <c r="AB6" s="514">
        <f t="shared" si="4"/>
        <v>0</v>
      </c>
      <c r="AC6" s="514">
        <f t="shared" si="4"/>
        <v>0</v>
      </c>
      <c r="AD6" s="514">
        <f t="shared" si="4"/>
        <v>0</v>
      </c>
      <c r="AE6" s="514">
        <f t="shared" si="4"/>
        <v>0</v>
      </c>
      <c r="AF6" s="514">
        <f t="shared" si="4"/>
        <v>0</v>
      </c>
      <c r="AG6" s="514">
        <f t="shared" si="4"/>
        <v>0</v>
      </c>
      <c r="AH6" s="514">
        <f t="shared" si="4"/>
        <v>0</v>
      </c>
      <c r="AI6" s="514">
        <f t="shared" si="4"/>
        <v>0</v>
      </c>
      <c r="AJ6" s="514">
        <f t="shared" si="4"/>
        <v>0</v>
      </c>
      <c r="AK6" s="514">
        <f t="shared" si="4"/>
        <v>0</v>
      </c>
      <c r="AL6" s="514">
        <f t="shared" si="4"/>
        <v>0</v>
      </c>
      <c r="AM6" s="514">
        <f t="shared" si="4"/>
        <v>0</v>
      </c>
      <c r="AN6" s="514">
        <f t="shared" si="4"/>
        <v>0</v>
      </c>
      <c r="AO6" s="514">
        <f t="shared" si="4"/>
        <v>0</v>
      </c>
      <c r="AP6" s="514">
        <f t="shared" si="4"/>
        <v>0</v>
      </c>
      <c r="AQ6" s="514">
        <f t="shared" si="4"/>
        <v>0</v>
      </c>
      <c r="AR6" s="514">
        <f t="shared" si="4"/>
        <v>0</v>
      </c>
      <c r="AS6" s="514">
        <f t="shared" si="4"/>
        <v>0</v>
      </c>
      <c r="AT6" s="514">
        <f t="shared" si="4"/>
        <v>0</v>
      </c>
      <c r="AU6" s="514">
        <f t="shared" si="4"/>
        <v>0</v>
      </c>
      <c r="AV6" s="514">
        <f t="shared" si="4"/>
        <v>1973.203</v>
      </c>
      <c r="AW6" s="514">
        <f t="shared" si="4"/>
        <v>2772.2469999999998</v>
      </c>
      <c r="AX6" s="514">
        <f t="shared" si="4"/>
        <v>3124.558</v>
      </c>
      <c r="AY6" s="514">
        <f t="shared" si="4"/>
        <v>3801.788</v>
      </c>
      <c r="AZ6" s="514">
        <f t="shared" si="4"/>
        <v>4497.8189999999995</v>
      </c>
      <c r="BA6" s="514">
        <f t="shared" si="4"/>
        <v>4953.4069999999992</v>
      </c>
      <c r="BB6" s="514">
        <f t="shared" si="4"/>
        <v>5316.1329999999989</v>
      </c>
      <c r="BC6" s="514">
        <f t="shared" si="4"/>
        <v>5659.9930000000004</v>
      </c>
      <c r="BD6" s="514">
        <f t="shared" si="4"/>
        <v>6043.639000000001</v>
      </c>
      <c r="BE6" s="514">
        <f t="shared" si="4"/>
        <v>6580.0587643462241</v>
      </c>
      <c r="BF6" s="514">
        <f t="shared" si="4"/>
        <v>7051.9688886240428</v>
      </c>
      <c r="BG6" s="514">
        <f t="shared" si="4"/>
        <v>7582.0869577400717</v>
      </c>
      <c r="BH6" s="514">
        <f t="shared" si="4"/>
        <v>8079.1630000000005</v>
      </c>
      <c r="BI6" s="514">
        <f t="shared" si="4"/>
        <v>8618.3022954000007</v>
      </c>
      <c r="BJ6" s="514">
        <f t="shared" si="4"/>
        <v>9155.4464638600002</v>
      </c>
      <c r="BK6" s="514">
        <f t="shared" si="4"/>
        <v>9867.029829797455</v>
      </c>
      <c r="BL6" s="514">
        <f t="shared" si="4"/>
        <v>10525.20336705</v>
      </c>
      <c r="BM6" s="514">
        <f t="shared" si="4"/>
        <v>11458.592503259999</v>
      </c>
      <c r="BN6" s="514">
        <f t="shared" si="4"/>
        <v>11876.615118280002</v>
      </c>
      <c r="BO6" s="514">
        <f t="shared" si="4"/>
        <v>12565.735437840003</v>
      </c>
      <c r="BP6" s="514">
        <f t="shared" si="4"/>
        <v>13430.14958021</v>
      </c>
      <c r="BQ6" s="514">
        <f t="shared" ref="BQ6:BZ6" si="5">SUM(BQ7:BQ9)</f>
        <v>13762.514588680802</v>
      </c>
      <c r="BR6" s="514">
        <f t="shared" si="5"/>
        <v>13798.261242919998</v>
      </c>
      <c r="BS6" s="514">
        <f t="shared" si="5"/>
        <v>13233.124968690001</v>
      </c>
      <c r="BT6" s="514">
        <f t="shared" si="5"/>
        <v>11513.612393931196</v>
      </c>
      <c r="BU6" s="514">
        <f t="shared" si="5"/>
        <v>9379.593293240021</v>
      </c>
      <c r="BV6" s="514">
        <f t="shared" si="5"/>
        <v>8126.2184717899945</v>
      </c>
      <c r="BW6" s="514">
        <f t="shared" si="5"/>
        <v>7233.1409551300003</v>
      </c>
      <c r="BX6" s="510">
        <f t="shared" si="5"/>
        <v>5812.8455862999999</v>
      </c>
      <c r="BY6" s="510">
        <f t="shared" si="5"/>
        <v>5695.7842011700013</v>
      </c>
      <c r="BZ6" s="510">
        <f t="shared" si="5"/>
        <v>5974.8204106012308</v>
      </c>
      <c r="CA6" s="510">
        <f>SUM(CA7:CA9)</f>
        <v>6862.2812016099997</v>
      </c>
      <c r="CB6" s="510">
        <f t="shared" ref="CB6:CG6" si="6">SUM(CB7:CB9)</f>
        <v>7722.5930905599998</v>
      </c>
      <c r="CC6" s="510">
        <f t="shared" si="6"/>
        <v>8289.4718951684754</v>
      </c>
      <c r="CD6" s="510">
        <f t="shared" si="6"/>
        <v>8883.9644839667817</v>
      </c>
      <c r="CE6" s="510">
        <f t="shared" si="6"/>
        <v>9297.5239278350309</v>
      </c>
      <c r="CF6" s="510">
        <f t="shared" si="6"/>
        <v>9469.9527644112877</v>
      </c>
      <c r="CG6" s="510">
        <f t="shared" si="6"/>
        <v>9354.3793447845874</v>
      </c>
      <c r="CH6" s="513">
        <f>SUM(CH7:CH9)</f>
        <v>9638.1444473504998</v>
      </c>
    </row>
    <row r="7" spans="1:86" x14ac:dyDescent="0.25">
      <c r="B7" s="515" t="s">
        <v>785</v>
      </c>
      <c r="C7" s="515"/>
      <c r="D7" s="516">
        <v>0</v>
      </c>
      <c r="E7" s="516">
        <v>0</v>
      </c>
      <c r="F7" s="516">
        <v>0</v>
      </c>
      <c r="G7" s="516">
        <v>0</v>
      </c>
      <c r="H7" s="516">
        <v>0</v>
      </c>
      <c r="I7" s="516">
        <v>0</v>
      </c>
      <c r="J7" s="516">
        <v>0</v>
      </c>
      <c r="K7" s="516">
        <v>0</v>
      </c>
      <c r="L7" s="516">
        <v>0</v>
      </c>
      <c r="M7" s="516">
        <v>0</v>
      </c>
      <c r="N7" s="516">
        <v>0</v>
      </c>
      <c r="O7" s="516">
        <v>0</v>
      </c>
      <c r="P7" s="516">
        <v>0</v>
      </c>
      <c r="Q7" s="516">
        <v>0</v>
      </c>
      <c r="R7" s="516">
        <v>0</v>
      </c>
      <c r="S7" s="516">
        <v>0</v>
      </c>
      <c r="T7" s="516">
        <v>0</v>
      </c>
      <c r="U7" s="516">
        <v>0</v>
      </c>
      <c r="V7" s="516">
        <v>0</v>
      </c>
      <c r="W7" s="516">
        <v>0</v>
      </c>
      <c r="X7" s="516">
        <v>0</v>
      </c>
      <c r="Y7" s="516">
        <v>0</v>
      </c>
      <c r="Z7" s="516">
        <v>0</v>
      </c>
      <c r="AA7" s="516">
        <v>0</v>
      </c>
      <c r="AB7" s="516">
        <v>0</v>
      </c>
      <c r="AC7" s="516">
        <v>0</v>
      </c>
      <c r="AD7" s="516">
        <v>0</v>
      </c>
      <c r="AE7" s="516">
        <v>0</v>
      </c>
      <c r="AF7" s="516">
        <v>0</v>
      </c>
      <c r="AG7" s="516">
        <v>0</v>
      </c>
      <c r="AH7" s="516">
        <v>0</v>
      </c>
      <c r="AI7" s="516">
        <v>0</v>
      </c>
      <c r="AJ7" s="516">
        <v>0</v>
      </c>
      <c r="AK7" s="516">
        <v>0</v>
      </c>
      <c r="AL7" s="516">
        <v>0</v>
      </c>
      <c r="AM7" s="516">
        <v>0</v>
      </c>
      <c r="AN7" s="516">
        <v>0</v>
      </c>
      <c r="AO7" s="516">
        <v>0</v>
      </c>
      <c r="AP7" s="516">
        <v>0</v>
      </c>
      <c r="AQ7" s="516">
        <v>0</v>
      </c>
      <c r="AR7" s="516">
        <v>0</v>
      </c>
      <c r="AS7" s="516">
        <v>0</v>
      </c>
      <c r="AT7" s="516">
        <v>0</v>
      </c>
      <c r="AU7" s="516">
        <v>0</v>
      </c>
      <c r="AV7" s="516">
        <v>231.47411666314397</v>
      </c>
      <c r="AW7" s="516">
        <v>325.20902588180275</v>
      </c>
      <c r="AX7" s="516">
        <v>365.13545224968743</v>
      </c>
      <c r="AY7" s="516">
        <v>437.39160512525461</v>
      </c>
      <c r="AZ7" s="516">
        <v>443.26224191823394</v>
      </c>
      <c r="BA7" s="516">
        <v>488.61175918926864</v>
      </c>
      <c r="BB7" s="516">
        <v>528.58293270578872</v>
      </c>
      <c r="BC7" s="516">
        <v>566.36950568822147</v>
      </c>
      <c r="BD7" s="516">
        <v>607.03198548293733</v>
      </c>
      <c r="BE7" s="516">
        <v>673.62344552251193</v>
      </c>
      <c r="BF7" s="516">
        <v>762.23</v>
      </c>
      <c r="BG7" s="516">
        <v>793.54721823565706</v>
      </c>
      <c r="BH7" s="516">
        <v>842.13</v>
      </c>
      <c r="BI7" s="516">
        <v>923.7647969778385</v>
      </c>
      <c r="BJ7" s="516">
        <v>972.69087379439623</v>
      </c>
      <c r="BK7" s="516">
        <v>1039.8247158707195</v>
      </c>
      <c r="BL7" s="516">
        <v>1105.9393085337213</v>
      </c>
      <c r="BM7" s="516">
        <v>1192.1009182195146</v>
      </c>
      <c r="BN7" s="516">
        <v>1220.2044423261623</v>
      </c>
      <c r="BO7" s="516">
        <v>1314.7165739259212</v>
      </c>
      <c r="BP7" s="516">
        <v>1390.6353122046253</v>
      </c>
      <c r="BQ7" s="516">
        <v>1463.3914453663692</v>
      </c>
      <c r="BR7" s="516">
        <v>1717.304349681425</v>
      </c>
      <c r="BS7" s="516">
        <v>1834.7090892979174</v>
      </c>
      <c r="BT7" s="516">
        <v>1896.9720008984343</v>
      </c>
      <c r="BU7" s="516">
        <v>1965.0820231168198</v>
      </c>
      <c r="BV7" s="516">
        <v>2114.1233711450695</v>
      </c>
      <c r="BW7" s="516">
        <v>2299.5904607779121</v>
      </c>
      <c r="BX7" s="517">
        <v>2245.8835014780443</v>
      </c>
      <c r="BY7" s="517">
        <v>2446.6424104537009</v>
      </c>
      <c r="BZ7" s="517">
        <v>2844.1948579833138</v>
      </c>
      <c r="CA7" s="517">
        <v>3645.090537402672</v>
      </c>
      <c r="CB7" s="517">
        <v>4562.9314615151061</v>
      </c>
      <c r="CC7" s="517">
        <v>5320.8607486720257</v>
      </c>
      <c r="CD7" s="517">
        <v>6075.8076062382124</v>
      </c>
      <c r="CE7" s="517">
        <v>6691.2928371297439</v>
      </c>
      <c r="CF7" s="517">
        <v>7236.9136567211608</v>
      </c>
      <c r="CG7" s="517">
        <v>7767.2402686819114</v>
      </c>
      <c r="CH7" s="518">
        <v>8303.0910764437594</v>
      </c>
    </row>
    <row r="8" spans="1:86" x14ac:dyDescent="0.25">
      <c r="B8" s="515" t="s">
        <v>569</v>
      </c>
      <c r="C8" s="515"/>
      <c r="D8" s="516">
        <v>0</v>
      </c>
      <c r="E8" s="516">
        <v>0</v>
      </c>
      <c r="F8" s="516">
        <v>0</v>
      </c>
      <c r="G8" s="516">
        <v>0</v>
      </c>
      <c r="H8" s="516">
        <v>0</v>
      </c>
      <c r="I8" s="516">
        <v>0</v>
      </c>
      <c r="J8" s="516">
        <v>0</v>
      </c>
      <c r="K8" s="516">
        <v>0</v>
      </c>
      <c r="L8" s="516">
        <v>0</v>
      </c>
      <c r="M8" s="516">
        <v>0</v>
      </c>
      <c r="N8" s="516">
        <v>0</v>
      </c>
      <c r="O8" s="516">
        <v>0</v>
      </c>
      <c r="P8" s="516">
        <v>0</v>
      </c>
      <c r="Q8" s="516">
        <v>0</v>
      </c>
      <c r="R8" s="516">
        <v>0</v>
      </c>
      <c r="S8" s="516">
        <v>0</v>
      </c>
      <c r="T8" s="516">
        <v>0</v>
      </c>
      <c r="U8" s="516">
        <v>0</v>
      </c>
      <c r="V8" s="516">
        <v>0</v>
      </c>
      <c r="W8" s="516">
        <v>0</v>
      </c>
      <c r="X8" s="516">
        <v>0</v>
      </c>
      <c r="Y8" s="516">
        <v>0</v>
      </c>
      <c r="Z8" s="516">
        <v>0</v>
      </c>
      <c r="AA8" s="516">
        <v>0</v>
      </c>
      <c r="AB8" s="516">
        <v>0</v>
      </c>
      <c r="AC8" s="516">
        <v>0</v>
      </c>
      <c r="AD8" s="516">
        <v>0</v>
      </c>
      <c r="AE8" s="516">
        <v>0</v>
      </c>
      <c r="AF8" s="516">
        <v>0</v>
      </c>
      <c r="AG8" s="516">
        <v>0</v>
      </c>
      <c r="AH8" s="516">
        <v>0</v>
      </c>
      <c r="AI8" s="516">
        <v>0</v>
      </c>
      <c r="AJ8" s="516">
        <v>0</v>
      </c>
      <c r="AK8" s="516">
        <v>0</v>
      </c>
      <c r="AL8" s="516">
        <v>0</v>
      </c>
      <c r="AM8" s="516">
        <v>0</v>
      </c>
      <c r="AN8" s="516">
        <v>0</v>
      </c>
      <c r="AO8" s="516">
        <v>0</v>
      </c>
      <c r="AP8" s="516">
        <v>0</v>
      </c>
      <c r="AQ8" s="516">
        <v>0</v>
      </c>
      <c r="AR8" s="516">
        <v>0</v>
      </c>
      <c r="AS8" s="516">
        <v>0</v>
      </c>
      <c r="AT8" s="516">
        <v>0</v>
      </c>
      <c r="AU8" s="516">
        <v>0</v>
      </c>
      <c r="AV8" s="516">
        <v>1236.2204590686167</v>
      </c>
      <c r="AW8" s="516">
        <v>1736.8250803346616</v>
      </c>
      <c r="AX8" s="516">
        <v>1938.6567415590337</v>
      </c>
      <c r="AY8" s="516">
        <v>2356.4150170875105</v>
      </c>
      <c r="AZ8" s="516">
        <v>2842.0259956222508</v>
      </c>
      <c r="BA8" s="516">
        <v>3091.4517961447359</v>
      </c>
      <c r="BB8" s="516">
        <v>3258.3114352948169</v>
      </c>
      <c r="BC8" s="516">
        <v>3408.5922572418208</v>
      </c>
      <c r="BD8" s="516">
        <v>3589.6378004004227</v>
      </c>
      <c r="BE8" s="516">
        <v>3861.7406212620726</v>
      </c>
      <c r="BF8" s="516">
        <v>4105.2438886240434</v>
      </c>
      <c r="BG8" s="516">
        <v>4388.6272675576192</v>
      </c>
      <c r="BH8" s="516">
        <v>4628.2520000000004</v>
      </c>
      <c r="BI8" s="516">
        <v>4869.6964021188787</v>
      </c>
      <c r="BJ8" s="516">
        <v>5122.9964421995737</v>
      </c>
      <c r="BK8" s="516">
        <v>5468.0760196496631</v>
      </c>
      <c r="BL8" s="516">
        <v>5799.6705914329377</v>
      </c>
      <c r="BM8" s="516">
        <v>6277.2924692415208</v>
      </c>
      <c r="BN8" s="516">
        <v>6456.118999717567</v>
      </c>
      <c r="BO8" s="516">
        <v>6899.7753096582774</v>
      </c>
      <c r="BP8" s="516">
        <v>7419.4275888724915</v>
      </c>
      <c r="BQ8" s="516">
        <v>7528.3277963936862</v>
      </c>
      <c r="BR8" s="516">
        <v>7070.966334335757</v>
      </c>
      <c r="BS8" s="516">
        <v>6632.0880013466494</v>
      </c>
      <c r="BT8" s="516">
        <v>5138.3005447814785</v>
      </c>
      <c r="BU8" s="516">
        <v>3571.9593185363819</v>
      </c>
      <c r="BV8" s="516">
        <v>2486.5805035497042</v>
      </c>
      <c r="BW8" s="516">
        <v>1621.5160946707183</v>
      </c>
      <c r="BX8" s="517">
        <v>874.33412053569134</v>
      </c>
      <c r="BY8" s="517">
        <v>801.18649202329118</v>
      </c>
      <c r="BZ8" s="517">
        <v>767.88885855129126</v>
      </c>
      <c r="CA8" s="517">
        <v>784.70679178596833</v>
      </c>
      <c r="CB8" s="517">
        <v>804.19996864480026</v>
      </c>
      <c r="CC8" s="517">
        <v>809.427875656119</v>
      </c>
      <c r="CD8" s="517">
        <v>789.61768512689764</v>
      </c>
      <c r="CE8" s="517">
        <v>763.33997630920044</v>
      </c>
      <c r="CF8" s="517">
        <v>616.31369946128234</v>
      </c>
      <c r="CG8" s="517">
        <v>263.18257309269779</v>
      </c>
      <c r="CH8" s="518">
        <v>193.28398131324059</v>
      </c>
    </row>
    <row r="9" spans="1:86" x14ac:dyDescent="0.25">
      <c r="B9" s="515" t="s">
        <v>568</v>
      </c>
      <c r="C9" s="515"/>
      <c r="D9" s="516">
        <v>0</v>
      </c>
      <c r="E9" s="516">
        <v>0</v>
      </c>
      <c r="F9" s="516">
        <v>0</v>
      </c>
      <c r="G9" s="516">
        <v>0</v>
      </c>
      <c r="H9" s="516">
        <v>0</v>
      </c>
      <c r="I9" s="516">
        <v>0</v>
      </c>
      <c r="J9" s="516">
        <v>0</v>
      </c>
      <c r="K9" s="516">
        <v>0</v>
      </c>
      <c r="L9" s="516">
        <v>0</v>
      </c>
      <c r="M9" s="516">
        <v>0</v>
      </c>
      <c r="N9" s="516">
        <v>0</v>
      </c>
      <c r="O9" s="516">
        <v>0</v>
      </c>
      <c r="P9" s="516">
        <v>0</v>
      </c>
      <c r="Q9" s="516">
        <v>0</v>
      </c>
      <c r="R9" s="516">
        <v>0</v>
      </c>
      <c r="S9" s="516">
        <v>0</v>
      </c>
      <c r="T9" s="516">
        <v>0</v>
      </c>
      <c r="U9" s="516">
        <v>0</v>
      </c>
      <c r="V9" s="516">
        <v>0</v>
      </c>
      <c r="W9" s="516">
        <v>0</v>
      </c>
      <c r="X9" s="516">
        <v>0</v>
      </c>
      <c r="Y9" s="516">
        <v>0</v>
      </c>
      <c r="Z9" s="516">
        <v>0</v>
      </c>
      <c r="AA9" s="516">
        <v>0</v>
      </c>
      <c r="AB9" s="516">
        <v>0</v>
      </c>
      <c r="AC9" s="516">
        <v>0</v>
      </c>
      <c r="AD9" s="516">
        <v>0</v>
      </c>
      <c r="AE9" s="516">
        <v>0</v>
      </c>
      <c r="AF9" s="516">
        <v>0</v>
      </c>
      <c r="AG9" s="516">
        <v>0</v>
      </c>
      <c r="AH9" s="516">
        <v>0</v>
      </c>
      <c r="AI9" s="516">
        <v>0</v>
      </c>
      <c r="AJ9" s="516">
        <v>0</v>
      </c>
      <c r="AK9" s="516">
        <v>0</v>
      </c>
      <c r="AL9" s="516">
        <v>0</v>
      </c>
      <c r="AM9" s="516">
        <v>0</v>
      </c>
      <c r="AN9" s="516">
        <v>0</v>
      </c>
      <c r="AO9" s="516">
        <v>0</v>
      </c>
      <c r="AP9" s="516">
        <v>0</v>
      </c>
      <c r="AQ9" s="516">
        <v>0</v>
      </c>
      <c r="AR9" s="516">
        <v>0</v>
      </c>
      <c r="AS9" s="516">
        <v>0</v>
      </c>
      <c r="AT9" s="516">
        <v>0</v>
      </c>
      <c r="AU9" s="516">
        <v>0</v>
      </c>
      <c r="AV9" s="516">
        <v>505.50842426823931</v>
      </c>
      <c r="AW9" s="516">
        <v>710.21289378353549</v>
      </c>
      <c r="AX9" s="516">
        <v>820.7658061912789</v>
      </c>
      <c r="AY9" s="516">
        <v>1007.9813777872349</v>
      </c>
      <c r="AZ9" s="516">
        <v>1212.5307624595152</v>
      </c>
      <c r="BA9" s="516">
        <v>1373.3434446659953</v>
      </c>
      <c r="BB9" s="516">
        <v>1529.2386319993936</v>
      </c>
      <c r="BC9" s="516">
        <v>1685.0312370699578</v>
      </c>
      <c r="BD9" s="516">
        <v>1846.9692141166404</v>
      </c>
      <c r="BE9" s="516">
        <v>2044.6946975616393</v>
      </c>
      <c r="BF9" s="516">
        <v>2184.4949999999999</v>
      </c>
      <c r="BG9" s="516">
        <v>2399.912471946795</v>
      </c>
      <c r="BH9" s="516">
        <v>2608.7809999999999</v>
      </c>
      <c r="BI9" s="516">
        <v>2824.8410963032829</v>
      </c>
      <c r="BJ9" s="516">
        <v>3059.7591478660306</v>
      </c>
      <c r="BK9" s="516">
        <v>3359.1290942770729</v>
      </c>
      <c r="BL9" s="516">
        <v>3619.5934670833412</v>
      </c>
      <c r="BM9" s="516">
        <v>3989.1991157989637</v>
      </c>
      <c r="BN9" s="516">
        <v>4200.2916762362729</v>
      </c>
      <c r="BO9" s="516">
        <v>4351.2435542558051</v>
      </c>
      <c r="BP9" s="516">
        <v>4620.0866791328817</v>
      </c>
      <c r="BQ9" s="516">
        <v>4770.7953469207459</v>
      </c>
      <c r="BR9" s="516">
        <v>5009.9905589028167</v>
      </c>
      <c r="BS9" s="516">
        <v>4766.3278780454339</v>
      </c>
      <c r="BT9" s="516">
        <v>4478.3398482512839</v>
      </c>
      <c r="BU9" s="516">
        <v>3842.5519515868186</v>
      </c>
      <c r="BV9" s="516">
        <v>3525.5145970952212</v>
      </c>
      <c r="BW9" s="516">
        <v>3312.0343996813695</v>
      </c>
      <c r="BX9" s="517">
        <v>2692.6279642862646</v>
      </c>
      <c r="BY9" s="517">
        <v>2447.9552986930094</v>
      </c>
      <c r="BZ9" s="517">
        <v>2362.7366940666257</v>
      </c>
      <c r="CA9" s="517">
        <v>2432.4838724213591</v>
      </c>
      <c r="CB9" s="517">
        <v>2355.4616604000935</v>
      </c>
      <c r="CC9" s="517">
        <v>2159.1832708403304</v>
      </c>
      <c r="CD9" s="517">
        <v>2018.5391926016725</v>
      </c>
      <c r="CE9" s="517">
        <v>1842.8911143960863</v>
      </c>
      <c r="CF9" s="517">
        <v>1616.7254082288453</v>
      </c>
      <c r="CG9" s="517">
        <v>1323.9565030099777</v>
      </c>
      <c r="CH9" s="518">
        <v>1141.7693895934992</v>
      </c>
    </row>
    <row r="10" spans="1:86" ht="26.25" customHeight="1" x14ac:dyDescent="0.25">
      <c r="A10" s="417"/>
      <c r="B10" s="333" t="s">
        <v>786</v>
      </c>
      <c r="C10" s="515"/>
      <c r="D10" s="516">
        <v>0</v>
      </c>
      <c r="E10" s="516">
        <v>0</v>
      </c>
      <c r="F10" s="516">
        <v>0</v>
      </c>
      <c r="G10" s="516">
        <v>0</v>
      </c>
      <c r="H10" s="516">
        <v>0</v>
      </c>
      <c r="I10" s="516">
        <v>0</v>
      </c>
      <c r="J10" s="516">
        <v>0</v>
      </c>
      <c r="K10" s="516">
        <v>0</v>
      </c>
      <c r="L10" s="516">
        <v>0</v>
      </c>
      <c r="M10" s="516">
        <v>0</v>
      </c>
      <c r="N10" s="516">
        <v>0</v>
      </c>
      <c r="O10" s="516">
        <v>0</v>
      </c>
      <c r="P10" s="516">
        <v>0</v>
      </c>
      <c r="Q10" s="516">
        <v>0</v>
      </c>
      <c r="R10" s="516">
        <v>0</v>
      </c>
      <c r="S10" s="516">
        <v>0</v>
      </c>
      <c r="T10" s="516">
        <v>0</v>
      </c>
      <c r="U10" s="516">
        <v>0</v>
      </c>
      <c r="V10" s="516">
        <v>0</v>
      </c>
      <c r="W10" s="516">
        <v>0</v>
      </c>
      <c r="X10" s="516">
        <v>0</v>
      </c>
      <c r="Y10" s="516">
        <v>0</v>
      </c>
      <c r="Z10" s="516">
        <v>0</v>
      </c>
      <c r="AA10" s="516">
        <v>0</v>
      </c>
      <c r="AB10" s="516">
        <v>0</v>
      </c>
      <c r="AC10" s="516">
        <v>0</v>
      </c>
      <c r="AD10" s="516">
        <v>0</v>
      </c>
      <c r="AE10" s="516">
        <v>0</v>
      </c>
      <c r="AF10" s="516">
        <v>0</v>
      </c>
      <c r="AG10" s="516">
        <v>0</v>
      </c>
      <c r="AH10" s="516">
        <v>0</v>
      </c>
      <c r="AI10" s="516">
        <v>0</v>
      </c>
      <c r="AJ10" s="516">
        <v>0</v>
      </c>
      <c r="AK10" s="516">
        <v>0</v>
      </c>
      <c r="AL10" s="516">
        <v>0</v>
      </c>
      <c r="AM10" s="516">
        <v>0</v>
      </c>
      <c r="AN10" s="516">
        <v>0</v>
      </c>
      <c r="AO10" s="516">
        <v>0</v>
      </c>
      <c r="AP10" s="516">
        <v>0</v>
      </c>
      <c r="AQ10" s="516">
        <v>0</v>
      </c>
      <c r="AR10" s="516">
        <v>0</v>
      </c>
      <c r="AS10" s="516">
        <v>0</v>
      </c>
      <c r="AT10" s="516">
        <v>0</v>
      </c>
      <c r="AU10" s="516">
        <v>0</v>
      </c>
      <c r="AV10" s="516">
        <v>0</v>
      </c>
      <c r="AW10" s="516">
        <v>0</v>
      </c>
      <c r="AX10" s="516">
        <v>0</v>
      </c>
      <c r="AY10" s="516">
        <v>0</v>
      </c>
      <c r="AZ10" s="516">
        <v>0</v>
      </c>
      <c r="BA10" s="516">
        <v>0</v>
      </c>
      <c r="BB10" s="516">
        <v>0</v>
      </c>
      <c r="BC10" s="516">
        <v>0</v>
      </c>
      <c r="BD10" s="516">
        <v>0</v>
      </c>
      <c r="BE10" s="516">
        <v>0</v>
      </c>
      <c r="BF10" s="516">
        <v>4.5495586157305965</v>
      </c>
      <c r="BG10" s="516">
        <v>4.9847979268202049</v>
      </c>
      <c r="BH10" s="516">
        <v>5.5439400751780212</v>
      </c>
      <c r="BI10" s="516">
        <v>6.0838355036021321</v>
      </c>
      <c r="BJ10" s="516">
        <v>6.572944344723278</v>
      </c>
      <c r="BK10" s="516">
        <v>6.9128181204954586</v>
      </c>
      <c r="BL10" s="516">
        <v>8.5842708329285937</v>
      </c>
      <c r="BM10" s="516">
        <v>9.5547738078094557</v>
      </c>
      <c r="BN10" s="516">
        <v>10.176180661957776</v>
      </c>
      <c r="BO10" s="516">
        <v>11.455375983389244</v>
      </c>
      <c r="BP10" s="516">
        <v>12.87654510302391</v>
      </c>
      <c r="BQ10" s="516">
        <v>13.248237186508543</v>
      </c>
      <c r="BR10" s="516">
        <v>13.394228899687395</v>
      </c>
      <c r="BS10" s="516">
        <v>13.354571107474611</v>
      </c>
      <c r="BT10" s="516">
        <v>13.054729680496056</v>
      </c>
      <c r="BU10" s="516">
        <v>12.216766211486489</v>
      </c>
      <c r="BV10" s="516">
        <v>11.588419223941589</v>
      </c>
      <c r="BW10" s="516">
        <v>10.038927756872488</v>
      </c>
      <c r="BX10" s="517">
        <v>8.9936417041622896</v>
      </c>
      <c r="BY10" s="517">
        <v>8.5553212758329327</v>
      </c>
      <c r="BZ10" s="517">
        <v>8.4029721208176564</v>
      </c>
      <c r="CA10" s="517">
        <v>8.5606437882360282</v>
      </c>
      <c r="CB10" s="517">
        <v>8.5854589735242008</v>
      </c>
      <c r="CC10" s="517">
        <v>8.4042772324529516</v>
      </c>
      <c r="CD10" s="517">
        <v>8.1813706720069366</v>
      </c>
      <c r="CE10" s="517">
        <v>7.5913855325882329</v>
      </c>
      <c r="CF10" s="517">
        <v>6.7115917664562756</v>
      </c>
      <c r="CG10" s="517">
        <v>5.6123927917647176</v>
      </c>
      <c r="CH10" s="518">
        <v>4.7041676717018133</v>
      </c>
    </row>
    <row r="11" spans="1:86" ht="25.5" customHeight="1" x14ac:dyDescent="0.3">
      <c r="A11" s="417"/>
      <c r="B11" s="461" t="s">
        <v>422</v>
      </c>
      <c r="C11" s="515"/>
      <c r="D11" s="514">
        <f>SUM(D12:D13)</f>
        <v>0</v>
      </c>
      <c r="E11" s="514">
        <f t="shared" ref="E11:BP11" si="7">SUM(E12:E13)</f>
        <v>0</v>
      </c>
      <c r="F11" s="514">
        <f t="shared" si="7"/>
        <v>0</v>
      </c>
      <c r="G11" s="514">
        <f t="shared" si="7"/>
        <v>0</v>
      </c>
      <c r="H11" s="514">
        <f t="shared" si="7"/>
        <v>0</v>
      </c>
      <c r="I11" s="514">
        <f t="shared" si="7"/>
        <v>0</v>
      </c>
      <c r="J11" s="514">
        <f t="shared" si="7"/>
        <v>0</v>
      </c>
      <c r="K11" s="514">
        <f t="shared" si="7"/>
        <v>0</v>
      </c>
      <c r="L11" s="514">
        <f t="shared" si="7"/>
        <v>0</v>
      </c>
      <c r="M11" s="514">
        <f t="shared" si="7"/>
        <v>0</v>
      </c>
      <c r="N11" s="514">
        <f t="shared" si="7"/>
        <v>0</v>
      </c>
      <c r="O11" s="514">
        <f t="shared" si="7"/>
        <v>0</v>
      </c>
      <c r="P11" s="514">
        <f t="shared" si="7"/>
        <v>0</v>
      </c>
      <c r="Q11" s="514">
        <f t="shared" si="7"/>
        <v>0</v>
      </c>
      <c r="R11" s="514">
        <f t="shared" si="7"/>
        <v>0</v>
      </c>
      <c r="S11" s="514">
        <f t="shared" si="7"/>
        <v>0</v>
      </c>
      <c r="T11" s="514">
        <f t="shared" si="7"/>
        <v>0</v>
      </c>
      <c r="U11" s="514">
        <f t="shared" si="7"/>
        <v>0</v>
      </c>
      <c r="V11" s="514">
        <f t="shared" si="7"/>
        <v>0</v>
      </c>
      <c r="W11" s="514">
        <f t="shared" si="7"/>
        <v>0</v>
      </c>
      <c r="X11" s="514">
        <f t="shared" si="7"/>
        <v>0</v>
      </c>
      <c r="Y11" s="514">
        <f t="shared" si="7"/>
        <v>0</v>
      </c>
      <c r="Z11" s="514">
        <f t="shared" si="7"/>
        <v>0</v>
      </c>
      <c r="AA11" s="514">
        <f t="shared" si="7"/>
        <v>0</v>
      </c>
      <c r="AB11" s="514">
        <f t="shared" si="7"/>
        <v>0</v>
      </c>
      <c r="AC11" s="514">
        <f t="shared" si="7"/>
        <v>0</v>
      </c>
      <c r="AD11" s="514">
        <f t="shared" si="7"/>
        <v>0</v>
      </c>
      <c r="AE11" s="514">
        <f t="shared" si="7"/>
        <v>0</v>
      </c>
      <c r="AF11" s="514">
        <f t="shared" si="7"/>
        <v>0</v>
      </c>
      <c r="AG11" s="514">
        <f t="shared" si="7"/>
        <v>0</v>
      </c>
      <c r="AH11" s="514">
        <f t="shared" si="7"/>
        <v>0</v>
      </c>
      <c r="AI11" s="514">
        <f t="shared" si="7"/>
        <v>0</v>
      </c>
      <c r="AJ11" s="514">
        <f t="shared" si="7"/>
        <v>0</v>
      </c>
      <c r="AK11" s="514">
        <f t="shared" si="7"/>
        <v>0</v>
      </c>
      <c r="AL11" s="514">
        <f t="shared" si="7"/>
        <v>0</v>
      </c>
      <c r="AM11" s="514">
        <f t="shared" si="7"/>
        <v>0</v>
      </c>
      <c r="AN11" s="514">
        <f t="shared" si="7"/>
        <v>0</v>
      </c>
      <c r="AO11" s="514">
        <f t="shared" si="7"/>
        <v>0</v>
      </c>
      <c r="AP11" s="514">
        <f t="shared" si="7"/>
        <v>0</v>
      </c>
      <c r="AQ11" s="514">
        <f t="shared" si="7"/>
        <v>0</v>
      </c>
      <c r="AR11" s="514">
        <f t="shared" si="7"/>
        <v>0</v>
      </c>
      <c r="AS11" s="514">
        <f t="shared" si="7"/>
        <v>0</v>
      </c>
      <c r="AT11" s="514">
        <f t="shared" si="7"/>
        <v>0</v>
      </c>
      <c r="AU11" s="514">
        <f t="shared" si="7"/>
        <v>0</v>
      </c>
      <c r="AV11" s="514">
        <f t="shared" si="7"/>
        <v>0</v>
      </c>
      <c r="AW11" s="514">
        <f t="shared" si="7"/>
        <v>0</v>
      </c>
      <c r="AX11" s="514">
        <f t="shared" si="7"/>
        <v>0</v>
      </c>
      <c r="AY11" s="514">
        <f t="shared" si="7"/>
        <v>0</v>
      </c>
      <c r="AZ11" s="514">
        <f t="shared" si="7"/>
        <v>0</v>
      </c>
      <c r="BA11" s="514">
        <f t="shared" si="7"/>
        <v>0</v>
      </c>
      <c r="BB11" s="514">
        <f t="shared" si="7"/>
        <v>0</v>
      </c>
      <c r="BC11" s="514">
        <f t="shared" si="7"/>
        <v>0</v>
      </c>
      <c r="BD11" s="514">
        <f t="shared" si="7"/>
        <v>0</v>
      </c>
      <c r="BE11" s="514">
        <f t="shared" si="7"/>
        <v>0</v>
      </c>
      <c r="BF11" s="514">
        <f t="shared" si="7"/>
        <v>0</v>
      </c>
      <c r="BG11" s="514">
        <f t="shared" si="7"/>
        <v>0</v>
      </c>
      <c r="BH11" s="514">
        <f t="shared" si="7"/>
        <v>0</v>
      </c>
      <c r="BI11" s="514">
        <f t="shared" si="7"/>
        <v>0</v>
      </c>
      <c r="BJ11" s="514">
        <f t="shared" si="7"/>
        <v>0</v>
      </c>
      <c r="BK11" s="514">
        <f t="shared" si="7"/>
        <v>0</v>
      </c>
      <c r="BL11" s="514">
        <f t="shared" si="7"/>
        <v>0</v>
      </c>
      <c r="BM11" s="514">
        <f t="shared" si="7"/>
        <v>0</v>
      </c>
      <c r="BN11" s="514">
        <f t="shared" si="7"/>
        <v>0</v>
      </c>
      <c r="BO11" s="514">
        <f t="shared" si="7"/>
        <v>0</v>
      </c>
      <c r="BP11" s="514">
        <f t="shared" si="7"/>
        <v>0</v>
      </c>
      <c r="BQ11" s="514">
        <f t="shared" ref="BQ11:BZ11" si="8">SUM(BQ12:BQ13)</f>
        <v>160.53506744000006</v>
      </c>
      <c r="BR11" s="514">
        <f t="shared" si="8"/>
        <v>1564.5904814800003</v>
      </c>
      <c r="BS11" s="514">
        <f t="shared" si="8"/>
        <v>3004.5842815999995</v>
      </c>
      <c r="BT11" s="514">
        <f t="shared" si="8"/>
        <v>5160.3790036200016</v>
      </c>
      <c r="BU11" s="514">
        <f t="shared" si="8"/>
        <v>8637.4619246299953</v>
      </c>
      <c r="BV11" s="514">
        <f t="shared" si="8"/>
        <v>10625.410146370003</v>
      </c>
      <c r="BW11" s="514">
        <f t="shared" si="8"/>
        <v>12502.829984840006</v>
      </c>
      <c r="BX11" s="510">
        <f t="shared" si="8"/>
        <v>13682.371110190006</v>
      </c>
      <c r="BY11" s="510">
        <f t="shared" si="8"/>
        <v>15196.107637329995</v>
      </c>
      <c r="BZ11" s="510">
        <f t="shared" si="8"/>
        <v>17620.176466190005</v>
      </c>
      <c r="CA11" s="510">
        <f>SUM(CA12:CA13)</f>
        <v>21668.789777107457</v>
      </c>
      <c r="CB11" s="510">
        <f t="shared" ref="CB11:CG11" si="9">SUM(CB12:CB13)</f>
        <v>25876.169886195385</v>
      </c>
      <c r="CC11" s="510">
        <f t="shared" si="9"/>
        <v>28542.217375359327</v>
      </c>
      <c r="CD11" s="510">
        <f t="shared" si="9"/>
        <v>32100.181512944848</v>
      </c>
      <c r="CE11" s="510">
        <f t="shared" si="9"/>
        <v>34825.681808010566</v>
      </c>
      <c r="CF11" s="510">
        <f t="shared" si="9"/>
        <v>37728.661910480558</v>
      </c>
      <c r="CG11" s="510">
        <f t="shared" si="9"/>
        <v>41216.669707624184</v>
      </c>
      <c r="CH11" s="513">
        <f>SUM(CH12:CH13)</f>
        <v>44744.004475750997</v>
      </c>
    </row>
    <row r="12" spans="1:86" x14ac:dyDescent="0.25">
      <c r="A12" s="417"/>
      <c r="B12" s="333" t="s">
        <v>569</v>
      </c>
      <c r="C12" s="515"/>
      <c r="D12" s="516">
        <v>0</v>
      </c>
      <c r="E12" s="516">
        <v>0</v>
      </c>
      <c r="F12" s="516">
        <v>0</v>
      </c>
      <c r="G12" s="516">
        <v>0</v>
      </c>
      <c r="H12" s="516">
        <v>0</v>
      </c>
      <c r="I12" s="516">
        <v>0</v>
      </c>
      <c r="J12" s="516">
        <v>0</v>
      </c>
      <c r="K12" s="516">
        <v>0</v>
      </c>
      <c r="L12" s="516">
        <v>0</v>
      </c>
      <c r="M12" s="516">
        <v>0</v>
      </c>
      <c r="N12" s="516">
        <v>0</v>
      </c>
      <c r="O12" s="516">
        <v>0</v>
      </c>
      <c r="P12" s="516">
        <v>0</v>
      </c>
      <c r="Q12" s="516">
        <v>0</v>
      </c>
      <c r="R12" s="516">
        <v>0</v>
      </c>
      <c r="S12" s="516">
        <v>0</v>
      </c>
      <c r="T12" s="516">
        <v>0</v>
      </c>
      <c r="U12" s="516">
        <v>0</v>
      </c>
      <c r="V12" s="516">
        <v>0</v>
      </c>
      <c r="W12" s="516">
        <v>0</v>
      </c>
      <c r="X12" s="516">
        <v>0</v>
      </c>
      <c r="Y12" s="516">
        <v>0</v>
      </c>
      <c r="Z12" s="516">
        <v>0</v>
      </c>
      <c r="AA12" s="516">
        <v>0</v>
      </c>
      <c r="AB12" s="516">
        <v>0</v>
      </c>
      <c r="AC12" s="516">
        <v>0</v>
      </c>
      <c r="AD12" s="516">
        <v>0</v>
      </c>
      <c r="AE12" s="516">
        <v>0</v>
      </c>
      <c r="AF12" s="516">
        <v>0</v>
      </c>
      <c r="AG12" s="516">
        <v>0</v>
      </c>
      <c r="AH12" s="516">
        <v>0</v>
      </c>
      <c r="AI12" s="516">
        <v>0</v>
      </c>
      <c r="AJ12" s="516">
        <v>0</v>
      </c>
      <c r="AK12" s="516">
        <v>0</v>
      </c>
      <c r="AL12" s="516">
        <v>0</v>
      </c>
      <c r="AM12" s="516">
        <v>0</v>
      </c>
      <c r="AN12" s="516">
        <v>0</v>
      </c>
      <c r="AO12" s="516">
        <v>0</v>
      </c>
      <c r="AP12" s="516">
        <v>0</v>
      </c>
      <c r="AQ12" s="516">
        <v>0</v>
      </c>
      <c r="AR12" s="516">
        <v>0</v>
      </c>
      <c r="AS12" s="516">
        <v>0</v>
      </c>
      <c r="AT12" s="516">
        <v>0</v>
      </c>
      <c r="AU12" s="516">
        <v>0</v>
      </c>
      <c r="AV12" s="516">
        <v>0</v>
      </c>
      <c r="AW12" s="516">
        <v>0</v>
      </c>
      <c r="AX12" s="516">
        <v>0</v>
      </c>
      <c r="AY12" s="516">
        <v>0</v>
      </c>
      <c r="AZ12" s="516">
        <v>0</v>
      </c>
      <c r="BA12" s="516">
        <v>0</v>
      </c>
      <c r="BB12" s="516">
        <v>0</v>
      </c>
      <c r="BC12" s="516">
        <v>0</v>
      </c>
      <c r="BD12" s="516">
        <v>0</v>
      </c>
      <c r="BE12" s="516">
        <v>0</v>
      </c>
      <c r="BF12" s="516">
        <v>0</v>
      </c>
      <c r="BG12" s="516">
        <v>0</v>
      </c>
      <c r="BH12" s="516">
        <v>0</v>
      </c>
      <c r="BI12" s="516">
        <v>0</v>
      </c>
      <c r="BJ12" s="516">
        <v>0</v>
      </c>
      <c r="BK12" s="516">
        <v>0</v>
      </c>
      <c r="BL12" s="516">
        <v>0</v>
      </c>
      <c r="BM12" s="516">
        <v>0</v>
      </c>
      <c r="BN12" s="516">
        <v>0</v>
      </c>
      <c r="BO12" s="516">
        <v>0</v>
      </c>
      <c r="BP12" s="516">
        <v>0</v>
      </c>
      <c r="BQ12" s="516">
        <v>145.66823881438239</v>
      </c>
      <c r="BR12" s="516">
        <v>1436.2081898445697</v>
      </c>
      <c r="BS12" s="516">
        <v>2879.4073605188605</v>
      </c>
      <c r="BT12" s="516">
        <v>4731.643955192837</v>
      </c>
      <c r="BU12" s="516">
        <v>7727.2655064995752</v>
      </c>
      <c r="BV12" s="516">
        <v>9507.7874431559103</v>
      </c>
      <c r="BW12" s="516">
        <v>10807.669371652693</v>
      </c>
      <c r="BX12" s="517">
        <v>11816.065148405974</v>
      </c>
      <c r="BY12" s="517">
        <v>12971.932965199423</v>
      </c>
      <c r="BZ12" s="517">
        <v>14953.674096277042</v>
      </c>
      <c r="CA12" s="517">
        <v>18273.865579571757</v>
      </c>
      <c r="CB12" s="517">
        <v>21803.898997013323</v>
      </c>
      <c r="CC12" s="517">
        <v>23876.266353115574</v>
      </c>
      <c r="CD12" s="517">
        <v>27029.404456568092</v>
      </c>
      <c r="CE12" s="517">
        <v>29634.701140844591</v>
      </c>
      <c r="CF12" s="517">
        <v>32046.550598963891</v>
      </c>
      <c r="CG12" s="517">
        <v>34586.221876780117</v>
      </c>
      <c r="CH12" s="518">
        <v>36995.495811302622</v>
      </c>
    </row>
    <row r="13" spans="1:86" x14ac:dyDescent="0.25">
      <c r="A13" s="417"/>
      <c r="B13" s="333" t="s">
        <v>568</v>
      </c>
      <c r="C13" s="515"/>
      <c r="D13" s="516">
        <v>0</v>
      </c>
      <c r="E13" s="516">
        <v>0</v>
      </c>
      <c r="F13" s="516">
        <v>0</v>
      </c>
      <c r="G13" s="516">
        <v>0</v>
      </c>
      <c r="H13" s="516">
        <v>0</v>
      </c>
      <c r="I13" s="516">
        <v>0</v>
      </c>
      <c r="J13" s="516">
        <v>0</v>
      </c>
      <c r="K13" s="516">
        <v>0</v>
      </c>
      <c r="L13" s="516">
        <v>0</v>
      </c>
      <c r="M13" s="516">
        <v>0</v>
      </c>
      <c r="N13" s="516">
        <v>0</v>
      </c>
      <c r="O13" s="516">
        <v>0</v>
      </c>
      <c r="P13" s="516">
        <v>0</v>
      </c>
      <c r="Q13" s="516">
        <v>0</v>
      </c>
      <c r="R13" s="516">
        <v>0</v>
      </c>
      <c r="S13" s="516">
        <v>0</v>
      </c>
      <c r="T13" s="516">
        <v>0</v>
      </c>
      <c r="U13" s="516">
        <v>0</v>
      </c>
      <c r="V13" s="516">
        <v>0</v>
      </c>
      <c r="W13" s="516">
        <v>0</v>
      </c>
      <c r="X13" s="516">
        <v>0</v>
      </c>
      <c r="Y13" s="516">
        <v>0</v>
      </c>
      <c r="Z13" s="516">
        <v>0</v>
      </c>
      <c r="AA13" s="516">
        <v>0</v>
      </c>
      <c r="AB13" s="516">
        <v>0</v>
      </c>
      <c r="AC13" s="516">
        <v>0</v>
      </c>
      <c r="AD13" s="516">
        <v>0</v>
      </c>
      <c r="AE13" s="516">
        <v>0</v>
      </c>
      <c r="AF13" s="516">
        <v>0</v>
      </c>
      <c r="AG13" s="516">
        <v>0</v>
      </c>
      <c r="AH13" s="516">
        <v>0</v>
      </c>
      <c r="AI13" s="516">
        <v>0</v>
      </c>
      <c r="AJ13" s="516">
        <v>0</v>
      </c>
      <c r="AK13" s="516">
        <v>0</v>
      </c>
      <c r="AL13" s="516">
        <v>0</v>
      </c>
      <c r="AM13" s="516">
        <v>0</v>
      </c>
      <c r="AN13" s="516">
        <v>0</v>
      </c>
      <c r="AO13" s="516">
        <v>0</v>
      </c>
      <c r="AP13" s="516">
        <v>0</v>
      </c>
      <c r="AQ13" s="516">
        <v>0</v>
      </c>
      <c r="AR13" s="516">
        <v>0</v>
      </c>
      <c r="AS13" s="516">
        <v>0</v>
      </c>
      <c r="AT13" s="516">
        <v>0</v>
      </c>
      <c r="AU13" s="516">
        <v>0</v>
      </c>
      <c r="AV13" s="516">
        <v>0</v>
      </c>
      <c r="AW13" s="516">
        <v>0</v>
      </c>
      <c r="AX13" s="516">
        <v>0</v>
      </c>
      <c r="AY13" s="516">
        <v>0</v>
      </c>
      <c r="AZ13" s="516">
        <v>0</v>
      </c>
      <c r="BA13" s="516">
        <v>0</v>
      </c>
      <c r="BB13" s="516">
        <v>0</v>
      </c>
      <c r="BC13" s="516">
        <v>0</v>
      </c>
      <c r="BD13" s="516">
        <v>0</v>
      </c>
      <c r="BE13" s="516">
        <v>0</v>
      </c>
      <c r="BF13" s="516">
        <v>0</v>
      </c>
      <c r="BG13" s="516">
        <v>0</v>
      </c>
      <c r="BH13" s="516">
        <v>0</v>
      </c>
      <c r="BI13" s="516">
        <v>0</v>
      </c>
      <c r="BJ13" s="516">
        <v>0</v>
      </c>
      <c r="BK13" s="516">
        <v>0</v>
      </c>
      <c r="BL13" s="516">
        <v>0</v>
      </c>
      <c r="BM13" s="516">
        <v>0</v>
      </c>
      <c r="BN13" s="516">
        <v>0</v>
      </c>
      <c r="BO13" s="516">
        <v>0</v>
      </c>
      <c r="BP13" s="516">
        <v>0</v>
      </c>
      <c r="BQ13" s="516">
        <v>14.866828625617664</v>
      </c>
      <c r="BR13" s="516">
        <v>128.38229163543059</v>
      </c>
      <c r="BS13" s="516">
        <v>125.17692108113887</v>
      </c>
      <c r="BT13" s="516">
        <v>428.73504842716466</v>
      </c>
      <c r="BU13" s="516">
        <v>910.19641813042097</v>
      </c>
      <c r="BV13" s="516">
        <v>1117.6227032140916</v>
      </c>
      <c r="BW13" s="516">
        <v>1695.1606131873127</v>
      </c>
      <c r="BX13" s="517">
        <v>1866.3059617840313</v>
      </c>
      <c r="BY13" s="517">
        <v>2224.1746721305713</v>
      </c>
      <c r="BZ13" s="517">
        <v>2666.5023699129638</v>
      </c>
      <c r="CA13" s="517">
        <v>3394.9241975356986</v>
      </c>
      <c r="CB13" s="517">
        <v>4072.270889182063</v>
      </c>
      <c r="CC13" s="517">
        <v>4665.9510222437539</v>
      </c>
      <c r="CD13" s="517">
        <v>5070.7770563767563</v>
      </c>
      <c r="CE13" s="517">
        <v>5190.9806671659753</v>
      </c>
      <c r="CF13" s="517">
        <v>5682.1113115166654</v>
      </c>
      <c r="CG13" s="517">
        <v>6630.4478308440657</v>
      </c>
      <c r="CH13" s="518">
        <v>7748.5086644483754</v>
      </c>
    </row>
    <row r="14" spans="1:86" ht="27" customHeight="1" x14ac:dyDescent="0.3">
      <c r="A14" s="519"/>
      <c r="B14" s="520" t="s">
        <v>786</v>
      </c>
      <c r="C14" s="515"/>
      <c r="D14" s="516"/>
      <c r="E14" s="516"/>
      <c r="F14" s="516"/>
      <c r="G14" s="516"/>
      <c r="H14" s="516"/>
      <c r="I14" s="516"/>
      <c r="J14" s="516"/>
      <c r="K14" s="516"/>
      <c r="L14" s="516"/>
      <c r="M14" s="516"/>
      <c r="N14" s="516"/>
      <c r="O14" s="516"/>
      <c r="P14" s="516"/>
      <c r="Q14" s="516"/>
      <c r="R14" s="516"/>
      <c r="S14" s="516"/>
      <c r="T14" s="516"/>
      <c r="U14" s="516"/>
      <c r="V14" s="516"/>
      <c r="W14" s="516"/>
      <c r="X14" s="516"/>
      <c r="Y14" s="516"/>
      <c r="Z14" s="516"/>
      <c r="AA14" s="516"/>
      <c r="AB14" s="516"/>
      <c r="AC14" s="516"/>
      <c r="AD14" s="516"/>
      <c r="AE14" s="516"/>
      <c r="AF14" s="516"/>
      <c r="AG14" s="516"/>
      <c r="AH14" s="516"/>
      <c r="AI14" s="516"/>
      <c r="AJ14" s="516"/>
      <c r="AK14" s="516"/>
      <c r="AL14" s="516"/>
      <c r="AM14" s="516"/>
      <c r="AN14" s="516"/>
      <c r="AO14" s="516"/>
      <c r="AP14" s="516"/>
      <c r="AQ14" s="516"/>
      <c r="AR14" s="516"/>
      <c r="AS14" s="516"/>
      <c r="AT14" s="516"/>
      <c r="AU14" s="516"/>
      <c r="AV14" s="516"/>
      <c r="AW14" s="516"/>
      <c r="AX14" s="516"/>
      <c r="AY14" s="516"/>
      <c r="AZ14" s="516"/>
      <c r="BA14" s="516"/>
      <c r="BB14" s="516"/>
      <c r="BC14" s="516"/>
      <c r="BD14" s="516"/>
      <c r="BE14" s="516"/>
      <c r="BF14" s="516"/>
      <c r="BG14" s="516"/>
      <c r="BH14" s="516"/>
      <c r="BI14" s="516"/>
      <c r="BJ14" s="516"/>
      <c r="BK14" s="516"/>
      <c r="BL14" s="516"/>
      <c r="BM14" s="516"/>
      <c r="BN14" s="516"/>
      <c r="BO14" s="516"/>
      <c r="BP14" s="516"/>
      <c r="BQ14" s="516">
        <v>4.8285420399782446E-2</v>
      </c>
      <c r="BR14" s="516">
        <v>0.30362358177613769</v>
      </c>
      <c r="BS14" s="516">
        <v>0.78503982998327526</v>
      </c>
      <c r="BT14" s="516">
        <v>1.5261891811791428</v>
      </c>
      <c r="BU14" s="516">
        <v>2.698457286046819</v>
      </c>
      <c r="BV14" s="516">
        <v>4.2509305793652272</v>
      </c>
      <c r="BW14" s="516">
        <v>5.7994275578460135</v>
      </c>
      <c r="BX14" s="517">
        <v>7.52490404735022</v>
      </c>
      <c r="BY14" s="517">
        <v>9.019758046041412</v>
      </c>
      <c r="BZ14" s="517">
        <v>9.2354510625113928</v>
      </c>
      <c r="CA14" s="517">
        <v>10.884357673989104</v>
      </c>
      <c r="CB14" s="517">
        <v>11.902003196273711</v>
      </c>
      <c r="CC14" s="517">
        <v>12.426270116570199</v>
      </c>
      <c r="CD14" s="517">
        <v>13.444586976454694</v>
      </c>
      <c r="CE14" s="517">
        <v>13.807159732510907</v>
      </c>
      <c r="CF14" s="517">
        <v>14.320444978324472</v>
      </c>
      <c r="CG14" s="517">
        <v>14.775469765730646</v>
      </c>
      <c r="CH14" s="518">
        <v>14.944043274094826</v>
      </c>
    </row>
    <row r="15" spans="1:86" s="287" customFormat="1" ht="25.5" customHeight="1" x14ac:dyDescent="0.3">
      <c r="A15" s="519"/>
      <c r="B15" s="461" t="s">
        <v>378</v>
      </c>
      <c r="C15" s="521"/>
      <c r="D15" s="514"/>
      <c r="E15" s="514"/>
      <c r="F15" s="514"/>
      <c r="G15" s="514"/>
      <c r="H15" s="514"/>
      <c r="I15" s="514"/>
      <c r="J15" s="514"/>
      <c r="K15" s="514"/>
      <c r="L15" s="514"/>
      <c r="M15" s="514"/>
      <c r="N15" s="514"/>
      <c r="O15" s="514"/>
      <c r="P15" s="514"/>
      <c r="Q15" s="514"/>
      <c r="R15" s="514"/>
      <c r="S15" s="514"/>
      <c r="T15" s="514"/>
      <c r="U15" s="514"/>
      <c r="V15" s="514"/>
      <c r="W15" s="514"/>
      <c r="X15" s="514"/>
      <c r="Y15" s="514"/>
      <c r="Z15" s="514"/>
      <c r="AA15" s="514"/>
      <c r="AB15" s="514"/>
      <c r="AC15" s="514"/>
      <c r="AD15" s="514"/>
      <c r="AE15" s="514"/>
      <c r="AF15" s="514"/>
      <c r="AG15" s="514"/>
      <c r="AH15" s="514"/>
      <c r="AI15" s="514"/>
      <c r="AJ15" s="514"/>
      <c r="AK15" s="514"/>
      <c r="AL15" s="514"/>
      <c r="AM15" s="514"/>
      <c r="AN15" s="514"/>
      <c r="AO15" s="514"/>
      <c r="AP15" s="514"/>
      <c r="AQ15" s="514"/>
      <c r="AR15" s="514"/>
      <c r="AS15" s="514"/>
      <c r="AT15" s="514"/>
      <c r="AU15" s="514"/>
      <c r="AV15" s="514"/>
      <c r="AW15" s="514"/>
      <c r="AX15" s="514"/>
      <c r="AY15" s="514"/>
      <c r="AZ15" s="514"/>
      <c r="BA15" s="514"/>
      <c r="BB15" s="514"/>
      <c r="BC15" s="514"/>
      <c r="BD15" s="514"/>
      <c r="BE15" s="514"/>
      <c r="BF15" s="514"/>
      <c r="BG15" s="514"/>
      <c r="BH15" s="514"/>
      <c r="BI15" s="514"/>
      <c r="BJ15" s="514"/>
      <c r="BK15" s="514"/>
      <c r="BL15" s="514"/>
      <c r="BM15" s="514"/>
      <c r="BN15" s="514"/>
      <c r="BO15" s="514"/>
      <c r="BP15" s="514"/>
      <c r="BQ15" s="514">
        <v>4.7691617500000003</v>
      </c>
      <c r="BR15" s="514">
        <v>6.040064700000003</v>
      </c>
      <c r="BS15" s="514">
        <v>6.9357352999999913</v>
      </c>
      <c r="BT15" s="514">
        <v>7.3484010500000174</v>
      </c>
      <c r="BU15" s="514">
        <v>8.2211221899999884</v>
      </c>
      <c r="BV15" s="514">
        <v>9.1482867099999936</v>
      </c>
      <c r="BW15" s="514">
        <v>10.039949220000002</v>
      </c>
      <c r="BX15" s="510">
        <v>10.679680190000001</v>
      </c>
      <c r="BY15" s="510">
        <v>12.88883869999999</v>
      </c>
      <c r="BZ15" s="510">
        <v>16.58689783000003</v>
      </c>
      <c r="CA15" s="510">
        <v>20.355264752545114</v>
      </c>
      <c r="CB15" s="510">
        <v>21.383050794610032</v>
      </c>
      <c r="CC15" s="510">
        <v>23.059416240748405</v>
      </c>
      <c r="CD15" s="510">
        <v>25.629734734301675</v>
      </c>
      <c r="CE15" s="510">
        <v>28.027092715540601</v>
      </c>
      <c r="CF15" s="510">
        <v>30.322857454798477</v>
      </c>
      <c r="CG15" s="510">
        <v>32.778989359582667</v>
      </c>
      <c r="CH15" s="518">
        <v>35.31960036481874</v>
      </c>
    </row>
    <row r="16" spans="1:86" s="287" customFormat="1" ht="26.25" customHeight="1" x14ac:dyDescent="0.3">
      <c r="B16" s="450" t="s">
        <v>379</v>
      </c>
      <c r="C16" s="521"/>
      <c r="D16" s="514">
        <v>0</v>
      </c>
      <c r="E16" s="514">
        <v>0</v>
      </c>
      <c r="F16" s="514">
        <v>0</v>
      </c>
      <c r="G16" s="514">
        <v>0</v>
      </c>
      <c r="H16" s="514">
        <v>0</v>
      </c>
      <c r="I16" s="514">
        <v>0</v>
      </c>
      <c r="J16" s="514">
        <v>0</v>
      </c>
      <c r="K16" s="514">
        <v>0</v>
      </c>
      <c r="L16" s="514">
        <v>0</v>
      </c>
      <c r="M16" s="514">
        <v>0</v>
      </c>
      <c r="N16" s="514">
        <v>0</v>
      </c>
      <c r="O16" s="514">
        <v>0</v>
      </c>
      <c r="P16" s="514">
        <v>0</v>
      </c>
      <c r="Q16" s="514">
        <v>0</v>
      </c>
      <c r="R16" s="514">
        <v>0</v>
      </c>
      <c r="S16" s="514">
        <v>0</v>
      </c>
      <c r="T16" s="514">
        <v>0</v>
      </c>
      <c r="U16" s="514">
        <v>0</v>
      </c>
      <c r="V16" s="514">
        <v>0</v>
      </c>
      <c r="W16" s="514">
        <v>0</v>
      </c>
      <c r="X16" s="514">
        <v>0</v>
      </c>
      <c r="Y16" s="514">
        <v>0</v>
      </c>
      <c r="Z16" s="514">
        <v>0</v>
      </c>
      <c r="AA16" s="514">
        <v>6</v>
      </c>
      <c r="AB16" s="514">
        <v>23.2</v>
      </c>
      <c r="AC16" s="514">
        <f t="shared" ref="AC16:CG16" si="10">SUM(AC17:AC19)</f>
        <v>35.799999999999997</v>
      </c>
      <c r="AD16" s="514">
        <f t="shared" si="10"/>
        <v>62.4</v>
      </c>
      <c r="AE16" s="514">
        <f t="shared" si="10"/>
        <v>95.9</v>
      </c>
      <c r="AF16" s="514">
        <f t="shared" si="10"/>
        <v>127.30000000000001</v>
      </c>
      <c r="AG16" s="514">
        <f t="shared" si="10"/>
        <v>166.7</v>
      </c>
      <c r="AH16" s="514">
        <f t="shared" si="10"/>
        <v>168</v>
      </c>
      <c r="AI16" s="514">
        <f t="shared" si="10"/>
        <v>201</v>
      </c>
      <c r="AJ16" s="514">
        <f t="shared" si="10"/>
        <v>260</v>
      </c>
      <c r="AK16" s="514">
        <f t="shared" si="10"/>
        <v>330</v>
      </c>
      <c r="AL16" s="514">
        <f t="shared" si="10"/>
        <v>403</v>
      </c>
      <c r="AM16" s="514">
        <f t="shared" si="10"/>
        <v>495</v>
      </c>
      <c r="AN16" s="514">
        <f t="shared" si="10"/>
        <v>576</v>
      </c>
      <c r="AO16" s="514">
        <f t="shared" si="10"/>
        <v>686</v>
      </c>
      <c r="AP16" s="514">
        <f t="shared" si="10"/>
        <v>779</v>
      </c>
      <c r="AQ16" s="514">
        <f t="shared" si="10"/>
        <v>897.38499999999999</v>
      </c>
      <c r="AR16" s="514">
        <f t="shared" si="10"/>
        <v>1003.4670000000001</v>
      </c>
      <c r="AS16" s="514">
        <f t="shared" si="10"/>
        <v>1158.527</v>
      </c>
      <c r="AT16" s="514">
        <f t="shared" si="10"/>
        <v>1382.009</v>
      </c>
      <c r="AU16" s="514">
        <f t="shared" si="10"/>
        <v>1706.221</v>
      </c>
      <c r="AV16" s="514">
        <f t="shared" si="10"/>
        <v>1553.4739999999999</v>
      </c>
      <c r="AW16" s="514">
        <f t="shared" si="10"/>
        <v>1795.461</v>
      </c>
      <c r="AX16" s="514">
        <f t="shared" si="10"/>
        <v>1962.682</v>
      </c>
      <c r="AY16" s="514">
        <f t="shared" si="10"/>
        <v>2194.1619999999998</v>
      </c>
      <c r="AZ16" s="514">
        <f t="shared" si="10"/>
        <v>2392.893</v>
      </c>
      <c r="BA16" s="514">
        <f t="shared" si="10"/>
        <v>2521.25</v>
      </c>
      <c r="BB16" s="514">
        <f t="shared" si="10"/>
        <v>2679.9749999999999</v>
      </c>
      <c r="BC16" s="514">
        <f t="shared" si="10"/>
        <v>2822.8040000000001</v>
      </c>
      <c r="BD16" s="514">
        <f t="shared" si="10"/>
        <v>2955.1210000000001</v>
      </c>
      <c r="BE16" s="514">
        <f t="shared" si="10"/>
        <v>3124.4597597447382</v>
      </c>
      <c r="BF16" s="514">
        <f t="shared" si="10"/>
        <v>3250.6787885787207</v>
      </c>
      <c r="BG16" s="514">
        <f t="shared" si="10"/>
        <v>3457.0445494205601</v>
      </c>
      <c r="BH16" s="514">
        <f t="shared" si="10"/>
        <v>3673.5859999999998</v>
      </c>
      <c r="BI16" s="514">
        <f t="shared" si="10"/>
        <v>3924.14037813</v>
      </c>
      <c r="BJ16" s="514">
        <f t="shared" si="10"/>
        <v>4149.40578293</v>
      </c>
      <c r="BK16" s="514">
        <f t="shared" si="10"/>
        <v>4444.4350972342991</v>
      </c>
      <c r="BL16" s="514">
        <f t="shared" si="10"/>
        <v>4734.8039219600005</v>
      </c>
      <c r="BM16" s="514">
        <f t="shared" si="10"/>
        <v>5106.2537628999999</v>
      </c>
      <c r="BN16" s="514">
        <f t="shared" si="10"/>
        <v>5227.7472379531791</v>
      </c>
      <c r="BO16" s="514">
        <f t="shared" si="10"/>
        <v>5339.4256940699997</v>
      </c>
      <c r="BP16" s="514">
        <f t="shared" si="10"/>
        <v>5475.6249157700013</v>
      </c>
      <c r="BQ16" s="514">
        <f t="shared" si="10"/>
        <v>5360.0751764300812</v>
      </c>
      <c r="BR16" s="514">
        <f t="shared" si="10"/>
        <v>5421.7736767999995</v>
      </c>
      <c r="BS16" s="514">
        <f t="shared" si="10"/>
        <v>5489.5433917499959</v>
      </c>
      <c r="BT16" s="514">
        <f t="shared" si="10"/>
        <v>5482.7675999399999</v>
      </c>
      <c r="BU16" s="514">
        <f t="shared" si="10"/>
        <v>5529.3185711499982</v>
      </c>
      <c r="BV16" s="514">
        <f t="shared" si="10"/>
        <v>5675.5506973500005</v>
      </c>
      <c r="BW16" s="514">
        <f t="shared" si="10"/>
        <v>5908.4831024900022</v>
      </c>
      <c r="BX16" s="510">
        <f t="shared" si="10"/>
        <v>5345.8708522599982</v>
      </c>
      <c r="BY16" s="510">
        <f t="shared" si="10"/>
        <v>5307.254480399999</v>
      </c>
      <c r="BZ16" s="510">
        <f t="shared" si="10"/>
        <v>5668.0533127399995</v>
      </c>
      <c r="CA16" s="510">
        <f t="shared" si="10"/>
        <v>6695.9440340099991</v>
      </c>
      <c r="CB16" s="510">
        <f t="shared" si="10"/>
        <v>7766.5592604199992</v>
      </c>
      <c r="CC16" s="510">
        <f t="shared" si="10"/>
        <v>8497.1870750746148</v>
      </c>
      <c r="CD16" s="510">
        <f t="shared" si="10"/>
        <v>9228.3382021848938</v>
      </c>
      <c r="CE16" s="510">
        <f t="shared" si="10"/>
        <v>9684.5795144122003</v>
      </c>
      <c r="CF16" s="510">
        <f t="shared" si="10"/>
        <v>10098.371055564661</v>
      </c>
      <c r="CG16" s="510">
        <f t="shared" si="10"/>
        <v>10573.403637018146</v>
      </c>
      <c r="CH16" s="56">
        <f>SUM(CH17:CH19)</f>
        <v>11068.179663000052</v>
      </c>
    </row>
    <row r="17" spans="1:86" x14ac:dyDescent="0.25">
      <c r="A17" s="417"/>
      <c r="B17" s="333" t="s">
        <v>785</v>
      </c>
      <c r="C17" s="515"/>
      <c r="D17" s="516">
        <v>0</v>
      </c>
      <c r="E17" s="516">
        <v>0</v>
      </c>
      <c r="F17" s="516">
        <v>0</v>
      </c>
      <c r="G17" s="516">
        <v>0</v>
      </c>
      <c r="H17" s="516">
        <v>0</v>
      </c>
      <c r="I17" s="516">
        <v>0</v>
      </c>
      <c r="J17" s="516">
        <v>0</v>
      </c>
      <c r="K17" s="516">
        <v>0</v>
      </c>
      <c r="L17" s="516">
        <v>0</v>
      </c>
      <c r="M17" s="516">
        <v>0</v>
      </c>
      <c r="N17" s="516">
        <v>0</v>
      </c>
      <c r="O17" s="516">
        <v>0</v>
      </c>
      <c r="P17" s="516">
        <v>0</v>
      </c>
      <c r="Q17" s="516">
        <v>0</v>
      </c>
      <c r="R17" s="516">
        <v>0</v>
      </c>
      <c r="S17" s="516">
        <v>0</v>
      </c>
      <c r="T17" s="516">
        <v>0</v>
      </c>
      <c r="U17" s="516">
        <v>0</v>
      </c>
      <c r="V17" s="516">
        <v>0</v>
      </c>
      <c r="W17" s="516">
        <v>0</v>
      </c>
      <c r="X17" s="516">
        <v>0</v>
      </c>
      <c r="Y17" s="516">
        <v>0</v>
      </c>
      <c r="Z17" s="516">
        <v>0</v>
      </c>
      <c r="AA17" s="516">
        <v>0</v>
      </c>
      <c r="AB17" s="516">
        <v>0</v>
      </c>
      <c r="AC17" s="516">
        <v>7.6447916666666655</v>
      </c>
      <c r="AD17" s="516">
        <v>13.060404095620544</v>
      </c>
      <c r="AE17" s="516">
        <v>19.217480173446685</v>
      </c>
      <c r="AF17" s="516">
        <v>24.278010196304265</v>
      </c>
      <c r="AG17" s="516">
        <v>30.829420382504928</v>
      </c>
      <c r="AH17" s="516">
        <v>29.110512129380052</v>
      </c>
      <c r="AI17" s="516">
        <v>33.549592894152475</v>
      </c>
      <c r="AJ17" s="516">
        <v>40.369007052134776</v>
      </c>
      <c r="AK17" s="516">
        <v>46.752225119122535</v>
      </c>
      <c r="AL17" s="516">
        <v>54.320191795418218</v>
      </c>
      <c r="AM17" s="516">
        <v>59.875101756018147</v>
      </c>
      <c r="AN17" s="516">
        <v>65.101994394921959</v>
      </c>
      <c r="AO17" s="516">
        <v>74.2190013532487</v>
      </c>
      <c r="AP17" s="516">
        <v>80.449906377863556</v>
      </c>
      <c r="AQ17" s="516">
        <v>90.01536154090887</v>
      </c>
      <c r="AR17" s="516">
        <v>97.347068426548574</v>
      </c>
      <c r="AS17" s="516">
        <v>106.17280948270272</v>
      </c>
      <c r="AT17" s="516">
        <v>124.86515488177545</v>
      </c>
      <c r="AU17" s="516">
        <v>152.5137354583984</v>
      </c>
      <c r="AV17" s="516">
        <v>0</v>
      </c>
      <c r="AW17" s="516">
        <v>0</v>
      </c>
      <c r="AX17" s="516">
        <v>0</v>
      </c>
      <c r="AY17" s="516">
        <v>0</v>
      </c>
      <c r="AZ17" s="516">
        <v>0</v>
      </c>
      <c r="BA17" s="516">
        <v>0</v>
      </c>
      <c r="BB17" s="516">
        <v>0</v>
      </c>
      <c r="BC17" s="516">
        <v>0</v>
      </c>
      <c r="BD17" s="516">
        <v>0</v>
      </c>
      <c r="BE17" s="516">
        <v>0</v>
      </c>
      <c r="BF17" s="516">
        <v>0</v>
      </c>
      <c r="BG17" s="516">
        <v>0</v>
      </c>
      <c r="BH17" s="516">
        <v>0</v>
      </c>
      <c r="BI17" s="516">
        <v>0</v>
      </c>
      <c r="BJ17" s="516">
        <v>0</v>
      </c>
      <c r="BK17" s="516">
        <v>0</v>
      </c>
      <c r="BL17" s="516">
        <v>0</v>
      </c>
      <c r="BM17" s="516">
        <v>0</v>
      </c>
      <c r="BN17" s="516">
        <v>0</v>
      </c>
      <c r="BO17" s="516">
        <v>0</v>
      </c>
      <c r="BP17" s="516">
        <v>0</v>
      </c>
      <c r="BQ17" s="516">
        <v>0</v>
      </c>
      <c r="BR17" s="516">
        <v>0</v>
      </c>
      <c r="BS17" s="516">
        <v>0</v>
      </c>
      <c r="BT17" s="516">
        <v>0</v>
      </c>
      <c r="BU17" s="516">
        <v>0</v>
      </c>
      <c r="BV17" s="516">
        <v>0</v>
      </c>
      <c r="BW17" s="516">
        <v>0</v>
      </c>
      <c r="BX17" s="517">
        <v>0</v>
      </c>
      <c r="BY17" s="517">
        <v>0</v>
      </c>
      <c r="BZ17" s="517">
        <v>0</v>
      </c>
      <c r="CA17" s="517">
        <v>0</v>
      </c>
      <c r="CB17" s="517">
        <v>0</v>
      </c>
      <c r="CC17" s="517">
        <v>0</v>
      </c>
      <c r="CD17" s="517">
        <v>0</v>
      </c>
      <c r="CE17" s="517">
        <v>0</v>
      </c>
      <c r="CF17" s="517">
        <v>0</v>
      </c>
      <c r="CG17" s="517">
        <v>0</v>
      </c>
      <c r="CH17" s="518">
        <v>0</v>
      </c>
    </row>
    <row r="18" spans="1:86" x14ac:dyDescent="0.25">
      <c r="A18" s="417"/>
      <c r="B18" s="333" t="s">
        <v>569</v>
      </c>
      <c r="C18" s="515"/>
      <c r="D18" s="516">
        <v>0</v>
      </c>
      <c r="E18" s="516">
        <v>0</v>
      </c>
      <c r="F18" s="516">
        <v>0</v>
      </c>
      <c r="G18" s="516">
        <v>0</v>
      </c>
      <c r="H18" s="516">
        <v>0</v>
      </c>
      <c r="I18" s="516">
        <v>0</v>
      </c>
      <c r="J18" s="516">
        <v>0</v>
      </c>
      <c r="K18" s="516">
        <v>0</v>
      </c>
      <c r="L18" s="516">
        <v>0</v>
      </c>
      <c r="M18" s="516">
        <v>0</v>
      </c>
      <c r="N18" s="516">
        <v>0</v>
      </c>
      <c r="O18" s="516">
        <v>0</v>
      </c>
      <c r="P18" s="516">
        <v>0</v>
      </c>
      <c r="Q18" s="516">
        <v>0</v>
      </c>
      <c r="R18" s="516">
        <v>0</v>
      </c>
      <c r="S18" s="516">
        <v>0</v>
      </c>
      <c r="T18" s="516">
        <v>0</v>
      </c>
      <c r="U18" s="516">
        <v>0</v>
      </c>
      <c r="V18" s="516">
        <v>0</v>
      </c>
      <c r="W18" s="516">
        <v>0</v>
      </c>
      <c r="X18" s="516">
        <v>0</v>
      </c>
      <c r="Y18" s="516">
        <v>0</v>
      </c>
      <c r="Z18" s="516">
        <v>0</v>
      </c>
      <c r="AA18" s="516">
        <v>0</v>
      </c>
      <c r="AB18" s="516">
        <v>0</v>
      </c>
      <c r="AC18" s="516">
        <v>9.9755208333333325</v>
      </c>
      <c r="AD18" s="516">
        <v>18.142219792696004</v>
      </c>
      <c r="AE18" s="516">
        <v>27.405666970959093</v>
      </c>
      <c r="AF18" s="516">
        <v>36.975452651547229</v>
      </c>
      <c r="AG18" s="516">
        <v>47.030814376786886</v>
      </c>
      <c r="AH18" s="516">
        <v>47.094339622641513</v>
      </c>
      <c r="AI18" s="516">
        <v>56.833456698741671</v>
      </c>
      <c r="AJ18" s="516">
        <v>70.134664795816093</v>
      </c>
      <c r="AK18" s="516">
        <v>89.996179088375442</v>
      </c>
      <c r="AL18" s="516">
        <v>107.5668620138519</v>
      </c>
      <c r="AM18" s="516">
        <v>131.12117688103268</v>
      </c>
      <c r="AN18" s="516">
        <v>148.84093337854017</v>
      </c>
      <c r="AO18" s="516">
        <v>171.82790159378595</v>
      </c>
      <c r="AP18" s="516">
        <v>194.35447124132716</v>
      </c>
      <c r="AQ18" s="516">
        <v>218.41677683791443</v>
      </c>
      <c r="AR18" s="516">
        <v>236.30305082986754</v>
      </c>
      <c r="AS18" s="516">
        <v>267.54749990048106</v>
      </c>
      <c r="AT18" s="516">
        <v>311.34100986175179</v>
      </c>
      <c r="AU18" s="516">
        <v>365.16189983173882</v>
      </c>
      <c r="AV18" s="516">
        <v>0</v>
      </c>
      <c r="AW18" s="516">
        <v>0</v>
      </c>
      <c r="AX18" s="516">
        <v>0</v>
      </c>
      <c r="AY18" s="516">
        <v>0</v>
      </c>
      <c r="AZ18" s="516">
        <v>0</v>
      </c>
      <c r="BA18" s="516">
        <v>0</v>
      </c>
      <c r="BB18" s="516">
        <v>0</v>
      </c>
      <c r="BC18" s="516">
        <v>0</v>
      </c>
      <c r="BD18" s="516">
        <v>0</v>
      </c>
      <c r="BE18" s="516">
        <v>0</v>
      </c>
      <c r="BF18" s="516">
        <v>0</v>
      </c>
      <c r="BG18" s="516">
        <v>0</v>
      </c>
      <c r="BH18" s="516">
        <v>0</v>
      </c>
      <c r="BI18" s="516">
        <v>0</v>
      </c>
      <c r="BJ18" s="516">
        <v>0</v>
      </c>
      <c r="BK18" s="516">
        <v>0</v>
      </c>
      <c r="BL18" s="516">
        <v>0</v>
      </c>
      <c r="BM18" s="516">
        <v>0</v>
      </c>
      <c r="BN18" s="516">
        <v>0</v>
      </c>
      <c r="BO18" s="516">
        <v>0</v>
      </c>
      <c r="BP18" s="516">
        <v>0</v>
      </c>
      <c r="BQ18" s="516">
        <v>0</v>
      </c>
      <c r="BR18" s="516">
        <v>0</v>
      </c>
      <c r="BS18" s="516">
        <v>0</v>
      </c>
      <c r="BT18" s="516">
        <v>0</v>
      </c>
      <c r="BU18" s="516">
        <v>0</v>
      </c>
      <c r="BV18" s="516">
        <v>0</v>
      </c>
      <c r="BW18" s="516">
        <v>0</v>
      </c>
      <c r="BX18" s="517">
        <v>0</v>
      </c>
      <c r="BY18" s="517">
        <v>0</v>
      </c>
      <c r="BZ18" s="517">
        <v>0</v>
      </c>
      <c r="CA18" s="517">
        <v>0</v>
      </c>
      <c r="CB18" s="517">
        <v>0</v>
      </c>
      <c r="CC18" s="517">
        <v>0</v>
      </c>
      <c r="CD18" s="517">
        <v>0</v>
      </c>
      <c r="CE18" s="517">
        <v>0</v>
      </c>
      <c r="CF18" s="517">
        <v>0</v>
      </c>
      <c r="CG18" s="517">
        <v>0</v>
      </c>
      <c r="CH18" s="518">
        <v>0</v>
      </c>
    </row>
    <row r="19" spans="1:86" x14ac:dyDescent="0.25">
      <c r="A19" s="417"/>
      <c r="B19" s="333" t="s">
        <v>568</v>
      </c>
      <c r="C19" s="515"/>
      <c r="D19" s="516">
        <v>0</v>
      </c>
      <c r="E19" s="516">
        <v>0</v>
      </c>
      <c r="F19" s="516">
        <v>0</v>
      </c>
      <c r="G19" s="516">
        <v>0</v>
      </c>
      <c r="H19" s="516">
        <v>0</v>
      </c>
      <c r="I19" s="516">
        <v>0</v>
      </c>
      <c r="J19" s="516">
        <v>0</v>
      </c>
      <c r="K19" s="516">
        <v>0</v>
      </c>
      <c r="L19" s="516">
        <v>0</v>
      </c>
      <c r="M19" s="516">
        <v>0</v>
      </c>
      <c r="N19" s="516">
        <v>0</v>
      </c>
      <c r="O19" s="516">
        <v>0</v>
      </c>
      <c r="P19" s="516">
        <v>0</v>
      </c>
      <c r="Q19" s="516">
        <v>0</v>
      </c>
      <c r="R19" s="516">
        <v>0</v>
      </c>
      <c r="S19" s="516">
        <v>0</v>
      </c>
      <c r="T19" s="516">
        <v>0</v>
      </c>
      <c r="U19" s="516">
        <v>0</v>
      </c>
      <c r="V19" s="516">
        <v>0</v>
      </c>
      <c r="W19" s="516">
        <v>0</v>
      </c>
      <c r="X19" s="516">
        <v>0</v>
      </c>
      <c r="Y19" s="516">
        <v>0</v>
      </c>
      <c r="Z19" s="516">
        <v>0</v>
      </c>
      <c r="AA19" s="516">
        <v>0</v>
      </c>
      <c r="AB19" s="516">
        <v>0</v>
      </c>
      <c r="AC19" s="516">
        <v>18.1796875</v>
      </c>
      <c r="AD19" s="516">
        <v>31.19737611168345</v>
      </c>
      <c r="AE19" s="516">
        <v>49.276852855594228</v>
      </c>
      <c r="AF19" s="516">
        <v>66.046537152148517</v>
      </c>
      <c r="AG19" s="516">
        <v>88.839765240708175</v>
      </c>
      <c r="AH19" s="516">
        <v>91.795148247978432</v>
      </c>
      <c r="AI19" s="516">
        <v>110.61695040710585</v>
      </c>
      <c r="AJ19" s="516">
        <v>149.4963281520491</v>
      </c>
      <c r="AK19" s="516">
        <v>193.25159579250203</v>
      </c>
      <c r="AL19" s="516">
        <v>241.11294619072987</v>
      </c>
      <c r="AM19" s="516">
        <v>304.00372136294919</v>
      </c>
      <c r="AN19" s="516">
        <v>362.05707222653785</v>
      </c>
      <c r="AO19" s="516">
        <v>439.95309705296535</v>
      </c>
      <c r="AP19" s="516">
        <v>504.19562238080925</v>
      </c>
      <c r="AQ19" s="516">
        <v>588.95286162117668</v>
      </c>
      <c r="AR19" s="516">
        <v>669.81688074358397</v>
      </c>
      <c r="AS19" s="516">
        <v>784.80669061681635</v>
      </c>
      <c r="AT19" s="516">
        <v>945.80283525647269</v>
      </c>
      <c r="AU19" s="516">
        <v>1188.5453647098627</v>
      </c>
      <c r="AV19" s="516">
        <v>1553.4739999999999</v>
      </c>
      <c r="AW19" s="516">
        <v>1795.461</v>
      </c>
      <c r="AX19" s="516">
        <v>1962.682</v>
      </c>
      <c r="AY19" s="516">
        <v>2194.1619999999998</v>
      </c>
      <c r="AZ19" s="516">
        <v>2392.893</v>
      </c>
      <c r="BA19" s="516">
        <v>2521.25</v>
      </c>
      <c r="BB19" s="516">
        <v>2679.9749999999999</v>
      </c>
      <c r="BC19" s="516">
        <v>2822.8040000000001</v>
      </c>
      <c r="BD19" s="516">
        <v>2955.1210000000001</v>
      </c>
      <c r="BE19" s="516">
        <v>3124.4597597447382</v>
      </c>
      <c r="BF19" s="516">
        <v>3250.6787885787207</v>
      </c>
      <c r="BG19" s="516">
        <v>3457.0445494205601</v>
      </c>
      <c r="BH19" s="516">
        <v>3673.5859999999998</v>
      </c>
      <c r="BI19" s="516">
        <v>3924.14037813</v>
      </c>
      <c r="BJ19" s="516">
        <v>4149.40578293</v>
      </c>
      <c r="BK19" s="516">
        <v>4444.4350972342991</v>
      </c>
      <c r="BL19" s="516">
        <v>4734.8039219600005</v>
      </c>
      <c r="BM19" s="516">
        <v>5106.2537628999999</v>
      </c>
      <c r="BN19" s="516">
        <v>5227.7472379531791</v>
      </c>
      <c r="BO19" s="516">
        <v>5339.4256940699997</v>
      </c>
      <c r="BP19" s="516">
        <v>5475.6249157700013</v>
      </c>
      <c r="BQ19" s="516">
        <v>5360.0751764300812</v>
      </c>
      <c r="BR19" s="516">
        <v>5421.7736767999995</v>
      </c>
      <c r="BS19" s="516">
        <v>5489.5433917499959</v>
      </c>
      <c r="BT19" s="516">
        <v>5482.7675999399999</v>
      </c>
      <c r="BU19" s="516">
        <v>5529.3185711499982</v>
      </c>
      <c r="BV19" s="516">
        <v>5675.5506973500005</v>
      </c>
      <c r="BW19" s="516">
        <v>5908.4831024900022</v>
      </c>
      <c r="BX19" s="517">
        <v>5345.8708522599982</v>
      </c>
      <c r="BY19" s="517">
        <v>5307.254480399999</v>
      </c>
      <c r="BZ19" s="517">
        <v>5668.0533127399995</v>
      </c>
      <c r="CA19" s="517">
        <v>6695.9440340099991</v>
      </c>
      <c r="CB19" s="517">
        <v>7766.5592604199992</v>
      </c>
      <c r="CC19" s="517">
        <v>8497.1870750746148</v>
      </c>
      <c r="CD19" s="517">
        <v>9228.3382021848938</v>
      </c>
      <c r="CE19" s="517">
        <v>9684.5795144122003</v>
      </c>
      <c r="CF19" s="517">
        <v>10098.371055564661</v>
      </c>
      <c r="CG19" s="517">
        <v>10573.403637018146</v>
      </c>
      <c r="CH19" s="518">
        <v>11068.179663000052</v>
      </c>
    </row>
    <row r="20" spans="1:86" ht="25.5" customHeight="1" x14ac:dyDescent="0.25">
      <c r="A20" s="417"/>
      <c r="B20" s="520" t="s">
        <v>786</v>
      </c>
      <c r="C20" s="515"/>
      <c r="D20" s="516"/>
      <c r="E20" s="516"/>
      <c r="F20" s="516"/>
      <c r="G20" s="516"/>
      <c r="H20" s="516"/>
      <c r="I20" s="516"/>
      <c r="J20" s="516"/>
      <c r="K20" s="516"/>
      <c r="L20" s="516"/>
      <c r="M20" s="516"/>
      <c r="N20" s="516"/>
      <c r="O20" s="516"/>
      <c r="P20" s="516"/>
      <c r="Q20" s="516"/>
      <c r="R20" s="516"/>
      <c r="S20" s="516"/>
      <c r="T20" s="516"/>
      <c r="U20" s="516"/>
      <c r="V20" s="516"/>
      <c r="W20" s="516"/>
      <c r="X20" s="516"/>
      <c r="Y20" s="516"/>
      <c r="Z20" s="516"/>
      <c r="AA20" s="516">
        <v>0</v>
      </c>
      <c r="AB20" s="516">
        <v>0</v>
      </c>
      <c r="AC20" s="516">
        <v>0</v>
      </c>
      <c r="AD20" s="516">
        <v>0</v>
      </c>
      <c r="AE20" s="516">
        <v>0</v>
      </c>
      <c r="AF20" s="516">
        <v>0</v>
      </c>
      <c r="AG20" s="516">
        <v>0</v>
      </c>
      <c r="AH20" s="516">
        <v>0</v>
      </c>
      <c r="AI20" s="516">
        <v>0</v>
      </c>
      <c r="AJ20" s="516">
        <v>0</v>
      </c>
      <c r="AK20" s="516">
        <v>0</v>
      </c>
      <c r="AL20" s="516">
        <v>0</v>
      </c>
      <c r="AM20" s="516">
        <v>0</v>
      </c>
      <c r="AN20" s="516">
        <v>0</v>
      </c>
      <c r="AO20" s="516">
        <v>0</v>
      </c>
      <c r="AP20" s="516">
        <v>0</v>
      </c>
      <c r="AQ20" s="516">
        <v>0</v>
      </c>
      <c r="AR20" s="516">
        <v>0</v>
      </c>
      <c r="AS20" s="516">
        <v>0</v>
      </c>
      <c r="AT20" s="516">
        <v>0</v>
      </c>
      <c r="AU20" s="516">
        <v>0</v>
      </c>
      <c r="AV20" s="516">
        <v>0</v>
      </c>
      <c r="AW20" s="516">
        <v>0</v>
      </c>
      <c r="AX20" s="516">
        <v>0</v>
      </c>
      <c r="AY20" s="516">
        <v>0</v>
      </c>
      <c r="AZ20" s="516">
        <v>0</v>
      </c>
      <c r="BA20" s="516">
        <v>0</v>
      </c>
      <c r="BB20" s="516">
        <v>0</v>
      </c>
      <c r="BC20" s="516">
        <v>0</v>
      </c>
      <c r="BD20" s="516">
        <v>0</v>
      </c>
      <c r="BE20" s="516">
        <v>0</v>
      </c>
      <c r="BF20" s="516">
        <v>0.98050926263664173</v>
      </c>
      <c r="BG20" s="516">
        <v>1.1474342087825007</v>
      </c>
      <c r="BH20" s="516">
        <v>1.2809975466972452</v>
      </c>
      <c r="BI20" s="516">
        <v>1.3551307785987141</v>
      </c>
      <c r="BJ20" s="516">
        <v>1.221531470376489</v>
      </c>
      <c r="BK20" s="516">
        <v>1.4007757285709026</v>
      </c>
      <c r="BL20" s="516">
        <v>1.8244595136349979</v>
      </c>
      <c r="BM20" s="516">
        <v>2.6194879647483651</v>
      </c>
      <c r="BN20" s="516">
        <v>2.9938302080290007</v>
      </c>
      <c r="BO20" s="516">
        <v>3.60291287894885</v>
      </c>
      <c r="BP20" s="516">
        <v>4.6984212498278017</v>
      </c>
      <c r="BQ20" s="516">
        <v>5.9388008020396468</v>
      </c>
      <c r="BR20" s="516">
        <v>7.1040986012377694</v>
      </c>
      <c r="BS20" s="516">
        <v>8.6052891119556101</v>
      </c>
      <c r="BT20" s="516">
        <v>9.7416304714027984</v>
      </c>
      <c r="BU20" s="516">
        <v>10.656895383790856</v>
      </c>
      <c r="BV20" s="516">
        <v>12.174471764948578</v>
      </c>
      <c r="BW20" s="516">
        <v>13.679666973198302</v>
      </c>
      <c r="BX20" s="517">
        <v>15.172150288702387</v>
      </c>
      <c r="BY20" s="517">
        <v>17.118672748097286</v>
      </c>
      <c r="BZ20" s="517">
        <v>19.385844151240281</v>
      </c>
      <c r="CA20" s="517">
        <v>25.18600998585184</v>
      </c>
      <c r="CB20" s="517">
        <v>33.568885197768452</v>
      </c>
      <c r="CC20" s="517">
        <v>36.726829457259093</v>
      </c>
      <c r="CD20" s="517">
        <v>39.887035595550593</v>
      </c>
      <c r="CE20" s="517">
        <v>41.859017231059219</v>
      </c>
      <c r="CF20" s="517">
        <v>43.647521029844818</v>
      </c>
      <c r="CG20" s="517">
        <v>45.700722924959088</v>
      </c>
      <c r="CH20" s="518">
        <v>47.839260603984854</v>
      </c>
    </row>
    <row r="21" spans="1:86" ht="25.5" customHeight="1" x14ac:dyDescent="0.3">
      <c r="A21" s="417"/>
      <c r="B21" s="450" t="s">
        <v>376</v>
      </c>
      <c r="C21" s="515"/>
      <c r="D21" s="510">
        <v>0</v>
      </c>
      <c r="E21" s="510">
        <v>0</v>
      </c>
      <c r="F21" s="510">
        <v>0</v>
      </c>
      <c r="G21" s="510">
        <v>0</v>
      </c>
      <c r="H21" s="510">
        <v>0</v>
      </c>
      <c r="I21" s="510">
        <v>0</v>
      </c>
      <c r="J21" s="510">
        <v>0</v>
      </c>
      <c r="K21" s="510">
        <v>0</v>
      </c>
      <c r="L21" s="510">
        <v>0</v>
      </c>
      <c r="M21" s="510">
        <v>0</v>
      </c>
      <c r="N21" s="510">
        <v>0</v>
      </c>
      <c r="O21" s="510">
        <v>0</v>
      </c>
      <c r="P21" s="510">
        <v>0</v>
      </c>
      <c r="Q21" s="510">
        <v>0</v>
      </c>
      <c r="R21" s="510">
        <v>0</v>
      </c>
      <c r="S21" s="510">
        <v>0</v>
      </c>
      <c r="T21" s="510">
        <v>0</v>
      </c>
      <c r="U21" s="510">
        <v>0</v>
      </c>
      <c r="V21" s="510">
        <v>0</v>
      </c>
      <c r="W21" s="510">
        <v>0</v>
      </c>
      <c r="X21" s="510">
        <v>0</v>
      </c>
      <c r="Y21" s="510">
        <v>0</v>
      </c>
      <c r="Z21" s="510">
        <v>0</v>
      </c>
      <c r="AA21" s="510">
        <v>0</v>
      </c>
      <c r="AB21" s="510">
        <v>0</v>
      </c>
      <c r="AC21" s="510">
        <v>0</v>
      </c>
      <c r="AD21" s="510">
        <v>0</v>
      </c>
      <c r="AE21" s="510">
        <v>0</v>
      </c>
      <c r="AF21" s="510">
        <v>0</v>
      </c>
      <c r="AG21" s="510">
        <v>0</v>
      </c>
      <c r="AH21" s="510">
        <v>0</v>
      </c>
      <c r="AI21" s="510">
        <v>0</v>
      </c>
      <c r="AJ21" s="510">
        <v>0</v>
      </c>
      <c r="AK21" s="510">
        <v>0</v>
      </c>
      <c r="AL21" s="510">
        <v>0</v>
      </c>
      <c r="AM21" s="510">
        <v>0</v>
      </c>
      <c r="AN21" s="510">
        <v>0</v>
      </c>
      <c r="AO21" s="510">
        <v>0</v>
      </c>
      <c r="AP21" s="510">
        <v>0</v>
      </c>
      <c r="AQ21" s="510">
        <v>0</v>
      </c>
      <c r="AR21" s="510">
        <v>0</v>
      </c>
      <c r="AS21" s="510">
        <v>0</v>
      </c>
      <c r="AT21" s="510">
        <v>0</v>
      </c>
      <c r="AU21" s="510">
        <v>0</v>
      </c>
      <c r="AV21" s="510">
        <v>0</v>
      </c>
      <c r="AW21" s="510">
        <v>0</v>
      </c>
      <c r="AX21" s="510">
        <v>0</v>
      </c>
      <c r="AY21" s="510">
        <v>0</v>
      </c>
      <c r="AZ21" s="510">
        <v>0</v>
      </c>
      <c r="BA21" s="510">
        <v>0</v>
      </c>
      <c r="BB21" s="510">
        <v>0</v>
      </c>
      <c r="BC21" s="510">
        <v>0</v>
      </c>
      <c r="BD21" s="510">
        <v>0</v>
      </c>
      <c r="BE21" s="510">
        <v>0</v>
      </c>
      <c r="BF21" s="510">
        <v>0</v>
      </c>
      <c r="BG21" s="510">
        <v>0</v>
      </c>
      <c r="BH21" s="510">
        <v>0</v>
      </c>
      <c r="BI21" s="510">
        <v>0</v>
      </c>
      <c r="BJ21" s="510">
        <v>0</v>
      </c>
      <c r="BK21" s="510">
        <v>0</v>
      </c>
      <c r="BL21" s="510">
        <v>0</v>
      </c>
      <c r="BM21" s="510">
        <v>93.921000000000006</v>
      </c>
      <c r="BN21" s="510">
        <v>102.098</v>
      </c>
      <c r="BO21" s="510">
        <v>89.876000000000005</v>
      </c>
      <c r="BP21" s="510">
        <v>92.341999999999999</v>
      </c>
      <c r="BQ21" s="510">
        <v>104.479</v>
      </c>
      <c r="BR21" s="510">
        <v>93.626999999999995</v>
      </c>
      <c r="BS21" s="510">
        <v>93.218000000000004</v>
      </c>
      <c r="BT21" s="510">
        <v>99.73</v>
      </c>
      <c r="BU21" s="510">
        <v>106.14100000000001</v>
      </c>
      <c r="BV21" s="510">
        <v>123.02200000000001</v>
      </c>
      <c r="BW21" s="510">
        <v>145.50171044000001</v>
      </c>
      <c r="BX21" s="510">
        <v>104.46299999999999</v>
      </c>
      <c r="BY21" s="510">
        <v>146.46700000000001</v>
      </c>
      <c r="BZ21" s="510">
        <v>177.26599999999999</v>
      </c>
      <c r="CA21" s="510">
        <v>248.886</v>
      </c>
      <c r="CB21" s="510">
        <v>306.31900000000002</v>
      </c>
      <c r="CC21" s="510">
        <v>310.03100000000001</v>
      </c>
      <c r="CD21" s="510">
        <v>365.39</v>
      </c>
      <c r="CE21" s="510">
        <v>424.93200000000002</v>
      </c>
      <c r="CF21" s="510">
        <v>459.36799999999999</v>
      </c>
      <c r="CG21" s="510">
        <v>486.75299999999999</v>
      </c>
      <c r="CH21" s="513">
        <v>512.32000000000005</v>
      </c>
    </row>
    <row r="22" spans="1:86" s="287" customFormat="1" ht="26.25" customHeight="1" x14ac:dyDescent="0.3">
      <c r="B22" s="461" t="s">
        <v>415</v>
      </c>
      <c r="C22" s="521"/>
      <c r="D22" s="514">
        <v>0</v>
      </c>
      <c r="E22" s="514">
        <v>0</v>
      </c>
      <c r="F22" s="514">
        <v>0</v>
      </c>
      <c r="G22" s="514">
        <v>0</v>
      </c>
      <c r="H22" s="514">
        <v>0</v>
      </c>
      <c r="I22" s="514">
        <v>0</v>
      </c>
      <c r="J22" s="514">
        <v>0</v>
      </c>
      <c r="K22" s="514">
        <v>0</v>
      </c>
      <c r="L22" s="514">
        <v>0</v>
      </c>
      <c r="M22" s="514">
        <v>0</v>
      </c>
      <c r="N22" s="514">
        <v>0</v>
      </c>
      <c r="O22" s="514">
        <v>0</v>
      </c>
      <c r="P22" s="514">
        <v>0</v>
      </c>
      <c r="Q22" s="514">
        <v>0</v>
      </c>
      <c r="R22" s="514">
        <v>0</v>
      </c>
      <c r="S22" s="514">
        <v>0</v>
      </c>
      <c r="T22" s="514">
        <v>0</v>
      </c>
      <c r="U22" s="514">
        <v>0</v>
      </c>
      <c r="V22" s="514">
        <v>0</v>
      </c>
      <c r="W22" s="514">
        <v>0</v>
      </c>
      <c r="X22" s="514">
        <v>0</v>
      </c>
      <c r="Y22" s="514">
        <v>0</v>
      </c>
      <c r="Z22" s="514">
        <v>0</v>
      </c>
      <c r="AA22" s="514">
        <v>0</v>
      </c>
      <c r="AB22" s="514">
        <v>0</v>
      </c>
      <c r="AC22" s="514">
        <v>0</v>
      </c>
      <c r="AD22" s="514">
        <v>0</v>
      </c>
      <c r="AE22" s="514">
        <v>0.2</v>
      </c>
      <c r="AF22" s="514">
        <f t="shared" ref="AF22:CG22" si="11">SUM(AF23:AF25)</f>
        <v>8.1999999999999993</v>
      </c>
      <c r="AG22" s="514">
        <f t="shared" si="11"/>
        <v>19.8</v>
      </c>
      <c r="AH22" s="514">
        <f t="shared" si="11"/>
        <v>47</v>
      </c>
      <c r="AI22" s="514">
        <f t="shared" si="11"/>
        <v>79</v>
      </c>
      <c r="AJ22" s="514">
        <f t="shared" si="11"/>
        <v>125.00000000000001</v>
      </c>
      <c r="AK22" s="514">
        <f t="shared" si="11"/>
        <v>173</v>
      </c>
      <c r="AL22" s="514">
        <f t="shared" si="11"/>
        <v>236</v>
      </c>
      <c r="AM22" s="514">
        <f t="shared" si="11"/>
        <v>304</v>
      </c>
      <c r="AN22" s="514">
        <f t="shared" si="11"/>
        <v>356</v>
      </c>
      <c r="AO22" s="514">
        <f t="shared" si="11"/>
        <v>422</v>
      </c>
      <c r="AP22" s="514">
        <f t="shared" si="11"/>
        <v>514</v>
      </c>
      <c r="AQ22" s="514">
        <f t="shared" si="11"/>
        <v>596.22199999999998</v>
      </c>
      <c r="AR22" s="514">
        <f t="shared" si="11"/>
        <v>675.34</v>
      </c>
      <c r="AS22" s="514">
        <f t="shared" si="11"/>
        <v>769.49900000000002</v>
      </c>
      <c r="AT22" s="514">
        <f t="shared" si="11"/>
        <v>883.25800000000027</v>
      </c>
      <c r="AU22" s="514">
        <f t="shared" si="11"/>
        <v>1061.8779999999999</v>
      </c>
      <c r="AV22" s="514">
        <f t="shared" si="11"/>
        <v>68.302000000000007</v>
      </c>
      <c r="AW22" s="514">
        <f t="shared" si="11"/>
        <v>0</v>
      </c>
      <c r="AX22" s="514">
        <f t="shared" si="11"/>
        <v>0</v>
      </c>
      <c r="AY22" s="514">
        <f t="shared" si="11"/>
        <v>0</v>
      </c>
      <c r="AZ22" s="514">
        <f t="shared" si="11"/>
        <v>0</v>
      </c>
      <c r="BA22" s="514">
        <f t="shared" si="11"/>
        <v>0</v>
      </c>
      <c r="BB22" s="514">
        <f t="shared" si="11"/>
        <v>0</v>
      </c>
      <c r="BC22" s="514">
        <f t="shared" si="11"/>
        <v>0</v>
      </c>
      <c r="BD22" s="514">
        <f t="shared" si="11"/>
        <v>0</v>
      </c>
      <c r="BE22" s="514">
        <f t="shared" si="11"/>
        <v>0</v>
      </c>
      <c r="BF22" s="514">
        <f t="shared" si="11"/>
        <v>0</v>
      </c>
      <c r="BG22" s="514">
        <f t="shared" si="11"/>
        <v>0</v>
      </c>
      <c r="BH22" s="514">
        <f t="shared" si="11"/>
        <v>0</v>
      </c>
      <c r="BI22" s="514">
        <f t="shared" si="11"/>
        <v>0</v>
      </c>
      <c r="BJ22" s="514">
        <f t="shared" si="11"/>
        <v>0</v>
      </c>
      <c r="BK22" s="514">
        <f t="shared" si="11"/>
        <v>0</v>
      </c>
      <c r="BL22" s="514">
        <f t="shared" si="11"/>
        <v>0</v>
      </c>
      <c r="BM22" s="514">
        <f t="shared" si="11"/>
        <v>0</v>
      </c>
      <c r="BN22" s="514">
        <f t="shared" si="11"/>
        <v>0</v>
      </c>
      <c r="BO22" s="514">
        <f t="shared" si="11"/>
        <v>0</v>
      </c>
      <c r="BP22" s="514">
        <f t="shared" si="11"/>
        <v>0</v>
      </c>
      <c r="BQ22" s="514">
        <f t="shared" si="11"/>
        <v>0</v>
      </c>
      <c r="BR22" s="514">
        <f t="shared" si="11"/>
        <v>0</v>
      </c>
      <c r="BS22" s="514">
        <f t="shared" si="11"/>
        <v>0</v>
      </c>
      <c r="BT22" s="514">
        <f t="shared" si="11"/>
        <v>0</v>
      </c>
      <c r="BU22" s="514">
        <f t="shared" si="11"/>
        <v>0</v>
      </c>
      <c r="BV22" s="514">
        <f t="shared" si="11"/>
        <v>0</v>
      </c>
      <c r="BW22" s="514">
        <f t="shared" si="11"/>
        <v>0</v>
      </c>
      <c r="BX22" s="510">
        <f t="shared" si="11"/>
        <v>0</v>
      </c>
      <c r="BY22" s="510">
        <f t="shared" si="11"/>
        <v>0</v>
      </c>
      <c r="BZ22" s="510">
        <f t="shared" si="11"/>
        <v>0</v>
      </c>
      <c r="CA22" s="510">
        <f t="shared" si="11"/>
        <v>0</v>
      </c>
      <c r="CB22" s="510">
        <f t="shared" si="11"/>
        <v>0</v>
      </c>
      <c r="CC22" s="510">
        <f t="shared" si="11"/>
        <v>0</v>
      </c>
      <c r="CD22" s="510">
        <f t="shared" si="11"/>
        <v>0</v>
      </c>
      <c r="CE22" s="510">
        <f t="shared" si="11"/>
        <v>0</v>
      </c>
      <c r="CF22" s="510">
        <f t="shared" si="11"/>
        <v>0</v>
      </c>
      <c r="CG22" s="510">
        <f t="shared" si="11"/>
        <v>0</v>
      </c>
      <c r="CH22" s="513">
        <f>SUM(CH23:CH25)</f>
        <v>0</v>
      </c>
    </row>
    <row r="23" spans="1:86" x14ac:dyDescent="0.25">
      <c r="A23" s="417"/>
      <c r="B23" s="333" t="s">
        <v>785</v>
      </c>
      <c r="C23" s="515"/>
      <c r="D23" s="516">
        <v>0</v>
      </c>
      <c r="E23" s="516">
        <v>0</v>
      </c>
      <c r="F23" s="516">
        <v>0</v>
      </c>
      <c r="G23" s="516">
        <v>0</v>
      </c>
      <c r="H23" s="516">
        <v>0</v>
      </c>
      <c r="I23" s="516">
        <v>0</v>
      </c>
      <c r="J23" s="516">
        <v>0</v>
      </c>
      <c r="K23" s="516">
        <v>0</v>
      </c>
      <c r="L23" s="516">
        <v>0</v>
      </c>
      <c r="M23" s="516">
        <v>0</v>
      </c>
      <c r="N23" s="516">
        <v>0</v>
      </c>
      <c r="O23" s="516">
        <v>0</v>
      </c>
      <c r="P23" s="516">
        <v>0</v>
      </c>
      <c r="Q23" s="516">
        <v>0</v>
      </c>
      <c r="R23" s="516">
        <v>0</v>
      </c>
      <c r="S23" s="516">
        <v>0</v>
      </c>
      <c r="T23" s="516">
        <v>0</v>
      </c>
      <c r="U23" s="516">
        <v>0</v>
      </c>
      <c r="V23" s="516">
        <v>0</v>
      </c>
      <c r="W23" s="516">
        <v>0</v>
      </c>
      <c r="X23" s="516">
        <v>0</v>
      </c>
      <c r="Y23" s="516">
        <v>0</v>
      </c>
      <c r="Z23" s="516">
        <v>0</v>
      </c>
      <c r="AA23" s="516">
        <v>0</v>
      </c>
      <c r="AB23" s="516">
        <v>0</v>
      </c>
      <c r="AC23" s="516">
        <v>0</v>
      </c>
      <c r="AD23" s="516">
        <v>0</v>
      </c>
      <c r="AE23" s="516">
        <v>0</v>
      </c>
      <c r="AF23" s="516">
        <v>0.81776216467309248</v>
      </c>
      <c r="AG23" s="516">
        <v>4.0289296143389386</v>
      </c>
      <c r="AH23" s="516">
        <v>9.1014969282685811</v>
      </c>
      <c r="AI23" s="516">
        <v>11.640236243555856</v>
      </c>
      <c r="AJ23" s="516">
        <v>13.630234353478913</v>
      </c>
      <c r="AK23" s="516">
        <v>15.590189419879557</v>
      </c>
      <c r="AL23" s="516">
        <v>17.539349755901764</v>
      </c>
      <c r="AM23" s="516">
        <v>18.772171160752329</v>
      </c>
      <c r="AN23" s="516">
        <v>18.932891833284359</v>
      </c>
      <c r="AO23" s="516">
        <v>19.456935976129234</v>
      </c>
      <c r="AP23" s="516">
        <v>20.544119957107366</v>
      </c>
      <c r="AQ23" s="516">
        <v>21.373524682261195</v>
      </c>
      <c r="AR23" s="516">
        <v>22.393906028598739</v>
      </c>
      <c r="AS23" s="516">
        <v>23.906947632296195</v>
      </c>
      <c r="AT23" s="516">
        <v>26.429268414933048</v>
      </c>
      <c r="AU23" s="516">
        <v>30.590785383135724</v>
      </c>
      <c r="AV23" s="516">
        <v>1.9676571350371104</v>
      </c>
      <c r="AW23" s="516">
        <v>0</v>
      </c>
      <c r="AX23" s="516">
        <v>0</v>
      </c>
      <c r="AY23" s="516">
        <v>0</v>
      </c>
      <c r="AZ23" s="516">
        <v>0</v>
      </c>
      <c r="BA23" s="516">
        <v>0</v>
      </c>
      <c r="BB23" s="516">
        <v>0</v>
      </c>
      <c r="BC23" s="516">
        <v>0</v>
      </c>
      <c r="BD23" s="516">
        <v>0</v>
      </c>
      <c r="BE23" s="516">
        <v>0</v>
      </c>
      <c r="BF23" s="516">
        <v>0</v>
      </c>
      <c r="BG23" s="516">
        <v>0</v>
      </c>
      <c r="BH23" s="516">
        <v>0</v>
      </c>
      <c r="BI23" s="516">
        <v>0</v>
      </c>
      <c r="BJ23" s="516">
        <v>0</v>
      </c>
      <c r="BK23" s="516">
        <v>0</v>
      </c>
      <c r="BL23" s="516">
        <v>0</v>
      </c>
      <c r="BM23" s="516">
        <v>0</v>
      </c>
      <c r="BN23" s="516">
        <v>0</v>
      </c>
      <c r="BO23" s="516">
        <v>0</v>
      </c>
      <c r="BP23" s="516">
        <v>0</v>
      </c>
      <c r="BQ23" s="516">
        <v>0</v>
      </c>
      <c r="BR23" s="516">
        <v>0</v>
      </c>
      <c r="BS23" s="516">
        <v>0</v>
      </c>
      <c r="BT23" s="516">
        <v>0</v>
      </c>
      <c r="BU23" s="516">
        <v>0</v>
      </c>
      <c r="BV23" s="516">
        <v>0</v>
      </c>
      <c r="BW23" s="516">
        <v>0</v>
      </c>
      <c r="BX23" s="517">
        <v>0</v>
      </c>
      <c r="BY23" s="517">
        <v>0</v>
      </c>
      <c r="BZ23" s="517">
        <v>0</v>
      </c>
      <c r="CA23" s="517">
        <v>0</v>
      </c>
      <c r="CB23" s="517">
        <v>0</v>
      </c>
      <c r="CC23" s="517">
        <v>0</v>
      </c>
      <c r="CD23" s="517">
        <v>0</v>
      </c>
      <c r="CE23" s="517">
        <v>0</v>
      </c>
      <c r="CF23" s="517">
        <v>0</v>
      </c>
      <c r="CG23" s="517">
        <v>0</v>
      </c>
      <c r="CH23" s="518">
        <v>0</v>
      </c>
    </row>
    <row r="24" spans="1:86" x14ac:dyDescent="0.25">
      <c r="A24" s="417"/>
      <c r="B24" s="333" t="s">
        <v>569</v>
      </c>
      <c r="C24" s="515"/>
      <c r="D24" s="516">
        <v>0</v>
      </c>
      <c r="E24" s="516">
        <v>0</v>
      </c>
      <c r="F24" s="516">
        <v>0</v>
      </c>
      <c r="G24" s="516">
        <v>0</v>
      </c>
      <c r="H24" s="516">
        <v>0</v>
      </c>
      <c r="I24" s="516">
        <v>0</v>
      </c>
      <c r="J24" s="516">
        <v>0</v>
      </c>
      <c r="K24" s="516">
        <v>0</v>
      </c>
      <c r="L24" s="516">
        <v>0</v>
      </c>
      <c r="M24" s="516">
        <v>0</v>
      </c>
      <c r="N24" s="516">
        <v>0</v>
      </c>
      <c r="O24" s="516">
        <v>0</v>
      </c>
      <c r="P24" s="516">
        <v>0</v>
      </c>
      <c r="Q24" s="516">
        <v>0</v>
      </c>
      <c r="R24" s="516">
        <v>0</v>
      </c>
      <c r="S24" s="516">
        <v>0</v>
      </c>
      <c r="T24" s="516">
        <v>0</v>
      </c>
      <c r="U24" s="516">
        <v>0</v>
      </c>
      <c r="V24" s="516">
        <v>0</v>
      </c>
      <c r="W24" s="516">
        <v>0</v>
      </c>
      <c r="X24" s="516">
        <v>0</v>
      </c>
      <c r="Y24" s="516">
        <v>0</v>
      </c>
      <c r="Z24" s="516">
        <v>0</v>
      </c>
      <c r="AA24" s="516">
        <v>0</v>
      </c>
      <c r="AB24" s="516">
        <v>0</v>
      </c>
      <c r="AC24" s="516">
        <v>0</v>
      </c>
      <c r="AD24" s="516">
        <v>0</v>
      </c>
      <c r="AE24" s="516">
        <v>0</v>
      </c>
      <c r="AF24" s="516">
        <v>7.3822378353269071</v>
      </c>
      <c r="AG24" s="516">
        <v>15.771070385661062</v>
      </c>
      <c r="AH24" s="516">
        <v>37.898503071731419</v>
      </c>
      <c r="AI24" s="516">
        <v>64.855703618254054</v>
      </c>
      <c r="AJ24" s="516">
        <v>96.569209265311542</v>
      </c>
      <c r="AK24" s="516">
        <v>127.84580671123882</v>
      </c>
      <c r="AL24" s="516">
        <v>169.68592537968243</v>
      </c>
      <c r="AM24" s="516">
        <v>214.43796792257592</v>
      </c>
      <c r="AN24" s="516">
        <v>245.28870869995595</v>
      </c>
      <c r="AO24" s="516">
        <v>282.49343254041281</v>
      </c>
      <c r="AP24" s="516">
        <v>335.26923366467042</v>
      </c>
      <c r="AQ24" s="516">
        <v>380.55923785764566</v>
      </c>
      <c r="AR24" s="516">
        <v>421.4691414374301</v>
      </c>
      <c r="AS24" s="516">
        <v>470.12556674757064</v>
      </c>
      <c r="AT24" s="516">
        <v>529.02542592395196</v>
      </c>
      <c r="AU24" s="516">
        <v>628.73314831467371</v>
      </c>
      <c r="AV24" s="516">
        <v>40.441304458882144</v>
      </c>
      <c r="AW24" s="516">
        <v>0</v>
      </c>
      <c r="AX24" s="516">
        <v>0</v>
      </c>
      <c r="AY24" s="516">
        <v>0</v>
      </c>
      <c r="AZ24" s="516">
        <v>0</v>
      </c>
      <c r="BA24" s="516">
        <v>0</v>
      </c>
      <c r="BB24" s="516">
        <v>0</v>
      </c>
      <c r="BC24" s="516">
        <v>0</v>
      </c>
      <c r="BD24" s="516">
        <v>0</v>
      </c>
      <c r="BE24" s="516">
        <v>0</v>
      </c>
      <c r="BF24" s="516">
        <v>0</v>
      </c>
      <c r="BG24" s="516">
        <v>0</v>
      </c>
      <c r="BH24" s="516">
        <v>0</v>
      </c>
      <c r="BI24" s="516">
        <v>0</v>
      </c>
      <c r="BJ24" s="516">
        <v>0</v>
      </c>
      <c r="BK24" s="516">
        <v>0</v>
      </c>
      <c r="BL24" s="516">
        <v>0</v>
      </c>
      <c r="BM24" s="516">
        <v>0</v>
      </c>
      <c r="BN24" s="516">
        <v>0</v>
      </c>
      <c r="BO24" s="516">
        <v>0</v>
      </c>
      <c r="BP24" s="516">
        <v>0</v>
      </c>
      <c r="BQ24" s="516">
        <v>0</v>
      </c>
      <c r="BR24" s="516">
        <v>0</v>
      </c>
      <c r="BS24" s="516">
        <v>0</v>
      </c>
      <c r="BT24" s="516">
        <v>0</v>
      </c>
      <c r="BU24" s="516">
        <v>0</v>
      </c>
      <c r="BV24" s="516">
        <v>0</v>
      </c>
      <c r="BW24" s="516">
        <v>0</v>
      </c>
      <c r="BX24" s="517">
        <v>0</v>
      </c>
      <c r="BY24" s="517">
        <v>0</v>
      </c>
      <c r="BZ24" s="517">
        <v>0</v>
      </c>
      <c r="CA24" s="517">
        <v>0</v>
      </c>
      <c r="CB24" s="517">
        <v>0</v>
      </c>
      <c r="CC24" s="517">
        <v>0</v>
      </c>
      <c r="CD24" s="517">
        <v>0</v>
      </c>
      <c r="CE24" s="517">
        <v>0</v>
      </c>
      <c r="CF24" s="517">
        <v>0</v>
      </c>
      <c r="CG24" s="517">
        <v>0</v>
      </c>
      <c r="CH24" s="518">
        <v>0</v>
      </c>
    </row>
    <row r="25" spans="1:86" s="431" customFormat="1" ht="25.5" customHeight="1" thickBot="1" x14ac:dyDescent="0.3">
      <c r="B25" s="522" t="s">
        <v>568</v>
      </c>
      <c r="C25" s="523"/>
      <c r="D25" s="524">
        <v>0</v>
      </c>
      <c r="E25" s="524">
        <v>0</v>
      </c>
      <c r="F25" s="524">
        <v>0</v>
      </c>
      <c r="G25" s="524">
        <v>0</v>
      </c>
      <c r="H25" s="524">
        <v>0</v>
      </c>
      <c r="I25" s="524">
        <v>0</v>
      </c>
      <c r="J25" s="524">
        <v>0</v>
      </c>
      <c r="K25" s="524">
        <v>0</v>
      </c>
      <c r="L25" s="524">
        <v>0</v>
      </c>
      <c r="M25" s="524">
        <v>0</v>
      </c>
      <c r="N25" s="524">
        <v>0</v>
      </c>
      <c r="O25" s="524">
        <v>0</v>
      </c>
      <c r="P25" s="524">
        <v>0</v>
      </c>
      <c r="Q25" s="524">
        <v>0</v>
      </c>
      <c r="R25" s="524">
        <v>0</v>
      </c>
      <c r="S25" s="524">
        <v>0</v>
      </c>
      <c r="T25" s="524">
        <v>0</v>
      </c>
      <c r="U25" s="524">
        <v>0</v>
      </c>
      <c r="V25" s="524">
        <v>0</v>
      </c>
      <c r="W25" s="524">
        <v>0</v>
      </c>
      <c r="X25" s="524">
        <v>0</v>
      </c>
      <c r="Y25" s="524">
        <v>0</v>
      </c>
      <c r="Z25" s="524">
        <v>0</v>
      </c>
      <c r="AA25" s="524">
        <v>0</v>
      </c>
      <c r="AB25" s="524">
        <v>0</v>
      </c>
      <c r="AC25" s="524">
        <v>0</v>
      </c>
      <c r="AD25" s="524">
        <v>0</v>
      </c>
      <c r="AE25" s="524">
        <v>0</v>
      </c>
      <c r="AF25" s="524">
        <v>0</v>
      </c>
      <c r="AG25" s="524">
        <v>0</v>
      </c>
      <c r="AH25" s="524">
        <v>0</v>
      </c>
      <c r="AI25" s="524">
        <v>2.5040601381900864</v>
      </c>
      <c r="AJ25" s="524">
        <v>14.800556381209555</v>
      </c>
      <c r="AK25" s="524">
        <v>29.564003868881628</v>
      </c>
      <c r="AL25" s="524">
        <v>48.774724864415802</v>
      </c>
      <c r="AM25" s="524">
        <v>70.789860916671742</v>
      </c>
      <c r="AN25" s="524">
        <v>91.778399466759709</v>
      </c>
      <c r="AO25" s="524">
        <v>120.04963148345799</v>
      </c>
      <c r="AP25" s="524">
        <v>158.18664637822221</v>
      </c>
      <c r="AQ25" s="524">
        <v>194.28923746009318</v>
      </c>
      <c r="AR25" s="524">
        <v>231.47695253397123</v>
      </c>
      <c r="AS25" s="524">
        <v>275.4664856201332</v>
      </c>
      <c r="AT25" s="524">
        <v>327.80330566111519</v>
      </c>
      <c r="AU25" s="524">
        <v>402.55406630219051</v>
      </c>
      <c r="AV25" s="524">
        <v>25.893038406080755</v>
      </c>
      <c r="AW25" s="524">
        <v>0</v>
      </c>
      <c r="AX25" s="524">
        <v>0</v>
      </c>
      <c r="AY25" s="524">
        <v>0</v>
      </c>
      <c r="AZ25" s="524">
        <v>0</v>
      </c>
      <c r="BA25" s="524">
        <v>0</v>
      </c>
      <c r="BB25" s="524">
        <v>0</v>
      </c>
      <c r="BC25" s="524">
        <v>0</v>
      </c>
      <c r="BD25" s="524">
        <v>0</v>
      </c>
      <c r="BE25" s="524">
        <v>0</v>
      </c>
      <c r="BF25" s="524">
        <v>0</v>
      </c>
      <c r="BG25" s="524">
        <v>0</v>
      </c>
      <c r="BH25" s="524">
        <v>0</v>
      </c>
      <c r="BI25" s="524">
        <v>0</v>
      </c>
      <c r="BJ25" s="524">
        <v>0</v>
      </c>
      <c r="BK25" s="524">
        <v>0</v>
      </c>
      <c r="BL25" s="524">
        <v>0</v>
      </c>
      <c r="BM25" s="524">
        <v>0</v>
      </c>
      <c r="BN25" s="524">
        <v>0</v>
      </c>
      <c r="BO25" s="524">
        <v>0</v>
      </c>
      <c r="BP25" s="524">
        <v>0</v>
      </c>
      <c r="BQ25" s="524">
        <v>0</v>
      </c>
      <c r="BR25" s="524">
        <v>0</v>
      </c>
      <c r="BS25" s="524">
        <v>0</v>
      </c>
      <c r="BT25" s="524">
        <v>0</v>
      </c>
      <c r="BU25" s="524">
        <v>0</v>
      </c>
      <c r="BV25" s="524">
        <v>0</v>
      </c>
      <c r="BW25" s="524">
        <v>0</v>
      </c>
      <c r="BX25" s="524">
        <v>0</v>
      </c>
      <c r="BY25" s="524">
        <v>0</v>
      </c>
      <c r="BZ25" s="524">
        <v>0</v>
      </c>
      <c r="CA25" s="524">
        <v>0</v>
      </c>
      <c r="CB25" s="524">
        <v>0</v>
      </c>
      <c r="CC25" s="524">
        <v>0</v>
      </c>
      <c r="CD25" s="524">
        <v>0</v>
      </c>
      <c r="CE25" s="524">
        <v>0</v>
      </c>
      <c r="CF25" s="524">
        <v>0</v>
      </c>
      <c r="CG25" s="524">
        <v>0</v>
      </c>
      <c r="CH25" s="525">
        <v>0</v>
      </c>
    </row>
    <row r="26" spans="1:86" ht="26.25" customHeight="1" x14ac:dyDescent="0.3">
      <c r="A26" s="472"/>
      <c r="B26" s="123" t="s">
        <v>783</v>
      </c>
      <c r="D26" s="49" t="s">
        <v>297</v>
      </c>
      <c r="E26" s="49" t="s">
        <v>298</v>
      </c>
      <c r="F26" s="49" t="s">
        <v>299</v>
      </c>
      <c r="G26" s="49" t="s">
        <v>300</v>
      </c>
      <c r="H26" s="49" t="s">
        <v>301</v>
      </c>
      <c r="I26" s="49" t="s">
        <v>302</v>
      </c>
      <c r="J26" s="49" t="s">
        <v>303</v>
      </c>
      <c r="K26" s="49" t="s">
        <v>304</v>
      </c>
      <c r="L26" s="49" t="s">
        <v>305</v>
      </c>
      <c r="M26" s="49" t="s">
        <v>306</v>
      </c>
      <c r="N26" s="49" t="s">
        <v>307</v>
      </c>
      <c r="O26" s="49" t="s">
        <v>308</v>
      </c>
      <c r="P26" s="49" t="s">
        <v>309</v>
      </c>
      <c r="Q26" s="49" t="s">
        <v>310</v>
      </c>
      <c r="R26" s="49" t="s">
        <v>311</v>
      </c>
      <c r="S26" s="49" t="s">
        <v>312</v>
      </c>
      <c r="T26" s="49" t="s">
        <v>313</v>
      </c>
      <c r="U26" s="49" t="s">
        <v>314</v>
      </c>
      <c r="V26" s="49" t="s">
        <v>315</v>
      </c>
      <c r="W26" s="49" t="s">
        <v>316</v>
      </c>
      <c r="X26" s="49" t="s">
        <v>317</v>
      </c>
      <c r="Y26" s="49" t="s">
        <v>318</v>
      </c>
      <c r="Z26" s="49" t="s">
        <v>319</v>
      </c>
      <c r="AA26" s="49" t="s">
        <v>320</v>
      </c>
      <c r="AB26" s="49" t="s">
        <v>321</v>
      </c>
      <c r="AC26" s="49" t="s">
        <v>322</v>
      </c>
      <c r="AD26" s="49" t="s">
        <v>323</v>
      </c>
      <c r="AE26" s="49" t="s">
        <v>324</v>
      </c>
      <c r="AF26" s="49" t="s">
        <v>325</v>
      </c>
      <c r="AG26" s="49" t="s">
        <v>326</v>
      </c>
      <c r="AH26" s="49" t="s">
        <v>327</v>
      </c>
      <c r="AI26" s="49" t="s">
        <v>328</v>
      </c>
      <c r="AJ26" s="49" t="s">
        <v>329</v>
      </c>
      <c r="AK26" s="49" t="s">
        <v>330</v>
      </c>
      <c r="AL26" s="49" t="s">
        <v>331</v>
      </c>
      <c r="AM26" s="49" t="s">
        <v>332</v>
      </c>
      <c r="AN26" s="49" t="s">
        <v>333</v>
      </c>
      <c r="AO26" s="49" t="s">
        <v>334</v>
      </c>
      <c r="AP26" s="49" t="s">
        <v>335</v>
      </c>
      <c r="AQ26" s="49" t="s">
        <v>336</v>
      </c>
      <c r="AR26" s="49" t="s">
        <v>337</v>
      </c>
      <c r="AS26" s="49" t="s">
        <v>338</v>
      </c>
      <c r="AT26" s="49" t="s">
        <v>339</v>
      </c>
      <c r="AU26" s="49" t="s">
        <v>340</v>
      </c>
      <c r="AV26" s="49" t="s">
        <v>341</v>
      </c>
      <c r="AW26" s="49" t="s">
        <v>342</v>
      </c>
      <c r="AX26" s="49" t="s">
        <v>343</v>
      </c>
      <c r="AY26" s="49" t="s">
        <v>226</v>
      </c>
      <c r="AZ26" s="49" t="s">
        <v>227</v>
      </c>
      <c r="BA26" s="49" t="s">
        <v>228</v>
      </c>
      <c r="BB26" s="49" t="s">
        <v>229</v>
      </c>
      <c r="BC26" s="49" t="s">
        <v>230</v>
      </c>
      <c r="BD26" s="49" t="s">
        <v>231</v>
      </c>
      <c r="BE26" s="49" t="s">
        <v>232</v>
      </c>
      <c r="BF26" s="49" t="s">
        <v>233</v>
      </c>
      <c r="BG26" s="49" t="s">
        <v>234</v>
      </c>
      <c r="BH26" s="49" t="s">
        <v>235</v>
      </c>
      <c r="BI26" s="49" t="s">
        <v>236</v>
      </c>
      <c r="BJ26" s="49" t="s">
        <v>237</v>
      </c>
      <c r="BK26" s="49" t="s">
        <v>238</v>
      </c>
      <c r="BL26" s="49" t="s">
        <v>239</v>
      </c>
      <c r="BM26" s="49" t="s">
        <v>240</v>
      </c>
      <c r="BN26" s="49" t="s">
        <v>241</v>
      </c>
      <c r="BO26" s="49" t="s">
        <v>242</v>
      </c>
      <c r="BP26" s="49" t="s">
        <v>243</v>
      </c>
      <c r="BQ26" s="49" t="s">
        <v>244</v>
      </c>
      <c r="BR26" s="49" t="s">
        <v>245</v>
      </c>
      <c r="BS26" s="49" t="s">
        <v>246</v>
      </c>
      <c r="BT26" s="49" t="s">
        <v>247</v>
      </c>
      <c r="BU26" s="49" t="s">
        <v>248</v>
      </c>
      <c r="BV26" s="49" t="s">
        <v>249</v>
      </c>
      <c r="BW26" s="49" t="s">
        <v>250</v>
      </c>
      <c r="BX26" s="49" t="s">
        <v>251</v>
      </c>
      <c r="BY26" s="49" t="s">
        <v>252</v>
      </c>
      <c r="BZ26" s="49" t="s">
        <v>253</v>
      </c>
      <c r="CA26" s="49" t="s">
        <v>254</v>
      </c>
      <c r="CB26" s="49" t="s">
        <v>255</v>
      </c>
      <c r="CC26" s="49" t="s">
        <v>256</v>
      </c>
      <c r="CD26" s="49" t="s">
        <v>257</v>
      </c>
      <c r="CE26" s="49" t="s">
        <v>258</v>
      </c>
      <c r="CF26" s="49" t="s">
        <v>259</v>
      </c>
      <c r="CG26" s="49" t="s">
        <v>260</v>
      </c>
      <c r="CH26" s="50" t="s">
        <v>261</v>
      </c>
    </row>
    <row r="27" spans="1:86" ht="15.6" x14ac:dyDescent="0.3">
      <c r="A27" s="472"/>
      <c r="B27" s="443" t="s">
        <v>462</v>
      </c>
      <c r="C27" s="473"/>
      <c r="D27" s="323" t="s">
        <v>263</v>
      </c>
      <c r="E27" s="323" t="s">
        <v>263</v>
      </c>
      <c r="F27" s="323" t="s">
        <v>263</v>
      </c>
      <c r="G27" s="323" t="s">
        <v>263</v>
      </c>
      <c r="H27" s="323" t="s">
        <v>263</v>
      </c>
      <c r="I27" s="323" t="s">
        <v>263</v>
      </c>
      <c r="J27" s="323" t="s">
        <v>263</v>
      </c>
      <c r="K27" s="323" t="s">
        <v>263</v>
      </c>
      <c r="L27" s="323" t="s">
        <v>263</v>
      </c>
      <c r="M27" s="323" t="s">
        <v>263</v>
      </c>
      <c r="N27" s="323" t="s">
        <v>263</v>
      </c>
      <c r="O27" s="323" t="s">
        <v>263</v>
      </c>
      <c r="P27" s="323" t="s">
        <v>263</v>
      </c>
      <c r="Q27" s="323" t="s">
        <v>263</v>
      </c>
      <c r="R27" s="323" t="s">
        <v>263</v>
      </c>
      <c r="S27" s="323" t="s">
        <v>263</v>
      </c>
      <c r="T27" s="323" t="s">
        <v>263</v>
      </c>
      <c r="U27" s="323" t="s">
        <v>263</v>
      </c>
      <c r="V27" s="323" t="s">
        <v>263</v>
      </c>
      <c r="W27" s="323" t="s">
        <v>263</v>
      </c>
      <c r="X27" s="323" t="s">
        <v>263</v>
      </c>
      <c r="Y27" s="323" t="s">
        <v>263</v>
      </c>
      <c r="Z27" s="323" t="s">
        <v>263</v>
      </c>
      <c r="AA27" s="323" t="s">
        <v>263</v>
      </c>
      <c r="AB27" s="323" t="s">
        <v>263</v>
      </c>
      <c r="AC27" s="323" t="s">
        <v>263</v>
      </c>
      <c r="AD27" s="323" t="s">
        <v>263</v>
      </c>
      <c r="AE27" s="323" t="s">
        <v>263</v>
      </c>
      <c r="AF27" s="323" t="s">
        <v>263</v>
      </c>
      <c r="AG27" s="323" t="s">
        <v>263</v>
      </c>
      <c r="AH27" s="323" t="s">
        <v>263</v>
      </c>
      <c r="AI27" s="323" t="s">
        <v>263</v>
      </c>
      <c r="AJ27" s="323" t="s">
        <v>263</v>
      </c>
      <c r="AK27" s="323" t="s">
        <v>263</v>
      </c>
      <c r="AL27" s="323" t="s">
        <v>263</v>
      </c>
      <c r="AM27" s="323" t="s">
        <v>263</v>
      </c>
      <c r="AN27" s="323" t="s">
        <v>263</v>
      </c>
      <c r="AO27" s="323" t="s">
        <v>263</v>
      </c>
      <c r="AP27" s="323" t="s">
        <v>263</v>
      </c>
      <c r="AQ27" s="323" t="s">
        <v>263</v>
      </c>
      <c r="AR27" s="323" t="s">
        <v>263</v>
      </c>
      <c r="AS27" s="323" t="s">
        <v>263</v>
      </c>
      <c r="AT27" s="323" t="s">
        <v>263</v>
      </c>
      <c r="AU27" s="323" t="s">
        <v>263</v>
      </c>
      <c r="AV27" s="323" t="s">
        <v>263</v>
      </c>
      <c r="AW27" s="323" t="s">
        <v>263</v>
      </c>
      <c r="AX27" s="323" t="s">
        <v>263</v>
      </c>
      <c r="AY27" s="323" t="s">
        <v>263</v>
      </c>
      <c r="AZ27" s="323" t="s">
        <v>263</v>
      </c>
      <c r="BA27" s="323" t="s">
        <v>263</v>
      </c>
      <c r="BB27" s="323" t="s">
        <v>263</v>
      </c>
      <c r="BC27" s="323" t="s">
        <v>263</v>
      </c>
      <c r="BD27" s="323" t="s">
        <v>263</v>
      </c>
      <c r="BE27" s="323" t="s">
        <v>263</v>
      </c>
      <c r="BF27" s="323" t="s">
        <v>263</v>
      </c>
      <c r="BG27" s="323" t="s">
        <v>263</v>
      </c>
      <c r="BH27" s="323" t="s">
        <v>263</v>
      </c>
      <c r="BI27" s="323" t="s">
        <v>263</v>
      </c>
      <c r="BJ27" s="323" t="s">
        <v>263</v>
      </c>
      <c r="BK27" s="323" t="s">
        <v>263</v>
      </c>
      <c r="BL27" s="323" t="s">
        <v>263</v>
      </c>
      <c r="BM27" s="323" t="s">
        <v>263</v>
      </c>
      <c r="BN27" s="323" t="s">
        <v>263</v>
      </c>
      <c r="BO27" s="323" t="s">
        <v>263</v>
      </c>
      <c r="BP27" s="323" t="s">
        <v>263</v>
      </c>
      <c r="BQ27" s="323" t="s">
        <v>263</v>
      </c>
      <c r="BR27" s="323" t="s">
        <v>263</v>
      </c>
      <c r="BS27" s="323" t="s">
        <v>263</v>
      </c>
      <c r="BT27" s="323" t="s">
        <v>263</v>
      </c>
      <c r="BU27" s="323" t="s">
        <v>263</v>
      </c>
      <c r="BV27" s="323" t="s">
        <v>263</v>
      </c>
      <c r="BW27" s="323" t="s">
        <v>263</v>
      </c>
      <c r="BX27" s="323" t="s">
        <v>263</v>
      </c>
      <c r="BY27" s="323" t="s">
        <v>263</v>
      </c>
      <c r="BZ27" s="323" t="s">
        <v>263</v>
      </c>
      <c r="CA27" s="323" t="s">
        <v>263</v>
      </c>
      <c r="CB27" s="323" t="s">
        <v>263</v>
      </c>
      <c r="CC27" s="323" t="s">
        <v>264</v>
      </c>
      <c r="CD27" s="323" t="s">
        <v>264</v>
      </c>
      <c r="CE27" s="323" t="s">
        <v>264</v>
      </c>
      <c r="CF27" s="323" t="s">
        <v>264</v>
      </c>
      <c r="CG27" s="323" t="s">
        <v>264</v>
      </c>
      <c r="CH27" s="324" t="s">
        <v>264</v>
      </c>
    </row>
    <row r="28" spans="1:86" s="287" customFormat="1" ht="24" customHeight="1" x14ac:dyDescent="0.3">
      <c r="A28" s="526"/>
      <c r="B28" s="123" t="s">
        <v>276</v>
      </c>
      <c r="C28" s="509"/>
      <c r="D28" s="510">
        <f t="shared" ref="D28:BO28" si="12">SUM(D30,D35,D39,D40,D45,D46)</f>
        <v>0</v>
      </c>
      <c r="E28" s="510">
        <f t="shared" si="12"/>
        <v>0</v>
      </c>
      <c r="F28" s="510">
        <f t="shared" si="12"/>
        <v>0</v>
      </c>
      <c r="G28" s="510">
        <f t="shared" si="12"/>
        <v>0</v>
      </c>
      <c r="H28" s="510">
        <f t="shared" si="12"/>
        <v>0</v>
      </c>
      <c r="I28" s="510">
        <f t="shared" si="12"/>
        <v>0</v>
      </c>
      <c r="J28" s="510">
        <f t="shared" si="12"/>
        <v>0</v>
      </c>
      <c r="K28" s="510">
        <f t="shared" si="12"/>
        <v>0</v>
      </c>
      <c r="L28" s="510">
        <f t="shared" si="12"/>
        <v>0</v>
      </c>
      <c r="M28" s="510">
        <f t="shared" si="12"/>
        <v>0</v>
      </c>
      <c r="N28" s="510">
        <f t="shared" si="12"/>
        <v>0</v>
      </c>
      <c r="O28" s="510">
        <f t="shared" si="12"/>
        <v>0</v>
      </c>
      <c r="P28" s="510">
        <f t="shared" si="12"/>
        <v>0</v>
      </c>
      <c r="Q28" s="510">
        <f t="shared" si="12"/>
        <v>0</v>
      </c>
      <c r="R28" s="510">
        <f t="shared" si="12"/>
        <v>0</v>
      </c>
      <c r="S28" s="510">
        <f t="shared" si="12"/>
        <v>0</v>
      </c>
      <c r="T28" s="510">
        <f t="shared" si="12"/>
        <v>0</v>
      </c>
      <c r="U28" s="510">
        <f t="shared" si="12"/>
        <v>0</v>
      </c>
      <c r="V28" s="510">
        <f t="shared" si="12"/>
        <v>0</v>
      </c>
      <c r="W28" s="510">
        <f t="shared" si="12"/>
        <v>0</v>
      </c>
      <c r="X28" s="510">
        <f t="shared" si="12"/>
        <v>0</v>
      </c>
      <c r="Y28" s="510">
        <f t="shared" si="12"/>
        <v>0</v>
      </c>
      <c r="Z28" s="510">
        <f t="shared" si="12"/>
        <v>0</v>
      </c>
      <c r="AA28" s="510">
        <f t="shared" si="12"/>
        <v>99.412705369323021</v>
      </c>
      <c r="AB28" s="510">
        <f t="shared" si="12"/>
        <v>354.27420902318687</v>
      </c>
      <c r="AC28" s="510">
        <f t="shared" si="12"/>
        <v>502.51671161309071</v>
      </c>
      <c r="AD28" s="510">
        <f t="shared" si="12"/>
        <v>727.92997166310943</v>
      </c>
      <c r="AE28" s="510">
        <f t="shared" si="12"/>
        <v>900.81056543870716</v>
      </c>
      <c r="AF28" s="510">
        <f t="shared" si="12"/>
        <v>1114.6260025088175</v>
      </c>
      <c r="AG28" s="510">
        <f t="shared" si="12"/>
        <v>1348.7870948948148</v>
      </c>
      <c r="AH28" s="510">
        <f t="shared" si="12"/>
        <v>1397.5575385395496</v>
      </c>
      <c r="AI28" s="510">
        <f t="shared" si="12"/>
        <v>1557.2821322398072</v>
      </c>
      <c r="AJ28" s="510">
        <f t="shared" si="12"/>
        <v>1798.095263314314</v>
      </c>
      <c r="AK28" s="510">
        <f t="shared" si="12"/>
        <v>2125.3398992553903</v>
      </c>
      <c r="AL28" s="510">
        <f t="shared" si="12"/>
        <v>2514.6689772107629</v>
      </c>
      <c r="AM28" s="510">
        <f t="shared" si="12"/>
        <v>3001.5131648875167</v>
      </c>
      <c r="AN28" s="510">
        <f t="shared" si="12"/>
        <v>3307.7255792457236</v>
      </c>
      <c r="AO28" s="510">
        <f t="shared" si="12"/>
        <v>3729.2604480614464</v>
      </c>
      <c r="AP28" s="510">
        <f t="shared" si="12"/>
        <v>4182.0430175296824</v>
      </c>
      <c r="AQ28" s="510">
        <f t="shared" si="12"/>
        <v>4565.1288975629723</v>
      </c>
      <c r="AR28" s="510">
        <f t="shared" si="12"/>
        <v>4804.0647172594454</v>
      </c>
      <c r="AS28" s="510">
        <f t="shared" si="12"/>
        <v>5104.5223507290366</v>
      </c>
      <c r="AT28" s="510">
        <f t="shared" si="12"/>
        <v>5533.1674754426758</v>
      </c>
      <c r="AU28" s="510">
        <f t="shared" si="12"/>
        <v>6377.8066663517448</v>
      </c>
      <c r="AV28" s="510">
        <f t="shared" si="12"/>
        <v>8061.9591191451836</v>
      </c>
      <c r="AW28" s="510">
        <f t="shared" si="12"/>
        <v>9959.9387231233504</v>
      </c>
      <c r="AX28" s="510">
        <f t="shared" si="12"/>
        <v>10911.764105202365</v>
      </c>
      <c r="AY28" s="510">
        <f t="shared" si="12"/>
        <v>12466.327556615814</v>
      </c>
      <c r="AZ28" s="510">
        <f t="shared" si="12"/>
        <v>13857.870365841849</v>
      </c>
      <c r="BA28" s="510">
        <f t="shared" si="12"/>
        <v>14993.412520946895</v>
      </c>
      <c r="BB28" s="510">
        <f t="shared" si="12"/>
        <v>15817.137149238919</v>
      </c>
      <c r="BC28" s="510">
        <f t="shared" si="12"/>
        <v>16574.904831443771</v>
      </c>
      <c r="BD28" s="510">
        <f t="shared" si="12"/>
        <v>17427.725631591005</v>
      </c>
      <c r="BE28" s="510">
        <f t="shared" si="12"/>
        <v>18425.178842192458</v>
      </c>
      <c r="BF28" s="510">
        <f t="shared" si="12"/>
        <v>19166.692454827142</v>
      </c>
      <c r="BG28" s="510">
        <f t="shared" si="12"/>
        <v>20045.069165367848</v>
      </c>
      <c r="BH28" s="510">
        <f t="shared" si="12"/>
        <v>20723.095883737788</v>
      </c>
      <c r="BI28" s="510">
        <f t="shared" si="12"/>
        <v>21524.302357926055</v>
      </c>
      <c r="BJ28" s="510">
        <f t="shared" si="12"/>
        <v>22166.446958034598</v>
      </c>
      <c r="BK28" s="510">
        <f t="shared" si="12"/>
        <v>23386.065908269782</v>
      </c>
      <c r="BL28" s="510">
        <f t="shared" si="12"/>
        <v>24040.047421459753</v>
      </c>
      <c r="BM28" s="510">
        <f t="shared" si="12"/>
        <v>25908.504878520052</v>
      </c>
      <c r="BN28" s="510">
        <f t="shared" si="12"/>
        <v>26312.604473203784</v>
      </c>
      <c r="BO28" s="510">
        <f t="shared" si="12"/>
        <v>26943.339477816913</v>
      </c>
      <c r="BP28" s="510">
        <f t="shared" ref="BP28:CE28" si="13">SUM(BP30,BP35,BP39,BP40,BP45,BP46)</f>
        <v>27960.421931279925</v>
      </c>
      <c r="BQ28" s="510">
        <f t="shared" si="13"/>
        <v>27959.051234327268</v>
      </c>
      <c r="BR28" s="510">
        <f t="shared" si="13"/>
        <v>29690.303131260909</v>
      </c>
      <c r="BS28" s="510">
        <f t="shared" si="13"/>
        <v>30817.167460956094</v>
      </c>
      <c r="BT28" s="510">
        <f t="shared" si="13"/>
        <v>30815.582880784226</v>
      </c>
      <c r="BU28" s="510">
        <f t="shared" si="13"/>
        <v>32339.552987879739</v>
      </c>
      <c r="BV28" s="510">
        <f t="shared" si="13"/>
        <v>32819.702771523203</v>
      </c>
      <c r="BW28" s="510">
        <f t="shared" si="13"/>
        <v>33591.303649155561</v>
      </c>
      <c r="BX28" s="510">
        <f t="shared" si="13"/>
        <v>30879.022184532911</v>
      </c>
      <c r="BY28" s="510">
        <f t="shared" si="13"/>
        <v>32536.296778202483</v>
      </c>
      <c r="BZ28" s="510">
        <f t="shared" si="13"/>
        <v>33972.938402479274</v>
      </c>
      <c r="CA28" s="510">
        <f t="shared" si="13"/>
        <v>38885.945413570691</v>
      </c>
      <c r="CB28" s="510">
        <f t="shared" si="13"/>
        <v>43906.730287004277</v>
      </c>
      <c r="CC28" s="510">
        <f t="shared" si="13"/>
        <v>46577.827972946448</v>
      </c>
      <c r="CD28" s="510">
        <f t="shared" si="13"/>
        <v>50603.50393383082</v>
      </c>
      <c r="CE28" s="510">
        <f t="shared" si="13"/>
        <v>53227.084860681905</v>
      </c>
      <c r="CF28" s="510">
        <f>SUM(CF30,CF35,CF39,CF40,CF45,CF46)</f>
        <v>55647.840658971036</v>
      </c>
      <c r="CG28" s="510">
        <f>SUM(CG30,CG35,CG39,CG40,CG45,CG46)</f>
        <v>58294.810103934091</v>
      </c>
      <c r="CH28" s="513">
        <f>SUM(CH30,CH35,CH39,CH40,CH45,CH46)</f>
        <v>61159.051547279494</v>
      </c>
    </row>
    <row r="29" spans="1:86" s="287" customFormat="1" ht="15.6" x14ac:dyDescent="0.3">
      <c r="A29" s="526"/>
      <c r="B29" s="123" t="s">
        <v>784</v>
      </c>
      <c r="C29" s="509"/>
      <c r="D29" s="510">
        <f t="shared" ref="D29:BO29" si="14">D28-D45-D39</f>
        <v>0</v>
      </c>
      <c r="E29" s="510">
        <f t="shared" si="14"/>
        <v>0</v>
      </c>
      <c r="F29" s="510">
        <f t="shared" si="14"/>
        <v>0</v>
      </c>
      <c r="G29" s="510">
        <f t="shared" si="14"/>
        <v>0</v>
      </c>
      <c r="H29" s="510">
        <f t="shared" si="14"/>
        <v>0</v>
      </c>
      <c r="I29" s="510">
        <f t="shared" si="14"/>
        <v>0</v>
      </c>
      <c r="J29" s="510">
        <f t="shared" si="14"/>
        <v>0</v>
      </c>
      <c r="K29" s="510">
        <f t="shared" si="14"/>
        <v>0</v>
      </c>
      <c r="L29" s="510">
        <f t="shared" si="14"/>
        <v>0</v>
      </c>
      <c r="M29" s="510">
        <f t="shared" si="14"/>
        <v>0</v>
      </c>
      <c r="N29" s="510">
        <f t="shared" si="14"/>
        <v>0</v>
      </c>
      <c r="O29" s="510">
        <f t="shared" si="14"/>
        <v>0</v>
      </c>
      <c r="P29" s="510">
        <f t="shared" si="14"/>
        <v>0</v>
      </c>
      <c r="Q29" s="510">
        <f t="shared" si="14"/>
        <v>0</v>
      </c>
      <c r="R29" s="510">
        <f t="shared" si="14"/>
        <v>0</v>
      </c>
      <c r="S29" s="510">
        <f t="shared" si="14"/>
        <v>0</v>
      </c>
      <c r="T29" s="510">
        <f t="shared" si="14"/>
        <v>0</v>
      </c>
      <c r="U29" s="510">
        <f t="shared" si="14"/>
        <v>0</v>
      </c>
      <c r="V29" s="510">
        <f t="shared" si="14"/>
        <v>0</v>
      </c>
      <c r="W29" s="510">
        <f t="shared" si="14"/>
        <v>0</v>
      </c>
      <c r="X29" s="510">
        <f t="shared" si="14"/>
        <v>0</v>
      </c>
      <c r="Y29" s="510">
        <f t="shared" si="14"/>
        <v>0</v>
      </c>
      <c r="Z29" s="510">
        <f t="shared" si="14"/>
        <v>0</v>
      </c>
      <c r="AA29" s="510">
        <f t="shared" si="14"/>
        <v>99.412705369323021</v>
      </c>
      <c r="AB29" s="510">
        <f t="shared" si="14"/>
        <v>354.27420902318687</v>
      </c>
      <c r="AC29" s="510">
        <f t="shared" si="14"/>
        <v>502.51671161309071</v>
      </c>
      <c r="AD29" s="510">
        <f t="shared" si="14"/>
        <v>727.92997166310943</v>
      </c>
      <c r="AE29" s="510">
        <f t="shared" si="14"/>
        <v>900.81056543870716</v>
      </c>
      <c r="AF29" s="510">
        <f t="shared" si="14"/>
        <v>1114.6260025088175</v>
      </c>
      <c r="AG29" s="510">
        <f t="shared" si="14"/>
        <v>1348.7870948948148</v>
      </c>
      <c r="AH29" s="510">
        <f t="shared" si="14"/>
        <v>1397.5575385395496</v>
      </c>
      <c r="AI29" s="510">
        <f t="shared" si="14"/>
        <v>1557.2821322398072</v>
      </c>
      <c r="AJ29" s="510">
        <f t="shared" si="14"/>
        <v>1798.095263314314</v>
      </c>
      <c r="AK29" s="510">
        <f t="shared" si="14"/>
        <v>2125.3398992553903</v>
      </c>
      <c r="AL29" s="510">
        <f t="shared" si="14"/>
        <v>2514.6689772107629</v>
      </c>
      <c r="AM29" s="510">
        <f t="shared" si="14"/>
        <v>3001.5131648875167</v>
      </c>
      <c r="AN29" s="510">
        <f t="shared" si="14"/>
        <v>3307.7255792457236</v>
      </c>
      <c r="AO29" s="510">
        <f t="shared" si="14"/>
        <v>3729.2604480614464</v>
      </c>
      <c r="AP29" s="510">
        <f t="shared" si="14"/>
        <v>4182.0430175296824</v>
      </c>
      <c r="AQ29" s="510">
        <f t="shared" si="14"/>
        <v>4565.1288975629723</v>
      </c>
      <c r="AR29" s="510">
        <f t="shared" si="14"/>
        <v>4804.0647172594454</v>
      </c>
      <c r="AS29" s="510">
        <f t="shared" si="14"/>
        <v>5104.5223507290366</v>
      </c>
      <c r="AT29" s="510">
        <f t="shared" si="14"/>
        <v>5533.1674754426758</v>
      </c>
      <c r="AU29" s="510">
        <f t="shared" si="14"/>
        <v>6377.8066663517448</v>
      </c>
      <c r="AV29" s="510">
        <f t="shared" si="14"/>
        <v>8061.9591191451836</v>
      </c>
      <c r="AW29" s="510">
        <f t="shared" si="14"/>
        <v>9959.9387231233504</v>
      </c>
      <c r="AX29" s="510">
        <f t="shared" si="14"/>
        <v>10911.764105202365</v>
      </c>
      <c r="AY29" s="510">
        <f t="shared" si="14"/>
        <v>12466.327556615814</v>
      </c>
      <c r="AZ29" s="510">
        <f t="shared" si="14"/>
        <v>13857.870365841849</v>
      </c>
      <c r="BA29" s="510">
        <f t="shared" si="14"/>
        <v>14993.412520946895</v>
      </c>
      <c r="BB29" s="510">
        <f t="shared" si="14"/>
        <v>15817.137149238919</v>
      </c>
      <c r="BC29" s="510">
        <f t="shared" si="14"/>
        <v>16574.904831443771</v>
      </c>
      <c r="BD29" s="510">
        <f t="shared" si="14"/>
        <v>17427.725631591005</v>
      </c>
      <c r="BE29" s="510">
        <f t="shared" si="14"/>
        <v>18425.178842192458</v>
      </c>
      <c r="BF29" s="510">
        <f t="shared" si="14"/>
        <v>19166.692454827142</v>
      </c>
      <c r="BG29" s="510">
        <f t="shared" si="14"/>
        <v>20045.069165367848</v>
      </c>
      <c r="BH29" s="510">
        <f t="shared" si="14"/>
        <v>20723.095883737788</v>
      </c>
      <c r="BI29" s="510">
        <f t="shared" si="14"/>
        <v>21524.302357926055</v>
      </c>
      <c r="BJ29" s="510">
        <f t="shared" si="14"/>
        <v>22166.446958034598</v>
      </c>
      <c r="BK29" s="510">
        <f t="shared" si="14"/>
        <v>23386.065908269782</v>
      </c>
      <c r="BL29" s="510">
        <f t="shared" si="14"/>
        <v>24040.047421459753</v>
      </c>
      <c r="BM29" s="510">
        <f t="shared" si="14"/>
        <v>25762.434485205988</v>
      </c>
      <c r="BN29" s="510">
        <f t="shared" si="14"/>
        <v>26156.473331999488</v>
      </c>
      <c r="BO29" s="510">
        <f t="shared" si="14"/>
        <v>26808.771287645512</v>
      </c>
      <c r="BP29" s="510">
        <f t="shared" ref="BP29:CH29" si="15">BP28-BP45-BP39</f>
        <v>27824.517865078175</v>
      </c>
      <c r="BQ29" s="510">
        <f t="shared" si="15"/>
        <v>27801.542148021945</v>
      </c>
      <c r="BR29" s="510">
        <f t="shared" si="15"/>
        <v>29548.610738857493</v>
      </c>
      <c r="BS29" s="510">
        <f t="shared" si="15"/>
        <v>30675.764750106096</v>
      </c>
      <c r="BT29" s="510">
        <f t="shared" si="15"/>
        <v>30667.374677354106</v>
      </c>
      <c r="BU29" s="510">
        <f t="shared" si="15"/>
        <v>32183.242553400916</v>
      </c>
      <c r="BV29" s="510">
        <f t="shared" si="15"/>
        <v>32643.077999478868</v>
      </c>
      <c r="BW29" s="510">
        <f t="shared" si="15"/>
        <v>33388.790161166755</v>
      </c>
      <c r="BX29" s="510">
        <f t="shared" si="15"/>
        <v>30736.553015777987</v>
      </c>
      <c r="BY29" s="510">
        <f t="shared" si="15"/>
        <v>32339.591789797534</v>
      </c>
      <c r="BZ29" s="510">
        <f t="shared" si="15"/>
        <v>33749.365933316818</v>
      </c>
      <c r="CA29" s="510">
        <f t="shared" si="15"/>
        <v>38590.993150368486</v>
      </c>
      <c r="CB29" s="510">
        <f t="shared" si="15"/>
        <v>43561.628778911261</v>
      </c>
      <c r="CC29" s="510">
        <f t="shared" si="15"/>
        <v>46238.056622579134</v>
      </c>
      <c r="CD29" s="510">
        <f t="shared" si="15"/>
        <v>50212.484199096521</v>
      </c>
      <c r="CE29" s="510">
        <f t="shared" si="15"/>
        <v>52782.754574425708</v>
      </c>
      <c r="CF29" s="510">
        <f t="shared" si="15"/>
        <v>55176.274539982631</v>
      </c>
      <c r="CG29" s="510">
        <f t="shared" si="15"/>
        <v>57803.664116200751</v>
      </c>
      <c r="CH29" s="513">
        <f t="shared" si="15"/>
        <v>60651.564431109276</v>
      </c>
    </row>
    <row r="30" spans="1:86" s="287" customFormat="1" ht="26.1" customHeight="1" x14ac:dyDescent="0.3">
      <c r="A30" s="467"/>
      <c r="B30" s="450" t="s">
        <v>390</v>
      </c>
      <c r="C30" s="123"/>
      <c r="D30" s="514">
        <v>0</v>
      </c>
      <c r="E30" s="514">
        <v>0</v>
      </c>
      <c r="F30" s="514">
        <v>0</v>
      </c>
      <c r="G30" s="514">
        <v>0</v>
      </c>
      <c r="H30" s="514">
        <v>0</v>
      </c>
      <c r="I30" s="514">
        <v>0</v>
      </c>
      <c r="J30" s="514">
        <v>0</v>
      </c>
      <c r="K30" s="514">
        <v>0</v>
      </c>
      <c r="L30" s="514">
        <v>0</v>
      </c>
      <c r="M30" s="514">
        <v>0</v>
      </c>
      <c r="N30" s="514">
        <v>0</v>
      </c>
      <c r="O30" s="514">
        <v>0</v>
      </c>
      <c r="P30" s="514">
        <v>0</v>
      </c>
      <c r="Q30" s="514">
        <v>0</v>
      </c>
      <c r="R30" s="514">
        <v>0</v>
      </c>
      <c r="S30" s="514">
        <v>0</v>
      </c>
      <c r="T30" s="514">
        <v>0</v>
      </c>
      <c r="U30" s="514">
        <v>0</v>
      </c>
      <c r="V30" s="514">
        <v>0</v>
      </c>
      <c r="W30" s="514">
        <v>0</v>
      </c>
      <c r="X30" s="514">
        <v>0</v>
      </c>
      <c r="Y30" s="514">
        <v>0</v>
      </c>
      <c r="Z30" s="514">
        <v>0</v>
      </c>
      <c r="AA30" s="514">
        <f t="shared" ref="AA30:BT30" si="16">SUM(AA31:AA33)</f>
        <v>0</v>
      </c>
      <c r="AB30" s="514">
        <f t="shared" si="16"/>
        <v>0</v>
      </c>
      <c r="AC30" s="514">
        <f t="shared" si="16"/>
        <v>0</v>
      </c>
      <c r="AD30" s="514">
        <f t="shared" si="16"/>
        <v>0</v>
      </c>
      <c r="AE30" s="514">
        <f t="shared" si="16"/>
        <v>0</v>
      </c>
      <c r="AF30" s="514">
        <f t="shared" si="16"/>
        <v>0</v>
      </c>
      <c r="AG30" s="514">
        <f t="shared" si="16"/>
        <v>0</v>
      </c>
      <c r="AH30" s="514">
        <f t="shared" si="16"/>
        <v>0</v>
      </c>
      <c r="AI30" s="514">
        <f t="shared" si="16"/>
        <v>0</v>
      </c>
      <c r="AJ30" s="514">
        <f t="shared" si="16"/>
        <v>0</v>
      </c>
      <c r="AK30" s="514">
        <f t="shared" si="16"/>
        <v>0</v>
      </c>
      <c r="AL30" s="514">
        <f t="shared" si="16"/>
        <v>0</v>
      </c>
      <c r="AM30" s="514">
        <f t="shared" si="16"/>
        <v>0</v>
      </c>
      <c r="AN30" s="514">
        <f t="shared" si="16"/>
        <v>0</v>
      </c>
      <c r="AO30" s="514">
        <f t="shared" si="16"/>
        <v>0</v>
      </c>
      <c r="AP30" s="514">
        <f t="shared" si="16"/>
        <v>0</v>
      </c>
      <c r="AQ30" s="514">
        <f t="shared" si="16"/>
        <v>0</v>
      </c>
      <c r="AR30" s="514">
        <f t="shared" si="16"/>
        <v>0</v>
      </c>
      <c r="AS30" s="514">
        <f t="shared" si="16"/>
        <v>0</v>
      </c>
      <c r="AT30" s="514">
        <f t="shared" si="16"/>
        <v>0</v>
      </c>
      <c r="AU30" s="514">
        <f t="shared" si="16"/>
        <v>0</v>
      </c>
      <c r="AV30" s="514">
        <f t="shared" si="16"/>
        <v>4425.0277733957928</v>
      </c>
      <c r="AW30" s="514">
        <f t="shared" si="16"/>
        <v>6044.9157970173528</v>
      </c>
      <c r="AX30" s="514">
        <f t="shared" si="16"/>
        <v>6701.9523020386087</v>
      </c>
      <c r="AY30" s="514">
        <f t="shared" si="16"/>
        <v>7904.3912155390426</v>
      </c>
      <c r="AZ30" s="514">
        <f t="shared" si="16"/>
        <v>9045.5373306880938</v>
      </c>
      <c r="BA30" s="514">
        <f t="shared" si="16"/>
        <v>9936.0378055001038</v>
      </c>
      <c r="BB30" s="514">
        <f t="shared" si="16"/>
        <v>10515.866564658074</v>
      </c>
      <c r="BC30" s="514">
        <f t="shared" si="16"/>
        <v>11059.305712683908</v>
      </c>
      <c r="BD30" s="514">
        <f t="shared" si="16"/>
        <v>11704.599556870395</v>
      </c>
      <c r="BE30" s="514">
        <f t="shared" si="16"/>
        <v>12493.021598572479</v>
      </c>
      <c r="BF30" s="514">
        <f t="shared" si="16"/>
        <v>13119.241104240478</v>
      </c>
      <c r="BG30" s="514">
        <f t="shared" si="16"/>
        <v>13767.700601007225</v>
      </c>
      <c r="BH30" s="514">
        <f t="shared" si="16"/>
        <v>14245.62623683588</v>
      </c>
      <c r="BI30" s="514">
        <f t="shared" si="16"/>
        <v>14790.0173233153</v>
      </c>
      <c r="BJ30" s="514">
        <f t="shared" si="16"/>
        <v>15253.361304124322</v>
      </c>
      <c r="BK30" s="514">
        <f t="shared" si="16"/>
        <v>16123.507348479789</v>
      </c>
      <c r="BL30" s="514">
        <f t="shared" si="16"/>
        <v>16581.013578323465</v>
      </c>
      <c r="BM30" s="514">
        <f t="shared" si="16"/>
        <v>17820.946473917422</v>
      </c>
      <c r="BN30" s="514">
        <f t="shared" si="16"/>
        <v>18162.054810684331</v>
      </c>
      <c r="BO30" s="514">
        <f t="shared" si="16"/>
        <v>18814.236014539543</v>
      </c>
      <c r="BP30" s="514">
        <f t="shared" si="16"/>
        <v>19765.783041825856</v>
      </c>
      <c r="BQ30" s="514">
        <f t="shared" si="16"/>
        <v>19842.174581274085</v>
      </c>
      <c r="BR30" s="514">
        <f t="shared" si="16"/>
        <v>19616.396373281154</v>
      </c>
      <c r="BS30" s="514">
        <f t="shared" si="16"/>
        <v>18683.274647566108</v>
      </c>
      <c r="BT30" s="514">
        <f t="shared" si="16"/>
        <v>15936.097206928887</v>
      </c>
      <c r="BU30" s="514">
        <f t="shared" ref="BU30:CG30" si="17">SUM(BU31:BU33)</f>
        <v>12820.051559249434</v>
      </c>
      <c r="BV30" s="514">
        <f t="shared" si="17"/>
        <v>10859.411149735875</v>
      </c>
      <c r="BW30" s="514">
        <f t="shared" si="17"/>
        <v>9417.4680091496994</v>
      </c>
      <c r="BX30" s="510">
        <f t="shared" si="17"/>
        <v>7192.3918864345978</v>
      </c>
      <c r="BY30" s="510">
        <f t="shared" si="17"/>
        <v>7030.7380914825826</v>
      </c>
      <c r="BZ30" s="510">
        <f t="shared" si="17"/>
        <v>6890.8196212358453</v>
      </c>
      <c r="CA30" s="510">
        <f t="shared" si="17"/>
        <v>7517.5897461523255</v>
      </c>
      <c r="CB30" s="510">
        <f t="shared" si="17"/>
        <v>8132.626925826924</v>
      </c>
      <c r="CC30" s="510">
        <f t="shared" si="17"/>
        <v>8455.7373083275888</v>
      </c>
      <c r="CD30" s="510">
        <f t="shared" si="17"/>
        <v>8883.9644839667817</v>
      </c>
      <c r="CE30" s="510">
        <f t="shared" si="17"/>
        <v>9120.4074159587472</v>
      </c>
      <c r="CF30" s="510">
        <f t="shared" si="17"/>
        <v>9119.4450623966804</v>
      </c>
      <c r="CG30" s="510">
        <f t="shared" si="17"/>
        <v>8843.2781369053791</v>
      </c>
      <c r="CH30" s="513">
        <f>SUM(CH31:CH33)</f>
        <v>8931.4836391661865</v>
      </c>
    </row>
    <row r="31" spans="1:86" x14ac:dyDescent="0.25">
      <c r="B31" s="515" t="s">
        <v>785</v>
      </c>
      <c r="C31" s="515"/>
      <c r="D31" s="516">
        <v>0</v>
      </c>
      <c r="E31" s="516">
        <v>0</v>
      </c>
      <c r="F31" s="516">
        <v>0</v>
      </c>
      <c r="G31" s="516">
        <v>0</v>
      </c>
      <c r="H31" s="516">
        <v>0</v>
      </c>
      <c r="I31" s="516">
        <v>0</v>
      </c>
      <c r="J31" s="516">
        <v>0</v>
      </c>
      <c r="K31" s="516">
        <v>0</v>
      </c>
      <c r="L31" s="516">
        <v>0</v>
      </c>
      <c r="M31" s="516">
        <v>0</v>
      </c>
      <c r="N31" s="516">
        <v>0</v>
      </c>
      <c r="O31" s="516">
        <v>0</v>
      </c>
      <c r="P31" s="516">
        <v>0</v>
      </c>
      <c r="Q31" s="516">
        <v>0</v>
      </c>
      <c r="R31" s="516">
        <v>0</v>
      </c>
      <c r="S31" s="516">
        <v>0</v>
      </c>
      <c r="T31" s="516">
        <v>0</v>
      </c>
      <c r="U31" s="516">
        <v>0</v>
      </c>
      <c r="V31" s="516">
        <v>0</v>
      </c>
      <c r="W31" s="516">
        <v>0</v>
      </c>
      <c r="X31" s="516">
        <v>0</v>
      </c>
      <c r="Y31" s="516">
        <v>0</v>
      </c>
      <c r="Z31" s="516">
        <v>0</v>
      </c>
      <c r="AA31" s="516">
        <v>0</v>
      </c>
      <c r="AB31" s="516">
        <v>0</v>
      </c>
      <c r="AC31" s="516">
        <v>0</v>
      </c>
      <c r="AD31" s="516">
        <v>0</v>
      </c>
      <c r="AE31" s="516">
        <v>0</v>
      </c>
      <c r="AF31" s="516">
        <v>0</v>
      </c>
      <c r="AG31" s="516">
        <v>0</v>
      </c>
      <c r="AH31" s="516">
        <v>0</v>
      </c>
      <c r="AI31" s="516">
        <v>0</v>
      </c>
      <c r="AJ31" s="516">
        <v>0</v>
      </c>
      <c r="AK31" s="516">
        <v>0</v>
      </c>
      <c r="AL31" s="516">
        <v>0</v>
      </c>
      <c r="AM31" s="516">
        <v>0</v>
      </c>
      <c r="AN31" s="516">
        <v>0</v>
      </c>
      <c r="AO31" s="516">
        <v>0</v>
      </c>
      <c r="AP31" s="516">
        <v>0</v>
      </c>
      <c r="AQ31" s="516">
        <v>0</v>
      </c>
      <c r="AR31" s="516">
        <v>0</v>
      </c>
      <c r="AS31" s="516">
        <v>0</v>
      </c>
      <c r="AT31" s="516">
        <v>0</v>
      </c>
      <c r="AU31" s="516">
        <v>0</v>
      </c>
      <c r="AV31" s="516">
        <v>519.09478905954927</v>
      </c>
      <c r="AW31" s="516">
        <v>709.12194255617715</v>
      </c>
      <c r="AX31" s="516">
        <v>783.18929741765123</v>
      </c>
      <c r="AY31" s="516">
        <v>909.39167604889701</v>
      </c>
      <c r="AZ31" s="516">
        <v>891.44208705505525</v>
      </c>
      <c r="BA31" s="516">
        <v>980.10619993803982</v>
      </c>
      <c r="BB31" s="516">
        <v>1045.5922733102639</v>
      </c>
      <c r="BC31" s="516">
        <v>1106.653932212939</v>
      </c>
      <c r="BD31" s="516">
        <v>1175.627185589633</v>
      </c>
      <c r="BE31" s="516">
        <v>1278.9539661586446</v>
      </c>
      <c r="BF31" s="516">
        <v>1418.0265546855474</v>
      </c>
      <c r="BG31" s="516">
        <v>1440.9384348035867</v>
      </c>
      <c r="BH31" s="516">
        <v>1484.8901083969463</v>
      </c>
      <c r="BI31" s="516">
        <v>1585.288712518636</v>
      </c>
      <c r="BJ31" s="516">
        <v>1620.5441639331061</v>
      </c>
      <c r="BK31" s="516">
        <v>1699.1558489913484</v>
      </c>
      <c r="BL31" s="516">
        <v>1742.2556175025195</v>
      </c>
      <c r="BM31" s="516">
        <v>1854.0118822668408</v>
      </c>
      <c r="BN31" s="516">
        <v>1865.9710482373309</v>
      </c>
      <c r="BO31" s="516">
        <v>1968.479126146636</v>
      </c>
      <c r="BP31" s="516">
        <v>2046.6634200293538</v>
      </c>
      <c r="BQ31" s="516">
        <v>2109.8519716436376</v>
      </c>
      <c r="BR31" s="516">
        <v>2441.4179601213086</v>
      </c>
      <c r="BS31" s="516">
        <v>2590.3461121120381</v>
      </c>
      <c r="BT31" s="516">
        <v>2625.6164590944709</v>
      </c>
      <c r="BU31" s="516">
        <v>2685.8790212863819</v>
      </c>
      <c r="BV31" s="516">
        <v>2825.1929219265603</v>
      </c>
      <c r="BW31" s="516">
        <v>2994.0408645240586</v>
      </c>
      <c r="BX31" s="517">
        <v>2778.8927185643533</v>
      </c>
      <c r="BY31" s="517">
        <v>3020.0761447177206</v>
      </c>
      <c r="BZ31" s="517">
        <v>3280.2381305444687</v>
      </c>
      <c r="CA31" s="517">
        <v>3993.1758030181254</v>
      </c>
      <c r="CB31" s="517">
        <v>4805.201935342373</v>
      </c>
      <c r="CC31" s="517">
        <v>5427.5834834768448</v>
      </c>
      <c r="CD31" s="517">
        <v>6075.8076062382124</v>
      </c>
      <c r="CE31" s="517">
        <v>6563.8246578108292</v>
      </c>
      <c r="CF31" s="517">
        <v>6969.0565682435754</v>
      </c>
      <c r="CG31" s="517">
        <v>7342.8565937324147</v>
      </c>
      <c r="CH31" s="518">
        <v>7694.3152812106155</v>
      </c>
    </row>
    <row r="32" spans="1:86" x14ac:dyDescent="0.25">
      <c r="B32" s="515" t="s">
        <v>569</v>
      </c>
      <c r="C32" s="515"/>
      <c r="D32" s="516">
        <v>0</v>
      </c>
      <c r="E32" s="516">
        <v>0</v>
      </c>
      <c r="F32" s="516">
        <v>0</v>
      </c>
      <c r="G32" s="516">
        <v>0</v>
      </c>
      <c r="H32" s="516">
        <v>0</v>
      </c>
      <c r="I32" s="516">
        <v>0</v>
      </c>
      <c r="J32" s="516">
        <v>0</v>
      </c>
      <c r="K32" s="516">
        <v>0</v>
      </c>
      <c r="L32" s="516">
        <v>0</v>
      </c>
      <c r="M32" s="516">
        <v>0</v>
      </c>
      <c r="N32" s="516">
        <v>0</v>
      </c>
      <c r="O32" s="516">
        <v>0</v>
      </c>
      <c r="P32" s="516">
        <v>0</v>
      </c>
      <c r="Q32" s="516">
        <v>0</v>
      </c>
      <c r="R32" s="516">
        <v>0</v>
      </c>
      <c r="S32" s="516">
        <v>0</v>
      </c>
      <c r="T32" s="516">
        <v>0</v>
      </c>
      <c r="U32" s="516">
        <v>0</v>
      </c>
      <c r="V32" s="516">
        <v>0</v>
      </c>
      <c r="W32" s="516">
        <v>0</v>
      </c>
      <c r="X32" s="516">
        <v>0</v>
      </c>
      <c r="Y32" s="516">
        <v>0</v>
      </c>
      <c r="Z32" s="516">
        <v>0</v>
      </c>
      <c r="AA32" s="516">
        <v>0</v>
      </c>
      <c r="AB32" s="516">
        <v>0</v>
      </c>
      <c r="AC32" s="516">
        <v>0</v>
      </c>
      <c r="AD32" s="516">
        <v>0</v>
      </c>
      <c r="AE32" s="516">
        <v>0</v>
      </c>
      <c r="AF32" s="516">
        <v>0</v>
      </c>
      <c r="AG32" s="516">
        <v>0</v>
      </c>
      <c r="AH32" s="516">
        <v>0</v>
      </c>
      <c r="AI32" s="516">
        <v>0</v>
      </c>
      <c r="AJ32" s="516">
        <v>0</v>
      </c>
      <c r="AK32" s="516">
        <v>0</v>
      </c>
      <c r="AL32" s="516">
        <v>0</v>
      </c>
      <c r="AM32" s="516">
        <v>0</v>
      </c>
      <c r="AN32" s="516">
        <v>0</v>
      </c>
      <c r="AO32" s="516">
        <v>0</v>
      </c>
      <c r="AP32" s="516">
        <v>0</v>
      </c>
      <c r="AQ32" s="516">
        <v>0</v>
      </c>
      <c r="AR32" s="516">
        <v>0</v>
      </c>
      <c r="AS32" s="516">
        <v>0</v>
      </c>
      <c r="AT32" s="516">
        <v>0</v>
      </c>
      <c r="AU32" s="516">
        <v>0</v>
      </c>
      <c r="AV32" s="516">
        <v>2772.2995887492193</v>
      </c>
      <c r="AW32" s="516">
        <v>3787.1666430772325</v>
      </c>
      <c r="AX32" s="516">
        <v>4158.2793508567402</v>
      </c>
      <c r="AY32" s="516">
        <v>4899.280591456125</v>
      </c>
      <c r="AZ32" s="516">
        <v>5715.5817604459107</v>
      </c>
      <c r="BA32" s="516">
        <v>6201.1423491700352</v>
      </c>
      <c r="BB32" s="516">
        <v>6445.2804848298247</v>
      </c>
      <c r="BC32" s="516">
        <v>6660.1961915367401</v>
      </c>
      <c r="BD32" s="516">
        <v>6951.9825733952684</v>
      </c>
      <c r="BE32" s="516">
        <v>7331.9723603266702</v>
      </c>
      <c r="BF32" s="516">
        <v>7637.2549591717079</v>
      </c>
      <c r="BG32" s="516">
        <v>7968.9545379678684</v>
      </c>
      <c r="BH32" s="516">
        <v>8160.7894433975571</v>
      </c>
      <c r="BI32" s="516">
        <v>8356.9700479253861</v>
      </c>
      <c r="BJ32" s="516">
        <v>8535.1288985275714</v>
      </c>
      <c r="BK32" s="516">
        <v>8935.2688099329735</v>
      </c>
      <c r="BL32" s="516">
        <v>9136.5851540126332</v>
      </c>
      <c r="BM32" s="516">
        <v>9762.7429427873922</v>
      </c>
      <c r="BN32" s="516">
        <v>9872.879264791085</v>
      </c>
      <c r="BO32" s="516">
        <v>10330.792158196031</v>
      </c>
      <c r="BP32" s="516">
        <v>10919.520675502239</v>
      </c>
      <c r="BQ32" s="516">
        <v>10854.00443927308</v>
      </c>
      <c r="BR32" s="516">
        <v>10052.489651739905</v>
      </c>
      <c r="BS32" s="516">
        <v>9363.5571272212874</v>
      </c>
      <c r="BT32" s="516">
        <v>7111.9692202956603</v>
      </c>
      <c r="BU32" s="516">
        <v>4882.1629253563915</v>
      </c>
      <c r="BV32" s="516">
        <v>3322.923219293597</v>
      </c>
      <c r="BW32" s="516">
        <v>2111.1956814628934</v>
      </c>
      <c r="BX32" s="517">
        <v>1081.8373791650354</v>
      </c>
      <c r="BY32" s="517">
        <v>988.96520459682608</v>
      </c>
      <c r="BZ32" s="517">
        <v>885.61383435810683</v>
      </c>
      <c r="CA32" s="517">
        <v>859.64179525057364</v>
      </c>
      <c r="CB32" s="517">
        <v>846.8992528875566</v>
      </c>
      <c r="CC32" s="517">
        <v>825.66290991046139</v>
      </c>
      <c r="CD32" s="517">
        <v>789.61768512689764</v>
      </c>
      <c r="CE32" s="517">
        <v>748.79845804810225</v>
      </c>
      <c r="CF32" s="517">
        <v>593.50231867698494</v>
      </c>
      <c r="CG32" s="517">
        <v>248.80289849938211</v>
      </c>
      <c r="CH32" s="518">
        <v>179.11255908668912</v>
      </c>
    </row>
    <row r="33" spans="1:86" x14ac:dyDescent="0.25">
      <c r="B33" s="515" t="s">
        <v>568</v>
      </c>
      <c r="C33" s="515"/>
      <c r="D33" s="516">
        <v>0</v>
      </c>
      <c r="E33" s="516">
        <v>0</v>
      </c>
      <c r="F33" s="516">
        <v>0</v>
      </c>
      <c r="G33" s="516">
        <v>0</v>
      </c>
      <c r="H33" s="516">
        <v>0</v>
      </c>
      <c r="I33" s="516">
        <v>0</v>
      </c>
      <c r="J33" s="516">
        <v>0</v>
      </c>
      <c r="K33" s="516">
        <v>0</v>
      </c>
      <c r="L33" s="516">
        <v>0</v>
      </c>
      <c r="M33" s="516">
        <v>0</v>
      </c>
      <c r="N33" s="516">
        <v>0</v>
      </c>
      <c r="O33" s="516">
        <v>0</v>
      </c>
      <c r="P33" s="516">
        <v>0</v>
      </c>
      <c r="Q33" s="516">
        <v>0</v>
      </c>
      <c r="R33" s="516">
        <v>0</v>
      </c>
      <c r="S33" s="516">
        <v>0</v>
      </c>
      <c r="T33" s="516">
        <v>0</v>
      </c>
      <c r="U33" s="516">
        <v>0</v>
      </c>
      <c r="V33" s="516">
        <v>0</v>
      </c>
      <c r="W33" s="516">
        <v>0</v>
      </c>
      <c r="X33" s="516">
        <v>0</v>
      </c>
      <c r="Y33" s="516">
        <v>0</v>
      </c>
      <c r="Z33" s="516">
        <v>0</v>
      </c>
      <c r="AA33" s="516">
        <v>0</v>
      </c>
      <c r="AB33" s="516">
        <v>0</v>
      </c>
      <c r="AC33" s="516">
        <v>0</v>
      </c>
      <c r="AD33" s="516">
        <v>0</v>
      </c>
      <c r="AE33" s="516">
        <v>0</v>
      </c>
      <c r="AF33" s="516">
        <v>0</v>
      </c>
      <c r="AG33" s="516">
        <v>0</v>
      </c>
      <c r="AH33" s="516">
        <v>0</v>
      </c>
      <c r="AI33" s="516">
        <v>0</v>
      </c>
      <c r="AJ33" s="516">
        <v>0</v>
      </c>
      <c r="AK33" s="516">
        <v>0</v>
      </c>
      <c r="AL33" s="516">
        <v>0</v>
      </c>
      <c r="AM33" s="516">
        <v>0</v>
      </c>
      <c r="AN33" s="516">
        <v>0</v>
      </c>
      <c r="AO33" s="516">
        <v>0</v>
      </c>
      <c r="AP33" s="516">
        <v>0</v>
      </c>
      <c r="AQ33" s="516">
        <v>0</v>
      </c>
      <c r="AR33" s="516">
        <v>0</v>
      </c>
      <c r="AS33" s="516">
        <v>0</v>
      </c>
      <c r="AT33" s="516">
        <v>0</v>
      </c>
      <c r="AU33" s="516">
        <v>0</v>
      </c>
      <c r="AV33" s="516">
        <v>1133.6333955870241</v>
      </c>
      <c r="AW33" s="516">
        <v>1548.6272113839427</v>
      </c>
      <c r="AX33" s="516">
        <v>1760.4836537642177</v>
      </c>
      <c r="AY33" s="516">
        <v>2095.7189480340198</v>
      </c>
      <c r="AZ33" s="516">
        <v>2438.5134831871273</v>
      </c>
      <c r="BA33" s="516">
        <v>2754.7892563920286</v>
      </c>
      <c r="BB33" s="516">
        <v>3024.9938065179858</v>
      </c>
      <c r="BC33" s="516">
        <v>3292.4555889342296</v>
      </c>
      <c r="BD33" s="516">
        <v>3576.9897978854942</v>
      </c>
      <c r="BE33" s="516">
        <v>3882.0952720871637</v>
      </c>
      <c r="BF33" s="516">
        <v>4063.9595903832237</v>
      </c>
      <c r="BG33" s="516">
        <v>4357.8076282357697</v>
      </c>
      <c r="BH33" s="516">
        <v>4599.9466850413764</v>
      </c>
      <c r="BI33" s="516">
        <v>4847.7585628712777</v>
      </c>
      <c r="BJ33" s="516">
        <v>5097.6882416636445</v>
      </c>
      <c r="BK33" s="516">
        <v>5489.0826895554674</v>
      </c>
      <c r="BL33" s="516">
        <v>5702.1728068083112</v>
      </c>
      <c r="BM33" s="516">
        <v>6204.1916488631905</v>
      </c>
      <c r="BN33" s="516">
        <v>6423.2044976559164</v>
      </c>
      <c r="BO33" s="516">
        <v>6514.9647301968753</v>
      </c>
      <c r="BP33" s="516">
        <v>6799.5989462942634</v>
      </c>
      <c r="BQ33" s="516">
        <v>6878.3181703573673</v>
      </c>
      <c r="BR33" s="516">
        <v>7122.4887614199406</v>
      </c>
      <c r="BS33" s="516">
        <v>6729.3714082327815</v>
      </c>
      <c r="BT33" s="516">
        <v>6198.511527538757</v>
      </c>
      <c r="BU33" s="516">
        <v>5252.0096126066601</v>
      </c>
      <c r="BV33" s="516">
        <v>4711.2950085157181</v>
      </c>
      <c r="BW33" s="516">
        <v>4312.231463162746</v>
      </c>
      <c r="BX33" s="517">
        <v>3331.6617887052089</v>
      </c>
      <c r="BY33" s="517">
        <v>3021.6967421680365</v>
      </c>
      <c r="BZ33" s="517">
        <v>2724.9676563332691</v>
      </c>
      <c r="CA33" s="517">
        <v>2664.7721478836265</v>
      </c>
      <c r="CB33" s="517">
        <v>2480.5257375969941</v>
      </c>
      <c r="CC33" s="517">
        <v>2202.4909149402829</v>
      </c>
      <c r="CD33" s="517">
        <v>2018.5391926016725</v>
      </c>
      <c r="CE33" s="517">
        <v>1807.7843000998164</v>
      </c>
      <c r="CF33" s="517">
        <v>1556.8861754761199</v>
      </c>
      <c r="CG33" s="517">
        <v>1251.6186446735821</v>
      </c>
      <c r="CH33" s="518">
        <v>1058.0557988688809</v>
      </c>
    </row>
    <row r="34" spans="1:86" ht="26.25" customHeight="1" x14ac:dyDescent="0.25">
      <c r="A34" s="417"/>
      <c r="B34" s="333" t="s">
        <v>786</v>
      </c>
      <c r="C34" s="515"/>
      <c r="D34" s="516">
        <v>0</v>
      </c>
      <c r="E34" s="516">
        <v>0</v>
      </c>
      <c r="F34" s="516">
        <v>0</v>
      </c>
      <c r="G34" s="516">
        <v>0</v>
      </c>
      <c r="H34" s="516">
        <v>0</v>
      </c>
      <c r="I34" s="516">
        <v>0</v>
      </c>
      <c r="J34" s="516">
        <v>0</v>
      </c>
      <c r="K34" s="516">
        <v>0</v>
      </c>
      <c r="L34" s="516">
        <v>0</v>
      </c>
      <c r="M34" s="516">
        <v>0</v>
      </c>
      <c r="N34" s="516">
        <v>0</v>
      </c>
      <c r="O34" s="516">
        <v>0</v>
      </c>
      <c r="P34" s="516">
        <v>0</v>
      </c>
      <c r="Q34" s="516">
        <v>0</v>
      </c>
      <c r="R34" s="516">
        <v>0</v>
      </c>
      <c r="S34" s="516">
        <v>0</v>
      </c>
      <c r="T34" s="516">
        <v>0</v>
      </c>
      <c r="U34" s="516">
        <v>0</v>
      </c>
      <c r="V34" s="516">
        <v>0</v>
      </c>
      <c r="W34" s="516">
        <v>0</v>
      </c>
      <c r="X34" s="516">
        <v>0</v>
      </c>
      <c r="Y34" s="516">
        <v>0</v>
      </c>
      <c r="Z34" s="516">
        <v>0</v>
      </c>
      <c r="AA34" s="516">
        <v>0</v>
      </c>
      <c r="AB34" s="516">
        <v>0</v>
      </c>
      <c r="AC34" s="516">
        <v>0</v>
      </c>
      <c r="AD34" s="516">
        <v>0</v>
      </c>
      <c r="AE34" s="516">
        <v>0</v>
      </c>
      <c r="AF34" s="516">
        <v>0</v>
      </c>
      <c r="AG34" s="516">
        <v>0</v>
      </c>
      <c r="AH34" s="516">
        <v>0</v>
      </c>
      <c r="AI34" s="516">
        <v>0</v>
      </c>
      <c r="AJ34" s="516">
        <v>0</v>
      </c>
      <c r="AK34" s="516">
        <v>0</v>
      </c>
      <c r="AL34" s="516">
        <v>0</v>
      </c>
      <c r="AM34" s="516">
        <v>0</v>
      </c>
      <c r="AN34" s="516">
        <v>0</v>
      </c>
      <c r="AO34" s="516">
        <v>0</v>
      </c>
      <c r="AP34" s="516">
        <v>0</v>
      </c>
      <c r="AQ34" s="516">
        <v>0</v>
      </c>
      <c r="AR34" s="516">
        <v>0</v>
      </c>
      <c r="AS34" s="516">
        <v>0</v>
      </c>
      <c r="AT34" s="516">
        <v>0</v>
      </c>
      <c r="AU34" s="516">
        <v>0</v>
      </c>
      <c r="AV34" s="516">
        <v>0</v>
      </c>
      <c r="AW34" s="516">
        <v>0</v>
      </c>
      <c r="AX34" s="516">
        <v>0</v>
      </c>
      <c r="AY34" s="516">
        <v>0</v>
      </c>
      <c r="AZ34" s="516">
        <v>0</v>
      </c>
      <c r="BA34" s="516">
        <v>0</v>
      </c>
      <c r="BB34" s="516">
        <v>0</v>
      </c>
      <c r="BC34" s="516">
        <v>0</v>
      </c>
      <c r="BD34" s="516">
        <v>0</v>
      </c>
      <c r="BE34" s="516">
        <v>0</v>
      </c>
      <c r="BF34" s="516">
        <v>8.4638428416677449</v>
      </c>
      <c r="BG34" s="516">
        <v>9.0514927876055165</v>
      </c>
      <c r="BH34" s="516">
        <v>9.7753812109499325</v>
      </c>
      <c r="BI34" s="516">
        <v>10.440575116343139</v>
      </c>
      <c r="BJ34" s="516">
        <v>10.950803471761521</v>
      </c>
      <c r="BK34" s="516">
        <v>11.296091700049187</v>
      </c>
      <c r="BL34" s="516">
        <v>13.523340716283846</v>
      </c>
      <c r="BM34" s="516">
        <v>14.860037351962449</v>
      </c>
      <c r="BN34" s="516">
        <v>15.561702480484962</v>
      </c>
      <c r="BO34" s="516">
        <v>17.151733653229048</v>
      </c>
      <c r="BP34" s="516">
        <v>18.951017284997064</v>
      </c>
      <c r="BQ34" s="516">
        <v>19.100712551835162</v>
      </c>
      <c r="BR34" s="516">
        <v>19.042000914828513</v>
      </c>
      <c r="BS34" s="516">
        <v>18.854739178519139</v>
      </c>
      <c r="BT34" s="516">
        <v>18.069171870700032</v>
      </c>
      <c r="BU34" s="516">
        <v>16.697906595953437</v>
      </c>
      <c r="BV34" s="516">
        <v>15.486097176090912</v>
      </c>
      <c r="BW34" s="516">
        <v>13.07057080499165</v>
      </c>
      <c r="BX34" s="517">
        <v>11.12807740411535</v>
      </c>
      <c r="BY34" s="517">
        <v>10.560481411236436</v>
      </c>
      <c r="BZ34" s="517">
        <v>9.6912310642992896</v>
      </c>
      <c r="CA34" s="517">
        <v>9.3781362308217524</v>
      </c>
      <c r="CB34" s="517">
        <v>9.0413069806844071</v>
      </c>
      <c r="CC34" s="517">
        <v>8.5728453443940715</v>
      </c>
      <c r="CD34" s="517">
        <v>8.1813706720069366</v>
      </c>
      <c r="CE34" s="517">
        <v>7.4467707151081992</v>
      </c>
      <c r="CF34" s="517">
        <v>6.4631782140929026</v>
      </c>
      <c r="CG34" s="517">
        <v>5.3057448967803431</v>
      </c>
      <c r="CH34" s="518">
        <v>4.3592619746686925</v>
      </c>
    </row>
    <row r="35" spans="1:86" ht="26.25" customHeight="1" x14ac:dyDescent="0.3">
      <c r="A35" s="417"/>
      <c r="B35" s="461" t="s">
        <v>422</v>
      </c>
      <c r="C35" s="515"/>
      <c r="D35" s="514">
        <v>0</v>
      </c>
      <c r="E35" s="514">
        <v>0</v>
      </c>
      <c r="F35" s="514">
        <v>0</v>
      </c>
      <c r="G35" s="514">
        <v>0</v>
      </c>
      <c r="H35" s="514">
        <v>0</v>
      </c>
      <c r="I35" s="514">
        <v>0</v>
      </c>
      <c r="J35" s="514">
        <v>0</v>
      </c>
      <c r="K35" s="514">
        <v>0</v>
      </c>
      <c r="L35" s="514">
        <v>0</v>
      </c>
      <c r="M35" s="514">
        <v>0</v>
      </c>
      <c r="N35" s="514">
        <v>0</v>
      </c>
      <c r="O35" s="514">
        <v>0</v>
      </c>
      <c r="P35" s="514">
        <v>0</v>
      </c>
      <c r="Q35" s="514">
        <v>0</v>
      </c>
      <c r="R35" s="514">
        <v>0</v>
      </c>
      <c r="S35" s="514">
        <v>0</v>
      </c>
      <c r="T35" s="514">
        <v>0</v>
      </c>
      <c r="U35" s="514">
        <v>0</v>
      </c>
      <c r="V35" s="514">
        <v>0</v>
      </c>
      <c r="W35" s="514">
        <v>0</v>
      </c>
      <c r="X35" s="514">
        <v>0</v>
      </c>
      <c r="Y35" s="514">
        <v>0</v>
      </c>
      <c r="Z35" s="514">
        <v>0</v>
      </c>
      <c r="AA35" s="514">
        <f t="shared" ref="AA35:BP35" si="18">SUM(AA36:AA37)</f>
        <v>0</v>
      </c>
      <c r="AB35" s="514">
        <f t="shared" si="18"/>
        <v>0</v>
      </c>
      <c r="AC35" s="514">
        <f t="shared" si="18"/>
        <v>0</v>
      </c>
      <c r="AD35" s="514">
        <f t="shared" si="18"/>
        <v>0</v>
      </c>
      <c r="AE35" s="514">
        <f t="shared" si="18"/>
        <v>0</v>
      </c>
      <c r="AF35" s="514">
        <f t="shared" si="18"/>
        <v>0</v>
      </c>
      <c r="AG35" s="514">
        <f t="shared" si="18"/>
        <v>0</v>
      </c>
      <c r="AH35" s="514">
        <f t="shared" si="18"/>
        <v>0</v>
      </c>
      <c r="AI35" s="514">
        <f t="shared" si="18"/>
        <v>0</v>
      </c>
      <c r="AJ35" s="514">
        <f t="shared" si="18"/>
        <v>0</v>
      </c>
      <c r="AK35" s="514">
        <f t="shared" si="18"/>
        <v>0</v>
      </c>
      <c r="AL35" s="514">
        <f t="shared" si="18"/>
        <v>0</v>
      </c>
      <c r="AM35" s="514">
        <f t="shared" si="18"/>
        <v>0</v>
      </c>
      <c r="AN35" s="514">
        <f t="shared" si="18"/>
        <v>0</v>
      </c>
      <c r="AO35" s="514">
        <f t="shared" si="18"/>
        <v>0</v>
      </c>
      <c r="AP35" s="514">
        <f t="shared" si="18"/>
        <v>0</v>
      </c>
      <c r="AQ35" s="514">
        <f t="shared" si="18"/>
        <v>0</v>
      </c>
      <c r="AR35" s="514">
        <f t="shared" si="18"/>
        <v>0</v>
      </c>
      <c r="AS35" s="514">
        <f t="shared" si="18"/>
        <v>0</v>
      </c>
      <c r="AT35" s="514">
        <f t="shared" si="18"/>
        <v>0</v>
      </c>
      <c r="AU35" s="514">
        <f t="shared" si="18"/>
        <v>0</v>
      </c>
      <c r="AV35" s="514">
        <f t="shared" si="18"/>
        <v>0</v>
      </c>
      <c r="AW35" s="514">
        <f t="shared" si="18"/>
        <v>0</v>
      </c>
      <c r="AX35" s="514">
        <f t="shared" si="18"/>
        <v>0</v>
      </c>
      <c r="AY35" s="514">
        <f t="shared" si="18"/>
        <v>0</v>
      </c>
      <c r="AZ35" s="514">
        <f t="shared" si="18"/>
        <v>0</v>
      </c>
      <c r="BA35" s="514">
        <f t="shared" si="18"/>
        <v>0</v>
      </c>
      <c r="BB35" s="514">
        <f t="shared" si="18"/>
        <v>0</v>
      </c>
      <c r="BC35" s="514">
        <f t="shared" si="18"/>
        <v>0</v>
      </c>
      <c r="BD35" s="514">
        <f t="shared" si="18"/>
        <v>0</v>
      </c>
      <c r="BE35" s="514">
        <f t="shared" si="18"/>
        <v>0</v>
      </c>
      <c r="BF35" s="514">
        <f t="shared" si="18"/>
        <v>0</v>
      </c>
      <c r="BG35" s="514">
        <f t="shared" si="18"/>
        <v>0</v>
      </c>
      <c r="BH35" s="514">
        <f t="shared" si="18"/>
        <v>0</v>
      </c>
      <c r="BI35" s="514">
        <f t="shared" si="18"/>
        <v>0</v>
      </c>
      <c r="BJ35" s="514">
        <f t="shared" si="18"/>
        <v>0</v>
      </c>
      <c r="BK35" s="514">
        <f t="shared" si="18"/>
        <v>0</v>
      </c>
      <c r="BL35" s="514">
        <f t="shared" si="18"/>
        <v>0</v>
      </c>
      <c r="BM35" s="514">
        <f t="shared" si="18"/>
        <v>0</v>
      </c>
      <c r="BN35" s="514">
        <f t="shared" si="18"/>
        <v>0</v>
      </c>
      <c r="BO35" s="514">
        <f t="shared" si="18"/>
        <v>0</v>
      </c>
      <c r="BP35" s="514">
        <f t="shared" si="18"/>
        <v>0</v>
      </c>
      <c r="BQ35" s="514">
        <f t="shared" ref="BQ35:CG35" si="19">SUM(BQ36:BQ37)</f>
        <v>231.45224036172459</v>
      </c>
      <c r="BR35" s="514">
        <f t="shared" si="19"/>
        <v>2224.3112016974324</v>
      </c>
      <c r="BS35" s="514">
        <f t="shared" si="19"/>
        <v>4242.0421077947367</v>
      </c>
      <c r="BT35" s="514">
        <f t="shared" si="19"/>
        <v>7142.5282190001271</v>
      </c>
      <c r="BU35" s="514">
        <f t="shared" si="19"/>
        <v>11805.704549536995</v>
      </c>
      <c r="BV35" s="514">
        <f t="shared" si="19"/>
        <v>14199.187212916589</v>
      </c>
      <c r="BW35" s="514">
        <f t="shared" si="19"/>
        <v>16278.543738672677</v>
      </c>
      <c r="BX35" s="510">
        <f t="shared" si="19"/>
        <v>16929.569777675297</v>
      </c>
      <c r="BY35" s="510">
        <f t="shared" si="19"/>
        <v>18757.707285697175</v>
      </c>
      <c r="BZ35" s="510">
        <f t="shared" si="19"/>
        <v>20321.524226473317</v>
      </c>
      <c r="CA35" s="510">
        <f t="shared" si="19"/>
        <v>23738.035072316055</v>
      </c>
      <c r="CB35" s="510">
        <f t="shared" si="19"/>
        <v>27250.074357923259</v>
      </c>
      <c r="CC35" s="510">
        <f t="shared" si="19"/>
        <v>29114.700595569935</v>
      </c>
      <c r="CD35" s="510">
        <f t="shared" si="19"/>
        <v>32100.181512944848</v>
      </c>
      <c r="CE35" s="510">
        <f t="shared" si="19"/>
        <v>34162.257509947536</v>
      </c>
      <c r="CF35" s="510">
        <f t="shared" si="19"/>
        <v>36332.225527394679</v>
      </c>
      <c r="CG35" s="510">
        <f t="shared" si="19"/>
        <v>38964.688160171747</v>
      </c>
      <c r="CH35" s="513">
        <f>SUM(CH36:CH37)</f>
        <v>41463.410940661503</v>
      </c>
    </row>
    <row r="36" spans="1:86" x14ac:dyDescent="0.25">
      <c r="A36" s="417"/>
      <c r="B36" s="515" t="s">
        <v>569</v>
      </c>
      <c r="C36" s="515"/>
      <c r="D36" s="516">
        <v>0</v>
      </c>
      <c r="E36" s="516">
        <v>0</v>
      </c>
      <c r="F36" s="516">
        <v>0</v>
      </c>
      <c r="G36" s="516">
        <v>0</v>
      </c>
      <c r="H36" s="516">
        <v>0</v>
      </c>
      <c r="I36" s="516">
        <v>0</v>
      </c>
      <c r="J36" s="516">
        <v>0</v>
      </c>
      <c r="K36" s="516">
        <v>0</v>
      </c>
      <c r="L36" s="516">
        <v>0</v>
      </c>
      <c r="M36" s="516">
        <v>0</v>
      </c>
      <c r="N36" s="516">
        <v>0</v>
      </c>
      <c r="O36" s="516">
        <v>0</v>
      </c>
      <c r="P36" s="516">
        <v>0</v>
      </c>
      <c r="Q36" s="516">
        <v>0</v>
      </c>
      <c r="R36" s="516">
        <v>0</v>
      </c>
      <c r="S36" s="516">
        <v>0</v>
      </c>
      <c r="T36" s="516">
        <v>0</v>
      </c>
      <c r="U36" s="516">
        <v>0</v>
      </c>
      <c r="V36" s="516">
        <v>0</v>
      </c>
      <c r="W36" s="516">
        <v>0</v>
      </c>
      <c r="X36" s="516">
        <v>0</v>
      </c>
      <c r="Y36" s="516">
        <v>0</v>
      </c>
      <c r="Z36" s="516">
        <v>0</v>
      </c>
      <c r="AA36" s="516">
        <v>0</v>
      </c>
      <c r="AB36" s="516">
        <v>0</v>
      </c>
      <c r="AC36" s="516">
        <v>0</v>
      </c>
      <c r="AD36" s="516">
        <v>0</v>
      </c>
      <c r="AE36" s="516">
        <v>0</v>
      </c>
      <c r="AF36" s="516">
        <v>0</v>
      </c>
      <c r="AG36" s="516">
        <v>0</v>
      </c>
      <c r="AH36" s="516">
        <v>0</v>
      </c>
      <c r="AI36" s="516">
        <v>0</v>
      </c>
      <c r="AJ36" s="516">
        <v>0</v>
      </c>
      <c r="AK36" s="516">
        <v>0</v>
      </c>
      <c r="AL36" s="516">
        <v>0</v>
      </c>
      <c r="AM36" s="516">
        <v>0</v>
      </c>
      <c r="AN36" s="516">
        <v>0</v>
      </c>
      <c r="AO36" s="516">
        <v>0</v>
      </c>
      <c r="AP36" s="516">
        <v>0</v>
      </c>
      <c r="AQ36" s="516">
        <v>0</v>
      </c>
      <c r="AR36" s="516">
        <v>0</v>
      </c>
      <c r="AS36" s="516">
        <v>0</v>
      </c>
      <c r="AT36" s="516">
        <v>0</v>
      </c>
      <c r="AU36" s="516">
        <v>0</v>
      </c>
      <c r="AV36" s="516">
        <v>0</v>
      </c>
      <c r="AW36" s="516">
        <v>0</v>
      </c>
      <c r="AX36" s="516">
        <v>0</v>
      </c>
      <c r="AY36" s="516">
        <v>0</v>
      </c>
      <c r="AZ36" s="516">
        <v>0</v>
      </c>
      <c r="BA36" s="516">
        <v>0</v>
      </c>
      <c r="BB36" s="516">
        <v>0</v>
      </c>
      <c r="BC36" s="516">
        <v>0</v>
      </c>
      <c r="BD36" s="516">
        <v>0</v>
      </c>
      <c r="BE36" s="516">
        <v>0</v>
      </c>
      <c r="BF36" s="516">
        <v>0</v>
      </c>
      <c r="BG36" s="516">
        <v>0</v>
      </c>
      <c r="BH36" s="516">
        <v>0</v>
      </c>
      <c r="BI36" s="516">
        <v>0</v>
      </c>
      <c r="BJ36" s="516">
        <v>0</v>
      </c>
      <c r="BK36" s="516">
        <v>0</v>
      </c>
      <c r="BL36" s="516">
        <v>0</v>
      </c>
      <c r="BM36" s="516">
        <v>0</v>
      </c>
      <c r="BN36" s="516">
        <v>0</v>
      </c>
      <c r="BO36" s="516">
        <v>0</v>
      </c>
      <c r="BP36" s="516">
        <v>0</v>
      </c>
      <c r="BQ36" s="516">
        <v>210.01791546720219</v>
      </c>
      <c r="BR36" s="516">
        <v>2041.7956023987892</v>
      </c>
      <c r="BS36" s="516">
        <v>4065.3102472833989</v>
      </c>
      <c r="BT36" s="516">
        <v>6549.1120804340953</v>
      </c>
      <c r="BU36" s="516">
        <v>10561.645810030031</v>
      </c>
      <c r="BV36" s="516">
        <v>12705.660489925638</v>
      </c>
      <c r="BW36" s="516">
        <v>14071.463724043655</v>
      </c>
      <c r="BX36" s="517">
        <v>14620.338669115241</v>
      </c>
      <c r="BY36" s="517">
        <v>16012.239929991003</v>
      </c>
      <c r="BZ36" s="517">
        <v>17246.220604281403</v>
      </c>
      <c r="CA36" s="517">
        <v>20018.91506155768</v>
      </c>
      <c r="CB36" s="517">
        <v>22961.584793050737</v>
      </c>
      <c r="CC36" s="517">
        <v>24355.162637474972</v>
      </c>
      <c r="CD36" s="517">
        <v>27029.404456568092</v>
      </c>
      <c r="CE36" s="517">
        <v>29070.164288097312</v>
      </c>
      <c r="CF36" s="517">
        <v>30860.424006004483</v>
      </c>
      <c r="CG36" s="517">
        <v>32696.512348690878</v>
      </c>
      <c r="CH36" s="518">
        <v>34283.016546024417</v>
      </c>
    </row>
    <row r="37" spans="1:86" x14ac:dyDescent="0.25">
      <c r="A37" s="417"/>
      <c r="B37" s="515" t="s">
        <v>568</v>
      </c>
      <c r="C37" s="515"/>
      <c r="D37" s="516">
        <v>0</v>
      </c>
      <c r="E37" s="516">
        <v>0</v>
      </c>
      <c r="F37" s="516">
        <v>0</v>
      </c>
      <c r="G37" s="516">
        <v>0</v>
      </c>
      <c r="H37" s="516">
        <v>0</v>
      </c>
      <c r="I37" s="516">
        <v>0</v>
      </c>
      <c r="J37" s="516">
        <v>0</v>
      </c>
      <c r="K37" s="516">
        <v>0</v>
      </c>
      <c r="L37" s="516">
        <v>0</v>
      </c>
      <c r="M37" s="516">
        <v>0</v>
      </c>
      <c r="N37" s="516">
        <v>0</v>
      </c>
      <c r="O37" s="516">
        <v>0</v>
      </c>
      <c r="P37" s="516">
        <v>0</v>
      </c>
      <c r="Q37" s="516">
        <v>0</v>
      </c>
      <c r="R37" s="516">
        <v>0</v>
      </c>
      <c r="S37" s="516">
        <v>0</v>
      </c>
      <c r="T37" s="516">
        <v>0</v>
      </c>
      <c r="U37" s="516">
        <v>0</v>
      </c>
      <c r="V37" s="516">
        <v>0</v>
      </c>
      <c r="W37" s="516">
        <v>0</v>
      </c>
      <c r="X37" s="516">
        <v>0</v>
      </c>
      <c r="Y37" s="516">
        <v>0</v>
      </c>
      <c r="Z37" s="516">
        <v>0</v>
      </c>
      <c r="AA37" s="516">
        <v>0</v>
      </c>
      <c r="AB37" s="516">
        <v>0</v>
      </c>
      <c r="AC37" s="516">
        <v>0</v>
      </c>
      <c r="AD37" s="516">
        <v>0</v>
      </c>
      <c r="AE37" s="516">
        <v>0</v>
      </c>
      <c r="AF37" s="516">
        <v>0</v>
      </c>
      <c r="AG37" s="516">
        <v>0</v>
      </c>
      <c r="AH37" s="516">
        <v>0</v>
      </c>
      <c r="AI37" s="516">
        <v>0</v>
      </c>
      <c r="AJ37" s="516">
        <v>0</v>
      </c>
      <c r="AK37" s="516">
        <v>0</v>
      </c>
      <c r="AL37" s="516">
        <v>0</v>
      </c>
      <c r="AM37" s="516">
        <v>0</v>
      </c>
      <c r="AN37" s="516">
        <v>0</v>
      </c>
      <c r="AO37" s="516">
        <v>0</v>
      </c>
      <c r="AP37" s="516">
        <v>0</v>
      </c>
      <c r="AQ37" s="516">
        <v>0</v>
      </c>
      <c r="AR37" s="516">
        <v>0</v>
      </c>
      <c r="AS37" s="516">
        <v>0</v>
      </c>
      <c r="AT37" s="516">
        <v>0</v>
      </c>
      <c r="AU37" s="516">
        <v>0</v>
      </c>
      <c r="AV37" s="516">
        <v>0</v>
      </c>
      <c r="AW37" s="516">
        <v>0</v>
      </c>
      <c r="AX37" s="516">
        <v>0</v>
      </c>
      <c r="AY37" s="516">
        <v>0</v>
      </c>
      <c r="AZ37" s="516">
        <v>0</v>
      </c>
      <c r="BA37" s="516">
        <v>0</v>
      </c>
      <c r="BB37" s="516">
        <v>0</v>
      </c>
      <c r="BC37" s="516">
        <v>0</v>
      </c>
      <c r="BD37" s="516">
        <v>0</v>
      </c>
      <c r="BE37" s="516">
        <v>0</v>
      </c>
      <c r="BF37" s="516">
        <v>0</v>
      </c>
      <c r="BG37" s="516">
        <v>0</v>
      </c>
      <c r="BH37" s="516">
        <v>0</v>
      </c>
      <c r="BI37" s="516">
        <v>0</v>
      </c>
      <c r="BJ37" s="516">
        <v>0</v>
      </c>
      <c r="BK37" s="516">
        <v>0</v>
      </c>
      <c r="BL37" s="516">
        <v>0</v>
      </c>
      <c r="BM37" s="516">
        <v>0</v>
      </c>
      <c r="BN37" s="516">
        <v>0</v>
      </c>
      <c r="BO37" s="516">
        <v>0</v>
      </c>
      <c r="BP37" s="516">
        <v>0</v>
      </c>
      <c r="BQ37" s="516">
        <v>21.434324894522412</v>
      </c>
      <c r="BR37" s="516">
        <v>182.51559929864311</v>
      </c>
      <c r="BS37" s="516">
        <v>176.731860511338</v>
      </c>
      <c r="BT37" s="516">
        <v>593.41613856603215</v>
      </c>
      <c r="BU37" s="516">
        <v>1244.058739506964</v>
      </c>
      <c r="BV37" s="516">
        <v>1493.5267229909523</v>
      </c>
      <c r="BW37" s="516">
        <v>2207.0800146290226</v>
      </c>
      <c r="BX37" s="517">
        <v>2309.2311085600572</v>
      </c>
      <c r="BY37" s="517">
        <v>2745.4673557061719</v>
      </c>
      <c r="BZ37" s="517">
        <v>3075.3036221919119</v>
      </c>
      <c r="CA37" s="517">
        <v>3719.1200107583754</v>
      </c>
      <c r="CB37" s="517">
        <v>4288.4895648725214</v>
      </c>
      <c r="CC37" s="517">
        <v>4759.5379580949648</v>
      </c>
      <c r="CD37" s="517">
        <v>5070.7770563767563</v>
      </c>
      <c r="CE37" s="517">
        <v>5092.0932218502257</v>
      </c>
      <c r="CF37" s="517">
        <v>5471.8015213901963</v>
      </c>
      <c r="CG37" s="517">
        <v>6268.1758114808699</v>
      </c>
      <c r="CH37" s="518">
        <v>7180.3943946370873</v>
      </c>
    </row>
    <row r="38" spans="1:86" ht="25.5" customHeight="1" x14ac:dyDescent="0.3">
      <c r="A38" s="519"/>
      <c r="B38" s="520" t="s">
        <v>786</v>
      </c>
      <c r="C38" s="515"/>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v>6.9615747553189944E-2</v>
      </c>
      <c r="BR38" s="516">
        <v>0.43164862757270478</v>
      </c>
      <c r="BS38" s="516">
        <v>1.1083636546589712</v>
      </c>
      <c r="BT38" s="516">
        <v>2.1124125352920373</v>
      </c>
      <c r="BU38" s="516">
        <v>3.6882581638678369</v>
      </c>
      <c r="BV38" s="516">
        <v>5.6806992195157546</v>
      </c>
      <c r="BW38" s="516">
        <v>7.5507893232276144</v>
      </c>
      <c r="BX38" s="517">
        <v>9.3107683685797724</v>
      </c>
      <c r="BY38" s="517">
        <v>11.13377091379855</v>
      </c>
      <c r="BZ38" s="517">
        <v>10.651337281970793</v>
      </c>
      <c r="CA38" s="517">
        <v>11.923751481393335</v>
      </c>
      <c r="CB38" s="517">
        <v>12.533944302155984</v>
      </c>
      <c r="CC38" s="517">
        <v>12.675509026006941</v>
      </c>
      <c r="CD38" s="517">
        <v>13.444586976454694</v>
      </c>
      <c r="CE38" s="517">
        <v>13.544135298293567</v>
      </c>
      <c r="CF38" s="517">
        <v>13.790407882464557</v>
      </c>
      <c r="CG38" s="517">
        <v>13.968172972869873</v>
      </c>
      <c r="CH38" s="518">
        <v>13.848358336470111</v>
      </c>
    </row>
    <row r="39" spans="1:86" s="287" customFormat="1" ht="25.5" customHeight="1" x14ac:dyDescent="0.3">
      <c r="A39" s="519"/>
      <c r="B39" s="461" t="s">
        <v>378</v>
      </c>
      <c r="C39" s="521"/>
      <c r="D39" s="514"/>
      <c r="E39" s="514"/>
      <c r="F39" s="514"/>
      <c r="G39" s="514"/>
      <c r="H39" s="514"/>
      <c r="I39" s="514"/>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4"/>
      <c r="AJ39" s="514"/>
      <c r="AK39" s="514"/>
      <c r="AL39" s="514"/>
      <c r="AM39" s="514"/>
      <c r="AN39" s="514"/>
      <c r="AO39" s="514"/>
      <c r="AP39" s="514"/>
      <c r="AQ39" s="514"/>
      <c r="AR39" s="514"/>
      <c r="AS39" s="514"/>
      <c r="AT39" s="514"/>
      <c r="AU39" s="514"/>
      <c r="AV39" s="514"/>
      <c r="AW39" s="514"/>
      <c r="AX39" s="514"/>
      <c r="AY39" s="514"/>
      <c r="AZ39" s="514"/>
      <c r="BA39" s="514"/>
      <c r="BB39" s="514"/>
      <c r="BC39" s="514"/>
      <c r="BD39" s="514"/>
      <c r="BE39" s="514"/>
      <c r="BF39" s="514"/>
      <c r="BG39" s="514"/>
      <c r="BH39" s="514"/>
      <c r="BI39" s="514"/>
      <c r="BJ39" s="514"/>
      <c r="BK39" s="514"/>
      <c r="BL39" s="514"/>
      <c r="BM39" s="514"/>
      <c r="BN39" s="514"/>
      <c r="BO39" s="514"/>
      <c r="BP39" s="514"/>
      <c r="BQ39" s="514">
        <v>6.8759629237861102</v>
      </c>
      <c r="BR39" s="514">
        <v>8.5869010007517321</v>
      </c>
      <c r="BS39" s="514">
        <v>9.792263565810412</v>
      </c>
      <c r="BT39" s="514">
        <v>10.170989732989824</v>
      </c>
      <c r="BU39" s="514">
        <v>11.23665035952561</v>
      </c>
      <c r="BV39" s="514">
        <v>12.225244379587956</v>
      </c>
      <c r="BW39" s="514">
        <v>13.071900738472218</v>
      </c>
      <c r="BX39" s="510">
        <v>13.214258663486202</v>
      </c>
      <c r="BY39" s="510">
        <v>15.909670381200618</v>
      </c>
      <c r="BZ39" s="510">
        <v>19.129833730165124</v>
      </c>
      <c r="CA39" s="510">
        <v>22.299075932365973</v>
      </c>
      <c r="CB39" s="510">
        <v>22.518391505198423</v>
      </c>
      <c r="CC39" s="510">
        <v>23.521928619939974</v>
      </c>
      <c r="CD39" s="510">
        <v>25.629734734301675</v>
      </c>
      <c r="CE39" s="510">
        <v>27.493180575239649</v>
      </c>
      <c r="CF39" s="510">
        <v>29.200529250064431</v>
      </c>
      <c r="CG39" s="510">
        <v>30.988022750549106</v>
      </c>
      <c r="CH39" s="513">
        <v>32.72999637258858</v>
      </c>
    </row>
    <row r="40" spans="1:86" s="287" customFormat="1" ht="26.25" customHeight="1" x14ac:dyDescent="0.3">
      <c r="B40" s="450" t="s">
        <v>379</v>
      </c>
      <c r="C40" s="521"/>
      <c r="D40" s="514">
        <v>0</v>
      </c>
      <c r="E40" s="514">
        <v>0</v>
      </c>
      <c r="F40" s="514">
        <v>0</v>
      </c>
      <c r="G40" s="514">
        <v>0</v>
      </c>
      <c r="H40" s="514">
        <v>0</v>
      </c>
      <c r="I40" s="514">
        <v>0</v>
      </c>
      <c r="J40" s="514">
        <v>0</v>
      </c>
      <c r="K40" s="514">
        <v>0</v>
      </c>
      <c r="L40" s="514">
        <v>0</v>
      </c>
      <c r="M40" s="514">
        <v>0</v>
      </c>
      <c r="N40" s="514">
        <v>0</v>
      </c>
      <c r="O40" s="514">
        <v>0</v>
      </c>
      <c r="P40" s="514">
        <v>0</v>
      </c>
      <c r="Q40" s="514">
        <v>0</v>
      </c>
      <c r="R40" s="514">
        <v>0</v>
      </c>
      <c r="S40" s="514">
        <v>0</v>
      </c>
      <c r="T40" s="514">
        <v>0</v>
      </c>
      <c r="U40" s="514">
        <v>0</v>
      </c>
      <c r="V40" s="514">
        <v>0</v>
      </c>
      <c r="W40" s="514">
        <v>0</v>
      </c>
      <c r="X40" s="514">
        <v>0</v>
      </c>
      <c r="Y40" s="514">
        <v>0</v>
      </c>
      <c r="Z40" s="514">
        <v>0</v>
      </c>
      <c r="AA40" s="514">
        <v>99.412705369323021</v>
      </c>
      <c r="AB40" s="514">
        <v>354.27420902318687</v>
      </c>
      <c r="AC40" s="514">
        <f t="shared" ref="AC40:AI40" si="20">SUM(AC41:AC43)</f>
        <v>502.51671161309071</v>
      </c>
      <c r="AD40" s="514">
        <f t="shared" si="20"/>
        <v>727.92997166310943</v>
      </c>
      <c r="AE40" s="514">
        <f t="shared" si="20"/>
        <v>898.93582961053085</v>
      </c>
      <c r="AF40" s="514">
        <f t="shared" si="20"/>
        <v>1047.1726208071768</v>
      </c>
      <c r="AG40" s="514">
        <f t="shared" si="20"/>
        <v>1205.5914676620141</v>
      </c>
      <c r="AH40" s="514">
        <f t="shared" si="20"/>
        <v>1092.044960347183</v>
      </c>
      <c r="AI40" s="514">
        <f t="shared" si="20"/>
        <v>1117.9061020721474</v>
      </c>
      <c r="AJ40" s="514">
        <f t="shared" ref="AJ40:BL40" si="21">SUM(AJ41:AJ43)</f>
        <v>1214.2980999005756</v>
      </c>
      <c r="AK40" s="514">
        <f t="shared" si="21"/>
        <v>1394.3581844021446</v>
      </c>
      <c r="AL40" s="514">
        <f t="shared" si="21"/>
        <v>1585.9336429044406</v>
      </c>
      <c r="AM40" s="514">
        <f t="shared" si="21"/>
        <v>1859.5106590980236</v>
      </c>
      <c r="AN40" s="514">
        <f t="shared" si="21"/>
        <v>2044.2595854565843</v>
      </c>
      <c r="AO40" s="514">
        <f t="shared" si="21"/>
        <v>2308.9103496120506</v>
      </c>
      <c r="AP40" s="514">
        <f t="shared" si="21"/>
        <v>2519.5758009710921</v>
      </c>
      <c r="AQ40" s="514">
        <f t="shared" si="21"/>
        <v>2742.8086476158369</v>
      </c>
      <c r="AR40" s="514">
        <f t="shared" si="21"/>
        <v>2871.5155521952097</v>
      </c>
      <c r="AS40" s="514">
        <f t="shared" si="21"/>
        <v>3067.2444071931909</v>
      </c>
      <c r="AT40" s="514">
        <f t="shared" si="21"/>
        <v>3375.7112294352305</v>
      </c>
      <c r="AU40" s="514">
        <f t="shared" si="21"/>
        <v>3931.1988726087257</v>
      </c>
      <c r="AV40" s="514">
        <f t="shared" si="21"/>
        <v>3483.759955386372</v>
      </c>
      <c r="AW40" s="514">
        <f t="shared" si="21"/>
        <v>3915.0229261059976</v>
      </c>
      <c r="AX40" s="514">
        <f t="shared" si="21"/>
        <v>4209.8118031637568</v>
      </c>
      <c r="AY40" s="514">
        <f t="shared" si="21"/>
        <v>4561.936341076771</v>
      </c>
      <c r="AZ40" s="514">
        <f t="shared" si="21"/>
        <v>4812.3330351537543</v>
      </c>
      <c r="BA40" s="514">
        <f t="shared" si="21"/>
        <v>5057.3747154467901</v>
      </c>
      <c r="BB40" s="514">
        <f t="shared" si="21"/>
        <v>5301.2705845808459</v>
      </c>
      <c r="BC40" s="514">
        <f t="shared" si="21"/>
        <v>5515.599118759862</v>
      </c>
      <c r="BD40" s="514">
        <f t="shared" si="21"/>
        <v>5723.1260747206106</v>
      </c>
      <c r="BE40" s="514">
        <f t="shared" si="21"/>
        <v>5932.1572436199804</v>
      </c>
      <c r="BF40" s="514">
        <f t="shared" si="21"/>
        <v>6047.4513505866626</v>
      </c>
      <c r="BG40" s="514">
        <f t="shared" si="21"/>
        <v>6277.3685643606232</v>
      </c>
      <c r="BH40" s="514">
        <f t="shared" si="21"/>
        <v>6477.4696469019082</v>
      </c>
      <c r="BI40" s="514">
        <f t="shared" si="21"/>
        <v>6734.2850346107562</v>
      </c>
      <c r="BJ40" s="514">
        <f t="shared" si="21"/>
        <v>6913.085653910277</v>
      </c>
      <c r="BK40" s="514">
        <f t="shared" si="21"/>
        <v>7262.5585597899935</v>
      </c>
      <c r="BL40" s="514">
        <f t="shared" si="21"/>
        <v>7459.0338431362879</v>
      </c>
      <c r="BM40" s="514">
        <f>SUM(BM41:BM43)</f>
        <v>7941.4880112885667</v>
      </c>
      <c r="BN40" s="514">
        <f>SUM(BN41:BN43)</f>
        <v>7994.4185213151586</v>
      </c>
      <c r="BO40" s="514">
        <f>SUM(BO41:BO43)</f>
        <v>7994.5352731059684</v>
      </c>
      <c r="BP40" s="514">
        <f>SUM(BP41:BP43)</f>
        <v>8058.7348232523182</v>
      </c>
      <c r="BQ40" s="514">
        <f t="shared" ref="BQ40:CG40" si="22">SUM(BQ41:BQ43)</f>
        <v>7727.9153263861363</v>
      </c>
      <c r="BR40" s="514">
        <f t="shared" si="22"/>
        <v>7707.9031638789047</v>
      </c>
      <c r="BS40" s="514">
        <f t="shared" si="22"/>
        <v>7750.4479947452528</v>
      </c>
      <c r="BT40" s="514">
        <f t="shared" si="22"/>
        <v>7588.7492514250916</v>
      </c>
      <c r="BU40" s="514">
        <f t="shared" si="22"/>
        <v>7557.4864446144848</v>
      </c>
      <c r="BV40" s="514">
        <f t="shared" si="22"/>
        <v>7584.4796368264069</v>
      </c>
      <c r="BW40" s="514">
        <f t="shared" si="22"/>
        <v>7692.778413344372</v>
      </c>
      <c r="BX40" s="510">
        <f t="shared" si="22"/>
        <v>6614.5913516680912</v>
      </c>
      <c r="BY40" s="510">
        <f t="shared" si="22"/>
        <v>6551.1464126177798</v>
      </c>
      <c r="BZ40" s="510">
        <f t="shared" si="22"/>
        <v>6537.0220856076503</v>
      </c>
      <c r="CA40" s="510">
        <f t="shared" si="22"/>
        <v>7335.3683319001075</v>
      </c>
      <c r="CB40" s="510">
        <f t="shared" si="22"/>
        <v>8178.9274951610751</v>
      </c>
      <c r="CC40" s="510">
        <f t="shared" si="22"/>
        <v>8667.6187186816114</v>
      </c>
      <c r="CD40" s="510">
        <f t="shared" si="22"/>
        <v>9228.3382021848938</v>
      </c>
      <c r="CE40" s="510">
        <f t="shared" si="22"/>
        <v>9500.0896485194207</v>
      </c>
      <c r="CF40" s="510">
        <f t="shared" si="22"/>
        <v>9724.6039501912637</v>
      </c>
      <c r="CG40" s="510">
        <f t="shared" si="22"/>
        <v>9995.6978191236249</v>
      </c>
      <c r="CH40" s="513">
        <f>SUM(CH41:CH43)</f>
        <v>10256.669851281584</v>
      </c>
    </row>
    <row r="41" spans="1:86" x14ac:dyDescent="0.25">
      <c r="A41" s="417"/>
      <c r="B41" s="333" t="s">
        <v>785</v>
      </c>
      <c r="C41" s="515"/>
      <c r="D41" s="516">
        <v>0</v>
      </c>
      <c r="E41" s="516">
        <v>0</v>
      </c>
      <c r="F41" s="516">
        <v>0</v>
      </c>
      <c r="G41" s="516">
        <v>0</v>
      </c>
      <c r="H41" s="516">
        <v>0</v>
      </c>
      <c r="I41" s="516">
        <v>0</v>
      </c>
      <c r="J41" s="516">
        <v>0</v>
      </c>
      <c r="K41" s="516">
        <v>0</v>
      </c>
      <c r="L41" s="516">
        <v>0</v>
      </c>
      <c r="M41" s="516">
        <v>0</v>
      </c>
      <c r="N41" s="516">
        <v>0</v>
      </c>
      <c r="O41" s="516">
        <v>0</v>
      </c>
      <c r="P41" s="516">
        <v>0</v>
      </c>
      <c r="Q41" s="516">
        <v>0</v>
      </c>
      <c r="R41" s="516">
        <v>0</v>
      </c>
      <c r="S41" s="516">
        <v>0</v>
      </c>
      <c r="T41" s="516">
        <v>0</v>
      </c>
      <c r="U41" s="516">
        <v>0</v>
      </c>
      <c r="V41" s="516">
        <v>0</v>
      </c>
      <c r="W41" s="516">
        <v>0</v>
      </c>
      <c r="X41" s="516">
        <v>0</v>
      </c>
      <c r="Y41" s="516">
        <v>0</v>
      </c>
      <c r="Z41" s="516">
        <v>0</v>
      </c>
      <c r="AA41" s="516">
        <v>0</v>
      </c>
      <c r="AB41" s="516">
        <v>0</v>
      </c>
      <c r="AC41" s="516">
        <v>107.30825612571208</v>
      </c>
      <c r="AD41" s="516">
        <v>152.35672409028561</v>
      </c>
      <c r="AE41" s="516">
        <v>180.13849304213997</v>
      </c>
      <c r="AF41" s="516">
        <v>199.71144984483345</v>
      </c>
      <c r="AG41" s="516">
        <v>222.96152469174166</v>
      </c>
      <c r="AH41" s="516">
        <v>189.22611942866089</v>
      </c>
      <c r="AI41" s="516">
        <v>186.59350556422592</v>
      </c>
      <c r="AJ41" s="516">
        <v>188.53849445492386</v>
      </c>
      <c r="AK41" s="516">
        <v>197.54347798139406</v>
      </c>
      <c r="AL41" s="516">
        <v>213.76729443517499</v>
      </c>
      <c r="AM41" s="516">
        <v>224.92604026241318</v>
      </c>
      <c r="AN41" s="516">
        <v>231.05100012875008</v>
      </c>
      <c r="AO41" s="516">
        <v>249.803236679864</v>
      </c>
      <c r="AP41" s="516">
        <v>260.2049259307509</v>
      </c>
      <c r="AQ41" s="516">
        <v>275.12707706577544</v>
      </c>
      <c r="AR41" s="516">
        <v>278.56782629368524</v>
      </c>
      <c r="AS41" s="516">
        <v>281.09656148005877</v>
      </c>
      <c r="AT41" s="516">
        <v>304.99707708095877</v>
      </c>
      <c r="AU41" s="516">
        <v>351.39751819453704</v>
      </c>
      <c r="AV41" s="516">
        <v>0</v>
      </c>
      <c r="AW41" s="516">
        <v>0</v>
      </c>
      <c r="AX41" s="516">
        <v>0</v>
      </c>
      <c r="AY41" s="516">
        <v>0</v>
      </c>
      <c r="AZ41" s="516">
        <v>0</v>
      </c>
      <c r="BA41" s="516">
        <v>0</v>
      </c>
      <c r="BB41" s="516">
        <v>0</v>
      </c>
      <c r="BC41" s="516">
        <v>0</v>
      </c>
      <c r="BD41" s="516">
        <v>0</v>
      </c>
      <c r="BE41" s="516">
        <v>0</v>
      </c>
      <c r="BF41" s="516">
        <v>0</v>
      </c>
      <c r="BG41" s="516">
        <v>0</v>
      </c>
      <c r="BH41" s="516">
        <v>0</v>
      </c>
      <c r="BI41" s="516">
        <v>0</v>
      </c>
      <c r="BJ41" s="516">
        <v>0</v>
      </c>
      <c r="BK41" s="516">
        <v>0</v>
      </c>
      <c r="BL41" s="516">
        <v>0</v>
      </c>
      <c r="BM41" s="516">
        <v>0</v>
      </c>
      <c r="BN41" s="516">
        <v>0</v>
      </c>
      <c r="BO41" s="516">
        <v>0</v>
      </c>
      <c r="BP41" s="516">
        <v>0</v>
      </c>
      <c r="BQ41" s="516">
        <v>0</v>
      </c>
      <c r="BR41" s="516">
        <v>0</v>
      </c>
      <c r="BS41" s="516">
        <v>0</v>
      </c>
      <c r="BT41" s="516">
        <v>0</v>
      </c>
      <c r="BU41" s="516">
        <v>0</v>
      </c>
      <c r="BV41" s="516">
        <v>0</v>
      </c>
      <c r="BW41" s="516">
        <v>0</v>
      </c>
      <c r="BX41" s="517">
        <v>0</v>
      </c>
      <c r="BY41" s="517">
        <v>0</v>
      </c>
      <c r="BZ41" s="517">
        <v>0</v>
      </c>
      <c r="CA41" s="517">
        <v>0</v>
      </c>
      <c r="CB41" s="517">
        <v>0</v>
      </c>
      <c r="CC41" s="517">
        <v>0</v>
      </c>
      <c r="CD41" s="517">
        <v>0</v>
      </c>
      <c r="CE41" s="517">
        <v>0</v>
      </c>
      <c r="CF41" s="517">
        <v>0</v>
      </c>
      <c r="CG41" s="517">
        <v>0</v>
      </c>
      <c r="CH41" s="518">
        <v>0</v>
      </c>
    </row>
    <row r="42" spans="1:86" x14ac:dyDescent="0.25">
      <c r="A42" s="417"/>
      <c r="B42" s="333" t="s">
        <v>569</v>
      </c>
      <c r="C42" s="515"/>
      <c r="D42" s="516">
        <v>0</v>
      </c>
      <c r="E42" s="516">
        <v>0</v>
      </c>
      <c r="F42" s="516">
        <v>0</v>
      </c>
      <c r="G42" s="516">
        <v>0</v>
      </c>
      <c r="H42" s="516">
        <v>0</v>
      </c>
      <c r="I42" s="516">
        <v>0</v>
      </c>
      <c r="J42" s="516">
        <v>0</v>
      </c>
      <c r="K42" s="516">
        <v>0</v>
      </c>
      <c r="L42" s="516">
        <v>0</v>
      </c>
      <c r="M42" s="516">
        <v>0</v>
      </c>
      <c r="N42" s="516">
        <v>0</v>
      </c>
      <c r="O42" s="516">
        <v>0</v>
      </c>
      <c r="P42" s="516">
        <v>0</v>
      </c>
      <c r="Q42" s="516">
        <v>0</v>
      </c>
      <c r="R42" s="516">
        <v>0</v>
      </c>
      <c r="S42" s="516">
        <v>0</v>
      </c>
      <c r="T42" s="516">
        <v>0</v>
      </c>
      <c r="U42" s="516">
        <v>0</v>
      </c>
      <c r="V42" s="516">
        <v>0</v>
      </c>
      <c r="W42" s="516">
        <v>0</v>
      </c>
      <c r="X42" s="516">
        <v>0</v>
      </c>
      <c r="Y42" s="516">
        <v>0</v>
      </c>
      <c r="Z42" s="516">
        <v>0</v>
      </c>
      <c r="AA42" s="516">
        <v>0</v>
      </c>
      <c r="AB42" s="516">
        <v>0</v>
      </c>
      <c r="AC42" s="516">
        <v>140.02418787135599</v>
      </c>
      <c r="AD42" s="516">
        <v>211.63887082697283</v>
      </c>
      <c r="AE42" s="516">
        <v>256.89192882762291</v>
      </c>
      <c r="AF42" s="516">
        <v>304.16089284094568</v>
      </c>
      <c r="AG42" s="516">
        <v>340.13166484613237</v>
      </c>
      <c r="AH42" s="516">
        <v>306.12581098681147</v>
      </c>
      <c r="AI42" s="516">
        <v>316.09188082276853</v>
      </c>
      <c r="AJ42" s="516">
        <v>327.55534691816649</v>
      </c>
      <c r="AK42" s="516">
        <v>380.26336023271949</v>
      </c>
      <c r="AL42" s="516">
        <v>423.3099387826984</v>
      </c>
      <c r="AM42" s="516">
        <v>492.56813342173251</v>
      </c>
      <c r="AN42" s="516">
        <v>528.24566799893341</v>
      </c>
      <c r="AO42" s="516">
        <v>578.33122498835769</v>
      </c>
      <c r="AP42" s="516">
        <v>628.61466309394098</v>
      </c>
      <c r="AQ42" s="516">
        <v>667.57904834091289</v>
      </c>
      <c r="AR42" s="516">
        <v>676.20348799625674</v>
      </c>
      <c r="AS42" s="516">
        <v>708.34220758624633</v>
      </c>
      <c r="AT42" s="516">
        <v>760.48516556261245</v>
      </c>
      <c r="AU42" s="516">
        <v>841.3470757529019</v>
      </c>
      <c r="AV42" s="516">
        <v>0</v>
      </c>
      <c r="AW42" s="516">
        <v>0</v>
      </c>
      <c r="AX42" s="516">
        <v>0</v>
      </c>
      <c r="AY42" s="516">
        <v>0</v>
      </c>
      <c r="AZ42" s="516">
        <v>0</v>
      </c>
      <c r="BA42" s="516">
        <v>0</v>
      </c>
      <c r="BB42" s="516">
        <v>0</v>
      </c>
      <c r="BC42" s="516">
        <v>0</v>
      </c>
      <c r="BD42" s="516">
        <v>0</v>
      </c>
      <c r="BE42" s="516">
        <v>0</v>
      </c>
      <c r="BF42" s="516">
        <v>0</v>
      </c>
      <c r="BG42" s="516">
        <v>0</v>
      </c>
      <c r="BH42" s="516">
        <v>0</v>
      </c>
      <c r="BI42" s="516">
        <v>0</v>
      </c>
      <c r="BJ42" s="516">
        <v>0</v>
      </c>
      <c r="BK42" s="516">
        <v>0</v>
      </c>
      <c r="BL42" s="516">
        <v>0</v>
      </c>
      <c r="BM42" s="516">
        <v>0</v>
      </c>
      <c r="BN42" s="516">
        <v>0</v>
      </c>
      <c r="BO42" s="516">
        <v>0</v>
      </c>
      <c r="BP42" s="516">
        <v>0</v>
      </c>
      <c r="BQ42" s="516">
        <v>0</v>
      </c>
      <c r="BR42" s="516">
        <v>0</v>
      </c>
      <c r="BS42" s="516">
        <v>0</v>
      </c>
      <c r="BT42" s="516">
        <v>0</v>
      </c>
      <c r="BU42" s="516">
        <v>0</v>
      </c>
      <c r="BV42" s="516">
        <v>0</v>
      </c>
      <c r="BW42" s="516">
        <v>0</v>
      </c>
      <c r="BX42" s="517">
        <v>0</v>
      </c>
      <c r="BY42" s="517">
        <v>0</v>
      </c>
      <c r="BZ42" s="517">
        <v>0</v>
      </c>
      <c r="CA42" s="517">
        <v>0</v>
      </c>
      <c r="CB42" s="517">
        <v>0</v>
      </c>
      <c r="CC42" s="517">
        <v>0</v>
      </c>
      <c r="CD42" s="517">
        <v>0</v>
      </c>
      <c r="CE42" s="517">
        <v>0</v>
      </c>
      <c r="CF42" s="517">
        <v>0</v>
      </c>
      <c r="CG42" s="517">
        <v>0</v>
      </c>
      <c r="CH42" s="518">
        <v>0</v>
      </c>
    </row>
    <row r="43" spans="1:86" x14ac:dyDescent="0.25">
      <c r="A43" s="417"/>
      <c r="B43" s="333" t="s">
        <v>568</v>
      </c>
      <c r="C43" s="515"/>
      <c r="D43" s="516">
        <v>0</v>
      </c>
      <c r="E43" s="516">
        <v>0</v>
      </c>
      <c r="F43" s="516">
        <v>0</v>
      </c>
      <c r="G43" s="516">
        <v>0</v>
      </c>
      <c r="H43" s="516">
        <v>0</v>
      </c>
      <c r="I43" s="516">
        <v>0</v>
      </c>
      <c r="J43" s="516">
        <v>0</v>
      </c>
      <c r="K43" s="516">
        <v>0</v>
      </c>
      <c r="L43" s="516">
        <v>0</v>
      </c>
      <c r="M43" s="516">
        <v>0</v>
      </c>
      <c r="N43" s="516">
        <v>0</v>
      </c>
      <c r="O43" s="516">
        <v>0</v>
      </c>
      <c r="P43" s="516">
        <v>0</v>
      </c>
      <c r="Q43" s="516">
        <v>0</v>
      </c>
      <c r="R43" s="516">
        <v>0</v>
      </c>
      <c r="S43" s="516">
        <v>0</v>
      </c>
      <c r="T43" s="516">
        <v>0</v>
      </c>
      <c r="U43" s="516">
        <v>0</v>
      </c>
      <c r="V43" s="516">
        <v>0</v>
      </c>
      <c r="W43" s="516">
        <v>0</v>
      </c>
      <c r="X43" s="516">
        <v>0</v>
      </c>
      <c r="Y43" s="516">
        <v>0</v>
      </c>
      <c r="Z43" s="516">
        <v>0</v>
      </c>
      <c r="AA43" s="516">
        <v>0</v>
      </c>
      <c r="AB43" s="516">
        <v>0</v>
      </c>
      <c r="AC43" s="516">
        <v>255.18426761602265</v>
      </c>
      <c r="AD43" s="516">
        <v>363.93437674585101</v>
      </c>
      <c r="AE43" s="516">
        <v>461.905407740768</v>
      </c>
      <c r="AF43" s="516">
        <v>543.3002781213977</v>
      </c>
      <c r="AG43" s="516">
        <v>642.49827812414014</v>
      </c>
      <c r="AH43" s="516">
        <v>596.69302993171073</v>
      </c>
      <c r="AI43" s="516">
        <v>615.22071568515287</v>
      </c>
      <c r="AJ43" s="516">
        <v>698.20425852748531</v>
      </c>
      <c r="AK43" s="516">
        <v>816.55134618803106</v>
      </c>
      <c r="AL43" s="516">
        <v>948.85640968656719</v>
      </c>
      <c r="AM43" s="516">
        <v>1142.0164854138779</v>
      </c>
      <c r="AN43" s="516">
        <v>1284.9629173289009</v>
      </c>
      <c r="AO43" s="516">
        <v>1480.7758879438288</v>
      </c>
      <c r="AP43" s="516">
        <v>1630.7562119464003</v>
      </c>
      <c r="AQ43" s="516">
        <v>1800.1025222091487</v>
      </c>
      <c r="AR43" s="516">
        <v>1916.7442379052677</v>
      </c>
      <c r="AS43" s="516">
        <v>2077.8056381268857</v>
      </c>
      <c r="AT43" s="516">
        <v>2310.2289867916593</v>
      </c>
      <c r="AU43" s="516">
        <v>2738.4542786612865</v>
      </c>
      <c r="AV43" s="516">
        <v>3483.759955386372</v>
      </c>
      <c r="AW43" s="516">
        <v>3915.0229261059976</v>
      </c>
      <c r="AX43" s="516">
        <v>4209.8118031637568</v>
      </c>
      <c r="AY43" s="516">
        <v>4561.936341076771</v>
      </c>
      <c r="AZ43" s="516">
        <v>4812.3330351537543</v>
      </c>
      <c r="BA43" s="516">
        <v>5057.3747154467901</v>
      </c>
      <c r="BB43" s="516">
        <v>5301.2705845808459</v>
      </c>
      <c r="BC43" s="516">
        <v>5515.599118759862</v>
      </c>
      <c r="BD43" s="516">
        <v>5723.1260747206106</v>
      </c>
      <c r="BE43" s="516">
        <v>5932.1572436199804</v>
      </c>
      <c r="BF43" s="516">
        <v>6047.4513505866626</v>
      </c>
      <c r="BG43" s="516">
        <v>6277.3685643606232</v>
      </c>
      <c r="BH43" s="516">
        <v>6477.4696469019082</v>
      </c>
      <c r="BI43" s="516">
        <v>6734.2850346107562</v>
      </c>
      <c r="BJ43" s="516">
        <v>6913.085653910277</v>
      </c>
      <c r="BK43" s="516">
        <v>7262.5585597899935</v>
      </c>
      <c r="BL43" s="516">
        <v>7459.0338431362879</v>
      </c>
      <c r="BM43" s="516">
        <v>7941.4880112885667</v>
      </c>
      <c r="BN43" s="516">
        <v>7994.4185213151586</v>
      </c>
      <c r="BO43" s="516">
        <v>7994.5352731059684</v>
      </c>
      <c r="BP43" s="516">
        <v>8058.7348232523182</v>
      </c>
      <c r="BQ43" s="516">
        <v>7727.9153263861363</v>
      </c>
      <c r="BR43" s="516">
        <v>7707.9031638789047</v>
      </c>
      <c r="BS43" s="516">
        <v>7750.4479947452528</v>
      </c>
      <c r="BT43" s="516">
        <v>7588.7492514250916</v>
      </c>
      <c r="BU43" s="516">
        <v>7557.4864446144848</v>
      </c>
      <c r="BV43" s="516">
        <v>7584.4796368264069</v>
      </c>
      <c r="BW43" s="516">
        <v>7692.778413344372</v>
      </c>
      <c r="BX43" s="517">
        <v>6614.5913516680912</v>
      </c>
      <c r="BY43" s="517">
        <v>6551.1464126177798</v>
      </c>
      <c r="BZ43" s="517">
        <v>6537.0220856076503</v>
      </c>
      <c r="CA43" s="517">
        <v>7335.3683319001075</v>
      </c>
      <c r="CB43" s="517">
        <v>8178.9274951610751</v>
      </c>
      <c r="CC43" s="517">
        <v>8667.6187186816114</v>
      </c>
      <c r="CD43" s="517">
        <v>9228.3382021848938</v>
      </c>
      <c r="CE43" s="517">
        <v>9500.0896485194207</v>
      </c>
      <c r="CF43" s="517">
        <v>9724.6039501912637</v>
      </c>
      <c r="CG43" s="517">
        <v>9995.6978191236249</v>
      </c>
      <c r="CH43" s="518">
        <v>10256.669851281584</v>
      </c>
    </row>
    <row r="44" spans="1:86" ht="25.5" customHeight="1" x14ac:dyDescent="0.25">
      <c r="A44" s="417"/>
      <c r="B44" s="520" t="s">
        <v>786</v>
      </c>
      <c r="C44" s="515"/>
      <c r="D44" s="516">
        <v>0</v>
      </c>
      <c r="E44" s="516">
        <v>0</v>
      </c>
      <c r="F44" s="516">
        <v>0</v>
      </c>
      <c r="G44" s="516">
        <v>0</v>
      </c>
      <c r="H44" s="516">
        <v>0</v>
      </c>
      <c r="I44" s="516">
        <v>0</v>
      </c>
      <c r="J44" s="516">
        <v>0</v>
      </c>
      <c r="K44" s="516">
        <v>0</v>
      </c>
      <c r="L44" s="516">
        <v>0</v>
      </c>
      <c r="M44" s="516">
        <v>0</v>
      </c>
      <c r="N44" s="516">
        <v>0</v>
      </c>
      <c r="O44" s="516">
        <v>0</v>
      </c>
      <c r="P44" s="516">
        <v>0</v>
      </c>
      <c r="Q44" s="516">
        <v>0</v>
      </c>
      <c r="R44" s="516">
        <v>0</v>
      </c>
      <c r="S44" s="516">
        <v>0</v>
      </c>
      <c r="T44" s="516">
        <v>0</v>
      </c>
      <c r="U44" s="516">
        <v>0</v>
      </c>
      <c r="V44" s="516">
        <v>0</v>
      </c>
      <c r="W44" s="516">
        <v>0</v>
      </c>
      <c r="X44" s="516">
        <v>0</v>
      </c>
      <c r="Y44" s="516">
        <v>0</v>
      </c>
      <c r="Z44" s="516">
        <v>0</v>
      </c>
      <c r="AA44" s="516">
        <v>0</v>
      </c>
      <c r="AB44" s="516">
        <v>0</v>
      </c>
      <c r="AC44" s="516">
        <v>0</v>
      </c>
      <c r="AD44" s="516">
        <v>0</v>
      </c>
      <c r="AE44" s="516">
        <v>0</v>
      </c>
      <c r="AF44" s="516">
        <v>0</v>
      </c>
      <c r="AG44" s="516">
        <v>0</v>
      </c>
      <c r="AH44" s="516">
        <v>0</v>
      </c>
      <c r="AI44" s="516">
        <v>0</v>
      </c>
      <c r="AJ44" s="516">
        <v>0</v>
      </c>
      <c r="AK44" s="516">
        <v>0</v>
      </c>
      <c r="AL44" s="516">
        <v>0</v>
      </c>
      <c r="AM44" s="516">
        <v>0</v>
      </c>
      <c r="AN44" s="516">
        <v>0</v>
      </c>
      <c r="AO44" s="516">
        <v>0</v>
      </c>
      <c r="AP44" s="516">
        <v>0</v>
      </c>
      <c r="AQ44" s="516">
        <v>0</v>
      </c>
      <c r="AR44" s="516">
        <v>0</v>
      </c>
      <c r="AS44" s="516">
        <v>0</v>
      </c>
      <c r="AT44" s="516">
        <v>0</v>
      </c>
      <c r="AU44" s="516">
        <v>0</v>
      </c>
      <c r="AV44" s="516">
        <v>0</v>
      </c>
      <c r="AW44" s="516">
        <v>0</v>
      </c>
      <c r="AX44" s="516">
        <v>0</v>
      </c>
      <c r="AY44" s="516">
        <v>0</v>
      </c>
      <c r="AZ44" s="516">
        <v>0</v>
      </c>
      <c r="BA44" s="516">
        <v>0</v>
      </c>
      <c r="BB44" s="516">
        <v>0</v>
      </c>
      <c r="BC44" s="516">
        <v>0</v>
      </c>
      <c r="BD44" s="516">
        <v>0</v>
      </c>
      <c r="BE44" s="516">
        <v>0</v>
      </c>
      <c r="BF44" s="516">
        <v>1.8241058099706171</v>
      </c>
      <c r="BG44" s="516">
        <v>2.0835332981435131</v>
      </c>
      <c r="BH44" s="516">
        <v>2.2587255957767742</v>
      </c>
      <c r="BI44" s="516">
        <v>2.3255633190692699</v>
      </c>
      <c r="BJ44" s="516">
        <v>2.0351231297741919</v>
      </c>
      <c r="BK44" s="516">
        <v>2.2889783595240938</v>
      </c>
      <c r="BL44" s="516">
        <v>2.8741856013336275</v>
      </c>
      <c r="BM44" s="516">
        <v>4.0739519095011385</v>
      </c>
      <c r="BN44" s="516">
        <v>4.5782495930523819</v>
      </c>
      <c r="BO44" s="516">
        <v>5.3945153930457046</v>
      </c>
      <c r="BP44" s="516">
        <v>6.9148876197213944</v>
      </c>
      <c r="BQ44" s="516">
        <v>8.5622959058949561</v>
      </c>
      <c r="BR44" s="516">
        <v>10.099592374963724</v>
      </c>
      <c r="BS44" s="516">
        <v>12.149434111804709</v>
      </c>
      <c r="BT44" s="516">
        <v>13.483480669201967</v>
      </c>
      <c r="BU44" s="516">
        <v>14.565871249469957</v>
      </c>
      <c r="BV44" s="516">
        <v>16.269264096871527</v>
      </c>
      <c r="BW44" s="516">
        <v>17.810772235061648</v>
      </c>
      <c r="BX44" s="517">
        <v>18.772914060097914</v>
      </c>
      <c r="BY44" s="517">
        <v>21.130875102492343</v>
      </c>
      <c r="BZ44" s="517">
        <v>22.357886274634389</v>
      </c>
      <c r="CA44" s="517">
        <v>27.591129662787377</v>
      </c>
      <c r="CB44" s="517">
        <v>35.351237133428697</v>
      </c>
      <c r="CC44" s="517">
        <v>37.463474873391654</v>
      </c>
      <c r="CD44" s="517">
        <v>39.887035595550593</v>
      </c>
      <c r="CE44" s="517">
        <v>41.061608890937769</v>
      </c>
      <c r="CF44" s="517">
        <v>42.032012201511577</v>
      </c>
      <c r="CG44" s="517">
        <v>43.203743293603601</v>
      </c>
      <c r="CH44" s="518">
        <v>44.331725440341899</v>
      </c>
    </row>
    <row r="45" spans="1:86" ht="25.5" customHeight="1" x14ac:dyDescent="0.3">
      <c r="A45" s="417"/>
      <c r="B45" s="450" t="s">
        <v>376</v>
      </c>
      <c r="C45" s="515"/>
      <c r="D45" s="510">
        <v>0</v>
      </c>
      <c r="E45" s="510">
        <v>0</v>
      </c>
      <c r="F45" s="510">
        <v>0</v>
      </c>
      <c r="G45" s="510">
        <v>0</v>
      </c>
      <c r="H45" s="510">
        <v>0</v>
      </c>
      <c r="I45" s="510">
        <v>0</v>
      </c>
      <c r="J45" s="510">
        <v>0</v>
      </c>
      <c r="K45" s="510">
        <v>0</v>
      </c>
      <c r="L45" s="510">
        <v>0</v>
      </c>
      <c r="M45" s="510">
        <v>0</v>
      </c>
      <c r="N45" s="510">
        <v>0</v>
      </c>
      <c r="O45" s="510">
        <v>0</v>
      </c>
      <c r="P45" s="510">
        <v>0</v>
      </c>
      <c r="Q45" s="510">
        <v>0</v>
      </c>
      <c r="R45" s="510">
        <v>0</v>
      </c>
      <c r="S45" s="510">
        <v>0</v>
      </c>
      <c r="T45" s="510">
        <v>0</v>
      </c>
      <c r="U45" s="510">
        <v>0</v>
      </c>
      <c r="V45" s="510">
        <v>0</v>
      </c>
      <c r="W45" s="510">
        <v>0</v>
      </c>
      <c r="X45" s="510">
        <v>0</v>
      </c>
      <c r="Y45" s="510">
        <v>0</v>
      </c>
      <c r="Z45" s="510">
        <v>0</v>
      </c>
      <c r="AA45" s="510">
        <v>0</v>
      </c>
      <c r="AB45" s="510">
        <v>0</v>
      </c>
      <c r="AC45" s="510">
        <v>0</v>
      </c>
      <c r="AD45" s="510">
        <v>0</v>
      </c>
      <c r="AE45" s="510">
        <v>0</v>
      </c>
      <c r="AF45" s="510">
        <v>0</v>
      </c>
      <c r="AG45" s="510">
        <v>0</v>
      </c>
      <c r="AH45" s="510">
        <v>0</v>
      </c>
      <c r="AI45" s="510">
        <v>0</v>
      </c>
      <c r="AJ45" s="510">
        <v>0</v>
      </c>
      <c r="AK45" s="510">
        <v>0</v>
      </c>
      <c r="AL45" s="510">
        <v>0</v>
      </c>
      <c r="AM45" s="510">
        <v>0</v>
      </c>
      <c r="AN45" s="510">
        <v>0</v>
      </c>
      <c r="AO45" s="510">
        <v>0</v>
      </c>
      <c r="AP45" s="510">
        <v>0</v>
      </c>
      <c r="AQ45" s="510">
        <v>0</v>
      </c>
      <c r="AR45" s="510">
        <v>0</v>
      </c>
      <c r="AS45" s="510">
        <v>0</v>
      </c>
      <c r="AT45" s="510">
        <v>0</v>
      </c>
      <c r="AU45" s="510">
        <v>0</v>
      </c>
      <c r="AV45" s="510">
        <v>0</v>
      </c>
      <c r="AW45" s="510">
        <v>0</v>
      </c>
      <c r="AX45" s="510">
        <v>0</v>
      </c>
      <c r="AY45" s="510">
        <v>0</v>
      </c>
      <c r="AZ45" s="510">
        <v>0</v>
      </c>
      <c r="BA45" s="510">
        <v>0</v>
      </c>
      <c r="BB45" s="510">
        <v>0</v>
      </c>
      <c r="BC45" s="510">
        <v>0</v>
      </c>
      <c r="BD45" s="510">
        <v>0</v>
      </c>
      <c r="BE45" s="510">
        <v>0</v>
      </c>
      <c r="BF45" s="510">
        <v>0</v>
      </c>
      <c r="BG45" s="510">
        <v>0</v>
      </c>
      <c r="BH45" s="510">
        <v>0</v>
      </c>
      <c r="BI45" s="510">
        <v>0</v>
      </c>
      <c r="BJ45" s="510">
        <v>0</v>
      </c>
      <c r="BK45" s="510">
        <v>0</v>
      </c>
      <c r="BL45" s="510">
        <v>0</v>
      </c>
      <c r="BM45" s="510">
        <v>146.07039331406619</v>
      </c>
      <c r="BN45" s="510">
        <v>156.13114120429577</v>
      </c>
      <c r="BO45" s="510">
        <v>134.56819017140018</v>
      </c>
      <c r="BP45" s="510">
        <v>135.90406620175139</v>
      </c>
      <c r="BQ45" s="510">
        <v>150.63312338153534</v>
      </c>
      <c r="BR45" s="510">
        <v>133.1054914026636</v>
      </c>
      <c r="BS45" s="510">
        <v>131.61044728418574</v>
      </c>
      <c r="BT45" s="510">
        <v>138.03721369713111</v>
      </c>
      <c r="BU45" s="510">
        <v>145.07378411929545</v>
      </c>
      <c r="BV45" s="510">
        <v>164.3995276647457</v>
      </c>
      <c r="BW45" s="510">
        <v>189.44158725033935</v>
      </c>
      <c r="BX45" s="510">
        <v>129.25491009143775</v>
      </c>
      <c r="BY45" s="510">
        <v>180.79531802374973</v>
      </c>
      <c r="BZ45" s="510">
        <v>204.44263543229678</v>
      </c>
      <c r="CA45" s="510">
        <v>272.65318726983907</v>
      </c>
      <c r="CB45" s="510">
        <v>322.58311658781582</v>
      </c>
      <c r="CC45" s="510">
        <v>316.24942174737066</v>
      </c>
      <c r="CD45" s="510">
        <v>365.39</v>
      </c>
      <c r="CE45" s="510">
        <v>416.83710568095546</v>
      </c>
      <c r="CF45" s="510">
        <v>442.36558973834161</v>
      </c>
      <c r="CG45" s="510">
        <v>460.15796498278826</v>
      </c>
      <c r="CH45" s="513">
        <v>474.75711979762764</v>
      </c>
    </row>
    <row r="46" spans="1:86" s="287" customFormat="1" ht="26.25" customHeight="1" x14ac:dyDescent="0.3">
      <c r="B46" s="461" t="s">
        <v>415</v>
      </c>
      <c r="C46" s="521"/>
      <c r="D46" s="514">
        <v>0</v>
      </c>
      <c r="E46" s="514">
        <v>0</v>
      </c>
      <c r="F46" s="514">
        <v>0</v>
      </c>
      <c r="G46" s="514">
        <v>0</v>
      </c>
      <c r="H46" s="514">
        <v>0</v>
      </c>
      <c r="I46" s="514">
        <v>0</v>
      </c>
      <c r="J46" s="514">
        <v>0</v>
      </c>
      <c r="K46" s="514">
        <v>0</v>
      </c>
      <c r="L46" s="514">
        <v>0</v>
      </c>
      <c r="M46" s="514">
        <v>0</v>
      </c>
      <c r="N46" s="514">
        <v>0</v>
      </c>
      <c r="O46" s="514">
        <v>0</v>
      </c>
      <c r="P46" s="514">
        <v>0</v>
      </c>
      <c r="Q46" s="514">
        <v>0</v>
      </c>
      <c r="R46" s="514">
        <v>0</v>
      </c>
      <c r="S46" s="514">
        <v>0</v>
      </c>
      <c r="T46" s="514">
        <v>0</v>
      </c>
      <c r="U46" s="514">
        <v>0</v>
      </c>
      <c r="V46" s="514">
        <v>0</v>
      </c>
      <c r="W46" s="514">
        <v>0</v>
      </c>
      <c r="X46" s="514">
        <v>0</v>
      </c>
      <c r="Y46" s="514">
        <v>0</v>
      </c>
      <c r="Z46" s="514">
        <v>0</v>
      </c>
      <c r="AA46" s="514">
        <v>0</v>
      </c>
      <c r="AB46" s="514">
        <v>0</v>
      </c>
      <c r="AC46" s="514">
        <v>0</v>
      </c>
      <c r="AD46" s="514">
        <v>0</v>
      </c>
      <c r="AE46" s="514">
        <v>1.8747358281762896</v>
      </c>
      <c r="AF46" s="514">
        <f t="shared" ref="AF46:BY46" si="23">SUM(AF47:AF49)</f>
        <v>67.453381701640609</v>
      </c>
      <c r="AG46" s="514">
        <f t="shared" si="23"/>
        <v>143.19562723280075</v>
      </c>
      <c r="AH46" s="514">
        <f t="shared" si="23"/>
        <v>305.51257819236673</v>
      </c>
      <c r="AI46" s="514">
        <f t="shared" si="23"/>
        <v>439.37603016765991</v>
      </c>
      <c r="AJ46" s="514">
        <f t="shared" si="23"/>
        <v>583.79716341373842</v>
      </c>
      <c r="AK46" s="514">
        <f t="shared" si="23"/>
        <v>730.98171485324565</v>
      </c>
      <c r="AL46" s="514">
        <f t="shared" si="23"/>
        <v>928.73533430632256</v>
      </c>
      <c r="AM46" s="514">
        <f t="shared" si="23"/>
        <v>1142.0025057894932</v>
      </c>
      <c r="AN46" s="514">
        <f t="shared" si="23"/>
        <v>1263.465993789139</v>
      </c>
      <c r="AO46" s="514">
        <f t="shared" si="23"/>
        <v>1420.3500984493955</v>
      </c>
      <c r="AP46" s="514">
        <f t="shared" si="23"/>
        <v>1662.4672165585898</v>
      </c>
      <c r="AQ46" s="514">
        <f t="shared" si="23"/>
        <v>1822.3202499471349</v>
      </c>
      <c r="AR46" s="514">
        <f t="shared" si="23"/>
        <v>1932.5491650642352</v>
      </c>
      <c r="AS46" s="514">
        <f t="shared" si="23"/>
        <v>2037.2779435358459</v>
      </c>
      <c r="AT46" s="514">
        <f t="shared" si="23"/>
        <v>2157.4562460074453</v>
      </c>
      <c r="AU46" s="514">
        <f t="shared" si="23"/>
        <v>2446.6077937430191</v>
      </c>
      <c r="AV46" s="514">
        <f t="shared" si="23"/>
        <v>153.17139036301865</v>
      </c>
      <c r="AW46" s="514">
        <f t="shared" si="23"/>
        <v>0</v>
      </c>
      <c r="AX46" s="514">
        <f t="shared" si="23"/>
        <v>0</v>
      </c>
      <c r="AY46" s="514">
        <f t="shared" si="23"/>
        <v>0</v>
      </c>
      <c r="AZ46" s="514">
        <f t="shared" si="23"/>
        <v>0</v>
      </c>
      <c r="BA46" s="514">
        <f t="shared" si="23"/>
        <v>0</v>
      </c>
      <c r="BB46" s="514">
        <f t="shared" si="23"/>
        <v>0</v>
      </c>
      <c r="BC46" s="514">
        <f t="shared" si="23"/>
        <v>0</v>
      </c>
      <c r="BD46" s="514">
        <f t="shared" si="23"/>
        <v>0</v>
      </c>
      <c r="BE46" s="514">
        <f t="shared" si="23"/>
        <v>0</v>
      </c>
      <c r="BF46" s="514">
        <f t="shared" si="23"/>
        <v>0</v>
      </c>
      <c r="BG46" s="514">
        <f t="shared" si="23"/>
        <v>0</v>
      </c>
      <c r="BH46" s="514">
        <f t="shared" si="23"/>
        <v>0</v>
      </c>
      <c r="BI46" s="514">
        <f t="shared" si="23"/>
        <v>0</v>
      </c>
      <c r="BJ46" s="514">
        <f t="shared" si="23"/>
        <v>0</v>
      </c>
      <c r="BK46" s="514">
        <f t="shared" si="23"/>
        <v>0</v>
      </c>
      <c r="BL46" s="514">
        <f t="shared" si="23"/>
        <v>0</v>
      </c>
      <c r="BM46" s="514">
        <f t="shared" si="23"/>
        <v>0</v>
      </c>
      <c r="BN46" s="514">
        <f t="shared" si="23"/>
        <v>0</v>
      </c>
      <c r="BO46" s="514">
        <f t="shared" si="23"/>
        <v>0</v>
      </c>
      <c r="BP46" s="514">
        <f t="shared" si="23"/>
        <v>0</v>
      </c>
      <c r="BQ46" s="514">
        <f t="shared" si="23"/>
        <v>0</v>
      </c>
      <c r="BR46" s="514">
        <f t="shared" si="23"/>
        <v>0</v>
      </c>
      <c r="BS46" s="514">
        <f t="shared" si="23"/>
        <v>0</v>
      </c>
      <c r="BT46" s="514">
        <f t="shared" si="23"/>
        <v>0</v>
      </c>
      <c r="BU46" s="514">
        <f t="shared" si="23"/>
        <v>0</v>
      </c>
      <c r="BV46" s="514">
        <f t="shared" si="23"/>
        <v>0</v>
      </c>
      <c r="BW46" s="514">
        <f t="shared" si="23"/>
        <v>0</v>
      </c>
      <c r="BX46" s="510">
        <f t="shared" si="23"/>
        <v>0</v>
      </c>
      <c r="BY46" s="510">
        <f t="shared" si="23"/>
        <v>0</v>
      </c>
      <c r="BZ46" s="510">
        <f t="shared" ref="BZ46:CG46" si="24">SUM(BZ47:BZ49)</f>
        <v>0</v>
      </c>
      <c r="CA46" s="510">
        <f t="shared" si="24"/>
        <v>0</v>
      </c>
      <c r="CB46" s="510">
        <f t="shared" si="24"/>
        <v>0</v>
      </c>
      <c r="CC46" s="510">
        <f t="shared" si="24"/>
        <v>0</v>
      </c>
      <c r="CD46" s="510">
        <f t="shared" si="24"/>
        <v>0</v>
      </c>
      <c r="CE46" s="510">
        <f t="shared" si="24"/>
        <v>0</v>
      </c>
      <c r="CF46" s="510">
        <f t="shared" si="24"/>
        <v>0</v>
      </c>
      <c r="CG46" s="510">
        <f t="shared" si="24"/>
        <v>0</v>
      </c>
      <c r="CH46" s="513">
        <f>SUM(CH47:CH49)</f>
        <v>0</v>
      </c>
    </row>
    <row r="47" spans="1:86" x14ac:dyDescent="0.25">
      <c r="A47" s="417"/>
      <c r="B47" s="333" t="s">
        <v>785</v>
      </c>
      <c r="C47" s="515"/>
      <c r="D47" s="516">
        <v>0</v>
      </c>
      <c r="E47" s="516">
        <v>0</v>
      </c>
      <c r="F47" s="516">
        <v>0</v>
      </c>
      <c r="G47" s="516">
        <v>0</v>
      </c>
      <c r="H47" s="516">
        <v>0</v>
      </c>
      <c r="I47" s="516">
        <v>0</v>
      </c>
      <c r="J47" s="516">
        <v>0</v>
      </c>
      <c r="K47" s="516">
        <v>0</v>
      </c>
      <c r="L47" s="516">
        <v>0</v>
      </c>
      <c r="M47" s="516">
        <v>0</v>
      </c>
      <c r="N47" s="516">
        <v>0</v>
      </c>
      <c r="O47" s="516">
        <v>0</v>
      </c>
      <c r="P47" s="516">
        <v>0</v>
      </c>
      <c r="Q47" s="516">
        <v>0</v>
      </c>
      <c r="R47" s="516">
        <v>0</v>
      </c>
      <c r="S47" s="516">
        <v>0</v>
      </c>
      <c r="T47" s="516">
        <v>0</v>
      </c>
      <c r="U47" s="516">
        <v>0</v>
      </c>
      <c r="V47" s="516">
        <v>0</v>
      </c>
      <c r="W47" s="516">
        <v>0</v>
      </c>
      <c r="X47" s="516">
        <v>0</v>
      </c>
      <c r="Y47" s="516">
        <v>0</v>
      </c>
      <c r="Z47" s="516">
        <v>0</v>
      </c>
      <c r="AA47" s="516">
        <v>0</v>
      </c>
      <c r="AB47" s="516">
        <v>0</v>
      </c>
      <c r="AC47" s="516">
        <v>0</v>
      </c>
      <c r="AD47" s="516">
        <v>0</v>
      </c>
      <c r="AE47" s="516">
        <v>0</v>
      </c>
      <c r="AF47" s="516">
        <v>6.7269296871773161</v>
      </c>
      <c r="AG47" s="516">
        <v>29.137631474852032</v>
      </c>
      <c r="AH47" s="516">
        <v>59.162165786494477</v>
      </c>
      <c r="AI47" s="516">
        <v>64.739756846927676</v>
      </c>
      <c r="AJ47" s="516">
        <v>63.658337217803833</v>
      </c>
      <c r="AK47" s="516">
        <v>65.873661254511461</v>
      </c>
      <c r="AL47" s="516">
        <v>69.022940080775172</v>
      </c>
      <c r="AM47" s="516">
        <v>70.519297712790859</v>
      </c>
      <c r="AN47" s="516">
        <v>67.194002796187903</v>
      </c>
      <c r="AO47" s="516">
        <v>65.487348173504131</v>
      </c>
      <c r="AP47" s="516">
        <v>66.447326695988437</v>
      </c>
      <c r="AQ47" s="516">
        <v>65.32702054139142</v>
      </c>
      <c r="AR47" s="516">
        <v>64.08227618398945</v>
      </c>
      <c r="AS47" s="516">
        <v>63.294555429628304</v>
      </c>
      <c r="AT47" s="516">
        <v>64.556437891538593</v>
      </c>
      <c r="AU47" s="516">
        <v>70.48234725184993</v>
      </c>
      <c r="AV47" s="516">
        <v>4.4125908338166973</v>
      </c>
      <c r="AW47" s="516">
        <v>0</v>
      </c>
      <c r="AX47" s="516">
        <v>0</v>
      </c>
      <c r="AY47" s="516">
        <v>0</v>
      </c>
      <c r="AZ47" s="516">
        <v>0</v>
      </c>
      <c r="BA47" s="516">
        <v>0</v>
      </c>
      <c r="BB47" s="516">
        <v>0</v>
      </c>
      <c r="BC47" s="516">
        <v>0</v>
      </c>
      <c r="BD47" s="516">
        <v>0</v>
      </c>
      <c r="BE47" s="516">
        <v>0</v>
      </c>
      <c r="BF47" s="516">
        <v>0</v>
      </c>
      <c r="BG47" s="516">
        <v>0</v>
      </c>
      <c r="BH47" s="516">
        <v>0</v>
      </c>
      <c r="BI47" s="516">
        <v>0</v>
      </c>
      <c r="BJ47" s="516">
        <v>0</v>
      </c>
      <c r="BK47" s="516">
        <v>0</v>
      </c>
      <c r="BL47" s="516">
        <v>0</v>
      </c>
      <c r="BM47" s="516">
        <v>0</v>
      </c>
      <c r="BN47" s="516">
        <v>0</v>
      </c>
      <c r="BO47" s="516">
        <v>0</v>
      </c>
      <c r="BP47" s="516">
        <v>0</v>
      </c>
      <c r="BQ47" s="516">
        <v>0</v>
      </c>
      <c r="BR47" s="516">
        <v>0</v>
      </c>
      <c r="BS47" s="516">
        <v>0</v>
      </c>
      <c r="BT47" s="516">
        <v>0</v>
      </c>
      <c r="BU47" s="516">
        <v>0</v>
      </c>
      <c r="BV47" s="516">
        <v>0</v>
      </c>
      <c r="BW47" s="516">
        <v>0</v>
      </c>
      <c r="BX47" s="517">
        <v>0</v>
      </c>
      <c r="BY47" s="517">
        <v>0</v>
      </c>
      <c r="BZ47" s="517">
        <v>0</v>
      </c>
      <c r="CA47" s="517">
        <v>0</v>
      </c>
      <c r="CB47" s="517">
        <v>0</v>
      </c>
      <c r="CC47" s="517">
        <v>0</v>
      </c>
      <c r="CD47" s="517">
        <v>0</v>
      </c>
      <c r="CE47" s="517">
        <v>0</v>
      </c>
      <c r="CF47" s="517">
        <v>0</v>
      </c>
      <c r="CG47" s="517">
        <v>0</v>
      </c>
      <c r="CH47" s="518">
        <v>0</v>
      </c>
    </row>
    <row r="48" spans="1:86" x14ac:dyDescent="0.25">
      <c r="A48" s="417"/>
      <c r="B48" s="333" t="s">
        <v>569</v>
      </c>
      <c r="C48" s="515"/>
      <c r="D48" s="516">
        <v>0</v>
      </c>
      <c r="E48" s="516">
        <v>0</v>
      </c>
      <c r="F48" s="516">
        <v>0</v>
      </c>
      <c r="G48" s="516">
        <v>0</v>
      </c>
      <c r="H48" s="516">
        <v>0</v>
      </c>
      <c r="I48" s="516">
        <v>0</v>
      </c>
      <c r="J48" s="516">
        <v>0</v>
      </c>
      <c r="K48" s="516">
        <v>0</v>
      </c>
      <c r="L48" s="516">
        <v>0</v>
      </c>
      <c r="M48" s="516">
        <v>0</v>
      </c>
      <c r="N48" s="516">
        <v>0</v>
      </c>
      <c r="O48" s="516">
        <v>0</v>
      </c>
      <c r="P48" s="516">
        <v>0</v>
      </c>
      <c r="Q48" s="516">
        <v>0</v>
      </c>
      <c r="R48" s="516">
        <v>0</v>
      </c>
      <c r="S48" s="516">
        <v>0</v>
      </c>
      <c r="T48" s="516">
        <v>0</v>
      </c>
      <c r="U48" s="516">
        <v>0</v>
      </c>
      <c r="V48" s="516">
        <v>0</v>
      </c>
      <c r="W48" s="516">
        <v>0</v>
      </c>
      <c r="X48" s="516">
        <v>0</v>
      </c>
      <c r="Y48" s="516">
        <v>0</v>
      </c>
      <c r="Z48" s="516">
        <v>0</v>
      </c>
      <c r="AA48" s="516">
        <v>0</v>
      </c>
      <c r="AB48" s="516">
        <v>0</v>
      </c>
      <c r="AC48" s="516">
        <v>0</v>
      </c>
      <c r="AD48" s="516">
        <v>0</v>
      </c>
      <c r="AE48" s="516">
        <v>0</v>
      </c>
      <c r="AF48" s="516">
        <v>60.726452014463291</v>
      </c>
      <c r="AG48" s="516">
        <v>114.0579957579487</v>
      </c>
      <c r="AH48" s="516">
        <v>246.35041240587225</v>
      </c>
      <c r="AI48" s="516">
        <v>360.70938720909879</v>
      </c>
      <c r="AJ48" s="516">
        <v>451.01464353757262</v>
      </c>
      <c r="AK48" s="516">
        <v>540.19044524033484</v>
      </c>
      <c r="AL48" s="516">
        <v>667.76828234990285</v>
      </c>
      <c r="AM48" s="516">
        <v>805.55492336838381</v>
      </c>
      <c r="AN48" s="516">
        <v>870.54478118776535</v>
      </c>
      <c r="AO48" s="516">
        <v>950.8046794314763</v>
      </c>
      <c r="AP48" s="516">
        <v>1084.3854274090197</v>
      </c>
      <c r="AQ48" s="516">
        <v>1163.1586983580544</v>
      </c>
      <c r="AR48" s="516">
        <v>1206.073736762587</v>
      </c>
      <c r="AS48" s="516">
        <v>1244.6753638758657</v>
      </c>
      <c r="AT48" s="516">
        <v>1292.2036476956666</v>
      </c>
      <c r="AU48" s="516">
        <v>1448.6253796116564</v>
      </c>
      <c r="AV48" s="516">
        <v>90.692085620642473</v>
      </c>
      <c r="AW48" s="516">
        <v>0</v>
      </c>
      <c r="AX48" s="516">
        <v>0</v>
      </c>
      <c r="AY48" s="516">
        <v>0</v>
      </c>
      <c r="AZ48" s="516">
        <v>0</v>
      </c>
      <c r="BA48" s="516">
        <v>0</v>
      </c>
      <c r="BB48" s="516">
        <v>0</v>
      </c>
      <c r="BC48" s="516">
        <v>0</v>
      </c>
      <c r="BD48" s="516">
        <v>0</v>
      </c>
      <c r="BE48" s="516">
        <v>0</v>
      </c>
      <c r="BF48" s="516">
        <v>0</v>
      </c>
      <c r="BG48" s="516">
        <v>0</v>
      </c>
      <c r="BH48" s="516">
        <v>0</v>
      </c>
      <c r="BI48" s="516">
        <v>0</v>
      </c>
      <c r="BJ48" s="516">
        <v>0</v>
      </c>
      <c r="BK48" s="516">
        <v>0</v>
      </c>
      <c r="BL48" s="516">
        <v>0</v>
      </c>
      <c r="BM48" s="516">
        <v>0</v>
      </c>
      <c r="BN48" s="516">
        <v>0</v>
      </c>
      <c r="BO48" s="516">
        <v>0</v>
      </c>
      <c r="BP48" s="516">
        <v>0</v>
      </c>
      <c r="BQ48" s="516">
        <v>0</v>
      </c>
      <c r="BR48" s="516">
        <v>0</v>
      </c>
      <c r="BS48" s="516">
        <v>0</v>
      </c>
      <c r="BT48" s="516">
        <v>0</v>
      </c>
      <c r="BU48" s="516">
        <v>0</v>
      </c>
      <c r="BV48" s="516">
        <v>0</v>
      </c>
      <c r="BW48" s="516">
        <v>0</v>
      </c>
      <c r="BX48" s="517">
        <v>0</v>
      </c>
      <c r="BY48" s="517">
        <v>0</v>
      </c>
      <c r="BZ48" s="517">
        <v>0</v>
      </c>
      <c r="CA48" s="517">
        <v>0</v>
      </c>
      <c r="CB48" s="517">
        <v>0</v>
      </c>
      <c r="CC48" s="517">
        <v>0</v>
      </c>
      <c r="CD48" s="517">
        <v>0</v>
      </c>
      <c r="CE48" s="517">
        <v>0</v>
      </c>
      <c r="CF48" s="517">
        <v>0</v>
      </c>
      <c r="CG48" s="517">
        <v>0</v>
      </c>
      <c r="CH48" s="518">
        <v>0</v>
      </c>
    </row>
    <row r="49" spans="1:86" s="431" customFormat="1" ht="25.5" customHeight="1" thickBot="1" x14ac:dyDescent="0.3">
      <c r="B49" s="522" t="s">
        <v>568</v>
      </c>
      <c r="C49" s="523"/>
      <c r="D49" s="524">
        <v>0</v>
      </c>
      <c r="E49" s="524">
        <v>0</v>
      </c>
      <c r="F49" s="524">
        <v>0</v>
      </c>
      <c r="G49" s="524">
        <v>0</v>
      </c>
      <c r="H49" s="524">
        <v>0</v>
      </c>
      <c r="I49" s="524">
        <v>0</v>
      </c>
      <c r="J49" s="524">
        <v>0</v>
      </c>
      <c r="K49" s="524">
        <v>0</v>
      </c>
      <c r="L49" s="524">
        <v>0</v>
      </c>
      <c r="M49" s="524">
        <v>0</v>
      </c>
      <c r="N49" s="524">
        <v>0</v>
      </c>
      <c r="O49" s="524">
        <v>0</v>
      </c>
      <c r="P49" s="524">
        <v>0</v>
      </c>
      <c r="Q49" s="524">
        <v>0</v>
      </c>
      <c r="R49" s="524">
        <v>0</v>
      </c>
      <c r="S49" s="524">
        <v>0</v>
      </c>
      <c r="T49" s="524">
        <v>0</v>
      </c>
      <c r="U49" s="524">
        <v>0</v>
      </c>
      <c r="V49" s="524">
        <v>0</v>
      </c>
      <c r="W49" s="524">
        <v>0</v>
      </c>
      <c r="X49" s="524">
        <v>0</v>
      </c>
      <c r="Y49" s="524">
        <v>0</v>
      </c>
      <c r="Z49" s="524">
        <v>0</v>
      </c>
      <c r="AA49" s="524">
        <v>0</v>
      </c>
      <c r="AB49" s="524">
        <v>0</v>
      </c>
      <c r="AC49" s="524">
        <v>0</v>
      </c>
      <c r="AD49" s="524">
        <v>0</v>
      </c>
      <c r="AE49" s="524">
        <v>0</v>
      </c>
      <c r="AF49" s="524">
        <v>0</v>
      </c>
      <c r="AG49" s="524">
        <v>0</v>
      </c>
      <c r="AH49" s="524">
        <v>0</v>
      </c>
      <c r="AI49" s="524">
        <v>13.926886111633445</v>
      </c>
      <c r="AJ49" s="524">
        <v>69.124182658361931</v>
      </c>
      <c r="AK49" s="524">
        <v>124.91760835839929</v>
      </c>
      <c r="AL49" s="524">
        <v>191.94411187564455</v>
      </c>
      <c r="AM49" s="524">
        <v>265.92828470831853</v>
      </c>
      <c r="AN49" s="524">
        <v>325.72720980518579</v>
      </c>
      <c r="AO49" s="524">
        <v>404.05807084441517</v>
      </c>
      <c r="AP49" s="524">
        <v>511.6344624535817</v>
      </c>
      <c r="AQ49" s="524">
        <v>593.83453104768898</v>
      </c>
      <c r="AR49" s="524">
        <v>662.3931521176587</v>
      </c>
      <c r="AS49" s="524">
        <v>729.30802423035198</v>
      </c>
      <c r="AT49" s="524">
        <v>800.69616042024029</v>
      </c>
      <c r="AU49" s="524">
        <v>927.50006687951293</v>
      </c>
      <c r="AV49" s="524">
        <v>58.066713908559471</v>
      </c>
      <c r="AW49" s="524">
        <v>0</v>
      </c>
      <c r="AX49" s="524">
        <v>0</v>
      </c>
      <c r="AY49" s="524">
        <v>0</v>
      </c>
      <c r="AZ49" s="524">
        <v>0</v>
      </c>
      <c r="BA49" s="524">
        <v>0</v>
      </c>
      <c r="BB49" s="524">
        <v>0</v>
      </c>
      <c r="BC49" s="524">
        <v>0</v>
      </c>
      <c r="BD49" s="524">
        <v>0</v>
      </c>
      <c r="BE49" s="524">
        <v>0</v>
      </c>
      <c r="BF49" s="524">
        <v>0</v>
      </c>
      <c r="BG49" s="524">
        <v>0</v>
      </c>
      <c r="BH49" s="524">
        <v>0</v>
      </c>
      <c r="BI49" s="524">
        <v>0</v>
      </c>
      <c r="BJ49" s="524">
        <v>0</v>
      </c>
      <c r="BK49" s="524">
        <v>0</v>
      </c>
      <c r="BL49" s="524">
        <v>0</v>
      </c>
      <c r="BM49" s="524">
        <v>0</v>
      </c>
      <c r="BN49" s="524">
        <v>0</v>
      </c>
      <c r="BO49" s="524">
        <v>0</v>
      </c>
      <c r="BP49" s="524">
        <v>0</v>
      </c>
      <c r="BQ49" s="524">
        <v>0</v>
      </c>
      <c r="BR49" s="524">
        <v>0</v>
      </c>
      <c r="BS49" s="524">
        <v>0</v>
      </c>
      <c r="BT49" s="524">
        <v>0</v>
      </c>
      <c r="BU49" s="524">
        <v>0</v>
      </c>
      <c r="BV49" s="524">
        <v>0</v>
      </c>
      <c r="BW49" s="524">
        <v>0</v>
      </c>
      <c r="BX49" s="524">
        <v>0</v>
      </c>
      <c r="BY49" s="524">
        <v>0</v>
      </c>
      <c r="BZ49" s="524">
        <v>0</v>
      </c>
      <c r="CA49" s="524">
        <v>0</v>
      </c>
      <c r="CB49" s="524">
        <v>0</v>
      </c>
      <c r="CC49" s="524">
        <v>0</v>
      </c>
      <c r="CD49" s="524">
        <v>0</v>
      </c>
      <c r="CE49" s="524">
        <v>0</v>
      </c>
      <c r="CF49" s="524">
        <v>0</v>
      </c>
      <c r="CG49" s="524">
        <v>0</v>
      </c>
      <c r="CH49" s="525">
        <v>0</v>
      </c>
    </row>
    <row r="50" spans="1:86" ht="39.75" customHeight="1" x14ac:dyDescent="0.3">
      <c r="A50" s="490"/>
      <c r="B50" s="475" t="s">
        <v>787</v>
      </c>
      <c r="C50" s="491"/>
      <c r="D50" s="477" t="s">
        <v>680</v>
      </c>
      <c r="E50" s="477" t="s">
        <v>681</v>
      </c>
      <c r="F50" s="477" t="s">
        <v>682</v>
      </c>
      <c r="G50" s="477" t="s">
        <v>683</v>
      </c>
      <c r="H50" s="477" t="s">
        <v>684</v>
      </c>
      <c r="I50" s="477" t="s">
        <v>685</v>
      </c>
      <c r="J50" s="477" t="s">
        <v>686</v>
      </c>
      <c r="K50" s="477" t="s">
        <v>687</v>
      </c>
      <c r="L50" s="477" t="s">
        <v>688</v>
      </c>
      <c r="M50" s="477" t="s">
        <v>689</v>
      </c>
      <c r="N50" s="477" t="s">
        <v>690</v>
      </c>
      <c r="O50" s="477" t="s">
        <v>691</v>
      </c>
      <c r="P50" s="477" t="s">
        <v>692</v>
      </c>
      <c r="Q50" s="477" t="s">
        <v>693</v>
      </c>
      <c r="R50" s="477" t="s">
        <v>694</v>
      </c>
      <c r="S50" s="477" t="s">
        <v>695</v>
      </c>
      <c r="T50" s="477" t="s">
        <v>696</v>
      </c>
      <c r="U50" s="477" t="s">
        <v>697</v>
      </c>
      <c r="V50" s="477" t="s">
        <v>698</v>
      </c>
      <c r="W50" s="477" t="s">
        <v>699</v>
      </c>
      <c r="X50" s="477" t="s">
        <v>700</v>
      </c>
      <c r="Y50" s="477" t="s">
        <v>701</v>
      </c>
      <c r="Z50" s="477" t="s">
        <v>702</v>
      </c>
      <c r="AA50" s="477" t="s">
        <v>703</v>
      </c>
      <c r="AB50" s="477" t="s">
        <v>704</v>
      </c>
      <c r="AC50" s="477" t="s">
        <v>705</v>
      </c>
      <c r="AD50" s="477" t="s">
        <v>706</v>
      </c>
      <c r="AE50" s="477" t="s">
        <v>707</v>
      </c>
      <c r="AF50" s="477" t="s">
        <v>708</v>
      </c>
      <c r="AG50" s="477" t="s">
        <v>709</v>
      </c>
      <c r="AH50" s="477" t="s">
        <v>710</v>
      </c>
      <c r="AI50" s="477" t="s">
        <v>711</v>
      </c>
      <c r="AJ50" s="477" t="s">
        <v>712</v>
      </c>
      <c r="AK50" s="477" t="s">
        <v>713</v>
      </c>
      <c r="AL50" s="477" t="s">
        <v>714</v>
      </c>
      <c r="AM50" s="477" t="s">
        <v>715</v>
      </c>
      <c r="AN50" s="477" t="s">
        <v>716</v>
      </c>
      <c r="AO50" s="477" t="s">
        <v>717</v>
      </c>
      <c r="AP50" s="477" t="s">
        <v>718</v>
      </c>
      <c r="AQ50" s="477" t="s">
        <v>719</v>
      </c>
      <c r="AR50" s="477" t="s">
        <v>720</v>
      </c>
      <c r="AS50" s="477" t="s">
        <v>721</v>
      </c>
      <c r="AT50" s="477" t="s">
        <v>722</v>
      </c>
      <c r="AU50" s="477" t="s">
        <v>723</v>
      </c>
      <c r="AV50" s="477" t="s">
        <v>724</v>
      </c>
      <c r="AW50" s="477" t="s">
        <v>725</v>
      </c>
      <c r="AX50" s="477" t="s">
        <v>726</v>
      </c>
      <c r="AY50" s="477" t="s">
        <v>727</v>
      </c>
      <c r="AZ50" s="477" t="s">
        <v>728</v>
      </c>
      <c r="BA50" s="477" t="s">
        <v>729</v>
      </c>
      <c r="BB50" s="477" t="s">
        <v>730</v>
      </c>
      <c r="BC50" s="477" t="s">
        <v>731</v>
      </c>
      <c r="BD50" s="477" t="s">
        <v>732</v>
      </c>
      <c r="BE50" s="477" t="s">
        <v>733</v>
      </c>
      <c r="BF50" s="477" t="s">
        <v>734</v>
      </c>
      <c r="BG50" s="477" t="s">
        <v>735</v>
      </c>
      <c r="BH50" s="477" t="s">
        <v>736</v>
      </c>
      <c r="BI50" s="477" t="s">
        <v>737</v>
      </c>
      <c r="BJ50" s="477" t="s">
        <v>738</v>
      </c>
      <c r="BK50" s="477" t="s">
        <v>739</v>
      </c>
      <c r="BL50" s="477" t="s">
        <v>740</v>
      </c>
      <c r="BM50" s="477" t="s">
        <v>741</v>
      </c>
      <c r="BN50" s="477" t="s">
        <v>742</v>
      </c>
      <c r="BO50" s="477" t="s">
        <v>743</v>
      </c>
      <c r="BP50" s="477" t="s">
        <v>744</v>
      </c>
      <c r="BQ50" s="477" t="s">
        <v>745</v>
      </c>
      <c r="BR50" s="477" t="s">
        <v>746</v>
      </c>
      <c r="BS50" s="477" t="s">
        <v>747</v>
      </c>
      <c r="BT50" s="477" t="s">
        <v>748</v>
      </c>
      <c r="BU50" s="477" t="s">
        <v>749</v>
      </c>
      <c r="BV50" s="477" t="s">
        <v>750</v>
      </c>
      <c r="BW50" s="477" t="s">
        <v>751</v>
      </c>
      <c r="BX50" s="477" t="s">
        <v>752</v>
      </c>
      <c r="BY50" s="477" t="s">
        <v>753</v>
      </c>
      <c r="BZ50" s="477" t="s">
        <v>754</v>
      </c>
      <c r="CA50" s="477" t="s">
        <v>755</v>
      </c>
      <c r="CB50" s="477" t="s">
        <v>756</v>
      </c>
      <c r="CC50" s="477" t="s">
        <v>757</v>
      </c>
      <c r="CD50" s="477" t="s">
        <v>758</v>
      </c>
      <c r="CE50" s="477" t="s">
        <v>759</v>
      </c>
      <c r="CF50" s="477" t="s">
        <v>760</v>
      </c>
      <c r="CG50" s="477" t="s">
        <v>761</v>
      </c>
      <c r="CH50" s="478" t="s">
        <v>762</v>
      </c>
    </row>
    <row r="51" spans="1:86" ht="26.25" customHeight="1" x14ac:dyDescent="0.3">
      <c r="A51" s="526"/>
      <c r="B51" s="123" t="s">
        <v>276</v>
      </c>
      <c r="C51" s="515"/>
      <c r="D51" s="527"/>
      <c r="E51" s="527"/>
      <c r="F51" s="527"/>
      <c r="G51" s="527"/>
      <c r="H51" s="527"/>
      <c r="I51" s="527"/>
      <c r="J51" s="527"/>
      <c r="K51" s="527"/>
      <c r="L51" s="527"/>
      <c r="M51" s="527"/>
      <c r="N51" s="527"/>
      <c r="O51" s="527"/>
      <c r="P51" s="527"/>
      <c r="Q51" s="527"/>
      <c r="R51" s="527"/>
      <c r="S51" s="527"/>
      <c r="T51" s="527"/>
      <c r="U51" s="527"/>
      <c r="V51" s="527"/>
      <c r="W51" s="527"/>
      <c r="X51" s="527"/>
      <c r="Y51" s="527"/>
      <c r="Z51" s="527"/>
      <c r="AA51" s="527"/>
      <c r="AB51" s="527"/>
      <c r="AC51" s="527">
        <f t="shared" ref="AC51:CG51" si="25">SUM(AC54,AC64,AC73,AC81)</f>
        <v>143</v>
      </c>
      <c r="AD51" s="527">
        <f t="shared" si="25"/>
        <v>170</v>
      </c>
      <c r="AE51" s="527">
        <f t="shared" si="25"/>
        <v>193</v>
      </c>
      <c r="AF51" s="527">
        <f t="shared" si="25"/>
        <v>251</v>
      </c>
      <c r="AG51" s="527">
        <f t="shared" si="25"/>
        <v>298</v>
      </c>
      <c r="AH51" s="527">
        <f t="shared" si="25"/>
        <v>339</v>
      </c>
      <c r="AI51" s="527">
        <f t="shared" si="25"/>
        <v>383</v>
      </c>
      <c r="AJ51" s="527">
        <f t="shared" si="25"/>
        <v>461</v>
      </c>
      <c r="AK51" s="527">
        <f t="shared" si="25"/>
        <v>527</v>
      </c>
      <c r="AL51" s="527">
        <f t="shared" si="25"/>
        <v>602</v>
      </c>
      <c r="AM51" s="527">
        <f t="shared" si="25"/>
        <v>704</v>
      </c>
      <c r="AN51" s="527">
        <f t="shared" si="25"/>
        <v>821</v>
      </c>
      <c r="AO51" s="527">
        <f t="shared" si="25"/>
        <v>929</v>
      </c>
      <c r="AP51" s="527">
        <f t="shared" si="25"/>
        <v>1033</v>
      </c>
      <c r="AQ51" s="527">
        <f t="shared" si="25"/>
        <v>1151</v>
      </c>
      <c r="AR51" s="527">
        <f t="shared" si="25"/>
        <v>1257</v>
      </c>
      <c r="AS51" s="527">
        <f t="shared" si="25"/>
        <v>1363</v>
      </c>
      <c r="AT51" s="527">
        <f t="shared" si="25"/>
        <v>1482</v>
      </c>
      <c r="AU51" s="527">
        <f t="shared" si="25"/>
        <v>1642</v>
      </c>
      <c r="AV51" s="514">
        <f t="shared" si="25"/>
        <v>1935</v>
      </c>
      <c r="AW51" s="514">
        <f t="shared" si="25"/>
        <v>2248</v>
      </c>
      <c r="AX51" s="510">
        <f t="shared" si="25"/>
        <v>2512</v>
      </c>
      <c r="AY51" s="510">
        <f t="shared" si="25"/>
        <v>2937</v>
      </c>
      <c r="AZ51" s="510">
        <f t="shared" si="25"/>
        <v>3144</v>
      </c>
      <c r="BA51" s="510">
        <f t="shared" si="25"/>
        <v>3369</v>
      </c>
      <c r="BB51" s="510">
        <f t="shared" si="25"/>
        <v>3496</v>
      </c>
      <c r="BC51" s="510">
        <f t="shared" si="25"/>
        <v>3599</v>
      </c>
      <c r="BD51" s="510">
        <f t="shared" si="25"/>
        <v>3719</v>
      </c>
      <c r="BE51" s="510">
        <f t="shared" si="25"/>
        <v>3863</v>
      </c>
      <c r="BF51" s="510">
        <f t="shared" si="25"/>
        <v>4000</v>
      </c>
      <c r="BG51" s="510">
        <f t="shared" si="25"/>
        <v>4154</v>
      </c>
      <c r="BH51" s="510">
        <f t="shared" si="25"/>
        <v>4290</v>
      </c>
      <c r="BI51" s="510">
        <f t="shared" si="25"/>
        <v>4406</v>
      </c>
      <c r="BJ51" s="510">
        <f t="shared" si="25"/>
        <v>4518</v>
      </c>
      <c r="BK51" s="510">
        <f t="shared" si="25"/>
        <v>4641</v>
      </c>
      <c r="BL51" s="510">
        <f t="shared" si="25"/>
        <v>4771</v>
      </c>
      <c r="BM51" s="510">
        <f t="shared" si="25"/>
        <v>4909</v>
      </c>
      <c r="BN51" s="510">
        <f t="shared" si="25"/>
        <v>4987</v>
      </c>
      <c r="BO51" s="510">
        <f t="shared" si="25"/>
        <v>5009</v>
      </c>
      <c r="BP51" s="510">
        <f t="shared" si="25"/>
        <v>5017</v>
      </c>
      <c r="BQ51" s="510">
        <f t="shared" si="25"/>
        <v>4961</v>
      </c>
      <c r="BR51" s="510">
        <f t="shared" si="25"/>
        <v>5031</v>
      </c>
      <c r="BS51" s="510">
        <f t="shared" si="25"/>
        <v>5212</v>
      </c>
      <c r="BT51" s="510">
        <f t="shared" si="25"/>
        <v>5278</v>
      </c>
      <c r="BU51" s="510">
        <f t="shared" si="25"/>
        <v>5262</v>
      </c>
      <c r="BV51" s="510">
        <f t="shared" si="25"/>
        <v>5278</v>
      </c>
      <c r="BW51" s="510">
        <f t="shared" si="25"/>
        <v>5354</v>
      </c>
      <c r="BX51" s="510">
        <f t="shared" si="25"/>
        <v>4974</v>
      </c>
      <c r="BY51" s="510">
        <f t="shared" si="25"/>
        <v>5137</v>
      </c>
      <c r="BZ51" s="510">
        <f t="shared" si="25"/>
        <v>5501</v>
      </c>
      <c r="CA51" s="510">
        <f t="shared" si="25"/>
        <v>5958</v>
      </c>
      <c r="CB51" s="510">
        <f t="shared" si="25"/>
        <v>6531</v>
      </c>
      <c r="CC51" s="510">
        <f t="shared" si="25"/>
        <v>7031</v>
      </c>
      <c r="CD51" s="510">
        <f t="shared" si="25"/>
        <v>7464</v>
      </c>
      <c r="CE51" s="510">
        <f t="shared" si="25"/>
        <v>7794</v>
      </c>
      <c r="CF51" s="510">
        <f t="shared" si="25"/>
        <v>8160</v>
      </c>
      <c r="CG51" s="510">
        <f t="shared" si="25"/>
        <v>8497</v>
      </c>
      <c r="CH51" s="513">
        <f>SUM(CH54,CH64,CH73,CH81)</f>
        <v>8835</v>
      </c>
    </row>
    <row r="52" spans="1:86" ht="15.6" x14ac:dyDescent="0.3">
      <c r="A52" s="526"/>
      <c r="B52" s="515" t="s">
        <v>470</v>
      </c>
      <c r="C52" s="515"/>
      <c r="D52" s="527"/>
      <c r="E52" s="527"/>
      <c r="F52" s="527"/>
      <c r="G52" s="527"/>
      <c r="H52" s="527"/>
      <c r="I52" s="527"/>
      <c r="J52" s="527"/>
      <c r="K52" s="527"/>
      <c r="L52" s="527"/>
      <c r="M52" s="527"/>
      <c r="N52" s="527"/>
      <c r="O52" s="527"/>
      <c r="P52" s="527"/>
      <c r="Q52" s="527"/>
      <c r="R52" s="527"/>
      <c r="S52" s="527"/>
      <c r="T52" s="527"/>
      <c r="U52" s="527"/>
      <c r="V52" s="527"/>
      <c r="W52" s="527"/>
      <c r="X52" s="527"/>
      <c r="Y52" s="527"/>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17">
        <v>1873</v>
      </c>
      <c r="AW52" s="517">
        <v>2243</v>
      </c>
      <c r="AX52" s="517">
        <v>2501</v>
      </c>
      <c r="AY52" s="517">
        <v>2770</v>
      </c>
      <c r="AZ52" s="517">
        <v>2987</v>
      </c>
      <c r="BA52" s="517">
        <v>3202</v>
      </c>
      <c r="BB52" s="517">
        <v>3318</v>
      </c>
      <c r="BC52" s="517">
        <v>3406</v>
      </c>
      <c r="BD52" s="517">
        <v>3515</v>
      </c>
      <c r="BE52" s="517">
        <v>3646</v>
      </c>
      <c r="BF52" s="517">
        <v>3775</v>
      </c>
      <c r="BG52" s="517">
        <v>3931</v>
      </c>
      <c r="BH52" s="517">
        <v>4082</v>
      </c>
      <c r="BI52" s="517">
        <v>4202</v>
      </c>
      <c r="BJ52" s="517">
        <v>4319</v>
      </c>
      <c r="BK52" s="517">
        <v>4446</v>
      </c>
      <c r="BL52" s="517">
        <v>4577</v>
      </c>
      <c r="BM52" s="517">
        <v>4713</v>
      </c>
      <c r="BN52" s="517">
        <v>4796</v>
      </c>
      <c r="BO52" s="517">
        <v>4821</v>
      </c>
      <c r="BP52" s="517">
        <v>4831</v>
      </c>
      <c r="BQ52" s="517">
        <v>4781</v>
      </c>
      <c r="BR52" s="517">
        <v>4845</v>
      </c>
      <c r="BS52" s="517">
        <v>5037</v>
      </c>
      <c r="BT52" s="517">
        <v>5095</v>
      </c>
      <c r="BU52" s="517">
        <v>5082</v>
      </c>
      <c r="BV52" s="517">
        <v>5101</v>
      </c>
      <c r="BW52" s="517">
        <v>5165</v>
      </c>
      <c r="BX52" s="517">
        <v>4844</v>
      </c>
      <c r="BY52" s="517">
        <v>5004</v>
      </c>
      <c r="BZ52" s="517">
        <v>5344</v>
      </c>
      <c r="CA52" s="517">
        <v>5807</v>
      </c>
      <c r="CB52" s="517">
        <v>6376</v>
      </c>
      <c r="CC52" s="517">
        <v>6870</v>
      </c>
      <c r="CD52" s="517">
        <v>7294</v>
      </c>
      <c r="CE52" s="517">
        <v>7618</v>
      </c>
      <c r="CF52" s="517">
        <v>7976</v>
      </c>
      <c r="CG52" s="517">
        <v>8307</v>
      </c>
      <c r="CH52" s="518">
        <v>8639</v>
      </c>
    </row>
    <row r="53" spans="1:86" ht="15.6" x14ac:dyDescent="0.3">
      <c r="A53" s="526"/>
      <c r="B53" s="515" t="s">
        <v>471</v>
      </c>
      <c r="C53" s="515"/>
      <c r="D53" s="527"/>
      <c r="E53" s="527"/>
      <c r="F53" s="527"/>
      <c r="G53" s="527"/>
      <c r="H53" s="527"/>
      <c r="I53" s="527"/>
      <c r="J53" s="527"/>
      <c r="K53" s="527"/>
      <c r="L53" s="527"/>
      <c r="M53" s="527"/>
      <c r="N53" s="527"/>
      <c r="O53" s="527"/>
      <c r="P53" s="527"/>
      <c r="Q53" s="527"/>
      <c r="R53" s="527"/>
      <c r="S53" s="527"/>
      <c r="T53" s="527"/>
      <c r="U53" s="527"/>
      <c r="V53" s="527"/>
      <c r="W53" s="527"/>
      <c r="X53" s="527"/>
      <c r="Y53" s="527"/>
      <c r="Z53" s="527"/>
      <c r="AA53" s="527"/>
      <c r="AB53" s="527"/>
      <c r="AC53" s="527"/>
      <c r="AD53" s="527"/>
      <c r="AE53" s="527"/>
      <c r="AF53" s="527"/>
      <c r="AG53" s="527"/>
      <c r="AH53" s="527"/>
      <c r="AI53" s="527"/>
      <c r="AJ53" s="527"/>
      <c r="AK53" s="527"/>
      <c r="AL53" s="527"/>
      <c r="AM53" s="527"/>
      <c r="AN53" s="527"/>
      <c r="AO53" s="527"/>
      <c r="AP53" s="527"/>
      <c r="AQ53" s="527"/>
      <c r="AR53" s="527"/>
      <c r="AS53" s="527"/>
      <c r="AT53" s="527"/>
      <c r="AU53" s="527"/>
      <c r="AV53" s="514"/>
      <c r="AW53" s="514"/>
      <c r="AX53" s="514"/>
      <c r="AY53" s="516">
        <v>167</v>
      </c>
      <c r="AZ53" s="516">
        <v>157</v>
      </c>
      <c r="BA53" s="516">
        <v>167</v>
      </c>
      <c r="BB53" s="516">
        <v>178</v>
      </c>
      <c r="BC53" s="516">
        <v>193</v>
      </c>
      <c r="BD53" s="516">
        <v>204</v>
      </c>
      <c r="BE53" s="516">
        <v>217</v>
      </c>
      <c r="BF53" s="516">
        <v>225</v>
      </c>
      <c r="BG53" s="516">
        <v>223</v>
      </c>
      <c r="BH53" s="516">
        <v>208</v>
      </c>
      <c r="BI53" s="516">
        <v>204</v>
      </c>
      <c r="BJ53" s="516">
        <v>199</v>
      </c>
      <c r="BK53" s="516">
        <v>195</v>
      </c>
      <c r="BL53" s="516">
        <v>193</v>
      </c>
      <c r="BM53" s="516">
        <v>196</v>
      </c>
      <c r="BN53" s="516">
        <v>192</v>
      </c>
      <c r="BO53" s="516">
        <v>188</v>
      </c>
      <c r="BP53" s="516">
        <v>187</v>
      </c>
      <c r="BQ53" s="516">
        <v>181</v>
      </c>
      <c r="BR53" s="516">
        <v>187</v>
      </c>
      <c r="BS53" s="516">
        <v>177</v>
      </c>
      <c r="BT53" s="516">
        <v>184</v>
      </c>
      <c r="BU53" s="516">
        <v>181</v>
      </c>
      <c r="BV53" s="516">
        <v>178</v>
      </c>
      <c r="BW53" s="516">
        <v>189</v>
      </c>
      <c r="BX53" s="517">
        <v>131</v>
      </c>
      <c r="BY53" s="517">
        <v>135</v>
      </c>
      <c r="BZ53" s="517">
        <v>159</v>
      </c>
      <c r="CA53" s="517">
        <v>153</v>
      </c>
      <c r="CB53" s="517">
        <v>156</v>
      </c>
      <c r="CC53" s="517">
        <v>163</v>
      </c>
      <c r="CD53" s="517">
        <v>172</v>
      </c>
      <c r="CE53" s="517">
        <v>179</v>
      </c>
      <c r="CF53" s="517">
        <v>186</v>
      </c>
      <c r="CG53" s="517">
        <v>192</v>
      </c>
      <c r="CH53" s="518">
        <v>198</v>
      </c>
    </row>
    <row r="54" spans="1:86" s="287" customFormat="1" ht="26.25" customHeight="1" x14ac:dyDescent="0.3">
      <c r="A54" s="467"/>
      <c r="B54" s="528" t="s">
        <v>390</v>
      </c>
      <c r="C54" s="529"/>
      <c r="D54" s="514">
        <v>0</v>
      </c>
      <c r="E54" s="514">
        <v>0</v>
      </c>
      <c r="F54" s="514">
        <v>0</v>
      </c>
      <c r="G54" s="514">
        <v>0</v>
      </c>
      <c r="H54" s="514">
        <v>0</v>
      </c>
      <c r="I54" s="514">
        <v>0</v>
      </c>
      <c r="J54" s="514">
        <v>0</v>
      </c>
      <c r="K54" s="514">
        <v>0</v>
      </c>
      <c r="L54" s="514">
        <v>0</v>
      </c>
      <c r="M54" s="514">
        <v>0</v>
      </c>
      <c r="N54" s="514">
        <v>0</v>
      </c>
      <c r="O54" s="514">
        <v>0</v>
      </c>
      <c r="P54" s="514">
        <v>0</v>
      </c>
      <c r="Q54" s="514">
        <v>0</v>
      </c>
      <c r="R54" s="514">
        <v>0</v>
      </c>
      <c r="S54" s="514">
        <v>0</v>
      </c>
      <c r="T54" s="514">
        <v>0</v>
      </c>
      <c r="U54" s="514">
        <v>0</v>
      </c>
      <c r="V54" s="514">
        <v>0</v>
      </c>
      <c r="W54" s="514">
        <v>0</v>
      </c>
      <c r="X54" s="514">
        <v>0</v>
      </c>
      <c r="Y54" s="514">
        <v>0</v>
      </c>
      <c r="Z54" s="514">
        <v>0</v>
      </c>
      <c r="AA54" s="514">
        <v>0</v>
      </c>
      <c r="AB54" s="514">
        <v>0</v>
      </c>
      <c r="AC54" s="514">
        <v>0</v>
      </c>
      <c r="AD54" s="514">
        <v>0</v>
      </c>
      <c r="AE54" s="514">
        <v>0</v>
      </c>
      <c r="AF54" s="514">
        <v>0</v>
      </c>
      <c r="AG54" s="514">
        <v>0</v>
      </c>
      <c r="AH54" s="514">
        <v>0</v>
      </c>
      <c r="AI54" s="514">
        <v>0</v>
      </c>
      <c r="AJ54" s="514">
        <v>0</v>
      </c>
      <c r="AK54" s="514">
        <v>0</v>
      </c>
      <c r="AL54" s="514">
        <v>0</v>
      </c>
      <c r="AM54" s="514">
        <v>0</v>
      </c>
      <c r="AN54" s="514">
        <v>0</v>
      </c>
      <c r="AO54" s="514">
        <v>0</v>
      </c>
      <c r="AP54" s="514">
        <v>0</v>
      </c>
      <c r="AQ54" s="514">
        <v>0</v>
      </c>
      <c r="AR54" s="514">
        <v>0</v>
      </c>
      <c r="AS54" s="514">
        <v>0</v>
      </c>
      <c r="AT54" s="514">
        <v>0</v>
      </c>
      <c r="AU54" s="514">
        <v>0</v>
      </c>
      <c r="AV54" s="514">
        <v>1045</v>
      </c>
      <c r="AW54" s="514">
        <v>1286</v>
      </c>
      <c r="AX54" s="514">
        <v>1466</v>
      </c>
      <c r="AY54" s="514">
        <v>1669</v>
      </c>
      <c r="AZ54" s="514">
        <v>1846</v>
      </c>
      <c r="BA54" s="514">
        <v>2004</v>
      </c>
      <c r="BB54" s="514">
        <v>2092</v>
      </c>
      <c r="BC54" s="514">
        <v>2165</v>
      </c>
      <c r="BD54" s="514">
        <v>2255</v>
      </c>
      <c r="BE54" s="514">
        <v>2368</v>
      </c>
      <c r="BF54" s="514">
        <v>2490</v>
      </c>
      <c r="BG54" s="514">
        <v>2607</v>
      </c>
      <c r="BH54" s="514">
        <v>2701</v>
      </c>
      <c r="BI54" s="514">
        <v>2777</v>
      </c>
      <c r="BJ54" s="514">
        <v>2852</v>
      </c>
      <c r="BK54" s="514">
        <v>2941</v>
      </c>
      <c r="BL54" s="514">
        <v>3034</v>
      </c>
      <c r="BM54" s="514">
        <v>3133</v>
      </c>
      <c r="BN54" s="514">
        <v>3205</v>
      </c>
      <c r="BO54" s="514">
        <v>3253</v>
      </c>
      <c r="BP54" s="514">
        <v>3307</v>
      </c>
      <c r="BQ54" s="514">
        <v>3307</v>
      </c>
      <c r="BR54" s="514">
        <v>3214</v>
      </c>
      <c r="BS54" s="514">
        <v>3015</v>
      </c>
      <c r="BT54" s="514">
        <v>2628</v>
      </c>
      <c r="BU54" s="514">
        <v>2126</v>
      </c>
      <c r="BV54" s="514">
        <v>1789</v>
      </c>
      <c r="BW54" s="514">
        <v>1554</v>
      </c>
      <c r="BX54" s="510">
        <v>1232</v>
      </c>
      <c r="BY54" s="510">
        <v>1206</v>
      </c>
      <c r="BZ54" s="510">
        <v>1214</v>
      </c>
      <c r="CA54" s="510">
        <v>1242</v>
      </c>
      <c r="CB54" s="510">
        <v>1316</v>
      </c>
      <c r="CC54" s="510">
        <v>1378</v>
      </c>
      <c r="CD54" s="510">
        <v>1416</v>
      </c>
      <c r="CE54" s="510">
        <v>1442</v>
      </c>
      <c r="CF54" s="510">
        <v>1436</v>
      </c>
      <c r="CG54" s="510">
        <v>1380</v>
      </c>
      <c r="CH54" s="513">
        <v>1382</v>
      </c>
    </row>
    <row r="55" spans="1:86" s="287" customFormat="1" ht="15.6" x14ac:dyDescent="0.3">
      <c r="A55" s="467"/>
      <c r="B55" s="515" t="s">
        <v>470</v>
      </c>
      <c r="C55" s="529"/>
      <c r="D55" s="516">
        <v>0</v>
      </c>
      <c r="E55" s="516">
        <v>0</v>
      </c>
      <c r="F55" s="516">
        <v>0</v>
      </c>
      <c r="G55" s="516">
        <v>0</v>
      </c>
      <c r="H55" s="516">
        <v>0</v>
      </c>
      <c r="I55" s="516">
        <v>0</v>
      </c>
      <c r="J55" s="516">
        <v>0</v>
      </c>
      <c r="K55" s="516">
        <v>0</v>
      </c>
      <c r="L55" s="516">
        <v>0</v>
      </c>
      <c r="M55" s="516">
        <v>0</v>
      </c>
      <c r="N55" s="516">
        <v>0</v>
      </c>
      <c r="O55" s="516">
        <v>0</v>
      </c>
      <c r="P55" s="516">
        <v>0</v>
      </c>
      <c r="Q55" s="516">
        <v>0</v>
      </c>
      <c r="R55" s="516">
        <v>0</v>
      </c>
      <c r="S55" s="516">
        <v>0</v>
      </c>
      <c r="T55" s="516">
        <v>0</v>
      </c>
      <c r="U55" s="516">
        <v>0</v>
      </c>
      <c r="V55" s="516">
        <v>0</v>
      </c>
      <c r="W55" s="516">
        <v>0</v>
      </c>
      <c r="X55" s="516">
        <v>0</v>
      </c>
      <c r="Y55" s="516">
        <v>0</v>
      </c>
      <c r="Z55" s="516">
        <v>0</v>
      </c>
      <c r="AA55" s="516">
        <v>0</v>
      </c>
      <c r="AB55" s="516">
        <v>0</v>
      </c>
      <c r="AC55" s="516">
        <v>0</v>
      </c>
      <c r="AD55" s="516">
        <v>0</v>
      </c>
      <c r="AE55" s="516">
        <v>0</v>
      </c>
      <c r="AF55" s="516">
        <v>0</v>
      </c>
      <c r="AG55" s="516">
        <v>0</v>
      </c>
      <c r="AH55" s="516">
        <v>0</v>
      </c>
      <c r="AI55" s="516">
        <v>0</v>
      </c>
      <c r="AJ55" s="516">
        <v>0</v>
      </c>
      <c r="AK55" s="516">
        <v>0</v>
      </c>
      <c r="AL55" s="516">
        <v>0</v>
      </c>
      <c r="AM55" s="516">
        <v>0</v>
      </c>
      <c r="AN55" s="516">
        <v>0</v>
      </c>
      <c r="AO55" s="516">
        <v>0</v>
      </c>
      <c r="AP55" s="516">
        <v>0</v>
      </c>
      <c r="AQ55" s="516">
        <v>0</v>
      </c>
      <c r="AR55" s="516">
        <v>0</v>
      </c>
      <c r="AS55" s="516">
        <v>0</v>
      </c>
      <c r="AT55" s="516">
        <v>0</v>
      </c>
      <c r="AU55" s="516">
        <v>0</v>
      </c>
      <c r="AV55" s="516">
        <v>983</v>
      </c>
      <c r="AW55" s="516">
        <v>1281</v>
      </c>
      <c r="AX55" s="516">
        <v>1455</v>
      </c>
      <c r="AY55" s="516">
        <v>1655</v>
      </c>
      <c r="AZ55" s="516">
        <v>1835</v>
      </c>
      <c r="BA55" s="516">
        <v>1995</v>
      </c>
      <c r="BB55" s="516">
        <v>2080</v>
      </c>
      <c r="BC55" s="516">
        <v>2150</v>
      </c>
      <c r="BD55" s="516">
        <v>2239</v>
      </c>
      <c r="BE55" s="516">
        <v>2350</v>
      </c>
      <c r="BF55" s="516">
        <v>2471</v>
      </c>
      <c r="BG55" s="516">
        <v>2588</v>
      </c>
      <c r="BH55" s="516">
        <v>2682</v>
      </c>
      <c r="BI55" s="516">
        <v>2757</v>
      </c>
      <c r="BJ55" s="516">
        <v>2830</v>
      </c>
      <c r="BK55" s="516">
        <v>2918</v>
      </c>
      <c r="BL55" s="516">
        <v>3009</v>
      </c>
      <c r="BM55" s="516">
        <v>3106</v>
      </c>
      <c r="BN55" s="516">
        <v>3177</v>
      </c>
      <c r="BO55" s="516">
        <v>3224</v>
      </c>
      <c r="BP55" s="516">
        <v>3278</v>
      </c>
      <c r="BQ55" s="516">
        <v>3277</v>
      </c>
      <c r="BR55" s="516">
        <v>3185</v>
      </c>
      <c r="BS55" s="516">
        <v>2989</v>
      </c>
      <c r="BT55" s="516">
        <v>2604</v>
      </c>
      <c r="BU55" s="516">
        <v>2105</v>
      </c>
      <c r="BV55" s="516">
        <v>1771</v>
      </c>
      <c r="BW55" s="516">
        <v>1539</v>
      </c>
      <c r="BX55" s="517">
        <v>1219</v>
      </c>
      <c r="BY55" s="517">
        <v>1195</v>
      </c>
      <c r="BZ55" s="517">
        <v>1204</v>
      </c>
      <c r="CA55" s="517">
        <v>1232</v>
      </c>
      <c r="CB55" s="517">
        <v>1307</v>
      </c>
      <c r="CC55" s="517">
        <v>1370</v>
      </c>
      <c r="CD55" s="517">
        <v>1409</v>
      </c>
      <c r="CE55" s="517">
        <v>1435</v>
      </c>
      <c r="CF55" s="517">
        <v>1430</v>
      </c>
      <c r="CG55" s="517">
        <v>1374</v>
      </c>
      <c r="CH55" s="518">
        <v>1376</v>
      </c>
    </row>
    <row r="56" spans="1:86" x14ac:dyDescent="0.25">
      <c r="B56" s="515" t="s">
        <v>522</v>
      </c>
      <c r="C56" s="530"/>
      <c r="D56" s="516">
        <v>0</v>
      </c>
      <c r="E56" s="516">
        <v>0</v>
      </c>
      <c r="F56" s="516">
        <v>0</v>
      </c>
      <c r="G56" s="516">
        <v>0</v>
      </c>
      <c r="H56" s="516">
        <v>0</v>
      </c>
      <c r="I56" s="516">
        <v>0</v>
      </c>
      <c r="J56" s="516">
        <v>0</v>
      </c>
      <c r="K56" s="516">
        <v>0</v>
      </c>
      <c r="L56" s="516">
        <v>0</v>
      </c>
      <c r="M56" s="516">
        <v>0</v>
      </c>
      <c r="N56" s="516">
        <v>0</v>
      </c>
      <c r="O56" s="516">
        <v>0</v>
      </c>
      <c r="P56" s="516">
        <v>0</v>
      </c>
      <c r="Q56" s="516">
        <v>0</v>
      </c>
      <c r="R56" s="516">
        <v>0</v>
      </c>
      <c r="S56" s="516">
        <v>0</v>
      </c>
      <c r="T56" s="516">
        <v>0</v>
      </c>
      <c r="U56" s="516">
        <v>0</v>
      </c>
      <c r="V56" s="516">
        <v>0</v>
      </c>
      <c r="W56" s="516">
        <v>0</v>
      </c>
      <c r="X56" s="516">
        <v>0</v>
      </c>
      <c r="Y56" s="516">
        <v>0</v>
      </c>
      <c r="Z56" s="516">
        <v>0</v>
      </c>
      <c r="AA56" s="516">
        <v>0</v>
      </c>
      <c r="AB56" s="516">
        <v>0</v>
      </c>
      <c r="AC56" s="516">
        <v>0</v>
      </c>
      <c r="AD56" s="516">
        <v>0</v>
      </c>
      <c r="AE56" s="516">
        <v>0</v>
      </c>
      <c r="AF56" s="516">
        <v>0</v>
      </c>
      <c r="AG56" s="516">
        <v>0</v>
      </c>
      <c r="AH56" s="516">
        <v>0</v>
      </c>
      <c r="AI56" s="516">
        <v>0</v>
      </c>
      <c r="AJ56" s="516">
        <v>0</v>
      </c>
      <c r="AK56" s="516">
        <v>0</v>
      </c>
      <c r="AL56" s="516">
        <v>0</v>
      </c>
      <c r="AM56" s="516">
        <v>0</v>
      </c>
      <c r="AN56" s="516">
        <v>0</v>
      </c>
      <c r="AO56" s="516">
        <v>0</v>
      </c>
      <c r="AP56" s="516">
        <v>0</v>
      </c>
      <c r="AQ56" s="516">
        <v>0</v>
      </c>
      <c r="AR56" s="516">
        <v>0</v>
      </c>
      <c r="AS56" s="516">
        <v>0</v>
      </c>
      <c r="AT56" s="516">
        <v>0</v>
      </c>
      <c r="AU56" s="516">
        <v>0</v>
      </c>
      <c r="AV56" s="516">
        <v>99</v>
      </c>
      <c r="AW56" s="516">
        <v>128</v>
      </c>
      <c r="AX56" s="516">
        <v>145</v>
      </c>
      <c r="AY56" s="516">
        <v>164</v>
      </c>
      <c r="AZ56" s="516">
        <v>181</v>
      </c>
      <c r="BA56" s="516">
        <v>197</v>
      </c>
      <c r="BB56" s="516">
        <v>207</v>
      </c>
      <c r="BC56" s="516">
        <v>216</v>
      </c>
      <c r="BD56" s="516">
        <v>226</v>
      </c>
      <c r="BE56" s="516">
        <v>239</v>
      </c>
      <c r="BF56" s="516">
        <v>258</v>
      </c>
      <c r="BG56" s="516">
        <v>270</v>
      </c>
      <c r="BH56" s="516">
        <v>279</v>
      </c>
      <c r="BI56" s="516">
        <v>286</v>
      </c>
      <c r="BJ56" s="516">
        <v>292</v>
      </c>
      <c r="BK56" s="516">
        <v>300</v>
      </c>
      <c r="BL56" s="516">
        <v>310</v>
      </c>
      <c r="BM56" s="516">
        <v>322</v>
      </c>
      <c r="BN56" s="516">
        <v>331</v>
      </c>
      <c r="BO56" s="516">
        <v>339</v>
      </c>
      <c r="BP56" s="516">
        <v>350</v>
      </c>
      <c r="BQ56" s="516">
        <v>362</v>
      </c>
      <c r="BR56" s="516">
        <v>381</v>
      </c>
      <c r="BS56" s="516">
        <v>406</v>
      </c>
      <c r="BT56" s="516">
        <v>426</v>
      </c>
      <c r="BU56" s="516">
        <v>449</v>
      </c>
      <c r="BV56" s="516">
        <v>473</v>
      </c>
      <c r="BW56" s="516">
        <v>506</v>
      </c>
      <c r="BX56" s="517">
        <v>494</v>
      </c>
      <c r="BY56" s="517">
        <v>529</v>
      </c>
      <c r="BZ56" s="517">
        <v>591</v>
      </c>
      <c r="CA56" s="517">
        <v>669</v>
      </c>
      <c r="CB56" s="517">
        <v>764</v>
      </c>
      <c r="CC56" s="517">
        <v>884</v>
      </c>
      <c r="CD56" s="517">
        <v>967</v>
      </c>
      <c r="CE56" s="517">
        <v>1034</v>
      </c>
      <c r="CF56" s="517">
        <v>1092</v>
      </c>
      <c r="CG56" s="517">
        <v>1142</v>
      </c>
      <c r="CH56" s="518">
        <v>1186</v>
      </c>
    </row>
    <row r="57" spans="1:86" x14ac:dyDescent="0.25">
      <c r="B57" s="515" t="s">
        <v>523</v>
      </c>
      <c r="C57" s="530"/>
      <c r="D57" s="516">
        <v>0</v>
      </c>
      <c r="E57" s="516">
        <v>0</v>
      </c>
      <c r="F57" s="516">
        <v>0</v>
      </c>
      <c r="G57" s="516">
        <v>0</v>
      </c>
      <c r="H57" s="516">
        <v>0</v>
      </c>
      <c r="I57" s="516">
        <v>0</v>
      </c>
      <c r="J57" s="516">
        <v>0</v>
      </c>
      <c r="K57" s="516">
        <v>0</v>
      </c>
      <c r="L57" s="516">
        <v>0</v>
      </c>
      <c r="M57" s="516">
        <v>0</v>
      </c>
      <c r="N57" s="516">
        <v>0</v>
      </c>
      <c r="O57" s="516">
        <v>0</v>
      </c>
      <c r="P57" s="516">
        <v>0</v>
      </c>
      <c r="Q57" s="516">
        <v>0</v>
      </c>
      <c r="R57" s="516">
        <v>0</v>
      </c>
      <c r="S57" s="516">
        <v>0</v>
      </c>
      <c r="T57" s="516">
        <v>0</v>
      </c>
      <c r="U57" s="516">
        <v>0</v>
      </c>
      <c r="V57" s="516">
        <v>0</v>
      </c>
      <c r="W57" s="516">
        <v>0</v>
      </c>
      <c r="X57" s="516">
        <v>0</v>
      </c>
      <c r="Y57" s="516">
        <v>0</v>
      </c>
      <c r="Z57" s="516">
        <v>0</v>
      </c>
      <c r="AA57" s="516">
        <v>0</v>
      </c>
      <c r="AB57" s="516">
        <v>0</v>
      </c>
      <c r="AC57" s="516">
        <v>0</v>
      </c>
      <c r="AD57" s="516">
        <v>0</v>
      </c>
      <c r="AE57" s="516">
        <v>0</v>
      </c>
      <c r="AF57" s="516">
        <v>0</v>
      </c>
      <c r="AG57" s="516">
        <v>0</v>
      </c>
      <c r="AH57" s="516">
        <v>0</v>
      </c>
      <c r="AI57" s="516">
        <v>0</v>
      </c>
      <c r="AJ57" s="516">
        <v>0</v>
      </c>
      <c r="AK57" s="516">
        <v>0</v>
      </c>
      <c r="AL57" s="516">
        <v>0</v>
      </c>
      <c r="AM57" s="516">
        <v>0</v>
      </c>
      <c r="AN57" s="516">
        <v>0</v>
      </c>
      <c r="AO57" s="516">
        <v>0</v>
      </c>
      <c r="AP57" s="516">
        <v>0</v>
      </c>
      <c r="AQ57" s="516">
        <v>0</v>
      </c>
      <c r="AR57" s="516">
        <v>0</v>
      </c>
      <c r="AS57" s="516">
        <v>0</v>
      </c>
      <c r="AT57" s="516">
        <v>0</v>
      </c>
      <c r="AU57" s="516">
        <v>0</v>
      </c>
      <c r="AV57" s="516">
        <v>591</v>
      </c>
      <c r="AW57" s="516">
        <v>796</v>
      </c>
      <c r="AX57" s="516">
        <v>908</v>
      </c>
      <c r="AY57" s="516">
        <v>1039</v>
      </c>
      <c r="AZ57" s="516">
        <v>1151</v>
      </c>
      <c r="BA57" s="516">
        <v>1243</v>
      </c>
      <c r="BB57" s="516">
        <v>1278</v>
      </c>
      <c r="BC57" s="516">
        <v>1302</v>
      </c>
      <c r="BD57" s="516">
        <v>1339</v>
      </c>
      <c r="BE57" s="516">
        <v>1396</v>
      </c>
      <c r="BF57" s="516">
        <v>1477</v>
      </c>
      <c r="BG57" s="516">
        <v>1539</v>
      </c>
      <c r="BH57" s="516">
        <v>1582</v>
      </c>
      <c r="BI57" s="516">
        <v>1612</v>
      </c>
      <c r="BJ57" s="516">
        <v>1641</v>
      </c>
      <c r="BK57" s="516">
        <v>1676</v>
      </c>
      <c r="BL57" s="516">
        <v>1715</v>
      </c>
      <c r="BM57" s="516">
        <v>1761</v>
      </c>
      <c r="BN57" s="516">
        <v>1800</v>
      </c>
      <c r="BO57" s="516">
        <v>1828</v>
      </c>
      <c r="BP57" s="516">
        <v>1858</v>
      </c>
      <c r="BQ57" s="516">
        <v>1846</v>
      </c>
      <c r="BR57" s="516">
        <v>1742</v>
      </c>
      <c r="BS57" s="516">
        <v>1555</v>
      </c>
      <c r="BT57" s="516">
        <v>1227</v>
      </c>
      <c r="BU57" s="516">
        <v>829</v>
      </c>
      <c r="BV57" s="516">
        <v>563</v>
      </c>
      <c r="BW57" s="516">
        <v>369</v>
      </c>
      <c r="BX57" s="517">
        <v>198</v>
      </c>
      <c r="BY57" s="517">
        <v>180</v>
      </c>
      <c r="BZ57" s="517">
        <v>165</v>
      </c>
      <c r="CA57" s="517">
        <v>153</v>
      </c>
      <c r="CB57" s="517">
        <v>161</v>
      </c>
      <c r="CC57" s="517">
        <v>144</v>
      </c>
      <c r="CD57" s="517">
        <v>136</v>
      </c>
      <c r="CE57" s="517">
        <v>129</v>
      </c>
      <c r="CF57" s="517">
        <v>103</v>
      </c>
      <c r="CG57" s="517">
        <v>46</v>
      </c>
      <c r="CH57" s="518">
        <v>35</v>
      </c>
    </row>
    <row r="58" spans="1:86" x14ac:dyDescent="0.25">
      <c r="B58" s="515" t="s">
        <v>524</v>
      </c>
      <c r="C58" s="531"/>
      <c r="D58" s="516">
        <v>0</v>
      </c>
      <c r="E58" s="516">
        <v>0</v>
      </c>
      <c r="F58" s="516">
        <v>0</v>
      </c>
      <c r="G58" s="516">
        <v>0</v>
      </c>
      <c r="H58" s="516">
        <v>0</v>
      </c>
      <c r="I58" s="516">
        <v>0</v>
      </c>
      <c r="J58" s="516">
        <v>0</v>
      </c>
      <c r="K58" s="516">
        <v>0</v>
      </c>
      <c r="L58" s="516">
        <v>0</v>
      </c>
      <c r="M58" s="516">
        <v>0</v>
      </c>
      <c r="N58" s="516">
        <v>0</v>
      </c>
      <c r="O58" s="516">
        <v>0</v>
      </c>
      <c r="P58" s="516">
        <v>0</v>
      </c>
      <c r="Q58" s="516">
        <v>0</v>
      </c>
      <c r="R58" s="516">
        <v>0</v>
      </c>
      <c r="S58" s="516">
        <v>0</v>
      </c>
      <c r="T58" s="516">
        <v>0</v>
      </c>
      <c r="U58" s="516">
        <v>0</v>
      </c>
      <c r="V58" s="516">
        <v>0</v>
      </c>
      <c r="W58" s="516">
        <v>0</v>
      </c>
      <c r="X58" s="516">
        <v>0</v>
      </c>
      <c r="Y58" s="516">
        <v>0</v>
      </c>
      <c r="Z58" s="516">
        <v>0</v>
      </c>
      <c r="AA58" s="516">
        <v>0</v>
      </c>
      <c r="AB58" s="516">
        <v>0</v>
      </c>
      <c r="AC58" s="516">
        <v>0</v>
      </c>
      <c r="AD58" s="516">
        <v>0</v>
      </c>
      <c r="AE58" s="516">
        <v>0</v>
      </c>
      <c r="AF58" s="516">
        <v>0</v>
      </c>
      <c r="AG58" s="516">
        <v>0</v>
      </c>
      <c r="AH58" s="516">
        <v>0</v>
      </c>
      <c r="AI58" s="516">
        <v>0</v>
      </c>
      <c r="AJ58" s="516">
        <v>0</v>
      </c>
      <c r="AK58" s="516">
        <v>0</v>
      </c>
      <c r="AL58" s="516">
        <v>0</v>
      </c>
      <c r="AM58" s="516">
        <v>0</v>
      </c>
      <c r="AN58" s="516">
        <v>0</v>
      </c>
      <c r="AO58" s="516">
        <v>0</v>
      </c>
      <c r="AP58" s="516">
        <v>0</v>
      </c>
      <c r="AQ58" s="516">
        <v>0</v>
      </c>
      <c r="AR58" s="516">
        <v>0</v>
      </c>
      <c r="AS58" s="516">
        <v>0</v>
      </c>
      <c r="AT58" s="516">
        <v>0</v>
      </c>
      <c r="AU58" s="516">
        <v>0</v>
      </c>
      <c r="AV58" s="516">
        <v>292</v>
      </c>
      <c r="AW58" s="516">
        <v>357</v>
      </c>
      <c r="AX58" s="516">
        <v>402</v>
      </c>
      <c r="AY58" s="516">
        <v>452</v>
      </c>
      <c r="AZ58" s="516">
        <v>503</v>
      </c>
      <c r="BA58" s="516">
        <v>555</v>
      </c>
      <c r="BB58" s="516">
        <v>595</v>
      </c>
      <c r="BC58" s="516">
        <v>632</v>
      </c>
      <c r="BD58" s="516">
        <v>674</v>
      </c>
      <c r="BE58" s="516">
        <v>715</v>
      </c>
      <c r="BF58" s="516">
        <v>736</v>
      </c>
      <c r="BG58" s="516">
        <v>779</v>
      </c>
      <c r="BH58" s="516">
        <v>821</v>
      </c>
      <c r="BI58" s="516">
        <v>859</v>
      </c>
      <c r="BJ58" s="516">
        <v>897</v>
      </c>
      <c r="BK58" s="516">
        <v>942</v>
      </c>
      <c r="BL58" s="516">
        <v>984</v>
      </c>
      <c r="BM58" s="516">
        <v>1023</v>
      </c>
      <c r="BN58" s="516">
        <v>1046</v>
      </c>
      <c r="BO58" s="516">
        <v>1057</v>
      </c>
      <c r="BP58" s="516">
        <v>1070</v>
      </c>
      <c r="BQ58" s="516">
        <v>1069</v>
      </c>
      <c r="BR58" s="516">
        <v>1062</v>
      </c>
      <c r="BS58" s="516">
        <v>1028</v>
      </c>
      <c r="BT58" s="516">
        <v>951</v>
      </c>
      <c r="BU58" s="516">
        <v>827</v>
      </c>
      <c r="BV58" s="516">
        <v>735</v>
      </c>
      <c r="BW58" s="516">
        <v>665</v>
      </c>
      <c r="BX58" s="517">
        <v>528</v>
      </c>
      <c r="BY58" s="517">
        <v>486</v>
      </c>
      <c r="BZ58" s="517">
        <v>447</v>
      </c>
      <c r="CA58" s="517">
        <v>410</v>
      </c>
      <c r="CB58" s="517">
        <v>382</v>
      </c>
      <c r="CC58" s="517">
        <v>342</v>
      </c>
      <c r="CD58" s="517">
        <v>306</v>
      </c>
      <c r="CE58" s="517">
        <v>273</v>
      </c>
      <c r="CF58" s="517">
        <v>234</v>
      </c>
      <c r="CG58" s="517">
        <v>186</v>
      </c>
      <c r="CH58" s="518">
        <v>156</v>
      </c>
    </row>
    <row r="59" spans="1:86" x14ac:dyDescent="0.25">
      <c r="B59" s="515" t="s">
        <v>471</v>
      </c>
      <c r="C59" s="531"/>
      <c r="D59" s="516">
        <v>0</v>
      </c>
      <c r="E59" s="516">
        <v>0</v>
      </c>
      <c r="F59" s="516">
        <v>0</v>
      </c>
      <c r="G59" s="516">
        <v>0</v>
      </c>
      <c r="H59" s="516">
        <v>0</v>
      </c>
      <c r="I59" s="516">
        <v>0</v>
      </c>
      <c r="J59" s="516">
        <v>0</v>
      </c>
      <c r="K59" s="516">
        <v>0</v>
      </c>
      <c r="L59" s="516">
        <v>0</v>
      </c>
      <c r="M59" s="516">
        <v>0</v>
      </c>
      <c r="N59" s="516">
        <v>0</v>
      </c>
      <c r="O59" s="516">
        <v>0</v>
      </c>
      <c r="P59" s="516">
        <v>0</v>
      </c>
      <c r="Q59" s="516">
        <v>0</v>
      </c>
      <c r="R59" s="516">
        <v>0</v>
      </c>
      <c r="S59" s="516">
        <v>0</v>
      </c>
      <c r="T59" s="516">
        <v>0</v>
      </c>
      <c r="U59" s="516">
        <v>0</v>
      </c>
      <c r="V59" s="516">
        <v>0</v>
      </c>
      <c r="W59" s="516">
        <v>0</v>
      </c>
      <c r="X59" s="516">
        <v>0</v>
      </c>
      <c r="Y59" s="516">
        <v>0</v>
      </c>
      <c r="Z59" s="516">
        <v>0</v>
      </c>
      <c r="AA59" s="516">
        <v>0</v>
      </c>
      <c r="AB59" s="516">
        <v>0</v>
      </c>
      <c r="AC59" s="516">
        <v>0</v>
      </c>
      <c r="AD59" s="516">
        <v>0</v>
      </c>
      <c r="AE59" s="516">
        <v>0</v>
      </c>
      <c r="AF59" s="516">
        <v>0</v>
      </c>
      <c r="AG59" s="516">
        <v>0</v>
      </c>
      <c r="AH59" s="516">
        <v>0</v>
      </c>
      <c r="AI59" s="516">
        <v>0</v>
      </c>
      <c r="AJ59" s="516">
        <v>0</v>
      </c>
      <c r="AK59" s="516">
        <v>0</v>
      </c>
      <c r="AL59" s="516">
        <v>0</v>
      </c>
      <c r="AM59" s="516">
        <v>0</v>
      </c>
      <c r="AN59" s="516">
        <v>0</v>
      </c>
      <c r="AO59" s="516">
        <v>0</v>
      </c>
      <c r="AP59" s="516">
        <v>0</v>
      </c>
      <c r="AQ59" s="516">
        <v>0</v>
      </c>
      <c r="AR59" s="516">
        <v>0</v>
      </c>
      <c r="AS59" s="516">
        <v>0</v>
      </c>
      <c r="AT59" s="516">
        <v>0</v>
      </c>
      <c r="AU59" s="516">
        <v>0</v>
      </c>
      <c r="AV59" s="516">
        <v>62</v>
      </c>
      <c r="AW59" s="516">
        <v>5</v>
      </c>
      <c r="AX59" s="516">
        <v>11</v>
      </c>
      <c r="AY59" s="516">
        <v>14</v>
      </c>
      <c r="AZ59" s="516">
        <v>11</v>
      </c>
      <c r="BA59" s="516">
        <v>9</v>
      </c>
      <c r="BB59" s="516">
        <v>12</v>
      </c>
      <c r="BC59" s="516">
        <v>15</v>
      </c>
      <c r="BD59" s="516">
        <v>16</v>
      </c>
      <c r="BE59" s="516">
        <v>18</v>
      </c>
      <c r="BF59" s="516">
        <v>19</v>
      </c>
      <c r="BG59" s="516">
        <v>19</v>
      </c>
      <c r="BH59" s="516">
        <v>19</v>
      </c>
      <c r="BI59" s="516">
        <v>20</v>
      </c>
      <c r="BJ59" s="516">
        <v>22</v>
      </c>
      <c r="BK59" s="516">
        <v>23</v>
      </c>
      <c r="BL59" s="516">
        <v>24</v>
      </c>
      <c r="BM59" s="516">
        <v>27</v>
      </c>
      <c r="BN59" s="516">
        <v>28</v>
      </c>
      <c r="BO59" s="516">
        <v>29</v>
      </c>
      <c r="BP59" s="516">
        <v>29</v>
      </c>
      <c r="BQ59" s="516">
        <v>30</v>
      </c>
      <c r="BR59" s="516">
        <v>30</v>
      </c>
      <c r="BS59" s="516">
        <v>26</v>
      </c>
      <c r="BT59" s="516">
        <v>24</v>
      </c>
      <c r="BU59" s="516">
        <v>20</v>
      </c>
      <c r="BV59" s="516">
        <v>17</v>
      </c>
      <c r="BW59" s="516">
        <v>15</v>
      </c>
      <c r="BX59" s="517">
        <v>13</v>
      </c>
      <c r="BY59" s="517">
        <v>12</v>
      </c>
      <c r="BZ59" s="517">
        <v>11</v>
      </c>
      <c r="CA59" s="517">
        <v>9</v>
      </c>
      <c r="CB59" s="517">
        <v>9</v>
      </c>
      <c r="CC59" s="517">
        <v>8</v>
      </c>
      <c r="CD59" s="517">
        <v>7</v>
      </c>
      <c r="CE59" s="517">
        <v>7</v>
      </c>
      <c r="CF59" s="517">
        <v>6</v>
      </c>
      <c r="CG59" s="517">
        <v>6</v>
      </c>
      <c r="CH59" s="518">
        <v>6</v>
      </c>
    </row>
    <row r="60" spans="1:86" ht="15.6" x14ac:dyDescent="0.3">
      <c r="A60" s="519"/>
      <c r="B60" s="515" t="s">
        <v>522</v>
      </c>
      <c r="C60" s="531"/>
      <c r="D60" s="516"/>
      <c r="E60" s="516"/>
      <c r="F60" s="516"/>
      <c r="G60" s="516"/>
      <c r="H60" s="516"/>
      <c r="I60" s="516"/>
      <c r="J60" s="516"/>
      <c r="K60" s="516"/>
      <c r="L60" s="516"/>
      <c r="M60" s="516"/>
      <c r="N60" s="516"/>
      <c r="O60" s="516"/>
      <c r="P60" s="516"/>
      <c r="Q60" s="516"/>
      <c r="R60" s="516"/>
      <c r="S60" s="516"/>
      <c r="T60" s="516"/>
      <c r="U60" s="516"/>
      <c r="V60" s="516"/>
      <c r="W60" s="516"/>
      <c r="X60" s="516"/>
      <c r="Y60" s="516"/>
      <c r="Z60" s="516"/>
      <c r="AA60" s="516"/>
      <c r="AB60" s="516"/>
      <c r="AC60" s="516"/>
      <c r="AD60" s="516"/>
      <c r="AE60" s="516"/>
      <c r="AF60" s="516"/>
      <c r="AG60" s="516"/>
      <c r="AH60" s="516"/>
      <c r="AI60" s="516"/>
      <c r="AJ60" s="516"/>
      <c r="AK60" s="516"/>
      <c r="AL60" s="516"/>
      <c r="AM60" s="516"/>
      <c r="AN60" s="516"/>
      <c r="AO60" s="516"/>
      <c r="AP60" s="516"/>
      <c r="AQ60" s="516"/>
      <c r="AR60" s="516"/>
      <c r="AS60" s="516"/>
      <c r="AT60" s="516"/>
      <c r="AU60" s="516"/>
      <c r="AV60" s="516"/>
      <c r="AW60" s="516"/>
      <c r="AX60" s="516"/>
      <c r="AY60" s="516"/>
      <c r="AZ60" s="516"/>
      <c r="BA60" s="516"/>
      <c r="BB60" s="516"/>
      <c r="BC60" s="516"/>
      <c r="BD60" s="516"/>
      <c r="BE60" s="516"/>
      <c r="BF60" s="516"/>
      <c r="BG60" s="516"/>
      <c r="BH60" s="516"/>
      <c r="BI60" s="516"/>
      <c r="BJ60" s="516"/>
      <c r="BK60" s="516"/>
      <c r="BL60" s="516"/>
      <c r="BM60" s="516"/>
      <c r="BN60" s="516"/>
      <c r="BO60" s="516"/>
      <c r="BP60" s="516"/>
      <c r="BQ60" s="516">
        <v>0</v>
      </c>
      <c r="BR60" s="516">
        <v>0</v>
      </c>
      <c r="BS60" s="516">
        <v>0</v>
      </c>
      <c r="BT60" s="516">
        <v>0</v>
      </c>
      <c r="BU60" s="516">
        <v>0</v>
      </c>
      <c r="BV60" s="516">
        <v>1</v>
      </c>
      <c r="BW60" s="516">
        <v>0</v>
      </c>
      <c r="BX60" s="517">
        <v>0</v>
      </c>
      <c r="BY60" s="517">
        <v>0</v>
      </c>
      <c r="BZ60" s="517">
        <v>0</v>
      </c>
      <c r="CA60" s="517">
        <v>0</v>
      </c>
      <c r="CB60" s="517">
        <v>0</v>
      </c>
      <c r="CC60" s="517">
        <v>0</v>
      </c>
      <c r="CD60" s="517">
        <v>0</v>
      </c>
      <c r="CE60" s="517">
        <v>0</v>
      </c>
      <c r="CF60" s="517">
        <v>0</v>
      </c>
      <c r="CG60" s="517">
        <v>0</v>
      </c>
      <c r="CH60" s="518">
        <v>0</v>
      </c>
    </row>
    <row r="61" spans="1:86" ht="15.6" x14ac:dyDescent="0.3">
      <c r="A61" s="519"/>
      <c r="B61" s="515" t="s">
        <v>523</v>
      </c>
      <c r="C61" s="531"/>
      <c r="D61" s="516"/>
      <c r="E61" s="516"/>
      <c r="F61" s="516"/>
      <c r="G61" s="516"/>
      <c r="H61" s="516"/>
      <c r="I61" s="516"/>
      <c r="J61" s="516"/>
      <c r="K61" s="516"/>
      <c r="L61" s="516"/>
      <c r="M61" s="516"/>
      <c r="N61" s="516"/>
      <c r="O61" s="516"/>
      <c r="P61" s="516"/>
      <c r="Q61" s="516"/>
      <c r="R61" s="516"/>
      <c r="S61" s="516"/>
      <c r="T61" s="516"/>
      <c r="U61" s="516"/>
      <c r="V61" s="516"/>
      <c r="W61" s="516"/>
      <c r="X61" s="516"/>
      <c r="Y61" s="516"/>
      <c r="Z61" s="516"/>
      <c r="AA61" s="516"/>
      <c r="AB61" s="516"/>
      <c r="AC61" s="516"/>
      <c r="AD61" s="516"/>
      <c r="AE61" s="516"/>
      <c r="AF61" s="516"/>
      <c r="AG61" s="516"/>
      <c r="AH61" s="516"/>
      <c r="AI61" s="516"/>
      <c r="AJ61" s="516"/>
      <c r="AK61" s="516"/>
      <c r="AL61" s="516"/>
      <c r="AM61" s="516"/>
      <c r="AN61" s="516"/>
      <c r="AO61" s="516"/>
      <c r="AP61" s="516"/>
      <c r="AQ61" s="516"/>
      <c r="AR61" s="516"/>
      <c r="AS61" s="516"/>
      <c r="AT61" s="516"/>
      <c r="AU61" s="516"/>
      <c r="AV61" s="516"/>
      <c r="AW61" s="516"/>
      <c r="AX61" s="516"/>
      <c r="AY61" s="516"/>
      <c r="AZ61" s="516"/>
      <c r="BA61" s="516"/>
      <c r="BB61" s="516"/>
      <c r="BC61" s="516"/>
      <c r="BD61" s="516"/>
      <c r="BE61" s="516"/>
      <c r="BF61" s="516"/>
      <c r="BG61" s="516"/>
      <c r="BH61" s="516"/>
      <c r="BI61" s="516"/>
      <c r="BJ61" s="516"/>
      <c r="BK61" s="516"/>
      <c r="BL61" s="516"/>
      <c r="BM61" s="516"/>
      <c r="BN61" s="516"/>
      <c r="BO61" s="516"/>
      <c r="BP61" s="516"/>
      <c r="BQ61" s="516">
        <v>20</v>
      </c>
      <c r="BR61" s="516">
        <v>19</v>
      </c>
      <c r="BS61" s="516">
        <v>8</v>
      </c>
      <c r="BT61" s="516">
        <v>9</v>
      </c>
      <c r="BU61" s="516">
        <v>8</v>
      </c>
      <c r="BV61" s="516">
        <v>7</v>
      </c>
      <c r="BW61" s="516">
        <v>8</v>
      </c>
      <c r="BX61" s="517">
        <v>7</v>
      </c>
      <c r="BY61" s="517">
        <v>6</v>
      </c>
      <c r="BZ61" s="517">
        <v>5</v>
      </c>
      <c r="CA61" s="517">
        <v>4</v>
      </c>
      <c r="CB61" s="517">
        <v>4</v>
      </c>
      <c r="CC61" s="517">
        <v>3</v>
      </c>
      <c r="CD61" s="517">
        <v>3</v>
      </c>
      <c r="CE61" s="517">
        <v>3</v>
      </c>
      <c r="CF61" s="517">
        <v>3</v>
      </c>
      <c r="CG61" s="517">
        <v>3</v>
      </c>
      <c r="CH61" s="518">
        <v>3</v>
      </c>
    </row>
    <row r="62" spans="1:86" ht="15.6" x14ac:dyDescent="0.3">
      <c r="A62" s="519"/>
      <c r="B62" s="515" t="s">
        <v>524</v>
      </c>
      <c r="C62" s="531"/>
      <c r="D62" s="516"/>
      <c r="E62" s="516"/>
      <c r="F62" s="516"/>
      <c r="G62" s="516"/>
      <c r="H62" s="516"/>
      <c r="I62" s="516"/>
      <c r="J62" s="516"/>
      <c r="K62" s="516"/>
      <c r="L62" s="516"/>
      <c r="M62" s="516"/>
      <c r="N62" s="516"/>
      <c r="O62" s="516"/>
      <c r="P62" s="516"/>
      <c r="Q62" s="516"/>
      <c r="R62" s="516"/>
      <c r="S62" s="516"/>
      <c r="T62" s="516"/>
      <c r="U62" s="516"/>
      <c r="V62" s="516"/>
      <c r="W62" s="516"/>
      <c r="X62" s="516"/>
      <c r="Y62" s="516"/>
      <c r="Z62" s="516"/>
      <c r="AA62" s="516"/>
      <c r="AB62" s="516"/>
      <c r="AC62" s="516"/>
      <c r="AD62" s="516"/>
      <c r="AE62" s="516"/>
      <c r="AF62" s="516"/>
      <c r="AG62" s="516"/>
      <c r="AH62" s="516"/>
      <c r="AI62" s="516"/>
      <c r="AJ62" s="516"/>
      <c r="AK62" s="516"/>
      <c r="AL62" s="516"/>
      <c r="AM62" s="516"/>
      <c r="AN62" s="516"/>
      <c r="AO62" s="516"/>
      <c r="AP62" s="516"/>
      <c r="AQ62" s="516"/>
      <c r="AR62" s="516"/>
      <c r="AS62" s="516"/>
      <c r="AT62" s="516"/>
      <c r="AU62" s="516"/>
      <c r="AV62" s="516"/>
      <c r="AW62" s="516"/>
      <c r="AX62" s="516"/>
      <c r="AY62" s="516"/>
      <c r="AZ62" s="516"/>
      <c r="BA62" s="516"/>
      <c r="BB62" s="516"/>
      <c r="BC62" s="516"/>
      <c r="BD62" s="516"/>
      <c r="BE62" s="516"/>
      <c r="BF62" s="516"/>
      <c r="BG62" s="516"/>
      <c r="BH62" s="516"/>
      <c r="BI62" s="516"/>
      <c r="BJ62" s="516"/>
      <c r="BK62" s="516"/>
      <c r="BL62" s="516"/>
      <c r="BM62" s="516"/>
      <c r="BN62" s="516"/>
      <c r="BO62" s="516"/>
      <c r="BP62" s="516"/>
      <c r="BQ62" s="516">
        <v>10</v>
      </c>
      <c r="BR62" s="516">
        <v>10</v>
      </c>
      <c r="BS62" s="516">
        <v>18</v>
      </c>
      <c r="BT62" s="516">
        <v>15</v>
      </c>
      <c r="BU62" s="516">
        <v>12</v>
      </c>
      <c r="BV62" s="516">
        <v>10</v>
      </c>
      <c r="BW62" s="516">
        <v>7</v>
      </c>
      <c r="BX62" s="517">
        <v>6</v>
      </c>
      <c r="BY62" s="517">
        <v>5</v>
      </c>
      <c r="BZ62" s="517">
        <v>5</v>
      </c>
      <c r="CA62" s="517">
        <v>5</v>
      </c>
      <c r="CB62" s="517">
        <v>5</v>
      </c>
      <c r="CC62" s="517">
        <v>4</v>
      </c>
      <c r="CD62" s="517">
        <v>4</v>
      </c>
      <c r="CE62" s="517">
        <v>4</v>
      </c>
      <c r="CF62" s="517">
        <v>3</v>
      </c>
      <c r="CG62" s="517">
        <v>3</v>
      </c>
      <c r="CH62" s="518">
        <v>3</v>
      </c>
    </row>
    <row r="63" spans="1:86" ht="25.5" customHeight="1" x14ac:dyDescent="0.3">
      <c r="A63" s="519"/>
      <c r="B63" s="532" t="s">
        <v>786</v>
      </c>
      <c r="C63" s="531"/>
      <c r="D63" s="516"/>
      <c r="E63" s="516"/>
      <c r="F63" s="516"/>
      <c r="G63" s="516"/>
      <c r="H63" s="516"/>
      <c r="I63" s="516"/>
      <c r="J63" s="516"/>
      <c r="K63" s="516"/>
      <c r="L63" s="516"/>
      <c r="M63" s="516"/>
      <c r="N63" s="516"/>
      <c r="O63" s="516"/>
      <c r="P63" s="516"/>
      <c r="Q63" s="516"/>
      <c r="R63" s="516"/>
      <c r="S63" s="516"/>
      <c r="T63" s="516"/>
      <c r="U63" s="516"/>
      <c r="V63" s="516"/>
      <c r="W63" s="516"/>
      <c r="X63" s="516"/>
      <c r="Y63" s="516"/>
      <c r="Z63" s="516"/>
      <c r="AA63" s="516"/>
      <c r="AB63" s="516"/>
      <c r="AC63" s="516"/>
      <c r="AD63" s="516"/>
      <c r="AE63" s="516"/>
      <c r="AF63" s="516"/>
      <c r="AG63" s="516"/>
      <c r="AH63" s="516"/>
      <c r="AI63" s="516"/>
      <c r="AJ63" s="516"/>
      <c r="AK63" s="516"/>
      <c r="AL63" s="516"/>
      <c r="AM63" s="516"/>
      <c r="AN63" s="516"/>
      <c r="AO63" s="516"/>
      <c r="AP63" s="516"/>
      <c r="AQ63" s="516"/>
      <c r="AR63" s="516"/>
      <c r="AS63" s="516"/>
      <c r="AT63" s="516"/>
      <c r="AU63" s="516"/>
      <c r="AV63" s="516"/>
      <c r="AW63" s="516"/>
      <c r="AX63" s="516"/>
      <c r="AY63" s="516"/>
      <c r="AZ63" s="516"/>
      <c r="BA63" s="516"/>
      <c r="BB63" s="516"/>
      <c r="BC63" s="516"/>
      <c r="BD63" s="516"/>
      <c r="BE63" s="516"/>
      <c r="BF63" s="516"/>
      <c r="BG63" s="516">
        <v>2</v>
      </c>
      <c r="BH63" s="516">
        <v>2</v>
      </c>
      <c r="BI63" s="516">
        <v>2</v>
      </c>
      <c r="BJ63" s="516">
        <v>2</v>
      </c>
      <c r="BK63" s="516">
        <v>2</v>
      </c>
      <c r="BL63" s="516">
        <v>3</v>
      </c>
      <c r="BM63" s="516">
        <v>3</v>
      </c>
      <c r="BN63" s="516">
        <v>3</v>
      </c>
      <c r="BO63" s="516">
        <v>4</v>
      </c>
      <c r="BP63" s="516">
        <v>4</v>
      </c>
      <c r="BQ63" s="516">
        <v>4</v>
      </c>
      <c r="BR63" s="516">
        <v>4</v>
      </c>
      <c r="BS63" s="516">
        <v>4</v>
      </c>
      <c r="BT63" s="516">
        <v>4</v>
      </c>
      <c r="BU63" s="516">
        <v>4</v>
      </c>
      <c r="BV63" s="516">
        <v>4</v>
      </c>
      <c r="BW63" s="516">
        <v>3</v>
      </c>
      <c r="BX63" s="517">
        <v>3</v>
      </c>
      <c r="BY63" s="517">
        <v>3</v>
      </c>
      <c r="BZ63" s="517">
        <v>2</v>
      </c>
      <c r="CA63" s="517">
        <v>2</v>
      </c>
      <c r="CB63" s="517">
        <v>2</v>
      </c>
      <c r="CC63" s="517">
        <v>2</v>
      </c>
      <c r="CD63" s="517">
        <v>2</v>
      </c>
      <c r="CE63" s="517">
        <v>2</v>
      </c>
      <c r="CF63" s="517">
        <v>1</v>
      </c>
      <c r="CG63" s="517">
        <v>1</v>
      </c>
      <c r="CH63" s="518">
        <v>1</v>
      </c>
    </row>
    <row r="64" spans="1:86" ht="24" customHeight="1" x14ac:dyDescent="0.3">
      <c r="B64" s="461" t="s">
        <v>422</v>
      </c>
      <c r="C64" s="531"/>
      <c r="D64" s="514">
        <v>0</v>
      </c>
      <c r="E64" s="514">
        <v>0</v>
      </c>
      <c r="F64" s="514">
        <v>0</v>
      </c>
      <c r="G64" s="514">
        <v>0</v>
      </c>
      <c r="H64" s="514">
        <v>0</v>
      </c>
      <c r="I64" s="514">
        <v>0</v>
      </c>
      <c r="J64" s="514">
        <v>0</v>
      </c>
      <c r="K64" s="514">
        <v>0</v>
      </c>
      <c r="L64" s="514">
        <v>0</v>
      </c>
      <c r="M64" s="514">
        <v>0</v>
      </c>
      <c r="N64" s="514">
        <v>0</v>
      </c>
      <c r="O64" s="514">
        <v>0</v>
      </c>
      <c r="P64" s="514">
        <v>0</v>
      </c>
      <c r="Q64" s="514">
        <v>0</v>
      </c>
      <c r="R64" s="514">
        <v>0</v>
      </c>
      <c r="S64" s="514">
        <v>0</v>
      </c>
      <c r="T64" s="514">
        <v>0</v>
      </c>
      <c r="U64" s="514">
        <v>0</v>
      </c>
      <c r="V64" s="514">
        <v>0</v>
      </c>
      <c r="W64" s="514">
        <v>0</v>
      </c>
      <c r="X64" s="514">
        <v>0</v>
      </c>
      <c r="Y64" s="514">
        <v>0</v>
      </c>
      <c r="Z64" s="514">
        <v>0</v>
      </c>
      <c r="AA64" s="514">
        <v>0</v>
      </c>
      <c r="AB64" s="514">
        <v>0</v>
      </c>
      <c r="AC64" s="514">
        <v>0</v>
      </c>
      <c r="AD64" s="514">
        <v>0</v>
      </c>
      <c r="AE64" s="514">
        <v>0</v>
      </c>
      <c r="AF64" s="514">
        <v>0</v>
      </c>
      <c r="AG64" s="514">
        <v>0</v>
      </c>
      <c r="AH64" s="514">
        <v>0</v>
      </c>
      <c r="AI64" s="514">
        <v>0</v>
      </c>
      <c r="AJ64" s="514">
        <v>0</v>
      </c>
      <c r="AK64" s="514">
        <v>0</v>
      </c>
      <c r="AL64" s="514">
        <v>0</v>
      </c>
      <c r="AM64" s="514">
        <v>0</v>
      </c>
      <c r="AN64" s="514">
        <v>0</v>
      </c>
      <c r="AO64" s="514">
        <v>0</v>
      </c>
      <c r="AP64" s="514">
        <v>0</v>
      </c>
      <c r="AQ64" s="514">
        <v>0</v>
      </c>
      <c r="AR64" s="514">
        <v>0</v>
      </c>
      <c r="AS64" s="514">
        <v>0</v>
      </c>
      <c r="AT64" s="514">
        <v>0</v>
      </c>
      <c r="AU64" s="514">
        <v>0</v>
      </c>
      <c r="AV64" s="514">
        <v>0</v>
      </c>
      <c r="AW64" s="514">
        <v>0</v>
      </c>
      <c r="AX64" s="514">
        <v>0</v>
      </c>
      <c r="AY64" s="514">
        <v>0</v>
      </c>
      <c r="AZ64" s="514">
        <v>0</v>
      </c>
      <c r="BA64" s="514">
        <v>0</v>
      </c>
      <c r="BB64" s="514">
        <v>0</v>
      </c>
      <c r="BC64" s="514">
        <v>0</v>
      </c>
      <c r="BD64" s="514">
        <v>0</v>
      </c>
      <c r="BE64" s="514">
        <v>0</v>
      </c>
      <c r="BF64" s="514">
        <v>0</v>
      </c>
      <c r="BG64" s="514">
        <v>0</v>
      </c>
      <c r="BH64" s="514">
        <v>0</v>
      </c>
      <c r="BI64" s="514">
        <v>0</v>
      </c>
      <c r="BJ64" s="514">
        <v>0</v>
      </c>
      <c r="BK64" s="514">
        <v>0</v>
      </c>
      <c r="BL64" s="514">
        <v>0</v>
      </c>
      <c r="BM64" s="514">
        <v>0</v>
      </c>
      <c r="BN64" s="514">
        <v>0</v>
      </c>
      <c r="BO64" s="514">
        <v>0</v>
      </c>
      <c r="BP64" s="514">
        <v>0</v>
      </c>
      <c r="BQ64" s="514">
        <v>13</v>
      </c>
      <c r="BR64" s="514">
        <v>200</v>
      </c>
      <c r="BS64" s="514">
        <v>594</v>
      </c>
      <c r="BT64" s="514">
        <v>1056</v>
      </c>
      <c r="BU64" s="514">
        <v>1558</v>
      </c>
      <c r="BV64" s="514">
        <v>1919</v>
      </c>
      <c r="BW64" s="514">
        <v>2213</v>
      </c>
      <c r="BX64" s="510">
        <v>2360</v>
      </c>
      <c r="BY64" s="510">
        <v>2558</v>
      </c>
      <c r="BZ64" s="510">
        <v>2867</v>
      </c>
      <c r="CA64" s="510">
        <v>3198</v>
      </c>
      <c r="CB64" s="510">
        <v>3570</v>
      </c>
      <c r="CC64" s="510">
        <v>3878</v>
      </c>
      <c r="CD64" s="510">
        <v>4193</v>
      </c>
      <c r="CE64" s="510">
        <v>4452</v>
      </c>
      <c r="CF64" s="510">
        <v>4778</v>
      </c>
      <c r="CG64" s="510">
        <v>5122</v>
      </c>
      <c r="CH64" s="513">
        <v>5408</v>
      </c>
    </row>
    <row r="65" spans="1:86" x14ac:dyDescent="0.25">
      <c r="B65" s="515" t="s">
        <v>470</v>
      </c>
      <c r="C65" s="531"/>
      <c r="D65" s="516">
        <v>0</v>
      </c>
      <c r="E65" s="516">
        <v>0</v>
      </c>
      <c r="F65" s="516">
        <v>0</v>
      </c>
      <c r="G65" s="516">
        <v>0</v>
      </c>
      <c r="H65" s="516">
        <v>0</v>
      </c>
      <c r="I65" s="516">
        <v>0</v>
      </c>
      <c r="J65" s="516">
        <v>0</v>
      </c>
      <c r="K65" s="516">
        <v>0</v>
      </c>
      <c r="L65" s="516">
        <v>0</v>
      </c>
      <c r="M65" s="516">
        <v>0</v>
      </c>
      <c r="N65" s="516">
        <v>0</v>
      </c>
      <c r="O65" s="516">
        <v>0</v>
      </c>
      <c r="P65" s="516">
        <v>0</v>
      </c>
      <c r="Q65" s="516">
        <v>0</v>
      </c>
      <c r="R65" s="516">
        <v>0</v>
      </c>
      <c r="S65" s="516">
        <v>0</v>
      </c>
      <c r="T65" s="516">
        <v>0</v>
      </c>
      <c r="U65" s="516">
        <v>0</v>
      </c>
      <c r="V65" s="516">
        <v>0</v>
      </c>
      <c r="W65" s="516">
        <v>0</v>
      </c>
      <c r="X65" s="516">
        <v>0</v>
      </c>
      <c r="Y65" s="516">
        <v>0</v>
      </c>
      <c r="Z65" s="516">
        <v>0</v>
      </c>
      <c r="AA65" s="516">
        <v>0</v>
      </c>
      <c r="AB65" s="516">
        <v>0</v>
      </c>
      <c r="AC65" s="516">
        <v>0</v>
      </c>
      <c r="AD65" s="516">
        <v>0</v>
      </c>
      <c r="AE65" s="516">
        <v>0</v>
      </c>
      <c r="AF65" s="516">
        <v>0</v>
      </c>
      <c r="AG65" s="516">
        <v>0</v>
      </c>
      <c r="AH65" s="516">
        <v>0</v>
      </c>
      <c r="AI65" s="516">
        <v>0</v>
      </c>
      <c r="AJ65" s="516">
        <v>0</v>
      </c>
      <c r="AK65" s="516">
        <v>0</v>
      </c>
      <c r="AL65" s="516">
        <v>0</v>
      </c>
      <c r="AM65" s="516">
        <v>0</v>
      </c>
      <c r="AN65" s="516">
        <v>0</v>
      </c>
      <c r="AO65" s="516">
        <v>0</v>
      </c>
      <c r="AP65" s="516">
        <v>0</v>
      </c>
      <c r="AQ65" s="516">
        <v>0</v>
      </c>
      <c r="AR65" s="516">
        <v>0</v>
      </c>
      <c r="AS65" s="516">
        <v>0</v>
      </c>
      <c r="AT65" s="516">
        <v>0</v>
      </c>
      <c r="AU65" s="516">
        <v>0</v>
      </c>
      <c r="AV65" s="516">
        <v>0</v>
      </c>
      <c r="AW65" s="516">
        <v>0</v>
      </c>
      <c r="AX65" s="516">
        <v>0</v>
      </c>
      <c r="AY65" s="516">
        <v>0</v>
      </c>
      <c r="AZ65" s="516">
        <v>0</v>
      </c>
      <c r="BA65" s="516">
        <v>0</v>
      </c>
      <c r="BB65" s="516">
        <v>0</v>
      </c>
      <c r="BC65" s="516">
        <v>0</v>
      </c>
      <c r="BD65" s="516">
        <v>0</v>
      </c>
      <c r="BE65" s="516">
        <v>0</v>
      </c>
      <c r="BF65" s="516">
        <v>0</v>
      </c>
      <c r="BG65" s="516">
        <v>0</v>
      </c>
      <c r="BH65" s="516">
        <v>0</v>
      </c>
      <c r="BI65" s="516">
        <v>0</v>
      </c>
      <c r="BJ65" s="516">
        <v>0</v>
      </c>
      <c r="BK65" s="516">
        <v>0</v>
      </c>
      <c r="BL65" s="516">
        <v>0</v>
      </c>
      <c r="BM65" s="516">
        <v>0</v>
      </c>
      <c r="BN65" s="516">
        <v>0</v>
      </c>
      <c r="BO65" s="516">
        <v>0</v>
      </c>
      <c r="BP65" s="516">
        <v>0</v>
      </c>
      <c r="BQ65" s="516">
        <v>13</v>
      </c>
      <c r="BR65" s="516">
        <v>198</v>
      </c>
      <c r="BS65" s="516">
        <v>588</v>
      </c>
      <c r="BT65" s="516">
        <v>1045</v>
      </c>
      <c r="BU65" s="516">
        <v>1541</v>
      </c>
      <c r="BV65" s="516">
        <v>1898</v>
      </c>
      <c r="BW65" s="516">
        <v>2190</v>
      </c>
      <c r="BX65" s="517">
        <v>2334</v>
      </c>
      <c r="BY65" s="517">
        <v>2530</v>
      </c>
      <c r="BZ65" s="517">
        <v>2835</v>
      </c>
      <c r="CA65" s="517">
        <v>3163</v>
      </c>
      <c r="CB65" s="517">
        <v>3531</v>
      </c>
      <c r="CC65" s="517">
        <v>3836</v>
      </c>
      <c r="CD65" s="517">
        <v>4147</v>
      </c>
      <c r="CE65" s="517">
        <v>4404</v>
      </c>
      <c r="CF65" s="517">
        <v>4726</v>
      </c>
      <c r="CG65" s="517">
        <v>5066</v>
      </c>
      <c r="CH65" s="518">
        <v>5349</v>
      </c>
    </row>
    <row r="66" spans="1:86" x14ac:dyDescent="0.25">
      <c r="B66" s="515" t="s">
        <v>523</v>
      </c>
      <c r="C66" s="531"/>
      <c r="D66" s="516">
        <v>0</v>
      </c>
      <c r="E66" s="516">
        <v>0</v>
      </c>
      <c r="F66" s="516">
        <v>0</v>
      </c>
      <c r="G66" s="516">
        <v>0</v>
      </c>
      <c r="H66" s="516">
        <v>0</v>
      </c>
      <c r="I66" s="516">
        <v>0</v>
      </c>
      <c r="J66" s="516">
        <v>0</v>
      </c>
      <c r="K66" s="516">
        <v>0</v>
      </c>
      <c r="L66" s="516">
        <v>0</v>
      </c>
      <c r="M66" s="516">
        <v>0</v>
      </c>
      <c r="N66" s="516">
        <v>0</v>
      </c>
      <c r="O66" s="516">
        <v>0</v>
      </c>
      <c r="P66" s="516">
        <v>0</v>
      </c>
      <c r="Q66" s="516">
        <v>0</v>
      </c>
      <c r="R66" s="516">
        <v>0</v>
      </c>
      <c r="S66" s="516">
        <v>0</v>
      </c>
      <c r="T66" s="516">
        <v>0</v>
      </c>
      <c r="U66" s="516">
        <v>0</v>
      </c>
      <c r="V66" s="516">
        <v>0</v>
      </c>
      <c r="W66" s="516">
        <v>0</v>
      </c>
      <c r="X66" s="516">
        <v>0</v>
      </c>
      <c r="Y66" s="516">
        <v>0</v>
      </c>
      <c r="Z66" s="516">
        <v>0</v>
      </c>
      <c r="AA66" s="516">
        <v>0</v>
      </c>
      <c r="AB66" s="516">
        <v>0</v>
      </c>
      <c r="AC66" s="516">
        <v>0</v>
      </c>
      <c r="AD66" s="516">
        <v>0</v>
      </c>
      <c r="AE66" s="516">
        <v>0</v>
      </c>
      <c r="AF66" s="516">
        <v>0</v>
      </c>
      <c r="AG66" s="516">
        <v>0</v>
      </c>
      <c r="AH66" s="516">
        <v>0</v>
      </c>
      <c r="AI66" s="516">
        <v>0</v>
      </c>
      <c r="AJ66" s="516">
        <v>0</v>
      </c>
      <c r="AK66" s="516">
        <v>0</v>
      </c>
      <c r="AL66" s="516">
        <v>0</v>
      </c>
      <c r="AM66" s="516">
        <v>0</v>
      </c>
      <c r="AN66" s="516">
        <v>0</v>
      </c>
      <c r="AO66" s="516">
        <v>0</v>
      </c>
      <c r="AP66" s="516">
        <v>0</v>
      </c>
      <c r="AQ66" s="516">
        <v>0</v>
      </c>
      <c r="AR66" s="516">
        <v>0</v>
      </c>
      <c r="AS66" s="516">
        <v>0</v>
      </c>
      <c r="AT66" s="516">
        <v>0</v>
      </c>
      <c r="AU66" s="516">
        <v>0</v>
      </c>
      <c r="AV66" s="516">
        <v>0</v>
      </c>
      <c r="AW66" s="516">
        <v>0</v>
      </c>
      <c r="AX66" s="516">
        <v>0</v>
      </c>
      <c r="AY66" s="516">
        <v>0</v>
      </c>
      <c r="AZ66" s="516">
        <v>0</v>
      </c>
      <c r="BA66" s="516">
        <v>0</v>
      </c>
      <c r="BB66" s="516">
        <v>0</v>
      </c>
      <c r="BC66" s="516">
        <v>0</v>
      </c>
      <c r="BD66" s="516">
        <v>0</v>
      </c>
      <c r="BE66" s="516">
        <v>0</v>
      </c>
      <c r="BF66" s="516">
        <v>0</v>
      </c>
      <c r="BG66" s="516">
        <v>0</v>
      </c>
      <c r="BH66" s="516">
        <v>0</v>
      </c>
      <c r="BI66" s="516">
        <v>0</v>
      </c>
      <c r="BJ66" s="516">
        <v>0</v>
      </c>
      <c r="BK66" s="516">
        <v>0</v>
      </c>
      <c r="BL66" s="516">
        <v>0</v>
      </c>
      <c r="BM66" s="516">
        <v>0</v>
      </c>
      <c r="BN66" s="516">
        <v>0</v>
      </c>
      <c r="BO66" s="516">
        <v>0</v>
      </c>
      <c r="BP66" s="516">
        <v>0</v>
      </c>
      <c r="BQ66" s="516">
        <v>12</v>
      </c>
      <c r="BR66" s="516">
        <v>182</v>
      </c>
      <c r="BS66" s="516">
        <v>564</v>
      </c>
      <c r="BT66" s="516">
        <v>958</v>
      </c>
      <c r="BU66" s="516">
        <v>1379</v>
      </c>
      <c r="BV66" s="516">
        <v>1699</v>
      </c>
      <c r="BW66" s="516">
        <v>1916</v>
      </c>
      <c r="BX66" s="517">
        <v>2016</v>
      </c>
      <c r="BY66" s="517">
        <v>2160</v>
      </c>
      <c r="BZ66" s="517">
        <v>2406</v>
      </c>
      <c r="CA66" s="517">
        <v>2667</v>
      </c>
      <c r="CB66" s="517">
        <v>2975</v>
      </c>
      <c r="CC66" s="517">
        <v>3211</v>
      </c>
      <c r="CD66" s="517">
        <v>3450</v>
      </c>
      <c r="CE66" s="517">
        <v>3702</v>
      </c>
      <c r="CF66" s="517">
        <v>3952</v>
      </c>
      <c r="CG66" s="517">
        <v>4197</v>
      </c>
      <c r="CH66" s="518">
        <v>4406</v>
      </c>
    </row>
    <row r="67" spans="1:86" x14ac:dyDescent="0.25">
      <c r="B67" s="515" t="s">
        <v>524</v>
      </c>
      <c r="C67" s="531"/>
      <c r="D67" s="516">
        <v>0</v>
      </c>
      <c r="E67" s="516">
        <v>0</v>
      </c>
      <c r="F67" s="516">
        <v>0</v>
      </c>
      <c r="G67" s="516">
        <v>0</v>
      </c>
      <c r="H67" s="516">
        <v>0</v>
      </c>
      <c r="I67" s="516">
        <v>0</v>
      </c>
      <c r="J67" s="516">
        <v>0</v>
      </c>
      <c r="K67" s="516">
        <v>0</v>
      </c>
      <c r="L67" s="516">
        <v>0</v>
      </c>
      <c r="M67" s="516">
        <v>0</v>
      </c>
      <c r="N67" s="516">
        <v>0</v>
      </c>
      <c r="O67" s="516">
        <v>0</v>
      </c>
      <c r="P67" s="516">
        <v>0</v>
      </c>
      <c r="Q67" s="516">
        <v>0</v>
      </c>
      <c r="R67" s="516">
        <v>0</v>
      </c>
      <c r="S67" s="516">
        <v>0</v>
      </c>
      <c r="T67" s="516">
        <v>0</v>
      </c>
      <c r="U67" s="516">
        <v>0</v>
      </c>
      <c r="V67" s="516">
        <v>0</v>
      </c>
      <c r="W67" s="516">
        <v>0</v>
      </c>
      <c r="X67" s="516">
        <v>0</v>
      </c>
      <c r="Y67" s="516">
        <v>0</v>
      </c>
      <c r="Z67" s="516">
        <v>0</v>
      </c>
      <c r="AA67" s="516">
        <v>0</v>
      </c>
      <c r="AB67" s="516">
        <v>0</v>
      </c>
      <c r="AC67" s="516">
        <v>0</v>
      </c>
      <c r="AD67" s="516">
        <v>0</v>
      </c>
      <c r="AE67" s="516">
        <v>0</v>
      </c>
      <c r="AF67" s="516">
        <v>0</v>
      </c>
      <c r="AG67" s="516">
        <v>0</v>
      </c>
      <c r="AH67" s="516">
        <v>0</v>
      </c>
      <c r="AI67" s="516">
        <v>0</v>
      </c>
      <c r="AJ67" s="516">
        <v>0</v>
      </c>
      <c r="AK67" s="516">
        <v>0</v>
      </c>
      <c r="AL67" s="516">
        <v>0</v>
      </c>
      <c r="AM67" s="516">
        <v>0</v>
      </c>
      <c r="AN67" s="516">
        <v>0</v>
      </c>
      <c r="AO67" s="516">
        <v>0</v>
      </c>
      <c r="AP67" s="516">
        <v>0</v>
      </c>
      <c r="AQ67" s="516">
        <v>0</v>
      </c>
      <c r="AR67" s="516">
        <v>0</v>
      </c>
      <c r="AS67" s="516">
        <v>0</v>
      </c>
      <c r="AT67" s="516">
        <v>0</v>
      </c>
      <c r="AU67" s="516">
        <v>0</v>
      </c>
      <c r="AV67" s="516">
        <v>0</v>
      </c>
      <c r="AW67" s="516">
        <v>0</v>
      </c>
      <c r="AX67" s="516">
        <v>0</v>
      </c>
      <c r="AY67" s="516">
        <v>0</v>
      </c>
      <c r="AZ67" s="516">
        <v>0</v>
      </c>
      <c r="BA67" s="516">
        <v>0</v>
      </c>
      <c r="BB67" s="516">
        <v>0</v>
      </c>
      <c r="BC67" s="516">
        <v>0</v>
      </c>
      <c r="BD67" s="516">
        <v>0</v>
      </c>
      <c r="BE67" s="516">
        <v>0</v>
      </c>
      <c r="BF67" s="516">
        <v>0</v>
      </c>
      <c r="BG67" s="516">
        <v>0</v>
      </c>
      <c r="BH67" s="516">
        <v>0</v>
      </c>
      <c r="BI67" s="516">
        <v>0</v>
      </c>
      <c r="BJ67" s="516">
        <v>0</v>
      </c>
      <c r="BK67" s="516">
        <v>0</v>
      </c>
      <c r="BL67" s="516">
        <v>0</v>
      </c>
      <c r="BM67" s="516">
        <v>0</v>
      </c>
      <c r="BN67" s="516">
        <v>0</v>
      </c>
      <c r="BO67" s="516">
        <v>0</v>
      </c>
      <c r="BP67" s="516">
        <v>0</v>
      </c>
      <c r="BQ67" s="516">
        <v>1</v>
      </c>
      <c r="BR67" s="516">
        <v>16</v>
      </c>
      <c r="BS67" s="516">
        <v>24</v>
      </c>
      <c r="BT67" s="516">
        <v>87</v>
      </c>
      <c r="BU67" s="516">
        <v>162</v>
      </c>
      <c r="BV67" s="516">
        <v>200</v>
      </c>
      <c r="BW67" s="516">
        <v>274</v>
      </c>
      <c r="BX67" s="517">
        <v>318</v>
      </c>
      <c r="BY67" s="517">
        <v>370</v>
      </c>
      <c r="BZ67" s="517">
        <v>429</v>
      </c>
      <c r="CA67" s="517">
        <v>495</v>
      </c>
      <c r="CB67" s="517">
        <v>555</v>
      </c>
      <c r="CC67" s="517">
        <v>625</v>
      </c>
      <c r="CD67" s="517">
        <v>697</v>
      </c>
      <c r="CE67" s="517">
        <v>701</v>
      </c>
      <c r="CF67" s="517">
        <v>773</v>
      </c>
      <c r="CG67" s="517">
        <v>868</v>
      </c>
      <c r="CH67" s="518">
        <v>943</v>
      </c>
    </row>
    <row r="68" spans="1:86" x14ac:dyDescent="0.25">
      <c r="B68" s="515" t="s">
        <v>471</v>
      </c>
      <c r="C68" s="531"/>
      <c r="D68" s="516">
        <v>0</v>
      </c>
      <c r="E68" s="516">
        <v>0</v>
      </c>
      <c r="F68" s="516">
        <v>0</v>
      </c>
      <c r="G68" s="516">
        <v>0</v>
      </c>
      <c r="H68" s="516">
        <v>0</v>
      </c>
      <c r="I68" s="516">
        <v>0</v>
      </c>
      <c r="J68" s="516">
        <v>0</v>
      </c>
      <c r="K68" s="516">
        <v>0</v>
      </c>
      <c r="L68" s="516">
        <v>0</v>
      </c>
      <c r="M68" s="516">
        <v>0</v>
      </c>
      <c r="N68" s="516">
        <v>0</v>
      </c>
      <c r="O68" s="516">
        <v>0</v>
      </c>
      <c r="P68" s="516">
        <v>0</v>
      </c>
      <c r="Q68" s="516">
        <v>0</v>
      </c>
      <c r="R68" s="516">
        <v>0</v>
      </c>
      <c r="S68" s="516">
        <v>0</v>
      </c>
      <c r="T68" s="516">
        <v>0</v>
      </c>
      <c r="U68" s="516">
        <v>0</v>
      </c>
      <c r="V68" s="516">
        <v>0</v>
      </c>
      <c r="W68" s="516">
        <v>0</v>
      </c>
      <c r="X68" s="516">
        <v>0</v>
      </c>
      <c r="Y68" s="516">
        <v>0</v>
      </c>
      <c r="Z68" s="516">
        <v>0</v>
      </c>
      <c r="AA68" s="516">
        <v>0</v>
      </c>
      <c r="AB68" s="516">
        <v>0</v>
      </c>
      <c r="AC68" s="516">
        <v>0</v>
      </c>
      <c r="AD68" s="516">
        <v>0</v>
      </c>
      <c r="AE68" s="516">
        <v>0</v>
      </c>
      <c r="AF68" s="516">
        <v>0</v>
      </c>
      <c r="AG68" s="516">
        <v>0</v>
      </c>
      <c r="AH68" s="516">
        <v>0</v>
      </c>
      <c r="AI68" s="516">
        <v>0</v>
      </c>
      <c r="AJ68" s="516">
        <v>0</v>
      </c>
      <c r="AK68" s="516">
        <v>0</v>
      </c>
      <c r="AL68" s="516">
        <v>0</v>
      </c>
      <c r="AM68" s="516">
        <v>0</v>
      </c>
      <c r="AN68" s="516">
        <v>0</v>
      </c>
      <c r="AO68" s="516">
        <v>0</v>
      </c>
      <c r="AP68" s="516">
        <v>0</v>
      </c>
      <c r="AQ68" s="516">
        <v>0</v>
      </c>
      <c r="AR68" s="516">
        <v>0</v>
      </c>
      <c r="AS68" s="516">
        <v>0</v>
      </c>
      <c r="AT68" s="516">
        <v>0</v>
      </c>
      <c r="AU68" s="516">
        <v>0</v>
      </c>
      <c r="AV68" s="516">
        <v>0</v>
      </c>
      <c r="AW68" s="516">
        <v>0</v>
      </c>
      <c r="AX68" s="516">
        <v>0</v>
      </c>
      <c r="AY68" s="516">
        <v>0</v>
      </c>
      <c r="AZ68" s="516">
        <v>0</v>
      </c>
      <c r="BA68" s="516">
        <v>0</v>
      </c>
      <c r="BB68" s="516">
        <v>0</v>
      </c>
      <c r="BC68" s="516">
        <v>0</v>
      </c>
      <c r="BD68" s="516">
        <v>0</v>
      </c>
      <c r="BE68" s="516">
        <v>0</v>
      </c>
      <c r="BF68" s="516">
        <v>0</v>
      </c>
      <c r="BG68" s="516">
        <v>0</v>
      </c>
      <c r="BH68" s="516">
        <v>0</v>
      </c>
      <c r="BI68" s="516">
        <v>0</v>
      </c>
      <c r="BJ68" s="516">
        <v>0</v>
      </c>
      <c r="BK68" s="516">
        <v>0</v>
      </c>
      <c r="BL68" s="516">
        <v>0</v>
      </c>
      <c r="BM68" s="516">
        <v>0</v>
      </c>
      <c r="BN68" s="516">
        <v>0</v>
      </c>
      <c r="BO68" s="516">
        <v>0</v>
      </c>
      <c r="BP68" s="516">
        <v>0</v>
      </c>
      <c r="BQ68" s="516">
        <v>0</v>
      </c>
      <c r="BR68" s="516">
        <v>2</v>
      </c>
      <c r="BS68" s="516">
        <v>6</v>
      </c>
      <c r="BT68" s="516">
        <v>12</v>
      </c>
      <c r="BU68" s="516">
        <v>17</v>
      </c>
      <c r="BV68" s="516">
        <v>21</v>
      </c>
      <c r="BW68" s="516">
        <v>23</v>
      </c>
      <c r="BX68" s="517">
        <v>26</v>
      </c>
      <c r="BY68" s="517">
        <v>28</v>
      </c>
      <c r="BZ68" s="517">
        <v>31</v>
      </c>
      <c r="CA68" s="517">
        <v>35</v>
      </c>
      <c r="CB68" s="517">
        <v>39</v>
      </c>
      <c r="CC68" s="517">
        <v>42</v>
      </c>
      <c r="CD68" s="517">
        <v>46</v>
      </c>
      <c r="CE68" s="517">
        <v>49</v>
      </c>
      <c r="CF68" s="517">
        <v>52</v>
      </c>
      <c r="CG68" s="517">
        <v>56</v>
      </c>
      <c r="CH68" s="518">
        <v>59</v>
      </c>
    </row>
    <row r="69" spans="1:86" ht="15.6" x14ac:dyDescent="0.3">
      <c r="A69" s="519"/>
      <c r="B69" s="515" t="s">
        <v>523</v>
      </c>
      <c r="C69" s="531"/>
      <c r="D69" s="516"/>
      <c r="E69" s="516"/>
      <c r="F69" s="516"/>
      <c r="G69" s="516"/>
      <c r="H69" s="516"/>
      <c r="I69" s="516"/>
      <c r="J69" s="516"/>
      <c r="K69" s="516"/>
      <c r="L69" s="516"/>
      <c r="M69" s="516"/>
      <c r="N69" s="516"/>
      <c r="O69" s="516"/>
      <c r="P69" s="516"/>
      <c r="Q69" s="516"/>
      <c r="R69" s="516"/>
      <c r="S69" s="516"/>
      <c r="T69" s="516"/>
      <c r="U69" s="516"/>
      <c r="V69" s="516"/>
      <c r="W69" s="516"/>
      <c r="X69" s="516"/>
      <c r="Y69" s="516"/>
      <c r="Z69" s="516"/>
      <c r="AA69" s="516"/>
      <c r="AB69" s="516"/>
      <c r="AC69" s="516"/>
      <c r="AD69" s="516"/>
      <c r="AE69" s="516"/>
      <c r="AF69" s="516"/>
      <c r="AG69" s="516"/>
      <c r="AH69" s="516"/>
      <c r="AI69" s="516"/>
      <c r="AJ69" s="516"/>
      <c r="AK69" s="516"/>
      <c r="AL69" s="516"/>
      <c r="AM69" s="516"/>
      <c r="AN69" s="516"/>
      <c r="AO69" s="516"/>
      <c r="AP69" s="516"/>
      <c r="AQ69" s="516"/>
      <c r="AR69" s="516"/>
      <c r="AS69" s="516"/>
      <c r="AT69" s="516"/>
      <c r="AU69" s="516"/>
      <c r="AV69" s="516"/>
      <c r="AW69" s="516"/>
      <c r="AX69" s="516"/>
      <c r="AY69" s="516"/>
      <c r="AZ69" s="516"/>
      <c r="BA69" s="516"/>
      <c r="BB69" s="516"/>
      <c r="BC69" s="516"/>
      <c r="BD69" s="516"/>
      <c r="BE69" s="516"/>
      <c r="BF69" s="516"/>
      <c r="BG69" s="516"/>
      <c r="BH69" s="516"/>
      <c r="BI69" s="516"/>
      <c r="BJ69" s="516"/>
      <c r="BK69" s="516"/>
      <c r="BL69" s="516"/>
      <c r="BM69" s="516"/>
      <c r="BN69" s="516"/>
      <c r="BO69" s="516"/>
      <c r="BP69" s="516"/>
      <c r="BQ69" s="516">
        <v>0</v>
      </c>
      <c r="BR69" s="516">
        <v>2</v>
      </c>
      <c r="BS69" s="516">
        <v>6</v>
      </c>
      <c r="BT69" s="516">
        <v>11</v>
      </c>
      <c r="BU69" s="516">
        <v>15</v>
      </c>
      <c r="BV69" s="516">
        <v>19</v>
      </c>
      <c r="BW69" s="516">
        <v>20</v>
      </c>
      <c r="BX69" s="517">
        <v>22</v>
      </c>
      <c r="BY69" s="517">
        <v>24</v>
      </c>
      <c r="BZ69" s="517">
        <v>26</v>
      </c>
      <c r="CA69" s="517">
        <v>29</v>
      </c>
      <c r="CB69" s="517">
        <v>33</v>
      </c>
      <c r="CC69" s="517">
        <v>35</v>
      </c>
      <c r="CD69" s="517">
        <v>38</v>
      </c>
      <c r="CE69" s="517">
        <v>41</v>
      </c>
      <c r="CF69" s="517">
        <v>43</v>
      </c>
      <c r="CG69" s="517">
        <v>46</v>
      </c>
      <c r="CH69" s="518">
        <v>48</v>
      </c>
    </row>
    <row r="70" spans="1:86" ht="15.6" x14ac:dyDescent="0.3">
      <c r="A70" s="519"/>
      <c r="B70" s="515" t="s">
        <v>524</v>
      </c>
      <c r="C70" s="531"/>
      <c r="D70" s="516"/>
      <c r="E70" s="516"/>
      <c r="F70" s="516"/>
      <c r="G70" s="516"/>
      <c r="H70" s="516"/>
      <c r="I70" s="516"/>
      <c r="J70" s="516"/>
      <c r="K70" s="516"/>
      <c r="L70" s="516"/>
      <c r="M70" s="516"/>
      <c r="N70" s="516"/>
      <c r="O70" s="516"/>
      <c r="P70" s="516"/>
      <c r="Q70" s="516"/>
      <c r="R70" s="516"/>
      <c r="S70" s="516"/>
      <c r="T70" s="516"/>
      <c r="U70" s="516"/>
      <c r="V70" s="516"/>
      <c r="W70" s="516"/>
      <c r="X70" s="516"/>
      <c r="Y70" s="516"/>
      <c r="Z70" s="516"/>
      <c r="AA70" s="516"/>
      <c r="AB70" s="516"/>
      <c r="AC70" s="516"/>
      <c r="AD70" s="516"/>
      <c r="AE70" s="516"/>
      <c r="AF70" s="516"/>
      <c r="AG70" s="516"/>
      <c r="AH70" s="516"/>
      <c r="AI70" s="516"/>
      <c r="AJ70" s="516"/>
      <c r="AK70" s="516"/>
      <c r="AL70" s="516"/>
      <c r="AM70" s="516"/>
      <c r="AN70" s="516"/>
      <c r="AO70" s="516"/>
      <c r="AP70" s="516"/>
      <c r="AQ70" s="516"/>
      <c r="AR70" s="516"/>
      <c r="AS70" s="516"/>
      <c r="AT70" s="516"/>
      <c r="AU70" s="516"/>
      <c r="AV70" s="516"/>
      <c r="AW70" s="516"/>
      <c r="AX70" s="516"/>
      <c r="AY70" s="516"/>
      <c r="AZ70" s="516"/>
      <c r="BA70" s="516"/>
      <c r="BB70" s="516"/>
      <c r="BC70" s="516"/>
      <c r="BD70" s="516"/>
      <c r="BE70" s="516"/>
      <c r="BF70" s="516"/>
      <c r="BG70" s="516"/>
      <c r="BH70" s="516"/>
      <c r="BI70" s="516"/>
      <c r="BJ70" s="516"/>
      <c r="BK70" s="516"/>
      <c r="BL70" s="516"/>
      <c r="BM70" s="516"/>
      <c r="BN70" s="516"/>
      <c r="BO70" s="516"/>
      <c r="BP70" s="516"/>
      <c r="BQ70" s="516">
        <v>0</v>
      </c>
      <c r="BR70" s="516">
        <v>0</v>
      </c>
      <c r="BS70" s="516">
        <v>0</v>
      </c>
      <c r="BT70" s="516">
        <v>1</v>
      </c>
      <c r="BU70" s="516">
        <v>2</v>
      </c>
      <c r="BV70" s="516">
        <v>2</v>
      </c>
      <c r="BW70" s="516">
        <v>3</v>
      </c>
      <c r="BX70" s="517">
        <v>4</v>
      </c>
      <c r="BY70" s="517">
        <v>4</v>
      </c>
      <c r="BZ70" s="517">
        <v>5</v>
      </c>
      <c r="CA70" s="517">
        <v>6</v>
      </c>
      <c r="CB70" s="517">
        <v>6</v>
      </c>
      <c r="CC70" s="517">
        <v>7</v>
      </c>
      <c r="CD70" s="517">
        <v>8</v>
      </c>
      <c r="CE70" s="517">
        <v>8</v>
      </c>
      <c r="CF70" s="517">
        <v>9</v>
      </c>
      <c r="CG70" s="517">
        <v>10</v>
      </c>
      <c r="CH70" s="518">
        <v>11</v>
      </c>
    </row>
    <row r="71" spans="1:86" ht="27" customHeight="1" x14ac:dyDescent="0.3">
      <c r="A71" s="519"/>
      <c r="B71" s="532" t="s">
        <v>786</v>
      </c>
      <c r="C71" s="531"/>
      <c r="D71" s="516"/>
      <c r="E71" s="516"/>
      <c r="F71" s="516"/>
      <c r="G71" s="516"/>
      <c r="H71" s="516"/>
      <c r="I71" s="516"/>
      <c r="J71" s="516"/>
      <c r="K71" s="516"/>
      <c r="L71" s="516"/>
      <c r="M71" s="516"/>
      <c r="N71" s="516"/>
      <c r="O71" s="516"/>
      <c r="P71" s="516"/>
      <c r="Q71" s="516"/>
      <c r="R71" s="516"/>
      <c r="S71" s="516"/>
      <c r="T71" s="516"/>
      <c r="U71" s="516"/>
      <c r="V71" s="516"/>
      <c r="W71" s="516"/>
      <c r="X71" s="516"/>
      <c r="Y71" s="516"/>
      <c r="Z71" s="516"/>
      <c r="AA71" s="516"/>
      <c r="AB71" s="516"/>
      <c r="AC71" s="516"/>
      <c r="AD71" s="516"/>
      <c r="AE71" s="516"/>
      <c r="AF71" s="516"/>
      <c r="AG71" s="516"/>
      <c r="AH71" s="516"/>
      <c r="AI71" s="516"/>
      <c r="AJ71" s="516"/>
      <c r="AK71" s="516"/>
      <c r="AL71" s="516"/>
      <c r="AM71" s="516"/>
      <c r="AN71" s="516"/>
      <c r="AO71" s="516"/>
      <c r="AP71" s="516"/>
      <c r="AQ71" s="516"/>
      <c r="AR71" s="516"/>
      <c r="AS71" s="516"/>
      <c r="AT71" s="516"/>
      <c r="AU71" s="516"/>
      <c r="AV71" s="516"/>
      <c r="AW71" s="516"/>
      <c r="AX71" s="516"/>
      <c r="AY71" s="516"/>
      <c r="AZ71" s="516"/>
      <c r="BA71" s="516"/>
      <c r="BB71" s="516"/>
      <c r="BC71" s="516"/>
      <c r="BD71" s="516"/>
      <c r="BE71" s="516"/>
      <c r="BF71" s="516"/>
      <c r="BG71" s="516"/>
      <c r="BH71" s="516"/>
      <c r="BI71" s="516"/>
      <c r="BJ71" s="516"/>
      <c r="BK71" s="516"/>
      <c r="BL71" s="516"/>
      <c r="BM71" s="516"/>
      <c r="BN71" s="516"/>
      <c r="BO71" s="516"/>
      <c r="BP71" s="516"/>
      <c r="BQ71" s="516">
        <v>0</v>
      </c>
      <c r="BR71" s="516">
        <v>0</v>
      </c>
      <c r="BS71" s="516">
        <v>0</v>
      </c>
      <c r="BT71" s="516">
        <v>0</v>
      </c>
      <c r="BU71" s="516">
        <v>1</v>
      </c>
      <c r="BV71" s="516">
        <v>1</v>
      </c>
      <c r="BW71" s="516">
        <v>1</v>
      </c>
      <c r="BX71" s="517">
        <v>2</v>
      </c>
      <c r="BY71" s="517">
        <v>2</v>
      </c>
      <c r="BZ71" s="517">
        <v>2</v>
      </c>
      <c r="CA71" s="517">
        <v>2</v>
      </c>
      <c r="CB71" s="517">
        <v>2</v>
      </c>
      <c r="CC71" s="517">
        <v>2</v>
      </c>
      <c r="CD71" s="517">
        <v>2</v>
      </c>
      <c r="CE71" s="517">
        <v>2</v>
      </c>
      <c r="CF71" s="517">
        <v>2</v>
      </c>
      <c r="CG71" s="517">
        <v>2</v>
      </c>
      <c r="CH71" s="518">
        <v>2</v>
      </c>
    </row>
    <row r="72" spans="1:86" ht="25.5" customHeight="1" x14ac:dyDescent="0.3">
      <c r="A72" s="519"/>
      <c r="B72" s="461" t="s">
        <v>378</v>
      </c>
      <c r="C72" s="531"/>
      <c r="D72" s="516"/>
      <c r="E72" s="516"/>
      <c r="F72" s="516"/>
      <c r="G72" s="516"/>
      <c r="H72" s="516"/>
      <c r="I72" s="516"/>
      <c r="J72" s="516"/>
      <c r="K72" s="516"/>
      <c r="L72" s="516"/>
      <c r="M72" s="516"/>
      <c r="N72" s="516"/>
      <c r="O72" s="516"/>
      <c r="P72" s="516"/>
      <c r="Q72" s="516"/>
      <c r="R72" s="516"/>
      <c r="S72" s="516"/>
      <c r="T72" s="516"/>
      <c r="U72" s="516"/>
      <c r="V72" s="516"/>
      <c r="W72" s="516"/>
      <c r="X72" s="516"/>
      <c r="Y72" s="516"/>
      <c r="Z72" s="516"/>
      <c r="AA72" s="516"/>
      <c r="AB72" s="516"/>
      <c r="AC72" s="516"/>
      <c r="AD72" s="516"/>
      <c r="AE72" s="516"/>
      <c r="AF72" s="516"/>
      <c r="AG72" s="516"/>
      <c r="AH72" s="516"/>
      <c r="AI72" s="516"/>
      <c r="AJ72" s="516"/>
      <c r="AK72" s="516"/>
      <c r="AL72" s="516"/>
      <c r="AM72" s="516"/>
      <c r="AN72" s="516"/>
      <c r="AO72" s="516"/>
      <c r="AP72" s="516"/>
      <c r="AQ72" s="516"/>
      <c r="AR72" s="516"/>
      <c r="AS72" s="516"/>
      <c r="AT72" s="516"/>
      <c r="AU72" s="516"/>
      <c r="AV72" s="516"/>
      <c r="AW72" s="516"/>
      <c r="AX72" s="516"/>
      <c r="AY72" s="516"/>
      <c r="AZ72" s="516"/>
      <c r="BA72" s="516"/>
      <c r="BB72" s="516"/>
      <c r="BC72" s="516"/>
      <c r="BD72" s="516"/>
      <c r="BE72" s="516"/>
      <c r="BF72" s="516"/>
      <c r="BG72" s="516"/>
      <c r="BH72" s="516"/>
      <c r="BI72" s="516"/>
      <c r="BJ72" s="516"/>
      <c r="BK72" s="516"/>
      <c r="BL72" s="516"/>
      <c r="BM72" s="516"/>
      <c r="BN72" s="516"/>
      <c r="BO72" s="516"/>
      <c r="BP72" s="516"/>
      <c r="BQ72" s="514">
        <v>1</v>
      </c>
      <c r="BR72" s="514">
        <v>1</v>
      </c>
      <c r="BS72" s="514">
        <v>1</v>
      </c>
      <c r="BT72" s="514">
        <v>1</v>
      </c>
      <c r="BU72" s="514">
        <v>1</v>
      </c>
      <c r="BV72" s="514">
        <v>1</v>
      </c>
      <c r="BW72" s="514">
        <v>1</v>
      </c>
      <c r="BX72" s="510">
        <v>1</v>
      </c>
      <c r="BY72" s="510">
        <v>1</v>
      </c>
      <c r="BZ72" s="510">
        <v>1</v>
      </c>
      <c r="CA72" s="510">
        <v>2</v>
      </c>
      <c r="CB72" s="510">
        <v>2</v>
      </c>
      <c r="CC72" s="510">
        <v>2</v>
      </c>
      <c r="CD72" s="510">
        <v>2</v>
      </c>
      <c r="CE72" s="510">
        <v>2</v>
      </c>
      <c r="CF72" s="510">
        <v>2</v>
      </c>
      <c r="CG72" s="510">
        <v>3</v>
      </c>
      <c r="CH72" s="513">
        <v>3</v>
      </c>
    </row>
    <row r="73" spans="1:86" s="287" customFormat="1" ht="26.25" customHeight="1" x14ac:dyDescent="0.3">
      <c r="B73" s="461" t="s">
        <v>379</v>
      </c>
      <c r="C73" s="467"/>
      <c r="D73" s="516">
        <v>0</v>
      </c>
      <c r="E73" s="516">
        <v>0</v>
      </c>
      <c r="F73" s="516">
        <v>0</v>
      </c>
      <c r="G73" s="516">
        <v>0</v>
      </c>
      <c r="H73" s="516">
        <v>0</v>
      </c>
      <c r="I73" s="516">
        <v>0</v>
      </c>
      <c r="J73" s="516">
        <v>0</v>
      </c>
      <c r="K73" s="516">
        <v>0</v>
      </c>
      <c r="L73" s="516">
        <v>0</v>
      </c>
      <c r="M73" s="516">
        <v>0</v>
      </c>
      <c r="N73" s="516">
        <v>0</v>
      </c>
      <c r="O73" s="516">
        <v>0</v>
      </c>
      <c r="P73" s="516">
        <v>0</v>
      </c>
      <c r="Q73" s="516">
        <v>0</v>
      </c>
      <c r="R73" s="516">
        <v>0</v>
      </c>
      <c r="S73" s="516">
        <v>0</v>
      </c>
      <c r="T73" s="516">
        <v>0</v>
      </c>
      <c r="U73" s="516">
        <v>0</v>
      </c>
      <c r="V73" s="516">
        <v>0</v>
      </c>
      <c r="W73" s="516">
        <v>0</v>
      </c>
      <c r="X73" s="516">
        <v>0</v>
      </c>
      <c r="Y73" s="516">
        <v>0</v>
      </c>
      <c r="Z73" s="516">
        <v>0</v>
      </c>
      <c r="AA73" s="514">
        <v>0</v>
      </c>
      <c r="AB73" s="514">
        <v>0</v>
      </c>
      <c r="AC73" s="514">
        <v>143</v>
      </c>
      <c r="AD73" s="514">
        <v>170</v>
      </c>
      <c r="AE73" s="514">
        <v>193</v>
      </c>
      <c r="AF73" s="514">
        <v>217</v>
      </c>
      <c r="AG73" s="514">
        <v>243</v>
      </c>
      <c r="AH73" s="514">
        <v>264</v>
      </c>
      <c r="AI73" s="514">
        <v>278</v>
      </c>
      <c r="AJ73" s="514">
        <v>314</v>
      </c>
      <c r="AK73" s="514">
        <v>350</v>
      </c>
      <c r="AL73" s="514">
        <v>388</v>
      </c>
      <c r="AM73" s="514">
        <v>441</v>
      </c>
      <c r="AN73" s="514">
        <v>507</v>
      </c>
      <c r="AO73" s="514">
        <v>562</v>
      </c>
      <c r="AP73" s="514">
        <v>611</v>
      </c>
      <c r="AQ73" s="514">
        <v>677</v>
      </c>
      <c r="AR73" s="514">
        <v>737</v>
      </c>
      <c r="AS73" s="514">
        <v>798</v>
      </c>
      <c r="AT73" s="514">
        <v>875</v>
      </c>
      <c r="AU73" s="514">
        <v>988</v>
      </c>
      <c r="AV73" s="514">
        <v>890</v>
      </c>
      <c r="AW73" s="514">
        <v>962</v>
      </c>
      <c r="AX73" s="514">
        <v>1046</v>
      </c>
      <c r="AY73" s="514">
        <v>1268</v>
      </c>
      <c r="AZ73" s="514">
        <v>1298</v>
      </c>
      <c r="BA73" s="514">
        <v>1365</v>
      </c>
      <c r="BB73" s="514">
        <v>1404</v>
      </c>
      <c r="BC73" s="514">
        <v>1434</v>
      </c>
      <c r="BD73" s="514">
        <v>1464</v>
      </c>
      <c r="BE73" s="514">
        <v>1495</v>
      </c>
      <c r="BF73" s="514">
        <v>1510</v>
      </c>
      <c r="BG73" s="514">
        <v>1547</v>
      </c>
      <c r="BH73" s="514">
        <v>1589</v>
      </c>
      <c r="BI73" s="514">
        <v>1629</v>
      </c>
      <c r="BJ73" s="514">
        <v>1666</v>
      </c>
      <c r="BK73" s="514">
        <v>1700</v>
      </c>
      <c r="BL73" s="514">
        <v>1737</v>
      </c>
      <c r="BM73" s="514">
        <v>1776</v>
      </c>
      <c r="BN73" s="514">
        <v>1782</v>
      </c>
      <c r="BO73" s="514">
        <v>1756</v>
      </c>
      <c r="BP73" s="514">
        <v>1710</v>
      </c>
      <c r="BQ73" s="514">
        <v>1641</v>
      </c>
      <c r="BR73" s="514">
        <v>1617</v>
      </c>
      <c r="BS73" s="514">
        <v>1603</v>
      </c>
      <c r="BT73" s="514">
        <v>1594</v>
      </c>
      <c r="BU73" s="514">
        <v>1578</v>
      </c>
      <c r="BV73" s="514">
        <v>1570</v>
      </c>
      <c r="BW73" s="514">
        <v>1587</v>
      </c>
      <c r="BX73" s="510">
        <v>1382</v>
      </c>
      <c r="BY73" s="510">
        <v>1373</v>
      </c>
      <c r="BZ73" s="510">
        <v>1420</v>
      </c>
      <c r="CA73" s="510">
        <v>1518</v>
      </c>
      <c r="CB73" s="510">
        <v>1645</v>
      </c>
      <c r="CC73" s="510">
        <v>1775</v>
      </c>
      <c r="CD73" s="510">
        <v>1855</v>
      </c>
      <c r="CE73" s="510">
        <v>1900</v>
      </c>
      <c r="CF73" s="510">
        <v>1946</v>
      </c>
      <c r="CG73" s="510">
        <v>1995</v>
      </c>
      <c r="CH73" s="513">
        <v>2045</v>
      </c>
    </row>
    <row r="74" spans="1:86" s="287" customFormat="1" ht="15.6" x14ac:dyDescent="0.3">
      <c r="B74" s="515" t="s">
        <v>470</v>
      </c>
      <c r="C74" s="467"/>
      <c r="D74" s="516">
        <v>0</v>
      </c>
      <c r="E74" s="516">
        <v>0</v>
      </c>
      <c r="F74" s="516">
        <v>0</v>
      </c>
      <c r="G74" s="516">
        <v>0</v>
      </c>
      <c r="H74" s="516">
        <v>0</v>
      </c>
      <c r="I74" s="516">
        <v>0</v>
      </c>
      <c r="J74" s="516">
        <v>0</v>
      </c>
      <c r="K74" s="516">
        <v>0</v>
      </c>
      <c r="L74" s="516">
        <v>0</v>
      </c>
      <c r="M74" s="516">
        <v>0</v>
      </c>
      <c r="N74" s="516">
        <v>0</v>
      </c>
      <c r="O74" s="516">
        <v>0</v>
      </c>
      <c r="P74" s="516">
        <v>0</v>
      </c>
      <c r="Q74" s="516">
        <v>0</v>
      </c>
      <c r="R74" s="516">
        <v>0</v>
      </c>
      <c r="S74" s="516">
        <v>0</v>
      </c>
      <c r="T74" s="516">
        <v>0</v>
      </c>
      <c r="U74" s="516">
        <v>0</v>
      </c>
      <c r="V74" s="516">
        <v>0</v>
      </c>
      <c r="W74" s="516">
        <v>0</v>
      </c>
      <c r="X74" s="516">
        <v>0</v>
      </c>
      <c r="Y74" s="516">
        <v>0</v>
      </c>
      <c r="Z74" s="516">
        <v>0</v>
      </c>
      <c r="AA74" s="516">
        <v>0</v>
      </c>
      <c r="AB74" s="516">
        <v>0</v>
      </c>
      <c r="AC74" s="516">
        <v>143</v>
      </c>
      <c r="AD74" s="516">
        <v>170</v>
      </c>
      <c r="AE74" s="516">
        <v>193</v>
      </c>
      <c r="AF74" s="516">
        <v>217</v>
      </c>
      <c r="AG74" s="516">
        <v>243</v>
      </c>
      <c r="AH74" s="516">
        <v>264</v>
      </c>
      <c r="AI74" s="516">
        <v>278</v>
      </c>
      <c r="AJ74" s="516">
        <v>314</v>
      </c>
      <c r="AK74" s="516">
        <v>350</v>
      </c>
      <c r="AL74" s="516">
        <v>388</v>
      </c>
      <c r="AM74" s="516">
        <v>441</v>
      </c>
      <c r="AN74" s="516">
        <v>507</v>
      </c>
      <c r="AO74" s="516">
        <v>562</v>
      </c>
      <c r="AP74" s="516">
        <v>611</v>
      </c>
      <c r="AQ74" s="516">
        <v>677</v>
      </c>
      <c r="AR74" s="516">
        <v>737</v>
      </c>
      <c r="AS74" s="516">
        <v>798</v>
      </c>
      <c r="AT74" s="516">
        <v>875</v>
      </c>
      <c r="AU74" s="516">
        <v>988</v>
      </c>
      <c r="AV74" s="516">
        <v>890</v>
      </c>
      <c r="AW74" s="516">
        <v>962</v>
      </c>
      <c r="AX74" s="516">
        <v>1046</v>
      </c>
      <c r="AY74" s="516">
        <v>1115</v>
      </c>
      <c r="AZ74" s="516">
        <v>1152</v>
      </c>
      <c r="BA74" s="516">
        <v>1207</v>
      </c>
      <c r="BB74" s="516">
        <v>1238</v>
      </c>
      <c r="BC74" s="516">
        <v>1256</v>
      </c>
      <c r="BD74" s="516">
        <v>1276</v>
      </c>
      <c r="BE74" s="516">
        <v>1296</v>
      </c>
      <c r="BF74" s="516">
        <v>1304</v>
      </c>
      <c r="BG74" s="516">
        <v>1343</v>
      </c>
      <c r="BH74" s="516">
        <v>1400</v>
      </c>
      <c r="BI74" s="516">
        <v>1445</v>
      </c>
      <c r="BJ74" s="516">
        <v>1489</v>
      </c>
      <c r="BK74" s="516">
        <v>1528</v>
      </c>
      <c r="BL74" s="516">
        <v>1568</v>
      </c>
      <c r="BM74" s="516">
        <v>1607</v>
      </c>
      <c r="BN74" s="516">
        <v>1619</v>
      </c>
      <c r="BO74" s="516">
        <v>1597</v>
      </c>
      <c r="BP74" s="516">
        <v>1553</v>
      </c>
      <c r="BQ74" s="516">
        <v>1490</v>
      </c>
      <c r="BR74" s="516">
        <v>1462</v>
      </c>
      <c r="BS74" s="516">
        <v>1459</v>
      </c>
      <c r="BT74" s="516">
        <v>1445</v>
      </c>
      <c r="BU74" s="516">
        <v>1435</v>
      </c>
      <c r="BV74" s="516">
        <v>1430</v>
      </c>
      <c r="BW74" s="516">
        <v>1435</v>
      </c>
      <c r="BX74" s="517">
        <v>1290</v>
      </c>
      <c r="BY74" s="517">
        <v>1277</v>
      </c>
      <c r="BZ74" s="517">
        <v>1303</v>
      </c>
      <c r="CA74" s="517">
        <v>1410</v>
      </c>
      <c r="CB74" s="517">
        <v>1537</v>
      </c>
      <c r="CC74" s="517">
        <v>1662</v>
      </c>
      <c r="CD74" s="517">
        <v>1736</v>
      </c>
      <c r="CE74" s="517">
        <v>1777</v>
      </c>
      <c r="CF74" s="517">
        <v>1819</v>
      </c>
      <c r="CG74" s="517">
        <v>1865</v>
      </c>
      <c r="CH74" s="518">
        <v>1911</v>
      </c>
    </row>
    <row r="75" spans="1:86" x14ac:dyDescent="0.25">
      <c r="A75" s="417"/>
      <c r="B75" s="333" t="s">
        <v>785</v>
      </c>
      <c r="D75" s="516">
        <v>0</v>
      </c>
      <c r="E75" s="516">
        <v>0</v>
      </c>
      <c r="F75" s="516">
        <v>0</v>
      </c>
      <c r="G75" s="516">
        <v>0</v>
      </c>
      <c r="H75" s="516">
        <v>0</v>
      </c>
      <c r="I75" s="516">
        <v>0</v>
      </c>
      <c r="J75" s="516">
        <v>0</v>
      </c>
      <c r="K75" s="516">
        <v>0</v>
      </c>
      <c r="L75" s="516">
        <v>0</v>
      </c>
      <c r="M75" s="516">
        <v>0</v>
      </c>
      <c r="N75" s="516">
        <v>0</v>
      </c>
      <c r="O75" s="516">
        <v>0</v>
      </c>
      <c r="P75" s="516">
        <v>0</v>
      </c>
      <c r="Q75" s="516">
        <v>0</v>
      </c>
      <c r="R75" s="516">
        <v>0</v>
      </c>
      <c r="S75" s="516">
        <v>0</v>
      </c>
      <c r="T75" s="516">
        <v>0</v>
      </c>
      <c r="U75" s="516">
        <v>0</v>
      </c>
      <c r="V75" s="516">
        <v>0</v>
      </c>
      <c r="W75" s="516">
        <v>0</v>
      </c>
      <c r="X75" s="516">
        <v>0</v>
      </c>
      <c r="Y75" s="516">
        <v>0</v>
      </c>
      <c r="Z75" s="516">
        <v>0</v>
      </c>
      <c r="AA75" s="516">
        <v>0</v>
      </c>
      <c r="AB75" s="516">
        <v>0</v>
      </c>
      <c r="AC75" s="516">
        <v>30</v>
      </c>
      <c r="AD75" s="516">
        <v>35</v>
      </c>
      <c r="AE75" s="516">
        <v>39</v>
      </c>
      <c r="AF75" s="516">
        <v>41</v>
      </c>
      <c r="AG75" s="516">
        <v>45</v>
      </c>
      <c r="AH75" s="516">
        <v>46</v>
      </c>
      <c r="AI75" s="516">
        <v>47</v>
      </c>
      <c r="AJ75" s="516">
        <v>49</v>
      </c>
      <c r="AK75" s="516">
        <v>50</v>
      </c>
      <c r="AL75" s="516">
        <v>53</v>
      </c>
      <c r="AM75" s="516">
        <v>54</v>
      </c>
      <c r="AN75" s="516">
        <v>58</v>
      </c>
      <c r="AO75" s="516">
        <v>61</v>
      </c>
      <c r="AP75" s="516">
        <v>64</v>
      </c>
      <c r="AQ75" s="516">
        <v>68</v>
      </c>
      <c r="AR75" s="516">
        <v>72</v>
      </c>
      <c r="AS75" s="516">
        <v>74</v>
      </c>
      <c r="AT75" s="516">
        <v>80</v>
      </c>
      <c r="AU75" s="516">
        <v>90</v>
      </c>
      <c r="AV75" s="516">
        <v>0</v>
      </c>
      <c r="AW75" s="516">
        <v>0</v>
      </c>
      <c r="AX75" s="516">
        <v>0</v>
      </c>
      <c r="AY75" s="516">
        <v>0</v>
      </c>
      <c r="AZ75" s="516">
        <v>0</v>
      </c>
      <c r="BA75" s="516">
        <v>0</v>
      </c>
      <c r="BB75" s="516">
        <v>0</v>
      </c>
      <c r="BC75" s="516">
        <v>0</v>
      </c>
      <c r="BD75" s="516">
        <v>0</v>
      </c>
      <c r="BE75" s="516">
        <v>0</v>
      </c>
      <c r="BF75" s="516">
        <v>0</v>
      </c>
      <c r="BG75" s="516">
        <v>0</v>
      </c>
      <c r="BH75" s="516">
        <v>0</v>
      </c>
      <c r="BI75" s="516">
        <v>0</v>
      </c>
      <c r="BJ75" s="516">
        <v>0</v>
      </c>
      <c r="BK75" s="516">
        <v>0</v>
      </c>
      <c r="BL75" s="516">
        <v>0</v>
      </c>
      <c r="BM75" s="516">
        <v>0</v>
      </c>
      <c r="BN75" s="516">
        <v>0</v>
      </c>
      <c r="BO75" s="516">
        <v>0</v>
      </c>
      <c r="BP75" s="516">
        <v>0</v>
      </c>
      <c r="BQ75" s="516">
        <v>0</v>
      </c>
      <c r="BR75" s="516">
        <v>0</v>
      </c>
      <c r="BS75" s="516">
        <v>0</v>
      </c>
      <c r="BT75" s="516">
        <v>0</v>
      </c>
      <c r="BU75" s="516">
        <v>0</v>
      </c>
      <c r="BV75" s="516">
        <v>0</v>
      </c>
      <c r="BW75" s="516">
        <v>0</v>
      </c>
      <c r="BX75" s="517">
        <v>0</v>
      </c>
      <c r="BY75" s="517">
        <v>0</v>
      </c>
      <c r="BZ75" s="517">
        <v>0</v>
      </c>
      <c r="CA75" s="517">
        <v>0</v>
      </c>
      <c r="CB75" s="517">
        <v>0</v>
      </c>
      <c r="CC75" s="517">
        <v>0</v>
      </c>
      <c r="CD75" s="517">
        <v>0</v>
      </c>
      <c r="CE75" s="517">
        <v>0</v>
      </c>
      <c r="CF75" s="517">
        <v>0</v>
      </c>
      <c r="CG75" s="517">
        <v>0</v>
      </c>
      <c r="CH75" s="518">
        <v>0</v>
      </c>
    </row>
    <row r="76" spans="1:86" x14ac:dyDescent="0.25">
      <c r="A76" s="417"/>
      <c r="B76" s="333" t="s">
        <v>569</v>
      </c>
      <c r="D76" s="516">
        <v>0</v>
      </c>
      <c r="E76" s="516">
        <v>0</v>
      </c>
      <c r="F76" s="516">
        <v>0</v>
      </c>
      <c r="G76" s="516">
        <v>0</v>
      </c>
      <c r="H76" s="516">
        <v>0</v>
      </c>
      <c r="I76" s="516">
        <v>0</v>
      </c>
      <c r="J76" s="516">
        <v>0</v>
      </c>
      <c r="K76" s="516">
        <v>0</v>
      </c>
      <c r="L76" s="516">
        <v>0</v>
      </c>
      <c r="M76" s="516">
        <v>0</v>
      </c>
      <c r="N76" s="516">
        <v>0</v>
      </c>
      <c r="O76" s="516">
        <v>0</v>
      </c>
      <c r="P76" s="516">
        <v>0</v>
      </c>
      <c r="Q76" s="516">
        <v>0</v>
      </c>
      <c r="R76" s="516">
        <v>0</v>
      </c>
      <c r="S76" s="516">
        <v>0</v>
      </c>
      <c r="T76" s="516">
        <v>0</v>
      </c>
      <c r="U76" s="516">
        <v>0</v>
      </c>
      <c r="V76" s="516">
        <v>0</v>
      </c>
      <c r="W76" s="516">
        <v>0</v>
      </c>
      <c r="X76" s="516">
        <v>0</v>
      </c>
      <c r="Y76" s="516">
        <v>0</v>
      </c>
      <c r="Z76" s="516">
        <v>0</v>
      </c>
      <c r="AA76" s="516">
        <v>0</v>
      </c>
      <c r="AB76" s="516">
        <v>0</v>
      </c>
      <c r="AC76" s="516">
        <v>41</v>
      </c>
      <c r="AD76" s="516">
        <v>51</v>
      </c>
      <c r="AE76" s="516">
        <v>56</v>
      </c>
      <c r="AF76" s="516">
        <v>64</v>
      </c>
      <c r="AG76" s="516">
        <v>70</v>
      </c>
      <c r="AH76" s="516">
        <v>76</v>
      </c>
      <c r="AI76" s="516">
        <v>80</v>
      </c>
      <c r="AJ76" s="516">
        <v>86</v>
      </c>
      <c r="AK76" s="516">
        <v>97</v>
      </c>
      <c r="AL76" s="516">
        <v>105</v>
      </c>
      <c r="AM76" s="516">
        <v>118</v>
      </c>
      <c r="AN76" s="516">
        <v>132</v>
      </c>
      <c r="AO76" s="516">
        <v>142</v>
      </c>
      <c r="AP76" s="516">
        <v>154</v>
      </c>
      <c r="AQ76" s="516">
        <v>166</v>
      </c>
      <c r="AR76" s="516">
        <v>176</v>
      </c>
      <c r="AS76" s="516">
        <v>186</v>
      </c>
      <c r="AT76" s="516">
        <v>199</v>
      </c>
      <c r="AU76" s="516">
        <v>212</v>
      </c>
      <c r="AV76" s="516">
        <v>0</v>
      </c>
      <c r="AW76" s="516">
        <v>0</v>
      </c>
      <c r="AX76" s="516">
        <v>0</v>
      </c>
      <c r="AY76" s="516">
        <v>0</v>
      </c>
      <c r="AZ76" s="516">
        <v>0</v>
      </c>
      <c r="BA76" s="516">
        <v>0</v>
      </c>
      <c r="BB76" s="516">
        <v>0</v>
      </c>
      <c r="BC76" s="516">
        <v>0</v>
      </c>
      <c r="BD76" s="516">
        <v>0</v>
      </c>
      <c r="BE76" s="516">
        <v>0</v>
      </c>
      <c r="BF76" s="516">
        <v>0</v>
      </c>
      <c r="BG76" s="516">
        <v>0</v>
      </c>
      <c r="BH76" s="516">
        <v>0</v>
      </c>
      <c r="BI76" s="516">
        <v>0</v>
      </c>
      <c r="BJ76" s="516">
        <v>0</v>
      </c>
      <c r="BK76" s="516">
        <v>0</v>
      </c>
      <c r="BL76" s="516">
        <v>0</v>
      </c>
      <c r="BM76" s="516">
        <v>0</v>
      </c>
      <c r="BN76" s="516">
        <v>0</v>
      </c>
      <c r="BO76" s="516">
        <v>0</v>
      </c>
      <c r="BP76" s="516">
        <v>0</v>
      </c>
      <c r="BQ76" s="516">
        <v>0</v>
      </c>
      <c r="BR76" s="516">
        <v>0</v>
      </c>
      <c r="BS76" s="516">
        <v>0</v>
      </c>
      <c r="BT76" s="516">
        <v>0</v>
      </c>
      <c r="BU76" s="516">
        <v>0</v>
      </c>
      <c r="BV76" s="516">
        <v>0</v>
      </c>
      <c r="BW76" s="516">
        <v>0</v>
      </c>
      <c r="BX76" s="517">
        <v>0</v>
      </c>
      <c r="BY76" s="517">
        <v>0</v>
      </c>
      <c r="BZ76" s="517">
        <v>0</v>
      </c>
      <c r="CA76" s="517">
        <v>0</v>
      </c>
      <c r="CB76" s="517">
        <v>0</v>
      </c>
      <c r="CC76" s="517">
        <v>0</v>
      </c>
      <c r="CD76" s="517">
        <v>0</v>
      </c>
      <c r="CE76" s="517">
        <v>0</v>
      </c>
      <c r="CF76" s="517">
        <v>0</v>
      </c>
      <c r="CG76" s="517">
        <v>0</v>
      </c>
      <c r="CH76" s="518">
        <v>0</v>
      </c>
    </row>
    <row r="77" spans="1:86" x14ac:dyDescent="0.25">
      <c r="A77" s="417"/>
      <c r="B77" s="333" t="s">
        <v>568</v>
      </c>
      <c r="D77" s="516">
        <v>0</v>
      </c>
      <c r="E77" s="516">
        <v>0</v>
      </c>
      <c r="F77" s="516">
        <v>0</v>
      </c>
      <c r="G77" s="516">
        <v>0</v>
      </c>
      <c r="H77" s="516">
        <v>0</v>
      </c>
      <c r="I77" s="516">
        <v>0</v>
      </c>
      <c r="J77" s="516">
        <v>0</v>
      </c>
      <c r="K77" s="516">
        <v>0</v>
      </c>
      <c r="L77" s="516">
        <v>0</v>
      </c>
      <c r="M77" s="516">
        <v>0</v>
      </c>
      <c r="N77" s="516">
        <v>0</v>
      </c>
      <c r="O77" s="516">
        <v>0</v>
      </c>
      <c r="P77" s="516">
        <v>0</v>
      </c>
      <c r="Q77" s="516">
        <v>0</v>
      </c>
      <c r="R77" s="516">
        <v>0</v>
      </c>
      <c r="S77" s="516">
        <v>0</v>
      </c>
      <c r="T77" s="516">
        <v>0</v>
      </c>
      <c r="U77" s="516">
        <v>0</v>
      </c>
      <c r="V77" s="516">
        <v>0</v>
      </c>
      <c r="W77" s="516">
        <v>0</v>
      </c>
      <c r="X77" s="516">
        <v>0</v>
      </c>
      <c r="Y77" s="516">
        <v>0</v>
      </c>
      <c r="Z77" s="516">
        <v>0</v>
      </c>
      <c r="AA77" s="516">
        <v>0</v>
      </c>
      <c r="AB77" s="516">
        <v>0</v>
      </c>
      <c r="AC77" s="516">
        <v>72</v>
      </c>
      <c r="AD77" s="516">
        <v>84</v>
      </c>
      <c r="AE77" s="516">
        <v>99</v>
      </c>
      <c r="AF77" s="516">
        <v>112</v>
      </c>
      <c r="AG77" s="516">
        <v>129</v>
      </c>
      <c r="AH77" s="516">
        <v>143</v>
      </c>
      <c r="AI77" s="516">
        <v>151</v>
      </c>
      <c r="AJ77" s="516">
        <v>179</v>
      </c>
      <c r="AK77" s="516">
        <v>203</v>
      </c>
      <c r="AL77" s="516">
        <v>230</v>
      </c>
      <c r="AM77" s="516">
        <v>269</v>
      </c>
      <c r="AN77" s="516">
        <v>317</v>
      </c>
      <c r="AO77" s="516">
        <v>359</v>
      </c>
      <c r="AP77" s="516">
        <v>394</v>
      </c>
      <c r="AQ77" s="516">
        <v>443</v>
      </c>
      <c r="AR77" s="516">
        <v>490</v>
      </c>
      <c r="AS77" s="516">
        <v>538</v>
      </c>
      <c r="AT77" s="516">
        <v>596</v>
      </c>
      <c r="AU77" s="516">
        <v>686</v>
      </c>
      <c r="AV77" s="516">
        <v>890</v>
      </c>
      <c r="AW77" s="516">
        <v>962</v>
      </c>
      <c r="AX77" s="516">
        <v>1046</v>
      </c>
      <c r="AY77" s="516">
        <v>1115</v>
      </c>
      <c r="AZ77" s="516">
        <v>1152</v>
      </c>
      <c r="BA77" s="516">
        <v>1207</v>
      </c>
      <c r="BB77" s="516">
        <v>1238</v>
      </c>
      <c r="BC77" s="516">
        <v>1256</v>
      </c>
      <c r="BD77" s="516">
        <v>1276</v>
      </c>
      <c r="BE77" s="516">
        <v>1296</v>
      </c>
      <c r="BF77" s="516">
        <v>1304</v>
      </c>
      <c r="BG77" s="516">
        <v>1343</v>
      </c>
      <c r="BH77" s="516">
        <v>1400</v>
      </c>
      <c r="BI77" s="516">
        <v>1445</v>
      </c>
      <c r="BJ77" s="516">
        <v>1489</v>
      </c>
      <c r="BK77" s="516">
        <v>1528</v>
      </c>
      <c r="BL77" s="516">
        <v>1568</v>
      </c>
      <c r="BM77" s="516">
        <v>1607</v>
      </c>
      <c r="BN77" s="516">
        <v>1619</v>
      </c>
      <c r="BO77" s="516">
        <v>1597</v>
      </c>
      <c r="BP77" s="516">
        <v>1553</v>
      </c>
      <c r="BQ77" s="516">
        <v>1490</v>
      </c>
      <c r="BR77" s="516">
        <v>1462</v>
      </c>
      <c r="BS77" s="516">
        <v>1459</v>
      </c>
      <c r="BT77" s="516">
        <v>1445</v>
      </c>
      <c r="BU77" s="516">
        <v>1435</v>
      </c>
      <c r="BV77" s="516">
        <v>1430</v>
      </c>
      <c r="BW77" s="516">
        <v>1435</v>
      </c>
      <c r="BX77" s="517">
        <v>1290</v>
      </c>
      <c r="BY77" s="517">
        <v>1277</v>
      </c>
      <c r="BZ77" s="517">
        <v>1303</v>
      </c>
      <c r="CA77" s="517">
        <v>1410</v>
      </c>
      <c r="CB77" s="517">
        <v>1537</v>
      </c>
      <c r="CC77" s="517">
        <v>1662</v>
      </c>
      <c r="CD77" s="517">
        <v>1736</v>
      </c>
      <c r="CE77" s="517">
        <v>1777</v>
      </c>
      <c r="CF77" s="517">
        <v>1819</v>
      </c>
      <c r="CG77" s="517">
        <v>1865</v>
      </c>
      <c r="CH77" s="518">
        <v>1911</v>
      </c>
    </row>
    <row r="78" spans="1:86" x14ac:dyDescent="0.25">
      <c r="A78" s="417"/>
      <c r="B78" s="515" t="s">
        <v>471</v>
      </c>
      <c r="D78" s="516">
        <v>0</v>
      </c>
      <c r="E78" s="516">
        <v>0</v>
      </c>
      <c r="F78" s="516">
        <v>0</v>
      </c>
      <c r="G78" s="516">
        <v>0</v>
      </c>
      <c r="H78" s="516">
        <v>0</v>
      </c>
      <c r="I78" s="516">
        <v>0</v>
      </c>
      <c r="J78" s="516">
        <v>0</v>
      </c>
      <c r="K78" s="516">
        <v>0</v>
      </c>
      <c r="L78" s="516">
        <v>0</v>
      </c>
      <c r="M78" s="516">
        <v>0</v>
      </c>
      <c r="N78" s="516">
        <v>0</v>
      </c>
      <c r="O78" s="516">
        <v>0</v>
      </c>
      <c r="P78" s="516">
        <v>0</v>
      </c>
      <c r="Q78" s="516">
        <v>0</v>
      </c>
      <c r="R78" s="516">
        <v>0</v>
      </c>
      <c r="S78" s="516">
        <v>0</v>
      </c>
      <c r="T78" s="516">
        <v>0</v>
      </c>
      <c r="U78" s="516">
        <v>0</v>
      </c>
      <c r="V78" s="516">
        <v>0</v>
      </c>
      <c r="W78" s="516">
        <v>0</v>
      </c>
      <c r="X78" s="516">
        <v>0</v>
      </c>
      <c r="Y78" s="516">
        <v>0</v>
      </c>
      <c r="Z78" s="516">
        <v>0</v>
      </c>
      <c r="AA78" s="516">
        <v>0</v>
      </c>
      <c r="AB78" s="516">
        <v>0</v>
      </c>
      <c r="AC78" s="516">
        <v>0</v>
      </c>
      <c r="AD78" s="516">
        <v>0</v>
      </c>
      <c r="AE78" s="516">
        <v>0</v>
      </c>
      <c r="AF78" s="516">
        <v>0</v>
      </c>
      <c r="AG78" s="516">
        <v>0</v>
      </c>
      <c r="AH78" s="516">
        <v>0</v>
      </c>
      <c r="AI78" s="516">
        <v>0</v>
      </c>
      <c r="AJ78" s="516">
        <v>0</v>
      </c>
      <c r="AK78" s="516">
        <v>0</v>
      </c>
      <c r="AL78" s="516">
        <v>0</v>
      </c>
      <c r="AM78" s="516">
        <v>0</v>
      </c>
      <c r="AN78" s="516">
        <v>0</v>
      </c>
      <c r="AO78" s="516">
        <v>0</v>
      </c>
      <c r="AP78" s="516">
        <v>0</v>
      </c>
      <c r="AQ78" s="516">
        <v>0</v>
      </c>
      <c r="AR78" s="516">
        <v>0</v>
      </c>
      <c r="AS78" s="516">
        <v>0</v>
      </c>
      <c r="AT78" s="516">
        <v>0</v>
      </c>
      <c r="AU78" s="516">
        <v>0</v>
      </c>
      <c r="AV78" s="516">
        <v>0</v>
      </c>
      <c r="AW78" s="516">
        <v>0</v>
      </c>
      <c r="AX78" s="516">
        <v>0</v>
      </c>
      <c r="AY78" s="516">
        <v>153</v>
      </c>
      <c r="AZ78" s="516">
        <v>146</v>
      </c>
      <c r="BA78" s="516">
        <v>158</v>
      </c>
      <c r="BB78" s="516">
        <v>166</v>
      </c>
      <c r="BC78" s="516">
        <v>178</v>
      </c>
      <c r="BD78" s="516">
        <v>188</v>
      </c>
      <c r="BE78" s="516">
        <v>199</v>
      </c>
      <c r="BF78" s="516">
        <v>206</v>
      </c>
      <c r="BG78" s="516">
        <v>204</v>
      </c>
      <c r="BH78" s="516">
        <v>189</v>
      </c>
      <c r="BI78" s="516">
        <v>184</v>
      </c>
      <c r="BJ78" s="516">
        <v>177</v>
      </c>
      <c r="BK78" s="516">
        <v>172</v>
      </c>
      <c r="BL78" s="516">
        <v>169</v>
      </c>
      <c r="BM78" s="516">
        <v>169</v>
      </c>
      <c r="BN78" s="516">
        <v>163</v>
      </c>
      <c r="BO78" s="516">
        <v>160</v>
      </c>
      <c r="BP78" s="516">
        <v>158</v>
      </c>
      <c r="BQ78" s="516">
        <v>151</v>
      </c>
      <c r="BR78" s="516">
        <v>155</v>
      </c>
      <c r="BS78" s="516">
        <v>144</v>
      </c>
      <c r="BT78" s="516">
        <v>149</v>
      </c>
      <c r="BU78" s="516">
        <v>144</v>
      </c>
      <c r="BV78" s="516">
        <v>140</v>
      </c>
      <c r="BW78" s="516">
        <v>152</v>
      </c>
      <c r="BX78" s="517">
        <v>92</v>
      </c>
      <c r="BY78" s="517">
        <v>96</v>
      </c>
      <c r="BZ78" s="517">
        <v>117</v>
      </c>
      <c r="CA78" s="517">
        <v>108</v>
      </c>
      <c r="CB78" s="517">
        <v>108</v>
      </c>
      <c r="CC78" s="517">
        <v>113</v>
      </c>
      <c r="CD78" s="517">
        <v>119</v>
      </c>
      <c r="CE78" s="517">
        <v>123</v>
      </c>
      <c r="CF78" s="517">
        <v>127</v>
      </c>
      <c r="CG78" s="517">
        <v>130</v>
      </c>
      <c r="CH78" s="518">
        <v>133</v>
      </c>
    </row>
    <row r="79" spans="1:86" ht="25.5" customHeight="1" x14ac:dyDescent="0.25">
      <c r="A79" s="417"/>
      <c r="B79" s="520" t="s">
        <v>786</v>
      </c>
      <c r="D79" s="516"/>
      <c r="E79" s="516"/>
      <c r="F79" s="516"/>
      <c r="G79" s="516"/>
      <c r="H79" s="516"/>
      <c r="I79" s="516"/>
      <c r="J79" s="516"/>
      <c r="K79" s="516"/>
      <c r="L79" s="516"/>
      <c r="M79" s="516"/>
      <c r="N79" s="516"/>
      <c r="O79" s="516"/>
      <c r="P79" s="516"/>
      <c r="Q79" s="516"/>
      <c r="R79" s="516"/>
      <c r="S79" s="516"/>
      <c r="T79" s="516"/>
      <c r="U79" s="516"/>
      <c r="V79" s="516"/>
      <c r="W79" s="516"/>
      <c r="X79" s="516"/>
      <c r="Y79" s="516"/>
      <c r="Z79" s="516"/>
      <c r="AA79" s="516"/>
      <c r="AB79" s="516"/>
      <c r="AC79" s="516"/>
      <c r="AD79" s="516"/>
      <c r="AE79" s="516"/>
      <c r="AF79" s="516"/>
      <c r="AG79" s="516"/>
      <c r="AH79" s="516"/>
      <c r="AI79" s="516"/>
      <c r="AJ79" s="516"/>
      <c r="AK79" s="516"/>
      <c r="AL79" s="516"/>
      <c r="AM79" s="516"/>
      <c r="AN79" s="516"/>
      <c r="AO79" s="516"/>
      <c r="AP79" s="516"/>
      <c r="AQ79" s="516"/>
      <c r="AR79" s="516"/>
      <c r="AS79" s="516"/>
      <c r="AT79" s="516"/>
      <c r="AU79" s="516"/>
      <c r="AV79" s="516"/>
      <c r="AW79" s="516"/>
      <c r="AX79" s="516"/>
      <c r="AY79" s="516"/>
      <c r="AZ79" s="516"/>
      <c r="BA79" s="516"/>
      <c r="BB79" s="516"/>
      <c r="BC79" s="516"/>
      <c r="BD79" s="516"/>
      <c r="BE79" s="516"/>
      <c r="BF79" s="516"/>
      <c r="BG79" s="516">
        <v>0</v>
      </c>
      <c r="BH79" s="516">
        <v>0</v>
      </c>
      <c r="BI79" s="516">
        <v>0</v>
      </c>
      <c r="BJ79" s="516">
        <v>0</v>
      </c>
      <c r="BK79" s="516">
        <v>0</v>
      </c>
      <c r="BL79" s="516">
        <v>0</v>
      </c>
      <c r="BM79" s="516">
        <v>1</v>
      </c>
      <c r="BN79" s="516">
        <v>1</v>
      </c>
      <c r="BO79" s="516">
        <v>1</v>
      </c>
      <c r="BP79" s="516">
        <v>1</v>
      </c>
      <c r="BQ79" s="516">
        <v>2</v>
      </c>
      <c r="BR79" s="516">
        <v>2</v>
      </c>
      <c r="BS79" s="516">
        <v>2</v>
      </c>
      <c r="BT79" s="516">
        <v>3</v>
      </c>
      <c r="BU79" s="516">
        <v>3</v>
      </c>
      <c r="BV79" s="516">
        <v>3</v>
      </c>
      <c r="BW79" s="516">
        <v>3</v>
      </c>
      <c r="BX79" s="517">
        <v>4</v>
      </c>
      <c r="BY79" s="517">
        <v>5</v>
      </c>
      <c r="BZ79" s="517">
        <v>5</v>
      </c>
      <c r="CA79" s="517">
        <v>6</v>
      </c>
      <c r="CB79" s="517">
        <v>7</v>
      </c>
      <c r="CC79" s="517">
        <v>8</v>
      </c>
      <c r="CD79" s="517">
        <v>8</v>
      </c>
      <c r="CE79" s="517">
        <v>8</v>
      </c>
      <c r="CF79" s="517">
        <v>8</v>
      </c>
      <c r="CG79" s="517">
        <v>9</v>
      </c>
      <c r="CH79" s="518">
        <v>9</v>
      </c>
    </row>
    <row r="80" spans="1:86" ht="25.5" customHeight="1" x14ac:dyDescent="0.3">
      <c r="A80" s="417"/>
      <c r="B80" s="450" t="s">
        <v>376</v>
      </c>
      <c r="D80" s="516">
        <v>0</v>
      </c>
      <c r="E80" s="516">
        <v>0</v>
      </c>
      <c r="F80" s="516">
        <v>0</v>
      </c>
      <c r="G80" s="516">
        <v>0</v>
      </c>
      <c r="H80" s="516">
        <v>0</v>
      </c>
      <c r="I80" s="516">
        <v>0</v>
      </c>
      <c r="J80" s="516">
        <v>0</v>
      </c>
      <c r="K80" s="516">
        <v>0</v>
      </c>
      <c r="L80" s="516">
        <v>0</v>
      </c>
      <c r="M80" s="516">
        <v>0</v>
      </c>
      <c r="N80" s="516">
        <v>0</v>
      </c>
      <c r="O80" s="516">
        <v>0</v>
      </c>
      <c r="P80" s="516">
        <v>0</v>
      </c>
      <c r="Q80" s="516">
        <v>0</v>
      </c>
      <c r="R80" s="516">
        <v>0</v>
      </c>
      <c r="S80" s="516">
        <v>0</v>
      </c>
      <c r="T80" s="516">
        <v>0</v>
      </c>
      <c r="U80" s="516">
        <v>0</v>
      </c>
      <c r="V80" s="516">
        <v>0</v>
      </c>
      <c r="W80" s="516">
        <v>0</v>
      </c>
      <c r="X80" s="516">
        <v>0</v>
      </c>
      <c r="Y80" s="516">
        <v>0</v>
      </c>
      <c r="Z80" s="516">
        <v>0</v>
      </c>
      <c r="AA80" s="516">
        <v>0</v>
      </c>
      <c r="AB80" s="516">
        <v>0</v>
      </c>
      <c r="AC80" s="516">
        <v>0</v>
      </c>
      <c r="AD80" s="516">
        <v>0</v>
      </c>
      <c r="AE80" s="516">
        <v>0</v>
      </c>
      <c r="AF80" s="516">
        <v>0</v>
      </c>
      <c r="AG80" s="516">
        <v>0</v>
      </c>
      <c r="AH80" s="516">
        <v>0</v>
      </c>
      <c r="AI80" s="516">
        <v>0</v>
      </c>
      <c r="AJ80" s="516">
        <v>0</v>
      </c>
      <c r="AK80" s="516">
        <v>0</v>
      </c>
      <c r="AL80" s="516">
        <v>0</v>
      </c>
      <c r="AM80" s="516">
        <v>0</v>
      </c>
      <c r="AN80" s="516">
        <v>0</v>
      </c>
      <c r="AO80" s="516">
        <v>0</v>
      </c>
      <c r="AP80" s="516">
        <v>0</v>
      </c>
      <c r="AQ80" s="516">
        <v>0</v>
      </c>
      <c r="AR80" s="516">
        <v>0</v>
      </c>
      <c r="AS80" s="516">
        <v>0</v>
      </c>
      <c r="AT80" s="516">
        <v>0</v>
      </c>
      <c r="AU80" s="516">
        <v>0</v>
      </c>
      <c r="AV80" s="516">
        <v>0</v>
      </c>
      <c r="AW80" s="516">
        <v>0</v>
      </c>
      <c r="AX80" s="516">
        <v>0</v>
      </c>
      <c r="AY80" s="516">
        <v>0</v>
      </c>
      <c r="AZ80" s="516">
        <v>0</v>
      </c>
      <c r="BA80" s="516">
        <v>0</v>
      </c>
      <c r="BB80" s="516">
        <v>0</v>
      </c>
      <c r="BC80" s="516">
        <v>0</v>
      </c>
      <c r="BD80" s="516">
        <v>0</v>
      </c>
      <c r="BE80" s="516">
        <v>0</v>
      </c>
      <c r="BF80" s="516">
        <v>0</v>
      </c>
      <c r="BG80" s="516">
        <v>0</v>
      </c>
      <c r="BH80" s="516">
        <v>0</v>
      </c>
      <c r="BI80" s="516">
        <v>0</v>
      </c>
      <c r="BJ80" s="516">
        <v>0</v>
      </c>
      <c r="BK80" s="516">
        <v>0</v>
      </c>
      <c r="BL80" s="516">
        <v>0</v>
      </c>
      <c r="BM80" s="516">
        <v>23</v>
      </c>
      <c r="BN80" s="516">
        <v>23</v>
      </c>
      <c r="BO80" s="516">
        <v>19</v>
      </c>
      <c r="BP80" s="516">
        <v>19</v>
      </c>
      <c r="BQ80" s="516">
        <v>21</v>
      </c>
      <c r="BR80" s="516">
        <v>20</v>
      </c>
      <c r="BS80" s="516">
        <v>20</v>
      </c>
      <c r="BT80" s="516">
        <v>20</v>
      </c>
      <c r="BU80" s="516">
        <v>20</v>
      </c>
      <c r="BV80" s="516">
        <v>23</v>
      </c>
      <c r="BW80" s="516">
        <v>25</v>
      </c>
      <c r="BX80" s="516">
        <v>21</v>
      </c>
      <c r="BY80" s="516">
        <v>22</v>
      </c>
      <c r="BZ80" s="516">
        <v>25</v>
      </c>
      <c r="CA80" s="516">
        <v>37</v>
      </c>
      <c r="CB80" s="516">
        <v>40</v>
      </c>
      <c r="CC80" s="516">
        <v>44</v>
      </c>
      <c r="CD80" s="516">
        <v>49</v>
      </c>
      <c r="CE80" s="516">
        <v>56</v>
      </c>
      <c r="CF80" s="516">
        <v>59</v>
      </c>
      <c r="CG80" s="517">
        <v>61</v>
      </c>
      <c r="CH80" s="518">
        <v>63</v>
      </c>
    </row>
    <row r="81" spans="1:86" s="287" customFormat="1" ht="26.25" customHeight="1" x14ac:dyDescent="0.3">
      <c r="B81" s="461" t="s">
        <v>415</v>
      </c>
      <c r="C81" s="467"/>
      <c r="D81" s="514">
        <v>0</v>
      </c>
      <c r="E81" s="514">
        <v>0</v>
      </c>
      <c r="F81" s="514">
        <v>0</v>
      </c>
      <c r="G81" s="514">
        <v>0</v>
      </c>
      <c r="H81" s="514">
        <v>0</v>
      </c>
      <c r="I81" s="514">
        <v>0</v>
      </c>
      <c r="J81" s="514">
        <v>0</v>
      </c>
      <c r="K81" s="514">
        <v>0</v>
      </c>
      <c r="L81" s="514">
        <v>0</v>
      </c>
      <c r="M81" s="514">
        <v>0</v>
      </c>
      <c r="N81" s="514">
        <v>0</v>
      </c>
      <c r="O81" s="514">
        <v>0</v>
      </c>
      <c r="P81" s="514">
        <v>0</v>
      </c>
      <c r="Q81" s="514">
        <v>0</v>
      </c>
      <c r="R81" s="514">
        <v>0</v>
      </c>
      <c r="S81" s="514">
        <v>0</v>
      </c>
      <c r="T81" s="514">
        <v>0</v>
      </c>
      <c r="U81" s="514">
        <v>0</v>
      </c>
      <c r="V81" s="514">
        <v>0</v>
      </c>
      <c r="W81" s="514">
        <v>0</v>
      </c>
      <c r="X81" s="514">
        <v>0</v>
      </c>
      <c r="Y81" s="514">
        <v>0</v>
      </c>
      <c r="Z81" s="514">
        <v>0</v>
      </c>
      <c r="AA81" s="514">
        <v>0</v>
      </c>
      <c r="AB81" s="514">
        <v>0</v>
      </c>
      <c r="AC81" s="514">
        <v>0</v>
      </c>
      <c r="AD81" s="514">
        <v>0</v>
      </c>
      <c r="AE81" s="514">
        <v>0</v>
      </c>
      <c r="AF81" s="514">
        <v>34</v>
      </c>
      <c r="AG81" s="514">
        <v>55</v>
      </c>
      <c r="AH81" s="514">
        <v>75</v>
      </c>
      <c r="AI81" s="514">
        <v>105</v>
      </c>
      <c r="AJ81" s="514">
        <v>147</v>
      </c>
      <c r="AK81" s="514">
        <v>177</v>
      </c>
      <c r="AL81" s="514">
        <v>214</v>
      </c>
      <c r="AM81" s="514">
        <v>263</v>
      </c>
      <c r="AN81" s="514">
        <v>314</v>
      </c>
      <c r="AO81" s="514">
        <v>367</v>
      </c>
      <c r="AP81" s="514">
        <v>422</v>
      </c>
      <c r="AQ81" s="514">
        <v>474</v>
      </c>
      <c r="AR81" s="514">
        <v>520</v>
      </c>
      <c r="AS81" s="514">
        <v>565</v>
      </c>
      <c r="AT81" s="514">
        <v>607</v>
      </c>
      <c r="AU81" s="514">
        <v>654</v>
      </c>
      <c r="AV81" s="514">
        <v>0</v>
      </c>
      <c r="AW81" s="514">
        <v>0</v>
      </c>
      <c r="AX81" s="514">
        <v>0</v>
      </c>
      <c r="AY81" s="514">
        <v>0</v>
      </c>
      <c r="AZ81" s="514">
        <v>0</v>
      </c>
      <c r="BA81" s="514">
        <v>0</v>
      </c>
      <c r="BB81" s="514">
        <v>0</v>
      </c>
      <c r="BC81" s="514">
        <v>0</v>
      </c>
      <c r="BD81" s="514">
        <v>0</v>
      </c>
      <c r="BE81" s="514">
        <v>0</v>
      </c>
      <c r="BF81" s="514">
        <v>0</v>
      </c>
      <c r="BG81" s="514">
        <v>0</v>
      </c>
      <c r="BH81" s="514">
        <v>0</v>
      </c>
      <c r="BI81" s="514">
        <v>0</v>
      </c>
      <c r="BJ81" s="514">
        <v>0</v>
      </c>
      <c r="BK81" s="514">
        <v>0</v>
      </c>
      <c r="BL81" s="514">
        <v>0</v>
      </c>
      <c r="BM81" s="514">
        <v>0</v>
      </c>
      <c r="BN81" s="514">
        <v>0</v>
      </c>
      <c r="BO81" s="514">
        <v>0</v>
      </c>
      <c r="BP81" s="514">
        <v>0</v>
      </c>
      <c r="BQ81" s="514">
        <v>0</v>
      </c>
      <c r="BR81" s="514">
        <v>0</v>
      </c>
      <c r="BS81" s="514">
        <v>0</v>
      </c>
      <c r="BT81" s="514">
        <v>0</v>
      </c>
      <c r="BU81" s="514">
        <v>0</v>
      </c>
      <c r="BV81" s="514">
        <v>0</v>
      </c>
      <c r="BW81" s="514">
        <v>0</v>
      </c>
      <c r="BX81" s="510">
        <v>0</v>
      </c>
      <c r="BY81" s="510">
        <v>0</v>
      </c>
      <c r="BZ81" s="510">
        <v>0</v>
      </c>
      <c r="CA81" s="510">
        <v>0</v>
      </c>
      <c r="CB81" s="510">
        <v>0</v>
      </c>
      <c r="CC81" s="510">
        <v>0</v>
      </c>
      <c r="CD81" s="510">
        <v>0</v>
      </c>
      <c r="CE81" s="510">
        <v>0</v>
      </c>
      <c r="CF81" s="510">
        <v>0</v>
      </c>
      <c r="CG81" s="510">
        <v>0</v>
      </c>
      <c r="CH81" s="513">
        <v>0</v>
      </c>
    </row>
    <row r="82" spans="1:86" x14ac:dyDescent="0.25">
      <c r="A82" s="417"/>
      <c r="B82" s="515" t="s">
        <v>785</v>
      </c>
      <c r="D82" s="516">
        <v>0</v>
      </c>
      <c r="E82" s="516">
        <v>0</v>
      </c>
      <c r="F82" s="516">
        <v>0</v>
      </c>
      <c r="G82" s="516">
        <v>0</v>
      </c>
      <c r="H82" s="516">
        <v>0</v>
      </c>
      <c r="I82" s="516">
        <v>0</v>
      </c>
      <c r="J82" s="516">
        <v>0</v>
      </c>
      <c r="K82" s="516">
        <v>0</v>
      </c>
      <c r="L82" s="516">
        <v>0</v>
      </c>
      <c r="M82" s="516">
        <v>0</v>
      </c>
      <c r="N82" s="516">
        <v>0</v>
      </c>
      <c r="O82" s="516">
        <v>0</v>
      </c>
      <c r="P82" s="516">
        <v>0</v>
      </c>
      <c r="Q82" s="516">
        <v>0</v>
      </c>
      <c r="R82" s="516">
        <v>0</v>
      </c>
      <c r="S82" s="516">
        <v>0</v>
      </c>
      <c r="T82" s="516">
        <v>0</v>
      </c>
      <c r="U82" s="516">
        <v>0</v>
      </c>
      <c r="V82" s="516">
        <v>0</v>
      </c>
      <c r="W82" s="516">
        <v>0</v>
      </c>
      <c r="X82" s="516">
        <v>0</v>
      </c>
      <c r="Y82" s="516">
        <v>0</v>
      </c>
      <c r="Z82" s="516">
        <v>0</v>
      </c>
      <c r="AA82" s="516">
        <v>0</v>
      </c>
      <c r="AB82" s="516">
        <v>0</v>
      </c>
      <c r="AC82" s="516">
        <v>0</v>
      </c>
      <c r="AD82" s="516">
        <v>0</v>
      </c>
      <c r="AE82" s="516">
        <v>0</v>
      </c>
      <c r="AF82" s="516">
        <v>3</v>
      </c>
      <c r="AG82" s="516">
        <v>11</v>
      </c>
      <c r="AH82" s="516">
        <v>15</v>
      </c>
      <c r="AI82" s="516">
        <v>15</v>
      </c>
      <c r="AJ82" s="516">
        <v>16</v>
      </c>
      <c r="AK82" s="516">
        <v>16</v>
      </c>
      <c r="AL82" s="516">
        <v>16</v>
      </c>
      <c r="AM82" s="516">
        <v>16</v>
      </c>
      <c r="AN82" s="516">
        <v>17</v>
      </c>
      <c r="AO82" s="516">
        <v>17</v>
      </c>
      <c r="AP82" s="516">
        <v>17</v>
      </c>
      <c r="AQ82" s="516">
        <v>17</v>
      </c>
      <c r="AR82" s="516">
        <v>17</v>
      </c>
      <c r="AS82" s="516">
        <v>18</v>
      </c>
      <c r="AT82" s="516">
        <v>18</v>
      </c>
      <c r="AU82" s="516">
        <v>19</v>
      </c>
      <c r="AV82" s="516">
        <v>0</v>
      </c>
      <c r="AW82" s="516">
        <v>0</v>
      </c>
      <c r="AX82" s="516">
        <v>0</v>
      </c>
      <c r="AY82" s="516">
        <v>0</v>
      </c>
      <c r="AZ82" s="516">
        <v>0</v>
      </c>
      <c r="BA82" s="516">
        <v>0</v>
      </c>
      <c r="BB82" s="516">
        <v>0</v>
      </c>
      <c r="BC82" s="516">
        <v>0</v>
      </c>
      <c r="BD82" s="516">
        <v>0</v>
      </c>
      <c r="BE82" s="516">
        <v>0</v>
      </c>
      <c r="BF82" s="516">
        <v>0</v>
      </c>
      <c r="BG82" s="516">
        <v>0</v>
      </c>
      <c r="BH82" s="516">
        <v>0</v>
      </c>
      <c r="BI82" s="516">
        <v>0</v>
      </c>
      <c r="BJ82" s="516">
        <v>0</v>
      </c>
      <c r="BK82" s="516">
        <v>0</v>
      </c>
      <c r="BL82" s="516">
        <v>0</v>
      </c>
      <c r="BM82" s="516">
        <v>0</v>
      </c>
      <c r="BN82" s="516">
        <v>0</v>
      </c>
      <c r="BO82" s="516">
        <v>0</v>
      </c>
      <c r="BP82" s="516">
        <v>0</v>
      </c>
      <c r="BQ82" s="516">
        <v>0</v>
      </c>
      <c r="BR82" s="516">
        <v>0</v>
      </c>
      <c r="BS82" s="516">
        <v>0</v>
      </c>
      <c r="BT82" s="516">
        <v>0</v>
      </c>
      <c r="BU82" s="516">
        <v>0</v>
      </c>
      <c r="BV82" s="516">
        <v>0</v>
      </c>
      <c r="BW82" s="516">
        <v>0</v>
      </c>
      <c r="BX82" s="517">
        <v>0</v>
      </c>
      <c r="BY82" s="517">
        <v>0</v>
      </c>
      <c r="BZ82" s="517">
        <v>0</v>
      </c>
      <c r="CA82" s="517">
        <v>0</v>
      </c>
      <c r="CB82" s="517">
        <v>0</v>
      </c>
      <c r="CC82" s="517">
        <v>0</v>
      </c>
      <c r="CD82" s="517">
        <v>0</v>
      </c>
      <c r="CE82" s="517">
        <v>0</v>
      </c>
      <c r="CF82" s="517">
        <v>0</v>
      </c>
      <c r="CG82" s="517">
        <v>0</v>
      </c>
      <c r="CH82" s="518">
        <v>0</v>
      </c>
    </row>
    <row r="83" spans="1:86" x14ac:dyDescent="0.25">
      <c r="A83" s="417"/>
      <c r="B83" s="515" t="s">
        <v>569</v>
      </c>
      <c r="D83" s="516">
        <v>0</v>
      </c>
      <c r="E83" s="516">
        <v>0</v>
      </c>
      <c r="F83" s="516">
        <v>0</v>
      </c>
      <c r="G83" s="516">
        <v>0</v>
      </c>
      <c r="H83" s="516">
        <v>0</v>
      </c>
      <c r="I83" s="516">
        <v>0</v>
      </c>
      <c r="J83" s="516">
        <v>0</v>
      </c>
      <c r="K83" s="516">
        <v>0</v>
      </c>
      <c r="L83" s="516">
        <v>0</v>
      </c>
      <c r="M83" s="516">
        <v>0</v>
      </c>
      <c r="N83" s="516">
        <v>0</v>
      </c>
      <c r="O83" s="516">
        <v>0</v>
      </c>
      <c r="P83" s="516">
        <v>0</v>
      </c>
      <c r="Q83" s="516">
        <v>0</v>
      </c>
      <c r="R83" s="516">
        <v>0</v>
      </c>
      <c r="S83" s="516">
        <v>0</v>
      </c>
      <c r="T83" s="516">
        <v>0</v>
      </c>
      <c r="U83" s="516">
        <v>0</v>
      </c>
      <c r="V83" s="516">
        <v>0</v>
      </c>
      <c r="W83" s="516">
        <v>0</v>
      </c>
      <c r="X83" s="516">
        <v>0</v>
      </c>
      <c r="Y83" s="516">
        <v>0</v>
      </c>
      <c r="Z83" s="516">
        <v>0</v>
      </c>
      <c r="AA83" s="516">
        <v>0</v>
      </c>
      <c r="AB83" s="516">
        <v>0</v>
      </c>
      <c r="AC83" s="516">
        <v>0</v>
      </c>
      <c r="AD83" s="516">
        <v>0</v>
      </c>
      <c r="AE83" s="516">
        <v>0</v>
      </c>
      <c r="AF83" s="516">
        <v>31</v>
      </c>
      <c r="AG83" s="516">
        <v>44</v>
      </c>
      <c r="AH83" s="516">
        <v>61</v>
      </c>
      <c r="AI83" s="516">
        <v>86</v>
      </c>
      <c r="AJ83" s="516">
        <v>114</v>
      </c>
      <c r="AK83" s="516">
        <v>131</v>
      </c>
      <c r="AL83" s="516">
        <v>154</v>
      </c>
      <c r="AM83" s="516">
        <v>185</v>
      </c>
      <c r="AN83" s="516">
        <v>216</v>
      </c>
      <c r="AO83" s="516">
        <v>246</v>
      </c>
      <c r="AP83" s="516">
        <v>275</v>
      </c>
      <c r="AQ83" s="516">
        <v>303</v>
      </c>
      <c r="AR83" s="516">
        <v>325</v>
      </c>
      <c r="AS83" s="516">
        <v>345</v>
      </c>
      <c r="AT83" s="516">
        <v>364</v>
      </c>
      <c r="AU83" s="516">
        <v>387</v>
      </c>
      <c r="AV83" s="516">
        <v>0</v>
      </c>
      <c r="AW83" s="516">
        <v>0</v>
      </c>
      <c r="AX83" s="516">
        <v>0</v>
      </c>
      <c r="AY83" s="516">
        <v>0</v>
      </c>
      <c r="AZ83" s="516">
        <v>0</v>
      </c>
      <c r="BA83" s="516">
        <v>0</v>
      </c>
      <c r="BB83" s="516">
        <v>0</v>
      </c>
      <c r="BC83" s="516">
        <v>0</v>
      </c>
      <c r="BD83" s="516">
        <v>0</v>
      </c>
      <c r="BE83" s="516">
        <v>0</v>
      </c>
      <c r="BF83" s="516">
        <v>0</v>
      </c>
      <c r="BG83" s="516">
        <v>0</v>
      </c>
      <c r="BH83" s="516">
        <v>0</v>
      </c>
      <c r="BI83" s="516">
        <v>0</v>
      </c>
      <c r="BJ83" s="516">
        <v>0</v>
      </c>
      <c r="BK83" s="516">
        <v>0</v>
      </c>
      <c r="BL83" s="516">
        <v>0</v>
      </c>
      <c r="BM83" s="516">
        <v>0</v>
      </c>
      <c r="BN83" s="516">
        <v>0</v>
      </c>
      <c r="BO83" s="516">
        <v>0</v>
      </c>
      <c r="BP83" s="516">
        <v>0</v>
      </c>
      <c r="BQ83" s="516">
        <v>0</v>
      </c>
      <c r="BR83" s="516">
        <v>0</v>
      </c>
      <c r="BS83" s="516">
        <v>0</v>
      </c>
      <c r="BT83" s="516">
        <v>0</v>
      </c>
      <c r="BU83" s="516">
        <v>0</v>
      </c>
      <c r="BV83" s="516">
        <v>0</v>
      </c>
      <c r="BW83" s="516">
        <v>0</v>
      </c>
      <c r="BX83" s="517">
        <v>0</v>
      </c>
      <c r="BY83" s="517">
        <v>0</v>
      </c>
      <c r="BZ83" s="517">
        <v>0</v>
      </c>
      <c r="CA83" s="517">
        <v>0</v>
      </c>
      <c r="CB83" s="517">
        <v>0</v>
      </c>
      <c r="CC83" s="517">
        <v>0</v>
      </c>
      <c r="CD83" s="517">
        <v>0</v>
      </c>
      <c r="CE83" s="517">
        <v>0</v>
      </c>
      <c r="CF83" s="517">
        <v>0</v>
      </c>
      <c r="CG83" s="517">
        <v>0</v>
      </c>
      <c r="CH83" s="518">
        <v>0</v>
      </c>
    </row>
    <row r="84" spans="1:86" x14ac:dyDescent="0.25">
      <c r="A84" s="417"/>
      <c r="B84" s="515" t="s">
        <v>568</v>
      </c>
      <c r="D84" s="516">
        <v>0</v>
      </c>
      <c r="E84" s="516">
        <v>0</v>
      </c>
      <c r="F84" s="516">
        <v>0</v>
      </c>
      <c r="G84" s="516">
        <v>0</v>
      </c>
      <c r="H84" s="516">
        <v>0</v>
      </c>
      <c r="I84" s="516">
        <v>0</v>
      </c>
      <c r="J84" s="516">
        <v>0</v>
      </c>
      <c r="K84" s="516">
        <v>0</v>
      </c>
      <c r="L84" s="516">
        <v>0</v>
      </c>
      <c r="M84" s="516">
        <v>0</v>
      </c>
      <c r="N84" s="516">
        <v>0</v>
      </c>
      <c r="O84" s="516">
        <v>0</v>
      </c>
      <c r="P84" s="516">
        <v>0</v>
      </c>
      <c r="Q84" s="516">
        <v>0</v>
      </c>
      <c r="R84" s="516">
        <v>0</v>
      </c>
      <c r="S84" s="516">
        <v>0</v>
      </c>
      <c r="T84" s="516">
        <v>0</v>
      </c>
      <c r="U84" s="516">
        <v>0</v>
      </c>
      <c r="V84" s="516">
        <v>0</v>
      </c>
      <c r="W84" s="516">
        <v>0</v>
      </c>
      <c r="X84" s="516">
        <v>0</v>
      </c>
      <c r="Y84" s="516">
        <v>0</v>
      </c>
      <c r="Z84" s="516">
        <v>0</v>
      </c>
      <c r="AA84" s="516">
        <v>0</v>
      </c>
      <c r="AB84" s="516">
        <v>0</v>
      </c>
      <c r="AC84" s="516">
        <v>0</v>
      </c>
      <c r="AD84" s="516">
        <v>0</v>
      </c>
      <c r="AE84" s="516">
        <v>0</v>
      </c>
      <c r="AF84" s="516">
        <v>0</v>
      </c>
      <c r="AG84" s="516">
        <v>0</v>
      </c>
      <c r="AH84" s="516">
        <v>0</v>
      </c>
      <c r="AI84" s="516">
        <v>3</v>
      </c>
      <c r="AJ84" s="516">
        <v>17</v>
      </c>
      <c r="AK84" s="516">
        <v>30</v>
      </c>
      <c r="AL84" s="516">
        <v>44</v>
      </c>
      <c r="AM84" s="516">
        <v>61</v>
      </c>
      <c r="AN84" s="516">
        <v>81</v>
      </c>
      <c r="AO84" s="516">
        <v>104</v>
      </c>
      <c r="AP84" s="516">
        <v>130</v>
      </c>
      <c r="AQ84" s="516">
        <v>155</v>
      </c>
      <c r="AR84" s="516">
        <v>178</v>
      </c>
      <c r="AS84" s="516">
        <v>202</v>
      </c>
      <c r="AT84" s="516">
        <v>225</v>
      </c>
      <c r="AU84" s="516">
        <v>248</v>
      </c>
      <c r="AV84" s="516">
        <v>0</v>
      </c>
      <c r="AW84" s="516">
        <v>0</v>
      </c>
      <c r="AX84" s="516">
        <v>0</v>
      </c>
      <c r="AY84" s="516">
        <v>0</v>
      </c>
      <c r="AZ84" s="516">
        <v>0</v>
      </c>
      <c r="BA84" s="516">
        <v>0</v>
      </c>
      <c r="BB84" s="516">
        <v>0</v>
      </c>
      <c r="BC84" s="516">
        <v>0</v>
      </c>
      <c r="BD84" s="516">
        <v>0</v>
      </c>
      <c r="BE84" s="516">
        <v>0</v>
      </c>
      <c r="BF84" s="516">
        <v>0</v>
      </c>
      <c r="BG84" s="516">
        <v>0</v>
      </c>
      <c r="BH84" s="516">
        <v>0</v>
      </c>
      <c r="BI84" s="516">
        <v>0</v>
      </c>
      <c r="BJ84" s="516">
        <v>0</v>
      </c>
      <c r="BK84" s="516">
        <v>0</v>
      </c>
      <c r="BL84" s="516">
        <v>0</v>
      </c>
      <c r="BM84" s="516">
        <v>0</v>
      </c>
      <c r="BN84" s="516">
        <v>0</v>
      </c>
      <c r="BO84" s="516">
        <v>0</v>
      </c>
      <c r="BP84" s="516">
        <v>0</v>
      </c>
      <c r="BQ84" s="516">
        <v>0</v>
      </c>
      <c r="BR84" s="516">
        <v>0</v>
      </c>
      <c r="BS84" s="516">
        <v>0</v>
      </c>
      <c r="BT84" s="516">
        <v>0</v>
      </c>
      <c r="BU84" s="516">
        <v>0</v>
      </c>
      <c r="BV84" s="516">
        <v>0</v>
      </c>
      <c r="BW84" s="516">
        <v>0</v>
      </c>
      <c r="BX84" s="517">
        <v>0</v>
      </c>
      <c r="BY84" s="517">
        <v>0</v>
      </c>
      <c r="BZ84" s="517">
        <v>0</v>
      </c>
      <c r="CA84" s="517">
        <v>0</v>
      </c>
      <c r="CB84" s="517">
        <v>0</v>
      </c>
      <c r="CC84" s="517">
        <v>0</v>
      </c>
      <c r="CD84" s="517">
        <v>0</v>
      </c>
      <c r="CE84" s="517">
        <v>0</v>
      </c>
      <c r="CF84" s="517">
        <v>0</v>
      </c>
      <c r="CG84" s="517">
        <v>0</v>
      </c>
      <c r="CH84" s="518">
        <v>0</v>
      </c>
    </row>
    <row r="85" spans="1:86" ht="15.6" thickBot="1" x14ac:dyDescent="0.3">
      <c r="A85" s="482"/>
      <c r="B85" s="533"/>
      <c r="C85" s="482"/>
      <c r="D85" s="534"/>
      <c r="E85" s="534"/>
      <c r="F85" s="534"/>
      <c r="G85" s="534"/>
      <c r="H85" s="534"/>
      <c r="I85" s="534"/>
      <c r="J85" s="534"/>
      <c r="K85" s="534"/>
      <c r="L85" s="534"/>
      <c r="M85" s="534"/>
      <c r="N85" s="534"/>
      <c r="O85" s="534"/>
      <c r="P85" s="534"/>
      <c r="Q85" s="534"/>
      <c r="R85" s="534"/>
      <c r="S85" s="534"/>
      <c r="T85" s="534"/>
      <c r="U85" s="534"/>
      <c r="V85" s="534"/>
      <c r="W85" s="534"/>
      <c r="X85" s="534"/>
      <c r="Y85" s="534"/>
      <c r="Z85" s="534"/>
      <c r="AA85" s="534"/>
      <c r="AB85" s="534"/>
      <c r="AC85" s="534"/>
      <c r="AD85" s="534"/>
      <c r="AE85" s="534"/>
      <c r="AF85" s="534"/>
      <c r="AG85" s="534"/>
      <c r="AH85" s="534"/>
      <c r="AI85" s="534"/>
      <c r="AJ85" s="534"/>
      <c r="AK85" s="534"/>
      <c r="AL85" s="534"/>
      <c r="AM85" s="534"/>
      <c r="AN85" s="534"/>
      <c r="AO85" s="534"/>
      <c r="AP85" s="534"/>
      <c r="AQ85" s="534"/>
      <c r="AR85" s="534"/>
      <c r="AS85" s="534"/>
      <c r="AT85" s="534"/>
      <c r="AU85" s="534"/>
      <c r="AV85" s="534"/>
      <c r="AW85" s="534"/>
      <c r="AX85" s="534"/>
      <c r="AY85" s="534"/>
      <c r="AZ85" s="534"/>
      <c r="BA85" s="534"/>
      <c r="BB85" s="534"/>
      <c r="BC85" s="534"/>
      <c r="BD85" s="534"/>
      <c r="BE85" s="534"/>
      <c r="BF85" s="534"/>
      <c r="BG85" s="534"/>
      <c r="BH85" s="534"/>
      <c r="BI85" s="534"/>
      <c r="BJ85" s="534"/>
      <c r="BK85" s="534"/>
      <c r="BL85" s="534"/>
      <c r="BM85" s="534"/>
      <c r="BN85" s="534"/>
      <c r="BO85" s="534"/>
      <c r="BP85" s="534"/>
      <c r="BQ85" s="534"/>
      <c r="BR85" s="534"/>
      <c r="BS85" s="534"/>
      <c r="BT85" s="534"/>
      <c r="BU85" s="534"/>
      <c r="BV85" s="534"/>
      <c r="BW85" s="534"/>
      <c r="BX85" s="534"/>
      <c r="BY85" s="534"/>
      <c r="BZ85" s="534"/>
      <c r="CA85" s="534"/>
      <c r="CB85" s="534"/>
      <c r="CC85" s="534"/>
      <c r="CD85" s="534"/>
      <c r="CE85" s="534"/>
      <c r="CF85" s="534"/>
      <c r="CG85" s="534"/>
      <c r="CH85" s="535"/>
    </row>
    <row r="149" spans="86:86" x14ac:dyDescent="0.25">
      <c r="CH149" s="455"/>
    </row>
  </sheetData>
  <hyperlinks>
    <hyperlink ref="B1" location="Notes!A1" display="Information relating to this table can be found in the 'Notes' tab" xr:uid="{CE7D668A-C1AE-479D-A91A-9DDA4AAAE55F}"/>
    <hyperlink ref="A1" location="Contents!A1" display="Contents page" xr:uid="{EB803FBF-A850-481F-A483-D618F9D95EC9}"/>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0B7F5-B0DE-4125-AF4E-C7CBBF983A6E}">
  <dimension ref="A1:CN205"/>
  <sheetViews>
    <sheetView zoomScale="70" zoomScaleNormal="70" workbookViewId="0">
      <pane xSplit="2" ySplit="3" topLeftCell="BT45" activePane="bottomRight" state="frozen"/>
      <selection pane="topRight" activeCell="B8" sqref="B8"/>
      <selection pane="bottomLeft" activeCell="B8" sqref="B8"/>
      <selection pane="bottomRight" activeCell="B8" sqref="B8"/>
    </sheetView>
  </sheetViews>
  <sheetFormatPr defaultColWidth="9" defaultRowHeight="15" x14ac:dyDescent="0.25"/>
  <cols>
    <col min="1" max="1" width="23" style="413" bestFit="1" customWidth="1"/>
    <col min="2" max="2" width="96.88671875" style="413" customWidth="1"/>
    <col min="3" max="3" width="25.5546875" style="413" customWidth="1"/>
    <col min="4" max="75" width="12.5546875" style="584" customWidth="1"/>
    <col min="76" max="84" width="12.5546875" style="417" customWidth="1"/>
    <col min="85" max="85" width="12.109375" style="417" customWidth="1"/>
    <col min="86" max="86" width="11.5546875" style="417" customWidth="1"/>
    <col min="87" max="87" width="10.88671875" style="417" bestFit="1" customWidth="1"/>
    <col min="88" max="16384" width="9" style="417"/>
  </cols>
  <sheetData>
    <row r="1" spans="1:86" s="414" customFormat="1" ht="25.5" customHeight="1" thickBot="1" x14ac:dyDescent="0.3">
      <c r="A1" s="42" t="s">
        <v>47</v>
      </c>
      <c r="B1" s="141" t="s">
        <v>224</v>
      </c>
      <c r="C1" s="142"/>
      <c r="D1" s="537"/>
      <c r="E1" s="537"/>
      <c r="F1" s="537"/>
      <c r="G1" s="537"/>
      <c r="H1" s="537"/>
      <c r="I1" s="537"/>
      <c r="J1" s="537"/>
      <c r="K1" s="537"/>
      <c r="L1" s="537"/>
      <c r="M1" s="537"/>
      <c r="N1" s="537"/>
      <c r="O1" s="537"/>
      <c r="P1" s="537"/>
      <c r="Q1" s="537"/>
      <c r="R1" s="537"/>
      <c r="S1" s="537"/>
      <c r="T1" s="537"/>
      <c r="U1" s="537"/>
      <c r="V1" s="537"/>
      <c r="W1" s="537"/>
      <c r="X1" s="537"/>
      <c r="Y1" s="537"/>
      <c r="Z1" s="537"/>
      <c r="AA1" s="537"/>
      <c r="AB1" s="537"/>
      <c r="AC1" s="537"/>
      <c r="AD1" s="537"/>
      <c r="AE1" s="537"/>
      <c r="AF1" s="537"/>
      <c r="AG1" s="537"/>
      <c r="AH1" s="537"/>
      <c r="AI1" s="537"/>
      <c r="AJ1" s="537"/>
      <c r="AK1" s="537"/>
      <c r="AL1" s="537"/>
      <c r="AM1" s="537"/>
      <c r="AN1" s="537"/>
      <c r="AO1" s="537"/>
      <c r="AP1" s="537"/>
      <c r="AQ1" s="537"/>
    </row>
    <row r="2" spans="1:86" ht="15.6" x14ac:dyDescent="0.3">
      <c r="A2" s="17" t="s">
        <v>48</v>
      </c>
      <c r="B2" s="46" t="s">
        <v>788</v>
      </c>
      <c r="C2" s="508"/>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73"/>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323" t="s">
        <v>264</v>
      </c>
      <c r="CH3" s="324" t="s">
        <v>264</v>
      </c>
    </row>
    <row r="4" spans="1:86" s="287" customFormat="1" ht="30.75" customHeight="1" x14ac:dyDescent="0.3">
      <c r="A4" s="52"/>
      <c r="B4" s="64" t="s">
        <v>789</v>
      </c>
      <c r="C4" s="123"/>
      <c r="D4" s="511">
        <f t="shared" ref="D4:BO4" si="0">SUM(D8,D17,D27,D34,D38,D42, D46)</f>
        <v>43.5</v>
      </c>
      <c r="E4" s="511">
        <f t="shared" si="0"/>
        <v>65.5</v>
      </c>
      <c r="F4" s="511">
        <f t="shared" si="0"/>
        <v>68.599999999999994</v>
      </c>
      <c r="G4" s="511">
        <f t="shared" si="0"/>
        <v>63.3</v>
      </c>
      <c r="H4" s="511">
        <f t="shared" si="0"/>
        <v>79.2</v>
      </c>
      <c r="I4" s="511">
        <f t="shared" si="0"/>
        <v>84.9</v>
      </c>
      <c r="J4" s="511">
        <f t="shared" si="0"/>
        <v>84.5</v>
      </c>
      <c r="K4" s="511">
        <f t="shared" si="0"/>
        <v>99.6</v>
      </c>
      <c r="L4" s="511">
        <f t="shared" si="0"/>
        <v>96.7</v>
      </c>
      <c r="M4" s="511">
        <f t="shared" si="0"/>
        <v>111.4</v>
      </c>
      <c r="N4" s="511">
        <f t="shared" si="0"/>
        <v>133.5</v>
      </c>
      <c r="O4" s="511">
        <f t="shared" si="0"/>
        <v>130.6</v>
      </c>
      <c r="P4" s="511">
        <f t="shared" si="0"/>
        <v>135</v>
      </c>
      <c r="Q4" s="511">
        <f t="shared" si="0"/>
        <v>154.6</v>
      </c>
      <c r="R4" s="511">
        <f t="shared" si="0"/>
        <v>161.5</v>
      </c>
      <c r="S4" s="511">
        <f t="shared" si="0"/>
        <v>191.4</v>
      </c>
      <c r="T4" s="511">
        <f t="shared" si="0"/>
        <v>200.9</v>
      </c>
      <c r="U4" s="511">
        <f t="shared" si="0"/>
        <v>248.5</v>
      </c>
      <c r="V4" s="511">
        <f t="shared" si="0"/>
        <v>261.8</v>
      </c>
      <c r="W4" s="511">
        <f t="shared" si="0"/>
        <v>322.89999999999998</v>
      </c>
      <c r="X4" s="511">
        <f t="shared" si="0"/>
        <v>348.4</v>
      </c>
      <c r="Y4" s="511">
        <f t="shared" si="0"/>
        <v>382.7</v>
      </c>
      <c r="Z4" s="511">
        <f t="shared" si="0"/>
        <v>373.7</v>
      </c>
      <c r="AA4" s="511">
        <f t="shared" si="0"/>
        <v>413.7</v>
      </c>
      <c r="AB4" s="511">
        <f t="shared" si="0"/>
        <v>486.6</v>
      </c>
      <c r="AC4" s="511">
        <f t="shared" si="0"/>
        <v>547.80899999999997</v>
      </c>
      <c r="AD4" s="511">
        <f t="shared" si="0"/>
        <v>664.90499999999997</v>
      </c>
      <c r="AE4" s="511">
        <f t="shared" si="0"/>
        <v>884.99400000000003</v>
      </c>
      <c r="AF4" s="511">
        <f t="shared" si="0"/>
        <v>1092.8500000000001</v>
      </c>
      <c r="AG4" s="511">
        <f t="shared" si="0"/>
        <v>1331.0940000000001</v>
      </c>
      <c r="AH4" s="511">
        <f t="shared" si="0"/>
        <v>1735</v>
      </c>
      <c r="AI4" s="511">
        <f t="shared" si="0"/>
        <v>1881</v>
      </c>
      <c r="AJ4" s="511">
        <f t="shared" si="0"/>
        <v>2084</v>
      </c>
      <c r="AK4" s="511">
        <f t="shared" si="0"/>
        <v>2378</v>
      </c>
      <c r="AL4" s="511">
        <f t="shared" si="0"/>
        <v>2560</v>
      </c>
      <c r="AM4" s="511">
        <f t="shared" si="0"/>
        <v>2624</v>
      </c>
      <c r="AN4" s="511">
        <f t="shared" si="0"/>
        <v>3010</v>
      </c>
      <c r="AO4" s="511">
        <f t="shared" si="0"/>
        <v>3323</v>
      </c>
      <c r="AP4" s="511">
        <f t="shared" si="0"/>
        <v>3676.8379999999997</v>
      </c>
      <c r="AQ4" s="511">
        <f t="shared" si="0"/>
        <v>4043.5760000000005</v>
      </c>
      <c r="AR4" s="511">
        <f t="shared" si="0"/>
        <v>4639.5419999999995</v>
      </c>
      <c r="AS4" s="511">
        <f t="shared" si="0"/>
        <v>5288.3220000000001</v>
      </c>
      <c r="AT4" s="511">
        <f t="shared" si="0"/>
        <v>6158.0410000000011</v>
      </c>
      <c r="AU4" s="511">
        <f t="shared" si="0"/>
        <v>7754.1389999999992</v>
      </c>
      <c r="AV4" s="511">
        <f t="shared" si="0"/>
        <v>9112.7169999999987</v>
      </c>
      <c r="AW4" s="511">
        <f t="shared" si="0"/>
        <v>10494.066999999999</v>
      </c>
      <c r="AX4" s="511">
        <f t="shared" si="0"/>
        <v>11580.523999999999</v>
      </c>
      <c r="AY4" s="511">
        <f t="shared" si="0"/>
        <v>11948.352000000001</v>
      </c>
      <c r="AZ4" s="511">
        <f t="shared" si="0"/>
        <v>12074.404999999999</v>
      </c>
      <c r="BA4" s="511">
        <f t="shared" si="0"/>
        <v>12090.098000000002</v>
      </c>
      <c r="BB4" s="511">
        <f t="shared" si="0"/>
        <v>12082.812</v>
      </c>
      <c r="BC4" s="511">
        <f t="shared" si="0"/>
        <v>11847.279</v>
      </c>
      <c r="BD4" s="511">
        <f t="shared" si="0"/>
        <v>12180.391</v>
      </c>
      <c r="BE4" s="511">
        <f t="shared" si="0"/>
        <v>12557.704338892207</v>
      </c>
      <c r="BF4" s="511">
        <f t="shared" si="0"/>
        <v>12488.598948891868</v>
      </c>
      <c r="BG4" s="511">
        <f t="shared" si="0"/>
        <v>12665.169673067492</v>
      </c>
      <c r="BH4" s="511">
        <f t="shared" si="0"/>
        <v>12297.070067599379</v>
      </c>
      <c r="BI4" s="511">
        <f t="shared" si="0"/>
        <v>12082.332327895077</v>
      </c>
      <c r="BJ4" s="511">
        <f t="shared" si="0"/>
        <v>12043.921697260022</v>
      </c>
      <c r="BK4" s="511">
        <f t="shared" si="0"/>
        <v>12612.190449657457</v>
      </c>
      <c r="BL4" s="511">
        <f t="shared" si="0"/>
        <v>12629.213878372164</v>
      </c>
      <c r="BM4" s="511">
        <f t="shared" si="0"/>
        <v>13267.210975195316</v>
      </c>
      <c r="BN4" s="511">
        <f t="shared" si="0"/>
        <v>13311.061557779602</v>
      </c>
      <c r="BO4" s="511">
        <f t="shared" si="0"/>
        <v>13412.354468304709</v>
      </c>
      <c r="BP4" s="511">
        <f t="shared" ref="BP4:CH4" si="1">SUM(BP8,BP17,BP27,BP34,BP38,BP42, BP46)</f>
        <v>13431.776763784655</v>
      </c>
      <c r="BQ4" s="511">
        <f t="shared" si="1"/>
        <v>13474.883556889312</v>
      </c>
      <c r="BR4" s="511">
        <f t="shared" si="1"/>
        <v>14275.504887299452</v>
      </c>
      <c r="BS4" s="511">
        <f t="shared" si="1"/>
        <v>15052.175837834779</v>
      </c>
      <c r="BT4" s="511">
        <f t="shared" si="1"/>
        <v>15396.241332470943</v>
      </c>
      <c r="BU4" s="511">
        <f t="shared" si="1"/>
        <v>15924.033498249157</v>
      </c>
      <c r="BV4" s="511">
        <f t="shared" si="1"/>
        <v>16323.329076766588</v>
      </c>
      <c r="BW4" s="511">
        <f t="shared" si="1"/>
        <v>17157.672294234977</v>
      </c>
      <c r="BX4" s="511">
        <f t="shared" si="1"/>
        <v>19177.877215672244</v>
      </c>
      <c r="BY4" s="511">
        <f t="shared" si="1"/>
        <v>20707.773041450433</v>
      </c>
      <c r="BZ4" s="511">
        <f t="shared" si="1"/>
        <v>21444.045624982988</v>
      </c>
      <c r="CA4" s="511">
        <f t="shared" si="1"/>
        <v>25359.508874237577</v>
      </c>
      <c r="CB4" s="511">
        <f t="shared" si="1"/>
        <v>29703.744947133186</v>
      </c>
      <c r="CC4" s="511">
        <f t="shared" si="1"/>
        <v>31565.00799484826</v>
      </c>
      <c r="CD4" s="511">
        <f t="shared" si="1"/>
        <v>33425.510106318063</v>
      </c>
      <c r="CE4" s="511">
        <f t="shared" si="1"/>
        <v>34300.198386995638</v>
      </c>
      <c r="CF4" s="511">
        <f t="shared" si="1"/>
        <v>34812.309646257178</v>
      </c>
      <c r="CG4" s="511">
        <f t="shared" si="1"/>
        <v>35449.633565749202</v>
      </c>
      <c r="CH4" s="512">
        <f t="shared" si="1"/>
        <v>36256.992431399303</v>
      </c>
    </row>
    <row r="5" spans="1:86" s="287" customFormat="1" ht="15.6" x14ac:dyDescent="0.3">
      <c r="A5" s="461"/>
      <c r="B5" s="515" t="s">
        <v>569</v>
      </c>
      <c r="C5" s="123"/>
      <c r="D5" s="517">
        <f t="shared" ref="D5:BO5" si="2">D8+D22+D25+D29+D32+D35+D39+D42+D46</f>
        <v>0</v>
      </c>
      <c r="E5" s="517">
        <f t="shared" si="2"/>
        <v>0</v>
      </c>
      <c r="F5" s="517">
        <f t="shared" si="2"/>
        <v>0</v>
      </c>
      <c r="G5" s="517">
        <f t="shared" si="2"/>
        <v>0</v>
      </c>
      <c r="H5" s="517">
        <f t="shared" si="2"/>
        <v>0</v>
      </c>
      <c r="I5" s="517">
        <f t="shared" si="2"/>
        <v>0</v>
      </c>
      <c r="J5" s="517">
        <f t="shared" si="2"/>
        <v>0</v>
      </c>
      <c r="K5" s="517">
        <f t="shared" si="2"/>
        <v>0</v>
      </c>
      <c r="L5" s="517">
        <f t="shared" si="2"/>
        <v>0</v>
      </c>
      <c r="M5" s="517">
        <f t="shared" si="2"/>
        <v>0</v>
      </c>
      <c r="N5" s="517">
        <f t="shared" si="2"/>
        <v>0</v>
      </c>
      <c r="O5" s="517">
        <f t="shared" si="2"/>
        <v>0</v>
      </c>
      <c r="P5" s="517">
        <f t="shared" si="2"/>
        <v>0</v>
      </c>
      <c r="Q5" s="517">
        <f t="shared" si="2"/>
        <v>0</v>
      </c>
      <c r="R5" s="517">
        <f t="shared" si="2"/>
        <v>0</v>
      </c>
      <c r="S5" s="517">
        <f t="shared" si="2"/>
        <v>0</v>
      </c>
      <c r="T5" s="517">
        <f t="shared" si="2"/>
        <v>0</v>
      </c>
      <c r="U5" s="517">
        <f t="shared" si="2"/>
        <v>0</v>
      </c>
      <c r="V5" s="517">
        <f t="shared" si="2"/>
        <v>0</v>
      </c>
      <c r="W5" s="517">
        <f t="shared" si="2"/>
        <v>0</v>
      </c>
      <c r="X5" s="517">
        <f t="shared" si="2"/>
        <v>0</v>
      </c>
      <c r="Y5" s="517">
        <f t="shared" si="2"/>
        <v>0</v>
      </c>
      <c r="Z5" s="517">
        <f t="shared" si="2"/>
        <v>0</v>
      </c>
      <c r="AA5" s="517">
        <f t="shared" si="2"/>
        <v>0</v>
      </c>
      <c r="AB5" s="517">
        <f t="shared" si="2"/>
        <v>0</v>
      </c>
      <c r="AC5" s="517">
        <f t="shared" si="2"/>
        <v>0</v>
      </c>
      <c r="AD5" s="517">
        <f t="shared" si="2"/>
        <v>0</v>
      </c>
      <c r="AE5" s="517">
        <f t="shared" si="2"/>
        <v>0</v>
      </c>
      <c r="AF5" s="517">
        <f t="shared" si="2"/>
        <v>0</v>
      </c>
      <c r="AG5" s="517">
        <f t="shared" si="2"/>
        <v>0</v>
      </c>
      <c r="AH5" s="517">
        <f t="shared" si="2"/>
        <v>1659.9435153078261</v>
      </c>
      <c r="AI5" s="517">
        <f t="shared" si="2"/>
        <v>1792.1343128758599</v>
      </c>
      <c r="AJ5" s="517">
        <f t="shared" si="2"/>
        <v>1981.2107295895348</v>
      </c>
      <c r="AK5" s="517">
        <f t="shared" si="2"/>
        <v>2255.9282400413831</v>
      </c>
      <c r="AL5" s="517">
        <f t="shared" si="2"/>
        <v>2417.1250547400077</v>
      </c>
      <c r="AM5" s="517">
        <f t="shared" si="2"/>
        <v>2453.0162562895484</v>
      </c>
      <c r="AN5" s="517">
        <f t="shared" si="2"/>
        <v>2795.4057492428551</v>
      </c>
      <c r="AO5" s="517">
        <f t="shared" si="2"/>
        <v>3056.2766144896923</v>
      </c>
      <c r="AP5" s="517">
        <f t="shared" si="2"/>
        <v>3334.1359305710021</v>
      </c>
      <c r="AQ5" s="517">
        <f t="shared" si="2"/>
        <v>3619.0325436077005</v>
      </c>
      <c r="AR5" s="517">
        <f t="shared" si="2"/>
        <v>4120.4154610469932</v>
      </c>
      <c r="AS5" s="517">
        <f t="shared" si="2"/>
        <v>4649.1906503585542</v>
      </c>
      <c r="AT5" s="517">
        <f t="shared" si="2"/>
        <v>5362.9922575999344</v>
      </c>
      <c r="AU5" s="517">
        <f t="shared" si="2"/>
        <v>6739.9336377056543</v>
      </c>
      <c r="AV5" s="517">
        <f t="shared" si="2"/>
        <v>7963.9994719953866</v>
      </c>
      <c r="AW5" s="517">
        <f t="shared" si="2"/>
        <v>9216.9656368973046</v>
      </c>
      <c r="AX5" s="517">
        <f t="shared" si="2"/>
        <v>10225.021256654652</v>
      </c>
      <c r="AY5" s="517">
        <f t="shared" si="2"/>
        <v>10765.217292034049</v>
      </c>
      <c r="AZ5" s="517">
        <f t="shared" si="2"/>
        <v>11100.797527991303</v>
      </c>
      <c r="BA5" s="517">
        <f t="shared" si="2"/>
        <v>11285.78715130033</v>
      </c>
      <c r="BB5" s="517">
        <f t="shared" si="2"/>
        <v>11507.882074852045</v>
      </c>
      <c r="BC5" s="517">
        <f t="shared" si="2"/>
        <v>11542.301361696584</v>
      </c>
      <c r="BD5" s="517">
        <f t="shared" si="2"/>
        <v>12014.255000000001</v>
      </c>
      <c r="BE5" s="517">
        <f t="shared" si="2"/>
        <v>12392.217338892206</v>
      </c>
      <c r="BF5" s="517">
        <f t="shared" si="2"/>
        <v>12325.947699970275</v>
      </c>
      <c r="BG5" s="517">
        <f t="shared" si="2"/>
        <v>12495.266684366108</v>
      </c>
      <c r="BH5" s="517">
        <f t="shared" si="2"/>
        <v>12172.78706759938</v>
      </c>
      <c r="BI5" s="517">
        <f t="shared" si="2"/>
        <v>11954.071771256264</v>
      </c>
      <c r="BJ5" s="517">
        <f t="shared" si="2"/>
        <v>11908.755623242781</v>
      </c>
      <c r="BK5" s="517">
        <f t="shared" si="2"/>
        <v>12411.436029490982</v>
      </c>
      <c r="BL5" s="517">
        <f t="shared" si="2"/>
        <v>12453.678815330739</v>
      </c>
      <c r="BM5" s="517">
        <f t="shared" si="2"/>
        <v>13083.972559046761</v>
      </c>
      <c r="BN5" s="517">
        <f t="shared" si="2"/>
        <v>13141.076623992645</v>
      </c>
      <c r="BO5" s="517">
        <f t="shared" si="2"/>
        <v>13243.032113571322</v>
      </c>
      <c r="BP5" s="517">
        <f t="shared" ref="BP5:CH5" si="3">BP8+BP22+BP25+BP29+BP32+BP35+BP39+BP42+BP46</f>
        <v>13272.310041567645</v>
      </c>
      <c r="BQ5" s="517">
        <f t="shared" si="3"/>
        <v>13330.209035966524</v>
      </c>
      <c r="BR5" s="517">
        <f t="shared" si="3"/>
        <v>14137.195853360297</v>
      </c>
      <c r="BS5" s="517">
        <f t="shared" si="3"/>
        <v>14923.978229338798</v>
      </c>
      <c r="BT5" s="517">
        <f t="shared" si="3"/>
        <v>15275.93347966805</v>
      </c>
      <c r="BU5" s="517">
        <f t="shared" si="3"/>
        <v>15819.051281187107</v>
      </c>
      <c r="BV5" s="517">
        <f t="shared" si="3"/>
        <v>16227.373680752875</v>
      </c>
      <c r="BW5" s="517">
        <f t="shared" si="3"/>
        <v>17068.931284734652</v>
      </c>
      <c r="BX5" s="517">
        <f t="shared" si="3"/>
        <v>19105.983794088781</v>
      </c>
      <c r="BY5" s="517">
        <f t="shared" si="3"/>
        <v>20645.512854163848</v>
      </c>
      <c r="BZ5" s="517">
        <f t="shared" si="3"/>
        <v>21385.767483959204</v>
      </c>
      <c r="CA5" s="517">
        <f t="shared" si="3"/>
        <v>25303.175645378673</v>
      </c>
      <c r="CB5" s="517">
        <f t="shared" si="3"/>
        <v>29650.041225416197</v>
      </c>
      <c r="CC5" s="517">
        <f t="shared" si="3"/>
        <v>31518.34707134038</v>
      </c>
      <c r="CD5" s="517">
        <f t="shared" si="3"/>
        <v>33383.618165965258</v>
      </c>
      <c r="CE5" s="517">
        <f t="shared" si="3"/>
        <v>34264.185905698418</v>
      </c>
      <c r="CF5" s="517">
        <f t="shared" si="3"/>
        <v>34782.68882233926</v>
      </c>
      <c r="CG5" s="517">
        <f t="shared" si="3"/>
        <v>35426.57990164651</v>
      </c>
      <c r="CH5" s="518">
        <f t="shared" si="3"/>
        <v>36240.742791646968</v>
      </c>
    </row>
    <row r="6" spans="1:86" s="287" customFormat="1" ht="15.6" x14ac:dyDescent="0.3">
      <c r="A6" s="461"/>
      <c r="B6" s="515" t="s">
        <v>568</v>
      </c>
      <c r="C6" s="123"/>
      <c r="D6" s="517">
        <f t="shared" ref="D6:BO6" si="4">D23+D26+D30+D33+D36+D40</f>
        <v>0</v>
      </c>
      <c r="E6" s="517">
        <f t="shared" si="4"/>
        <v>0</v>
      </c>
      <c r="F6" s="517">
        <f t="shared" si="4"/>
        <v>0</v>
      </c>
      <c r="G6" s="517">
        <f t="shared" si="4"/>
        <v>0</v>
      </c>
      <c r="H6" s="517">
        <f t="shared" si="4"/>
        <v>0</v>
      </c>
      <c r="I6" s="517">
        <f t="shared" si="4"/>
        <v>0</v>
      </c>
      <c r="J6" s="517">
        <f t="shared" si="4"/>
        <v>0</v>
      </c>
      <c r="K6" s="517">
        <f t="shared" si="4"/>
        <v>0</v>
      </c>
      <c r="L6" s="517">
        <f t="shared" si="4"/>
        <v>0</v>
      </c>
      <c r="M6" s="517">
        <f t="shared" si="4"/>
        <v>0</v>
      </c>
      <c r="N6" s="517">
        <f t="shared" si="4"/>
        <v>0</v>
      </c>
      <c r="O6" s="517">
        <f t="shared" si="4"/>
        <v>0</v>
      </c>
      <c r="P6" s="517">
        <f t="shared" si="4"/>
        <v>0</v>
      </c>
      <c r="Q6" s="517">
        <f t="shared" si="4"/>
        <v>0</v>
      </c>
      <c r="R6" s="517">
        <f t="shared" si="4"/>
        <v>0</v>
      </c>
      <c r="S6" s="517">
        <f t="shared" si="4"/>
        <v>0</v>
      </c>
      <c r="T6" s="517">
        <f t="shared" si="4"/>
        <v>0</v>
      </c>
      <c r="U6" s="517">
        <f t="shared" si="4"/>
        <v>0</v>
      </c>
      <c r="V6" s="517">
        <f t="shared" si="4"/>
        <v>0</v>
      </c>
      <c r="W6" s="517">
        <f t="shared" si="4"/>
        <v>0</v>
      </c>
      <c r="X6" s="517">
        <f t="shared" si="4"/>
        <v>0</v>
      </c>
      <c r="Y6" s="517">
        <f t="shared" si="4"/>
        <v>0</v>
      </c>
      <c r="Z6" s="517">
        <f t="shared" si="4"/>
        <v>0</v>
      </c>
      <c r="AA6" s="517">
        <f t="shared" si="4"/>
        <v>0</v>
      </c>
      <c r="AB6" s="517">
        <f t="shared" si="4"/>
        <v>0</v>
      </c>
      <c r="AC6" s="517">
        <f t="shared" si="4"/>
        <v>0</v>
      </c>
      <c r="AD6" s="517">
        <f t="shared" si="4"/>
        <v>0</v>
      </c>
      <c r="AE6" s="517">
        <f t="shared" si="4"/>
        <v>0</v>
      </c>
      <c r="AF6" s="517">
        <f t="shared" si="4"/>
        <v>0</v>
      </c>
      <c r="AG6" s="517">
        <f t="shared" si="4"/>
        <v>0</v>
      </c>
      <c r="AH6" s="517">
        <f t="shared" si="4"/>
        <v>75.056484692173782</v>
      </c>
      <c r="AI6" s="517">
        <f t="shared" si="4"/>
        <v>88.865687124140152</v>
      </c>
      <c r="AJ6" s="517">
        <f t="shared" si="4"/>
        <v>102.78927041046519</v>
      </c>
      <c r="AK6" s="517">
        <f t="shared" si="4"/>
        <v>122.07175995861695</v>
      </c>
      <c r="AL6" s="517">
        <f t="shared" si="4"/>
        <v>142.87494525999253</v>
      </c>
      <c r="AM6" s="517">
        <f t="shared" si="4"/>
        <v>170.98374371045185</v>
      </c>
      <c r="AN6" s="517">
        <f t="shared" si="4"/>
        <v>214.59425075714512</v>
      </c>
      <c r="AO6" s="517">
        <f t="shared" si="4"/>
        <v>266.72338551030731</v>
      </c>
      <c r="AP6" s="517">
        <f t="shared" si="4"/>
        <v>342.7020694289975</v>
      </c>
      <c r="AQ6" s="517">
        <f t="shared" si="4"/>
        <v>424.5434563922999</v>
      </c>
      <c r="AR6" s="517">
        <f t="shared" si="4"/>
        <v>519.12653895300627</v>
      </c>
      <c r="AS6" s="517">
        <f t="shared" si="4"/>
        <v>639.13134964144592</v>
      </c>
      <c r="AT6" s="517">
        <f t="shared" si="4"/>
        <v>795.04874240006654</v>
      </c>
      <c r="AU6" s="517">
        <f t="shared" si="4"/>
        <v>1014.2053622943447</v>
      </c>
      <c r="AV6" s="517">
        <f t="shared" si="4"/>
        <v>1148.7175280046133</v>
      </c>
      <c r="AW6" s="517">
        <f t="shared" si="4"/>
        <v>1277.1013631026954</v>
      </c>
      <c r="AX6" s="517">
        <f t="shared" si="4"/>
        <v>1355.5027433453472</v>
      </c>
      <c r="AY6" s="517">
        <f t="shared" si="4"/>
        <v>1183.1347079659499</v>
      </c>
      <c r="AZ6" s="517">
        <f t="shared" si="4"/>
        <v>973.60747200869753</v>
      </c>
      <c r="BA6" s="517">
        <f t="shared" si="4"/>
        <v>804.31084869967242</v>
      </c>
      <c r="BB6" s="517">
        <f t="shared" si="4"/>
        <v>574.92992514795503</v>
      </c>
      <c r="BC6" s="517">
        <f t="shared" si="4"/>
        <v>304.97763830341717</v>
      </c>
      <c r="BD6" s="517">
        <f t="shared" si="4"/>
        <v>166.136</v>
      </c>
      <c r="BE6" s="517">
        <f t="shared" si="4"/>
        <v>165.48699999999999</v>
      </c>
      <c r="BF6" s="517">
        <f t="shared" si="4"/>
        <v>162.65124892159454</v>
      </c>
      <c r="BG6" s="517">
        <f t="shared" si="4"/>
        <v>169.90298870138361</v>
      </c>
      <c r="BH6" s="517">
        <f t="shared" si="4"/>
        <v>124.283</v>
      </c>
      <c r="BI6" s="517">
        <f t="shared" si="4"/>
        <v>128.26055663881266</v>
      </c>
      <c r="BJ6" s="517">
        <f t="shared" si="4"/>
        <v>135.16607401724025</v>
      </c>
      <c r="BK6" s="517">
        <f t="shared" si="4"/>
        <v>200.75442016647554</v>
      </c>
      <c r="BL6" s="517">
        <f t="shared" si="4"/>
        <v>175.53506304142508</v>
      </c>
      <c r="BM6" s="517">
        <f t="shared" si="4"/>
        <v>183.23841614855513</v>
      </c>
      <c r="BN6" s="517">
        <f t="shared" si="4"/>
        <v>169.98493378695881</v>
      </c>
      <c r="BO6" s="517">
        <f t="shared" si="4"/>
        <v>169.32235473338639</v>
      </c>
      <c r="BP6" s="517">
        <f t="shared" ref="BP6:CH6" si="5">BP23+BP26+BP30+BP33+BP36+BP40</f>
        <v>159.46672221701033</v>
      </c>
      <c r="BQ6" s="517">
        <f t="shared" si="5"/>
        <v>144.67452092278563</v>
      </c>
      <c r="BR6" s="517">
        <f t="shared" si="5"/>
        <v>138.30903393915511</v>
      </c>
      <c r="BS6" s="517">
        <f t="shared" si="5"/>
        <v>128.19760849598063</v>
      </c>
      <c r="BT6" s="517">
        <f t="shared" si="5"/>
        <v>120.30785280289261</v>
      </c>
      <c r="BU6" s="517">
        <f t="shared" si="5"/>
        <v>104.98221706204986</v>
      </c>
      <c r="BV6" s="517">
        <f t="shared" si="5"/>
        <v>95.955396013713354</v>
      </c>
      <c r="BW6" s="517">
        <f t="shared" si="5"/>
        <v>88.741009500324324</v>
      </c>
      <c r="BX6" s="517">
        <f t="shared" si="5"/>
        <v>71.893421583468523</v>
      </c>
      <c r="BY6" s="517">
        <f t="shared" si="5"/>
        <v>62.260187286584021</v>
      </c>
      <c r="BZ6" s="517">
        <f t="shared" si="5"/>
        <v>58.278141023782517</v>
      </c>
      <c r="CA6" s="517">
        <f t="shared" si="5"/>
        <v>56.333228858904526</v>
      </c>
      <c r="CB6" s="517">
        <f t="shared" si="5"/>
        <v>53.703721716988795</v>
      </c>
      <c r="CC6" s="517">
        <f t="shared" si="5"/>
        <v>46.660923507876802</v>
      </c>
      <c r="CD6" s="517">
        <f t="shared" si="5"/>
        <v>41.89194035280741</v>
      </c>
      <c r="CE6" s="517">
        <f t="shared" si="5"/>
        <v>36.012481297221363</v>
      </c>
      <c r="CF6" s="517">
        <f t="shared" si="5"/>
        <v>29.62082391791574</v>
      </c>
      <c r="CG6" s="517">
        <f t="shared" si="5"/>
        <v>23.053664102695826</v>
      </c>
      <c r="CH6" s="518">
        <f t="shared" si="5"/>
        <v>16.249639752334858</v>
      </c>
    </row>
    <row r="7" spans="1:86" s="287" customFormat="1" ht="15.6" x14ac:dyDescent="0.3">
      <c r="A7" s="461"/>
      <c r="B7" s="538"/>
      <c r="C7" s="123"/>
      <c r="D7" s="517"/>
      <c r="E7" s="517"/>
      <c r="F7" s="517"/>
      <c r="G7" s="517"/>
      <c r="H7" s="517"/>
      <c r="I7" s="517"/>
      <c r="J7" s="517"/>
      <c r="K7" s="517"/>
      <c r="L7" s="517"/>
      <c r="M7" s="517"/>
      <c r="N7" s="517"/>
      <c r="O7" s="517"/>
      <c r="P7" s="517"/>
      <c r="Q7" s="517"/>
      <c r="R7" s="517"/>
      <c r="S7" s="517"/>
      <c r="T7" s="517"/>
      <c r="U7" s="517"/>
      <c r="V7" s="517"/>
      <c r="W7" s="517"/>
      <c r="X7" s="517"/>
      <c r="Y7" s="517"/>
      <c r="Z7" s="517"/>
      <c r="AA7" s="517"/>
      <c r="AB7" s="517"/>
      <c r="AC7" s="517"/>
      <c r="AD7" s="517"/>
      <c r="AE7" s="517"/>
      <c r="AF7" s="517"/>
      <c r="AG7" s="517"/>
      <c r="AH7" s="517"/>
      <c r="AI7" s="517"/>
      <c r="AJ7" s="517"/>
      <c r="AK7" s="517"/>
      <c r="AL7" s="517"/>
      <c r="AM7" s="517"/>
      <c r="AN7" s="517"/>
      <c r="AO7" s="517"/>
      <c r="AP7" s="517"/>
      <c r="AQ7" s="517"/>
      <c r="AR7" s="517"/>
      <c r="AS7" s="517"/>
      <c r="AT7" s="517"/>
      <c r="AU7" s="517"/>
      <c r="AV7" s="517"/>
      <c r="AW7" s="517"/>
      <c r="AX7" s="517"/>
      <c r="AY7" s="517"/>
      <c r="AZ7" s="517"/>
      <c r="BA7" s="517"/>
      <c r="BB7" s="517"/>
      <c r="BC7" s="517"/>
      <c r="BD7" s="517"/>
      <c r="BE7" s="517"/>
      <c r="BF7" s="517"/>
      <c r="BG7" s="517"/>
      <c r="BH7" s="517"/>
      <c r="BI7" s="517"/>
      <c r="BJ7" s="517"/>
      <c r="BK7" s="517"/>
      <c r="BL7" s="517"/>
      <c r="BM7" s="517"/>
      <c r="BN7" s="517"/>
      <c r="BO7" s="517"/>
      <c r="BP7" s="517"/>
      <c r="BQ7" s="517"/>
      <c r="BR7" s="517"/>
      <c r="BS7" s="517"/>
      <c r="BT7" s="517"/>
      <c r="BU7" s="517"/>
      <c r="BV7" s="517"/>
      <c r="BW7" s="517"/>
      <c r="BX7" s="517"/>
      <c r="BY7" s="517"/>
      <c r="BZ7" s="517"/>
      <c r="CA7" s="517"/>
      <c r="CB7" s="517"/>
      <c r="CC7" s="517"/>
      <c r="CD7" s="517"/>
      <c r="CE7" s="517"/>
      <c r="CF7" s="517"/>
      <c r="CG7" s="517"/>
      <c r="CH7" s="518"/>
    </row>
    <row r="8" spans="1:86" s="287" customFormat="1" ht="15.6" x14ac:dyDescent="0.3">
      <c r="A8" s="467"/>
      <c r="B8" s="123" t="s">
        <v>394</v>
      </c>
      <c r="C8" s="123"/>
      <c r="D8" s="510">
        <f t="shared" ref="D8:BO8" si="6">SUM(D9,D13)</f>
        <v>0</v>
      </c>
      <c r="E8" s="510">
        <f t="shared" si="6"/>
        <v>0</v>
      </c>
      <c r="F8" s="510">
        <f t="shared" si="6"/>
        <v>0</v>
      </c>
      <c r="G8" s="510">
        <f t="shared" si="6"/>
        <v>0</v>
      </c>
      <c r="H8" s="510">
        <f t="shared" si="6"/>
        <v>0</v>
      </c>
      <c r="I8" s="510">
        <f t="shared" si="6"/>
        <v>0</v>
      </c>
      <c r="J8" s="510">
        <f t="shared" si="6"/>
        <v>0</v>
      </c>
      <c r="K8" s="510">
        <f t="shared" si="6"/>
        <v>0</v>
      </c>
      <c r="L8" s="510">
        <f t="shared" si="6"/>
        <v>0</v>
      </c>
      <c r="M8" s="510">
        <f t="shared" si="6"/>
        <v>0</v>
      </c>
      <c r="N8" s="510">
        <f t="shared" si="6"/>
        <v>0</v>
      </c>
      <c r="O8" s="510">
        <f t="shared" si="6"/>
        <v>0</v>
      </c>
      <c r="P8" s="510">
        <f t="shared" si="6"/>
        <v>0</v>
      </c>
      <c r="Q8" s="510">
        <f t="shared" si="6"/>
        <v>0</v>
      </c>
      <c r="R8" s="510">
        <f t="shared" si="6"/>
        <v>0</v>
      </c>
      <c r="S8" s="510">
        <f t="shared" si="6"/>
        <v>0</v>
      </c>
      <c r="T8" s="510">
        <f t="shared" si="6"/>
        <v>0</v>
      </c>
      <c r="U8" s="510">
        <f t="shared" si="6"/>
        <v>0</v>
      </c>
      <c r="V8" s="510">
        <f t="shared" si="6"/>
        <v>0</v>
      </c>
      <c r="W8" s="510">
        <f t="shared" si="6"/>
        <v>0</v>
      </c>
      <c r="X8" s="510">
        <f t="shared" si="6"/>
        <v>0</v>
      </c>
      <c r="Y8" s="510">
        <f t="shared" si="6"/>
        <v>0</v>
      </c>
      <c r="Z8" s="510">
        <f t="shared" si="6"/>
        <v>0</v>
      </c>
      <c r="AA8" s="510">
        <f t="shared" si="6"/>
        <v>0</v>
      </c>
      <c r="AB8" s="510">
        <f t="shared" si="6"/>
        <v>0</v>
      </c>
      <c r="AC8" s="510">
        <f t="shared" si="6"/>
        <v>0</v>
      </c>
      <c r="AD8" s="510">
        <f t="shared" si="6"/>
        <v>0</v>
      </c>
      <c r="AE8" s="510">
        <f t="shared" si="6"/>
        <v>0</v>
      </c>
      <c r="AF8" s="510">
        <f t="shared" si="6"/>
        <v>0</v>
      </c>
      <c r="AG8" s="510">
        <f t="shared" si="6"/>
        <v>0</v>
      </c>
      <c r="AH8" s="510">
        <f t="shared" si="6"/>
        <v>0</v>
      </c>
      <c r="AI8" s="510">
        <f t="shared" si="6"/>
        <v>0</v>
      </c>
      <c r="AJ8" s="510">
        <f t="shared" si="6"/>
        <v>0</v>
      </c>
      <c r="AK8" s="510">
        <f t="shared" si="6"/>
        <v>0</v>
      </c>
      <c r="AL8" s="510">
        <f t="shared" si="6"/>
        <v>0</v>
      </c>
      <c r="AM8" s="510">
        <f t="shared" si="6"/>
        <v>0</v>
      </c>
      <c r="AN8" s="510">
        <f t="shared" si="6"/>
        <v>0</v>
      </c>
      <c r="AO8" s="510">
        <f t="shared" si="6"/>
        <v>0</v>
      </c>
      <c r="AP8" s="510">
        <f t="shared" si="6"/>
        <v>0</v>
      </c>
      <c r="AQ8" s="510">
        <f t="shared" si="6"/>
        <v>0</v>
      </c>
      <c r="AR8" s="510">
        <f t="shared" si="6"/>
        <v>0</v>
      </c>
      <c r="AS8" s="510">
        <f t="shared" si="6"/>
        <v>0</v>
      </c>
      <c r="AT8" s="510">
        <f t="shared" si="6"/>
        <v>0</v>
      </c>
      <c r="AU8" s="510">
        <f t="shared" si="6"/>
        <v>0</v>
      </c>
      <c r="AV8" s="510">
        <f t="shared" si="6"/>
        <v>0</v>
      </c>
      <c r="AW8" s="510">
        <f t="shared" si="6"/>
        <v>0</v>
      </c>
      <c r="AX8" s="510">
        <f t="shared" si="6"/>
        <v>0</v>
      </c>
      <c r="AY8" s="510">
        <f t="shared" si="6"/>
        <v>0</v>
      </c>
      <c r="AZ8" s="510">
        <f t="shared" si="6"/>
        <v>0</v>
      </c>
      <c r="BA8" s="510">
        <f t="shared" si="6"/>
        <v>0</v>
      </c>
      <c r="BB8" s="510">
        <f t="shared" si="6"/>
        <v>0</v>
      </c>
      <c r="BC8" s="510">
        <f t="shared" si="6"/>
        <v>0</v>
      </c>
      <c r="BD8" s="510">
        <f t="shared" si="6"/>
        <v>0</v>
      </c>
      <c r="BE8" s="510">
        <f t="shared" si="6"/>
        <v>0</v>
      </c>
      <c r="BF8" s="510">
        <f t="shared" si="6"/>
        <v>0</v>
      </c>
      <c r="BG8" s="510">
        <f t="shared" si="6"/>
        <v>0</v>
      </c>
      <c r="BH8" s="510">
        <f t="shared" si="6"/>
        <v>0</v>
      </c>
      <c r="BI8" s="510">
        <f t="shared" si="6"/>
        <v>0</v>
      </c>
      <c r="BJ8" s="510">
        <f t="shared" si="6"/>
        <v>0</v>
      </c>
      <c r="BK8" s="510">
        <f t="shared" si="6"/>
        <v>0</v>
      </c>
      <c r="BL8" s="510">
        <f t="shared" si="6"/>
        <v>127.18792894999999</v>
      </c>
      <c r="BM8" s="510">
        <f t="shared" si="6"/>
        <v>1267.3993002300001</v>
      </c>
      <c r="BN8" s="510">
        <f>SUM(BN9,BN13)</f>
        <v>2231.7483618999995</v>
      </c>
      <c r="BO8" s="510">
        <f t="shared" si="6"/>
        <v>3554.1022156099998</v>
      </c>
      <c r="BP8" s="510">
        <f>SUM(BP9,BP13)</f>
        <v>6779.6544881600003</v>
      </c>
      <c r="BQ8" s="510">
        <f t="shared" ref="BQ8:CE8" si="7">SUM(BQ9,BQ13)</f>
        <v>10436.707839979998</v>
      </c>
      <c r="BR8" s="510">
        <f t="shared" si="7"/>
        <v>12827.382151169997</v>
      </c>
      <c r="BS8" s="510">
        <f t="shared" si="7"/>
        <v>14271.548569180002</v>
      </c>
      <c r="BT8" s="510">
        <f t="shared" si="7"/>
        <v>14830.444816650004</v>
      </c>
      <c r="BU8" s="510">
        <f t="shared" si="7"/>
        <v>15352.892355200001</v>
      </c>
      <c r="BV8" s="510">
        <f t="shared" si="7"/>
        <v>15097.869323739997</v>
      </c>
      <c r="BW8" s="510">
        <f t="shared" si="7"/>
        <v>13850.988828140005</v>
      </c>
      <c r="BX8" s="510">
        <f t="shared" si="7"/>
        <v>13384.170061050003</v>
      </c>
      <c r="BY8" s="510">
        <f t="shared" si="7"/>
        <v>12688.526055580001</v>
      </c>
      <c r="BZ8" s="510">
        <f t="shared" si="7"/>
        <v>12088.05388639</v>
      </c>
      <c r="CA8" s="510">
        <f t="shared" si="7"/>
        <v>12357.095583569999</v>
      </c>
      <c r="CB8" s="510">
        <f t="shared" si="7"/>
        <v>12337.380917299997</v>
      </c>
      <c r="CC8" s="510">
        <f t="shared" si="7"/>
        <v>7031.6284558548214</v>
      </c>
      <c r="CD8" s="510">
        <f t="shared" si="7"/>
        <v>5305.441170518483</v>
      </c>
      <c r="CE8" s="510">
        <f t="shared" si="7"/>
        <v>5365.9963946981788</v>
      </c>
      <c r="CF8" s="510">
        <f>SUM(CF9,CF13)</f>
        <v>5287.9446140552136</v>
      </c>
      <c r="CG8" s="510">
        <f>SUM(CG9,CG13)</f>
        <v>5181.2324670845919</v>
      </c>
      <c r="CH8" s="513">
        <f>SUM(CH9,CH13)</f>
        <v>5211.6082422275176</v>
      </c>
    </row>
    <row r="9" spans="1:86" x14ac:dyDescent="0.25">
      <c r="B9" s="72" t="s">
        <v>790</v>
      </c>
      <c r="C9" s="51"/>
      <c r="D9" s="517">
        <v>0</v>
      </c>
      <c r="E9" s="517">
        <v>0</v>
      </c>
      <c r="F9" s="517">
        <v>0</v>
      </c>
      <c r="G9" s="517">
        <v>0</v>
      </c>
      <c r="H9" s="517">
        <v>0</v>
      </c>
      <c r="I9" s="517">
        <v>0</v>
      </c>
      <c r="J9" s="517">
        <v>0</v>
      </c>
      <c r="K9" s="517">
        <v>0</v>
      </c>
      <c r="L9" s="517">
        <v>0</v>
      </c>
      <c r="M9" s="517">
        <v>0</v>
      </c>
      <c r="N9" s="517">
        <v>0</v>
      </c>
      <c r="O9" s="517">
        <v>0</v>
      </c>
      <c r="P9" s="517">
        <v>0</v>
      </c>
      <c r="Q9" s="517">
        <v>0</v>
      </c>
      <c r="R9" s="517">
        <v>0</v>
      </c>
      <c r="S9" s="517">
        <v>0</v>
      </c>
      <c r="T9" s="517">
        <v>0</v>
      </c>
      <c r="U9" s="517">
        <v>0</v>
      </c>
      <c r="V9" s="517">
        <v>0</v>
      </c>
      <c r="W9" s="517">
        <v>0</v>
      </c>
      <c r="X9" s="517">
        <v>0</v>
      </c>
      <c r="Y9" s="517">
        <v>0</v>
      </c>
      <c r="Z9" s="517">
        <v>0</v>
      </c>
      <c r="AA9" s="517">
        <v>0</v>
      </c>
      <c r="AB9" s="517">
        <v>0</v>
      </c>
      <c r="AC9" s="517">
        <v>0</v>
      </c>
      <c r="AD9" s="517">
        <v>0</v>
      </c>
      <c r="AE9" s="517">
        <v>0</v>
      </c>
      <c r="AF9" s="517">
        <v>0</v>
      </c>
      <c r="AG9" s="517">
        <v>0</v>
      </c>
      <c r="AH9" s="517">
        <v>0</v>
      </c>
      <c r="AI9" s="517">
        <v>0</v>
      </c>
      <c r="AJ9" s="517">
        <v>0</v>
      </c>
      <c r="AK9" s="517">
        <v>0</v>
      </c>
      <c r="AL9" s="517">
        <v>0</v>
      </c>
      <c r="AM9" s="517">
        <v>0</v>
      </c>
      <c r="AN9" s="517">
        <v>0</v>
      </c>
      <c r="AO9" s="517">
        <v>0</v>
      </c>
      <c r="AP9" s="517">
        <v>0</v>
      </c>
      <c r="AQ9" s="517">
        <v>0</v>
      </c>
      <c r="AR9" s="517">
        <v>0</v>
      </c>
      <c r="AS9" s="517">
        <v>0</v>
      </c>
      <c r="AT9" s="517">
        <v>0</v>
      </c>
      <c r="AU9" s="517">
        <v>0</v>
      </c>
      <c r="AV9" s="517">
        <v>0</v>
      </c>
      <c r="AW9" s="517">
        <v>0</v>
      </c>
      <c r="AX9" s="517">
        <v>0</v>
      </c>
      <c r="AY9" s="517">
        <v>0</v>
      </c>
      <c r="AZ9" s="517">
        <v>0</v>
      </c>
      <c r="BA9" s="517">
        <v>0</v>
      </c>
      <c r="BB9" s="517">
        <v>0</v>
      </c>
      <c r="BC9" s="517">
        <v>0</v>
      </c>
      <c r="BD9" s="517">
        <v>0</v>
      </c>
      <c r="BE9" s="517">
        <v>0</v>
      </c>
      <c r="BF9" s="517">
        <v>0</v>
      </c>
      <c r="BG9" s="517">
        <v>0</v>
      </c>
      <c r="BH9" s="517">
        <v>0</v>
      </c>
      <c r="BI9" s="517">
        <v>0</v>
      </c>
      <c r="BJ9" s="517">
        <v>0</v>
      </c>
      <c r="BK9" s="517">
        <v>0</v>
      </c>
      <c r="BL9" s="517">
        <f>SUM(BL10:BL12)</f>
        <v>64.379764080000001</v>
      </c>
      <c r="BM9" s="517">
        <f>SUM(BM10:BM12)</f>
        <v>580.96194385999991</v>
      </c>
      <c r="BN9" s="517">
        <f>SUM(BN10:BN12)</f>
        <v>954.84283311999991</v>
      </c>
      <c r="BO9" s="517">
        <f>SUM(BO10:BO12)</f>
        <v>1398.5169151799998</v>
      </c>
      <c r="BP9" s="517">
        <f t="shared" ref="BP9:CE9" si="8">SUM(BP10:BP12)</f>
        <v>2304.75857546</v>
      </c>
      <c r="BQ9" s="517">
        <f t="shared" si="8"/>
        <v>3538.8798924699986</v>
      </c>
      <c r="BR9" s="517">
        <f t="shared" si="8"/>
        <v>4100.9191948399985</v>
      </c>
      <c r="BS9" s="517">
        <f t="shared" si="8"/>
        <v>4456.6648349100014</v>
      </c>
      <c r="BT9" s="517">
        <f t="shared" si="8"/>
        <v>4687.0089817599983</v>
      </c>
      <c r="BU9" s="517">
        <f t="shared" si="8"/>
        <v>4711.3251268400008</v>
      </c>
      <c r="BV9" s="517">
        <f t="shared" si="8"/>
        <v>4562.8610960799988</v>
      </c>
      <c r="BW9" s="517">
        <f t="shared" si="8"/>
        <v>4511.989815750002</v>
      </c>
      <c r="BX9" s="517">
        <f t="shared" si="8"/>
        <v>4567.4714387700005</v>
      </c>
      <c r="BY9" s="517">
        <f t="shared" si="8"/>
        <v>4506.7600548400005</v>
      </c>
      <c r="BZ9" s="517">
        <f t="shared" si="8"/>
        <v>4527.0250168000011</v>
      </c>
      <c r="CA9" s="517">
        <f t="shared" si="8"/>
        <v>4911.44486676</v>
      </c>
      <c r="CB9" s="517">
        <f t="shared" si="8"/>
        <v>5168.0190595399999</v>
      </c>
      <c r="CC9" s="517">
        <f t="shared" si="8"/>
        <v>5142.6044726493265</v>
      </c>
      <c r="CD9" s="517">
        <f t="shared" si="8"/>
        <v>5273.8613406414834</v>
      </c>
      <c r="CE9" s="517">
        <f t="shared" si="8"/>
        <v>5336.7480936915508</v>
      </c>
      <c r="CF9" s="517">
        <f>SUM(CF10:CF12)</f>
        <v>5260.8536826295094</v>
      </c>
      <c r="CG9" s="517">
        <f>SUM(CG10:CG12)</f>
        <v>5156.1377565067551</v>
      </c>
      <c r="CH9" s="518">
        <f>SUM(CH10:CH12)</f>
        <v>5188.3606377352335</v>
      </c>
    </row>
    <row r="10" spans="1:86" x14ac:dyDescent="0.25">
      <c r="B10" s="333" t="s">
        <v>547</v>
      </c>
      <c r="C10" s="515"/>
      <c r="D10" s="517">
        <v>0</v>
      </c>
      <c r="E10" s="517">
        <v>0</v>
      </c>
      <c r="F10" s="517">
        <v>0</v>
      </c>
      <c r="G10" s="517">
        <v>0</v>
      </c>
      <c r="H10" s="517">
        <v>0</v>
      </c>
      <c r="I10" s="517">
        <v>0</v>
      </c>
      <c r="J10" s="517">
        <v>0</v>
      </c>
      <c r="K10" s="517">
        <v>0</v>
      </c>
      <c r="L10" s="517">
        <v>0</v>
      </c>
      <c r="M10" s="517">
        <v>0</v>
      </c>
      <c r="N10" s="517">
        <v>0</v>
      </c>
      <c r="O10" s="517">
        <v>0</v>
      </c>
      <c r="P10" s="517">
        <v>0</v>
      </c>
      <c r="Q10" s="517">
        <v>0</v>
      </c>
      <c r="R10" s="517">
        <v>0</v>
      </c>
      <c r="S10" s="517">
        <v>0</v>
      </c>
      <c r="T10" s="517">
        <v>0</v>
      </c>
      <c r="U10" s="517">
        <v>0</v>
      </c>
      <c r="V10" s="517">
        <v>0</v>
      </c>
      <c r="W10" s="517">
        <v>0</v>
      </c>
      <c r="X10" s="517">
        <v>0</v>
      </c>
      <c r="Y10" s="517">
        <v>0</v>
      </c>
      <c r="Z10" s="517">
        <v>0</v>
      </c>
      <c r="AA10" s="517">
        <v>0</v>
      </c>
      <c r="AB10" s="517">
        <v>0</v>
      </c>
      <c r="AC10" s="517">
        <v>0</v>
      </c>
      <c r="AD10" s="517">
        <v>0</v>
      </c>
      <c r="AE10" s="517">
        <v>0</v>
      </c>
      <c r="AF10" s="517">
        <v>0</v>
      </c>
      <c r="AG10" s="517">
        <v>0</v>
      </c>
      <c r="AH10" s="517">
        <v>0</v>
      </c>
      <c r="AI10" s="517">
        <v>0</v>
      </c>
      <c r="AJ10" s="517">
        <v>0</v>
      </c>
      <c r="AK10" s="517">
        <v>0</v>
      </c>
      <c r="AL10" s="517">
        <v>0</v>
      </c>
      <c r="AM10" s="517">
        <v>0</v>
      </c>
      <c r="AN10" s="517">
        <v>0</v>
      </c>
      <c r="AO10" s="517">
        <v>0</v>
      </c>
      <c r="AP10" s="517">
        <v>0</v>
      </c>
      <c r="AQ10" s="517">
        <v>0</v>
      </c>
      <c r="AR10" s="517">
        <v>0</v>
      </c>
      <c r="AS10" s="517">
        <v>0</v>
      </c>
      <c r="AT10" s="517">
        <v>0</v>
      </c>
      <c r="AU10" s="517">
        <v>0</v>
      </c>
      <c r="AV10" s="517">
        <v>0</v>
      </c>
      <c r="AW10" s="517">
        <v>0</v>
      </c>
      <c r="AX10" s="517">
        <v>0</v>
      </c>
      <c r="AY10" s="517">
        <v>0</v>
      </c>
      <c r="AZ10" s="517">
        <v>0</v>
      </c>
      <c r="BA10" s="517">
        <v>0</v>
      </c>
      <c r="BB10" s="517">
        <v>0</v>
      </c>
      <c r="BC10" s="517">
        <v>0</v>
      </c>
      <c r="BD10" s="517">
        <v>0</v>
      </c>
      <c r="BE10" s="517">
        <v>0</v>
      </c>
      <c r="BF10" s="517">
        <v>0</v>
      </c>
      <c r="BG10" s="517">
        <v>0</v>
      </c>
      <c r="BH10" s="517">
        <v>0</v>
      </c>
      <c r="BI10" s="517">
        <v>0</v>
      </c>
      <c r="BJ10" s="517">
        <v>0</v>
      </c>
      <c r="BK10" s="517">
        <v>0</v>
      </c>
      <c r="BL10" s="517">
        <v>59.439229722159169</v>
      </c>
      <c r="BM10" s="517">
        <v>398.34870338712346</v>
      </c>
      <c r="BN10" s="517">
        <v>468.20475344214412</v>
      </c>
      <c r="BO10" s="517">
        <v>471.00414737742267</v>
      </c>
      <c r="BP10" s="517">
        <v>555.63097238618491</v>
      </c>
      <c r="BQ10" s="517">
        <v>481.86507341433418</v>
      </c>
      <c r="BR10" s="517">
        <v>431.11865560276999</v>
      </c>
      <c r="BS10" s="517">
        <v>338.04319223048395</v>
      </c>
      <c r="BT10" s="517">
        <v>309.82324418737073</v>
      </c>
      <c r="BU10" s="517">
        <v>282.50107422928357</v>
      </c>
      <c r="BV10" s="517">
        <v>158.58573909275663</v>
      </c>
      <c r="BW10" s="517">
        <v>115.23896004314145</v>
      </c>
      <c r="BX10" s="517">
        <v>200.73141640560533</v>
      </c>
      <c r="BY10" s="517">
        <v>213.99291156878866</v>
      </c>
      <c r="BZ10" s="517">
        <v>191.40756997672975</v>
      </c>
      <c r="CA10" s="517">
        <v>191.53246605869012</v>
      </c>
      <c r="CB10" s="517">
        <v>179.12588373696485</v>
      </c>
      <c r="CC10" s="517">
        <v>184.21382218659616</v>
      </c>
      <c r="CD10" s="517">
        <v>225.05390640411559</v>
      </c>
      <c r="CE10" s="517">
        <v>237.1989473796958</v>
      </c>
      <c r="CF10" s="517">
        <v>244.89964463107947</v>
      </c>
      <c r="CG10" s="517">
        <v>250.19086220873368</v>
      </c>
      <c r="CH10" s="518">
        <v>255.85475157430622</v>
      </c>
    </row>
    <row r="11" spans="1:86" x14ac:dyDescent="0.25">
      <c r="B11" s="333" t="s">
        <v>791</v>
      </c>
      <c r="C11" s="515"/>
      <c r="D11" s="517">
        <v>0</v>
      </c>
      <c r="E11" s="517">
        <v>0</v>
      </c>
      <c r="F11" s="517">
        <v>0</v>
      </c>
      <c r="G11" s="517">
        <v>0</v>
      </c>
      <c r="H11" s="517">
        <v>0</v>
      </c>
      <c r="I11" s="517">
        <v>0</v>
      </c>
      <c r="J11" s="517">
        <v>0</v>
      </c>
      <c r="K11" s="517">
        <v>0</v>
      </c>
      <c r="L11" s="517">
        <v>0</v>
      </c>
      <c r="M11" s="517">
        <v>0</v>
      </c>
      <c r="N11" s="517">
        <v>0</v>
      </c>
      <c r="O11" s="517">
        <v>0</v>
      </c>
      <c r="P11" s="517">
        <v>0</v>
      </c>
      <c r="Q11" s="517">
        <v>0</v>
      </c>
      <c r="R11" s="517">
        <v>0</v>
      </c>
      <c r="S11" s="517">
        <v>0</v>
      </c>
      <c r="T11" s="517">
        <v>0</v>
      </c>
      <c r="U11" s="517">
        <v>0</v>
      </c>
      <c r="V11" s="517">
        <v>0</v>
      </c>
      <c r="W11" s="517">
        <v>0</v>
      </c>
      <c r="X11" s="517">
        <v>0</v>
      </c>
      <c r="Y11" s="517">
        <v>0</v>
      </c>
      <c r="Z11" s="517">
        <v>0</v>
      </c>
      <c r="AA11" s="517">
        <v>0</v>
      </c>
      <c r="AB11" s="517">
        <v>0</v>
      </c>
      <c r="AC11" s="517">
        <v>0</v>
      </c>
      <c r="AD11" s="517">
        <v>0</v>
      </c>
      <c r="AE11" s="517">
        <v>0</v>
      </c>
      <c r="AF11" s="517">
        <v>0</v>
      </c>
      <c r="AG11" s="517">
        <v>0</v>
      </c>
      <c r="AH11" s="517">
        <v>0</v>
      </c>
      <c r="AI11" s="517">
        <v>0</v>
      </c>
      <c r="AJ11" s="517">
        <v>0</v>
      </c>
      <c r="AK11" s="517">
        <v>0</v>
      </c>
      <c r="AL11" s="517">
        <v>0</v>
      </c>
      <c r="AM11" s="517">
        <v>0</v>
      </c>
      <c r="AN11" s="517">
        <v>0</v>
      </c>
      <c r="AO11" s="517">
        <v>0</v>
      </c>
      <c r="AP11" s="517">
        <v>0</v>
      </c>
      <c r="AQ11" s="517">
        <v>0</v>
      </c>
      <c r="AR11" s="517">
        <v>0</v>
      </c>
      <c r="AS11" s="517">
        <v>0</v>
      </c>
      <c r="AT11" s="517">
        <v>0</v>
      </c>
      <c r="AU11" s="517">
        <v>0</v>
      </c>
      <c r="AV11" s="517">
        <v>0</v>
      </c>
      <c r="AW11" s="517">
        <v>0</v>
      </c>
      <c r="AX11" s="517">
        <v>0</v>
      </c>
      <c r="AY11" s="517">
        <v>0</v>
      </c>
      <c r="AZ11" s="517">
        <v>0</v>
      </c>
      <c r="BA11" s="517">
        <v>0</v>
      </c>
      <c r="BB11" s="517">
        <v>0</v>
      </c>
      <c r="BC11" s="517">
        <v>0</v>
      </c>
      <c r="BD11" s="517">
        <v>0</v>
      </c>
      <c r="BE11" s="517">
        <v>0</v>
      </c>
      <c r="BF11" s="517">
        <v>0</v>
      </c>
      <c r="BG11" s="517">
        <v>0</v>
      </c>
      <c r="BH11" s="517">
        <v>0</v>
      </c>
      <c r="BI11" s="517">
        <v>0</v>
      </c>
      <c r="BJ11" s="517">
        <v>0</v>
      </c>
      <c r="BK11" s="517">
        <v>0</v>
      </c>
      <c r="BL11" s="517">
        <v>2.7215671600525173</v>
      </c>
      <c r="BM11" s="517">
        <v>124.95805821650838</v>
      </c>
      <c r="BN11" s="517">
        <v>353.35394914685565</v>
      </c>
      <c r="BO11" s="517">
        <v>595.95602065950209</v>
      </c>
      <c r="BP11" s="517">
        <v>677.67918756495885</v>
      </c>
      <c r="BQ11" s="517">
        <v>649.03122862517091</v>
      </c>
      <c r="BR11" s="517">
        <v>207.402013027555</v>
      </c>
      <c r="BS11" s="517">
        <v>86.777513749166062</v>
      </c>
      <c r="BT11" s="517">
        <v>100.20175081132075</v>
      </c>
      <c r="BU11" s="517">
        <v>122.06407750032587</v>
      </c>
      <c r="BV11" s="517">
        <v>81.542383029979874</v>
      </c>
      <c r="BW11" s="517">
        <v>51.3100452073</v>
      </c>
      <c r="BX11" s="517">
        <v>18.669103589259141</v>
      </c>
      <c r="BY11" s="517">
        <v>15.496824957643282</v>
      </c>
      <c r="BZ11" s="517">
        <v>18.120386940786286</v>
      </c>
      <c r="CA11" s="517">
        <v>24.314095512137971</v>
      </c>
      <c r="CB11" s="517">
        <v>27.03233998777565</v>
      </c>
      <c r="CC11" s="517">
        <v>19.226289662655585</v>
      </c>
      <c r="CD11" s="517">
        <v>10.975455314076749</v>
      </c>
      <c r="CE11" s="517">
        <v>49.344047301904197</v>
      </c>
      <c r="CF11" s="517">
        <v>66.976176485328494</v>
      </c>
      <c r="CG11" s="517">
        <v>79.090704343552062</v>
      </c>
      <c r="CH11" s="518">
        <v>90.12989923066516</v>
      </c>
    </row>
    <row r="12" spans="1:86" x14ac:dyDescent="0.25">
      <c r="B12" s="333" t="s">
        <v>549</v>
      </c>
      <c r="C12" s="515"/>
      <c r="D12" s="517">
        <v>0</v>
      </c>
      <c r="E12" s="517">
        <v>0</v>
      </c>
      <c r="F12" s="517">
        <v>0</v>
      </c>
      <c r="G12" s="517">
        <v>0</v>
      </c>
      <c r="H12" s="517">
        <v>0</v>
      </c>
      <c r="I12" s="517">
        <v>0</v>
      </c>
      <c r="J12" s="517">
        <v>0</v>
      </c>
      <c r="K12" s="517">
        <v>0</v>
      </c>
      <c r="L12" s="517">
        <v>0</v>
      </c>
      <c r="M12" s="517">
        <v>0</v>
      </c>
      <c r="N12" s="517">
        <v>0</v>
      </c>
      <c r="O12" s="517">
        <v>0</v>
      </c>
      <c r="P12" s="517">
        <v>0</v>
      </c>
      <c r="Q12" s="517">
        <v>0</v>
      </c>
      <c r="R12" s="517">
        <v>0</v>
      </c>
      <c r="S12" s="517">
        <v>0</v>
      </c>
      <c r="T12" s="517">
        <v>0</v>
      </c>
      <c r="U12" s="517">
        <v>0</v>
      </c>
      <c r="V12" s="517">
        <v>0</v>
      </c>
      <c r="W12" s="517">
        <v>0</v>
      </c>
      <c r="X12" s="517">
        <v>0</v>
      </c>
      <c r="Y12" s="517">
        <v>0</v>
      </c>
      <c r="Z12" s="517">
        <v>0</v>
      </c>
      <c r="AA12" s="517">
        <v>0</v>
      </c>
      <c r="AB12" s="517">
        <v>0</v>
      </c>
      <c r="AC12" s="517">
        <v>0</v>
      </c>
      <c r="AD12" s="517">
        <v>0</v>
      </c>
      <c r="AE12" s="517">
        <v>0</v>
      </c>
      <c r="AF12" s="517">
        <v>0</v>
      </c>
      <c r="AG12" s="517">
        <v>0</v>
      </c>
      <c r="AH12" s="517">
        <v>0</v>
      </c>
      <c r="AI12" s="517">
        <v>0</v>
      </c>
      <c r="AJ12" s="517">
        <v>0</v>
      </c>
      <c r="AK12" s="517">
        <v>0</v>
      </c>
      <c r="AL12" s="517">
        <v>0</v>
      </c>
      <c r="AM12" s="517">
        <v>0</v>
      </c>
      <c r="AN12" s="517">
        <v>0</v>
      </c>
      <c r="AO12" s="517">
        <v>0</v>
      </c>
      <c r="AP12" s="517">
        <v>0</v>
      </c>
      <c r="AQ12" s="517">
        <v>0</v>
      </c>
      <c r="AR12" s="517">
        <v>0</v>
      </c>
      <c r="AS12" s="517">
        <v>0</v>
      </c>
      <c r="AT12" s="517">
        <v>0</v>
      </c>
      <c r="AU12" s="517">
        <v>0</v>
      </c>
      <c r="AV12" s="517">
        <v>0</v>
      </c>
      <c r="AW12" s="517">
        <v>0</v>
      </c>
      <c r="AX12" s="517">
        <v>0</v>
      </c>
      <c r="AY12" s="517">
        <v>0</v>
      </c>
      <c r="AZ12" s="517">
        <v>0</v>
      </c>
      <c r="BA12" s="517">
        <v>0</v>
      </c>
      <c r="BB12" s="517">
        <v>0</v>
      </c>
      <c r="BC12" s="517">
        <v>0</v>
      </c>
      <c r="BD12" s="517">
        <v>0</v>
      </c>
      <c r="BE12" s="517">
        <v>0</v>
      </c>
      <c r="BF12" s="517">
        <v>0</v>
      </c>
      <c r="BG12" s="517">
        <v>0</v>
      </c>
      <c r="BH12" s="517">
        <v>0</v>
      </c>
      <c r="BI12" s="517">
        <v>0</v>
      </c>
      <c r="BJ12" s="517">
        <v>0</v>
      </c>
      <c r="BK12" s="517">
        <v>0</v>
      </c>
      <c r="BL12" s="517">
        <v>2.2189671977883112</v>
      </c>
      <c r="BM12" s="517">
        <v>57.655182256368107</v>
      </c>
      <c r="BN12" s="517">
        <v>133.28413053100019</v>
      </c>
      <c r="BO12" s="517">
        <v>331.55674714307514</v>
      </c>
      <c r="BP12" s="517">
        <v>1071.4484155088562</v>
      </c>
      <c r="BQ12" s="517">
        <v>2407.9835904304932</v>
      </c>
      <c r="BR12" s="517">
        <v>3462.3985262096739</v>
      </c>
      <c r="BS12" s="517">
        <v>4031.8441289303519</v>
      </c>
      <c r="BT12" s="517">
        <v>4276.9839867613073</v>
      </c>
      <c r="BU12" s="517">
        <v>4306.7599751103917</v>
      </c>
      <c r="BV12" s="517">
        <v>4322.7329739572624</v>
      </c>
      <c r="BW12" s="517">
        <v>4345.4408104995609</v>
      </c>
      <c r="BX12" s="517">
        <v>4348.0709187751363</v>
      </c>
      <c r="BY12" s="517">
        <v>4277.2703183135682</v>
      </c>
      <c r="BZ12" s="517">
        <v>4317.4970598824848</v>
      </c>
      <c r="CA12" s="517">
        <v>4695.5983051891717</v>
      </c>
      <c r="CB12" s="517">
        <v>4961.8608358152596</v>
      </c>
      <c r="CC12" s="517">
        <v>4939.164360800075</v>
      </c>
      <c r="CD12" s="517">
        <v>5037.831978923291</v>
      </c>
      <c r="CE12" s="517">
        <v>5050.2050990099506</v>
      </c>
      <c r="CF12" s="517">
        <v>4948.9778615131017</v>
      </c>
      <c r="CG12" s="517">
        <v>4826.8561899544693</v>
      </c>
      <c r="CH12" s="518">
        <v>4842.3759869302621</v>
      </c>
    </row>
    <row r="13" spans="1:86" x14ac:dyDescent="0.25">
      <c r="B13" s="72" t="s">
        <v>792</v>
      </c>
      <c r="C13" s="51"/>
      <c r="D13" s="517">
        <v>0</v>
      </c>
      <c r="E13" s="517">
        <v>0</v>
      </c>
      <c r="F13" s="517">
        <v>0</v>
      </c>
      <c r="G13" s="517">
        <v>0</v>
      </c>
      <c r="H13" s="517">
        <v>0</v>
      </c>
      <c r="I13" s="517">
        <v>0</v>
      </c>
      <c r="J13" s="517">
        <v>0</v>
      </c>
      <c r="K13" s="517">
        <v>0</v>
      </c>
      <c r="L13" s="517">
        <v>0</v>
      </c>
      <c r="M13" s="517">
        <v>0</v>
      </c>
      <c r="N13" s="517">
        <v>0</v>
      </c>
      <c r="O13" s="517">
        <v>0</v>
      </c>
      <c r="P13" s="517">
        <v>0</v>
      </c>
      <c r="Q13" s="517">
        <v>0</v>
      </c>
      <c r="R13" s="517">
        <v>0</v>
      </c>
      <c r="S13" s="517">
        <v>0</v>
      </c>
      <c r="T13" s="517">
        <v>0</v>
      </c>
      <c r="U13" s="517">
        <v>0</v>
      </c>
      <c r="V13" s="517">
        <v>0</v>
      </c>
      <c r="W13" s="517">
        <v>0</v>
      </c>
      <c r="X13" s="517">
        <v>0</v>
      </c>
      <c r="Y13" s="517">
        <v>0</v>
      </c>
      <c r="Z13" s="517">
        <v>0</v>
      </c>
      <c r="AA13" s="517">
        <v>0</v>
      </c>
      <c r="AB13" s="517">
        <v>0</v>
      </c>
      <c r="AC13" s="517">
        <v>0</v>
      </c>
      <c r="AD13" s="517">
        <v>0</v>
      </c>
      <c r="AE13" s="517">
        <v>0</v>
      </c>
      <c r="AF13" s="517">
        <v>0</v>
      </c>
      <c r="AG13" s="517">
        <v>0</v>
      </c>
      <c r="AH13" s="517">
        <v>0</v>
      </c>
      <c r="AI13" s="517">
        <v>0</v>
      </c>
      <c r="AJ13" s="517">
        <v>0</v>
      </c>
      <c r="AK13" s="517">
        <v>0</v>
      </c>
      <c r="AL13" s="517">
        <v>0</v>
      </c>
      <c r="AM13" s="517">
        <v>0</v>
      </c>
      <c r="AN13" s="517">
        <v>0</v>
      </c>
      <c r="AO13" s="517">
        <v>0</v>
      </c>
      <c r="AP13" s="517">
        <v>0</v>
      </c>
      <c r="AQ13" s="517">
        <v>0</v>
      </c>
      <c r="AR13" s="517">
        <v>0</v>
      </c>
      <c r="AS13" s="517">
        <v>0</v>
      </c>
      <c r="AT13" s="517">
        <v>0</v>
      </c>
      <c r="AU13" s="517">
        <v>0</v>
      </c>
      <c r="AV13" s="517">
        <v>0</v>
      </c>
      <c r="AW13" s="517">
        <v>0</v>
      </c>
      <c r="AX13" s="517">
        <v>0</v>
      </c>
      <c r="AY13" s="517">
        <v>0</v>
      </c>
      <c r="AZ13" s="517">
        <v>0</v>
      </c>
      <c r="BA13" s="517">
        <v>0</v>
      </c>
      <c r="BB13" s="517">
        <v>0</v>
      </c>
      <c r="BC13" s="517">
        <v>0</v>
      </c>
      <c r="BD13" s="517">
        <v>0</v>
      </c>
      <c r="BE13" s="517">
        <v>0</v>
      </c>
      <c r="BF13" s="517">
        <v>0</v>
      </c>
      <c r="BG13" s="517">
        <v>0</v>
      </c>
      <c r="BH13" s="517">
        <v>0</v>
      </c>
      <c r="BI13" s="517">
        <v>0</v>
      </c>
      <c r="BJ13" s="517">
        <v>0</v>
      </c>
      <c r="BK13" s="517">
        <v>0</v>
      </c>
      <c r="BL13" s="517">
        <f t="shared" ref="BL13:CH13" si="9">SUM(BL14:BL16)</f>
        <v>62.808164869999992</v>
      </c>
      <c r="BM13" s="517">
        <f t="shared" si="9"/>
        <v>686.4373563700002</v>
      </c>
      <c r="BN13" s="517">
        <f t="shared" si="9"/>
        <v>1276.9055287799997</v>
      </c>
      <c r="BO13" s="517">
        <f t="shared" si="9"/>
        <v>2155.5853004299997</v>
      </c>
      <c r="BP13" s="517">
        <f t="shared" si="9"/>
        <v>4474.8959126999998</v>
      </c>
      <c r="BQ13" s="517">
        <f t="shared" si="9"/>
        <v>6897.8279475099998</v>
      </c>
      <c r="BR13" s="517">
        <f t="shared" si="9"/>
        <v>8726.4629563299986</v>
      </c>
      <c r="BS13" s="517">
        <f t="shared" si="9"/>
        <v>9814.8837342700008</v>
      </c>
      <c r="BT13" s="517">
        <f t="shared" si="9"/>
        <v>10143.435834890006</v>
      </c>
      <c r="BU13" s="517">
        <f t="shared" si="9"/>
        <v>10641.56722836</v>
      </c>
      <c r="BV13" s="517">
        <f t="shared" si="9"/>
        <v>10535.008227659999</v>
      </c>
      <c r="BW13" s="517">
        <f t="shared" si="9"/>
        <v>9338.9990123900025</v>
      </c>
      <c r="BX13" s="517">
        <f t="shared" si="9"/>
        <v>8816.6986222800024</v>
      </c>
      <c r="BY13" s="517">
        <f t="shared" si="9"/>
        <v>8181.7660007400009</v>
      </c>
      <c r="BZ13" s="517">
        <f t="shared" si="9"/>
        <v>7561.0288695899999</v>
      </c>
      <c r="CA13" s="517">
        <f t="shared" si="9"/>
        <v>7445.6507168099988</v>
      </c>
      <c r="CB13" s="517">
        <f t="shared" si="9"/>
        <v>7169.3618577599982</v>
      </c>
      <c r="CC13" s="517">
        <f t="shared" si="9"/>
        <v>1889.0239832054951</v>
      </c>
      <c r="CD13" s="517">
        <f t="shared" si="9"/>
        <v>31.579829876999227</v>
      </c>
      <c r="CE13" s="517">
        <f t="shared" si="9"/>
        <v>29.248301006628175</v>
      </c>
      <c r="CF13" s="517">
        <f t="shared" si="9"/>
        <v>27.090931425704124</v>
      </c>
      <c r="CG13" s="517">
        <f t="shared" si="9"/>
        <v>25.094710577836892</v>
      </c>
      <c r="CH13" s="518">
        <f t="shared" si="9"/>
        <v>23.247604492284307</v>
      </c>
    </row>
    <row r="14" spans="1:86" x14ac:dyDescent="0.25">
      <c r="B14" s="333" t="s">
        <v>547</v>
      </c>
      <c r="C14" s="515"/>
      <c r="D14" s="517">
        <v>0</v>
      </c>
      <c r="E14" s="517">
        <v>0</v>
      </c>
      <c r="F14" s="517">
        <v>0</v>
      </c>
      <c r="G14" s="517">
        <v>0</v>
      </c>
      <c r="H14" s="517">
        <v>0</v>
      </c>
      <c r="I14" s="517">
        <v>0</v>
      </c>
      <c r="J14" s="517">
        <v>0</v>
      </c>
      <c r="K14" s="517">
        <v>0</v>
      </c>
      <c r="L14" s="517">
        <v>0</v>
      </c>
      <c r="M14" s="517">
        <v>0</v>
      </c>
      <c r="N14" s="517">
        <v>0</v>
      </c>
      <c r="O14" s="517">
        <v>0</v>
      </c>
      <c r="P14" s="517">
        <v>0</v>
      </c>
      <c r="Q14" s="517">
        <v>0</v>
      </c>
      <c r="R14" s="517">
        <v>0</v>
      </c>
      <c r="S14" s="517">
        <v>0</v>
      </c>
      <c r="T14" s="517">
        <v>0</v>
      </c>
      <c r="U14" s="517">
        <v>0</v>
      </c>
      <c r="V14" s="517">
        <v>0</v>
      </c>
      <c r="W14" s="517">
        <v>0</v>
      </c>
      <c r="X14" s="517">
        <v>0</v>
      </c>
      <c r="Y14" s="517">
        <v>0</v>
      </c>
      <c r="Z14" s="517">
        <v>0</v>
      </c>
      <c r="AA14" s="517">
        <v>0</v>
      </c>
      <c r="AB14" s="517">
        <v>0</v>
      </c>
      <c r="AC14" s="517">
        <v>0</v>
      </c>
      <c r="AD14" s="517">
        <v>0</v>
      </c>
      <c r="AE14" s="517">
        <v>0</v>
      </c>
      <c r="AF14" s="517">
        <v>0</v>
      </c>
      <c r="AG14" s="517">
        <v>0</v>
      </c>
      <c r="AH14" s="517">
        <v>0</v>
      </c>
      <c r="AI14" s="517">
        <v>0</v>
      </c>
      <c r="AJ14" s="517">
        <v>0</v>
      </c>
      <c r="AK14" s="517">
        <v>0</v>
      </c>
      <c r="AL14" s="517">
        <v>0</v>
      </c>
      <c r="AM14" s="517">
        <v>0</v>
      </c>
      <c r="AN14" s="517">
        <v>0</v>
      </c>
      <c r="AO14" s="517">
        <v>0</v>
      </c>
      <c r="AP14" s="517">
        <v>0</v>
      </c>
      <c r="AQ14" s="517">
        <v>0</v>
      </c>
      <c r="AR14" s="517">
        <v>0</v>
      </c>
      <c r="AS14" s="517">
        <v>0</v>
      </c>
      <c r="AT14" s="517">
        <v>0</v>
      </c>
      <c r="AU14" s="517">
        <v>0</v>
      </c>
      <c r="AV14" s="517">
        <v>0</v>
      </c>
      <c r="AW14" s="517">
        <v>0</v>
      </c>
      <c r="AX14" s="517">
        <v>0</v>
      </c>
      <c r="AY14" s="517">
        <v>0</v>
      </c>
      <c r="AZ14" s="517">
        <v>0</v>
      </c>
      <c r="BA14" s="517">
        <v>0</v>
      </c>
      <c r="BB14" s="517">
        <v>0</v>
      </c>
      <c r="BC14" s="517">
        <v>0</v>
      </c>
      <c r="BD14" s="517">
        <v>0</v>
      </c>
      <c r="BE14" s="517">
        <v>0</v>
      </c>
      <c r="BF14" s="517">
        <v>0</v>
      </c>
      <c r="BG14" s="517">
        <v>0</v>
      </c>
      <c r="BH14" s="517">
        <v>0</v>
      </c>
      <c r="BI14" s="517">
        <v>0</v>
      </c>
      <c r="BJ14" s="517">
        <v>0</v>
      </c>
      <c r="BK14" s="517">
        <v>0</v>
      </c>
      <c r="BL14" s="517">
        <v>56.760396859939483</v>
      </c>
      <c r="BM14" s="517">
        <v>485.65064439592379</v>
      </c>
      <c r="BN14" s="517">
        <v>706.84818816706706</v>
      </c>
      <c r="BO14" s="517">
        <v>863.27839205061048</v>
      </c>
      <c r="BP14" s="517">
        <v>1247.2615802462533</v>
      </c>
      <c r="BQ14" s="517">
        <v>1409.208543423181</v>
      </c>
      <c r="BR14" s="517">
        <v>1560.1474336531285</v>
      </c>
      <c r="BS14" s="517">
        <v>1209.9354977134094</v>
      </c>
      <c r="BT14" s="517">
        <v>886.98877892368671</v>
      </c>
      <c r="BU14" s="517">
        <v>833.65461441317314</v>
      </c>
      <c r="BV14" s="517">
        <v>401.60075936869799</v>
      </c>
      <c r="BW14" s="517">
        <v>100.11753022402326</v>
      </c>
      <c r="BX14" s="517">
        <v>51.134006851704562</v>
      </c>
      <c r="BY14" s="517">
        <v>24.142244723186369</v>
      </c>
      <c r="BZ14" s="517">
        <v>10.272410592974545</v>
      </c>
      <c r="CA14" s="517">
        <v>5.7221000186500115</v>
      </c>
      <c r="CB14" s="517">
        <v>3.0875776432651567</v>
      </c>
      <c r="CC14" s="517">
        <v>0.30092254812335389</v>
      </c>
      <c r="CD14" s="517">
        <v>5.0306840783264145E-3</v>
      </c>
      <c r="CE14" s="517">
        <v>4.6592702609620333E-3</v>
      </c>
      <c r="CF14" s="517">
        <v>4.3156001131464169E-3</v>
      </c>
      <c r="CG14" s="517">
        <v>3.9976010461690746E-3</v>
      </c>
      <c r="CH14" s="518">
        <v>3.7033560419444927E-3</v>
      </c>
    </row>
    <row r="15" spans="1:86" x14ac:dyDescent="0.25">
      <c r="B15" s="333" t="s">
        <v>791</v>
      </c>
      <c r="C15" s="515"/>
      <c r="D15" s="517">
        <v>0</v>
      </c>
      <c r="E15" s="517">
        <v>0</v>
      </c>
      <c r="F15" s="517">
        <v>0</v>
      </c>
      <c r="G15" s="517">
        <v>0</v>
      </c>
      <c r="H15" s="517">
        <v>0</v>
      </c>
      <c r="I15" s="517">
        <v>0</v>
      </c>
      <c r="J15" s="517">
        <v>0</v>
      </c>
      <c r="K15" s="517">
        <v>0</v>
      </c>
      <c r="L15" s="517">
        <v>0</v>
      </c>
      <c r="M15" s="517">
        <v>0</v>
      </c>
      <c r="N15" s="517">
        <v>0</v>
      </c>
      <c r="O15" s="517">
        <v>0</v>
      </c>
      <c r="P15" s="517">
        <v>0</v>
      </c>
      <c r="Q15" s="517">
        <v>0</v>
      </c>
      <c r="R15" s="517">
        <v>0</v>
      </c>
      <c r="S15" s="517">
        <v>0</v>
      </c>
      <c r="T15" s="517">
        <v>0</v>
      </c>
      <c r="U15" s="517">
        <v>0</v>
      </c>
      <c r="V15" s="517">
        <v>0</v>
      </c>
      <c r="W15" s="517">
        <v>0</v>
      </c>
      <c r="X15" s="517">
        <v>0</v>
      </c>
      <c r="Y15" s="517">
        <v>0</v>
      </c>
      <c r="Z15" s="517">
        <v>0</v>
      </c>
      <c r="AA15" s="517">
        <v>0</v>
      </c>
      <c r="AB15" s="517">
        <v>0</v>
      </c>
      <c r="AC15" s="517">
        <v>0</v>
      </c>
      <c r="AD15" s="517">
        <v>0</v>
      </c>
      <c r="AE15" s="517">
        <v>0</v>
      </c>
      <c r="AF15" s="517">
        <v>0</v>
      </c>
      <c r="AG15" s="517">
        <v>0</v>
      </c>
      <c r="AH15" s="517">
        <v>0</v>
      </c>
      <c r="AI15" s="517">
        <v>0</v>
      </c>
      <c r="AJ15" s="517">
        <v>0</v>
      </c>
      <c r="AK15" s="517">
        <v>0</v>
      </c>
      <c r="AL15" s="517">
        <v>0</v>
      </c>
      <c r="AM15" s="517">
        <v>0</v>
      </c>
      <c r="AN15" s="517">
        <v>0</v>
      </c>
      <c r="AO15" s="517">
        <v>0</v>
      </c>
      <c r="AP15" s="517">
        <v>0</v>
      </c>
      <c r="AQ15" s="517">
        <v>0</v>
      </c>
      <c r="AR15" s="517">
        <v>0</v>
      </c>
      <c r="AS15" s="517">
        <v>0</v>
      </c>
      <c r="AT15" s="517">
        <v>0</v>
      </c>
      <c r="AU15" s="517">
        <v>0</v>
      </c>
      <c r="AV15" s="517">
        <v>0</v>
      </c>
      <c r="AW15" s="517">
        <v>0</v>
      </c>
      <c r="AX15" s="517">
        <v>0</v>
      </c>
      <c r="AY15" s="517">
        <v>0</v>
      </c>
      <c r="AZ15" s="517">
        <v>0</v>
      </c>
      <c r="BA15" s="517">
        <v>0</v>
      </c>
      <c r="BB15" s="517">
        <v>0</v>
      </c>
      <c r="BC15" s="517">
        <v>0</v>
      </c>
      <c r="BD15" s="517">
        <v>0</v>
      </c>
      <c r="BE15" s="517">
        <v>0</v>
      </c>
      <c r="BF15" s="517">
        <v>0</v>
      </c>
      <c r="BG15" s="517">
        <v>0</v>
      </c>
      <c r="BH15" s="517">
        <v>0</v>
      </c>
      <c r="BI15" s="517">
        <v>0</v>
      </c>
      <c r="BJ15" s="517">
        <v>0</v>
      </c>
      <c r="BK15" s="517">
        <v>0</v>
      </c>
      <c r="BL15" s="517">
        <v>0.87047432142392211</v>
      </c>
      <c r="BM15" s="517">
        <v>141.54873738557404</v>
      </c>
      <c r="BN15" s="517">
        <v>402.72970317666335</v>
      </c>
      <c r="BO15" s="517">
        <v>804.03284371611733</v>
      </c>
      <c r="BP15" s="517">
        <v>1746.6088386345339</v>
      </c>
      <c r="BQ15" s="517">
        <v>2450.2182244415649</v>
      </c>
      <c r="BR15" s="517">
        <v>2597.5443602920268</v>
      </c>
      <c r="BS15" s="517">
        <v>2506.7348625321101</v>
      </c>
      <c r="BT15" s="517">
        <v>2306.6235867474848</v>
      </c>
      <c r="BU15" s="517">
        <v>2286.1026620836897</v>
      </c>
      <c r="BV15" s="517">
        <v>2112.0283974449017</v>
      </c>
      <c r="BW15" s="517">
        <v>1497.592069636215</v>
      </c>
      <c r="BX15" s="517">
        <v>1183.3762528040088</v>
      </c>
      <c r="BY15" s="517">
        <v>1020.1811446740433</v>
      </c>
      <c r="BZ15" s="517">
        <v>933.29965663193434</v>
      </c>
      <c r="CA15" s="517">
        <v>856.06971835694173</v>
      </c>
      <c r="CB15" s="517">
        <v>653.3114933245098</v>
      </c>
      <c r="CC15" s="517">
        <v>135.03761075095238</v>
      </c>
      <c r="CD15" s="517">
        <v>2.2574963644850738</v>
      </c>
      <c r="CE15" s="517">
        <v>2.0908261205649765</v>
      </c>
      <c r="CF15" s="517">
        <v>1.9366057208745424</v>
      </c>
      <c r="CG15" s="517">
        <v>1.7939051007533486</v>
      </c>
      <c r="CH15" s="518">
        <v>1.6618640071440933</v>
      </c>
    </row>
    <row r="16" spans="1:86" x14ac:dyDescent="0.25">
      <c r="B16" s="333" t="s">
        <v>549</v>
      </c>
      <c r="C16" s="515"/>
      <c r="D16" s="517">
        <v>0</v>
      </c>
      <c r="E16" s="517">
        <v>0</v>
      </c>
      <c r="F16" s="517">
        <v>0</v>
      </c>
      <c r="G16" s="517">
        <v>0</v>
      </c>
      <c r="H16" s="517">
        <v>0</v>
      </c>
      <c r="I16" s="517">
        <v>0</v>
      </c>
      <c r="J16" s="517">
        <v>0</v>
      </c>
      <c r="K16" s="517">
        <v>0</v>
      </c>
      <c r="L16" s="517">
        <v>0</v>
      </c>
      <c r="M16" s="517">
        <v>0</v>
      </c>
      <c r="N16" s="517">
        <v>0</v>
      </c>
      <c r="O16" s="517">
        <v>0</v>
      </c>
      <c r="P16" s="517">
        <v>0</v>
      </c>
      <c r="Q16" s="517">
        <v>0</v>
      </c>
      <c r="R16" s="517">
        <v>0</v>
      </c>
      <c r="S16" s="517">
        <v>0</v>
      </c>
      <c r="T16" s="517">
        <v>0</v>
      </c>
      <c r="U16" s="517">
        <v>0</v>
      </c>
      <c r="V16" s="517">
        <v>0</v>
      </c>
      <c r="W16" s="517">
        <v>0</v>
      </c>
      <c r="X16" s="517">
        <v>0</v>
      </c>
      <c r="Y16" s="517">
        <v>0</v>
      </c>
      <c r="Z16" s="517">
        <v>0</v>
      </c>
      <c r="AA16" s="517">
        <v>0</v>
      </c>
      <c r="AB16" s="517">
        <v>0</v>
      </c>
      <c r="AC16" s="517">
        <v>0</v>
      </c>
      <c r="AD16" s="517">
        <v>0</v>
      </c>
      <c r="AE16" s="517">
        <v>0</v>
      </c>
      <c r="AF16" s="517">
        <v>0</v>
      </c>
      <c r="AG16" s="517">
        <v>0</v>
      </c>
      <c r="AH16" s="517">
        <v>0</v>
      </c>
      <c r="AI16" s="517">
        <v>0</v>
      </c>
      <c r="AJ16" s="517">
        <v>0</v>
      </c>
      <c r="AK16" s="517">
        <v>0</v>
      </c>
      <c r="AL16" s="517">
        <v>0</v>
      </c>
      <c r="AM16" s="517">
        <v>0</v>
      </c>
      <c r="AN16" s="517">
        <v>0</v>
      </c>
      <c r="AO16" s="517">
        <v>0</v>
      </c>
      <c r="AP16" s="517">
        <v>0</v>
      </c>
      <c r="AQ16" s="517">
        <v>0</v>
      </c>
      <c r="AR16" s="517">
        <v>0</v>
      </c>
      <c r="AS16" s="517">
        <v>0</v>
      </c>
      <c r="AT16" s="517">
        <v>0</v>
      </c>
      <c r="AU16" s="517">
        <v>0</v>
      </c>
      <c r="AV16" s="517">
        <v>0</v>
      </c>
      <c r="AW16" s="517">
        <v>0</v>
      </c>
      <c r="AX16" s="517">
        <v>0</v>
      </c>
      <c r="AY16" s="517">
        <v>0</v>
      </c>
      <c r="AZ16" s="517">
        <v>0</v>
      </c>
      <c r="BA16" s="517">
        <v>0</v>
      </c>
      <c r="BB16" s="517">
        <v>0</v>
      </c>
      <c r="BC16" s="517">
        <v>0</v>
      </c>
      <c r="BD16" s="517">
        <v>0</v>
      </c>
      <c r="BE16" s="517">
        <v>0</v>
      </c>
      <c r="BF16" s="517">
        <v>0</v>
      </c>
      <c r="BG16" s="517">
        <v>0</v>
      </c>
      <c r="BH16" s="517">
        <v>0</v>
      </c>
      <c r="BI16" s="517">
        <v>0</v>
      </c>
      <c r="BJ16" s="517">
        <v>0</v>
      </c>
      <c r="BK16" s="517">
        <v>0</v>
      </c>
      <c r="BL16" s="517">
        <v>5.1772936886365866</v>
      </c>
      <c r="BM16" s="517">
        <v>59.237974588502404</v>
      </c>
      <c r="BN16" s="517">
        <v>167.3276374362693</v>
      </c>
      <c r="BO16" s="517">
        <v>488.27406466327216</v>
      </c>
      <c r="BP16" s="517">
        <v>1481.0254938192129</v>
      </c>
      <c r="BQ16" s="517">
        <v>3038.4011796452542</v>
      </c>
      <c r="BR16" s="517">
        <v>4568.7711623848436</v>
      </c>
      <c r="BS16" s="517">
        <v>6098.2133740244808</v>
      </c>
      <c r="BT16" s="517">
        <v>6949.8234692188335</v>
      </c>
      <c r="BU16" s="517">
        <v>7521.8099518631361</v>
      </c>
      <c r="BV16" s="517">
        <v>8021.3790708463985</v>
      </c>
      <c r="BW16" s="517">
        <v>7741.2894125297644</v>
      </c>
      <c r="BX16" s="517">
        <v>7582.1883626242889</v>
      </c>
      <c r="BY16" s="517">
        <v>7137.4426113427717</v>
      </c>
      <c r="BZ16" s="517">
        <v>6617.4568023650909</v>
      </c>
      <c r="CA16" s="517">
        <v>6583.8588984344069</v>
      </c>
      <c r="CB16" s="517">
        <v>6512.9627867922236</v>
      </c>
      <c r="CC16" s="517">
        <v>1753.6854499064193</v>
      </c>
      <c r="CD16" s="517">
        <v>29.317302828435828</v>
      </c>
      <c r="CE16" s="517">
        <v>27.152815615802236</v>
      </c>
      <c r="CF16" s="517">
        <v>25.150010104716436</v>
      </c>
      <c r="CG16" s="517">
        <v>23.296807876037374</v>
      </c>
      <c r="CH16" s="518">
        <v>21.582037129098268</v>
      </c>
    </row>
    <row r="17" spans="1:92" s="287" customFormat="1" ht="25.5" customHeight="1" x14ac:dyDescent="0.3">
      <c r="B17" s="79" t="s">
        <v>405</v>
      </c>
      <c r="C17" s="272"/>
      <c r="D17" s="510">
        <f t="shared" ref="D17:BL17" si="10">SUM(D21,D24)</f>
        <v>0</v>
      </c>
      <c r="E17" s="510">
        <f t="shared" si="10"/>
        <v>0</v>
      </c>
      <c r="F17" s="510">
        <f t="shared" si="10"/>
        <v>0</v>
      </c>
      <c r="G17" s="510">
        <f t="shared" si="10"/>
        <v>0</v>
      </c>
      <c r="H17" s="510">
        <f t="shared" si="10"/>
        <v>0</v>
      </c>
      <c r="I17" s="510">
        <f t="shared" si="10"/>
        <v>0</v>
      </c>
      <c r="J17" s="510">
        <f t="shared" si="10"/>
        <v>0</v>
      </c>
      <c r="K17" s="510">
        <f t="shared" si="10"/>
        <v>0</v>
      </c>
      <c r="L17" s="510">
        <f t="shared" si="10"/>
        <v>0</v>
      </c>
      <c r="M17" s="510">
        <f t="shared" si="10"/>
        <v>0</v>
      </c>
      <c r="N17" s="510">
        <f t="shared" si="10"/>
        <v>0</v>
      </c>
      <c r="O17" s="510">
        <f t="shared" si="10"/>
        <v>0</v>
      </c>
      <c r="P17" s="510">
        <f t="shared" si="10"/>
        <v>0</v>
      </c>
      <c r="Q17" s="510">
        <f t="shared" si="10"/>
        <v>0</v>
      </c>
      <c r="R17" s="510">
        <f t="shared" si="10"/>
        <v>0</v>
      </c>
      <c r="S17" s="510">
        <f t="shared" si="10"/>
        <v>0</v>
      </c>
      <c r="T17" s="510">
        <f t="shared" si="10"/>
        <v>0</v>
      </c>
      <c r="U17" s="510">
        <f t="shared" si="10"/>
        <v>0</v>
      </c>
      <c r="V17" s="510">
        <f t="shared" si="10"/>
        <v>0</v>
      </c>
      <c r="W17" s="510">
        <f t="shared" si="10"/>
        <v>0</v>
      </c>
      <c r="X17" s="510">
        <f t="shared" si="10"/>
        <v>0</v>
      </c>
      <c r="Y17" s="510">
        <f t="shared" si="10"/>
        <v>0</v>
      </c>
      <c r="Z17" s="510">
        <f t="shared" si="10"/>
        <v>0</v>
      </c>
      <c r="AA17" s="510">
        <f t="shared" si="10"/>
        <v>0</v>
      </c>
      <c r="AB17" s="510">
        <f t="shared" si="10"/>
        <v>0</v>
      </c>
      <c r="AC17" s="510">
        <f t="shared" si="10"/>
        <v>0</v>
      </c>
      <c r="AD17" s="510">
        <f t="shared" si="10"/>
        <v>0</v>
      </c>
      <c r="AE17" s="510">
        <f t="shared" si="10"/>
        <v>0</v>
      </c>
      <c r="AF17" s="510">
        <f t="shared" si="10"/>
        <v>0</v>
      </c>
      <c r="AG17" s="510">
        <f t="shared" si="10"/>
        <v>0</v>
      </c>
      <c r="AH17" s="510">
        <f t="shared" si="10"/>
        <v>0</v>
      </c>
      <c r="AI17" s="510">
        <f t="shared" si="10"/>
        <v>0</v>
      </c>
      <c r="AJ17" s="510">
        <f t="shared" si="10"/>
        <v>0</v>
      </c>
      <c r="AK17" s="510">
        <f t="shared" si="10"/>
        <v>0</v>
      </c>
      <c r="AL17" s="510">
        <f t="shared" si="10"/>
        <v>0</v>
      </c>
      <c r="AM17" s="510">
        <f t="shared" si="10"/>
        <v>0</v>
      </c>
      <c r="AN17" s="510">
        <f t="shared" si="10"/>
        <v>0</v>
      </c>
      <c r="AO17" s="510">
        <f t="shared" si="10"/>
        <v>0</v>
      </c>
      <c r="AP17" s="510">
        <f t="shared" si="10"/>
        <v>0</v>
      </c>
      <c r="AQ17" s="510">
        <f t="shared" si="10"/>
        <v>0</v>
      </c>
      <c r="AR17" s="510">
        <f t="shared" si="10"/>
        <v>0</v>
      </c>
      <c r="AS17" s="510">
        <f t="shared" si="10"/>
        <v>0</v>
      </c>
      <c r="AT17" s="510">
        <f t="shared" si="10"/>
        <v>0</v>
      </c>
      <c r="AU17" s="510">
        <f t="shared" si="10"/>
        <v>0</v>
      </c>
      <c r="AV17" s="510">
        <f t="shared" si="10"/>
        <v>0</v>
      </c>
      <c r="AW17" s="510">
        <f t="shared" si="10"/>
        <v>0</v>
      </c>
      <c r="AX17" s="510">
        <f t="shared" si="10"/>
        <v>0</v>
      </c>
      <c r="AY17" s="510">
        <f t="shared" si="10"/>
        <v>7622.9400000000005</v>
      </c>
      <c r="AZ17" s="510">
        <f t="shared" si="10"/>
        <v>7661.6239999999998</v>
      </c>
      <c r="BA17" s="510">
        <f t="shared" si="10"/>
        <v>7412.2720000000008</v>
      </c>
      <c r="BB17" s="510">
        <f t="shared" si="10"/>
        <v>7250.5899999999992</v>
      </c>
      <c r="BC17" s="510">
        <f t="shared" si="10"/>
        <v>6790.0400000000009</v>
      </c>
      <c r="BD17" s="510">
        <f t="shared" si="10"/>
        <v>6766.183</v>
      </c>
      <c r="BE17" s="510">
        <f t="shared" si="10"/>
        <v>6749.0433528570848</v>
      </c>
      <c r="BF17" s="510">
        <f t="shared" si="10"/>
        <v>6757.9545089520061</v>
      </c>
      <c r="BG17" s="510">
        <f t="shared" si="10"/>
        <v>6724.1235550023994</v>
      </c>
      <c r="BH17" s="510">
        <f t="shared" si="10"/>
        <v>6662.027</v>
      </c>
      <c r="BI17" s="510">
        <f t="shared" si="10"/>
        <v>6649.9306075199993</v>
      </c>
      <c r="BJ17" s="510">
        <f t="shared" si="10"/>
        <v>6566.1693209299992</v>
      </c>
      <c r="BK17" s="510">
        <f t="shared" si="10"/>
        <v>6657.0001817393668</v>
      </c>
      <c r="BL17" s="510">
        <f t="shared" si="10"/>
        <v>6515.843602259999</v>
      </c>
      <c r="BM17" s="510">
        <f>SUM(BM21,BM24)</f>
        <v>6108.3423565899984</v>
      </c>
      <c r="BN17" s="510">
        <f t="shared" ref="BN17:CE17" si="11">SUM(BN21,BN24)</f>
        <v>5556.0370140352561</v>
      </c>
      <c r="BO17" s="510">
        <f t="shared" si="11"/>
        <v>4935.2797263499997</v>
      </c>
      <c r="BP17" s="510">
        <f t="shared" si="11"/>
        <v>3275.8454461099991</v>
      </c>
      <c r="BQ17" s="510">
        <f>SUM(BQ21,BQ24)</f>
        <v>1186.7982191800004</v>
      </c>
      <c r="BR17" s="510">
        <f t="shared" si="11"/>
        <v>244.52811802000025</v>
      </c>
      <c r="BS17" s="510">
        <f t="shared" si="11"/>
        <v>61.927221750000001</v>
      </c>
      <c r="BT17" s="510">
        <f t="shared" si="11"/>
        <v>14.895368320000006</v>
      </c>
      <c r="BU17" s="510">
        <f t="shared" si="11"/>
        <v>8.92846355</v>
      </c>
      <c r="BV17" s="510">
        <f t="shared" si="11"/>
        <v>0</v>
      </c>
      <c r="BW17" s="510">
        <f t="shared" si="11"/>
        <v>4.8241001800000003</v>
      </c>
      <c r="BX17" s="510">
        <f t="shared" si="11"/>
        <v>4.6269738</v>
      </c>
      <c r="BY17" s="510">
        <f t="shared" si="11"/>
        <v>0</v>
      </c>
      <c r="BZ17" s="510">
        <f t="shared" si="11"/>
        <v>11.75940172</v>
      </c>
      <c r="CA17" s="510">
        <f t="shared" si="11"/>
        <v>-0.90839022999999974</v>
      </c>
      <c r="CB17" s="510">
        <f>SUM(CB21,CB24)</f>
        <v>0.89388662999999979</v>
      </c>
      <c r="CC17" s="510">
        <f t="shared" si="11"/>
        <v>2.5654142480957529</v>
      </c>
      <c r="CD17" s="510">
        <f t="shared" si="11"/>
        <v>1.2498942610542521</v>
      </c>
      <c r="CE17" s="510">
        <f t="shared" si="11"/>
        <v>1.2975455840115813</v>
      </c>
      <c r="CF17" s="510">
        <f>SUM(CF21,CF24)</f>
        <v>1.3322913757232366</v>
      </c>
      <c r="CG17" s="510">
        <f>SUM(CG21,CG24)</f>
        <v>0.65670441664109791</v>
      </c>
      <c r="CH17" s="513">
        <f>SUM(CH21,CH24)</f>
        <v>2.1352575337217314</v>
      </c>
    </row>
    <row r="18" spans="1:92" x14ac:dyDescent="0.25">
      <c r="B18" s="72" t="s">
        <v>793</v>
      </c>
      <c r="C18" s="51"/>
      <c r="D18" s="517">
        <v>0</v>
      </c>
      <c r="E18" s="517">
        <v>0</v>
      </c>
      <c r="F18" s="517">
        <v>0</v>
      </c>
      <c r="G18" s="517">
        <v>0</v>
      </c>
      <c r="H18" s="517">
        <v>0</v>
      </c>
      <c r="I18" s="517">
        <v>0</v>
      </c>
      <c r="J18" s="517">
        <v>0</v>
      </c>
      <c r="K18" s="517">
        <v>0</v>
      </c>
      <c r="L18" s="517">
        <v>0</v>
      </c>
      <c r="M18" s="517">
        <v>0</v>
      </c>
      <c r="N18" s="517">
        <v>0</v>
      </c>
      <c r="O18" s="517">
        <v>0</v>
      </c>
      <c r="P18" s="517">
        <v>0</v>
      </c>
      <c r="Q18" s="517">
        <v>0</v>
      </c>
      <c r="R18" s="517">
        <v>0</v>
      </c>
      <c r="S18" s="517">
        <v>0</v>
      </c>
      <c r="T18" s="517">
        <v>0</v>
      </c>
      <c r="U18" s="517">
        <v>0</v>
      </c>
      <c r="V18" s="517">
        <v>0</v>
      </c>
      <c r="W18" s="517">
        <v>0</v>
      </c>
      <c r="X18" s="517">
        <v>0</v>
      </c>
      <c r="Y18" s="517">
        <v>0</v>
      </c>
      <c r="Z18" s="517">
        <v>0</v>
      </c>
      <c r="AA18" s="517">
        <v>0</v>
      </c>
      <c r="AB18" s="517">
        <v>0</v>
      </c>
      <c r="AC18" s="517">
        <v>0</v>
      </c>
      <c r="AD18" s="517">
        <v>0</v>
      </c>
      <c r="AE18" s="517">
        <v>0</v>
      </c>
      <c r="AF18" s="517">
        <v>0</v>
      </c>
      <c r="AG18" s="517">
        <v>0</v>
      </c>
      <c r="AH18" s="517">
        <v>0</v>
      </c>
      <c r="AI18" s="517">
        <v>0</v>
      </c>
      <c r="AJ18" s="517">
        <v>0</v>
      </c>
      <c r="AK18" s="517">
        <v>0</v>
      </c>
      <c r="AL18" s="517">
        <v>0</v>
      </c>
      <c r="AM18" s="517">
        <v>0</v>
      </c>
      <c r="AN18" s="517">
        <v>0</v>
      </c>
      <c r="AO18" s="517">
        <v>0</v>
      </c>
      <c r="AP18" s="517">
        <v>0</v>
      </c>
      <c r="AQ18" s="517">
        <v>0</v>
      </c>
      <c r="AR18" s="517">
        <v>0</v>
      </c>
      <c r="AS18" s="517">
        <v>0</v>
      </c>
      <c r="AT18" s="517">
        <v>0</v>
      </c>
      <c r="AU18" s="517">
        <v>0</v>
      </c>
      <c r="AV18" s="517">
        <v>0</v>
      </c>
      <c r="AW18" s="517">
        <v>0</v>
      </c>
      <c r="AX18" s="517">
        <v>0</v>
      </c>
      <c r="AY18" s="517">
        <v>278.33999999999997</v>
      </c>
      <c r="AZ18" s="517">
        <v>312.73</v>
      </c>
      <c r="BA18" s="517">
        <v>317.79700000000003</v>
      </c>
      <c r="BB18" s="517">
        <v>282.72800000000001</v>
      </c>
      <c r="BC18" s="517">
        <v>330.15090755271024</v>
      </c>
      <c r="BD18" s="517">
        <v>333.25174293093409</v>
      </c>
      <c r="BE18" s="517">
        <v>333.04137154438575</v>
      </c>
      <c r="BF18" s="517">
        <v>382.88721096740397</v>
      </c>
      <c r="BG18" s="517">
        <v>327.37031524653656</v>
      </c>
      <c r="BH18" s="517">
        <v>304.44139058878591</v>
      </c>
      <c r="BI18" s="517">
        <v>278.06156262040605</v>
      </c>
      <c r="BJ18" s="517">
        <v>289.99861489743967</v>
      </c>
      <c r="BK18" s="517">
        <v>275.18506486688074</v>
      </c>
      <c r="BL18" s="517">
        <v>233.47537700891493</v>
      </c>
      <c r="BM18" s="517">
        <v>25.701808144413643</v>
      </c>
      <c r="BN18" s="517">
        <v>25.203064663515647</v>
      </c>
      <c r="BO18" s="517">
        <v>12.429903442670245</v>
      </c>
      <c r="BP18" s="517">
        <v>4.7759055965311905</v>
      </c>
      <c r="BQ18" s="517">
        <v>3.1683124134191218</v>
      </c>
      <c r="BR18" s="517">
        <v>0.57839741453015014</v>
      </c>
      <c r="BS18" s="517">
        <v>7.8663114070179882E-2</v>
      </c>
      <c r="BT18" s="517">
        <v>1.6086072841076982E-2</v>
      </c>
      <c r="BU18" s="517">
        <v>7.756634753931453E-3</v>
      </c>
      <c r="BV18" s="517">
        <v>0</v>
      </c>
      <c r="BW18" s="517">
        <v>0</v>
      </c>
      <c r="BX18" s="517">
        <v>0</v>
      </c>
      <c r="BY18" s="517">
        <v>0</v>
      </c>
      <c r="BZ18" s="517">
        <v>0</v>
      </c>
      <c r="CA18" s="517">
        <v>0</v>
      </c>
      <c r="CB18" s="517">
        <v>0</v>
      </c>
      <c r="CC18" s="517">
        <v>0</v>
      </c>
      <c r="CD18" s="517">
        <v>0</v>
      </c>
      <c r="CE18" s="517">
        <v>0</v>
      </c>
      <c r="CF18" s="517">
        <v>0</v>
      </c>
      <c r="CG18" s="517">
        <v>0</v>
      </c>
      <c r="CH18" s="518">
        <v>0</v>
      </c>
    </row>
    <row r="19" spans="1:92" x14ac:dyDescent="0.25">
      <c r="B19" s="72" t="s">
        <v>794</v>
      </c>
      <c r="C19" s="51"/>
      <c r="D19" s="517">
        <v>0</v>
      </c>
      <c r="E19" s="517">
        <v>0</v>
      </c>
      <c r="F19" s="517">
        <v>0</v>
      </c>
      <c r="G19" s="517">
        <v>0</v>
      </c>
      <c r="H19" s="517">
        <v>0</v>
      </c>
      <c r="I19" s="517">
        <v>0</v>
      </c>
      <c r="J19" s="517">
        <v>0</v>
      </c>
      <c r="K19" s="517">
        <v>0</v>
      </c>
      <c r="L19" s="517">
        <v>0</v>
      </c>
      <c r="M19" s="517">
        <v>0</v>
      </c>
      <c r="N19" s="517">
        <v>0</v>
      </c>
      <c r="O19" s="517">
        <v>0</v>
      </c>
      <c r="P19" s="517">
        <v>0</v>
      </c>
      <c r="Q19" s="517">
        <v>0</v>
      </c>
      <c r="R19" s="517">
        <v>0</v>
      </c>
      <c r="S19" s="517">
        <v>0</v>
      </c>
      <c r="T19" s="517">
        <v>0</v>
      </c>
      <c r="U19" s="517">
        <v>0</v>
      </c>
      <c r="V19" s="517">
        <v>0</v>
      </c>
      <c r="W19" s="517">
        <v>0</v>
      </c>
      <c r="X19" s="517">
        <v>0</v>
      </c>
      <c r="Y19" s="517">
        <v>0</v>
      </c>
      <c r="Z19" s="517">
        <v>0</v>
      </c>
      <c r="AA19" s="517">
        <v>0</v>
      </c>
      <c r="AB19" s="517">
        <v>0</v>
      </c>
      <c r="AC19" s="517">
        <v>0</v>
      </c>
      <c r="AD19" s="517">
        <v>0</v>
      </c>
      <c r="AE19" s="517">
        <v>0</v>
      </c>
      <c r="AF19" s="517">
        <v>0</v>
      </c>
      <c r="AG19" s="517">
        <v>0</v>
      </c>
      <c r="AH19" s="517">
        <v>0</v>
      </c>
      <c r="AI19" s="517">
        <v>0</v>
      </c>
      <c r="AJ19" s="517">
        <v>0</v>
      </c>
      <c r="AK19" s="517">
        <v>0</v>
      </c>
      <c r="AL19" s="517">
        <v>0</v>
      </c>
      <c r="AM19" s="517">
        <v>0</v>
      </c>
      <c r="AN19" s="517">
        <v>0</v>
      </c>
      <c r="AO19" s="517">
        <v>0</v>
      </c>
      <c r="AP19" s="517">
        <v>0</v>
      </c>
      <c r="AQ19" s="517">
        <v>0</v>
      </c>
      <c r="AR19" s="517">
        <v>0</v>
      </c>
      <c r="AS19" s="517">
        <v>0</v>
      </c>
      <c r="AT19" s="517">
        <v>0</v>
      </c>
      <c r="AU19" s="517">
        <v>0</v>
      </c>
      <c r="AV19" s="517">
        <v>0</v>
      </c>
      <c r="AW19" s="517">
        <v>0</v>
      </c>
      <c r="AX19" s="517">
        <v>0</v>
      </c>
      <c r="AY19" s="517">
        <v>255.893</v>
      </c>
      <c r="AZ19" s="517">
        <v>296.48399999999998</v>
      </c>
      <c r="BA19" s="517">
        <v>316.82499999999999</v>
      </c>
      <c r="BB19" s="517">
        <v>304.512</v>
      </c>
      <c r="BC19" s="517">
        <v>389.09290450278598</v>
      </c>
      <c r="BD19" s="517">
        <v>388.42224478490493</v>
      </c>
      <c r="BE19" s="517">
        <v>403.02054330646723</v>
      </c>
      <c r="BF19" s="517">
        <v>434.43669273899275</v>
      </c>
      <c r="BG19" s="517">
        <v>395.20975548624494</v>
      </c>
      <c r="BH19" s="517">
        <v>385.52086790840985</v>
      </c>
      <c r="BI19" s="517">
        <v>338.42995165229138</v>
      </c>
      <c r="BJ19" s="517">
        <v>343.23821262673005</v>
      </c>
      <c r="BK19" s="517">
        <v>333.42902642687261</v>
      </c>
      <c r="BL19" s="517">
        <v>303.88524745009164</v>
      </c>
      <c r="BM19" s="517">
        <v>89.11510244239652</v>
      </c>
      <c r="BN19" s="517">
        <v>23.972191081960425</v>
      </c>
      <c r="BO19" s="517">
        <v>14.68613337390328</v>
      </c>
      <c r="BP19" s="517">
        <v>6.2138376610834092</v>
      </c>
      <c r="BQ19" s="517">
        <v>1.5341430366137312</v>
      </c>
      <c r="BR19" s="517">
        <v>0.92562324341331403</v>
      </c>
      <c r="BS19" s="517">
        <v>0.11088457245345321</v>
      </c>
      <c r="BT19" s="517">
        <v>2.4473953737035307E-2</v>
      </c>
      <c r="BU19" s="517">
        <v>1.6556657835364592E-2</v>
      </c>
      <c r="BV19" s="517">
        <v>0</v>
      </c>
      <c r="BW19" s="517">
        <v>1.3571335505842021E-2</v>
      </c>
      <c r="BX19" s="517">
        <v>0</v>
      </c>
      <c r="BY19" s="517">
        <v>0</v>
      </c>
      <c r="BZ19" s="517">
        <v>0</v>
      </c>
      <c r="CA19" s="517">
        <v>0</v>
      </c>
      <c r="CB19" s="517">
        <v>0</v>
      </c>
      <c r="CC19" s="517">
        <v>0</v>
      </c>
      <c r="CD19" s="517">
        <v>0</v>
      </c>
      <c r="CE19" s="517">
        <v>0</v>
      </c>
      <c r="CF19" s="517">
        <v>0</v>
      </c>
      <c r="CG19" s="517">
        <v>0</v>
      </c>
      <c r="CH19" s="518">
        <v>0</v>
      </c>
    </row>
    <row r="20" spans="1:92" x14ac:dyDescent="0.25">
      <c r="B20" s="72" t="s">
        <v>795</v>
      </c>
      <c r="C20" s="51"/>
      <c r="D20" s="517">
        <v>0</v>
      </c>
      <c r="E20" s="517">
        <v>0</v>
      </c>
      <c r="F20" s="517">
        <v>0</v>
      </c>
      <c r="G20" s="517">
        <v>0</v>
      </c>
      <c r="H20" s="517">
        <v>0</v>
      </c>
      <c r="I20" s="517">
        <v>0</v>
      </c>
      <c r="J20" s="517">
        <v>0</v>
      </c>
      <c r="K20" s="517">
        <v>0</v>
      </c>
      <c r="L20" s="517">
        <v>0</v>
      </c>
      <c r="M20" s="517">
        <v>0</v>
      </c>
      <c r="N20" s="517">
        <v>0</v>
      </c>
      <c r="O20" s="517">
        <v>0</v>
      </c>
      <c r="P20" s="517">
        <v>0</v>
      </c>
      <c r="Q20" s="517">
        <v>0</v>
      </c>
      <c r="R20" s="517">
        <v>0</v>
      </c>
      <c r="S20" s="517">
        <v>0</v>
      </c>
      <c r="T20" s="517">
        <v>0</v>
      </c>
      <c r="U20" s="517">
        <v>0</v>
      </c>
      <c r="V20" s="517">
        <v>0</v>
      </c>
      <c r="W20" s="517">
        <v>0</v>
      </c>
      <c r="X20" s="517">
        <v>0</v>
      </c>
      <c r="Y20" s="517">
        <v>0</v>
      </c>
      <c r="Z20" s="517">
        <v>0</v>
      </c>
      <c r="AA20" s="517">
        <v>0</v>
      </c>
      <c r="AB20" s="517">
        <v>0</v>
      </c>
      <c r="AC20" s="517">
        <v>0</v>
      </c>
      <c r="AD20" s="517">
        <v>0</v>
      </c>
      <c r="AE20" s="517">
        <v>0</v>
      </c>
      <c r="AF20" s="517">
        <v>0</v>
      </c>
      <c r="AG20" s="517">
        <v>0</v>
      </c>
      <c r="AH20" s="517">
        <v>0</v>
      </c>
      <c r="AI20" s="517">
        <v>0</v>
      </c>
      <c r="AJ20" s="517">
        <v>0</v>
      </c>
      <c r="AK20" s="517">
        <v>0</v>
      </c>
      <c r="AL20" s="517">
        <v>0</v>
      </c>
      <c r="AM20" s="517">
        <v>0</v>
      </c>
      <c r="AN20" s="517">
        <v>0</v>
      </c>
      <c r="AO20" s="517">
        <v>0</v>
      </c>
      <c r="AP20" s="517">
        <v>0</v>
      </c>
      <c r="AQ20" s="517">
        <v>0</v>
      </c>
      <c r="AR20" s="517">
        <v>0</v>
      </c>
      <c r="AS20" s="517">
        <v>0</v>
      </c>
      <c r="AT20" s="517">
        <v>0</v>
      </c>
      <c r="AU20" s="517">
        <v>0</v>
      </c>
      <c r="AV20" s="517">
        <v>0</v>
      </c>
      <c r="AW20" s="517">
        <v>0</v>
      </c>
      <c r="AX20" s="517">
        <v>0</v>
      </c>
      <c r="AY20" s="517">
        <v>5708.9949999999999</v>
      </c>
      <c r="AZ20" s="517">
        <v>5792.4780000000001</v>
      </c>
      <c r="BA20" s="517">
        <v>5715.9560000000001</v>
      </c>
      <c r="BB20" s="517">
        <v>5743.7889999999998</v>
      </c>
      <c r="BC20" s="517">
        <v>5318.2371879445036</v>
      </c>
      <c r="BD20" s="517">
        <v>5349.2100122841612</v>
      </c>
      <c r="BE20" s="517">
        <v>5496.5920851491464</v>
      </c>
      <c r="BF20" s="517">
        <v>5467.9550307962018</v>
      </c>
      <c r="BG20" s="517">
        <v>5553.812341810718</v>
      </c>
      <c r="BH20" s="517">
        <v>5590.5197415028051</v>
      </c>
      <c r="BI20" s="517">
        <v>5720.7396083745025</v>
      </c>
      <c r="BJ20" s="517">
        <v>5649.4461624454298</v>
      </c>
      <c r="BK20" s="517">
        <v>5800.6336650356134</v>
      </c>
      <c r="BL20" s="517">
        <v>5763.5421717209929</v>
      </c>
      <c r="BM20" s="517">
        <v>5815.048541423188</v>
      </c>
      <c r="BN20" s="517">
        <v>5349.4641971087312</v>
      </c>
      <c r="BO20" s="517">
        <v>4781.9556614559224</v>
      </c>
      <c r="BP20" s="517">
        <v>3181.2062019864088</v>
      </c>
      <c r="BQ20" s="517">
        <v>1153.9482224260289</v>
      </c>
      <c r="BR20" s="517">
        <v>237.86477993205682</v>
      </c>
      <c r="BS20" s="517">
        <v>61.737674063476376</v>
      </c>
      <c r="BT20" s="517">
        <v>14.854808293421895</v>
      </c>
      <c r="BU20" s="517">
        <v>8.9041502574107003</v>
      </c>
      <c r="BV20" s="517">
        <v>0</v>
      </c>
      <c r="BW20" s="517">
        <v>4.810528844494157</v>
      </c>
      <c r="BX20" s="517">
        <v>4.6269738000000009</v>
      </c>
      <c r="BY20" s="517">
        <v>0</v>
      </c>
      <c r="BZ20" s="517">
        <v>11.75940172</v>
      </c>
      <c r="CA20" s="517">
        <v>-0.90839022999999974</v>
      </c>
      <c r="CB20" s="517">
        <v>0.89388662999999979</v>
      </c>
      <c r="CC20" s="517">
        <v>2.5654142480957529</v>
      </c>
      <c r="CD20" s="517">
        <v>1.2498942610542521</v>
      </c>
      <c r="CE20" s="517">
        <v>1.2975455840115813</v>
      </c>
      <c r="CF20" s="517">
        <v>1.3322913757232366</v>
      </c>
      <c r="CG20" s="517">
        <v>0.65670441664109791</v>
      </c>
      <c r="CH20" s="518">
        <v>2.1352575337217314</v>
      </c>
    </row>
    <row r="21" spans="1:92" x14ac:dyDescent="0.25">
      <c r="B21" s="72" t="s">
        <v>796</v>
      </c>
      <c r="C21" s="51"/>
      <c r="D21" s="517">
        <f t="shared" ref="D21:BO21" si="12">SUM(D22:D23)</f>
        <v>0</v>
      </c>
      <c r="E21" s="517">
        <f t="shared" si="12"/>
        <v>0</v>
      </c>
      <c r="F21" s="517">
        <f t="shared" si="12"/>
        <v>0</v>
      </c>
      <c r="G21" s="517">
        <f t="shared" si="12"/>
        <v>0</v>
      </c>
      <c r="H21" s="517">
        <f t="shared" si="12"/>
        <v>0</v>
      </c>
      <c r="I21" s="517">
        <f t="shared" si="12"/>
        <v>0</v>
      </c>
      <c r="J21" s="517">
        <f t="shared" si="12"/>
        <v>0</v>
      </c>
      <c r="K21" s="517">
        <f t="shared" si="12"/>
        <v>0</v>
      </c>
      <c r="L21" s="517">
        <f t="shared" si="12"/>
        <v>0</v>
      </c>
      <c r="M21" s="517">
        <f t="shared" si="12"/>
        <v>0</v>
      </c>
      <c r="N21" s="517">
        <f t="shared" si="12"/>
        <v>0</v>
      </c>
      <c r="O21" s="517">
        <f t="shared" si="12"/>
        <v>0</v>
      </c>
      <c r="P21" s="517">
        <f t="shared" si="12"/>
        <v>0</v>
      </c>
      <c r="Q21" s="517">
        <f t="shared" si="12"/>
        <v>0</v>
      </c>
      <c r="R21" s="517">
        <f t="shared" si="12"/>
        <v>0</v>
      </c>
      <c r="S21" s="517">
        <f t="shared" si="12"/>
        <v>0</v>
      </c>
      <c r="T21" s="517">
        <f t="shared" si="12"/>
        <v>0</v>
      </c>
      <c r="U21" s="517">
        <f t="shared" si="12"/>
        <v>0</v>
      </c>
      <c r="V21" s="517">
        <f t="shared" si="12"/>
        <v>0</v>
      </c>
      <c r="W21" s="517">
        <f t="shared" si="12"/>
        <v>0</v>
      </c>
      <c r="X21" s="517">
        <f t="shared" si="12"/>
        <v>0</v>
      </c>
      <c r="Y21" s="517">
        <f t="shared" si="12"/>
        <v>0</v>
      </c>
      <c r="Z21" s="517">
        <f t="shared" si="12"/>
        <v>0</v>
      </c>
      <c r="AA21" s="517">
        <f t="shared" si="12"/>
        <v>0</v>
      </c>
      <c r="AB21" s="517">
        <f t="shared" si="12"/>
        <v>0</v>
      </c>
      <c r="AC21" s="517">
        <f t="shared" si="12"/>
        <v>0</v>
      </c>
      <c r="AD21" s="517">
        <f t="shared" si="12"/>
        <v>0</v>
      </c>
      <c r="AE21" s="517">
        <f t="shared" si="12"/>
        <v>0</v>
      </c>
      <c r="AF21" s="517">
        <f t="shared" si="12"/>
        <v>0</v>
      </c>
      <c r="AG21" s="517">
        <f t="shared" si="12"/>
        <v>0</v>
      </c>
      <c r="AH21" s="517">
        <f t="shared" si="12"/>
        <v>0</v>
      </c>
      <c r="AI21" s="517">
        <f t="shared" si="12"/>
        <v>0</v>
      </c>
      <c r="AJ21" s="517">
        <f t="shared" si="12"/>
        <v>0</v>
      </c>
      <c r="AK21" s="517">
        <f t="shared" si="12"/>
        <v>0</v>
      </c>
      <c r="AL21" s="517">
        <f t="shared" si="12"/>
        <v>0</v>
      </c>
      <c r="AM21" s="517">
        <f t="shared" si="12"/>
        <v>0</v>
      </c>
      <c r="AN21" s="517">
        <f t="shared" si="12"/>
        <v>0</v>
      </c>
      <c r="AO21" s="517">
        <f t="shared" si="12"/>
        <v>0</v>
      </c>
      <c r="AP21" s="517">
        <f t="shared" si="12"/>
        <v>0</v>
      </c>
      <c r="AQ21" s="517">
        <f t="shared" si="12"/>
        <v>0</v>
      </c>
      <c r="AR21" s="517">
        <f t="shared" si="12"/>
        <v>0</v>
      </c>
      <c r="AS21" s="517">
        <f t="shared" si="12"/>
        <v>0</v>
      </c>
      <c r="AT21" s="517">
        <f t="shared" si="12"/>
        <v>0</v>
      </c>
      <c r="AU21" s="517">
        <f t="shared" si="12"/>
        <v>0</v>
      </c>
      <c r="AV21" s="517">
        <f t="shared" si="12"/>
        <v>0</v>
      </c>
      <c r="AW21" s="517">
        <f t="shared" si="12"/>
        <v>0</v>
      </c>
      <c r="AX21" s="517">
        <f t="shared" si="12"/>
        <v>0</v>
      </c>
      <c r="AY21" s="517">
        <f t="shared" si="12"/>
        <v>6243.228000000001</v>
      </c>
      <c r="AZ21" s="517">
        <f t="shared" si="12"/>
        <v>6401.692</v>
      </c>
      <c r="BA21" s="517">
        <f t="shared" si="12"/>
        <v>6350.5780000000013</v>
      </c>
      <c r="BB21" s="517">
        <f t="shared" si="12"/>
        <v>6331.0289999999995</v>
      </c>
      <c r="BC21" s="517">
        <f t="shared" si="12"/>
        <v>6037.4810000000007</v>
      </c>
      <c r="BD21" s="517">
        <f t="shared" si="12"/>
        <v>6070.884</v>
      </c>
      <c r="BE21" s="517">
        <f t="shared" si="12"/>
        <v>6232.6540000000005</v>
      </c>
      <c r="BF21" s="517">
        <f t="shared" si="12"/>
        <v>6285.2789345025994</v>
      </c>
      <c r="BG21" s="517">
        <f t="shared" si="12"/>
        <v>6276.3924125434996</v>
      </c>
      <c r="BH21" s="517">
        <f t="shared" si="12"/>
        <v>6280.482</v>
      </c>
      <c r="BI21" s="517">
        <f t="shared" si="12"/>
        <v>6337.2311226471993</v>
      </c>
      <c r="BJ21" s="517">
        <f t="shared" si="12"/>
        <v>6282.6829899695995</v>
      </c>
      <c r="BK21" s="517">
        <f t="shared" si="12"/>
        <v>6409.2477563293669</v>
      </c>
      <c r="BL21" s="517">
        <f t="shared" si="12"/>
        <v>6300.9027961799993</v>
      </c>
      <c r="BM21" s="517">
        <f t="shared" si="12"/>
        <v>5929.8654520099981</v>
      </c>
      <c r="BN21" s="517">
        <f t="shared" si="12"/>
        <v>5398.6394528542078</v>
      </c>
      <c r="BO21" s="517">
        <f t="shared" si="12"/>
        <v>4809.0716982724962</v>
      </c>
      <c r="BP21" s="517">
        <f t="shared" ref="BP21:CG21" si="13">SUM(BP22:BP23)</f>
        <v>3192.1959452440233</v>
      </c>
      <c r="BQ21" s="517">
        <f t="shared" si="13"/>
        <v>1158.650677876062</v>
      </c>
      <c r="BR21" s="517">
        <f t="shared" si="13"/>
        <v>239.36880059000026</v>
      </c>
      <c r="BS21" s="517">
        <f t="shared" si="13"/>
        <v>60.867937879806497</v>
      </c>
      <c r="BT21" s="517">
        <f t="shared" si="13"/>
        <v>14.721450121824157</v>
      </c>
      <c r="BU21" s="517">
        <f t="shared" si="13"/>
        <v>8.8374588997630372</v>
      </c>
      <c r="BV21" s="517">
        <f t="shared" si="13"/>
        <v>0</v>
      </c>
      <c r="BW21" s="517">
        <f t="shared" si="13"/>
        <v>4.8091496979834343</v>
      </c>
      <c r="BX21" s="517">
        <f t="shared" si="13"/>
        <v>4.6117460446801477</v>
      </c>
      <c r="BY21" s="517">
        <f t="shared" si="13"/>
        <v>0</v>
      </c>
      <c r="BZ21" s="517">
        <f t="shared" si="13"/>
        <v>11.75940172</v>
      </c>
      <c r="CA21" s="517">
        <f t="shared" si="13"/>
        <v>-0.90839022999999974</v>
      </c>
      <c r="CB21" s="517">
        <f t="shared" si="13"/>
        <v>0.89388662999999979</v>
      </c>
      <c r="CC21" s="517">
        <f t="shared" si="13"/>
        <v>2.5654142480957529</v>
      </c>
      <c r="CD21" s="517">
        <f t="shared" si="13"/>
        <v>1.2498942610542521</v>
      </c>
      <c r="CE21" s="517">
        <f t="shared" si="13"/>
        <v>1.2975455840115813</v>
      </c>
      <c r="CF21" s="517">
        <f t="shared" si="13"/>
        <v>1.3322913757232366</v>
      </c>
      <c r="CG21" s="517">
        <f t="shared" si="13"/>
        <v>0.65670441664109791</v>
      </c>
      <c r="CH21" s="518">
        <f>SUM(CH22:CH23)</f>
        <v>2.1352575337217314</v>
      </c>
    </row>
    <row r="22" spans="1:92" x14ac:dyDescent="0.25">
      <c r="B22" s="333" t="s">
        <v>569</v>
      </c>
      <c r="C22" s="515"/>
      <c r="D22" s="517">
        <v>0</v>
      </c>
      <c r="E22" s="517">
        <v>0</v>
      </c>
      <c r="F22" s="517">
        <v>0</v>
      </c>
      <c r="G22" s="517">
        <v>0</v>
      </c>
      <c r="H22" s="517">
        <v>0</v>
      </c>
      <c r="I22" s="517">
        <v>0</v>
      </c>
      <c r="J22" s="517">
        <v>0</v>
      </c>
      <c r="K22" s="517">
        <v>0</v>
      </c>
      <c r="L22" s="517">
        <v>0</v>
      </c>
      <c r="M22" s="517">
        <v>0</v>
      </c>
      <c r="N22" s="517">
        <v>0</v>
      </c>
      <c r="O22" s="517">
        <v>0</v>
      </c>
      <c r="P22" s="517">
        <v>0</v>
      </c>
      <c r="Q22" s="517">
        <v>0</v>
      </c>
      <c r="R22" s="517">
        <v>0</v>
      </c>
      <c r="S22" s="517">
        <v>0</v>
      </c>
      <c r="T22" s="517">
        <v>0</v>
      </c>
      <c r="U22" s="517">
        <v>0</v>
      </c>
      <c r="V22" s="517">
        <v>0</v>
      </c>
      <c r="W22" s="517">
        <v>0</v>
      </c>
      <c r="X22" s="517">
        <v>0</v>
      </c>
      <c r="Y22" s="517">
        <v>0</v>
      </c>
      <c r="Z22" s="517">
        <v>0</v>
      </c>
      <c r="AA22" s="517">
        <v>0</v>
      </c>
      <c r="AB22" s="517">
        <v>0</v>
      </c>
      <c r="AC22" s="517">
        <v>0</v>
      </c>
      <c r="AD22" s="517">
        <v>0</v>
      </c>
      <c r="AE22" s="517">
        <v>0</v>
      </c>
      <c r="AF22" s="517">
        <v>0</v>
      </c>
      <c r="AG22" s="517">
        <v>0</v>
      </c>
      <c r="AH22" s="517">
        <v>0</v>
      </c>
      <c r="AI22" s="517">
        <v>0</v>
      </c>
      <c r="AJ22" s="517">
        <v>0</v>
      </c>
      <c r="AK22" s="517">
        <v>0</v>
      </c>
      <c r="AL22" s="517">
        <v>0</v>
      </c>
      <c r="AM22" s="517">
        <v>0</v>
      </c>
      <c r="AN22" s="517">
        <v>0</v>
      </c>
      <c r="AO22" s="517">
        <v>0</v>
      </c>
      <c r="AP22" s="517">
        <v>0</v>
      </c>
      <c r="AQ22" s="517">
        <v>0</v>
      </c>
      <c r="AR22" s="517">
        <v>0</v>
      </c>
      <c r="AS22" s="517">
        <v>0</v>
      </c>
      <c r="AT22" s="517">
        <v>0</v>
      </c>
      <c r="AU22" s="517">
        <v>0</v>
      </c>
      <c r="AV22" s="517">
        <v>0</v>
      </c>
      <c r="AW22" s="517">
        <v>0</v>
      </c>
      <c r="AX22" s="517">
        <v>0</v>
      </c>
      <c r="AY22" s="517">
        <v>5326.5479309760121</v>
      </c>
      <c r="AZ22" s="517">
        <v>5634.0700627548977</v>
      </c>
      <c r="BA22" s="517">
        <v>5761.3166007132186</v>
      </c>
      <c r="BB22" s="517">
        <v>5954.2356985493152</v>
      </c>
      <c r="BC22" s="517">
        <v>5897.0027550317054</v>
      </c>
      <c r="BD22" s="517">
        <v>6067.8</v>
      </c>
      <c r="BE22" s="517">
        <v>6232.6540000000005</v>
      </c>
      <c r="BF22" s="517">
        <v>6285.2789345025994</v>
      </c>
      <c r="BG22" s="517">
        <v>6276.3924125434996</v>
      </c>
      <c r="BH22" s="517">
        <v>6280.482</v>
      </c>
      <c r="BI22" s="517">
        <v>6337.2311226471993</v>
      </c>
      <c r="BJ22" s="517">
        <v>6282.6829899695995</v>
      </c>
      <c r="BK22" s="517">
        <v>6409.2477563293669</v>
      </c>
      <c r="BL22" s="517">
        <v>6300.9027961799993</v>
      </c>
      <c r="BM22" s="517">
        <v>5929.8654520099981</v>
      </c>
      <c r="BN22" s="517">
        <v>5398.6394528542078</v>
      </c>
      <c r="BO22" s="517">
        <v>4809.0716982724962</v>
      </c>
      <c r="BP22" s="517">
        <v>3192.1959452440233</v>
      </c>
      <c r="BQ22" s="517">
        <v>1158.650677876062</v>
      </c>
      <c r="BR22" s="517">
        <v>239.36880059000026</v>
      </c>
      <c r="BS22" s="517">
        <v>60.867937879806497</v>
      </c>
      <c r="BT22" s="517">
        <v>14.721450121824157</v>
      </c>
      <c r="BU22" s="517">
        <v>8.8374588997630372</v>
      </c>
      <c r="BV22" s="517">
        <v>0</v>
      </c>
      <c r="BW22" s="517">
        <v>4.8091496979834343</v>
      </c>
      <c r="BX22" s="517">
        <v>4.6117460446801477</v>
      </c>
      <c r="BY22" s="517">
        <v>0</v>
      </c>
      <c r="BZ22" s="517">
        <v>11.75940172</v>
      </c>
      <c r="CA22" s="517">
        <v>-0.90839022999999974</v>
      </c>
      <c r="CB22" s="517">
        <v>0.89388662999999979</v>
      </c>
      <c r="CC22" s="517">
        <v>2.5654142480957529</v>
      </c>
      <c r="CD22" s="517">
        <v>1.2498942610542521</v>
      </c>
      <c r="CE22" s="517">
        <v>1.2975455840115813</v>
      </c>
      <c r="CF22" s="517">
        <v>1.3322913757232366</v>
      </c>
      <c r="CG22" s="517">
        <v>0.65670441664109791</v>
      </c>
      <c r="CH22" s="518">
        <v>2.1352575337217314</v>
      </c>
    </row>
    <row r="23" spans="1:92" x14ac:dyDescent="0.25">
      <c r="B23" s="333" t="s">
        <v>568</v>
      </c>
      <c r="C23" s="515"/>
      <c r="D23" s="517">
        <v>0</v>
      </c>
      <c r="E23" s="517">
        <v>0</v>
      </c>
      <c r="F23" s="517">
        <v>0</v>
      </c>
      <c r="G23" s="517">
        <v>0</v>
      </c>
      <c r="H23" s="517">
        <v>0</v>
      </c>
      <c r="I23" s="517">
        <v>0</v>
      </c>
      <c r="J23" s="517">
        <v>0</v>
      </c>
      <c r="K23" s="517">
        <v>0</v>
      </c>
      <c r="L23" s="517">
        <v>0</v>
      </c>
      <c r="M23" s="517">
        <v>0</v>
      </c>
      <c r="N23" s="517">
        <v>0</v>
      </c>
      <c r="O23" s="517">
        <v>0</v>
      </c>
      <c r="P23" s="517">
        <v>0</v>
      </c>
      <c r="Q23" s="517">
        <v>0</v>
      </c>
      <c r="R23" s="517">
        <v>0</v>
      </c>
      <c r="S23" s="517">
        <v>0</v>
      </c>
      <c r="T23" s="517">
        <v>0</v>
      </c>
      <c r="U23" s="517">
        <v>0</v>
      </c>
      <c r="V23" s="517">
        <v>0</v>
      </c>
      <c r="W23" s="517">
        <v>0</v>
      </c>
      <c r="X23" s="517">
        <v>0</v>
      </c>
      <c r="Y23" s="517">
        <v>0</v>
      </c>
      <c r="Z23" s="517">
        <v>0</v>
      </c>
      <c r="AA23" s="517">
        <v>0</v>
      </c>
      <c r="AB23" s="517">
        <v>0</v>
      </c>
      <c r="AC23" s="517">
        <v>0</v>
      </c>
      <c r="AD23" s="517">
        <v>0</v>
      </c>
      <c r="AE23" s="517">
        <v>0</v>
      </c>
      <c r="AF23" s="517">
        <v>0</v>
      </c>
      <c r="AG23" s="517">
        <v>0</v>
      </c>
      <c r="AH23" s="517">
        <v>0</v>
      </c>
      <c r="AI23" s="517">
        <v>0</v>
      </c>
      <c r="AJ23" s="517">
        <v>0</v>
      </c>
      <c r="AK23" s="517">
        <v>0</v>
      </c>
      <c r="AL23" s="517">
        <v>0</v>
      </c>
      <c r="AM23" s="517">
        <v>0</v>
      </c>
      <c r="AN23" s="517">
        <v>0</v>
      </c>
      <c r="AO23" s="517">
        <v>0</v>
      </c>
      <c r="AP23" s="517">
        <v>0</v>
      </c>
      <c r="AQ23" s="517">
        <v>0</v>
      </c>
      <c r="AR23" s="517">
        <v>0</v>
      </c>
      <c r="AS23" s="517">
        <v>0</v>
      </c>
      <c r="AT23" s="517">
        <v>0</v>
      </c>
      <c r="AU23" s="517">
        <v>0</v>
      </c>
      <c r="AV23" s="517">
        <v>0</v>
      </c>
      <c r="AW23" s="517">
        <v>0</v>
      </c>
      <c r="AX23" s="517">
        <v>0</v>
      </c>
      <c r="AY23" s="517">
        <v>916.68006902398884</v>
      </c>
      <c r="AZ23" s="517">
        <v>767.62193724510246</v>
      </c>
      <c r="BA23" s="517">
        <v>589.26139928678288</v>
      </c>
      <c r="BB23" s="517">
        <v>376.793301450684</v>
      </c>
      <c r="BC23" s="517">
        <v>140.4782449682954</v>
      </c>
      <c r="BD23" s="517">
        <v>3.0840000000000001</v>
      </c>
      <c r="BE23" s="517">
        <v>0</v>
      </c>
      <c r="BF23" s="517">
        <v>0</v>
      </c>
      <c r="BG23" s="517">
        <v>0</v>
      </c>
      <c r="BH23" s="517">
        <v>0</v>
      </c>
      <c r="BI23" s="517">
        <v>0</v>
      </c>
      <c r="BJ23" s="517">
        <v>0</v>
      </c>
      <c r="BK23" s="517">
        <v>0</v>
      </c>
      <c r="BL23" s="517">
        <v>0</v>
      </c>
      <c r="BM23" s="517">
        <v>0</v>
      </c>
      <c r="BN23" s="517">
        <v>0</v>
      </c>
      <c r="BO23" s="517">
        <v>0</v>
      </c>
      <c r="BP23" s="517">
        <v>0</v>
      </c>
      <c r="BQ23" s="517">
        <v>0</v>
      </c>
      <c r="BR23" s="517">
        <v>0</v>
      </c>
      <c r="BS23" s="517">
        <v>0</v>
      </c>
      <c r="BT23" s="517">
        <v>0</v>
      </c>
      <c r="BU23" s="517">
        <v>0</v>
      </c>
      <c r="BV23" s="517">
        <v>0</v>
      </c>
      <c r="BW23" s="517">
        <v>0</v>
      </c>
      <c r="BX23" s="517">
        <v>0</v>
      </c>
      <c r="BY23" s="517">
        <v>0</v>
      </c>
      <c r="BZ23" s="517">
        <v>0</v>
      </c>
      <c r="CA23" s="517">
        <v>0</v>
      </c>
      <c r="CB23" s="517">
        <v>0</v>
      </c>
      <c r="CC23" s="517">
        <v>0</v>
      </c>
      <c r="CD23" s="517">
        <v>0</v>
      </c>
      <c r="CE23" s="517">
        <v>0</v>
      </c>
      <c r="CF23" s="517">
        <v>0</v>
      </c>
      <c r="CG23" s="517">
        <v>0</v>
      </c>
      <c r="CH23" s="518">
        <v>0</v>
      </c>
    </row>
    <row r="24" spans="1:92" x14ac:dyDescent="0.25">
      <c r="B24" s="72" t="s">
        <v>797</v>
      </c>
      <c r="C24" s="51"/>
      <c r="D24" s="517">
        <v>0</v>
      </c>
      <c r="E24" s="517">
        <v>0</v>
      </c>
      <c r="F24" s="517">
        <v>0</v>
      </c>
      <c r="G24" s="517">
        <v>0</v>
      </c>
      <c r="H24" s="517">
        <v>0</v>
      </c>
      <c r="I24" s="517">
        <v>0</v>
      </c>
      <c r="J24" s="517">
        <v>0</v>
      </c>
      <c r="K24" s="517">
        <v>0</v>
      </c>
      <c r="L24" s="517">
        <v>0</v>
      </c>
      <c r="M24" s="517">
        <v>0</v>
      </c>
      <c r="N24" s="517">
        <v>0</v>
      </c>
      <c r="O24" s="517">
        <v>0</v>
      </c>
      <c r="P24" s="517">
        <v>0</v>
      </c>
      <c r="Q24" s="517">
        <v>0</v>
      </c>
      <c r="R24" s="517">
        <v>0</v>
      </c>
      <c r="S24" s="517">
        <v>0</v>
      </c>
      <c r="T24" s="517">
        <v>0</v>
      </c>
      <c r="U24" s="517">
        <v>0</v>
      </c>
      <c r="V24" s="517">
        <v>0</v>
      </c>
      <c r="W24" s="517">
        <v>0</v>
      </c>
      <c r="X24" s="517">
        <v>0</v>
      </c>
      <c r="Y24" s="517">
        <v>0</v>
      </c>
      <c r="Z24" s="517">
        <v>0</v>
      </c>
      <c r="AA24" s="517">
        <v>0</v>
      </c>
      <c r="AB24" s="517">
        <v>0</v>
      </c>
      <c r="AC24" s="517">
        <v>0</v>
      </c>
      <c r="AD24" s="517">
        <v>0</v>
      </c>
      <c r="AE24" s="517">
        <v>0</v>
      </c>
      <c r="AF24" s="517">
        <v>0</v>
      </c>
      <c r="AG24" s="517">
        <v>0</v>
      </c>
      <c r="AH24" s="517">
        <v>0</v>
      </c>
      <c r="AI24" s="517">
        <v>0</v>
      </c>
      <c r="AJ24" s="517">
        <v>0</v>
      </c>
      <c r="AK24" s="517">
        <v>0</v>
      </c>
      <c r="AL24" s="517">
        <v>0</v>
      </c>
      <c r="AM24" s="517">
        <v>0</v>
      </c>
      <c r="AN24" s="517">
        <v>0</v>
      </c>
      <c r="AO24" s="517">
        <v>0</v>
      </c>
      <c r="AP24" s="517">
        <v>0</v>
      </c>
      <c r="AQ24" s="517">
        <v>0</v>
      </c>
      <c r="AR24" s="517">
        <v>0</v>
      </c>
      <c r="AS24" s="517">
        <v>0</v>
      </c>
      <c r="AT24" s="517">
        <v>0</v>
      </c>
      <c r="AU24" s="517">
        <v>0</v>
      </c>
      <c r="AV24" s="517">
        <v>0</v>
      </c>
      <c r="AW24" s="517">
        <v>0</v>
      </c>
      <c r="AX24" s="517">
        <v>0</v>
      </c>
      <c r="AY24" s="517">
        <f>SUM(AY25:AY26)</f>
        <v>1379.7119999999998</v>
      </c>
      <c r="AZ24" s="517">
        <f t="shared" ref="AZ24:CH24" si="14">SUM(AZ25:AZ26)</f>
        <v>1259.932</v>
      </c>
      <c r="BA24" s="517">
        <f t="shared" si="14"/>
        <v>1061.694</v>
      </c>
      <c r="BB24" s="517">
        <f t="shared" si="14"/>
        <v>919.56100000000004</v>
      </c>
      <c r="BC24" s="517">
        <f t="shared" si="14"/>
        <v>752.55899999999997</v>
      </c>
      <c r="BD24" s="517">
        <f t="shared" si="14"/>
        <v>695.29899999999998</v>
      </c>
      <c r="BE24" s="517">
        <f t="shared" si="14"/>
        <v>516.38935285708476</v>
      </c>
      <c r="BF24" s="517">
        <f t="shared" si="14"/>
        <v>472.67557444940707</v>
      </c>
      <c r="BG24" s="517">
        <f t="shared" si="14"/>
        <v>447.73114245890002</v>
      </c>
      <c r="BH24" s="517">
        <f t="shared" si="14"/>
        <v>381.54500000000002</v>
      </c>
      <c r="BI24" s="517">
        <f t="shared" si="14"/>
        <v>312.69948487280004</v>
      </c>
      <c r="BJ24" s="517">
        <f t="shared" si="14"/>
        <v>283.48633096040004</v>
      </c>
      <c r="BK24" s="517">
        <f t="shared" si="14"/>
        <v>247.75242540999994</v>
      </c>
      <c r="BL24" s="517">
        <f t="shared" si="14"/>
        <v>214.94080607999948</v>
      </c>
      <c r="BM24" s="517">
        <f t="shared" si="14"/>
        <v>178.47690458000002</v>
      </c>
      <c r="BN24" s="517">
        <f t="shared" si="14"/>
        <v>157.3975611810487</v>
      </c>
      <c r="BO24" s="517">
        <f t="shared" si="14"/>
        <v>126.20802807750385</v>
      </c>
      <c r="BP24" s="517">
        <f t="shared" si="14"/>
        <v>83.64950086597598</v>
      </c>
      <c r="BQ24" s="517">
        <f t="shared" si="14"/>
        <v>28.147541303938436</v>
      </c>
      <c r="BR24" s="517">
        <f t="shared" si="14"/>
        <v>5.1593174300000015</v>
      </c>
      <c r="BS24" s="517">
        <f t="shared" si="14"/>
        <v>1.0592838701935048</v>
      </c>
      <c r="BT24" s="517">
        <f t="shared" si="14"/>
        <v>0.17391819817584997</v>
      </c>
      <c r="BU24" s="517">
        <f t="shared" si="14"/>
        <v>9.1004650236962456E-2</v>
      </c>
      <c r="BV24" s="517">
        <f t="shared" si="14"/>
        <v>0</v>
      </c>
      <c r="BW24" s="517">
        <f t="shared" si="14"/>
        <v>1.495048201656634E-2</v>
      </c>
      <c r="BX24" s="517">
        <f t="shared" si="14"/>
        <v>1.522775531985252E-2</v>
      </c>
      <c r="BY24" s="517">
        <f t="shared" si="14"/>
        <v>0</v>
      </c>
      <c r="BZ24" s="517">
        <f t="shared" si="14"/>
        <v>0</v>
      </c>
      <c r="CA24" s="517">
        <f t="shared" si="14"/>
        <v>0</v>
      </c>
      <c r="CB24" s="517">
        <f t="shared" si="14"/>
        <v>0</v>
      </c>
      <c r="CC24" s="517">
        <f t="shared" si="14"/>
        <v>0</v>
      </c>
      <c r="CD24" s="517">
        <f t="shared" si="14"/>
        <v>0</v>
      </c>
      <c r="CE24" s="517">
        <f t="shared" si="14"/>
        <v>0</v>
      </c>
      <c r="CF24" s="517">
        <f t="shared" si="14"/>
        <v>0</v>
      </c>
      <c r="CG24" s="517">
        <f t="shared" si="14"/>
        <v>0</v>
      </c>
      <c r="CH24" s="518">
        <f t="shared" si="14"/>
        <v>0</v>
      </c>
      <c r="CI24" s="539"/>
      <c r="CJ24" s="539"/>
      <c r="CK24" s="539"/>
      <c r="CL24" s="539"/>
      <c r="CM24" s="539"/>
      <c r="CN24" s="539"/>
    </row>
    <row r="25" spans="1:92" x14ac:dyDescent="0.25">
      <c r="B25" s="333" t="s">
        <v>569</v>
      </c>
      <c r="C25" s="51"/>
      <c r="D25" s="517">
        <v>0</v>
      </c>
      <c r="E25" s="517">
        <v>0</v>
      </c>
      <c r="F25" s="517">
        <v>0</v>
      </c>
      <c r="G25" s="517">
        <v>0</v>
      </c>
      <c r="H25" s="517">
        <v>0</v>
      </c>
      <c r="I25" s="517">
        <v>0</v>
      </c>
      <c r="J25" s="517">
        <v>0</v>
      </c>
      <c r="K25" s="517">
        <v>0</v>
      </c>
      <c r="L25" s="517">
        <v>0</v>
      </c>
      <c r="M25" s="517">
        <v>0</v>
      </c>
      <c r="N25" s="517">
        <v>0</v>
      </c>
      <c r="O25" s="517">
        <v>0</v>
      </c>
      <c r="P25" s="517">
        <v>0</v>
      </c>
      <c r="Q25" s="517">
        <v>0</v>
      </c>
      <c r="R25" s="517">
        <v>0</v>
      </c>
      <c r="S25" s="517">
        <v>0</v>
      </c>
      <c r="T25" s="517">
        <v>0</v>
      </c>
      <c r="U25" s="517">
        <v>0</v>
      </c>
      <c r="V25" s="517">
        <v>0</v>
      </c>
      <c r="W25" s="517">
        <v>0</v>
      </c>
      <c r="X25" s="517">
        <v>0</v>
      </c>
      <c r="Y25" s="517">
        <v>0</v>
      </c>
      <c r="Z25" s="517">
        <v>0</v>
      </c>
      <c r="AA25" s="517">
        <v>0</v>
      </c>
      <c r="AB25" s="517">
        <v>0</v>
      </c>
      <c r="AC25" s="517">
        <v>0</v>
      </c>
      <c r="AD25" s="517">
        <v>0</v>
      </c>
      <c r="AE25" s="517">
        <v>0</v>
      </c>
      <c r="AF25" s="517">
        <v>0</v>
      </c>
      <c r="AG25" s="517">
        <v>0</v>
      </c>
      <c r="AH25" s="517">
        <v>0</v>
      </c>
      <c r="AI25" s="517">
        <v>0</v>
      </c>
      <c r="AJ25" s="517">
        <v>0</v>
      </c>
      <c r="AK25" s="517">
        <v>0</v>
      </c>
      <c r="AL25" s="517">
        <v>0</v>
      </c>
      <c r="AM25" s="517">
        <v>0</v>
      </c>
      <c r="AN25" s="517">
        <v>0</v>
      </c>
      <c r="AO25" s="517">
        <v>0</v>
      </c>
      <c r="AP25" s="517">
        <v>0</v>
      </c>
      <c r="AQ25" s="517">
        <v>0</v>
      </c>
      <c r="AR25" s="517">
        <v>0</v>
      </c>
      <c r="AS25" s="517">
        <v>0</v>
      </c>
      <c r="AT25" s="517">
        <v>0</v>
      </c>
      <c r="AU25" s="517">
        <v>0</v>
      </c>
      <c r="AV25" s="517">
        <v>0</v>
      </c>
      <c r="AW25" s="517">
        <v>0</v>
      </c>
      <c r="AX25" s="517">
        <v>0</v>
      </c>
      <c r="AY25" s="517">
        <v>1268.1704446426761</v>
      </c>
      <c r="AZ25" s="517">
        <v>1158.6590688085946</v>
      </c>
      <c r="BA25" s="517">
        <v>983.02751623229062</v>
      </c>
      <c r="BB25" s="517">
        <v>865.6060445406921</v>
      </c>
      <c r="BC25" s="517">
        <v>732.30471410880648</v>
      </c>
      <c r="BD25" s="517">
        <v>695.29899999999998</v>
      </c>
      <c r="BE25" s="517">
        <v>516.38935285708476</v>
      </c>
      <c r="BF25" s="517">
        <v>472.67557444940707</v>
      </c>
      <c r="BG25" s="517">
        <v>447.73114245890002</v>
      </c>
      <c r="BH25" s="517">
        <v>381.54500000000002</v>
      </c>
      <c r="BI25" s="517">
        <v>312.69948487280004</v>
      </c>
      <c r="BJ25" s="517">
        <v>283.48633096040004</v>
      </c>
      <c r="BK25" s="517">
        <v>247.75242540999994</v>
      </c>
      <c r="BL25" s="517">
        <v>214.94080607999948</v>
      </c>
      <c r="BM25" s="517">
        <v>178.47690458000002</v>
      </c>
      <c r="BN25" s="517">
        <v>157.3975611810487</v>
      </c>
      <c r="BO25" s="517">
        <v>126.20802807750385</v>
      </c>
      <c r="BP25" s="517">
        <v>83.64950086597598</v>
      </c>
      <c r="BQ25" s="517">
        <v>28.147541303938436</v>
      </c>
      <c r="BR25" s="517">
        <v>5.1593174300000015</v>
      </c>
      <c r="BS25" s="517">
        <v>1.0592838701935048</v>
      </c>
      <c r="BT25" s="517">
        <v>0.17391819817584997</v>
      </c>
      <c r="BU25" s="517">
        <v>9.1004650236962456E-2</v>
      </c>
      <c r="BV25" s="517">
        <v>0</v>
      </c>
      <c r="BW25" s="517">
        <v>1.495048201656634E-2</v>
      </c>
      <c r="BX25" s="517">
        <v>1.522775531985252E-2</v>
      </c>
      <c r="BY25" s="517">
        <v>0</v>
      </c>
      <c r="BZ25" s="517">
        <v>0</v>
      </c>
      <c r="CA25" s="517">
        <v>0</v>
      </c>
      <c r="CB25" s="517">
        <v>0</v>
      </c>
      <c r="CC25" s="517">
        <v>0</v>
      </c>
      <c r="CD25" s="517">
        <v>0</v>
      </c>
      <c r="CE25" s="517">
        <v>0</v>
      </c>
      <c r="CF25" s="517">
        <v>0</v>
      </c>
      <c r="CG25" s="517">
        <v>0</v>
      </c>
      <c r="CH25" s="518">
        <v>0</v>
      </c>
    </row>
    <row r="26" spans="1:92" x14ac:dyDescent="0.25">
      <c r="B26" s="333" t="s">
        <v>568</v>
      </c>
      <c r="C26" s="51"/>
      <c r="D26" s="517">
        <v>0</v>
      </c>
      <c r="E26" s="517">
        <v>0</v>
      </c>
      <c r="F26" s="517">
        <v>0</v>
      </c>
      <c r="G26" s="517">
        <v>0</v>
      </c>
      <c r="H26" s="517">
        <v>0</v>
      </c>
      <c r="I26" s="517">
        <v>0</v>
      </c>
      <c r="J26" s="517">
        <v>0</v>
      </c>
      <c r="K26" s="517">
        <v>0</v>
      </c>
      <c r="L26" s="517">
        <v>0</v>
      </c>
      <c r="M26" s="517">
        <v>0</v>
      </c>
      <c r="N26" s="517">
        <v>0</v>
      </c>
      <c r="O26" s="517">
        <v>0</v>
      </c>
      <c r="P26" s="517">
        <v>0</v>
      </c>
      <c r="Q26" s="517">
        <v>0</v>
      </c>
      <c r="R26" s="517">
        <v>0</v>
      </c>
      <c r="S26" s="517">
        <v>0</v>
      </c>
      <c r="T26" s="517">
        <v>0</v>
      </c>
      <c r="U26" s="517">
        <v>0</v>
      </c>
      <c r="V26" s="517">
        <v>0</v>
      </c>
      <c r="W26" s="517">
        <v>0</v>
      </c>
      <c r="X26" s="517">
        <v>0</v>
      </c>
      <c r="Y26" s="517">
        <v>0</v>
      </c>
      <c r="Z26" s="517">
        <v>0</v>
      </c>
      <c r="AA26" s="517">
        <v>0</v>
      </c>
      <c r="AB26" s="517">
        <v>0</v>
      </c>
      <c r="AC26" s="517">
        <v>0</v>
      </c>
      <c r="AD26" s="517">
        <v>0</v>
      </c>
      <c r="AE26" s="517">
        <v>0</v>
      </c>
      <c r="AF26" s="517">
        <v>0</v>
      </c>
      <c r="AG26" s="517">
        <v>0</v>
      </c>
      <c r="AH26" s="517">
        <v>0</v>
      </c>
      <c r="AI26" s="517">
        <v>0</v>
      </c>
      <c r="AJ26" s="517">
        <v>0</v>
      </c>
      <c r="AK26" s="517">
        <v>0</v>
      </c>
      <c r="AL26" s="517">
        <v>0</v>
      </c>
      <c r="AM26" s="517">
        <v>0</v>
      </c>
      <c r="AN26" s="517">
        <v>0</v>
      </c>
      <c r="AO26" s="517">
        <v>0</v>
      </c>
      <c r="AP26" s="517">
        <v>0</v>
      </c>
      <c r="AQ26" s="517">
        <v>0</v>
      </c>
      <c r="AR26" s="517">
        <v>0</v>
      </c>
      <c r="AS26" s="517">
        <v>0</v>
      </c>
      <c r="AT26" s="517">
        <v>0</v>
      </c>
      <c r="AU26" s="517">
        <v>0</v>
      </c>
      <c r="AV26" s="517">
        <v>0</v>
      </c>
      <c r="AW26" s="517">
        <v>0</v>
      </c>
      <c r="AX26" s="517">
        <v>0</v>
      </c>
      <c r="AY26" s="517">
        <v>111.54155535732374</v>
      </c>
      <c r="AZ26" s="517">
        <v>101.27293119140541</v>
      </c>
      <c r="BA26" s="517">
        <v>78.666483767709352</v>
      </c>
      <c r="BB26" s="517">
        <v>53.954955459307946</v>
      </c>
      <c r="BC26" s="517">
        <v>20.254285891193518</v>
      </c>
      <c r="BD26" s="517">
        <v>0</v>
      </c>
      <c r="BE26" s="517">
        <v>0</v>
      </c>
      <c r="BF26" s="517">
        <v>0</v>
      </c>
      <c r="BG26" s="517">
        <v>0</v>
      </c>
      <c r="BH26" s="517">
        <v>0</v>
      </c>
      <c r="BI26" s="517">
        <v>0</v>
      </c>
      <c r="BJ26" s="517">
        <v>0</v>
      </c>
      <c r="BK26" s="517">
        <v>0</v>
      </c>
      <c r="BL26" s="517">
        <v>0</v>
      </c>
      <c r="BM26" s="517">
        <v>0</v>
      </c>
      <c r="BN26" s="517">
        <v>0</v>
      </c>
      <c r="BO26" s="517">
        <v>0</v>
      </c>
      <c r="BP26" s="517">
        <v>0</v>
      </c>
      <c r="BQ26" s="517">
        <v>0</v>
      </c>
      <c r="BR26" s="517">
        <v>0</v>
      </c>
      <c r="BS26" s="517">
        <v>0</v>
      </c>
      <c r="BT26" s="517">
        <v>0</v>
      </c>
      <c r="BU26" s="517">
        <v>0</v>
      </c>
      <c r="BV26" s="517">
        <v>0</v>
      </c>
      <c r="BW26" s="517">
        <v>0</v>
      </c>
      <c r="BX26" s="517">
        <v>0</v>
      </c>
      <c r="BY26" s="517">
        <v>0</v>
      </c>
      <c r="BZ26" s="517">
        <v>0</v>
      </c>
      <c r="CA26" s="517">
        <v>0</v>
      </c>
      <c r="CB26" s="517">
        <v>0</v>
      </c>
      <c r="CC26" s="517">
        <v>0</v>
      </c>
      <c r="CD26" s="517">
        <v>0</v>
      </c>
      <c r="CE26" s="517">
        <v>0</v>
      </c>
      <c r="CF26" s="517">
        <v>0</v>
      </c>
      <c r="CG26" s="517">
        <v>0</v>
      </c>
      <c r="CH26" s="518">
        <v>0</v>
      </c>
    </row>
    <row r="27" spans="1:92" s="287" customFormat="1" ht="26.25" customHeight="1" x14ac:dyDescent="0.3">
      <c r="A27" s="461"/>
      <c r="B27" s="123" t="s">
        <v>408</v>
      </c>
      <c r="C27" s="123"/>
      <c r="D27" s="510">
        <f t="shared" ref="D27:BO27" si="15">SUM(D28,D31)</f>
        <v>0</v>
      </c>
      <c r="E27" s="510">
        <f t="shared" si="15"/>
        <v>0</v>
      </c>
      <c r="F27" s="510">
        <f t="shared" si="15"/>
        <v>0</v>
      </c>
      <c r="G27" s="510">
        <f t="shared" si="15"/>
        <v>0</v>
      </c>
      <c r="H27" s="510">
        <f t="shared" si="15"/>
        <v>0</v>
      </c>
      <c r="I27" s="510">
        <f t="shared" si="15"/>
        <v>0</v>
      </c>
      <c r="J27" s="510">
        <f t="shared" si="15"/>
        <v>0</v>
      </c>
      <c r="K27" s="510">
        <f t="shared" si="15"/>
        <v>0</v>
      </c>
      <c r="L27" s="510">
        <f t="shared" si="15"/>
        <v>0</v>
      </c>
      <c r="M27" s="510">
        <f t="shared" si="15"/>
        <v>0</v>
      </c>
      <c r="N27" s="510">
        <f t="shared" si="15"/>
        <v>0</v>
      </c>
      <c r="O27" s="510">
        <f t="shared" si="15"/>
        <v>0</v>
      </c>
      <c r="P27" s="510">
        <f t="shared" si="15"/>
        <v>0</v>
      </c>
      <c r="Q27" s="510">
        <f t="shared" si="15"/>
        <v>0</v>
      </c>
      <c r="R27" s="510">
        <f t="shared" si="15"/>
        <v>0</v>
      </c>
      <c r="S27" s="510">
        <f t="shared" si="15"/>
        <v>0</v>
      </c>
      <c r="T27" s="510">
        <f t="shared" si="15"/>
        <v>0</v>
      </c>
      <c r="U27" s="510">
        <f t="shared" si="15"/>
        <v>0</v>
      </c>
      <c r="V27" s="510">
        <f t="shared" si="15"/>
        <v>0</v>
      </c>
      <c r="W27" s="510">
        <f t="shared" si="15"/>
        <v>0</v>
      </c>
      <c r="X27" s="510">
        <f t="shared" si="15"/>
        <v>0</v>
      </c>
      <c r="Y27" s="510">
        <f t="shared" si="15"/>
        <v>0</v>
      </c>
      <c r="Z27" s="510">
        <f t="shared" si="15"/>
        <v>0</v>
      </c>
      <c r="AA27" s="510">
        <f t="shared" si="15"/>
        <v>91</v>
      </c>
      <c r="AB27" s="510">
        <f t="shared" si="15"/>
        <v>196</v>
      </c>
      <c r="AC27" s="510">
        <f t="shared" si="15"/>
        <v>241.541</v>
      </c>
      <c r="AD27" s="510">
        <f t="shared" si="15"/>
        <v>319.58499999999998</v>
      </c>
      <c r="AE27" s="510">
        <f t="shared" si="15"/>
        <v>448.238</v>
      </c>
      <c r="AF27" s="510">
        <f t="shared" si="15"/>
        <v>562.80799999999999</v>
      </c>
      <c r="AG27" s="510">
        <f t="shared" si="15"/>
        <v>701.21900000000005</v>
      </c>
      <c r="AH27" s="510">
        <f t="shared" si="15"/>
        <v>840</v>
      </c>
      <c r="AI27" s="510">
        <f t="shared" si="15"/>
        <v>995</v>
      </c>
      <c r="AJ27" s="510">
        <f t="shared" si="15"/>
        <v>1150</v>
      </c>
      <c r="AK27" s="510">
        <f t="shared" si="15"/>
        <v>1370</v>
      </c>
      <c r="AL27" s="510">
        <f t="shared" si="15"/>
        <v>1593</v>
      </c>
      <c r="AM27" s="510">
        <f t="shared" si="15"/>
        <v>1872</v>
      </c>
      <c r="AN27" s="510">
        <f t="shared" si="15"/>
        <v>2142</v>
      </c>
      <c r="AO27" s="510">
        <f t="shared" si="15"/>
        <v>2349</v>
      </c>
      <c r="AP27" s="510">
        <f t="shared" si="15"/>
        <v>2673.8379999999997</v>
      </c>
      <c r="AQ27" s="510">
        <f t="shared" si="15"/>
        <v>2968.4050000000002</v>
      </c>
      <c r="AR27" s="510">
        <f t="shared" si="15"/>
        <v>3359.3579999999997</v>
      </c>
      <c r="AS27" s="510">
        <f t="shared" si="15"/>
        <v>3836.6360000000004</v>
      </c>
      <c r="AT27" s="510">
        <f t="shared" si="15"/>
        <v>4431.0190000000002</v>
      </c>
      <c r="AU27" s="510">
        <f t="shared" si="15"/>
        <v>5485.4179999999997</v>
      </c>
      <c r="AV27" s="510">
        <f t="shared" si="15"/>
        <v>6209.601999999999</v>
      </c>
      <c r="AW27" s="510">
        <f t="shared" si="15"/>
        <v>7067.8279999999995</v>
      </c>
      <c r="AX27" s="510">
        <f t="shared" si="15"/>
        <v>7705.1339999999991</v>
      </c>
      <c r="AY27" s="510">
        <f t="shared" si="15"/>
        <v>271</v>
      </c>
      <c r="AZ27" s="510">
        <f t="shared" si="15"/>
        <v>0</v>
      </c>
      <c r="BA27" s="510">
        <f t="shared" si="15"/>
        <v>0</v>
      </c>
      <c r="BB27" s="510">
        <f t="shared" si="15"/>
        <v>0</v>
      </c>
      <c r="BC27" s="510">
        <f t="shared" si="15"/>
        <v>0</v>
      </c>
      <c r="BD27" s="510">
        <f t="shared" si="15"/>
        <v>0</v>
      </c>
      <c r="BE27" s="510">
        <f t="shared" si="15"/>
        <v>0</v>
      </c>
      <c r="BF27" s="510">
        <f t="shared" si="15"/>
        <v>0</v>
      </c>
      <c r="BG27" s="510">
        <f t="shared" si="15"/>
        <v>0</v>
      </c>
      <c r="BH27" s="510">
        <f t="shared" si="15"/>
        <v>0</v>
      </c>
      <c r="BI27" s="510">
        <f t="shared" si="15"/>
        <v>0</v>
      </c>
      <c r="BJ27" s="510">
        <f t="shared" si="15"/>
        <v>0</v>
      </c>
      <c r="BK27" s="510">
        <f t="shared" si="15"/>
        <v>0</v>
      </c>
      <c r="BL27" s="510">
        <f t="shared" si="15"/>
        <v>0</v>
      </c>
      <c r="BM27" s="510">
        <f t="shared" si="15"/>
        <v>0</v>
      </c>
      <c r="BN27" s="510">
        <f t="shared" si="15"/>
        <v>0</v>
      </c>
      <c r="BO27" s="510">
        <f t="shared" si="15"/>
        <v>0</v>
      </c>
      <c r="BP27" s="510">
        <f t="shared" ref="BP27:CH27" si="16">SUM(BP28,BP31)</f>
        <v>0</v>
      </c>
      <c r="BQ27" s="510">
        <f t="shared" si="16"/>
        <v>0</v>
      </c>
      <c r="BR27" s="510">
        <f t="shared" si="16"/>
        <v>0</v>
      </c>
      <c r="BS27" s="510">
        <f t="shared" si="16"/>
        <v>0</v>
      </c>
      <c r="BT27" s="510">
        <f t="shared" si="16"/>
        <v>0</v>
      </c>
      <c r="BU27" s="510">
        <f t="shared" si="16"/>
        <v>0</v>
      </c>
      <c r="BV27" s="510">
        <f t="shared" si="16"/>
        <v>0</v>
      </c>
      <c r="BW27" s="510">
        <f t="shared" si="16"/>
        <v>0</v>
      </c>
      <c r="BX27" s="510">
        <f t="shared" si="16"/>
        <v>0</v>
      </c>
      <c r="BY27" s="510">
        <f t="shared" si="16"/>
        <v>0</v>
      </c>
      <c r="BZ27" s="510">
        <f t="shared" si="16"/>
        <v>0</v>
      </c>
      <c r="CA27" s="510">
        <f t="shared" si="16"/>
        <v>0</v>
      </c>
      <c r="CB27" s="510">
        <f t="shared" si="16"/>
        <v>0</v>
      </c>
      <c r="CC27" s="510">
        <f t="shared" si="16"/>
        <v>0</v>
      </c>
      <c r="CD27" s="510">
        <f t="shared" si="16"/>
        <v>0</v>
      </c>
      <c r="CE27" s="510">
        <f t="shared" si="16"/>
        <v>0</v>
      </c>
      <c r="CF27" s="510">
        <f t="shared" si="16"/>
        <v>0</v>
      </c>
      <c r="CG27" s="510">
        <f t="shared" si="16"/>
        <v>0</v>
      </c>
      <c r="CH27" s="513">
        <f t="shared" si="16"/>
        <v>0</v>
      </c>
    </row>
    <row r="28" spans="1:92" x14ac:dyDescent="0.25">
      <c r="B28" s="72" t="s">
        <v>798</v>
      </c>
      <c r="C28" s="72"/>
      <c r="D28" s="517">
        <v>0</v>
      </c>
      <c r="E28" s="517">
        <v>0</v>
      </c>
      <c r="F28" s="517">
        <v>0</v>
      </c>
      <c r="G28" s="517">
        <v>0</v>
      </c>
      <c r="H28" s="517">
        <v>0</v>
      </c>
      <c r="I28" s="517">
        <v>0</v>
      </c>
      <c r="J28" s="517">
        <v>0</v>
      </c>
      <c r="K28" s="517">
        <v>0</v>
      </c>
      <c r="L28" s="517">
        <v>0</v>
      </c>
      <c r="M28" s="517">
        <v>0</v>
      </c>
      <c r="N28" s="517">
        <v>0</v>
      </c>
      <c r="O28" s="517">
        <v>0</v>
      </c>
      <c r="P28" s="517">
        <v>0</v>
      </c>
      <c r="Q28" s="517">
        <v>0</v>
      </c>
      <c r="R28" s="517">
        <v>0</v>
      </c>
      <c r="S28" s="517">
        <v>0</v>
      </c>
      <c r="T28" s="517">
        <v>0</v>
      </c>
      <c r="U28" s="517">
        <v>0</v>
      </c>
      <c r="V28" s="517">
        <v>0</v>
      </c>
      <c r="W28" s="517">
        <v>0</v>
      </c>
      <c r="X28" s="517">
        <v>0</v>
      </c>
      <c r="Y28" s="517">
        <v>0</v>
      </c>
      <c r="Z28" s="517">
        <v>0</v>
      </c>
      <c r="AA28" s="517">
        <v>91</v>
      </c>
      <c r="AB28" s="517">
        <v>196</v>
      </c>
      <c r="AC28" s="517">
        <v>241.541</v>
      </c>
      <c r="AD28" s="517">
        <v>319.58499999999998</v>
      </c>
      <c r="AE28" s="517">
        <v>448.238</v>
      </c>
      <c r="AF28" s="517">
        <v>562.80799999999999</v>
      </c>
      <c r="AG28" s="517">
        <v>701.21900000000005</v>
      </c>
      <c r="AH28" s="517">
        <f>SUM(AH29:AH30)</f>
        <v>840</v>
      </c>
      <c r="AI28" s="517">
        <f t="shared" ref="AI28:AY28" si="17">SUM(AI29:AI30)</f>
        <v>992</v>
      </c>
      <c r="AJ28" s="517">
        <f t="shared" si="17"/>
        <v>1140</v>
      </c>
      <c r="AK28" s="517">
        <f t="shared" si="17"/>
        <v>1344</v>
      </c>
      <c r="AL28" s="517">
        <f t="shared" si="17"/>
        <v>1540</v>
      </c>
      <c r="AM28" s="517">
        <f t="shared" si="17"/>
        <v>1805</v>
      </c>
      <c r="AN28" s="517">
        <f t="shared" si="17"/>
        <v>2042</v>
      </c>
      <c r="AO28" s="517">
        <f t="shared" si="17"/>
        <v>2222</v>
      </c>
      <c r="AP28" s="517">
        <f t="shared" si="17"/>
        <v>2480.3919999999998</v>
      </c>
      <c r="AQ28" s="517">
        <f t="shared" si="17"/>
        <v>2707.1950000000002</v>
      </c>
      <c r="AR28" s="517">
        <f t="shared" si="17"/>
        <v>3026.1489999999999</v>
      </c>
      <c r="AS28" s="517">
        <f t="shared" si="17"/>
        <v>3400.9540000000006</v>
      </c>
      <c r="AT28" s="517">
        <f t="shared" si="17"/>
        <v>3859.9520000000002</v>
      </c>
      <c r="AU28" s="517">
        <f t="shared" si="17"/>
        <v>4694.4589999999998</v>
      </c>
      <c r="AV28" s="517">
        <f t="shared" si="17"/>
        <v>5219.8249999999989</v>
      </c>
      <c r="AW28" s="517">
        <f t="shared" si="17"/>
        <v>5832.9319999999998</v>
      </c>
      <c r="AX28" s="517">
        <f t="shared" si="17"/>
        <v>6262.347999999999</v>
      </c>
      <c r="AY28" s="517">
        <f t="shared" si="17"/>
        <v>219.97</v>
      </c>
      <c r="AZ28" s="517">
        <v>0</v>
      </c>
      <c r="BA28" s="517">
        <v>0</v>
      </c>
      <c r="BB28" s="517">
        <v>0</v>
      </c>
      <c r="BC28" s="517">
        <v>0</v>
      </c>
      <c r="BD28" s="517">
        <v>0</v>
      </c>
      <c r="BE28" s="517">
        <v>0</v>
      </c>
      <c r="BF28" s="517">
        <v>0</v>
      </c>
      <c r="BG28" s="517">
        <v>0</v>
      </c>
      <c r="BH28" s="517">
        <v>0</v>
      </c>
      <c r="BI28" s="517">
        <v>0</v>
      </c>
      <c r="BJ28" s="517">
        <v>0</v>
      </c>
      <c r="BK28" s="517">
        <v>0</v>
      </c>
      <c r="BL28" s="517">
        <v>0</v>
      </c>
      <c r="BM28" s="517">
        <v>0</v>
      </c>
      <c r="BN28" s="517">
        <v>0</v>
      </c>
      <c r="BO28" s="517">
        <v>0</v>
      </c>
      <c r="BP28" s="517">
        <v>0</v>
      </c>
      <c r="BQ28" s="517">
        <v>0</v>
      </c>
      <c r="BR28" s="517">
        <v>0</v>
      </c>
      <c r="BS28" s="517">
        <v>0</v>
      </c>
      <c r="BT28" s="517">
        <v>0</v>
      </c>
      <c r="BU28" s="517">
        <v>0</v>
      </c>
      <c r="BV28" s="517">
        <v>0</v>
      </c>
      <c r="BW28" s="517">
        <v>0</v>
      </c>
      <c r="BX28" s="517">
        <v>0</v>
      </c>
      <c r="BY28" s="517">
        <v>0</v>
      </c>
      <c r="BZ28" s="517">
        <v>0</v>
      </c>
      <c r="CA28" s="517">
        <v>0</v>
      </c>
      <c r="CB28" s="517">
        <v>0</v>
      </c>
      <c r="CC28" s="517">
        <v>0</v>
      </c>
      <c r="CD28" s="517">
        <v>0</v>
      </c>
      <c r="CE28" s="517">
        <v>0</v>
      </c>
      <c r="CF28" s="517">
        <v>0</v>
      </c>
      <c r="CG28" s="517">
        <v>0</v>
      </c>
      <c r="CH28" s="518">
        <v>0</v>
      </c>
    </row>
    <row r="29" spans="1:92" x14ac:dyDescent="0.25">
      <c r="B29" s="333" t="s">
        <v>569</v>
      </c>
      <c r="C29" s="72"/>
      <c r="D29" s="517">
        <v>0</v>
      </c>
      <c r="E29" s="517">
        <v>0</v>
      </c>
      <c r="F29" s="517">
        <v>0</v>
      </c>
      <c r="G29" s="517">
        <v>0</v>
      </c>
      <c r="H29" s="517">
        <v>0</v>
      </c>
      <c r="I29" s="517">
        <v>0</v>
      </c>
      <c r="J29" s="517">
        <v>0</v>
      </c>
      <c r="K29" s="517">
        <v>0</v>
      </c>
      <c r="L29" s="517">
        <v>0</v>
      </c>
      <c r="M29" s="517">
        <v>0</v>
      </c>
      <c r="N29" s="517">
        <v>0</v>
      </c>
      <c r="O29" s="517">
        <v>0</v>
      </c>
      <c r="P29" s="517">
        <v>0</v>
      </c>
      <c r="Q29" s="517">
        <v>0</v>
      </c>
      <c r="R29" s="517">
        <v>0</v>
      </c>
      <c r="S29" s="517">
        <v>0</v>
      </c>
      <c r="T29" s="517">
        <v>0</v>
      </c>
      <c r="U29" s="517">
        <v>0</v>
      </c>
      <c r="V29" s="517">
        <v>0</v>
      </c>
      <c r="W29" s="517">
        <v>0</v>
      </c>
      <c r="X29" s="517">
        <v>0</v>
      </c>
      <c r="Y29" s="517">
        <v>0</v>
      </c>
      <c r="Z29" s="517">
        <v>0</v>
      </c>
      <c r="AA29" s="517">
        <v>0</v>
      </c>
      <c r="AB29" s="517">
        <v>0</v>
      </c>
      <c r="AC29" s="517">
        <v>0</v>
      </c>
      <c r="AD29" s="517">
        <v>0</v>
      </c>
      <c r="AE29" s="517">
        <v>0</v>
      </c>
      <c r="AF29" s="517">
        <v>0</v>
      </c>
      <c r="AG29" s="517">
        <v>0</v>
      </c>
      <c r="AH29" s="517">
        <v>772.81210362020079</v>
      </c>
      <c r="AI29" s="517">
        <v>912.65429379909426</v>
      </c>
      <c r="AJ29" s="517">
        <v>1049.5810005581873</v>
      </c>
      <c r="AK29" s="517">
        <v>1237.2938535808794</v>
      </c>
      <c r="AL29" s="517">
        <v>1415.0885796393793</v>
      </c>
      <c r="AM29" s="517">
        <v>1655.2739886496092</v>
      </c>
      <c r="AN29" s="517">
        <v>1856.8768123129773</v>
      </c>
      <c r="AO29" s="517">
        <v>1989.2295129625934</v>
      </c>
      <c r="AP29" s="517">
        <v>2178.8480527078132</v>
      </c>
      <c r="AQ29" s="517">
        <v>2332.7579787363456</v>
      </c>
      <c r="AR29" s="517">
        <v>2568.7201034171771</v>
      </c>
      <c r="AS29" s="517">
        <v>2839.3256443284918</v>
      </c>
      <c r="AT29" s="517">
        <v>3168.1453738208279</v>
      </c>
      <c r="AU29" s="517">
        <v>3823.4211065045206</v>
      </c>
      <c r="AV29" s="517">
        <v>4244.0094411830742</v>
      </c>
      <c r="AW29" s="517">
        <v>4760.0621334919697</v>
      </c>
      <c r="AX29" s="517">
        <v>5131.4675237746787</v>
      </c>
      <c r="AY29" s="517">
        <v>180.24691556660795</v>
      </c>
      <c r="AZ29" s="517">
        <v>0</v>
      </c>
      <c r="BA29" s="517">
        <v>0</v>
      </c>
      <c r="BB29" s="517">
        <v>0</v>
      </c>
      <c r="BC29" s="517">
        <v>0</v>
      </c>
      <c r="BD29" s="517">
        <v>0</v>
      </c>
      <c r="BE29" s="517">
        <v>0</v>
      </c>
      <c r="BF29" s="517">
        <v>0</v>
      </c>
      <c r="BG29" s="517">
        <v>0</v>
      </c>
      <c r="BH29" s="517">
        <v>0</v>
      </c>
      <c r="BI29" s="517">
        <v>0</v>
      </c>
      <c r="BJ29" s="517">
        <v>0</v>
      </c>
      <c r="BK29" s="517">
        <v>0</v>
      </c>
      <c r="BL29" s="517">
        <v>0</v>
      </c>
      <c r="BM29" s="517">
        <v>0</v>
      </c>
      <c r="BN29" s="517">
        <v>0</v>
      </c>
      <c r="BO29" s="517">
        <v>0</v>
      </c>
      <c r="BP29" s="517">
        <v>0</v>
      </c>
      <c r="BQ29" s="517">
        <v>0</v>
      </c>
      <c r="BR29" s="517">
        <v>0</v>
      </c>
      <c r="BS29" s="517">
        <v>0</v>
      </c>
      <c r="BT29" s="517">
        <v>0</v>
      </c>
      <c r="BU29" s="517">
        <v>0</v>
      </c>
      <c r="BV29" s="517">
        <v>0</v>
      </c>
      <c r="BW29" s="517">
        <v>0</v>
      </c>
      <c r="BX29" s="517">
        <v>0</v>
      </c>
      <c r="BY29" s="517">
        <v>0</v>
      </c>
      <c r="BZ29" s="517">
        <v>0</v>
      </c>
      <c r="CA29" s="517">
        <v>0</v>
      </c>
      <c r="CB29" s="517">
        <v>0</v>
      </c>
      <c r="CC29" s="517">
        <v>0</v>
      </c>
      <c r="CD29" s="517">
        <v>0</v>
      </c>
      <c r="CE29" s="517">
        <v>0</v>
      </c>
      <c r="CF29" s="517">
        <v>0</v>
      </c>
      <c r="CG29" s="517">
        <v>0</v>
      </c>
      <c r="CH29" s="518">
        <v>0</v>
      </c>
    </row>
    <row r="30" spans="1:92" x14ac:dyDescent="0.25">
      <c r="B30" s="333" t="s">
        <v>568</v>
      </c>
      <c r="C30" s="72"/>
      <c r="D30" s="517">
        <v>0</v>
      </c>
      <c r="E30" s="517">
        <v>0</v>
      </c>
      <c r="F30" s="517">
        <v>0</v>
      </c>
      <c r="G30" s="517">
        <v>0</v>
      </c>
      <c r="H30" s="517">
        <v>0</v>
      </c>
      <c r="I30" s="517">
        <v>0</v>
      </c>
      <c r="J30" s="517">
        <v>0</v>
      </c>
      <c r="K30" s="517">
        <v>0</v>
      </c>
      <c r="L30" s="517">
        <v>0</v>
      </c>
      <c r="M30" s="517">
        <v>0</v>
      </c>
      <c r="N30" s="517">
        <v>0</v>
      </c>
      <c r="O30" s="517">
        <v>0</v>
      </c>
      <c r="P30" s="517">
        <v>0</v>
      </c>
      <c r="Q30" s="517">
        <v>0</v>
      </c>
      <c r="R30" s="517">
        <v>0</v>
      </c>
      <c r="S30" s="517">
        <v>0</v>
      </c>
      <c r="T30" s="517">
        <v>0</v>
      </c>
      <c r="U30" s="517">
        <v>0</v>
      </c>
      <c r="V30" s="517">
        <v>0</v>
      </c>
      <c r="W30" s="517">
        <v>0</v>
      </c>
      <c r="X30" s="517">
        <v>0</v>
      </c>
      <c r="Y30" s="517">
        <v>0</v>
      </c>
      <c r="Z30" s="517">
        <v>0</v>
      </c>
      <c r="AA30" s="517">
        <v>0</v>
      </c>
      <c r="AB30" s="517">
        <v>0</v>
      </c>
      <c r="AC30" s="517">
        <v>0</v>
      </c>
      <c r="AD30" s="517">
        <v>0</v>
      </c>
      <c r="AE30" s="517">
        <v>0</v>
      </c>
      <c r="AF30" s="517">
        <v>0</v>
      </c>
      <c r="AG30" s="517">
        <v>0</v>
      </c>
      <c r="AH30" s="517">
        <v>67.18789637979917</v>
      </c>
      <c r="AI30" s="517">
        <v>79.345706200905695</v>
      </c>
      <c r="AJ30" s="517">
        <v>90.418999441812772</v>
      </c>
      <c r="AK30" s="517">
        <v>106.7061464191205</v>
      </c>
      <c r="AL30" s="517">
        <v>124.91142036062074</v>
      </c>
      <c r="AM30" s="517">
        <v>149.72601135039079</v>
      </c>
      <c r="AN30" s="517">
        <v>185.12318768702264</v>
      </c>
      <c r="AO30" s="517">
        <v>232.77048703740655</v>
      </c>
      <c r="AP30" s="517">
        <v>301.54394729218672</v>
      </c>
      <c r="AQ30" s="517">
        <v>374.43702126365451</v>
      </c>
      <c r="AR30" s="517">
        <v>457.42889658282257</v>
      </c>
      <c r="AS30" s="517">
        <v>561.62835567150864</v>
      </c>
      <c r="AT30" s="517">
        <v>691.80662617917244</v>
      </c>
      <c r="AU30" s="517">
        <v>871.03789349547901</v>
      </c>
      <c r="AV30" s="517">
        <v>975.8155588169252</v>
      </c>
      <c r="AW30" s="517">
        <v>1072.8698665080299</v>
      </c>
      <c r="AX30" s="517">
        <v>1130.8804762253205</v>
      </c>
      <c r="AY30" s="517">
        <v>39.723084433392039</v>
      </c>
      <c r="AZ30" s="517">
        <v>0</v>
      </c>
      <c r="BA30" s="517">
        <v>0</v>
      </c>
      <c r="BB30" s="517">
        <v>0</v>
      </c>
      <c r="BC30" s="517">
        <v>0</v>
      </c>
      <c r="BD30" s="517">
        <v>0</v>
      </c>
      <c r="BE30" s="517">
        <v>0</v>
      </c>
      <c r="BF30" s="517">
        <v>0</v>
      </c>
      <c r="BG30" s="517">
        <v>0</v>
      </c>
      <c r="BH30" s="517">
        <v>0</v>
      </c>
      <c r="BI30" s="517">
        <v>0</v>
      </c>
      <c r="BJ30" s="517">
        <v>0</v>
      </c>
      <c r="BK30" s="517">
        <v>0</v>
      </c>
      <c r="BL30" s="517">
        <v>0</v>
      </c>
      <c r="BM30" s="517">
        <v>0</v>
      </c>
      <c r="BN30" s="517">
        <v>0</v>
      </c>
      <c r="BO30" s="517">
        <v>0</v>
      </c>
      <c r="BP30" s="517">
        <v>0</v>
      </c>
      <c r="BQ30" s="517">
        <v>0</v>
      </c>
      <c r="BR30" s="517">
        <v>0</v>
      </c>
      <c r="BS30" s="517">
        <v>0</v>
      </c>
      <c r="BT30" s="517">
        <v>0</v>
      </c>
      <c r="BU30" s="517">
        <v>0</v>
      </c>
      <c r="BV30" s="517">
        <v>0</v>
      </c>
      <c r="BW30" s="517">
        <v>0</v>
      </c>
      <c r="BX30" s="517">
        <v>0</v>
      </c>
      <c r="BY30" s="517">
        <v>0</v>
      </c>
      <c r="BZ30" s="517">
        <v>0</v>
      </c>
      <c r="CA30" s="517">
        <v>0</v>
      </c>
      <c r="CB30" s="517">
        <v>0</v>
      </c>
      <c r="CC30" s="517">
        <v>0</v>
      </c>
      <c r="CD30" s="517">
        <v>0</v>
      </c>
      <c r="CE30" s="517">
        <v>0</v>
      </c>
      <c r="CF30" s="517">
        <v>0</v>
      </c>
      <c r="CG30" s="517">
        <v>0</v>
      </c>
      <c r="CH30" s="518">
        <v>0</v>
      </c>
    </row>
    <row r="31" spans="1:92" ht="24" customHeight="1" x14ac:dyDescent="0.25">
      <c r="A31" s="417"/>
      <c r="B31" s="72" t="s">
        <v>799</v>
      </c>
      <c r="C31" s="72"/>
      <c r="D31" s="517">
        <v>0</v>
      </c>
      <c r="E31" s="517">
        <v>0</v>
      </c>
      <c r="F31" s="517">
        <v>0</v>
      </c>
      <c r="G31" s="517">
        <v>0</v>
      </c>
      <c r="H31" s="517">
        <v>0</v>
      </c>
      <c r="I31" s="517">
        <v>0</v>
      </c>
      <c r="J31" s="517">
        <v>0</v>
      </c>
      <c r="K31" s="517">
        <v>0</v>
      </c>
      <c r="L31" s="517">
        <v>0</v>
      </c>
      <c r="M31" s="517">
        <v>0</v>
      </c>
      <c r="N31" s="517">
        <v>0</v>
      </c>
      <c r="O31" s="517">
        <v>0</v>
      </c>
      <c r="P31" s="517">
        <v>0</v>
      </c>
      <c r="Q31" s="517">
        <v>0</v>
      </c>
      <c r="R31" s="517">
        <v>0</v>
      </c>
      <c r="S31" s="517">
        <v>0</v>
      </c>
      <c r="T31" s="517">
        <v>0</v>
      </c>
      <c r="U31" s="517">
        <v>0</v>
      </c>
      <c r="V31" s="517">
        <v>0</v>
      </c>
      <c r="W31" s="517">
        <v>0</v>
      </c>
      <c r="X31" s="517">
        <v>0</v>
      </c>
      <c r="Y31" s="517">
        <v>0</v>
      </c>
      <c r="Z31" s="517">
        <v>0</v>
      </c>
      <c r="AA31" s="517">
        <v>0</v>
      </c>
      <c r="AB31" s="517">
        <v>0</v>
      </c>
      <c r="AC31" s="517">
        <v>0</v>
      </c>
      <c r="AD31" s="517">
        <v>0</v>
      </c>
      <c r="AE31" s="517">
        <v>0</v>
      </c>
      <c r="AF31" s="517">
        <v>0</v>
      </c>
      <c r="AG31" s="517">
        <v>0</v>
      </c>
      <c r="AH31" s="517">
        <f>SUM(AH32:AH33)</f>
        <v>0</v>
      </c>
      <c r="AI31" s="517">
        <f t="shared" ref="AI31:AY31" si="18">SUM(AI32:AI33)</f>
        <v>3</v>
      </c>
      <c r="AJ31" s="517">
        <f t="shared" si="18"/>
        <v>10</v>
      </c>
      <c r="AK31" s="517">
        <f t="shared" si="18"/>
        <v>26</v>
      </c>
      <c r="AL31" s="517">
        <f t="shared" si="18"/>
        <v>53</v>
      </c>
      <c r="AM31" s="517">
        <f t="shared" si="18"/>
        <v>67</v>
      </c>
      <c r="AN31" s="517">
        <f t="shared" si="18"/>
        <v>100</v>
      </c>
      <c r="AO31" s="517">
        <f t="shared" si="18"/>
        <v>127</v>
      </c>
      <c r="AP31" s="517">
        <f t="shared" si="18"/>
        <v>193.446</v>
      </c>
      <c r="AQ31" s="517">
        <f t="shared" si="18"/>
        <v>261.20999999999998</v>
      </c>
      <c r="AR31" s="517">
        <f t="shared" si="18"/>
        <v>333.20899999999995</v>
      </c>
      <c r="AS31" s="517">
        <f t="shared" si="18"/>
        <v>435.68200000000002</v>
      </c>
      <c r="AT31" s="517">
        <f t="shared" si="18"/>
        <v>571.06700000000001</v>
      </c>
      <c r="AU31" s="517">
        <f t="shared" si="18"/>
        <v>790.95899999999995</v>
      </c>
      <c r="AV31" s="517">
        <f t="shared" si="18"/>
        <v>989.77700000000004</v>
      </c>
      <c r="AW31" s="517">
        <f t="shared" si="18"/>
        <v>1234.896</v>
      </c>
      <c r="AX31" s="517">
        <f t="shared" si="18"/>
        <v>1442.7860000000001</v>
      </c>
      <c r="AY31" s="517">
        <f t="shared" si="18"/>
        <v>51.029999999999994</v>
      </c>
      <c r="AZ31" s="517">
        <v>0</v>
      </c>
      <c r="BA31" s="517">
        <v>0</v>
      </c>
      <c r="BB31" s="517">
        <v>0</v>
      </c>
      <c r="BC31" s="517">
        <v>0</v>
      </c>
      <c r="BD31" s="517">
        <v>0</v>
      </c>
      <c r="BE31" s="517">
        <v>0</v>
      </c>
      <c r="BF31" s="517">
        <v>0</v>
      </c>
      <c r="BG31" s="517">
        <v>0</v>
      </c>
      <c r="BH31" s="517">
        <v>0</v>
      </c>
      <c r="BI31" s="517">
        <v>0</v>
      </c>
      <c r="BJ31" s="517">
        <v>0</v>
      </c>
      <c r="BK31" s="517">
        <v>0</v>
      </c>
      <c r="BL31" s="517">
        <v>0</v>
      </c>
      <c r="BM31" s="517">
        <v>0</v>
      </c>
      <c r="BN31" s="517">
        <v>0</v>
      </c>
      <c r="BO31" s="517">
        <v>0</v>
      </c>
      <c r="BP31" s="517">
        <v>0</v>
      </c>
      <c r="BQ31" s="517">
        <v>0</v>
      </c>
      <c r="BR31" s="517">
        <v>0</v>
      </c>
      <c r="BS31" s="517">
        <v>0</v>
      </c>
      <c r="BT31" s="517">
        <v>0</v>
      </c>
      <c r="BU31" s="517">
        <v>0</v>
      </c>
      <c r="BV31" s="517">
        <v>0</v>
      </c>
      <c r="BW31" s="517">
        <v>0</v>
      </c>
      <c r="BX31" s="517">
        <v>0</v>
      </c>
      <c r="BY31" s="517">
        <v>0</v>
      </c>
      <c r="BZ31" s="517">
        <v>0</v>
      </c>
      <c r="CA31" s="517">
        <v>0</v>
      </c>
      <c r="CB31" s="517">
        <v>0</v>
      </c>
      <c r="CC31" s="517">
        <v>0</v>
      </c>
      <c r="CD31" s="517">
        <v>0</v>
      </c>
      <c r="CE31" s="517">
        <v>0</v>
      </c>
      <c r="CF31" s="517">
        <v>0</v>
      </c>
      <c r="CG31" s="517">
        <v>0</v>
      </c>
      <c r="CH31" s="518">
        <v>0</v>
      </c>
    </row>
    <row r="32" spans="1:92" x14ac:dyDescent="0.25">
      <c r="A32" s="417"/>
      <c r="B32" s="333" t="s">
        <v>569</v>
      </c>
      <c r="C32" s="72"/>
      <c r="D32" s="517">
        <v>0</v>
      </c>
      <c r="E32" s="517">
        <v>0</v>
      </c>
      <c r="F32" s="517">
        <v>0</v>
      </c>
      <c r="G32" s="517">
        <v>0</v>
      </c>
      <c r="H32" s="517">
        <v>0</v>
      </c>
      <c r="I32" s="517">
        <v>0</v>
      </c>
      <c r="J32" s="517">
        <v>0</v>
      </c>
      <c r="K32" s="517">
        <v>0</v>
      </c>
      <c r="L32" s="517">
        <v>0</v>
      </c>
      <c r="M32" s="517">
        <v>0</v>
      </c>
      <c r="N32" s="517">
        <v>0</v>
      </c>
      <c r="O32" s="517">
        <v>0</v>
      </c>
      <c r="P32" s="517">
        <v>0</v>
      </c>
      <c r="Q32" s="517">
        <v>0</v>
      </c>
      <c r="R32" s="517">
        <v>0</v>
      </c>
      <c r="S32" s="517">
        <v>0</v>
      </c>
      <c r="T32" s="517">
        <v>0</v>
      </c>
      <c r="U32" s="517">
        <v>0</v>
      </c>
      <c r="V32" s="517">
        <v>0</v>
      </c>
      <c r="W32" s="517">
        <v>0</v>
      </c>
      <c r="X32" s="517">
        <v>0</v>
      </c>
      <c r="Y32" s="517">
        <v>0</v>
      </c>
      <c r="Z32" s="517">
        <v>0</v>
      </c>
      <c r="AA32" s="517">
        <v>0</v>
      </c>
      <c r="AB32" s="517">
        <v>0</v>
      </c>
      <c r="AC32" s="517">
        <v>0</v>
      </c>
      <c r="AD32" s="517">
        <v>0</v>
      </c>
      <c r="AE32" s="517">
        <v>0</v>
      </c>
      <c r="AF32" s="517">
        <v>0</v>
      </c>
      <c r="AG32" s="517">
        <v>0</v>
      </c>
      <c r="AH32" s="517">
        <v>0</v>
      </c>
      <c r="AI32" s="517">
        <v>2.8974368625987705</v>
      </c>
      <c r="AJ32" s="517">
        <v>9.6609895148372367</v>
      </c>
      <c r="AK32" s="517">
        <v>25.117688783350097</v>
      </c>
      <c r="AL32" s="517">
        <v>51.162549786587917</v>
      </c>
      <c r="AM32" s="517">
        <v>64.624510381642168</v>
      </c>
      <c r="AN32" s="517">
        <v>96.125074410163435</v>
      </c>
      <c r="AO32" s="517">
        <v>121.31348922174391</v>
      </c>
      <c r="AP32" s="517">
        <v>183.4891118201582</v>
      </c>
      <c r="AQ32" s="517">
        <v>245.98525168976292</v>
      </c>
      <c r="AR32" s="517">
        <v>311.65002502751975</v>
      </c>
      <c r="AS32" s="517">
        <v>404.55730617143536</v>
      </c>
      <c r="AT32" s="517">
        <v>526.74289399371503</v>
      </c>
      <c r="AU32" s="517">
        <v>727.27916232282041</v>
      </c>
      <c r="AV32" s="517">
        <v>911.30117816056713</v>
      </c>
      <c r="AW32" s="517">
        <v>1137.0936137204967</v>
      </c>
      <c r="AX32" s="517">
        <v>1326.7305100097926</v>
      </c>
      <c r="AY32" s="517">
        <v>46.925225172547911</v>
      </c>
      <c r="AZ32" s="517">
        <v>0</v>
      </c>
      <c r="BA32" s="517">
        <v>0</v>
      </c>
      <c r="BB32" s="517">
        <v>0</v>
      </c>
      <c r="BC32" s="517">
        <v>0</v>
      </c>
      <c r="BD32" s="517">
        <v>0</v>
      </c>
      <c r="BE32" s="517">
        <v>0</v>
      </c>
      <c r="BF32" s="517">
        <v>0</v>
      </c>
      <c r="BG32" s="517">
        <v>0</v>
      </c>
      <c r="BH32" s="517">
        <v>0</v>
      </c>
      <c r="BI32" s="517">
        <v>0</v>
      </c>
      <c r="BJ32" s="517">
        <v>0</v>
      </c>
      <c r="BK32" s="517">
        <v>0</v>
      </c>
      <c r="BL32" s="517">
        <v>0</v>
      </c>
      <c r="BM32" s="517">
        <v>0</v>
      </c>
      <c r="BN32" s="517">
        <v>0</v>
      </c>
      <c r="BO32" s="517">
        <v>0</v>
      </c>
      <c r="BP32" s="517">
        <v>0</v>
      </c>
      <c r="BQ32" s="517">
        <v>0</v>
      </c>
      <c r="BR32" s="517">
        <v>0</v>
      </c>
      <c r="BS32" s="517">
        <v>0</v>
      </c>
      <c r="BT32" s="517">
        <v>0</v>
      </c>
      <c r="BU32" s="517">
        <v>0</v>
      </c>
      <c r="BV32" s="517">
        <v>0</v>
      </c>
      <c r="BW32" s="517">
        <v>0</v>
      </c>
      <c r="BX32" s="517">
        <v>0</v>
      </c>
      <c r="BY32" s="517">
        <v>0</v>
      </c>
      <c r="BZ32" s="517">
        <v>0</v>
      </c>
      <c r="CA32" s="517">
        <v>0</v>
      </c>
      <c r="CB32" s="517">
        <v>0</v>
      </c>
      <c r="CC32" s="517">
        <v>0</v>
      </c>
      <c r="CD32" s="517">
        <v>0</v>
      </c>
      <c r="CE32" s="517">
        <v>0</v>
      </c>
      <c r="CF32" s="517">
        <v>0</v>
      </c>
      <c r="CG32" s="517">
        <v>0</v>
      </c>
      <c r="CH32" s="518">
        <v>0</v>
      </c>
    </row>
    <row r="33" spans="1:86" x14ac:dyDescent="0.25">
      <c r="A33" s="417"/>
      <c r="B33" s="333" t="s">
        <v>568</v>
      </c>
      <c r="C33" s="72"/>
      <c r="D33" s="517">
        <v>0</v>
      </c>
      <c r="E33" s="517">
        <v>0</v>
      </c>
      <c r="F33" s="517">
        <v>0</v>
      </c>
      <c r="G33" s="517">
        <v>0</v>
      </c>
      <c r="H33" s="517">
        <v>0</v>
      </c>
      <c r="I33" s="517">
        <v>0</v>
      </c>
      <c r="J33" s="517">
        <v>0</v>
      </c>
      <c r="K33" s="517">
        <v>0</v>
      </c>
      <c r="L33" s="517">
        <v>0</v>
      </c>
      <c r="M33" s="517">
        <v>0</v>
      </c>
      <c r="N33" s="517">
        <v>0</v>
      </c>
      <c r="O33" s="517">
        <v>0</v>
      </c>
      <c r="P33" s="517">
        <v>0</v>
      </c>
      <c r="Q33" s="517">
        <v>0</v>
      </c>
      <c r="R33" s="517">
        <v>0</v>
      </c>
      <c r="S33" s="517">
        <v>0</v>
      </c>
      <c r="T33" s="517">
        <v>0</v>
      </c>
      <c r="U33" s="517">
        <v>0</v>
      </c>
      <c r="V33" s="517">
        <v>0</v>
      </c>
      <c r="W33" s="517">
        <v>0</v>
      </c>
      <c r="X33" s="517">
        <v>0</v>
      </c>
      <c r="Y33" s="517">
        <v>0</v>
      </c>
      <c r="Z33" s="517">
        <v>0</v>
      </c>
      <c r="AA33" s="517">
        <v>0</v>
      </c>
      <c r="AB33" s="517">
        <v>0</v>
      </c>
      <c r="AC33" s="517">
        <v>0</v>
      </c>
      <c r="AD33" s="517">
        <v>0</v>
      </c>
      <c r="AE33" s="517">
        <v>0</v>
      </c>
      <c r="AF33" s="517">
        <v>0</v>
      </c>
      <c r="AG33" s="517">
        <v>0</v>
      </c>
      <c r="AH33" s="517">
        <v>0</v>
      </c>
      <c r="AI33" s="517">
        <v>0.10256313740122944</v>
      </c>
      <c r="AJ33" s="517">
        <v>0.339010485162763</v>
      </c>
      <c r="AK33" s="517">
        <v>0.88231121664990164</v>
      </c>
      <c r="AL33" s="517">
        <v>1.8374502134120854</v>
      </c>
      <c r="AM33" s="517">
        <v>2.3754896183578387</v>
      </c>
      <c r="AN33" s="517">
        <v>3.874925589836558</v>
      </c>
      <c r="AO33" s="517">
        <v>5.6865107782560864</v>
      </c>
      <c r="AP33" s="517">
        <v>9.9568881798417888</v>
      </c>
      <c r="AQ33" s="517">
        <v>15.224748310237054</v>
      </c>
      <c r="AR33" s="517">
        <v>21.558974972480229</v>
      </c>
      <c r="AS33" s="517">
        <v>31.124693828564666</v>
      </c>
      <c r="AT33" s="517">
        <v>44.324106006285028</v>
      </c>
      <c r="AU33" s="517">
        <v>63.679837677179577</v>
      </c>
      <c r="AV33" s="517">
        <v>78.475821839432896</v>
      </c>
      <c r="AW33" s="517">
        <v>97.802386279503267</v>
      </c>
      <c r="AX33" s="517">
        <v>116.05548999020743</v>
      </c>
      <c r="AY33" s="517">
        <v>4.1047748274520854</v>
      </c>
      <c r="AZ33" s="517">
        <v>0</v>
      </c>
      <c r="BA33" s="517">
        <v>0</v>
      </c>
      <c r="BB33" s="517">
        <v>0</v>
      </c>
      <c r="BC33" s="517">
        <v>0</v>
      </c>
      <c r="BD33" s="517">
        <v>0</v>
      </c>
      <c r="BE33" s="517">
        <v>0</v>
      </c>
      <c r="BF33" s="517">
        <v>0</v>
      </c>
      <c r="BG33" s="517">
        <v>0</v>
      </c>
      <c r="BH33" s="517">
        <v>0</v>
      </c>
      <c r="BI33" s="517">
        <v>0</v>
      </c>
      <c r="BJ33" s="517">
        <v>0</v>
      </c>
      <c r="BK33" s="517">
        <v>0</v>
      </c>
      <c r="BL33" s="517">
        <v>0</v>
      </c>
      <c r="BM33" s="517">
        <v>0</v>
      </c>
      <c r="BN33" s="517">
        <v>0</v>
      </c>
      <c r="BO33" s="517">
        <v>0</v>
      </c>
      <c r="BP33" s="517">
        <v>0</v>
      </c>
      <c r="BQ33" s="517">
        <v>0</v>
      </c>
      <c r="BR33" s="517">
        <v>0</v>
      </c>
      <c r="BS33" s="517">
        <v>0</v>
      </c>
      <c r="BT33" s="517">
        <v>0</v>
      </c>
      <c r="BU33" s="517">
        <v>0</v>
      </c>
      <c r="BV33" s="517">
        <v>0</v>
      </c>
      <c r="BW33" s="517">
        <v>0</v>
      </c>
      <c r="BX33" s="517">
        <v>0</v>
      </c>
      <c r="BY33" s="517">
        <v>0</v>
      </c>
      <c r="BZ33" s="517">
        <v>0</v>
      </c>
      <c r="CA33" s="517">
        <v>0</v>
      </c>
      <c r="CB33" s="517">
        <v>0</v>
      </c>
      <c r="CC33" s="517">
        <v>0</v>
      </c>
      <c r="CD33" s="517">
        <v>0</v>
      </c>
      <c r="CE33" s="517">
        <v>0</v>
      </c>
      <c r="CF33" s="517">
        <v>0</v>
      </c>
      <c r="CG33" s="517">
        <v>0</v>
      </c>
      <c r="CH33" s="518">
        <v>0</v>
      </c>
    </row>
    <row r="34" spans="1:86" s="287" customFormat="1" ht="26.25" customHeight="1" x14ac:dyDescent="0.3">
      <c r="B34" s="79" t="s">
        <v>427</v>
      </c>
      <c r="C34" s="272"/>
      <c r="D34" s="510">
        <v>43.5</v>
      </c>
      <c r="E34" s="510">
        <v>65.5</v>
      </c>
      <c r="F34" s="510">
        <v>68.599999999999994</v>
      </c>
      <c r="G34" s="510">
        <v>63.3</v>
      </c>
      <c r="H34" s="510">
        <v>79.2</v>
      </c>
      <c r="I34" s="510">
        <v>84.9</v>
      </c>
      <c r="J34" s="510">
        <v>84.5</v>
      </c>
      <c r="K34" s="510">
        <v>99.6</v>
      </c>
      <c r="L34" s="510">
        <v>96.7</v>
      </c>
      <c r="M34" s="510">
        <v>111.4</v>
      </c>
      <c r="N34" s="510">
        <v>133.5</v>
      </c>
      <c r="O34" s="510">
        <v>130.6</v>
      </c>
      <c r="P34" s="510">
        <v>135</v>
      </c>
      <c r="Q34" s="510">
        <v>154.6</v>
      </c>
      <c r="R34" s="510">
        <v>161.5</v>
      </c>
      <c r="S34" s="510">
        <v>191.4</v>
      </c>
      <c r="T34" s="510">
        <v>200.9</v>
      </c>
      <c r="U34" s="510">
        <v>248.5</v>
      </c>
      <c r="V34" s="510">
        <v>261.8</v>
      </c>
      <c r="W34" s="510">
        <v>322.89999999999998</v>
      </c>
      <c r="X34" s="510">
        <v>348.4</v>
      </c>
      <c r="Y34" s="510">
        <v>382.7</v>
      </c>
      <c r="Z34" s="510">
        <v>373.7</v>
      </c>
      <c r="AA34" s="510">
        <v>322.7</v>
      </c>
      <c r="AB34" s="510">
        <v>290.60000000000002</v>
      </c>
      <c r="AC34" s="510">
        <v>306.26799999999997</v>
      </c>
      <c r="AD34" s="510">
        <v>345.32</v>
      </c>
      <c r="AE34" s="510">
        <v>425.15600000000001</v>
      </c>
      <c r="AF34" s="510">
        <v>496.142</v>
      </c>
      <c r="AG34" s="510">
        <v>585.375</v>
      </c>
      <c r="AH34" s="510">
        <f>SUM(AH35:AH36)</f>
        <v>696</v>
      </c>
      <c r="AI34" s="510">
        <f t="shared" ref="AI34:CH34" si="19">SUM(AI35:AI36)</f>
        <v>655</v>
      </c>
      <c r="AJ34" s="510">
        <f t="shared" si="19"/>
        <v>654</v>
      </c>
      <c r="AK34" s="510">
        <f t="shared" si="19"/>
        <v>680</v>
      </c>
      <c r="AL34" s="510">
        <f t="shared" si="19"/>
        <v>554</v>
      </c>
      <c r="AM34" s="510">
        <f t="shared" si="19"/>
        <v>265</v>
      </c>
      <c r="AN34" s="510">
        <f t="shared" si="19"/>
        <v>279</v>
      </c>
      <c r="AO34" s="510">
        <f t="shared" si="19"/>
        <v>276</v>
      </c>
      <c r="AP34" s="510">
        <f t="shared" si="19"/>
        <v>179</v>
      </c>
      <c r="AQ34" s="510">
        <f t="shared" si="19"/>
        <v>193.001</v>
      </c>
      <c r="AR34" s="510">
        <f t="shared" si="19"/>
        <v>191.96</v>
      </c>
      <c r="AS34" s="510">
        <f t="shared" si="19"/>
        <v>203.69200000000001</v>
      </c>
      <c r="AT34" s="510">
        <f t="shared" si="19"/>
        <v>216.292</v>
      </c>
      <c r="AU34" s="510">
        <f t="shared" si="19"/>
        <v>273.512</v>
      </c>
      <c r="AV34" s="510">
        <f t="shared" si="19"/>
        <v>364</v>
      </c>
      <c r="AW34" s="510">
        <f t="shared" si="19"/>
        <v>365</v>
      </c>
      <c r="AX34" s="510">
        <f t="shared" si="19"/>
        <v>341.84</v>
      </c>
      <c r="AY34" s="510">
        <f t="shared" si="19"/>
        <v>12</v>
      </c>
      <c r="AZ34" s="510">
        <f t="shared" si="19"/>
        <v>0</v>
      </c>
      <c r="BA34" s="510">
        <f t="shared" si="19"/>
        <v>0</v>
      </c>
      <c r="BB34" s="510">
        <f t="shared" si="19"/>
        <v>0</v>
      </c>
      <c r="BC34" s="510">
        <f t="shared" si="19"/>
        <v>0</v>
      </c>
      <c r="BD34" s="510">
        <f t="shared" si="19"/>
        <v>0</v>
      </c>
      <c r="BE34" s="510">
        <f t="shared" si="19"/>
        <v>0</v>
      </c>
      <c r="BF34" s="510">
        <f t="shared" si="19"/>
        <v>0</v>
      </c>
      <c r="BG34" s="510">
        <f t="shared" si="19"/>
        <v>0</v>
      </c>
      <c r="BH34" s="510">
        <f t="shared" si="19"/>
        <v>0</v>
      </c>
      <c r="BI34" s="510">
        <f t="shared" si="19"/>
        <v>0</v>
      </c>
      <c r="BJ34" s="510">
        <f t="shared" si="19"/>
        <v>0</v>
      </c>
      <c r="BK34" s="510">
        <f t="shared" si="19"/>
        <v>0</v>
      </c>
      <c r="BL34" s="510">
        <f t="shared" si="19"/>
        <v>0</v>
      </c>
      <c r="BM34" s="510">
        <f t="shared" si="19"/>
        <v>0</v>
      </c>
      <c r="BN34" s="510">
        <f t="shared" si="19"/>
        <v>0</v>
      </c>
      <c r="BO34" s="510">
        <f t="shared" si="19"/>
        <v>0</v>
      </c>
      <c r="BP34" s="510">
        <f t="shared" si="19"/>
        <v>0</v>
      </c>
      <c r="BQ34" s="510">
        <f t="shared" si="19"/>
        <v>0</v>
      </c>
      <c r="BR34" s="510">
        <f t="shared" si="19"/>
        <v>0</v>
      </c>
      <c r="BS34" s="510">
        <f t="shared" si="19"/>
        <v>0</v>
      </c>
      <c r="BT34" s="510">
        <f t="shared" si="19"/>
        <v>0</v>
      </c>
      <c r="BU34" s="510">
        <f t="shared" si="19"/>
        <v>0</v>
      </c>
      <c r="BV34" s="510">
        <f t="shared" si="19"/>
        <v>0</v>
      </c>
      <c r="BW34" s="510">
        <f t="shared" si="19"/>
        <v>0</v>
      </c>
      <c r="BX34" s="510">
        <f t="shared" si="19"/>
        <v>0</v>
      </c>
      <c r="BY34" s="510">
        <f t="shared" si="19"/>
        <v>0</v>
      </c>
      <c r="BZ34" s="510">
        <f t="shared" si="19"/>
        <v>0</v>
      </c>
      <c r="CA34" s="510">
        <f t="shared" si="19"/>
        <v>0</v>
      </c>
      <c r="CB34" s="510">
        <f t="shared" si="19"/>
        <v>0</v>
      </c>
      <c r="CC34" s="510">
        <f t="shared" si="19"/>
        <v>0</v>
      </c>
      <c r="CD34" s="510">
        <f t="shared" si="19"/>
        <v>0</v>
      </c>
      <c r="CE34" s="510">
        <f t="shared" si="19"/>
        <v>0</v>
      </c>
      <c r="CF34" s="510">
        <f t="shared" si="19"/>
        <v>0</v>
      </c>
      <c r="CG34" s="510">
        <f t="shared" si="19"/>
        <v>0</v>
      </c>
      <c r="CH34" s="513">
        <f t="shared" si="19"/>
        <v>0</v>
      </c>
    </row>
    <row r="35" spans="1:86" x14ac:dyDescent="0.25">
      <c r="A35" s="417"/>
      <c r="B35" s="515" t="s">
        <v>569</v>
      </c>
      <c r="C35" s="72"/>
      <c r="D35" s="517">
        <v>0</v>
      </c>
      <c r="E35" s="517">
        <v>0</v>
      </c>
      <c r="F35" s="517">
        <v>0</v>
      </c>
      <c r="G35" s="517">
        <v>0</v>
      </c>
      <c r="H35" s="517">
        <v>0</v>
      </c>
      <c r="I35" s="517">
        <v>0</v>
      </c>
      <c r="J35" s="517">
        <v>0</v>
      </c>
      <c r="K35" s="517">
        <v>0</v>
      </c>
      <c r="L35" s="517">
        <v>0</v>
      </c>
      <c r="M35" s="517">
        <v>0</v>
      </c>
      <c r="N35" s="517">
        <v>0</v>
      </c>
      <c r="O35" s="517">
        <v>0</v>
      </c>
      <c r="P35" s="517">
        <v>0</v>
      </c>
      <c r="Q35" s="517">
        <v>0</v>
      </c>
      <c r="R35" s="517">
        <v>0</v>
      </c>
      <c r="S35" s="517">
        <v>0</v>
      </c>
      <c r="T35" s="517">
        <v>0</v>
      </c>
      <c r="U35" s="517">
        <v>0</v>
      </c>
      <c r="V35" s="517">
        <v>0</v>
      </c>
      <c r="W35" s="517">
        <v>0</v>
      </c>
      <c r="X35" s="517">
        <v>0</v>
      </c>
      <c r="Y35" s="517">
        <v>0</v>
      </c>
      <c r="Z35" s="517">
        <v>0</v>
      </c>
      <c r="AA35" s="517">
        <v>0</v>
      </c>
      <c r="AB35" s="517">
        <v>0</v>
      </c>
      <c r="AC35" s="517">
        <v>0</v>
      </c>
      <c r="AD35" s="517">
        <v>0</v>
      </c>
      <c r="AE35" s="517">
        <v>0</v>
      </c>
      <c r="AF35" s="517">
        <v>0</v>
      </c>
      <c r="AG35" s="517">
        <v>0</v>
      </c>
      <c r="AH35" s="517">
        <v>692.06779661016947</v>
      </c>
      <c r="AI35" s="517">
        <v>651.10284251412429</v>
      </c>
      <c r="AJ35" s="517">
        <v>650.38790467625904</v>
      </c>
      <c r="AK35" s="517">
        <v>676.92556782599399</v>
      </c>
      <c r="AL35" s="517">
        <v>552.13472446683784</v>
      </c>
      <c r="AM35" s="517">
        <v>263.61462111751996</v>
      </c>
      <c r="AN35" s="517">
        <v>276.69102132243557</v>
      </c>
      <c r="AO35" s="517">
        <v>274.81545064377684</v>
      </c>
      <c r="AP35" s="517">
        <v>178.54797979797979</v>
      </c>
      <c r="AQ35" s="517">
        <v>192.06056974676341</v>
      </c>
      <c r="AR35" s="517">
        <v>190.63684421681606</v>
      </c>
      <c r="AS35" s="517">
        <v>201.85271023236854</v>
      </c>
      <c r="AT35" s="517">
        <v>214.42086405082213</v>
      </c>
      <c r="AU35" s="517">
        <v>271.85824636591479</v>
      </c>
      <c r="AV35" s="517">
        <v>362.03859649122808</v>
      </c>
      <c r="AW35" s="517">
        <v>362.42036586127239</v>
      </c>
      <c r="AX35" s="517">
        <v>340.62348754448396</v>
      </c>
      <c r="AY35" s="517">
        <v>11.957295373665481</v>
      </c>
      <c r="AZ35" s="517">
        <v>0</v>
      </c>
      <c r="BA35" s="517">
        <v>0</v>
      </c>
      <c r="BB35" s="517">
        <v>0</v>
      </c>
      <c r="BC35" s="517">
        <v>0</v>
      </c>
      <c r="BD35" s="517">
        <v>0</v>
      </c>
      <c r="BE35" s="517">
        <v>0</v>
      </c>
      <c r="BF35" s="517">
        <v>0</v>
      </c>
      <c r="BG35" s="517">
        <v>0</v>
      </c>
      <c r="BH35" s="517">
        <v>0</v>
      </c>
      <c r="BI35" s="517">
        <v>0</v>
      </c>
      <c r="BJ35" s="517">
        <v>0</v>
      </c>
      <c r="BK35" s="517">
        <v>0</v>
      </c>
      <c r="BL35" s="517">
        <v>0</v>
      </c>
      <c r="BM35" s="517">
        <v>0</v>
      </c>
      <c r="BN35" s="517">
        <v>0</v>
      </c>
      <c r="BO35" s="517">
        <v>0</v>
      </c>
      <c r="BP35" s="517">
        <v>0</v>
      </c>
      <c r="BQ35" s="517">
        <v>0</v>
      </c>
      <c r="BR35" s="517">
        <v>0</v>
      </c>
      <c r="BS35" s="517">
        <v>0</v>
      </c>
      <c r="BT35" s="517">
        <v>0</v>
      </c>
      <c r="BU35" s="517">
        <v>0</v>
      </c>
      <c r="BV35" s="517">
        <v>0</v>
      </c>
      <c r="BW35" s="517">
        <v>0</v>
      </c>
      <c r="BX35" s="517">
        <v>0</v>
      </c>
      <c r="BY35" s="517">
        <v>0</v>
      </c>
      <c r="BZ35" s="517">
        <v>0</v>
      </c>
      <c r="CA35" s="517">
        <v>0</v>
      </c>
      <c r="CB35" s="517">
        <v>0</v>
      </c>
      <c r="CC35" s="517">
        <v>0</v>
      </c>
      <c r="CD35" s="517">
        <v>0</v>
      </c>
      <c r="CE35" s="517">
        <v>0</v>
      </c>
      <c r="CF35" s="517">
        <v>0</v>
      </c>
      <c r="CG35" s="517">
        <v>0</v>
      </c>
      <c r="CH35" s="518">
        <v>0</v>
      </c>
    </row>
    <row r="36" spans="1:86" x14ac:dyDescent="0.25">
      <c r="A36" s="417"/>
      <c r="B36" s="515" t="s">
        <v>568</v>
      </c>
      <c r="C36" s="72"/>
      <c r="D36" s="517">
        <v>0</v>
      </c>
      <c r="E36" s="517">
        <v>0</v>
      </c>
      <c r="F36" s="517">
        <v>0</v>
      </c>
      <c r="G36" s="517">
        <v>0</v>
      </c>
      <c r="H36" s="517">
        <v>0</v>
      </c>
      <c r="I36" s="517">
        <v>0</v>
      </c>
      <c r="J36" s="517">
        <v>0</v>
      </c>
      <c r="K36" s="517">
        <v>0</v>
      </c>
      <c r="L36" s="517">
        <v>0</v>
      </c>
      <c r="M36" s="517">
        <v>0</v>
      </c>
      <c r="N36" s="517">
        <v>0</v>
      </c>
      <c r="O36" s="517">
        <v>0</v>
      </c>
      <c r="P36" s="517">
        <v>0</v>
      </c>
      <c r="Q36" s="517">
        <v>0</v>
      </c>
      <c r="R36" s="517">
        <v>0</v>
      </c>
      <c r="S36" s="517">
        <v>0</v>
      </c>
      <c r="T36" s="517">
        <v>0</v>
      </c>
      <c r="U36" s="517">
        <v>0</v>
      </c>
      <c r="V36" s="517">
        <v>0</v>
      </c>
      <c r="W36" s="517">
        <v>0</v>
      </c>
      <c r="X36" s="517">
        <v>0</v>
      </c>
      <c r="Y36" s="517">
        <v>0</v>
      </c>
      <c r="Z36" s="517">
        <v>0</v>
      </c>
      <c r="AA36" s="517">
        <v>0</v>
      </c>
      <c r="AB36" s="517">
        <v>0</v>
      </c>
      <c r="AC36" s="517">
        <v>0</v>
      </c>
      <c r="AD36" s="517">
        <v>0</v>
      </c>
      <c r="AE36" s="517">
        <v>0</v>
      </c>
      <c r="AF36" s="517">
        <v>0</v>
      </c>
      <c r="AG36" s="517">
        <v>0</v>
      </c>
      <c r="AH36" s="517">
        <v>3.9322033898305087</v>
      </c>
      <c r="AI36" s="517">
        <v>3.8971574858757063</v>
      </c>
      <c r="AJ36" s="517">
        <v>3.6120953237410074</v>
      </c>
      <c r="AK36" s="517">
        <v>3.0744321740060183</v>
      </c>
      <c r="AL36" s="517">
        <v>1.8652755331622144</v>
      </c>
      <c r="AM36" s="517">
        <v>1.3853788824800299</v>
      </c>
      <c r="AN36" s="517">
        <v>2.3089786775644203</v>
      </c>
      <c r="AO36" s="517">
        <v>1.1845493562231759</v>
      </c>
      <c r="AP36" s="517">
        <v>0.45202020202020204</v>
      </c>
      <c r="AQ36" s="517">
        <v>0.94043025323659124</v>
      </c>
      <c r="AR36" s="517">
        <v>1.3231557831839522</v>
      </c>
      <c r="AS36" s="517">
        <v>1.8392897676314719</v>
      </c>
      <c r="AT36" s="517">
        <v>1.8711359491778774</v>
      </c>
      <c r="AU36" s="517">
        <v>1.653753634085213</v>
      </c>
      <c r="AV36" s="517">
        <v>1.9614035087719299</v>
      </c>
      <c r="AW36" s="517">
        <v>2.5796341387276018</v>
      </c>
      <c r="AX36" s="517">
        <v>1.2165124555160141</v>
      </c>
      <c r="AY36" s="517">
        <v>4.2704626334519574E-2</v>
      </c>
      <c r="AZ36" s="517">
        <v>0</v>
      </c>
      <c r="BA36" s="517">
        <v>0</v>
      </c>
      <c r="BB36" s="517">
        <v>0</v>
      </c>
      <c r="BC36" s="517">
        <v>0</v>
      </c>
      <c r="BD36" s="517">
        <v>0</v>
      </c>
      <c r="BE36" s="517">
        <v>0</v>
      </c>
      <c r="BF36" s="517">
        <v>0</v>
      </c>
      <c r="BG36" s="517">
        <v>0</v>
      </c>
      <c r="BH36" s="517">
        <v>0</v>
      </c>
      <c r="BI36" s="517">
        <v>0</v>
      </c>
      <c r="BJ36" s="517">
        <v>0</v>
      </c>
      <c r="BK36" s="517">
        <v>0</v>
      </c>
      <c r="BL36" s="517">
        <v>0</v>
      </c>
      <c r="BM36" s="517">
        <v>0</v>
      </c>
      <c r="BN36" s="517">
        <v>0</v>
      </c>
      <c r="BO36" s="517">
        <v>0</v>
      </c>
      <c r="BP36" s="517">
        <v>0</v>
      </c>
      <c r="BQ36" s="517">
        <v>0</v>
      </c>
      <c r="BR36" s="517">
        <v>0</v>
      </c>
      <c r="BS36" s="517">
        <v>0</v>
      </c>
      <c r="BT36" s="517">
        <v>0</v>
      </c>
      <c r="BU36" s="517">
        <v>0</v>
      </c>
      <c r="BV36" s="517">
        <v>0</v>
      </c>
      <c r="BW36" s="517">
        <v>0</v>
      </c>
      <c r="BX36" s="517">
        <v>0</v>
      </c>
      <c r="BY36" s="517">
        <v>0</v>
      </c>
      <c r="BZ36" s="517">
        <v>0</v>
      </c>
      <c r="CA36" s="517">
        <v>0</v>
      </c>
      <c r="CB36" s="517">
        <v>0</v>
      </c>
      <c r="CC36" s="517">
        <v>0</v>
      </c>
      <c r="CD36" s="517">
        <v>0</v>
      </c>
      <c r="CE36" s="517">
        <v>0</v>
      </c>
      <c r="CF36" s="517">
        <v>0</v>
      </c>
      <c r="CG36" s="517">
        <v>0</v>
      </c>
      <c r="CH36" s="518">
        <v>0</v>
      </c>
    </row>
    <row r="37" spans="1:86" x14ac:dyDescent="0.25">
      <c r="A37" s="417"/>
      <c r="B37" s="515"/>
      <c r="C37" s="72"/>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c r="AJ37" s="517"/>
      <c r="AK37" s="517"/>
      <c r="AL37" s="517"/>
      <c r="AM37" s="517"/>
      <c r="AN37" s="517"/>
      <c r="AO37" s="517"/>
      <c r="AP37" s="517"/>
      <c r="AQ37" s="517"/>
      <c r="AR37" s="517"/>
      <c r="AS37" s="517"/>
      <c r="AT37" s="517"/>
      <c r="AU37" s="517"/>
      <c r="AV37" s="517"/>
      <c r="AW37" s="517"/>
      <c r="AX37" s="517"/>
      <c r="AY37" s="517"/>
      <c r="AZ37" s="517"/>
      <c r="BA37" s="517"/>
      <c r="BB37" s="517"/>
      <c r="BC37" s="517"/>
      <c r="BD37" s="517"/>
      <c r="BE37" s="517"/>
      <c r="BF37" s="517"/>
      <c r="BG37" s="517"/>
      <c r="BH37" s="517"/>
      <c r="BI37" s="517"/>
      <c r="BJ37" s="517"/>
      <c r="BK37" s="517"/>
      <c r="BL37" s="517"/>
      <c r="BM37" s="517"/>
      <c r="BN37" s="517"/>
      <c r="BO37" s="517"/>
      <c r="BP37" s="517"/>
      <c r="BQ37" s="517"/>
      <c r="BR37" s="517"/>
      <c r="BS37" s="517"/>
      <c r="BT37" s="517"/>
      <c r="BU37" s="517"/>
      <c r="BV37" s="517"/>
      <c r="BW37" s="517"/>
      <c r="BX37" s="517"/>
      <c r="BY37" s="517"/>
      <c r="BZ37" s="517"/>
      <c r="CA37" s="517"/>
      <c r="CB37" s="517"/>
      <c r="CC37" s="517"/>
      <c r="CD37" s="517"/>
      <c r="CE37" s="517"/>
      <c r="CF37" s="517"/>
      <c r="CG37" s="517"/>
      <c r="CH37" s="518"/>
    </row>
    <row r="38" spans="1:86" s="287" customFormat="1" ht="15.6" x14ac:dyDescent="0.3">
      <c r="A38" s="467"/>
      <c r="B38" s="123" t="s">
        <v>800</v>
      </c>
      <c r="C38" s="123"/>
      <c r="D38" s="510">
        <v>0</v>
      </c>
      <c r="E38" s="510">
        <v>0</v>
      </c>
      <c r="F38" s="510">
        <v>0</v>
      </c>
      <c r="G38" s="510">
        <v>0</v>
      </c>
      <c r="H38" s="510">
        <v>0</v>
      </c>
      <c r="I38" s="510">
        <v>0</v>
      </c>
      <c r="J38" s="510">
        <v>0</v>
      </c>
      <c r="K38" s="510">
        <v>0</v>
      </c>
      <c r="L38" s="510">
        <v>0</v>
      </c>
      <c r="M38" s="510">
        <v>0</v>
      </c>
      <c r="N38" s="510">
        <v>0</v>
      </c>
      <c r="O38" s="510">
        <v>0</v>
      </c>
      <c r="P38" s="510">
        <v>0</v>
      </c>
      <c r="Q38" s="510">
        <v>0</v>
      </c>
      <c r="R38" s="510">
        <v>0</v>
      </c>
      <c r="S38" s="510">
        <v>0</v>
      </c>
      <c r="T38" s="510">
        <v>0</v>
      </c>
      <c r="U38" s="510">
        <v>0</v>
      </c>
      <c r="V38" s="510">
        <v>0</v>
      </c>
      <c r="W38" s="510">
        <v>0</v>
      </c>
      <c r="X38" s="510">
        <v>0</v>
      </c>
      <c r="Y38" s="510">
        <v>0</v>
      </c>
      <c r="Z38" s="510">
        <v>0</v>
      </c>
      <c r="AA38" s="510">
        <v>0</v>
      </c>
      <c r="AB38" s="510">
        <v>0</v>
      </c>
      <c r="AC38" s="510">
        <v>0</v>
      </c>
      <c r="AD38" s="510">
        <v>0</v>
      </c>
      <c r="AE38" s="510">
        <v>11.6</v>
      </c>
      <c r="AF38" s="510">
        <v>33.9</v>
      </c>
      <c r="AG38" s="510">
        <v>44.5</v>
      </c>
      <c r="AH38" s="510">
        <f>SUM(AH39:AH40)</f>
        <v>69</v>
      </c>
      <c r="AI38" s="510">
        <f t="shared" ref="AI38:CH38" si="20">SUM(AI39:AI40)</f>
        <v>85</v>
      </c>
      <c r="AJ38" s="510">
        <f t="shared" si="20"/>
        <v>108</v>
      </c>
      <c r="AK38" s="510">
        <f t="shared" si="20"/>
        <v>130</v>
      </c>
      <c r="AL38" s="510">
        <f t="shared" si="20"/>
        <v>154</v>
      </c>
      <c r="AM38" s="510">
        <f t="shared" si="20"/>
        <v>182</v>
      </c>
      <c r="AN38" s="510">
        <f t="shared" si="20"/>
        <v>236</v>
      </c>
      <c r="AO38" s="510">
        <f t="shared" si="20"/>
        <v>266</v>
      </c>
      <c r="AP38" s="510">
        <f t="shared" si="20"/>
        <v>285</v>
      </c>
      <c r="AQ38" s="510">
        <f t="shared" si="20"/>
        <v>295.17</v>
      </c>
      <c r="AR38" s="510">
        <f t="shared" si="20"/>
        <v>316.22399999999999</v>
      </c>
      <c r="AS38" s="510">
        <f t="shared" si="20"/>
        <v>345.99400000000003</v>
      </c>
      <c r="AT38" s="510">
        <f t="shared" si="20"/>
        <v>428.738</v>
      </c>
      <c r="AU38" s="510">
        <f t="shared" si="20"/>
        <v>596.20899999999983</v>
      </c>
      <c r="AV38" s="510">
        <f t="shared" si="20"/>
        <v>640.11500000000001</v>
      </c>
      <c r="AW38" s="510">
        <f t="shared" si="20"/>
        <v>703.23900000000003</v>
      </c>
      <c r="AX38" s="510">
        <f t="shared" si="20"/>
        <v>775.55</v>
      </c>
      <c r="AY38" s="510">
        <f t="shared" si="20"/>
        <v>820.41200000000003</v>
      </c>
      <c r="AZ38" s="510">
        <f t="shared" si="20"/>
        <v>905.78099999999995</v>
      </c>
      <c r="BA38" s="510">
        <f t="shared" si="20"/>
        <v>998.82600000000002</v>
      </c>
      <c r="BB38" s="510">
        <f t="shared" si="20"/>
        <v>984.22199999999998</v>
      </c>
      <c r="BC38" s="510">
        <f t="shared" si="20"/>
        <v>1006.239</v>
      </c>
      <c r="BD38" s="510">
        <f t="shared" si="20"/>
        <v>1014.208</v>
      </c>
      <c r="BE38" s="510">
        <f t="shared" si="20"/>
        <v>1039.6609860351221</v>
      </c>
      <c r="BF38" s="510">
        <f t="shared" si="20"/>
        <v>957.64443993986208</v>
      </c>
      <c r="BG38" s="510">
        <f t="shared" si="20"/>
        <v>936.04611806509195</v>
      </c>
      <c r="BH38" s="510">
        <f t="shared" si="20"/>
        <v>918.404</v>
      </c>
      <c r="BI38" s="510">
        <f t="shared" si="20"/>
        <v>900.21167600999991</v>
      </c>
      <c r="BJ38" s="510">
        <f t="shared" si="20"/>
        <v>903.50131326000019</v>
      </c>
      <c r="BK38" s="510">
        <f t="shared" si="20"/>
        <v>898.33186294287157</v>
      </c>
      <c r="BL38" s="510">
        <f t="shared" si="20"/>
        <v>887.43066767999994</v>
      </c>
      <c r="BM38" s="510">
        <f t="shared" si="20"/>
        <v>906.54925574000004</v>
      </c>
      <c r="BN38" s="510">
        <f t="shared" si="20"/>
        <v>888.26432449502204</v>
      </c>
      <c r="BO38" s="510">
        <f t="shared" si="20"/>
        <v>880.68628874000012</v>
      </c>
      <c r="BP38" s="510">
        <f t="shared" si="20"/>
        <v>886.86491193999996</v>
      </c>
      <c r="BQ38" s="510">
        <f t="shared" si="20"/>
        <v>859.72773397999993</v>
      </c>
      <c r="BR38" s="510">
        <f t="shared" si="20"/>
        <v>735.16706013999999</v>
      </c>
      <c r="BS38" s="510">
        <f t="shared" si="20"/>
        <v>469.59270565999998</v>
      </c>
      <c r="BT38" s="510">
        <f t="shared" si="20"/>
        <v>234.28937809000001</v>
      </c>
      <c r="BU38" s="510">
        <f t="shared" si="20"/>
        <v>119.58597664999999</v>
      </c>
      <c r="BV38" s="510">
        <f t="shared" si="20"/>
        <v>97.159200739999974</v>
      </c>
      <c r="BW38" s="510">
        <f t="shared" si="20"/>
        <v>89.01216091000002</v>
      </c>
      <c r="BX38" s="510">
        <f t="shared" si="20"/>
        <v>72.050411350000033</v>
      </c>
      <c r="BY38" s="510">
        <f t="shared" si="20"/>
        <v>62.393181790000007</v>
      </c>
      <c r="BZ38" s="510">
        <f t="shared" si="20"/>
        <v>58.390374389999984</v>
      </c>
      <c r="CA38" s="510">
        <f t="shared" si="20"/>
        <v>56.45326820999999</v>
      </c>
      <c r="CB38" s="510">
        <f t="shared" si="20"/>
        <v>53.808942069999986</v>
      </c>
      <c r="CC38" s="510">
        <f t="shared" si="20"/>
        <v>46.760517723057497</v>
      </c>
      <c r="CD38" s="510">
        <f t="shared" si="20"/>
        <v>41.995706529337944</v>
      </c>
      <c r="CE38" s="510">
        <f t="shared" si="20"/>
        <v>36.118712529341956</v>
      </c>
      <c r="CF38" s="510">
        <f t="shared" si="20"/>
        <v>29.728902060040024</v>
      </c>
      <c r="CG38" s="510">
        <f t="shared" si="20"/>
        <v>23.163923871166567</v>
      </c>
      <c r="CH38" s="513">
        <f t="shared" si="20"/>
        <v>16.362108925986739</v>
      </c>
    </row>
    <row r="39" spans="1:86" x14ac:dyDescent="0.25">
      <c r="B39" s="515" t="s">
        <v>569</v>
      </c>
      <c r="C39" s="515"/>
      <c r="D39" s="517">
        <v>0</v>
      </c>
      <c r="E39" s="517">
        <v>0</v>
      </c>
      <c r="F39" s="517">
        <v>0</v>
      </c>
      <c r="G39" s="517">
        <v>0</v>
      </c>
      <c r="H39" s="517">
        <v>0</v>
      </c>
      <c r="I39" s="517">
        <v>0</v>
      </c>
      <c r="J39" s="517">
        <v>0</v>
      </c>
      <c r="K39" s="517">
        <v>0</v>
      </c>
      <c r="L39" s="517">
        <v>0</v>
      </c>
      <c r="M39" s="517">
        <v>0</v>
      </c>
      <c r="N39" s="517">
        <v>0</v>
      </c>
      <c r="O39" s="517">
        <v>0</v>
      </c>
      <c r="P39" s="517">
        <v>0</v>
      </c>
      <c r="Q39" s="517">
        <v>0</v>
      </c>
      <c r="R39" s="517">
        <v>0</v>
      </c>
      <c r="S39" s="517">
        <v>0</v>
      </c>
      <c r="T39" s="517">
        <v>0</v>
      </c>
      <c r="U39" s="517">
        <v>0</v>
      </c>
      <c r="V39" s="517">
        <v>0</v>
      </c>
      <c r="W39" s="517">
        <v>0</v>
      </c>
      <c r="X39" s="517">
        <v>0</v>
      </c>
      <c r="Y39" s="517">
        <v>0</v>
      </c>
      <c r="Z39" s="517">
        <v>0</v>
      </c>
      <c r="AA39" s="517">
        <v>0</v>
      </c>
      <c r="AB39" s="517">
        <v>0</v>
      </c>
      <c r="AC39" s="517">
        <v>0</v>
      </c>
      <c r="AD39" s="517">
        <v>0</v>
      </c>
      <c r="AE39" s="517">
        <v>0</v>
      </c>
      <c r="AF39" s="517">
        <v>0</v>
      </c>
      <c r="AG39" s="517">
        <v>0</v>
      </c>
      <c r="AH39" s="517">
        <v>65.063615077455893</v>
      </c>
      <c r="AI39" s="517">
        <v>79.479739700042487</v>
      </c>
      <c r="AJ39" s="517">
        <v>99.580834840251342</v>
      </c>
      <c r="AK39" s="517">
        <v>118.59112985115947</v>
      </c>
      <c r="AL39" s="517">
        <v>139.73920084720251</v>
      </c>
      <c r="AM39" s="517">
        <v>164.50313614077683</v>
      </c>
      <c r="AN39" s="517">
        <v>212.71284119727849</v>
      </c>
      <c r="AO39" s="517">
        <v>238.91816166157855</v>
      </c>
      <c r="AP39" s="517">
        <v>254.25078624505122</v>
      </c>
      <c r="AQ39" s="517">
        <v>261.22874343482823</v>
      </c>
      <c r="AR39" s="517">
        <v>277.40848838548044</v>
      </c>
      <c r="AS39" s="517">
        <v>301.45498962625896</v>
      </c>
      <c r="AT39" s="517">
        <v>371.69112573456874</v>
      </c>
      <c r="AU39" s="517">
        <v>518.375122512399</v>
      </c>
      <c r="AV39" s="517">
        <v>547.65025616051685</v>
      </c>
      <c r="AW39" s="517">
        <v>599.38952382356536</v>
      </c>
      <c r="AX39" s="517">
        <v>668.19973532569691</v>
      </c>
      <c r="AY39" s="517">
        <v>709.36948030254121</v>
      </c>
      <c r="AZ39" s="517">
        <v>801.06839642781028</v>
      </c>
      <c r="BA39" s="517">
        <v>862.44303435481982</v>
      </c>
      <c r="BB39" s="517">
        <v>840.04033176203689</v>
      </c>
      <c r="BC39" s="517">
        <v>861.99389255607184</v>
      </c>
      <c r="BD39" s="517">
        <v>851.15599999999995</v>
      </c>
      <c r="BE39" s="517">
        <v>874.17398603512197</v>
      </c>
      <c r="BF39" s="517">
        <v>794.99319101826757</v>
      </c>
      <c r="BG39" s="517">
        <v>766.14312936370834</v>
      </c>
      <c r="BH39" s="517">
        <v>794.12099999999998</v>
      </c>
      <c r="BI39" s="517">
        <v>771.95111937118725</v>
      </c>
      <c r="BJ39" s="517">
        <v>768.33523924275994</v>
      </c>
      <c r="BK39" s="517">
        <v>697.57744277639608</v>
      </c>
      <c r="BL39" s="517">
        <v>711.89560463857492</v>
      </c>
      <c r="BM39" s="517">
        <v>723.31083959144485</v>
      </c>
      <c r="BN39" s="517">
        <v>718.27939070806326</v>
      </c>
      <c r="BO39" s="517">
        <v>711.3639340066137</v>
      </c>
      <c r="BP39" s="517">
        <v>727.39818972298963</v>
      </c>
      <c r="BQ39" s="517">
        <v>715.05321305721429</v>
      </c>
      <c r="BR39" s="517">
        <v>596.85802620084485</v>
      </c>
      <c r="BS39" s="517">
        <v>341.39509716401932</v>
      </c>
      <c r="BT39" s="517">
        <v>113.98152528710739</v>
      </c>
      <c r="BU39" s="517">
        <v>14.603759587950137</v>
      </c>
      <c r="BV39" s="517">
        <v>1.2038047262866163</v>
      </c>
      <c r="BW39" s="517">
        <v>0.2711514096756944</v>
      </c>
      <c r="BX39" s="517">
        <v>0.1569897665315084</v>
      </c>
      <c r="BY39" s="517">
        <v>0.13299450341598951</v>
      </c>
      <c r="BZ39" s="517">
        <v>0.11223336621746766</v>
      </c>
      <c r="CA39" s="517">
        <v>0.12003935109546741</v>
      </c>
      <c r="CB39" s="517">
        <v>0.10522035301119421</v>
      </c>
      <c r="CC39" s="517">
        <v>9.9594215180691545E-2</v>
      </c>
      <c r="CD39" s="517">
        <v>0.10376617653053241</v>
      </c>
      <c r="CE39" s="517">
        <v>0.1062312321205947</v>
      </c>
      <c r="CF39" s="517">
        <v>0.10807814212428508</v>
      </c>
      <c r="CG39" s="517">
        <v>0.11025976847074105</v>
      </c>
      <c r="CH39" s="518">
        <v>0.11246917365188301</v>
      </c>
    </row>
    <row r="40" spans="1:86" x14ac:dyDescent="0.25">
      <c r="B40" s="515" t="s">
        <v>568</v>
      </c>
      <c r="C40" s="515"/>
      <c r="D40" s="517">
        <v>0</v>
      </c>
      <c r="E40" s="517">
        <v>0</v>
      </c>
      <c r="F40" s="517">
        <v>0</v>
      </c>
      <c r="G40" s="517">
        <v>0</v>
      </c>
      <c r="H40" s="517">
        <v>0</v>
      </c>
      <c r="I40" s="517">
        <v>0</v>
      </c>
      <c r="J40" s="517">
        <v>0</v>
      </c>
      <c r="K40" s="517">
        <v>0</v>
      </c>
      <c r="L40" s="517">
        <v>0</v>
      </c>
      <c r="M40" s="517">
        <v>0</v>
      </c>
      <c r="N40" s="517">
        <v>0</v>
      </c>
      <c r="O40" s="517">
        <v>0</v>
      </c>
      <c r="P40" s="517">
        <v>0</v>
      </c>
      <c r="Q40" s="517">
        <v>0</v>
      </c>
      <c r="R40" s="517">
        <v>0</v>
      </c>
      <c r="S40" s="517">
        <v>0</v>
      </c>
      <c r="T40" s="517">
        <v>0</v>
      </c>
      <c r="U40" s="517">
        <v>0</v>
      </c>
      <c r="V40" s="517">
        <v>0</v>
      </c>
      <c r="W40" s="517">
        <v>0</v>
      </c>
      <c r="X40" s="517">
        <v>0</v>
      </c>
      <c r="Y40" s="517">
        <v>0</v>
      </c>
      <c r="Z40" s="517">
        <v>0</v>
      </c>
      <c r="AA40" s="517">
        <v>0</v>
      </c>
      <c r="AB40" s="517">
        <v>0</v>
      </c>
      <c r="AC40" s="517">
        <v>0</v>
      </c>
      <c r="AD40" s="517">
        <v>0</v>
      </c>
      <c r="AE40" s="517">
        <v>0</v>
      </c>
      <c r="AF40" s="517">
        <v>0</v>
      </c>
      <c r="AG40" s="517">
        <v>0</v>
      </c>
      <c r="AH40" s="517">
        <v>3.9363849225441023</v>
      </c>
      <c r="AI40" s="517">
        <v>5.5202602999575197</v>
      </c>
      <c r="AJ40" s="517">
        <v>8.4191651597486601</v>
      </c>
      <c r="AK40" s="517">
        <v>11.40887014884054</v>
      </c>
      <c r="AL40" s="517">
        <v>14.260799152797492</v>
      </c>
      <c r="AM40" s="517">
        <v>17.496863859223165</v>
      </c>
      <c r="AN40" s="517">
        <v>23.287158802721503</v>
      </c>
      <c r="AO40" s="517">
        <v>27.081838338421456</v>
      </c>
      <c r="AP40" s="517">
        <v>30.749213754948787</v>
      </c>
      <c r="AQ40" s="517">
        <v>33.941256565171791</v>
      </c>
      <c r="AR40" s="517">
        <v>38.815511614519529</v>
      </c>
      <c r="AS40" s="517">
        <v>44.539010373741071</v>
      </c>
      <c r="AT40" s="517">
        <v>57.046874265431249</v>
      </c>
      <c r="AU40" s="517">
        <v>77.833877487600887</v>
      </c>
      <c r="AV40" s="517">
        <v>92.464743839483148</v>
      </c>
      <c r="AW40" s="517">
        <v>103.84947617643465</v>
      </c>
      <c r="AX40" s="517">
        <v>107.35026467430309</v>
      </c>
      <c r="AY40" s="517">
        <v>111.04251969745886</v>
      </c>
      <c r="AZ40" s="517">
        <v>104.71260357218971</v>
      </c>
      <c r="BA40" s="517">
        <v>136.38296564518024</v>
      </c>
      <c r="BB40" s="517">
        <v>144.18166823796307</v>
      </c>
      <c r="BC40" s="517">
        <v>144.24510744392822</v>
      </c>
      <c r="BD40" s="517">
        <v>163.05199999999999</v>
      </c>
      <c r="BE40" s="517">
        <v>165.48699999999999</v>
      </c>
      <c r="BF40" s="517">
        <v>162.65124892159454</v>
      </c>
      <c r="BG40" s="517">
        <v>169.90298870138361</v>
      </c>
      <c r="BH40" s="517">
        <v>124.283</v>
      </c>
      <c r="BI40" s="517">
        <v>128.26055663881266</v>
      </c>
      <c r="BJ40" s="517">
        <v>135.16607401724025</v>
      </c>
      <c r="BK40" s="517">
        <v>200.75442016647554</v>
      </c>
      <c r="BL40" s="517">
        <v>175.53506304142508</v>
      </c>
      <c r="BM40" s="517">
        <v>183.23841614855513</v>
      </c>
      <c r="BN40" s="517">
        <v>169.98493378695881</v>
      </c>
      <c r="BO40" s="517">
        <v>169.32235473338639</v>
      </c>
      <c r="BP40" s="517">
        <v>159.46672221701033</v>
      </c>
      <c r="BQ40" s="517">
        <v>144.67452092278563</v>
      </c>
      <c r="BR40" s="517">
        <v>138.30903393915511</v>
      </c>
      <c r="BS40" s="517">
        <v>128.19760849598063</v>
      </c>
      <c r="BT40" s="517">
        <v>120.30785280289261</v>
      </c>
      <c r="BU40" s="517">
        <v>104.98221706204986</v>
      </c>
      <c r="BV40" s="517">
        <v>95.955396013713354</v>
      </c>
      <c r="BW40" s="517">
        <v>88.741009500324324</v>
      </c>
      <c r="BX40" s="517">
        <v>71.893421583468523</v>
      </c>
      <c r="BY40" s="517">
        <v>62.260187286584021</v>
      </c>
      <c r="BZ40" s="517">
        <v>58.278141023782517</v>
      </c>
      <c r="CA40" s="517">
        <v>56.333228858904526</v>
      </c>
      <c r="CB40" s="517">
        <v>53.703721716988795</v>
      </c>
      <c r="CC40" s="517">
        <v>46.660923507876802</v>
      </c>
      <c r="CD40" s="517">
        <v>41.89194035280741</v>
      </c>
      <c r="CE40" s="517">
        <v>36.012481297221363</v>
      </c>
      <c r="CF40" s="517">
        <v>29.62082391791574</v>
      </c>
      <c r="CG40" s="517">
        <v>23.053664102695826</v>
      </c>
      <c r="CH40" s="518">
        <v>16.249639752334858</v>
      </c>
    </row>
    <row r="41" spans="1:86" x14ac:dyDescent="0.25">
      <c r="B41" s="515"/>
      <c r="C41" s="515"/>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c r="AJ41" s="517"/>
      <c r="AK41" s="517"/>
      <c r="AL41" s="517"/>
      <c r="AM41" s="517"/>
      <c r="AN41" s="517"/>
      <c r="AO41" s="517"/>
      <c r="AP41" s="517"/>
      <c r="AQ41" s="517"/>
      <c r="AR41" s="517"/>
      <c r="AS41" s="517"/>
      <c r="AT41" s="517"/>
      <c r="AU41" s="517"/>
      <c r="AV41" s="517"/>
      <c r="AW41" s="517"/>
      <c r="AX41" s="517"/>
      <c r="AY41" s="517"/>
      <c r="AZ41" s="517"/>
      <c r="BA41" s="517"/>
      <c r="BB41" s="517"/>
      <c r="BC41" s="517"/>
      <c r="BD41" s="517"/>
      <c r="BE41" s="517"/>
      <c r="BF41" s="517"/>
      <c r="BG41" s="517"/>
      <c r="BH41" s="517"/>
      <c r="BI41" s="517"/>
      <c r="BJ41" s="517"/>
      <c r="BK41" s="517"/>
      <c r="BL41" s="517"/>
      <c r="BM41" s="517"/>
      <c r="BN41" s="517"/>
      <c r="BO41" s="517"/>
      <c r="BP41" s="517"/>
      <c r="BQ41" s="517"/>
      <c r="BR41" s="517"/>
      <c r="BS41" s="517"/>
      <c r="BT41" s="517"/>
      <c r="BU41" s="517"/>
      <c r="BV41" s="517"/>
      <c r="BW41" s="517"/>
      <c r="BX41" s="517"/>
      <c r="BY41" s="517"/>
      <c r="BZ41" s="517"/>
      <c r="CA41" s="517"/>
      <c r="CB41" s="517"/>
      <c r="CC41" s="517"/>
      <c r="CD41" s="517"/>
      <c r="CE41" s="517"/>
      <c r="CF41" s="517"/>
      <c r="CG41" s="517"/>
      <c r="CH41" s="518"/>
    </row>
    <row r="42" spans="1:86" s="540" customFormat="1" ht="15.6" x14ac:dyDescent="0.3">
      <c r="B42" s="541" t="s">
        <v>801</v>
      </c>
      <c r="C42" s="542"/>
      <c r="D42" s="543">
        <v>0</v>
      </c>
      <c r="E42" s="543">
        <v>0</v>
      </c>
      <c r="F42" s="543">
        <v>0</v>
      </c>
      <c r="G42" s="543">
        <v>0</v>
      </c>
      <c r="H42" s="543">
        <v>0</v>
      </c>
      <c r="I42" s="543">
        <v>0</v>
      </c>
      <c r="J42" s="543">
        <v>0</v>
      </c>
      <c r="K42" s="543">
        <v>0</v>
      </c>
      <c r="L42" s="543">
        <v>0</v>
      </c>
      <c r="M42" s="543">
        <v>0</v>
      </c>
      <c r="N42" s="543">
        <v>0</v>
      </c>
      <c r="O42" s="543">
        <v>0</v>
      </c>
      <c r="P42" s="543">
        <v>0</v>
      </c>
      <c r="Q42" s="543">
        <v>0</v>
      </c>
      <c r="R42" s="543">
        <v>0</v>
      </c>
      <c r="S42" s="543">
        <v>0</v>
      </c>
      <c r="T42" s="543">
        <v>0</v>
      </c>
      <c r="U42" s="543">
        <v>0</v>
      </c>
      <c r="V42" s="543">
        <v>0</v>
      </c>
      <c r="W42" s="543">
        <v>0</v>
      </c>
      <c r="X42" s="543">
        <v>0</v>
      </c>
      <c r="Y42" s="543">
        <v>0</v>
      </c>
      <c r="Z42" s="543">
        <v>0</v>
      </c>
      <c r="AA42" s="543">
        <v>0</v>
      </c>
      <c r="AB42" s="543">
        <v>0</v>
      </c>
      <c r="AC42" s="543">
        <v>0</v>
      </c>
      <c r="AD42" s="543">
        <v>0</v>
      </c>
      <c r="AE42" s="543">
        <v>0</v>
      </c>
      <c r="AF42" s="543">
        <v>0</v>
      </c>
      <c r="AG42" s="543">
        <v>0</v>
      </c>
      <c r="AH42" s="543">
        <v>0</v>
      </c>
      <c r="AI42" s="543">
        <v>0</v>
      </c>
      <c r="AJ42" s="543">
        <v>0</v>
      </c>
      <c r="AK42" s="543">
        <v>0</v>
      </c>
      <c r="AL42" s="543">
        <v>0</v>
      </c>
      <c r="AM42" s="543">
        <v>0</v>
      </c>
      <c r="AN42" s="543">
        <v>0</v>
      </c>
      <c r="AO42" s="543">
        <v>0</v>
      </c>
      <c r="AP42" s="543">
        <v>0</v>
      </c>
      <c r="AQ42" s="543">
        <v>0</v>
      </c>
      <c r="AR42" s="543">
        <v>0</v>
      </c>
      <c r="AS42" s="543">
        <v>0</v>
      </c>
      <c r="AT42" s="543">
        <v>0</v>
      </c>
      <c r="AU42" s="543">
        <v>0</v>
      </c>
      <c r="AV42" s="543">
        <v>0</v>
      </c>
      <c r="AW42" s="543">
        <v>0</v>
      </c>
      <c r="AX42" s="543">
        <v>0</v>
      </c>
      <c r="AY42" s="543">
        <v>0</v>
      </c>
      <c r="AZ42" s="543">
        <v>0</v>
      </c>
      <c r="BA42" s="543">
        <v>0</v>
      </c>
      <c r="BB42" s="543">
        <v>0</v>
      </c>
      <c r="BC42" s="543">
        <v>0</v>
      </c>
      <c r="BD42" s="543">
        <v>0</v>
      </c>
      <c r="BE42" s="543">
        <v>0</v>
      </c>
      <c r="BF42" s="543">
        <v>0</v>
      </c>
      <c r="BG42" s="543">
        <v>0</v>
      </c>
      <c r="BH42" s="543">
        <v>0</v>
      </c>
      <c r="BI42" s="543">
        <v>0</v>
      </c>
      <c r="BJ42" s="543">
        <v>0</v>
      </c>
      <c r="BK42" s="543">
        <v>0</v>
      </c>
      <c r="BL42" s="543">
        <v>0</v>
      </c>
      <c r="BM42" s="543">
        <v>0</v>
      </c>
      <c r="BN42" s="543">
        <v>0</v>
      </c>
      <c r="BO42" s="543">
        <v>0</v>
      </c>
      <c r="BP42" s="543">
        <v>0</v>
      </c>
      <c r="BQ42" s="543">
        <v>0</v>
      </c>
      <c r="BR42" s="544">
        <v>8.5842064338530673</v>
      </c>
      <c r="BS42" s="544">
        <v>15.913092580289941</v>
      </c>
      <c r="BT42" s="544">
        <v>216.88252404106768</v>
      </c>
      <c r="BU42" s="544">
        <v>413.66593266033817</v>
      </c>
      <c r="BV42" s="544">
        <v>1125.1525304895706</v>
      </c>
      <c r="BW42" s="543">
        <f t="shared" ref="BW42:CG42" si="21">SUM(BW43:BW45)</f>
        <v>3211.4080262590696</v>
      </c>
      <c r="BX42" s="543">
        <f t="shared" si="21"/>
        <v>5715.9063563706532</v>
      </c>
      <c r="BY42" s="543">
        <f t="shared" si="21"/>
        <v>7956.0074742342658</v>
      </c>
      <c r="BZ42" s="543">
        <f t="shared" si="21"/>
        <v>9284.9031363900376</v>
      </c>
      <c r="CA42" s="543">
        <f t="shared" si="21"/>
        <v>12946.227729637945</v>
      </c>
      <c r="CB42" s="543">
        <f t="shared" si="21"/>
        <v>17311.360419931712</v>
      </c>
      <c r="CC42" s="543">
        <f t="shared" si="21"/>
        <v>24484.051652741273</v>
      </c>
      <c r="CD42" s="543">
        <f t="shared" si="21"/>
        <v>28076.818725921879</v>
      </c>
      <c r="CE42" s="543">
        <f t="shared" si="21"/>
        <v>28896.783665375293</v>
      </c>
      <c r="CF42" s="543">
        <f t="shared" si="21"/>
        <v>29493.302984311966</v>
      </c>
      <c r="CG42" s="543">
        <f t="shared" si="21"/>
        <v>30244.580350342487</v>
      </c>
      <c r="CH42" s="545">
        <f>SUM(CH43:CH45)</f>
        <v>31026.885275316228</v>
      </c>
    </row>
    <row r="43" spans="1:86" s="540" customFormat="1" x14ac:dyDescent="0.25">
      <c r="B43" s="546" t="s">
        <v>802</v>
      </c>
      <c r="C43" s="546"/>
      <c r="D43" s="547">
        <v>0</v>
      </c>
      <c r="E43" s="547">
        <v>0</v>
      </c>
      <c r="F43" s="547">
        <v>0</v>
      </c>
      <c r="G43" s="547">
        <v>0</v>
      </c>
      <c r="H43" s="547">
        <v>0</v>
      </c>
      <c r="I43" s="547">
        <v>0</v>
      </c>
      <c r="J43" s="547">
        <v>0</v>
      </c>
      <c r="K43" s="547">
        <v>0</v>
      </c>
      <c r="L43" s="547">
        <v>0</v>
      </c>
      <c r="M43" s="547">
        <v>0</v>
      </c>
      <c r="N43" s="547">
        <v>0</v>
      </c>
      <c r="O43" s="547">
        <v>0</v>
      </c>
      <c r="P43" s="547">
        <v>0</v>
      </c>
      <c r="Q43" s="547">
        <v>0</v>
      </c>
      <c r="R43" s="547">
        <v>0</v>
      </c>
      <c r="S43" s="547">
        <v>0</v>
      </c>
      <c r="T43" s="547">
        <v>0</v>
      </c>
      <c r="U43" s="547">
        <v>0</v>
      </c>
      <c r="V43" s="547">
        <v>0</v>
      </c>
      <c r="W43" s="547">
        <v>0</v>
      </c>
      <c r="X43" s="547">
        <v>0</v>
      </c>
      <c r="Y43" s="547">
        <v>0</v>
      </c>
      <c r="Z43" s="547">
        <v>0</v>
      </c>
      <c r="AA43" s="547">
        <v>0</v>
      </c>
      <c r="AB43" s="547">
        <v>0</v>
      </c>
      <c r="AC43" s="547">
        <v>0</v>
      </c>
      <c r="AD43" s="547">
        <v>0</v>
      </c>
      <c r="AE43" s="547">
        <v>0</v>
      </c>
      <c r="AF43" s="547">
        <v>0</v>
      </c>
      <c r="AG43" s="547">
        <v>0</v>
      </c>
      <c r="AH43" s="547">
        <v>0</v>
      </c>
      <c r="AI43" s="547">
        <v>0</v>
      </c>
      <c r="AJ43" s="547">
        <v>0</v>
      </c>
      <c r="AK43" s="547">
        <v>0</v>
      </c>
      <c r="AL43" s="547">
        <v>0</v>
      </c>
      <c r="AM43" s="547">
        <v>0</v>
      </c>
      <c r="AN43" s="547">
        <v>0</v>
      </c>
      <c r="AO43" s="547">
        <v>0</v>
      </c>
      <c r="AP43" s="547">
        <v>0</v>
      </c>
      <c r="AQ43" s="547">
        <v>0</v>
      </c>
      <c r="AR43" s="547">
        <v>0</v>
      </c>
      <c r="AS43" s="547">
        <v>0</v>
      </c>
      <c r="AT43" s="547">
        <v>0</v>
      </c>
      <c r="AU43" s="547">
        <v>0</v>
      </c>
      <c r="AV43" s="547">
        <v>0</v>
      </c>
      <c r="AW43" s="547">
        <v>0</v>
      </c>
      <c r="AX43" s="547">
        <v>0</v>
      </c>
      <c r="AY43" s="547">
        <v>0</v>
      </c>
      <c r="AZ43" s="547">
        <v>0</v>
      </c>
      <c r="BA43" s="547">
        <v>0</v>
      </c>
      <c r="BB43" s="547">
        <v>0</v>
      </c>
      <c r="BC43" s="547">
        <v>0</v>
      </c>
      <c r="BD43" s="547">
        <v>0</v>
      </c>
      <c r="BE43" s="547">
        <v>0</v>
      </c>
      <c r="BF43" s="547">
        <v>0</v>
      </c>
      <c r="BG43" s="547">
        <v>0</v>
      </c>
      <c r="BH43" s="547">
        <v>0</v>
      </c>
      <c r="BI43" s="547">
        <v>0</v>
      </c>
      <c r="BJ43" s="547">
        <v>0</v>
      </c>
      <c r="BK43" s="547">
        <v>0</v>
      </c>
      <c r="BL43" s="547">
        <v>0</v>
      </c>
      <c r="BM43" s="547">
        <v>0</v>
      </c>
      <c r="BN43" s="547">
        <v>0</v>
      </c>
      <c r="BO43" s="547">
        <v>0</v>
      </c>
      <c r="BP43" s="547">
        <v>0</v>
      </c>
      <c r="BQ43" s="547">
        <v>0</v>
      </c>
      <c r="BR43" s="547">
        <v>0</v>
      </c>
      <c r="BS43" s="547">
        <v>0</v>
      </c>
      <c r="BT43" s="547">
        <v>0</v>
      </c>
      <c r="BU43" s="547">
        <v>0</v>
      </c>
      <c r="BV43" s="547">
        <v>0</v>
      </c>
      <c r="BW43" s="547">
        <v>564.9696651319739</v>
      </c>
      <c r="BX43" s="547">
        <v>578.99373086072421</v>
      </c>
      <c r="BY43" s="547">
        <v>833.53055768761499</v>
      </c>
      <c r="BZ43" s="547">
        <v>701.09800825543596</v>
      </c>
      <c r="CA43" s="547">
        <v>843.11896836255846</v>
      </c>
      <c r="CB43" s="547">
        <v>1051.2354527799087</v>
      </c>
      <c r="CC43" s="547">
        <v>905.51963527105886</v>
      </c>
      <c r="CD43" s="547">
        <v>891.95270966735166</v>
      </c>
      <c r="CE43" s="547">
        <v>897.43883929752474</v>
      </c>
      <c r="CF43" s="547">
        <v>900.71494379991714</v>
      </c>
      <c r="CG43" s="547">
        <v>912.91004334496267</v>
      </c>
      <c r="CH43" s="548">
        <v>941.71533130726937</v>
      </c>
    </row>
    <row r="44" spans="1:86" s="540" customFormat="1" x14ac:dyDescent="0.25">
      <c r="B44" s="546" t="s">
        <v>803</v>
      </c>
      <c r="C44" s="546"/>
      <c r="D44" s="547">
        <v>0</v>
      </c>
      <c r="E44" s="547">
        <v>0</v>
      </c>
      <c r="F44" s="547">
        <v>0</v>
      </c>
      <c r="G44" s="547">
        <v>0</v>
      </c>
      <c r="H44" s="547">
        <v>0</v>
      </c>
      <c r="I44" s="547">
        <v>0</v>
      </c>
      <c r="J44" s="547">
        <v>0</v>
      </c>
      <c r="K44" s="547">
        <v>0</v>
      </c>
      <c r="L44" s="547">
        <v>0</v>
      </c>
      <c r="M44" s="547">
        <v>0</v>
      </c>
      <c r="N44" s="547">
        <v>0</v>
      </c>
      <c r="O44" s="547">
        <v>0</v>
      </c>
      <c r="P44" s="547">
        <v>0</v>
      </c>
      <c r="Q44" s="547">
        <v>0</v>
      </c>
      <c r="R44" s="547">
        <v>0</v>
      </c>
      <c r="S44" s="547">
        <v>0</v>
      </c>
      <c r="T44" s="547">
        <v>0</v>
      </c>
      <c r="U44" s="547">
        <v>0</v>
      </c>
      <c r="V44" s="547">
        <v>0</v>
      </c>
      <c r="W44" s="547">
        <v>0</v>
      </c>
      <c r="X44" s="547">
        <v>0</v>
      </c>
      <c r="Y44" s="547">
        <v>0</v>
      </c>
      <c r="Z44" s="547">
        <v>0</v>
      </c>
      <c r="AA44" s="547">
        <v>0</v>
      </c>
      <c r="AB44" s="547">
        <v>0</v>
      </c>
      <c r="AC44" s="547">
        <v>0</v>
      </c>
      <c r="AD44" s="547">
        <v>0</v>
      </c>
      <c r="AE44" s="547">
        <v>0</v>
      </c>
      <c r="AF44" s="547">
        <v>0</v>
      </c>
      <c r="AG44" s="547">
        <v>0</v>
      </c>
      <c r="AH44" s="547">
        <v>0</v>
      </c>
      <c r="AI44" s="547">
        <v>0</v>
      </c>
      <c r="AJ44" s="547">
        <v>0</v>
      </c>
      <c r="AK44" s="547">
        <v>0</v>
      </c>
      <c r="AL44" s="547">
        <v>0</v>
      </c>
      <c r="AM44" s="547">
        <v>0</v>
      </c>
      <c r="AN44" s="547">
        <v>0</v>
      </c>
      <c r="AO44" s="547">
        <v>0</v>
      </c>
      <c r="AP44" s="547">
        <v>0</v>
      </c>
      <c r="AQ44" s="547">
        <v>0</v>
      </c>
      <c r="AR44" s="547">
        <v>0</v>
      </c>
      <c r="AS44" s="547">
        <v>0</v>
      </c>
      <c r="AT44" s="547">
        <v>0</v>
      </c>
      <c r="AU44" s="547">
        <v>0</v>
      </c>
      <c r="AV44" s="547">
        <v>0</v>
      </c>
      <c r="AW44" s="547">
        <v>0</v>
      </c>
      <c r="AX44" s="547">
        <v>0</v>
      </c>
      <c r="AY44" s="547">
        <v>0</v>
      </c>
      <c r="AZ44" s="547">
        <v>0</v>
      </c>
      <c r="BA44" s="547">
        <v>0</v>
      </c>
      <c r="BB44" s="547">
        <v>0</v>
      </c>
      <c r="BC44" s="547">
        <v>0</v>
      </c>
      <c r="BD44" s="547">
        <v>0</v>
      </c>
      <c r="BE44" s="547">
        <v>0</v>
      </c>
      <c r="BF44" s="547">
        <v>0</v>
      </c>
      <c r="BG44" s="547">
        <v>0</v>
      </c>
      <c r="BH44" s="547">
        <v>0</v>
      </c>
      <c r="BI44" s="547">
        <v>0</v>
      </c>
      <c r="BJ44" s="547">
        <v>0</v>
      </c>
      <c r="BK44" s="547">
        <v>0</v>
      </c>
      <c r="BL44" s="547">
        <v>0</v>
      </c>
      <c r="BM44" s="547">
        <v>0</v>
      </c>
      <c r="BN44" s="547">
        <v>0</v>
      </c>
      <c r="BO44" s="547">
        <v>0</v>
      </c>
      <c r="BP44" s="547">
        <v>0</v>
      </c>
      <c r="BQ44" s="547">
        <v>0</v>
      </c>
      <c r="BR44" s="547">
        <v>0</v>
      </c>
      <c r="BS44" s="547">
        <v>0</v>
      </c>
      <c r="BT44" s="547">
        <v>0</v>
      </c>
      <c r="BU44" s="547">
        <v>0</v>
      </c>
      <c r="BV44" s="547">
        <v>0</v>
      </c>
      <c r="BW44" s="547">
        <v>555.39338053550023</v>
      </c>
      <c r="BX44" s="547">
        <v>961.17078966015458</v>
      </c>
      <c r="BY44" s="547">
        <v>1198.1034091089944</v>
      </c>
      <c r="BZ44" s="547">
        <v>1043.625353142816</v>
      </c>
      <c r="CA44" s="547">
        <v>1391.276392122199</v>
      </c>
      <c r="CB44" s="547">
        <v>1633.8882614957972</v>
      </c>
      <c r="CC44" s="547">
        <v>2024.1811874063412</v>
      </c>
      <c r="CD44" s="547">
        <v>2302.5176876048349</v>
      </c>
      <c r="CE44" s="547">
        <v>2405.388500722177</v>
      </c>
      <c r="CF44" s="547">
        <v>2485.4977821364528</v>
      </c>
      <c r="CG44" s="547">
        <v>2595.6601992650326</v>
      </c>
      <c r="CH44" s="548">
        <v>2682.2533075045212</v>
      </c>
    </row>
    <row r="45" spans="1:86" s="549" customFormat="1" x14ac:dyDescent="0.25">
      <c r="B45" s="550" t="s">
        <v>804</v>
      </c>
      <c r="C45" s="551"/>
      <c r="D45" s="547">
        <v>0</v>
      </c>
      <c r="E45" s="547">
        <v>0</v>
      </c>
      <c r="F45" s="547">
        <v>0</v>
      </c>
      <c r="G45" s="547">
        <v>0</v>
      </c>
      <c r="H45" s="547">
        <v>0</v>
      </c>
      <c r="I45" s="547">
        <v>0</v>
      </c>
      <c r="J45" s="547">
        <v>0</v>
      </c>
      <c r="K45" s="547">
        <v>0</v>
      </c>
      <c r="L45" s="547">
        <v>0</v>
      </c>
      <c r="M45" s="547">
        <v>0</v>
      </c>
      <c r="N45" s="547">
        <v>0</v>
      </c>
      <c r="O45" s="547">
        <v>0</v>
      </c>
      <c r="P45" s="547">
        <v>0</v>
      </c>
      <c r="Q45" s="547">
        <v>0</v>
      </c>
      <c r="R45" s="547">
        <v>0</v>
      </c>
      <c r="S45" s="547">
        <v>0</v>
      </c>
      <c r="T45" s="547">
        <v>0</v>
      </c>
      <c r="U45" s="547">
        <v>0</v>
      </c>
      <c r="V45" s="547">
        <v>0</v>
      </c>
      <c r="W45" s="547">
        <v>0</v>
      </c>
      <c r="X45" s="547">
        <v>0</v>
      </c>
      <c r="Y45" s="547">
        <v>0</v>
      </c>
      <c r="Z45" s="547">
        <v>0</v>
      </c>
      <c r="AA45" s="547">
        <v>0</v>
      </c>
      <c r="AB45" s="547">
        <v>0</v>
      </c>
      <c r="AC45" s="547">
        <v>0</v>
      </c>
      <c r="AD45" s="547">
        <v>0</v>
      </c>
      <c r="AE45" s="547">
        <v>0</v>
      </c>
      <c r="AF45" s="547">
        <v>0</v>
      </c>
      <c r="AG45" s="547">
        <v>0</v>
      </c>
      <c r="AH45" s="547">
        <v>0</v>
      </c>
      <c r="AI45" s="547">
        <v>0</v>
      </c>
      <c r="AJ45" s="547">
        <v>0</v>
      </c>
      <c r="AK45" s="547">
        <v>0</v>
      </c>
      <c r="AL45" s="547">
        <v>0</v>
      </c>
      <c r="AM45" s="547">
        <v>0</v>
      </c>
      <c r="AN45" s="547">
        <v>0</v>
      </c>
      <c r="AO45" s="547">
        <v>0</v>
      </c>
      <c r="AP45" s="547">
        <v>0</v>
      </c>
      <c r="AQ45" s="547">
        <v>0</v>
      </c>
      <c r="AR45" s="547">
        <v>0</v>
      </c>
      <c r="AS45" s="547">
        <v>0</v>
      </c>
      <c r="AT45" s="547">
        <v>0</v>
      </c>
      <c r="AU45" s="547">
        <v>0</v>
      </c>
      <c r="AV45" s="547">
        <v>0</v>
      </c>
      <c r="AW45" s="547">
        <v>0</v>
      </c>
      <c r="AX45" s="547">
        <v>0</v>
      </c>
      <c r="AY45" s="547">
        <v>0</v>
      </c>
      <c r="AZ45" s="547">
        <v>0</v>
      </c>
      <c r="BA45" s="547">
        <v>0</v>
      </c>
      <c r="BB45" s="547">
        <v>0</v>
      </c>
      <c r="BC45" s="547">
        <v>0</v>
      </c>
      <c r="BD45" s="547">
        <v>0</v>
      </c>
      <c r="BE45" s="547">
        <v>0</v>
      </c>
      <c r="BF45" s="547">
        <v>0</v>
      </c>
      <c r="BG45" s="547">
        <v>0</v>
      </c>
      <c r="BH45" s="547">
        <v>0</v>
      </c>
      <c r="BI45" s="547">
        <v>0</v>
      </c>
      <c r="BJ45" s="547">
        <v>0</v>
      </c>
      <c r="BK45" s="547">
        <v>0</v>
      </c>
      <c r="BL45" s="547">
        <v>0</v>
      </c>
      <c r="BM45" s="547">
        <v>0</v>
      </c>
      <c r="BN45" s="547">
        <v>0</v>
      </c>
      <c r="BO45" s="547">
        <v>0</v>
      </c>
      <c r="BP45" s="547">
        <v>0</v>
      </c>
      <c r="BQ45" s="547">
        <v>0</v>
      </c>
      <c r="BR45" s="547">
        <v>0</v>
      </c>
      <c r="BS45" s="547">
        <v>0</v>
      </c>
      <c r="BT45" s="547">
        <v>0</v>
      </c>
      <c r="BU45" s="547">
        <v>0</v>
      </c>
      <c r="BV45" s="547">
        <v>0</v>
      </c>
      <c r="BW45" s="547">
        <v>2091.0449805915955</v>
      </c>
      <c r="BX45" s="547">
        <v>4175.7418358497744</v>
      </c>
      <c r="BY45" s="547">
        <v>5924.3735074376564</v>
      </c>
      <c r="BZ45" s="547">
        <v>7540.179774991786</v>
      </c>
      <c r="CA45" s="547">
        <v>10711.832369153188</v>
      </c>
      <c r="CB45" s="547">
        <v>14626.236705656007</v>
      </c>
      <c r="CC45" s="547">
        <v>21554.350830063871</v>
      </c>
      <c r="CD45" s="547">
        <v>24882.348328649692</v>
      </c>
      <c r="CE45" s="547">
        <v>25593.95632535559</v>
      </c>
      <c r="CF45" s="547">
        <v>26107.090258375596</v>
      </c>
      <c r="CG45" s="547">
        <v>26736.010107732491</v>
      </c>
      <c r="CH45" s="548">
        <v>27402.916636504437</v>
      </c>
    </row>
    <row r="46" spans="1:86" ht="25.35" customHeight="1" x14ac:dyDescent="0.3">
      <c r="A46" s="417"/>
      <c r="B46" s="450" t="s">
        <v>805</v>
      </c>
      <c r="C46" s="521"/>
      <c r="D46" s="510">
        <f>D47</f>
        <v>0</v>
      </c>
      <c r="E46" s="510">
        <f t="shared" ref="E46:BG46" si="22">E47</f>
        <v>0</v>
      </c>
      <c r="F46" s="510">
        <f t="shared" si="22"/>
        <v>0</v>
      </c>
      <c r="G46" s="510">
        <f t="shared" si="22"/>
        <v>0</v>
      </c>
      <c r="H46" s="510">
        <f t="shared" si="22"/>
        <v>0</v>
      </c>
      <c r="I46" s="510">
        <f t="shared" si="22"/>
        <v>0</v>
      </c>
      <c r="J46" s="510">
        <f t="shared" si="22"/>
        <v>0</v>
      </c>
      <c r="K46" s="510">
        <f t="shared" si="22"/>
        <v>0</v>
      </c>
      <c r="L46" s="510">
        <f t="shared" si="22"/>
        <v>0</v>
      </c>
      <c r="M46" s="510">
        <f t="shared" si="22"/>
        <v>0</v>
      </c>
      <c r="N46" s="510">
        <f t="shared" si="22"/>
        <v>0</v>
      </c>
      <c r="O46" s="510">
        <f t="shared" si="22"/>
        <v>0</v>
      </c>
      <c r="P46" s="510">
        <f t="shared" si="22"/>
        <v>0</v>
      </c>
      <c r="Q46" s="510">
        <f t="shared" si="22"/>
        <v>0</v>
      </c>
      <c r="R46" s="510">
        <f t="shared" si="22"/>
        <v>0</v>
      </c>
      <c r="S46" s="510">
        <f t="shared" si="22"/>
        <v>0</v>
      </c>
      <c r="T46" s="510">
        <f t="shared" si="22"/>
        <v>0</v>
      </c>
      <c r="U46" s="510">
        <f t="shared" si="22"/>
        <v>0</v>
      </c>
      <c r="V46" s="510">
        <f t="shared" si="22"/>
        <v>0</v>
      </c>
      <c r="W46" s="510">
        <f t="shared" si="22"/>
        <v>0</v>
      </c>
      <c r="X46" s="510">
        <f t="shared" si="22"/>
        <v>0</v>
      </c>
      <c r="Y46" s="510">
        <f t="shared" si="22"/>
        <v>0</v>
      </c>
      <c r="Z46" s="510">
        <f t="shared" si="22"/>
        <v>0</v>
      </c>
      <c r="AA46" s="510">
        <f t="shared" si="22"/>
        <v>0</v>
      </c>
      <c r="AB46" s="510">
        <f t="shared" si="22"/>
        <v>0</v>
      </c>
      <c r="AC46" s="510">
        <f t="shared" si="22"/>
        <v>0</v>
      </c>
      <c r="AD46" s="510">
        <f t="shared" si="22"/>
        <v>0</v>
      </c>
      <c r="AE46" s="510">
        <f t="shared" si="22"/>
        <v>0</v>
      </c>
      <c r="AF46" s="510">
        <f t="shared" si="22"/>
        <v>0</v>
      </c>
      <c r="AG46" s="510">
        <f t="shared" si="22"/>
        <v>0</v>
      </c>
      <c r="AH46" s="510">
        <f t="shared" si="22"/>
        <v>130</v>
      </c>
      <c r="AI46" s="510">
        <f t="shared" si="22"/>
        <v>146</v>
      </c>
      <c r="AJ46" s="510">
        <f t="shared" si="22"/>
        <v>172</v>
      </c>
      <c r="AK46" s="510">
        <f t="shared" si="22"/>
        <v>198</v>
      </c>
      <c r="AL46" s="510">
        <f t="shared" si="22"/>
        <v>259</v>
      </c>
      <c r="AM46" s="510">
        <f t="shared" si="22"/>
        <v>305</v>
      </c>
      <c r="AN46" s="510">
        <f t="shared" si="22"/>
        <v>353</v>
      </c>
      <c r="AO46" s="510">
        <f t="shared" si="22"/>
        <v>432</v>
      </c>
      <c r="AP46" s="510">
        <f t="shared" si="22"/>
        <v>539</v>
      </c>
      <c r="AQ46" s="510">
        <f t="shared" si="22"/>
        <v>587</v>
      </c>
      <c r="AR46" s="510">
        <f t="shared" si="22"/>
        <v>772</v>
      </c>
      <c r="AS46" s="510">
        <f t="shared" si="22"/>
        <v>902</v>
      </c>
      <c r="AT46" s="510">
        <f t="shared" si="22"/>
        <v>1081.992</v>
      </c>
      <c r="AU46" s="510">
        <f t="shared" si="22"/>
        <v>1399</v>
      </c>
      <c r="AV46" s="510">
        <f t="shared" si="22"/>
        <v>1899</v>
      </c>
      <c r="AW46" s="510">
        <f t="shared" si="22"/>
        <v>2358</v>
      </c>
      <c r="AX46" s="510">
        <f t="shared" si="22"/>
        <v>2758</v>
      </c>
      <c r="AY46" s="510">
        <f t="shared" si="22"/>
        <v>3222</v>
      </c>
      <c r="AZ46" s="510">
        <f t="shared" si="22"/>
        <v>3507</v>
      </c>
      <c r="BA46" s="510">
        <f t="shared" si="22"/>
        <v>3679</v>
      </c>
      <c r="BB46" s="510">
        <f t="shared" si="22"/>
        <v>3848</v>
      </c>
      <c r="BC46" s="510">
        <f t="shared" si="22"/>
        <v>4051</v>
      </c>
      <c r="BD46" s="510">
        <f t="shared" si="22"/>
        <v>4400</v>
      </c>
      <c r="BE46" s="510">
        <f t="shared" si="22"/>
        <v>4769</v>
      </c>
      <c r="BF46" s="510">
        <f t="shared" si="22"/>
        <v>4773</v>
      </c>
      <c r="BG46" s="510">
        <f t="shared" si="22"/>
        <v>5005</v>
      </c>
      <c r="BH46" s="510">
        <f>BH50</f>
        <v>4716.6390675993789</v>
      </c>
      <c r="BI46" s="510">
        <f t="shared" ref="BI46:CH46" si="23">BI50</f>
        <v>4532.1900443650775</v>
      </c>
      <c r="BJ46" s="510">
        <f t="shared" si="23"/>
        <v>4574.2510630700235</v>
      </c>
      <c r="BK46" s="510">
        <f t="shared" si="23"/>
        <v>5056.8584049752199</v>
      </c>
      <c r="BL46" s="510">
        <f t="shared" si="23"/>
        <v>5098.7516794821649</v>
      </c>
      <c r="BM46" s="510">
        <f t="shared" si="23"/>
        <v>4984.9200626353177</v>
      </c>
      <c r="BN46" s="510">
        <f t="shared" si="23"/>
        <v>4635.0118573493246</v>
      </c>
      <c r="BO46" s="510">
        <f t="shared" si="23"/>
        <v>4042.2862376047092</v>
      </c>
      <c r="BP46" s="510">
        <f t="shared" si="23"/>
        <v>2489.4119175746559</v>
      </c>
      <c r="BQ46" s="510">
        <f t="shared" si="23"/>
        <v>991.64976374931302</v>
      </c>
      <c r="BR46" s="510">
        <f t="shared" si="23"/>
        <v>459.84335153560301</v>
      </c>
      <c r="BS46" s="510">
        <f t="shared" si="23"/>
        <v>233.19424866448765</v>
      </c>
      <c r="BT46" s="510">
        <f t="shared" si="23"/>
        <v>99.729245369872473</v>
      </c>
      <c r="BU46" s="510">
        <f t="shared" si="23"/>
        <v>28.960770188816397</v>
      </c>
      <c r="BV46" s="510">
        <f t="shared" si="23"/>
        <v>3.1480217970206676</v>
      </c>
      <c r="BW46" s="510">
        <f t="shared" si="23"/>
        <v>1.4391787459022238</v>
      </c>
      <c r="BX46" s="510">
        <f t="shared" si="23"/>
        <v>1.123413101591578</v>
      </c>
      <c r="BY46" s="510">
        <f t="shared" si="23"/>
        <v>0.84632984616620466</v>
      </c>
      <c r="BZ46" s="510">
        <f t="shared" si="23"/>
        <v>0.93882609294886721</v>
      </c>
      <c r="CA46" s="510">
        <f t="shared" si="23"/>
        <v>0.6406830496333823</v>
      </c>
      <c r="CB46" s="510">
        <f t="shared" si="23"/>
        <v>0.30078120147754767</v>
      </c>
      <c r="CC46" s="510">
        <f t="shared" si="23"/>
        <v>1.95428101152642E-3</v>
      </c>
      <c r="CD46" s="510">
        <f t="shared" si="23"/>
        <v>4.6090873089939446E-3</v>
      </c>
      <c r="CE46" s="510">
        <f t="shared" si="23"/>
        <v>2.0688088097136769E-3</v>
      </c>
      <c r="CF46" s="510">
        <f t="shared" si="23"/>
        <v>8.5445423371155406E-4</v>
      </c>
      <c r="CG46" s="510">
        <f t="shared" si="23"/>
        <v>1.2003431697668315E-4</v>
      </c>
      <c r="CH46" s="513">
        <f t="shared" si="23"/>
        <v>1.5473958481477901E-3</v>
      </c>
    </row>
    <row r="47" spans="1:86" ht="15" customHeight="1" x14ac:dyDescent="0.3">
      <c r="A47" s="417"/>
      <c r="B47" s="515" t="s">
        <v>806</v>
      </c>
      <c r="C47" s="521"/>
      <c r="D47" s="517">
        <f>SUM(D48,D49)</f>
        <v>0</v>
      </c>
      <c r="E47" s="517">
        <f t="shared" ref="E47:BP47" si="24">SUM(E48,E49)</f>
        <v>0</v>
      </c>
      <c r="F47" s="517">
        <f t="shared" si="24"/>
        <v>0</v>
      </c>
      <c r="G47" s="517">
        <f t="shared" si="24"/>
        <v>0</v>
      </c>
      <c r="H47" s="517">
        <f t="shared" si="24"/>
        <v>0</v>
      </c>
      <c r="I47" s="517">
        <f t="shared" si="24"/>
        <v>0</v>
      </c>
      <c r="J47" s="517">
        <f t="shared" si="24"/>
        <v>0</v>
      </c>
      <c r="K47" s="517">
        <f t="shared" si="24"/>
        <v>0</v>
      </c>
      <c r="L47" s="517">
        <f t="shared" si="24"/>
        <v>0</v>
      </c>
      <c r="M47" s="517">
        <f t="shared" si="24"/>
        <v>0</v>
      </c>
      <c r="N47" s="517">
        <f t="shared" si="24"/>
        <v>0</v>
      </c>
      <c r="O47" s="517">
        <f t="shared" si="24"/>
        <v>0</v>
      </c>
      <c r="P47" s="517">
        <f t="shared" si="24"/>
        <v>0</v>
      </c>
      <c r="Q47" s="517">
        <f t="shared" si="24"/>
        <v>0</v>
      </c>
      <c r="R47" s="517">
        <f t="shared" si="24"/>
        <v>0</v>
      </c>
      <c r="S47" s="517">
        <f t="shared" si="24"/>
        <v>0</v>
      </c>
      <c r="T47" s="517">
        <f t="shared" si="24"/>
        <v>0</v>
      </c>
      <c r="U47" s="517">
        <f t="shared" si="24"/>
        <v>0</v>
      </c>
      <c r="V47" s="517">
        <f t="shared" si="24"/>
        <v>0</v>
      </c>
      <c r="W47" s="517">
        <f t="shared" si="24"/>
        <v>0</v>
      </c>
      <c r="X47" s="517">
        <f t="shared" si="24"/>
        <v>0</v>
      </c>
      <c r="Y47" s="517">
        <f t="shared" si="24"/>
        <v>0</v>
      </c>
      <c r="Z47" s="517">
        <f t="shared" si="24"/>
        <v>0</v>
      </c>
      <c r="AA47" s="517">
        <f t="shared" si="24"/>
        <v>0</v>
      </c>
      <c r="AB47" s="517">
        <f t="shared" si="24"/>
        <v>0</v>
      </c>
      <c r="AC47" s="517">
        <f t="shared" si="24"/>
        <v>0</v>
      </c>
      <c r="AD47" s="517">
        <f t="shared" si="24"/>
        <v>0</v>
      </c>
      <c r="AE47" s="517">
        <f t="shared" si="24"/>
        <v>0</v>
      </c>
      <c r="AF47" s="517">
        <f t="shared" si="24"/>
        <v>0</v>
      </c>
      <c r="AG47" s="517">
        <f t="shared" si="24"/>
        <v>0</v>
      </c>
      <c r="AH47" s="517">
        <f t="shared" si="24"/>
        <v>130</v>
      </c>
      <c r="AI47" s="517">
        <f t="shared" si="24"/>
        <v>146</v>
      </c>
      <c r="AJ47" s="517">
        <f t="shared" si="24"/>
        <v>172</v>
      </c>
      <c r="AK47" s="517">
        <f t="shared" si="24"/>
        <v>198</v>
      </c>
      <c r="AL47" s="517">
        <f t="shared" si="24"/>
        <v>259</v>
      </c>
      <c r="AM47" s="517">
        <f t="shared" si="24"/>
        <v>305</v>
      </c>
      <c r="AN47" s="517">
        <f t="shared" si="24"/>
        <v>353</v>
      </c>
      <c r="AO47" s="517">
        <f t="shared" si="24"/>
        <v>432</v>
      </c>
      <c r="AP47" s="517">
        <f t="shared" si="24"/>
        <v>539</v>
      </c>
      <c r="AQ47" s="517">
        <f t="shared" si="24"/>
        <v>587</v>
      </c>
      <c r="AR47" s="517">
        <f t="shared" si="24"/>
        <v>772</v>
      </c>
      <c r="AS47" s="517">
        <f t="shared" si="24"/>
        <v>902</v>
      </c>
      <c r="AT47" s="517">
        <f t="shared" si="24"/>
        <v>1081.992</v>
      </c>
      <c r="AU47" s="517">
        <f t="shared" si="24"/>
        <v>1399</v>
      </c>
      <c r="AV47" s="517">
        <f t="shared" si="24"/>
        <v>1899</v>
      </c>
      <c r="AW47" s="517">
        <f t="shared" si="24"/>
        <v>2358</v>
      </c>
      <c r="AX47" s="517">
        <f t="shared" si="24"/>
        <v>2758</v>
      </c>
      <c r="AY47" s="517">
        <f t="shared" si="24"/>
        <v>3222</v>
      </c>
      <c r="AZ47" s="517">
        <f t="shared" si="24"/>
        <v>3507</v>
      </c>
      <c r="BA47" s="517">
        <f t="shared" si="24"/>
        <v>3679</v>
      </c>
      <c r="BB47" s="517">
        <f t="shared" si="24"/>
        <v>3848</v>
      </c>
      <c r="BC47" s="517">
        <f t="shared" si="24"/>
        <v>4051</v>
      </c>
      <c r="BD47" s="517">
        <f t="shared" si="24"/>
        <v>4400</v>
      </c>
      <c r="BE47" s="517">
        <f t="shared" si="24"/>
        <v>4769</v>
      </c>
      <c r="BF47" s="517">
        <f t="shared" si="24"/>
        <v>4773</v>
      </c>
      <c r="BG47" s="517">
        <f t="shared" si="24"/>
        <v>5005</v>
      </c>
      <c r="BH47" s="517">
        <f t="shared" si="24"/>
        <v>5066</v>
      </c>
      <c r="BI47" s="517">
        <f t="shared" si="24"/>
        <v>5028</v>
      </c>
      <c r="BJ47" s="517">
        <f t="shared" si="24"/>
        <v>5094</v>
      </c>
      <c r="BK47" s="517">
        <f t="shared" si="24"/>
        <v>5397</v>
      </c>
      <c r="BL47" s="517">
        <f t="shared" si="24"/>
        <v>5322</v>
      </c>
      <c r="BM47" s="517">
        <f t="shared" si="24"/>
        <v>5211</v>
      </c>
      <c r="BN47" s="517">
        <f t="shared" si="24"/>
        <v>0</v>
      </c>
      <c r="BO47" s="517">
        <f t="shared" si="24"/>
        <v>0</v>
      </c>
      <c r="BP47" s="517">
        <f t="shared" si="24"/>
        <v>0</v>
      </c>
      <c r="BQ47" s="517">
        <f t="shared" ref="BQ47:CH47" si="25">SUM(BQ48,BQ49)</f>
        <v>0</v>
      </c>
      <c r="BR47" s="517">
        <f t="shared" si="25"/>
        <v>0</v>
      </c>
      <c r="BS47" s="517">
        <f t="shared" si="25"/>
        <v>0</v>
      </c>
      <c r="BT47" s="517">
        <f t="shared" si="25"/>
        <v>0</v>
      </c>
      <c r="BU47" s="517">
        <f t="shared" si="25"/>
        <v>0</v>
      </c>
      <c r="BV47" s="517">
        <f t="shared" si="25"/>
        <v>0</v>
      </c>
      <c r="BW47" s="517">
        <f t="shared" si="25"/>
        <v>0</v>
      </c>
      <c r="BX47" s="517">
        <f t="shared" si="25"/>
        <v>0</v>
      </c>
      <c r="BY47" s="517">
        <f t="shared" si="25"/>
        <v>0</v>
      </c>
      <c r="BZ47" s="517">
        <f t="shared" si="25"/>
        <v>0</v>
      </c>
      <c r="CA47" s="517">
        <f t="shared" si="25"/>
        <v>0</v>
      </c>
      <c r="CB47" s="517">
        <f t="shared" si="25"/>
        <v>0</v>
      </c>
      <c r="CC47" s="517">
        <f t="shared" si="25"/>
        <v>0</v>
      </c>
      <c r="CD47" s="517">
        <f t="shared" si="25"/>
        <v>0</v>
      </c>
      <c r="CE47" s="517">
        <f t="shared" si="25"/>
        <v>0</v>
      </c>
      <c r="CF47" s="517">
        <f t="shared" si="25"/>
        <v>0</v>
      </c>
      <c r="CG47" s="517">
        <f t="shared" si="25"/>
        <v>0</v>
      </c>
      <c r="CH47" s="518">
        <f t="shared" si="25"/>
        <v>0</v>
      </c>
    </row>
    <row r="48" spans="1:86" x14ac:dyDescent="0.25">
      <c r="A48" s="417"/>
      <c r="B48" s="333" t="s">
        <v>807</v>
      </c>
      <c r="C48" s="515"/>
      <c r="D48" s="517">
        <v>0</v>
      </c>
      <c r="E48" s="517">
        <v>0</v>
      </c>
      <c r="F48" s="517">
        <v>0</v>
      </c>
      <c r="G48" s="517">
        <v>0</v>
      </c>
      <c r="H48" s="517">
        <v>0</v>
      </c>
      <c r="I48" s="517">
        <v>0</v>
      </c>
      <c r="J48" s="517">
        <v>0</v>
      </c>
      <c r="K48" s="517">
        <v>0</v>
      </c>
      <c r="L48" s="517">
        <v>0</v>
      </c>
      <c r="M48" s="517">
        <v>0</v>
      </c>
      <c r="N48" s="517">
        <v>0</v>
      </c>
      <c r="O48" s="517">
        <v>0</v>
      </c>
      <c r="P48" s="517">
        <v>0</v>
      </c>
      <c r="Q48" s="517">
        <v>0</v>
      </c>
      <c r="R48" s="517">
        <v>0</v>
      </c>
      <c r="S48" s="517">
        <v>0</v>
      </c>
      <c r="T48" s="517">
        <v>0</v>
      </c>
      <c r="U48" s="517">
        <v>0</v>
      </c>
      <c r="V48" s="517">
        <v>0</v>
      </c>
      <c r="W48" s="517">
        <v>0</v>
      </c>
      <c r="X48" s="517">
        <v>0</v>
      </c>
      <c r="Y48" s="517">
        <v>0</v>
      </c>
      <c r="Z48" s="517">
        <v>0</v>
      </c>
      <c r="AA48" s="517">
        <v>0</v>
      </c>
      <c r="AB48" s="517">
        <v>0</v>
      </c>
      <c r="AC48" s="517">
        <v>0</v>
      </c>
      <c r="AD48" s="517">
        <v>0</v>
      </c>
      <c r="AE48" s="517">
        <v>0</v>
      </c>
      <c r="AF48" s="517">
        <v>0</v>
      </c>
      <c r="AG48" s="517">
        <v>0</v>
      </c>
      <c r="AH48" s="517">
        <v>99</v>
      </c>
      <c r="AI48" s="517">
        <v>112</v>
      </c>
      <c r="AJ48" s="517">
        <v>131</v>
      </c>
      <c r="AK48" s="517">
        <v>151</v>
      </c>
      <c r="AL48" s="517">
        <v>198</v>
      </c>
      <c r="AM48" s="517">
        <v>233</v>
      </c>
      <c r="AN48" s="517">
        <v>270</v>
      </c>
      <c r="AO48" s="517">
        <v>331</v>
      </c>
      <c r="AP48" s="517">
        <v>412</v>
      </c>
      <c r="AQ48" s="517">
        <v>449</v>
      </c>
      <c r="AR48" s="517">
        <v>590</v>
      </c>
      <c r="AS48" s="517">
        <v>704</v>
      </c>
      <c r="AT48" s="517">
        <v>918.399</v>
      </c>
      <c r="AU48" s="517">
        <v>1130</v>
      </c>
      <c r="AV48" s="517">
        <v>1632</v>
      </c>
      <c r="AW48" s="517">
        <v>2094</v>
      </c>
      <c r="AX48" s="517">
        <v>2473</v>
      </c>
      <c r="AY48" s="517">
        <v>2858</v>
      </c>
      <c r="AZ48" s="517">
        <v>3010</v>
      </c>
      <c r="BA48" s="517">
        <v>3163</v>
      </c>
      <c r="BB48" s="517">
        <v>3396</v>
      </c>
      <c r="BC48" s="517">
        <v>3604</v>
      </c>
      <c r="BD48" s="517">
        <v>3952</v>
      </c>
      <c r="BE48" s="517">
        <v>4332</v>
      </c>
      <c r="BF48" s="517">
        <v>4346</v>
      </c>
      <c r="BG48" s="517">
        <v>4567</v>
      </c>
      <c r="BH48" s="517">
        <v>4659</v>
      </c>
      <c r="BI48" s="517">
        <v>4720</v>
      </c>
      <c r="BJ48" s="517">
        <v>4790</v>
      </c>
      <c r="BK48" s="517">
        <v>5049</v>
      </c>
      <c r="BL48" s="517">
        <v>5055</v>
      </c>
      <c r="BM48" s="517">
        <v>5136</v>
      </c>
      <c r="BN48" s="517">
        <v>0</v>
      </c>
      <c r="BO48" s="517">
        <v>0</v>
      </c>
      <c r="BP48" s="517">
        <v>0</v>
      </c>
      <c r="BQ48" s="517">
        <v>0</v>
      </c>
      <c r="BR48" s="517">
        <v>0</v>
      </c>
      <c r="BS48" s="517">
        <v>0</v>
      </c>
      <c r="BT48" s="517">
        <v>0</v>
      </c>
      <c r="BU48" s="517">
        <v>0</v>
      </c>
      <c r="BV48" s="517">
        <v>0</v>
      </c>
      <c r="BW48" s="517">
        <v>0</v>
      </c>
      <c r="BX48" s="517">
        <v>0</v>
      </c>
      <c r="BY48" s="517">
        <v>0</v>
      </c>
      <c r="BZ48" s="517">
        <v>0</v>
      </c>
      <c r="CA48" s="517">
        <v>0</v>
      </c>
      <c r="CB48" s="517">
        <v>0</v>
      </c>
      <c r="CC48" s="517">
        <v>0</v>
      </c>
      <c r="CD48" s="517">
        <v>0</v>
      </c>
      <c r="CE48" s="517">
        <v>0</v>
      </c>
      <c r="CF48" s="517">
        <v>0</v>
      </c>
      <c r="CG48" s="517">
        <v>0</v>
      </c>
      <c r="CH48" s="518">
        <v>0</v>
      </c>
    </row>
    <row r="49" spans="1:86" x14ac:dyDescent="0.25">
      <c r="A49" s="417"/>
      <c r="B49" s="333" t="s">
        <v>808</v>
      </c>
      <c r="C49" s="515"/>
      <c r="D49" s="517">
        <v>0</v>
      </c>
      <c r="E49" s="517">
        <v>0</v>
      </c>
      <c r="F49" s="517">
        <v>0</v>
      </c>
      <c r="G49" s="517">
        <v>0</v>
      </c>
      <c r="H49" s="517">
        <v>0</v>
      </c>
      <c r="I49" s="517">
        <v>0</v>
      </c>
      <c r="J49" s="517">
        <v>0</v>
      </c>
      <c r="K49" s="517">
        <v>0</v>
      </c>
      <c r="L49" s="517">
        <v>0</v>
      </c>
      <c r="M49" s="517">
        <v>0</v>
      </c>
      <c r="N49" s="517">
        <v>0</v>
      </c>
      <c r="O49" s="517">
        <v>0</v>
      </c>
      <c r="P49" s="517">
        <v>0</v>
      </c>
      <c r="Q49" s="517">
        <v>0</v>
      </c>
      <c r="R49" s="517">
        <v>0</v>
      </c>
      <c r="S49" s="517">
        <v>0</v>
      </c>
      <c r="T49" s="517">
        <v>0</v>
      </c>
      <c r="U49" s="517">
        <v>0</v>
      </c>
      <c r="V49" s="517">
        <v>0</v>
      </c>
      <c r="W49" s="517">
        <v>0</v>
      </c>
      <c r="X49" s="517">
        <v>0</v>
      </c>
      <c r="Y49" s="517">
        <v>0</v>
      </c>
      <c r="Z49" s="517">
        <v>0</v>
      </c>
      <c r="AA49" s="517">
        <v>0</v>
      </c>
      <c r="AB49" s="517">
        <v>0</v>
      </c>
      <c r="AC49" s="517">
        <v>0</v>
      </c>
      <c r="AD49" s="517">
        <v>0</v>
      </c>
      <c r="AE49" s="517">
        <v>0</v>
      </c>
      <c r="AF49" s="517">
        <v>0</v>
      </c>
      <c r="AG49" s="517">
        <v>0</v>
      </c>
      <c r="AH49" s="517">
        <v>31</v>
      </c>
      <c r="AI49" s="517">
        <v>34</v>
      </c>
      <c r="AJ49" s="517">
        <v>41</v>
      </c>
      <c r="AK49" s="517">
        <v>47</v>
      </c>
      <c r="AL49" s="517">
        <v>61</v>
      </c>
      <c r="AM49" s="517">
        <v>72</v>
      </c>
      <c r="AN49" s="517">
        <v>83</v>
      </c>
      <c r="AO49" s="517">
        <v>101</v>
      </c>
      <c r="AP49" s="517">
        <v>127</v>
      </c>
      <c r="AQ49" s="517">
        <v>138</v>
      </c>
      <c r="AR49" s="517">
        <v>182</v>
      </c>
      <c r="AS49" s="517">
        <v>198</v>
      </c>
      <c r="AT49" s="517">
        <v>163.59299999999999</v>
      </c>
      <c r="AU49" s="517">
        <v>269</v>
      </c>
      <c r="AV49" s="517">
        <v>267</v>
      </c>
      <c r="AW49" s="517">
        <v>264</v>
      </c>
      <c r="AX49" s="517">
        <v>285</v>
      </c>
      <c r="AY49" s="517">
        <v>364</v>
      </c>
      <c r="AZ49" s="517">
        <v>497</v>
      </c>
      <c r="BA49" s="517">
        <v>516</v>
      </c>
      <c r="BB49" s="517">
        <v>452</v>
      </c>
      <c r="BC49" s="517">
        <v>447</v>
      </c>
      <c r="BD49" s="517">
        <v>448</v>
      </c>
      <c r="BE49" s="517">
        <v>437</v>
      </c>
      <c r="BF49" s="517">
        <v>427</v>
      </c>
      <c r="BG49" s="517">
        <v>438</v>
      </c>
      <c r="BH49" s="517">
        <v>407</v>
      </c>
      <c r="BI49" s="517">
        <v>308</v>
      </c>
      <c r="BJ49" s="517">
        <v>304</v>
      </c>
      <c r="BK49" s="517">
        <v>348</v>
      </c>
      <c r="BL49" s="517">
        <v>267</v>
      </c>
      <c r="BM49" s="517">
        <v>75</v>
      </c>
      <c r="BN49" s="517">
        <v>0</v>
      </c>
      <c r="BO49" s="517">
        <v>0</v>
      </c>
      <c r="BP49" s="517">
        <v>0</v>
      </c>
      <c r="BQ49" s="517">
        <v>0</v>
      </c>
      <c r="BR49" s="517">
        <v>0</v>
      </c>
      <c r="BS49" s="517">
        <v>0</v>
      </c>
      <c r="BT49" s="517">
        <v>0</v>
      </c>
      <c r="BU49" s="517">
        <v>0</v>
      </c>
      <c r="BV49" s="517">
        <v>0</v>
      </c>
      <c r="BW49" s="517">
        <v>0</v>
      </c>
      <c r="BX49" s="517">
        <v>0</v>
      </c>
      <c r="BY49" s="517">
        <v>0</v>
      </c>
      <c r="BZ49" s="517">
        <v>0</v>
      </c>
      <c r="CA49" s="517">
        <v>0</v>
      </c>
      <c r="CB49" s="517">
        <v>0</v>
      </c>
      <c r="CC49" s="517">
        <v>0</v>
      </c>
      <c r="CD49" s="517">
        <v>0</v>
      </c>
      <c r="CE49" s="517">
        <v>0</v>
      </c>
      <c r="CF49" s="517">
        <v>0</v>
      </c>
      <c r="CG49" s="517">
        <v>0</v>
      </c>
      <c r="CH49" s="518">
        <v>0</v>
      </c>
    </row>
    <row r="50" spans="1:86" x14ac:dyDescent="0.25">
      <c r="A50" s="417"/>
      <c r="B50" s="515" t="s">
        <v>809</v>
      </c>
      <c r="C50" s="515"/>
      <c r="D50" s="517">
        <v>0</v>
      </c>
      <c r="E50" s="517">
        <v>0</v>
      </c>
      <c r="F50" s="517">
        <v>0</v>
      </c>
      <c r="G50" s="517">
        <v>0</v>
      </c>
      <c r="H50" s="517">
        <v>0</v>
      </c>
      <c r="I50" s="517">
        <v>0</v>
      </c>
      <c r="J50" s="517">
        <v>0</v>
      </c>
      <c r="K50" s="517">
        <v>0</v>
      </c>
      <c r="L50" s="517">
        <v>0</v>
      </c>
      <c r="M50" s="517">
        <v>0</v>
      </c>
      <c r="N50" s="517">
        <v>0</v>
      </c>
      <c r="O50" s="517">
        <v>0</v>
      </c>
      <c r="P50" s="517">
        <v>0</v>
      </c>
      <c r="Q50" s="517">
        <v>0</v>
      </c>
      <c r="R50" s="517">
        <v>0</v>
      </c>
      <c r="S50" s="517">
        <v>0</v>
      </c>
      <c r="T50" s="517">
        <v>0</v>
      </c>
      <c r="U50" s="517">
        <v>0</v>
      </c>
      <c r="V50" s="517">
        <v>0</v>
      </c>
      <c r="W50" s="517">
        <v>0</v>
      </c>
      <c r="X50" s="517">
        <v>0</v>
      </c>
      <c r="Y50" s="517">
        <v>0</v>
      </c>
      <c r="Z50" s="517">
        <v>0</v>
      </c>
      <c r="AA50" s="517">
        <v>0</v>
      </c>
      <c r="AB50" s="517">
        <v>0</v>
      </c>
      <c r="AC50" s="517">
        <v>0</v>
      </c>
      <c r="AD50" s="517">
        <v>0</v>
      </c>
      <c r="AE50" s="517">
        <v>0</v>
      </c>
      <c r="AF50" s="517">
        <v>0</v>
      </c>
      <c r="AG50" s="517">
        <v>0</v>
      </c>
      <c r="AH50" s="517">
        <v>0</v>
      </c>
      <c r="AI50" s="517">
        <v>0</v>
      </c>
      <c r="AJ50" s="517">
        <v>0</v>
      </c>
      <c r="AK50" s="517">
        <v>0</v>
      </c>
      <c r="AL50" s="517">
        <v>0</v>
      </c>
      <c r="AM50" s="517">
        <v>0</v>
      </c>
      <c r="AN50" s="517">
        <v>0</v>
      </c>
      <c r="AO50" s="517">
        <v>0</v>
      </c>
      <c r="AP50" s="517">
        <v>0</v>
      </c>
      <c r="AQ50" s="517">
        <v>0</v>
      </c>
      <c r="AR50" s="517">
        <v>0</v>
      </c>
      <c r="AS50" s="517">
        <v>0</v>
      </c>
      <c r="AT50" s="517">
        <v>0</v>
      </c>
      <c r="AU50" s="517">
        <v>0</v>
      </c>
      <c r="AV50" s="517">
        <v>0</v>
      </c>
      <c r="AW50" s="517">
        <v>0</v>
      </c>
      <c r="AX50" s="517">
        <v>0</v>
      </c>
      <c r="AY50" s="517">
        <v>0</v>
      </c>
      <c r="AZ50" s="517">
        <v>0</v>
      </c>
      <c r="BA50" s="517">
        <v>0</v>
      </c>
      <c r="BB50" s="517">
        <v>0</v>
      </c>
      <c r="BC50" s="517">
        <v>0</v>
      </c>
      <c r="BD50" s="517">
        <v>4621.4050478363251</v>
      </c>
      <c r="BE50" s="517">
        <v>5052.9140045040276</v>
      </c>
      <c r="BF50" s="517">
        <v>5038.3999390028666</v>
      </c>
      <c r="BG50" s="517">
        <v>5050.6973474168963</v>
      </c>
      <c r="BH50" s="517">
        <v>4716.6390675993789</v>
      </c>
      <c r="BI50" s="517">
        <v>4532.1900443650775</v>
      </c>
      <c r="BJ50" s="517">
        <v>4574.2510630700235</v>
      </c>
      <c r="BK50" s="517">
        <v>5056.8584049752199</v>
      </c>
      <c r="BL50" s="517">
        <v>5098.7516794821649</v>
      </c>
      <c r="BM50" s="517">
        <v>4984.9200626353177</v>
      </c>
      <c r="BN50" s="517">
        <v>4635.0118573493246</v>
      </c>
      <c r="BO50" s="517">
        <v>4042.2862376047092</v>
      </c>
      <c r="BP50" s="517">
        <v>2489.4119175746559</v>
      </c>
      <c r="BQ50" s="517">
        <v>991.64976374931302</v>
      </c>
      <c r="BR50" s="517">
        <v>459.84335153560301</v>
      </c>
      <c r="BS50" s="517">
        <v>233.19424866448765</v>
      </c>
      <c r="BT50" s="517">
        <v>99.729245369872473</v>
      </c>
      <c r="BU50" s="517">
        <v>28.960770188816397</v>
      </c>
      <c r="BV50" s="517">
        <v>3.1480217970206676</v>
      </c>
      <c r="BW50" s="517">
        <v>1.4391787459022238</v>
      </c>
      <c r="BX50" s="517">
        <v>1.123413101591578</v>
      </c>
      <c r="BY50" s="517">
        <v>0.84632984616620466</v>
      </c>
      <c r="BZ50" s="517">
        <v>0.93882609294886721</v>
      </c>
      <c r="CA50" s="517">
        <v>0.6406830496333823</v>
      </c>
      <c r="CB50" s="517">
        <v>0.30078120147754767</v>
      </c>
      <c r="CC50" s="517">
        <v>1.95428101152642E-3</v>
      </c>
      <c r="CD50" s="517">
        <v>4.6090873089939446E-3</v>
      </c>
      <c r="CE50" s="517">
        <v>2.0688088097136769E-3</v>
      </c>
      <c r="CF50" s="517">
        <v>8.5445423371155406E-4</v>
      </c>
      <c r="CG50" s="517">
        <v>1.2003431697668315E-4</v>
      </c>
      <c r="CH50" s="518">
        <v>1.5473958481477901E-3</v>
      </c>
    </row>
    <row r="51" spans="1:86" ht="27" customHeight="1" x14ac:dyDescent="0.25">
      <c r="A51" s="417"/>
      <c r="B51" s="515"/>
      <c r="C51" s="515"/>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c r="AJ51" s="517"/>
      <c r="AK51" s="517"/>
      <c r="AL51" s="517"/>
      <c r="AM51" s="517"/>
      <c r="AN51" s="517"/>
      <c r="AO51" s="517"/>
      <c r="AP51" s="517"/>
      <c r="AQ51" s="517"/>
      <c r="AR51" s="517"/>
      <c r="AS51" s="517"/>
      <c r="AT51" s="517"/>
      <c r="AU51" s="517"/>
      <c r="AV51" s="517"/>
      <c r="AW51" s="517"/>
      <c r="AX51" s="517"/>
      <c r="AY51" s="517"/>
      <c r="AZ51" s="517"/>
      <c r="BA51" s="517"/>
      <c r="BB51" s="517"/>
      <c r="BC51" s="517"/>
      <c r="BD51" s="517"/>
      <c r="BE51" s="517"/>
      <c r="BF51" s="517"/>
      <c r="BG51" s="517"/>
      <c r="BH51" s="517"/>
      <c r="BI51" s="517"/>
      <c r="BJ51" s="517"/>
      <c r="BK51" s="517"/>
      <c r="BL51" s="517"/>
      <c r="BM51" s="517"/>
      <c r="BN51" s="517"/>
      <c r="BO51" s="517"/>
      <c r="BP51" s="517"/>
      <c r="BQ51" s="517"/>
      <c r="BR51" s="517"/>
      <c r="BS51" s="517"/>
      <c r="BT51" s="517"/>
      <c r="BU51" s="517"/>
      <c r="BV51" s="517"/>
      <c r="BW51" s="517"/>
      <c r="BX51" s="517"/>
      <c r="BY51" s="517"/>
      <c r="BZ51" s="517"/>
      <c r="CA51" s="517"/>
      <c r="CB51" s="517"/>
      <c r="CC51" s="517"/>
      <c r="CD51" s="517"/>
      <c r="CE51" s="517"/>
      <c r="CF51" s="517"/>
      <c r="CG51" s="517"/>
      <c r="CH51" s="518"/>
    </row>
    <row r="52" spans="1:86" s="287" customFormat="1" ht="15.6" x14ac:dyDescent="0.3">
      <c r="A52" s="467"/>
      <c r="B52" s="79" t="s">
        <v>676</v>
      </c>
      <c r="C52" s="467"/>
      <c r="D52" s="510">
        <f>SUM(D53:D58)</f>
        <v>0</v>
      </c>
      <c r="E52" s="510">
        <f t="shared" ref="E52:BP52" si="26">SUM(E53:E58)</f>
        <v>0</v>
      </c>
      <c r="F52" s="510">
        <f t="shared" si="26"/>
        <v>0</v>
      </c>
      <c r="G52" s="510">
        <f t="shared" si="26"/>
        <v>0</v>
      </c>
      <c r="H52" s="510">
        <f t="shared" si="26"/>
        <v>0</v>
      </c>
      <c r="I52" s="510">
        <f t="shared" si="26"/>
        <v>0</v>
      </c>
      <c r="J52" s="510">
        <f t="shared" si="26"/>
        <v>0</v>
      </c>
      <c r="K52" s="510">
        <f t="shared" si="26"/>
        <v>0</v>
      </c>
      <c r="L52" s="510">
        <f t="shared" si="26"/>
        <v>0</v>
      </c>
      <c r="M52" s="510">
        <f t="shared" si="26"/>
        <v>0</v>
      </c>
      <c r="N52" s="510">
        <f t="shared" si="26"/>
        <v>0</v>
      </c>
      <c r="O52" s="510">
        <f t="shared" si="26"/>
        <v>0</v>
      </c>
      <c r="P52" s="510">
        <f t="shared" si="26"/>
        <v>0</v>
      </c>
      <c r="Q52" s="510">
        <f t="shared" si="26"/>
        <v>0</v>
      </c>
      <c r="R52" s="510">
        <f t="shared" si="26"/>
        <v>0</v>
      </c>
      <c r="S52" s="510">
        <f t="shared" si="26"/>
        <v>0</v>
      </c>
      <c r="T52" s="510">
        <f t="shared" si="26"/>
        <v>0</v>
      </c>
      <c r="U52" s="510">
        <f t="shared" si="26"/>
        <v>0</v>
      </c>
      <c r="V52" s="510">
        <f t="shared" si="26"/>
        <v>0</v>
      </c>
      <c r="W52" s="510">
        <f t="shared" si="26"/>
        <v>0</v>
      </c>
      <c r="X52" s="510">
        <f t="shared" si="26"/>
        <v>0</v>
      </c>
      <c r="Y52" s="510">
        <f t="shared" si="26"/>
        <v>0</v>
      </c>
      <c r="Z52" s="510">
        <f t="shared" si="26"/>
        <v>0</v>
      </c>
      <c r="AA52" s="510">
        <f t="shared" si="26"/>
        <v>0</v>
      </c>
      <c r="AB52" s="510">
        <f t="shared" si="26"/>
        <v>0</v>
      </c>
      <c r="AC52" s="510">
        <f t="shared" si="26"/>
        <v>0</v>
      </c>
      <c r="AD52" s="510">
        <f t="shared" si="26"/>
        <v>0</v>
      </c>
      <c r="AE52" s="510">
        <f t="shared" si="26"/>
        <v>0</v>
      </c>
      <c r="AF52" s="510">
        <f t="shared" si="26"/>
        <v>0</v>
      </c>
      <c r="AG52" s="510">
        <f t="shared" si="26"/>
        <v>0</v>
      </c>
      <c r="AH52" s="510">
        <f t="shared" si="26"/>
        <v>0</v>
      </c>
      <c r="AI52" s="510">
        <f t="shared" si="26"/>
        <v>0</v>
      </c>
      <c r="AJ52" s="510">
        <f t="shared" si="26"/>
        <v>0</v>
      </c>
      <c r="AK52" s="510">
        <f t="shared" si="26"/>
        <v>0</v>
      </c>
      <c r="AL52" s="510">
        <f t="shared" si="26"/>
        <v>0</v>
      </c>
      <c r="AM52" s="510">
        <f t="shared" si="26"/>
        <v>0</v>
      </c>
      <c r="AN52" s="510">
        <f t="shared" si="26"/>
        <v>0</v>
      </c>
      <c r="AO52" s="510">
        <f t="shared" si="26"/>
        <v>0</v>
      </c>
      <c r="AP52" s="510">
        <f t="shared" si="26"/>
        <v>0</v>
      </c>
      <c r="AQ52" s="510">
        <f t="shared" si="26"/>
        <v>0</v>
      </c>
      <c r="AR52" s="510">
        <f t="shared" si="26"/>
        <v>0</v>
      </c>
      <c r="AS52" s="510">
        <f t="shared" si="26"/>
        <v>0</v>
      </c>
      <c r="AT52" s="510">
        <f t="shared" si="26"/>
        <v>0</v>
      </c>
      <c r="AU52" s="510">
        <f t="shared" si="26"/>
        <v>0</v>
      </c>
      <c r="AV52" s="510">
        <f t="shared" si="26"/>
        <v>0</v>
      </c>
      <c r="AW52" s="510">
        <f t="shared" si="26"/>
        <v>0</v>
      </c>
      <c r="AX52" s="510">
        <f t="shared" si="26"/>
        <v>0</v>
      </c>
      <c r="AY52" s="510">
        <f t="shared" si="26"/>
        <v>0</v>
      </c>
      <c r="AZ52" s="510">
        <f t="shared" si="26"/>
        <v>0.67478636681710258</v>
      </c>
      <c r="BA52" s="510">
        <f t="shared" si="26"/>
        <v>0.59893208292979916</v>
      </c>
      <c r="BB52" s="510">
        <f t="shared" si="26"/>
        <v>0.7927511605905786</v>
      </c>
      <c r="BC52" s="510">
        <f t="shared" si="26"/>
        <v>0.83138374719943231</v>
      </c>
      <c r="BD52" s="510">
        <f t="shared" si="26"/>
        <v>34.623468114520129</v>
      </c>
      <c r="BE52" s="510">
        <f t="shared" si="26"/>
        <v>35.665811448461369</v>
      </c>
      <c r="BF52" s="510">
        <f t="shared" si="26"/>
        <v>36.528469425287277</v>
      </c>
      <c r="BG52" s="510">
        <f t="shared" si="26"/>
        <v>38.454766130387029</v>
      </c>
      <c r="BH52" s="510">
        <f t="shared" si="26"/>
        <v>40.630497965276064</v>
      </c>
      <c r="BI52" s="510">
        <f t="shared" si="26"/>
        <v>43.252848733168477</v>
      </c>
      <c r="BJ52" s="510">
        <f t="shared" si="26"/>
        <v>43.847256103741508</v>
      </c>
      <c r="BK52" s="510">
        <f t="shared" si="26"/>
        <v>45.626822693065797</v>
      </c>
      <c r="BL52" s="510">
        <f t="shared" si="26"/>
        <v>45.207231434106404</v>
      </c>
      <c r="BM52" s="510">
        <f t="shared" si="26"/>
        <v>44.371539689148136</v>
      </c>
      <c r="BN52" s="510">
        <f t="shared" si="26"/>
        <v>40.83203648893268</v>
      </c>
      <c r="BO52" s="510">
        <f t="shared" si="26"/>
        <v>38.888216340725897</v>
      </c>
      <c r="BP52" s="510">
        <f t="shared" si="26"/>
        <v>36.353633540650932</v>
      </c>
      <c r="BQ52" s="510">
        <f t="shared" ref="BQ52:CE52" si="27">SUM(BQ53:BQ58)</f>
        <v>32.45312115020652</v>
      </c>
      <c r="BR52" s="510">
        <f t="shared" si="27"/>
        <v>26.402124661144192</v>
      </c>
      <c r="BS52" s="510">
        <f t="shared" si="27"/>
        <v>27.937378632992221</v>
      </c>
      <c r="BT52" s="510">
        <f t="shared" si="27"/>
        <v>28.007179146003878</v>
      </c>
      <c r="BU52" s="510">
        <f t="shared" si="27"/>
        <v>28.637308097811459</v>
      </c>
      <c r="BV52" s="510">
        <f t="shared" si="27"/>
        <v>27.878271817198716</v>
      </c>
      <c r="BW52" s="510">
        <f t="shared" si="27"/>
        <v>26.033824691151782</v>
      </c>
      <c r="BX52" s="510">
        <f t="shared" si="27"/>
        <v>25.10257000497905</v>
      </c>
      <c r="BY52" s="510">
        <f t="shared" si="27"/>
        <v>23.403535958028044</v>
      </c>
      <c r="BZ52" s="510">
        <f t="shared" si="27"/>
        <v>23.761400727374738</v>
      </c>
      <c r="CA52" s="510">
        <f t="shared" si="27"/>
        <v>22.673124839132505</v>
      </c>
      <c r="CB52" s="510">
        <f t="shared" si="27"/>
        <v>22.858149270985447</v>
      </c>
      <c r="CC52" s="510">
        <f t="shared" si="27"/>
        <v>13.305956901039201</v>
      </c>
      <c r="CD52" s="510">
        <f t="shared" si="27"/>
        <v>9.9629743138532625</v>
      </c>
      <c r="CE52" s="510">
        <f t="shared" si="27"/>
        <v>10.072315249736942</v>
      </c>
      <c r="CF52" s="510">
        <f>SUM(CF53:CF58)</f>
        <v>9.9246173925168311</v>
      </c>
      <c r="CG52" s="510">
        <f>SUM(CG53:CG58)</f>
        <v>9.6354061891299825</v>
      </c>
      <c r="CH52" s="513">
        <f>SUM(CH53:CH58)</f>
        <v>9.8665246877406929</v>
      </c>
    </row>
    <row r="53" spans="1:86" x14ac:dyDescent="0.25">
      <c r="B53" s="72" t="s">
        <v>793</v>
      </c>
      <c r="D53" s="517">
        <v>0</v>
      </c>
      <c r="E53" s="517">
        <v>0</v>
      </c>
      <c r="F53" s="517">
        <v>0</v>
      </c>
      <c r="G53" s="517">
        <v>0</v>
      </c>
      <c r="H53" s="517">
        <v>0</v>
      </c>
      <c r="I53" s="517">
        <v>0</v>
      </c>
      <c r="J53" s="517">
        <v>0</v>
      </c>
      <c r="K53" s="517">
        <v>0</v>
      </c>
      <c r="L53" s="517">
        <v>0</v>
      </c>
      <c r="M53" s="517">
        <v>0</v>
      </c>
      <c r="N53" s="517">
        <v>0</v>
      </c>
      <c r="O53" s="517">
        <v>0</v>
      </c>
      <c r="P53" s="517">
        <v>0</v>
      </c>
      <c r="Q53" s="517">
        <v>0</v>
      </c>
      <c r="R53" s="517">
        <v>0</v>
      </c>
      <c r="S53" s="517">
        <v>0</v>
      </c>
      <c r="T53" s="517">
        <v>0</v>
      </c>
      <c r="U53" s="517">
        <v>0</v>
      </c>
      <c r="V53" s="517">
        <v>0</v>
      </c>
      <c r="W53" s="517">
        <v>0</v>
      </c>
      <c r="X53" s="517">
        <v>0</v>
      </c>
      <c r="Y53" s="517">
        <v>0</v>
      </c>
      <c r="Z53" s="517">
        <v>0</v>
      </c>
      <c r="AA53" s="517">
        <v>0</v>
      </c>
      <c r="AB53" s="517">
        <v>0</v>
      </c>
      <c r="AC53" s="517">
        <v>0</v>
      </c>
      <c r="AD53" s="517">
        <v>0</v>
      </c>
      <c r="AE53" s="517">
        <v>0</v>
      </c>
      <c r="AF53" s="517">
        <v>0</v>
      </c>
      <c r="AG53" s="517">
        <v>0</v>
      </c>
      <c r="AH53" s="517">
        <v>0</v>
      </c>
      <c r="AI53" s="517">
        <v>0</v>
      </c>
      <c r="AJ53" s="517">
        <v>0</v>
      </c>
      <c r="AK53" s="517">
        <v>0</v>
      </c>
      <c r="AL53" s="517">
        <v>0</v>
      </c>
      <c r="AM53" s="517">
        <v>0</v>
      </c>
      <c r="AN53" s="517">
        <v>0</v>
      </c>
      <c r="AO53" s="517">
        <v>0</v>
      </c>
      <c r="AP53" s="517">
        <v>0</v>
      </c>
      <c r="AQ53" s="517">
        <v>0</v>
      </c>
      <c r="AR53" s="517">
        <v>0</v>
      </c>
      <c r="AS53" s="517">
        <v>0</v>
      </c>
      <c r="AT53" s="517">
        <v>0</v>
      </c>
      <c r="AU53" s="517">
        <v>0</v>
      </c>
      <c r="AV53" s="517">
        <v>0</v>
      </c>
      <c r="AW53" s="517">
        <v>0</v>
      </c>
      <c r="AX53" s="517">
        <v>0</v>
      </c>
      <c r="AY53" s="517">
        <v>0</v>
      </c>
      <c r="AZ53" s="517">
        <v>0</v>
      </c>
      <c r="BA53" s="517">
        <v>0</v>
      </c>
      <c r="BB53" s="517">
        <v>0</v>
      </c>
      <c r="BC53" s="517">
        <v>0</v>
      </c>
      <c r="BD53" s="517">
        <v>0.65718828949339425</v>
      </c>
      <c r="BE53" s="517">
        <v>0.65961774767740922</v>
      </c>
      <c r="BF53" s="517">
        <v>0.61416010666464504</v>
      </c>
      <c r="BG53" s="517">
        <v>0.64327284102213389</v>
      </c>
      <c r="BH53" s="517">
        <v>0.56909610654458576</v>
      </c>
      <c r="BI53" s="517">
        <v>0.36958824835770193</v>
      </c>
      <c r="BJ53" s="517">
        <v>0.30519888145244678</v>
      </c>
      <c r="BK53" s="517">
        <v>0.23575728742998373</v>
      </c>
      <c r="BL53" s="517">
        <v>0.24668982671490491</v>
      </c>
      <c r="BM53" s="517">
        <v>2.3007021579193026E-2</v>
      </c>
      <c r="BN53" s="517">
        <v>6.6229018446189308E-2</v>
      </c>
      <c r="BO53" s="517">
        <v>4.5510349958351487E-2</v>
      </c>
      <c r="BP53" s="517">
        <v>3.7685317600419987E-2</v>
      </c>
      <c r="BQ53" s="517">
        <v>1.0318898363200005E-2</v>
      </c>
      <c r="BR53" s="517">
        <v>1.8837864942849449E-3</v>
      </c>
      <c r="BS53" s="517">
        <v>1.445139657974061E-2</v>
      </c>
      <c r="BT53" s="517">
        <v>2.5122654185181499E-3</v>
      </c>
      <c r="BU53" s="517">
        <v>1.7034652455562972E-3</v>
      </c>
      <c r="BV53" s="517">
        <v>0</v>
      </c>
      <c r="BW53" s="517">
        <v>0</v>
      </c>
      <c r="BX53" s="517">
        <v>0</v>
      </c>
      <c r="BY53" s="517">
        <v>0</v>
      </c>
      <c r="BZ53" s="517">
        <v>0</v>
      </c>
      <c r="CA53" s="517">
        <v>0</v>
      </c>
      <c r="CB53" s="517">
        <v>0</v>
      </c>
      <c r="CC53" s="517">
        <v>0</v>
      </c>
      <c r="CD53" s="517">
        <v>0</v>
      </c>
      <c r="CE53" s="517">
        <v>0</v>
      </c>
      <c r="CF53" s="517">
        <v>0</v>
      </c>
      <c r="CG53" s="517">
        <v>0</v>
      </c>
      <c r="CH53" s="518">
        <v>0</v>
      </c>
    </row>
    <row r="54" spans="1:86" x14ac:dyDescent="0.25">
      <c r="B54" s="72" t="s">
        <v>794</v>
      </c>
      <c r="D54" s="517">
        <v>0</v>
      </c>
      <c r="E54" s="517">
        <v>0</v>
      </c>
      <c r="F54" s="517">
        <v>0</v>
      </c>
      <c r="G54" s="517">
        <v>0</v>
      </c>
      <c r="H54" s="517">
        <v>0</v>
      </c>
      <c r="I54" s="517">
        <v>0</v>
      </c>
      <c r="J54" s="517">
        <v>0</v>
      </c>
      <c r="K54" s="517">
        <v>0</v>
      </c>
      <c r="L54" s="517">
        <v>0</v>
      </c>
      <c r="M54" s="517">
        <v>0</v>
      </c>
      <c r="N54" s="517">
        <v>0</v>
      </c>
      <c r="O54" s="517">
        <v>0</v>
      </c>
      <c r="P54" s="517">
        <v>0</v>
      </c>
      <c r="Q54" s="517">
        <v>0</v>
      </c>
      <c r="R54" s="517">
        <v>0</v>
      </c>
      <c r="S54" s="517">
        <v>0</v>
      </c>
      <c r="T54" s="517">
        <v>0</v>
      </c>
      <c r="U54" s="517">
        <v>0</v>
      </c>
      <c r="V54" s="517">
        <v>0</v>
      </c>
      <c r="W54" s="517">
        <v>0</v>
      </c>
      <c r="X54" s="517">
        <v>0</v>
      </c>
      <c r="Y54" s="517">
        <v>0</v>
      </c>
      <c r="Z54" s="517">
        <v>0</v>
      </c>
      <c r="AA54" s="517">
        <v>0</v>
      </c>
      <c r="AB54" s="517">
        <v>0</v>
      </c>
      <c r="AC54" s="517">
        <v>0</v>
      </c>
      <c r="AD54" s="517">
        <v>0</v>
      </c>
      <c r="AE54" s="517">
        <v>0</v>
      </c>
      <c r="AF54" s="517">
        <v>0</v>
      </c>
      <c r="AG54" s="517">
        <v>0</v>
      </c>
      <c r="AH54" s="517">
        <v>0</v>
      </c>
      <c r="AI54" s="517">
        <v>0</v>
      </c>
      <c r="AJ54" s="517">
        <v>0</v>
      </c>
      <c r="AK54" s="517">
        <v>0</v>
      </c>
      <c r="AL54" s="517">
        <v>0</v>
      </c>
      <c r="AM54" s="517">
        <v>0</v>
      </c>
      <c r="AN54" s="517">
        <v>0</v>
      </c>
      <c r="AO54" s="517">
        <v>0</v>
      </c>
      <c r="AP54" s="517">
        <v>0</v>
      </c>
      <c r="AQ54" s="517">
        <v>0</v>
      </c>
      <c r="AR54" s="517">
        <v>0</v>
      </c>
      <c r="AS54" s="517">
        <v>0</v>
      </c>
      <c r="AT54" s="517">
        <v>0</v>
      </c>
      <c r="AU54" s="517">
        <v>0</v>
      </c>
      <c r="AV54" s="517">
        <v>0</v>
      </c>
      <c r="AW54" s="517">
        <v>0</v>
      </c>
      <c r="AX54" s="517">
        <v>0</v>
      </c>
      <c r="AY54" s="517">
        <v>0</v>
      </c>
      <c r="AZ54" s="517">
        <v>0</v>
      </c>
      <c r="BA54" s="517">
        <v>0</v>
      </c>
      <c r="BB54" s="517">
        <v>0</v>
      </c>
      <c r="BC54" s="517">
        <v>0</v>
      </c>
      <c r="BD54" s="517">
        <v>0.83490584753342767</v>
      </c>
      <c r="BE54" s="517">
        <v>0.96871066395731165</v>
      </c>
      <c r="BF54" s="517">
        <v>0.86645963935969617</v>
      </c>
      <c r="BG54" s="517">
        <v>0.93290704319178597</v>
      </c>
      <c r="BH54" s="517">
        <v>0.86172184550005193</v>
      </c>
      <c r="BI54" s="517">
        <v>0.7535594465593668</v>
      </c>
      <c r="BJ54" s="517">
        <v>0.61606420391432104</v>
      </c>
      <c r="BK54" s="517">
        <v>0.59496192869333198</v>
      </c>
      <c r="BL54" s="517">
        <v>0.50784210671851249</v>
      </c>
      <c r="BM54" s="517">
        <v>0.1715312649729579</v>
      </c>
      <c r="BN54" s="517">
        <v>5.3013631425028018E-2</v>
      </c>
      <c r="BO54" s="517">
        <v>4.3135207998276373E-2</v>
      </c>
      <c r="BP54" s="517">
        <v>3.9155262509991989E-2</v>
      </c>
      <c r="BQ54" s="517">
        <v>0</v>
      </c>
      <c r="BR54" s="517">
        <v>0</v>
      </c>
      <c r="BS54" s="517">
        <v>1.3701443416006638E-2</v>
      </c>
      <c r="BT54" s="517">
        <v>1.1074839000055632E-3</v>
      </c>
      <c r="BU54" s="517">
        <v>5.6918760047808287E-3</v>
      </c>
      <c r="BV54" s="517">
        <v>0</v>
      </c>
      <c r="BW54" s="517">
        <v>0</v>
      </c>
      <c r="BX54" s="517">
        <v>0</v>
      </c>
      <c r="BY54" s="517">
        <v>0</v>
      </c>
      <c r="BZ54" s="517">
        <v>0</v>
      </c>
      <c r="CA54" s="517">
        <v>0</v>
      </c>
      <c r="CB54" s="517">
        <v>0</v>
      </c>
      <c r="CC54" s="517">
        <v>0</v>
      </c>
      <c r="CD54" s="517">
        <v>0</v>
      </c>
      <c r="CE54" s="517">
        <v>0</v>
      </c>
      <c r="CF54" s="517">
        <v>0</v>
      </c>
      <c r="CG54" s="517">
        <v>0</v>
      </c>
      <c r="CH54" s="518">
        <v>0</v>
      </c>
    </row>
    <row r="55" spans="1:86" x14ac:dyDescent="0.25">
      <c r="B55" s="72" t="s">
        <v>795</v>
      </c>
      <c r="D55" s="517">
        <v>0</v>
      </c>
      <c r="E55" s="517">
        <v>0</v>
      </c>
      <c r="F55" s="517">
        <v>0</v>
      </c>
      <c r="G55" s="517">
        <v>0</v>
      </c>
      <c r="H55" s="517">
        <v>0</v>
      </c>
      <c r="I55" s="517">
        <v>0</v>
      </c>
      <c r="J55" s="517">
        <v>0</v>
      </c>
      <c r="K55" s="517">
        <v>0</v>
      </c>
      <c r="L55" s="517">
        <v>0</v>
      </c>
      <c r="M55" s="517">
        <v>0</v>
      </c>
      <c r="N55" s="517">
        <v>0</v>
      </c>
      <c r="O55" s="517">
        <v>0</v>
      </c>
      <c r="P55" s="517">
        <v>0</v>
      </c>
      <c r="Q55" s="517">
        <v>0</v>
      </c>
      <c r="R55" s="517">
        <v>0</v>
      </c>
      <c r="S55" s="517">
        <v>0</v>
      </c>
      <c r="T55" s="517">
        <v>0</v>
      </c>
      <c r="U55" s="517">
        <v>0</v>
      </c>
      <c r="V55" s="517">
        <v>0</v>
      </c>
      <c r="W55" s="517">
        <v>0</v>
      </c>
      <c r="X55" s="517">
        <v>0</v>
      </c>
      <c r="Y55" s="517">
        <v>0</v>
      </c>
      <c r="Z55" s="517">
        <v>0</v>
      </c>
      <c r="AA55" s="517">
        <v>0</v>
      </c>
      <c r="AB55" s="517">
        <v>0</v>
      </c>
      <c r="AC55" s="517">
        <v>0</v>
      </c>
      <c r="AD55" s="517">
        <v>0</v>
      </c>
      <c r="AE55" s="517">
        <v>0</v>
      </c>
      <c r="AF55" s="517">
        <v>0</v>
      </c>
      <c r="AG55" s="517">
        <v>0</v>
      </c>
      <c r="AH55" s="517">
        <v>0</v>
      </c>
      <c r="AI55" s="517">
        <v>0</v>
      </c>
      <c r="AJ55" s="517">
        <v>0</v>
      </c>
      <c r="AK55" s="517">
        <v>0</v>
      </c>
      <c r="AL55" s="517">
        <v>0</v>
      </c>
      <c r="AM55" s="517">
        <v>0</v>
      </c>
      <c r="AN55" s="517">
        <v>0</v>
      </c>
      <c r="AO55" s="517">
        <v>0</v>
      </c>
      <c r="AP55" s="517">
        <v>0</v>
      </c>
      <c r="AQ55" s="517">
        <v>0</v>
      </c>
      <c r="AR55" s="517">
        <v>0</v>
      </c>
      <c r="AS55" s="517">
        <v>0</v>
      </c>
      <c r="AT55" s="517">
        <v>0</v>
      </c>
      <c r="AU55" s="517">
        <v>0</v>
      </c>
      <c r="AV55" s="517">
        <v>0</v>
      </c>
      <c r="AW55" s="517">
        <v>0</v>
      </c>
      <c r="AX55" s="517">
        <v>0</v>
      </c>
      <c r="AY55" s="517">
        <v>0</v>
      </c>
      <c r="AZ55" s="517">
        <v>0</v>
      </c>
      <c r="BA55" s="517">
        <v>0</v>
      </c>
      <c r="BB55" s="517">
        <v>0</v>
      </c>
      <c r="BC55" s="517">
        <v>0</v>
      </c>
      <c r="BD55" s="517">
        <v>30.774870660454607</v>
      </c>
      <c r="BE55" s="517">
        <v>31.893007667063369</v>
      </c>
      <c r="BF55" s="517">
        <v>33.371362437999551</v>
      </c>
      <c r="BG55" s="517">
        <v>35.293395654988082</v>
      </c>
      <c r="BH55" s="517">
        <v>37.547544752346781</v>
      </c>
      <c r="BI55" s="517">
        <v>40.430379120942867</v>
      </c>
      <c r="BJ55" s="517">
        <v>41.052292974275822</v>
      </c>
      <c r="BK55" s="517">
        <v>42.896472213400102</v>
      </c>
      <c r="BL55" s="517">
        <v>42.477261339479007</v>
      </c>
      <c r="BM55" s="517">
        <v>41.740168259267435</v>
      </c>
      <c r="BN55" s="517">
        <v>37.787304681455318</v>
      </c>
      <c r="BO55" s="517">
        <v>34.313865787762815</v>
      </c>
      <c r="BP55" s="517">
        <v>24.022601033394039</v>
      </c>
      <c r="BQ55" s="517">
        <v>9.2516373982275297</v>
      </c>
      <c r="BR55" s="517">
        <v>1.9070515045415264</v>
      </c>
      <c r="BS55" s="517">
        <v>1.3411651043112389</v>
      </c>
      <c r="BT55" s="517">
        <v>0.43256197391286383</v>
      </c>
      <c r="BU55" s="517">
        <v>0.25281754794475858</v>
      </c>
      <c r="BV55" s="517">
        <v>0</v>
      </c>
      <c r="BW55" s="517">
        <v>0.4580875747110652</v>
      </c>
      <c r="BX55" s="517">
        <v>0.40756549353102572</v>
      </c>
      <c r="BY55" s="517">
        <v>0</v>
      </c>
      <c r="BZ55" s="517">
        <v>1.4668250413015969</v>
      </c>
      <c r="CA55" s="517">
        <v>-0.11330929654112681</v>
      </c>
      <c r="CB55" s="517">
        <v>0.11150017017776435</v>
      </c>
      <c r="CC55" s="517">
        <v>0.32000045155517981</v>
      </c>
      <c r="CD55" s="517">
        <v>0.15590726847739086</v>
      </c>
      <c r="CE55" s="517">
        <v>0.16185112135606949</v>
      </c>
      <c r="CF55" s="517">
        <v>0.16618518516101838</v>
      </c>
      <c r="CG55" s="517">
        <v>8.1914922714496699E-2</v>
      </c>
      <c r="CH55" s="518">
        <v>0.26634426603217737</v>
      </c>
    </row>
    <row r="56" spans="1:86" x14ac:dyDescent="0.25">
      <c r="B56" s="72" t="s">
        <v>797</v>
      </c>
      <c r="C56" s="417"/>
      <c r="D56" s="517">
        <v>0</v>
      </c>
      <c r="E56" s="517">
        <v>0</v>
      </c>
      <c r="F56" s="517">
        <v>0</v>
      </c>
      <c r="G56" s="517">
        <v>0</v>
      </c>
      <c r="H56" s="517">
        <v>0</v>
      </c>
      <c r="I56" s="517">
        <v>0</v>
      </c>
      <c r="J56" s="517">
        <v>0</v>
      </c>
      <c r="K56" s="517">
        <v>0</v>
      </c>
      <c r="L56" s="517">
        <v>0</v>
      </c>
      <c r="M56" s="517">
        <v>0</v>
      </c>
      <c r="N56" s="517">
        <v>0</v>
      </c>
      <c r="O56" s="517">
        <v>0</v>
      </c>
      <c r="P56" s="517">
        <v>0</v>
      </c>
      <c r="Q56" s="517">
        <v>0</v>
      </c>
      <c r="R56" s="517">
        <v>0</v>
      </c>
      <c r="S56" s="517">
        <v>0</v>
      </c>
      <c r="T56" s="517">
        <v>0</v>
      </c>
      <c r="U56" s="517">
        <v>0</v>
      </c>
      <c r="V56" s="517">
        <v>0</v>
      </c>
      <c r="W56" s="517">
        <v>0</v>
      </c>
      <c r="X56" s="517">
        <v>0</v>
      </c>
      <c r="Y56" s="517">
        <v>0</v>
      </c>
      <c r="Z56" s="517">
        <v>0</v>
      </c>
      <c r="AA56" s="517">
        <v>0</v>
      </c>
      <c r="AB56" s="517">
        <v>0</v>
      </c>
      <c r="AC56" s="517">
        <v>0</v>
      </c>
      <c r="AD56" s="517">
        <v>0</v>
      </c>
      <c r="AE56" s="517">
        <v>0</v>
      </c>
      <c r="AF56" s="517">
        <v>0</v>
      </c>
      <c r="AG56" s="517">
        <v>0</v>
      </c>
      <c r="AH56" s="517">
        <v>0</v>
      </c>
      <c r="AI56" s="517">
        <v>0</v>
      </c>
      <c r="AJ56" s="517">
        <v>0</v>
      </c>
      <c r="AK56" s="517">
        <v>0</v>
      </c>
      <c r="AL56" s="517">
        <v>0</v>
      </c>
      <c r="AM56" s="517">
        <v>0</v>
      </c>
      <c r="AN56" s="517">
        <v>0</v>
      </c>
      <c r="AO56" s="517">
        <v>0</v>
      </c>
      <c r="AP56" s="517">
        <v>0</v>
      </c>
      <c r="AQ56" s="517">
        <v>0</v>
      </c>
      <c r="AR56" s="517">
        <v>0</v>
      </c>
      <c r="AS56" s="517">
        <v>0</v>
      </c>
      <c r="AT56" s="517">
        <v>0</v>
      </c>
      <c r="AU56" s="517">
        <v>0</v>
      </c>
      <c r="AV56" s="517">
        <v>0</v>
      </c>
      <c r="AW56" s="517">
        <v>0</v>
      </c>
      <c r="AX56" s="517">
        <v>0</v>
      </c>
      <c r="AY56" s="517">
        <v>0</v>
      </c>
      <c r="AZ56" s="517">
        <v>0</v>
      </c>
      <c r="BA56" s="517">
        <v>0</v>
      </c>
      <c r="BB56" s="517">
        <v>0</v>
      </c>
      <c r="BC56" s="517">
        <v>0</v>
      </c>
      <c r="BD56" s="517">
        <v>0</v>
      </c>
      <c r="BE56" s="517">
        <v>0</v>
      </c>
      <c r="BF56" s="517">
        <v>0</v>
      </c>
      <c r="BG56" s="517">
        <v>0</v>
      </c>
      <c r="BH56" s="517">
        <v>0</v>
      </c>
      <c r="BI56" s="517">
        <v>0</v>
      </c>
      <c r="BJ56" s="517">
        <v>0</v>
      </c>
      <c r="BK56" s="517">
        <v>0</v>
      </c>
      <c r="BL56" s="517">
        <v>0</v>
      </c>
      <c r="BM56" s="517">
        <v>0</v>
      </c>
      <c r="BN56" s="517">
        <v>0</v>
      </c>
      <c r="BO56" s="517">
        <v>0</v>
      </c>
      <c r="BP56" s="517">
        <v>0</v>
      </c>
      <c r="BQ56" s="517">
        <v>0</v>
      </c>
      <c r="BR56" s="517">
        <v>0</v>
      </c>
      <c r="BS56" s="517">
        <v>0</v>
      </c>
      <c r="BT56" s="517">
        <v>0</v>
      </c>
      <c r="BU56" s="517">
        <v>0</v>
      </c>
      <c r="BV56" s="517">
        <v>0</v>
      </c>
      <c r="BW56" s="517">
        <v>0</v>
      </c>
      <c r="BX56" s="517">
        <v>0</v>
      </c>
      <c r="BY56" s="517">
        <v>0</v>
      </c>
      <c r="BZ56" s="517">
        <v>0</v>
      </c>
      <c r="CA56" s="517">
        <v>0</v>
      </c>
      <c r="CB56" s="517">
        <v>0</v>
      </c>
      <c r="CC56" s="517">
        <v>0</v>
      </c>
      <c r="CD56" s="517">
        <v>0</v>
      </c>
      <c r="CE56" s="517">
        <v>0</v>
      </c>
      <c r="CF56" s="517">
        <v>0</v>
      </c>
      <c r="CG56" s="517">
        <v>0</v>
      </c>
      <c r="CH56" s="518">
        <v>0</v>
      </c>
    </row>
    <row r="57" spans="1:86" x14ac:dyDescent="0.25">
      <c r="A57" s="417"/>
      <c r="B57" s="72" t="s">
        <v>790</v>
      </c>
      <c r="C57" s="417"/>
      <c r="D57" s="517">
        <v>0</v>
      </c>
      <c r="E57" s="517">
        <v>0</v>
      </c>
      <c r="F57" s="517">
        <v>0</v>
      </c>
      <c r="G57" s="517">
        <v>0</v>
      </c>
      <c r="H57" s="517">
        <v>0</v>
      </c>
      <c r="I57" s="517">
        <v>0</v>
      </c>
      <c r="J57" s="517">
        <v>0</v>
      </c>
      <c r="K57" s="517">
        <v>0</v>
      </c>
      <c r="L57" s="517">
        <v>0</v>
      </c>
      <c r="M57" s="517">
        <v>0</v>
      </c>
      <c r="N57" s="517">
        <v>0</v>
      </c>
      <c r="O57" s="517">
        <v>0</v>
      </c>
      <c r="P57" s="517">
        <v>0</v>
      </c>
      <c r="Q57" s="517">
        <v>0</v>
      </c>
      <c r="R57" s="517">
        <v>0</v>
      </c>
      <c r="S57" s="517">
        <v>0</v>
      </c>
      <c r="T57" s="517">
        <v>0</v>
      </c>
      <c r="U57" s="517">
        <v>0</v>
      </c>
      <c r="V57" s="517">
        <v>0</v>
      </c>
      <c r="W57" s="517">
        <v>0</v>
      </c>
      <c r="X57" s="517">
        <v>0</v>
      </c>
      <c r="Y57" s="517">
        <v>0</v>
      </c>
      <c r="Z57" s="517">
        <v>0</v>
      </c>
      <c r="AA57" s="517">
        <v>0</v>
      </c>
      <c r="AB57" s="517">
        <v>0</v>
      </c>
      <c r="AC57" s="517">
        <v>0</v>
      </c>
      <c r="AD57" s="517">
        <v>0</v>
      </c>
      <c r="AE57" s="517">
        <v>0</v>
      </c>
      <c r="AF57" s="517">
        <v>0</v>
      </c>
      <c r="AG57" s="517">
        <v>0</v>
      </c>
      <c r="AH57" s="517">
        <v>0</v>
      </c>
      <c r="AI57" s="517">
        <v>0</v>
      </c>
      <c r="AJ57" s="517">
        <v>0</v>
      </c>
      <c r="AK57" s="517">
        <v>0</v>
      </c>
      <c r="AL57" s="517">
        <v>0</v>
      </c>
      <c r="AM57" s="517">
        <v>0</v>
      </c>
      <c r="AN57" s="517">
        <v>0</v>
      </c>
      <c r="AO57" s="517">
        <v>0</v>
      </c>
      <c r="AP57" s="517">
        <v>0</v>
      </c>
      <c r="AQ57" s="517">
        <v>0</v>
      </c>
      <c r="AR57" s="517">
        <v>0</v>
      </c>
      <c r="AS57" s="517">
        <v>0</v>
      </c>
      <c r="AT57" s="517">
        <v>0</v>
      </c>
      <c r="AU57" s="517">
        <v>0</v>
      </c>
      <c r="AV57" s="517">
        <v>0</v>
      </c>
      <c r="AW57" s="517">
        <v>0</v>
      </c>
      <c r="AX57" s="517">
        <v>0</v>
      </c>
      <c r="AY57" s="517">
        <v>0</v>
      </c>
      <c r="AZ57" s="517">
        <v>0</v>
      </c>
      <c r="BA57" s="517">
        <v>0</v>
      </c>
      <c r="BB57" s="517">
        <v>0</v>
      </c>
      <c r="BC57" s="517">
        <v>0</v>
      </c>
      <c r="BD57" s="517">
        <v>0</v>
      </c>
      <c r="BE57" s="517">
        <v>0</v>
      </c>
      <c r="BF57" s="517">
        <v>0</v>
      </c>
      <c r="BG57" s="517">
        <v>0</v>
      </c>
      <c r="BH57" s="517">
        <v>0</v>
      </c>
      <c r="BI57" s="517">
        <v>0</v>
      </c>
      <c r="BJ57" s="517">
        <v>0</v>
      </c>
      <c r="BK57" s="517">
        <v>0</v>
      </c>
      <c r="BL57" s="517">
        <v>2.4244544775759685E-2</v>
      </c>
      <c r="BM57" s="517">
        <v>0.49113380543421603</v>
      </c>
      <c r="BN57" s="517">
        <v>1.0931583540805547</v>
      </c>
      <c r="BO57" s="517">
        <v>2.6166438237862635</v>
      </c>
      <c r="BP57" s="517">
        <v>10.362282313574157</v>
      </c>
      <c r="BQ57" s="517">
        <v>21.796001639175824</v>
      </c>
      <c r="BR57" s="517">
        <v>24.000351111014286</v>
      </c>
      <c r="BS57" s="517">
        <v>26.229091891955552</v>
      </c>
      <c r="BT57" s="517">
        <v>27.256264308592748</v>
      </c>
      <c r="BU57" s="517">
        <v>28.216449142840297</v>
      </c>
      <c r="BV57" s="517">
        <v>27.747752806608453</v>
      </c>
      <c r="BW57" s="517">
        <v>25.456162448432035</v>
      </c>
      <c r="BX57" s="517">
        <v>24.598215444325206</v>
      </c>
      <c r="BY57" s="517">
        <v>23.319719949942495</v>
      </c>
      <c r="BZ57" s="517">
        <v>22.216136857477053</v>
      </c>
      <c r="CA57" s="517">
        <v>22.710597522617565</v>
      </c>
      <c r="CB57" s="517">
        <v>22.674364748668157</v>
      </c>
      <c r="CC57" s="517">
        <v>12.923140612574926</v>
      </c>
      <c r="CD57" s="517">
        <v>9.7506520273075772</v>
      </c>
      <c r="CE57" s="517">
        <v>9.8619439821958608</v>
      </c>
      <c r="CF57" s="517">
        <v>9.7184958261046468</v>
      </c>
      <c r="CG57" s="517">
        <v>9.5223739620117236</v>
      </c>
      <c r="CH57" s="518">
        <v>9.5782003492920627</v>
      </c>
    </row>
    <row r="58" spans="1:86" s="431" customFormat="1" ht="15.6" thickBot="1" x14ac:dyDescent="0.3">
      <c r="B58" s="228" t="s">
        <v>810</v>
      </c>
      <c r="C58" s="552"/>
      <c r="D58" s="524">
        <v>0</v>
      </c>
      <c r="E58" s="524">
        <v>0</v>
      </c>
      <c r="F58" s="524">
        <v>0</v>
      </c>
      <c r="G58" s="524">
        <v>0</v>
      </c>
      <c r="H58" s="524">
        <v>0</v>
      </c>
      <c r="I58" s="524">
        <v>0</v>
      </c>
      <c r="J58" s="524">
        <v>0</v>
      </c>
      <c r="K58" s="524">
        <v>0</v>
      </c>
      <c r="L58" s="524">
        <v>0</v>
      </c>
      <c r="M58" s="524">
        <v>0</v>
      </c>
      <c r="N58" s="524">
        <v>0</v>
      </c>
      <c r="O58" s="524">
        <v>0</v>
      </c>
      <c r="P58" s="524">
        <v>0</v>
      </c>
      <c r="Q58" s="524">
        <v>0</v>
      </c>
      <c r="R58" s="524">
        <v>0</v>
      </c>
      <c r="S58" s="524">
        <v>0</v>
      </c>
      <c r="T58" s="524">
        <v>0</v>
      </c>
      <c r="U58" s="524">
        <v>0</v>
      </c>
      <c r="V58" s="524">
        <v>0</v>
      </c>
      <c r="W58" s="524">
        <v>0</v>
      </c>
      <c r="X58" s="524">
        <v>0</v>
      </c>
      <c r="Y58" s="524">
        <v>0</v>
      </c>
      <c r="Z58" s="524">
        <v>0</v>
      </c>
      <c r="AA58" s="524">
        <v>0</v>
      </c>
      <c r="AB58" s="524">
        <v>0</v>
      </c>
      <c r="AC58" s="524">
        <v>0</v>
      </c>
      <c r="AD58" s="524">
        <v>0</v>
      </c>
      <c r="AE58" s="524">
        <v>0</v>
      </c>
      <c r="AF58" s="524">
        <v>0</v>
      </c>
      <c r="AG58" s="524">
        <v>0</v>
      </c>
      <c r="AH58" s="524">
        <v>0</v>
      </c>
      <c r="AI58" s="524">
        <v>0</v>
      </c>
      <c r="AJ58" s="524">
        <v>0</v>
      </c>
      <c r="AK58" s="524">
        <v>0</v>
      </c>
      <c r="AL58" s="524">
        <v>0</v>
      </c>
      <c r="AM58" s="524">
        <v>0</v>
      </c>
      <c r="AN58" s="524">
        <v>0</v>
      </c>
      <c r="AO58" s="524">
        <v>0</v>
      </c>
      <c r="AP58" s="524">
        <v>0</v>
      </c>
      <c r="AQ58" s="524">
        <v>0</v>
      </c>
      <c r="AR58" s="524">
        <v>0</v>
      </c>
      <c r="AS58" s="524">
        <v>0</v>
      </c>
      <c r="AT58" s="524">
        <v>0</v>
      </c>
      <c r="AU58" s="524">
        <v>0</v>
      </c>
      <c r="AV58" s="524">
        <v>0</v>
      </c>
      <c r="AW58" s="524">
        <v>0</v>
      </c>
      <c r="AX58" s="524">
        <v>0</v>
      </c>
      <c r="AY58" s="524">
        <v>0</v>
      </c>
      <c r="AZ58" s="524">
        <v>0.67478636681710258</v>
      </c>
      <c r="BA58" s="524">
        <v>0.59893208292979916</v>
      </c>
      <c r="BB58" s="524">
        <v>0.7927511605905786</v>
      </c>
      <c r="BC58" s="524">
        <v>0.83138374719943231</v>
      </c>
      <c r="BD58" s="524">
        <v>2.3565033170387002</v>
      </c>
      <c r="BE58" s="524">
        <v>2.1444753697632777</v>
      </c>
      <c r="BF58" s="524">
        <v>1.6764872412633873</v>
      </c>
      <c r="BG58" s="524">
        <v>1.5851905911850244</v>
      </c>
      <c r="BH58" s="524">
        <v>1.6521352608846456</v>
      </c>
      <c r="BI58" s="524">
        <v>1.6993219173085448</v>
      </c>
      <c r="BJ58" s="524">
        <v>1.8737000440989178</v>
      </c>
      <c r="BK58" s="524">
        <v>1.8996312635423793</v>
      </c>
      <c r="BL58" s="524">
        <v>1.9511936164182131</v>
      </c>
      <c r="BM58" s="524">
        <v>1.945699337894331</v>
      </c>
      <c r="BN58" s="524">
        <v>1.832330803525585</v>
      </c>
      <c r="BO58" s="524">
        <v>1.8690611712201957</v>
      </c>
      <c r="BP58" s="524">
        <v>1.8919096135723212</v>
      </c>
      <c r="BQ58" s="524">
        <v>1.395163214439967</v>
      </c>
      <c r="BR58" s="524">
        <v>0.49283825909409629</v>
      </c>
      <c r="BS58" s="524">
        <v>0.33896879672968472</v>
      </c>
      <c r="BT58" s="524">
        <v>0.31473311417974154</v>
      </c>
      <c r="BU58" s="524">
        <v>0.16064606577606863</v>
      </c>
      <c r="BV58" s="524">
        <v>0.130519010590263</v>
      </c>
      <c r="BW58" s="524">
        <v>0.11957466800868301</v>
      </c>
      <c r="BX58" s="524">
        <v>9.6789067122820607E-2</v>
      </c>
      <c r="BY58" s="524">
        <v>8.3816008085547955E-2</v>
      </c>
      <c r="BZ58" s="524">
        <v>7.8438828596088667E-2</v>
      </c>
      <c r="CA58" s="524">
        <v>7.5836613056065233E-2</v>
      </c>
      <c r="CB58" s="524">
        <v>7.2284352139527261E-2</v>
      </c>
      <c r="CC58" s="524">
        <v>6.2815836909095632E-2</v>
      </c>
      <c r="CD58" s="524">
        <v>5.6415018068295374E-2</v>
      </c>
      <c r="CE58" s="524">
        <v>4.8520146185013262E-2</v>
      </c>
      <c r="CF58" s="524">
        <v>3.9936381251166476E-2</v>
      </c>
      <c r="CG58" s="524">
        <v>3.1117304403762387E-2</v>
      </c>
      <c r="CH58" s="525">
        <v>2.1980072416453066E-2</v>
      </c>
    </row>
    <row r="59" spans="1:86" ht="15.6" x14ac:dyDescent="0.3">
      <c r="A59" s="472"/>
      <c r="B59" s="211" t="s">
        <v>811</v>
      </c>
      <c r="D59" s="49" t="s">
        <v>297</v>
      </c>
      <c r="E59" s="49" t="s">
        <v>298</v>
      </c>
      <c r="F59" s="49" t="s">
        <v>299</v>
      </c>
      <c r="G59" s="49" t="s">
        <v>300</v>
      </c>
      <c r="H59" s="49" t="s">
        <v>301</v>
      </c>
      <c r="I59" s="49" t="s">
        <v>302</v>
      </c>
      <c r="J59" s="49" t="s">
        <v>303</v>
      </c>
      <c r="K59" s="49" t="s">
        <v>304</v>
      </c>
      <c r="L59" s="49" t="s">
        <v>305</v>
      </c>
      <c r="M59" s="49" t="s">
        <v>306</v>
      </c>
      <c r="N59" s="49" t="s">
        <v>307</v>
      </c>
      <c r="O59" s="49" t="s">
        <v>308</v>
      </c>
      <c r="P59" s="49" t="s">
        <v>309</v>
      </c>
      <c r="Q59" s="49" t="s">
        <v>310</v>
      </c>
      <c r="R59" s="49" t="s">
        <v>311</v>
      </c>
      <c r="S59" s="49" t="s">
        <v>312</v>
      </c>
      <c r="T59" s="49" t="s">
        <v>313</v>
      </c>
      <c r="U59" s="49" t="s">
        <v>314</v>
      </c>
      <c r="V59" s="49" t="s">
        <v>315</v>
      </c>
      <c r="W59" s="49" t="s">
        <v>316</v>
      </c>
      <c r="X59" s="49" t="s">
        <v>317</v>
      </c>
      <c r="Y59" s="49" t="s">
        <v>318</v>
      </c>
      <c r="Z59" s="49" t="s">
        <v>319</v>
      </c>
      <c r="AA59" s="49" t="s">
        <v>320</v>
      </c>
      <c r="AB59" s="49" t="s">
        <v>321</v>
      </c>
      <c r="AC59" s="49" t="s">
        <v>322</v>
      </c>
      <c r="AD59" s="49" t="s">
        <v>323</v>
      </c>
      <c r="AE59" s="49" t="s">
        <v>324</v>
      </c>
      <c r="AF59" s="49" t="s">
        <v>325</v>
      </c>
      <c r="AG59" s="49" t="s">
        <v>326</v>
      </c>
      <c r="AH59" s="49" t="s">
        <v>327</v>
      </c>
      <c r="AI59" s="49" t="s">
        <v>328</v>
      </c>
      <c r="AJ59" s="49" t="s">
        <v>329</v>
      </c>
      <c r="AK59" s="49" t="s">
        <v>330</v>
      </c>
      <c r="AL59" s="49" t="s">
        <v>331</v>
      </c>
      <c r="AM59" s="49" t="s">
        <v>332</v>
      </c>
      <c r="AN59" s="49" t="s">
        <v>333</v>
      </c>
      <c r="AO59" s="49" t="s">
        <v>334</v>
      </c>
      <c r="AP59" s="49" t="s">
        <v>335</v>
      </c>
      <c r="AQ59" s="49" t="s">
        <v>336</v>
      </c>
      <c r="AR59" s="49" t="s">
        <v>337</v>
      </c>
      <c r="AS59" s="49" t="s">
        <v>338</v>
      </c>
      <c r="AT59" s="49" t="s">
        <v>339</v>
      </c>
      <c r="AU59" s="49" t="s">
        <v>340</v>
      </c>
      <c r="AV59" s="49" t="s">
        <v>341</v>
      </c>
      <c r="AW59" s="49" t="s">
        <v>342</v>
      </c>
      <c r="AX59" s="49" t="s">
        <v>343</v>
      </c>
      <c r="AY59" s="49" t="s">
        <v>226</v>
      </c>
      <c r="AZ59" s="49" t="s">
        <v>227</v>
      </c>
      <c r="BA59" s="49" t="s">
        <v>228</v>
      </c>
      <c r="BB59" s="49" t="s">
        <v>229</v>
      </c>
      <c r="BC59" s="49" t="s">
        <v>230</v>
      </c>
      <c r="BD59" s="49" t="s">
        <v>231</v>
      </c>
      <c r="BE59" s="49" t="s">
        <v>232</v>
      </c>
      <c r="BF59" s="49" t="s">
        <v>233</v>
      </c>
      <c r="BG59" s="49" t="s">
        <v>234</v>
      </c>
      <c r="BH59" s="49" t="s">
        <v>235</v>
      </c>
      <c r="BI59" s="49" t="s">
        <v>236</v>
      </c>
      <c r="BJ59" s="49" t="s">
        <v>237</v>
      </c>
      <c r="BK59" s="49" t="s">
        <v>238</v>
      </c>
      <c r="BL59" s="49" t="s">
        <v>239</v>
      </c>
      <c r="BM59" s="49" t="s">
        <v>240</v>
      </c>
      <c r="BN59" s="49" t="s">
        <v>241</v>
      </c>
      <c r="BO59" s="49" t="s">
        <v>242</v>
      </c>
      <c r="BP59" s="49" t="s">
        <v>243</v>
      </c>
      <c r="BQ59" s="49" t="s">
        <v>244</v>
      </c>
      <c r="BR59" s="49" t="s">
        <v>245</v>
      </c>
      <c r="BS59" s="49" t="s">
        <v>246</v>
      </c>
      <c r="BT59" s="49" t="s">
        <v>247</v>
      </c>
      <c r="BU59" s="49" t="s">
        <v>248</v>
      </c>
      <c r="BV59" s="49" t="s">
        <v>249</v>
      </c>
      <c r="BW59" s="49" t="s">
        <v>250</v>
      </c>
      <c r="BX59" s="49" t="s">
        <v>251</v>
      </c>
      <c r="BY59" s="49" t="s">
        <v>252</v>
      </c>
      <c r="BZ59" s="49" t="s">
        <v>253</v>
      </c>
      <c r="CA59" s="49" t="s">
        <v>254</v>
      </c>
      <c r="CB59" s="49" t="s">
        <v>255</v>
      </c>
      <c r="CC59" s="49" t="s">
        <v>256</v>
      </c>
      <c r="CD59" s="49" t="s">
        <v>257</v>
      </c>
      <c r="CE59" s="49" t="s">
        <v>258</v>
      </c>
      <c r="CF59" s="49" t="s">
        <v>259</v>
      </c>
      <c r="CG59" s="49" t="s">
        <v>260</v>
      </c>
      <c r="CH59" s="50" t="s">
        <v>261</v>
      </c>
    </row>
    <row r="60" spans="1:86" ht="15.6" x14ac:dyDescent="0.3">
      <c r="A60" s="472"/>
      <c r="B60" s="443" t="s">
        <v>462</v>
      </c>
      <c r="C60" s="473"/>
      <c r="D60" s="323" t="s">
        <v>263</v>
      </c>
      <c r="E60" s="323" t="s">
        <v>263</v>
      </c>
      <c r="F60" s="323" t="s">
        <v>263</v>
      </c>
      <c r="G60" s="323" t="s">
        <v>263</v>
      </c>
      <c r="H60" s="323" t="s">
        <v>263</v>
      </c>
      <c r="I60" s="323" t="s">
        <v>263</v>
      </c>
      <c r="J60" s="323" t="s">
        <v>263</v>
      </c>
      <c r="K60" s="323" t="s">
        <v>263</v>
      </c>
      <c r="L60" s="323" t="s">
        <v>263</v>
      </c>
      <c r="M60" s="323" t="s">
        <v>263</v>
      </c>
      <c r="N60" s="323" t="s">
        <v>263</v>
      </c>
      <c r="O60" s="323" t="s">
        <v>263</v>
      </c>
      <c r="P60" s="323" t="s">
        <v>263</v>
      </c>
      <c r="Q60" s="323" t="s">
        <v>263</v>
      </c>
      <c r="R60" s="323" t="s">
        <v>263</v>
      </c>
      <c r="S60" s="323" t="s">
        <v>263</v>
      </c>
      <c r="T60" s="323" t="s">
        <v>263</v>
      </c>
      <c r="U60" s="323" t="s">
        <v>263</v>
      </c>
      <c r="V60" s="323" t="s">
        <v>263</v>
      </c>
      <c r="W60" s="323" t="s">
        <v>263</v>
      </c>
      <c r="X60" s="323" t="s">
        <v>263</v>
      </c>
      <c r="Y60" s="323" t="s">
        <v>263</v>
      </c>
      <c r="Z60" s="323" t="s">
        <v>263</v>
      </c>
      <c r="AA60" s="323" t="s">
        <v>263</v>
      </c>
      <c r="AB60" s="323" t="s">
        <v>263</v>
      </c>
      <c r="AC60" s="323" t="s">
        <v>263</v>
      </c>
      <c r="AD60" s="323" t="s">
        <v>263</v>
      </c>
      <c r="AE60" s="323" t="s">
        <v>263</v>
      </c>
      <c r="AF60" s="323" t="s">
        <v>263</v>
      </c>
      <c r="AG60" s="323" t="s">
        <v>263</v>
      </c>
      <c r="AH60" s="323" t="s">
        <v>263</v>
      </c>
      <c r="AI60" s="323" t="s">
        <v>263</v>
      </c>
      <c r="AJ60" s="323" t="s">
        <v>263</v>
      </c>
      <c r="AK60" s="323" t="s">
        <v>263</v>
      </c>
      <c r="AL60" s="323" t="s">
        <v>263</v>
      </c>
      <c r="AM60" s="323" t="s">
        <v>263</v>
      </c>
      <c r="AN60" s="323" t="s">
        <v>263</v>
      </c>
      <c r="AO60" s="323" t="s">
        <v>263</v>
      </c>
      <c r="AP60" s="323" t="s">
        <v>263</v>
      </c>
      <c r="AQ60" s="323" t="s">
        <v>263</v>
      </c>
      <c r="AR60" s="323" t="s">
        <v>263</v>
      </c>
      <c r="AS60" s="323" t="s">
        <v>263</v>
      </c>
      <c r="AT60" s="323" t="s">
        <v>263</v>
      </c>
      <c r="AU60" s="323" t="s">
        <v>263</v>
      </c>
      <c r="AV60" s="323" t="s">
        <v>263</v>
      </c>
      <c r="AW60" s="323" t="s">
        <v>263</v>
      </c>
      <c r="AX60" s="323" t="s">
        <v>263</v>
      </c>
      <c r="AY60" s="323" t="s">
        <v>263</v>
      </c>
      <c r="AZ60" s="323" t="s">
        <v>263</v>
      </c>
      <c r="BA60" s="323" t="s">
        <v>263</v>
      </c>
      <c r="BB60" s="323" t="s">
        <v>263</v>
      </c>
      <c r="BC60" s="323" t="s">
        <v>263</v>
      </c>
      <c r="BD60" s="323" t="s">
        <v>263</v>
      </c>
      <c r="BE60" s="323" t="s">
        <v>263</v>
      </c>
      <c r="BF60" s="323" t="s">
        <v>263</v>
      </c>
      <c r="BG60" s="323" t="s">
        <v>263</v>
      </c>
      <c r="BH60" s="323" t="s">
        <v>263</v>
      </c>
      <c r="BI60" s="323" t="s">
        <v>263</v>
      </c>
      <c r="BJ60" s="323" t="s">
        <v>263</v>
      </c>
      <c r="BK60" s="323" t="s">
        <v>263</v>
      </c>
      <c r="BL60" s="323" t="s">
        <v>263</v>
      </c>
      <c r="BM60" s="323" t="s">
        <v>263</v>
      </c>
      <c r="BN60" s="323" t="s">
        <v>263</v>
      </c>
      <c r="BO60" s="323" t="s">
        <v>263</v>
      </c>
      <c r="BP60" s="323" t="s">
        <v>263</v>
      </c>
      <c r="BQ60" s="323" t="s">
        <v>263</v>
      </c>
      <c r="BR60" s="323" t="s">
        <v>263</v>
      </c>
      <c r="BS60" s="323" t="s">
        <v>263</v>
      </c>
      <c r="BT60" s="323" t="s">
        <v>263</v>
      </c>
      <c r="BU60" s="323" t="s">
        <v>263</v>
      </c>
      <c r="BV60" s="323" t="s">
        <v>263</v>
      </c>
      <c r="BW60" s="323" t="s">
        <v>263</v>
      </c>
      <c r="BX60" s="323" t="s">
        <v>263</v>
      </c>
      <c r="BY60" s="323" t="s">
        <v>263</v>
      </c>
      <c r="BZ60" s="323" t="s">
        <v>263</v>
      </c>
      <c r="CA60" s="323" t="s">
        <v>263</v>
      </c>
      <c r="CB60" s="323" t="s">
        <v>263</v>
      </c>
      <c r="CC60" s="323" t="s">
        <v>264</v>
      </c>
      <c r="CD60" s="323" t="s">
        <v>264</v>
      </c>
      <c r="CE60" s="323" t="s">
        <v>264</v>
      </c>
      <c r="CF60" s="323" t="s">
        <v>264</v>
      </c>
      <c r="CG60" s="323" t="s">
        <v>264</v>
      </c>
      <c r="CH60" s="324" t="s">
        <v>264</v>
      </c>
    </row>
    <row r="61" spans="1:86" s="287" customFormat="1" ht="15.6" x14ac:dyDescent="0.3">
      <c r="A61" s="461"/>
      <c r="B61" s="64" t="s">
        <v>789</v>
      </c>
      <c r="C61" s="123"/>
      <c r="D61" s="510">
        <v>1929.9039682822556</v>
      </c>
      <c r="E61" s="510">
        <v>2833.2986706764491</v>
      </c>
      <c r="F61" s="510">
        <v>2895.0182656250895</v>
      </c>
      <c r="G61" s="510">
        <v>2489.2131277421126</v>
      </c>
      <c r="H61" s="510">
        <v>2854.9269048037509</v>
      </c>
      <c r="I61" s="510">
        <v>2997.9380855638638</v>
      </c>
      <c r="J61" s="510">
        <v>2924.1372540111138</v>
      </c>
      <c r="K61" s="510">
        <v>3314.110952429528</v>
      </c>
      <c r="L61" s="510">
        <v>3031.053992881325</v>
      </c>
      <c r="M61" s="510">
        <v>3337.8331790260177</v>
      </c>
      <c r="N61" s="510">
        <v>3905.2286146571073</v>
      </c>
      <c r="O61" s="510">
        <v>3800.1285807097584</v>
      </c>
      <c r="P61" s="510">
        <v>3851.4310178744095</v>
      </c>
      <c r="Q61" s="510">
        <v>4254.319218043921</v>
      </c>
      <c r="R61" s="510">
        <v>4309.9490665968151</v>
      </c>
      <c r="S61" s="510">
        <v>5023.2380821448642</v>
      </c>
      <c r="T61" s="510">
        <v>5035.5077275586991</v>
      </c>
      <c r="U61" s="510">
        <v>5910.2533121465412</v>
      </c>
      <c r="V61" s="510">
        <v>5925.090034603857</v>
      </c>
      <c r="W61" s="510">
        <v>7113.6038387154877</v>
      </c>
      <c r="X61" s="510">
        <v>7293.4782287187181</v>
      </c>
      <c r="Y61" s="510">
        <v>7493.8563226592314</v>
      </c>
      <c r="Z61" s="510">
        <v>6660.4903838770651</v>
      </c>
      <c r="AA61" s="510">
        <v>6854.5060352148221</v>
      </c>
      <c r="AB61" s="510">
        <v>7430.5961254604626</v>
      </c>
      <c r="AC61" s="510">
        <v>7689.4742254764142</v>
      </c>
      <c r="AD61" s="510">
        <v>7756.4788110362142</v>
      </c>
      <c r="AE61" s="510">
        <v>8295.649797605236</v>
      </c>
      <c r="AF61" s="510">
        <v>8989.8083161753602</v>
      </c>
      <c r="AG61" s="510">
        <v>9626.6080927180647</v>
      </c>
      <c r="AH61" s="510">
        <f t="shared" ref="AH61:AZ61" si="28">SUM(AH62:AH63)</f>
        <v>11277.96432263311</v>
      </c>
      <c r="AI61" s="510">
        <f t="shared" si="28"/>
        <v>10461.598895510991</v>
      </c>
      <c r="AJ61" s="510">
        <f t="shared" si="28"/>
        <v>9733.0663084338466</v>
      </c>
      <c r="AK61" s="510">
        <f t="shared" si="28"/>
        <v>10047.829583358485</v>
      </c>
      <c r="AL61" s="510">
        <f t="shared" si="28"/>
        <v>10074.417185695702</v>
      </c>
      <c r="AM61" s="510">
        <f t="shared" si="28"/>
        <v>9857.2847868145745</v>
      </c>
      <c r="AN61" s="510">
        <f t="shared" si="28"/>
        <v>10682.675958722777</v>
      </c>
      <c r="AO61" s="510">
        <f t="shared" si="28"/>
        <v>11184.415585657205</v>
      </c>
      <c r="AP61" s="510">
        <f t="shared" si="28"/>
        <v>11892.261936958854</v>
      </c>
      <c r="AQ61" s="510">
        <f t="shared" si="28"/>
        <v>12358.971032602347</v>
      </c>
      <c r="AR61" s="510">
        <f t="shared" si="28"/>
        <v>13276.48742615638</v>
      </c>
      <c r="AS61" s="510">
        <f t="shared" si="28"/>
        <v>14001.034138985717</v>
      </c>
      <c r="AT61" s="510">
        <f t="shared" si="28"/>
        <v>15041.702445514147</v>
      </c>
      <c r="AU61" s="510">
        <f t="shared" si="28"/>
        <v>17865.834786262356</v>
      </c>
      <c r="AV61" s="510">
        <f t="shared" si="28"/>
        <v>20435.822272769699</v>
      </c>
      <c r="AW61" s="510">
        <f t="shared" si="28"/>
        <v>22882.431249184687</v>
      </c>
      <c r="AX61" s="510">
        <f t="shared" si="28"/>
        <v>24839.391517332486</v>
      </c>
      <c r="AY61" s="510">
        <f t="shared" si="28"/>
        <v>24842.113392163985</v>
      </c>
      <c r="AZ61" s="510">
        <f t="shared" si="28"/>
        <v>24282.764863002925</v>
      </c>
      <c r="BA61" s="510">
        <f t="shared" ref="BA61:CH61" si="29">SUM(BA62:BA63)</f>
        <v>24251.524415458131</v>
      </c>
      <c r="BB61" s="510">
        <f t="shared" si="29"/>
        <v>23901.064687028971</v>
      </c>
      <c r="BC61" s="510">
        <f t="shared" si="29"/>
        <v>23148.912078947822</v>
      </c>
      <c r="BD61" s="510">
        <f t="shared" si="29"/>
        <v>23589.529272199772</v>
      </c>
      <c r="BE61" s="510">
        <f t="shared" si="29"/>
        <v>23842.290343109904</v>
      </c>
      <c r="BF61" s="510">
        <f t="shared" si="29"/>
        <v>23233.361243124367</v>
      </c>
      <c r="BG61" s="511">
        <f t="shared" si="29"/>
        <v>22997.660814447168</v>
      </c>
      <c r="BH61" s="510">
        <f t="shared" si="29"/>
        <v>21682.872841060747</v>
      </c>
      <c r="BI61" s="510">
        <f t="shared" si="29"/>
        <v>20734.699052155582</v>
      </c>
      <c r="BJ61" s="510">
        <f t="shared" si="29"/>
        <v>20065.683294863131</v>
      </c>
      <c r="BK61" s="510">
        <f t="shared" si="29"/>
        <v>20609.316978182578</v>
      </c>
      <c r="BL61" s="510">
        <f t="shared" si="29"/>
        <v>19895.593414983294</v>
      </c>
      <c r="BM61" s="510">
        <f t="shared" si="29"/>
        <v>20633.795693481494</v>
      </c>
      <c r="BN61" s="510">
        <f t="shared" si="29"/>
        <v>20355.650763548361</v>
      </c>
      <c r="BO61" s="510">
        <f t="shared" si="29"/>
        <v>20081.84906690392</v>
      </c>
      <c r="BP61" s="510">
        <f t="shared" si="29"/>
        <v>19768.177844453618</v>
      </c>
      <c r="BQ61" s="510">
        <f t="shared" si="29"/>
        <v>19427.481095499854</v>
      </c>
      <c r="BR61" s="510">
        <f t="shared" si="29"/>
        <v>20294.873199452293</v>
      </c>
      <c r="BS61" s="510">
        <f t="shared" si="29"/>
        <v>21251.513598421425</v>
      </c>
      <c r="BT61" s="510">
        <f t="shared" si="29"/>
        <v>21310.079764793885</v>
      </c>
      <c r="BU61" s="510">
        <f t="shared" si="29"/>
        <v>21765.008790509106</v>
      </c>
      <c r="BV61" s="510">
        <f t="shared" si="29"/>
        <v>21813.558470327556</v>
      </c>
      <c r="BW61" s="510">
        <f t="shared" si="29"/>
        <v>22339.095967407138</v>
      </c>
      <c r="BX61" s="510">
        <f t="shared" si="29"/>
        <v>23729.308896512153</v>
      </c>
      <c r="BY61" s="510">
        <f t="shared" si="29"/>
        <v>25561.173592636304</v>
      </c>
      <c r="BZ61" s="510">
        <f t="shared" si="29"/>
        <v>24731.630441832815</v>
      </c>
      <c r="CA61" s="510">
        <f t="shared" si="29"/>
        <v>27781.196701134835</v>
      </c>
      <c r="CB61" s="510">
        <f t="shared" si="29"/>
        <v>31280.875882252847</v>
      </c>
      <c r="CC61" s="510">
        <f t="shared" si="29"/>
        <v>32198.12059381769</v>
      </c>
      <c r="CD61" s="510">
        <f t="shared" si="29"/>
        <v>33425.510106318063</v>
      </c>
      <c r="CE61" s="510">
        <f t="shared" si="29"/>
        <v>33646.784473557746</v>
      </c>
      <c r="CF61" s="510">
        <f t="shared" si="29"/>
        <v>33523.815082505338</v>
      </c>
      <c r="CG61" s="510">
        <f t="shared" si="29"/>
        <v>33512.749260920216</v>
      </c>
      <c r="CH61" s="513">
        <f t="shared" si="29"/>
        <v>33598.659625342589</v>
      </c>
    </row>
    <row r="62" spans="1:86" s="287" customFormat="1" ht="15.6" x14ac:dyDescent="0.3">
      <c r="A62" s="461"/>
      <c r="B62" s="515" t="s">
        <v>569</v>
      </c>
      <c r="C62" s="123"/>
      <c r="D62" s="517">
        <v>0</v>
      </c>
      <c r="E62" s="517">
        <v>0</v>
      </c>
      <c r="F62" s="517">
        <v>0</v>
      </c>
      <c r="G62" s="517">
        <v>0</v>
      </c>
      <c r="H62" s="517">
        <v>0</v>
      </c>
      <c r="I62" s="517">
        <v>0</v>
      </c>
      <c r="J62" s="517">
        <v>0</v>
      </c>
      <c r="K62" s="517">
        <v>0</v>
      </c>
      <c r="L62" s="517">
        <v>0</v>
      </c>
      <c r="M62" s="517">
        <v>0</v>
      </c>
      <c r="N62" s="517">
        <v>0</v>
      </c>
      <c r="O62" s="517">
        <v>0</v>
      </c>
      <c r="P62" s="517">
        <v>0</v>
      </c>
      <c r="Q62" s="517">
        <v>0</v>
      </c>
      <c r="R62" s="517">
        <v>0</v>
      </c>
      <c r="S62" s="517">
        <v>0</v>
      </c>
      <c r="T62" s="517">
        <v>0</v>
      </c>
      <c r="U62" s="517">
        <v>0</v>
      </c>
      <c r="V62" s="517">
        <v>0</v>
      </c>
      <c r="W62" s="517">
        <v>0</v>
      </c>
      <c r="X62" s="517">
        <v>0</v>
      </c>
      <c r="Y62" s="517">
        <v>0</v>
      </c>
      <c r="Z62" s="517">
        <v>0</v>
      </c>
      <c r="AA62" s="517">
        <v>0</v>
      </c>
      <c r="AB62" s="517">
        <v>0</v>
      </c>
      <c r="AC62" s="517">
        <v>0</v>
      </c>
      <c r="AD62" s="517">
        <v>0</v>
      </c>
      <c r="AE62" s="517">
        <v>0</v>
      </c>
      <c r="AF62" s="517">
        <v>0</v>
      </c>
      <c r="AG62" s="517">
        <v>0</v>
      </c>
      <c r="AH62" s="517">
        <v>10790.077085433921</v>
      </c>
      <c r="AI62" s="517">
        <v>9967.3526571980037</v>
      </c>
      <c r="AJ62" s="517">
        <v>9253.0016324738681</v>
      </c>
      <c r="AK62" s="517">
        <v>9532.0363785625104</v>
      </c>
      <c r="AL62" s="517">
        <v>9512.1586685345301</v>
      </c>
      <c r="AM62" s="517">
        <v>9214.9694454770597</v>
      </c>
      <c r="AN62" s="517">
        <v>9921.067705087069</v>
      </c>
      <c r="AO62" s="517">
        <v>10286.689076490567</v>
      </c>
      <c r="AP62" s="517">
        <v>10783.835953549333</v>
      </c>
      <c r="AQ62" s="517">
        <v>11061.376952601548</v>
      </c>
      <c r="AR62" s="517">
        <v>11790.957827115426</v>
      </c>
      <c r="AS62" s="517">
        <v>12308.909520699255</v>
      </c>
      <c r="AT62" s="517">
        <v>13099.70715628791</v>
      </c>
      <c r="AU62" s="517">
        <v>15529.066585164579</v>
      </c>
      <c r="AV62" s="517">
        <v>17859.75333044244</v>
      </c>
      <c r="AW62" s="517">
        <v>20097.697347691828</v>
      </c>
      <c r="AX62" s="517">
        <v>21931.935572785129</v>
      </c>
      <c r="AY62" s="517">
        <v>22382.228834570189</v>
      </c>
      <c r="AZ62" s="517">
        <v>22324.748603680011</v>
      </c>
      <c r="BA62" s="517">
        <v>22638.157494457329</v>
      </c>
      <c r="BB62" s="517">
        <v>22763.793219801806</v>
      </c>
      <c r="BC62" s="517">
        <v>22553.003049108062</v>
      </c>
      <c r="BD62" s="517">
        <v>23267.776872365794</v>
      </c>
      <c r="BE62" s="517">
        <v>23528.093655918405</v>
      </c>
      <c r="BF62" s="517">
        <v>22930.770437037503</v>
      </c>
      <c r="BG62" s="517">
        <v>22689.147671206436</v>
      </c>
      <c r="BH62" s="517">
        <v>21463.730194032501</v>
      </c>
      <c r="BI62" s="517">
        <v>20514.58889709655</v>
      </c>
      <c r="BJ62" s="517">
        <v>19840.490894778282</v>
      </c>
      <c r="BK62" s="517">
        <v>20281.268373422212</v>
      </c>
      <c r="BL62" s="517">
        <v>19619.062011051145</v>
      </c>
      <c r="BM62" s="517">
        <v>20348.814618779714</v>
      </c>
      <c r="BN62" s="517">
        <v>20095.705008492489</v>
      </c>
      <c r="BO62" s="517">
        <v>19828.328629500924</v>
      </c>
      <c r="BP62" s="517">
        <v>19533.483166266476</v>
      </c>
      <c r="BQ62" s="517">
        <v>19218.895877797477</v>
      </c>
      <c r="BR62" s="517">
        <v>20098.245176254935</v>
      </c>
      <c r="BS62" s="517">
        <v>21070.516960487559</v>
      </c>
      <c r="BT62" s="517">
        <v>21143.560555059645</v>
      </c>
      <c r="BU62" s="517">
        <v>21621.518833805996</v>
      </c>
      <c r="BV62" s="517">
        <v>21685.329196038907</v>
      </c>
      <c r="BW62" s="517">
        <v>22223.556173111239</v>
      </c>
      <c r="BX62" s="517">
        <v>23640.353211313213</v>
      </c>
      <c r="BY62" s="517">
        <v>25484.321125113271</v>
      </c>
      <c r="BZ62" s="517">
        <v>24664.417683949199</v>
      </c>
      <c r="CA62" s="517">
        <v>27719.483971621798</v>
      </c>
      <c r="CB62" s="517">
        <v>31224.320742271877</v>
      </c>
      <c r="CC62" s="517">
        <v>32150.523772604443</v>
      </c>
      <c r="CD62" s="517">
        <v>33383.618165965258</v>
      </c>
      <c r="CE62" s="517">
        <v>33611.458024920496</v>
      </c>
      <c r="CF62" s="517">
        <v>33495.290602696157</v>
      </c>
      <c r="CG62" s="517">
        <v>33490.955194609596</v>
      </c>
      <c r="CH62" s="518">
        <v>33583.601395785736</v>
      </c>
    </row>
    <row r="63" spans="1:86" s="287" customFormat="1" ht="15.6" x14ac:dyDescent="0.3">
      <c r="A63" s="461"/>
      <c r="B63" s="515" t="s">
        <v>568</v>
      </c>
      <c r="C63" s="123"/>
      <c r="D63" s="517">
        <v>0</v>
      </c>
      <c r="E63" s="517">
        <v>0</v>
      </c>
      <c r="F63" s="517">
        <v>0</v>
      </c>
      <c r="G63" s="517">
        <v>0</v>
      </c>
      <c r="H63" s="517">
        <v>0</v>
      </c>
      <c r="I63" s="517">
        <v>0</v>
      </c>
      <c r="J63" s="517">
        <v>0</v>
      </c>
      <c r="K63" s="517">
        <v>0</v>
      </c>
      <c r="L63" s="517">
        <v>0</v>
      </c>
      <c r="M63" s="517">
        <v>0</v>
      </c>
      <c r="N63" s="517">
        <v>0</v>
      </c>
      <c r="O63" s="517">
        <v>0</v>
      </c>
      <c r="P63" s="517">
        <v>0</v>
      </c>
      <c r="Q63" s="517">
        <v>0</v>
      </c>
      <c r="R63" s="517">
        <v>0</v>
      </c>
      <c r="S63" s="517">
        <v>0</v>
      </c>
      <c r="T63" s="517">
        <v>0</v>
      </c>
      <c r="U63" s="517">
        <v>0</v>
      </c>
      <c r="V63" s="517">
        <v>0</v>
      </c>
      <c r="W63" s="517">
        <v>0</v>
      </c>
      <c r="X63" s="517">
        <v>0</v>
      </c>
      <c r="Y63" s="517">
        <v>0</v>
      </c>
      <c r="Z63" s="517">
        <v>0</v>
      </c>
      <c r="AA63" s="517">
        <v>0</v>
      </c>
      <c r="AB63" s="517">
        <v>0</v>
      </c>
      <c r="AC63" s="517">
        <v>0</v>
      </c>
      <c r="AD63" s="517">
        <v>0</v>
      </c>
      <c r="AE63" s="517">
        <v>0</v>
      </c>
      <c r="AF63" s="517">
        <v>0</v>
      </c>
      <c r="AG63" s="517">
        <v>0</v>
      </c>
      <c r="AH63" s="517">
        <v>487.88723719918977</v>
      </c>
      <c r="AI63" s="517">
        <v>494.24623831298777</v>
      </c>
      <c r="AJ63" s="517">
        <v>480.06467595997827</v>
      </c>
      <c r="AK63" s="517">
        <v>515.79320479597436</v>
      </c>
      <c r="AL63" s="517">
        <v>562.25851716117245</v>
      </c>
      <c r="AM63" s="517">
        <v>642.31534133751484</v>
      </c>
      <c r="AN63" s="517">
        <v>761.60825363570802</v>
      </c>
      <c r="AO63" s="517">
        <v>897.72650916663758</v>
      </c>
      <c r="AP63" s="517">
        <v>1108.4259834095215</v>
      </c>
      <c r="AQ63" s="517">
        <v>1297.5940800007991</v>
      </c>
      <c r="AR63" s="517">
        <v>1485.5295990409547</v>
      </c>
      <c r="AS63" s="517">
        <v>1692.1246182864625</v>
      </c>
      <c r="AT63" s="517">
        <v>1941.9952892262372</v>
      </c>
      <c r="AU63" s="517">
        <v>2336.7682010977778</v>
      </c>
      <c r="AV63" s="517">
        <v>2576.0689423272584</v>
      </c>
      <c r="AW63" s="517">
        <v>2784.7339014928602</v>
      </c>
      <c r="AX63" s="517">
        <v>2907.4559445473569</v>
      </c>
      <c r="AY63" s="517">
        <v>2459.8845575937967</v>
      </c>
      <c r="AZ63" s="517">
        <v>1958.0162593229154</v>
      </c>
      <c r="BA63" s="517">
        <v>1613.3669210008018</v>
      </c>
      <c r="BB63" s="517">
        <v>1137.271467227165</v>
      </c>
      <c r="BC63" s="517">
        <v>595.90902983975923</v>
      </c>
      <c r="BD63" s="517">
        <v>321.75239983397751</v>
      </c>
      <c r="BE63" s="517">
        <v>314.19668719149774</v>
      </c>
      <c r="BF63" s="517">
        <v>302.59080608686361</v>
      </c>
      <c r="BG63" s="517">
        <v>308.51314324073388</v>
      </c>
      <c r="BH63" s="517">
        <v>219.14264702824704</v>
      </c>
      <c r="BI63" s="517">
        <v>220.11015505903163</v>
      </c>
      <c r="BJ63" s="517">
        <v>225.19240008484888</v>
      </c>
      <c r="BK63" s="517">
        <v>328.04860476036606</v>
      </c>
      <c r="BL63" s="517">
        <v>276.53140393215051</v>
      </c>
      <c r="BM63" s="517">
        <v>284.98107470178115</v>
      </c>
      <c r="BN63" s="517">
        <v>259.94575505587312</v>
      </c>
      <c r="BO63" s="517">
        <v>253.52043740299544</v>
      </c>
      <c r="BP63" s="517">
        <v>234.69467818713986</v>
      </c>
      <c r="BQ63" s="517">
        <v>208.58521770237545</v>
      </c>
      <c r="BR63" s="517">
        <v>196.62802319735675</v>
      </c>
      <c r="BS63" s="517">
        <v>180.99663793386406</v>
      </c>
      <c r="BT63" s="517">
        <v>166.51920973424126</v>
      </c>
      <c r="BU63" s="517">
        <v>143.48995670311035</v>
      </c>
      <c r="BV63" s="517">
        <v>128.22927428864836</v>
      </c>
      <c r="BW63" s="517">
        <v>115.53979429589778</v>
      </c>
      <c r="BX63" s="517">
        <v>88.955685198941779</v>
      </c>
      <c r="BY63" s="517">
        <v>76.852467523033695</v>
      </c>
      <c r="BZ63" s="517">
        <v>67.212757883616419</v>
      </c>
      <c r="CA63" s="517">
        <v>61.712729513036493</v>
      </c>
      <c r="CB63" s="517">
        <v>56.555139980970864</v>
      </c>
      <c r="CC63" s="517">
        <v>47.596821213247487</v>
      </c>
      <c r="CD63" s="517">
        <v>41.89194035280741</v>
      </c>
      <c r="CE63" s="517">
        <v>35.326448637248532</v>
      </c>
      <c r="CF63" s="517">
        <v>28.524479809182118</v>
      </c>
      <c r="CG63" s="517">
        <v>21.794066310620106</v>
      </c>
      <c r="CH63" s="518">
        <v>15.058229556854176</v>
      </c>
    </row>
    <row r="64" spans="1:86" s="287" customFormat="1" ht="15" customHeight="1" x14ac:dyDescent="0.3">
      <c r="A64" s="461"/>
      <c r="B64" s="538"/>
      <c r="C64" s="123"/>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c r="AJ64" s="517"/>
      <c r="AK64" s="517"/>
      <c r="AL64" s="517"/>
      <c r="AM64" s="517"/>
      <c r="AN64" s="517"/>
      <c r="AO64" s="517"/>
      <c r="AP64" s="517"/>
      <c r="AQ64" s="517"/>
      <c r="AR64" s="517"/>
      <c r="AS64" s="517"/>
      <c r="AT64" s="517"/>
      <c r="AU64" s="517"/>
      <c r="AV64" s="517"/>
      <c r="AW64" s="517"/>
      <c r="AX64" s="517"/>
      <c r="AY64" s="517"/>
      <c r="AZ64" s="517"/>
      <c r="BA64" s="517"/>
      <c r="BB64" s="517"/>
      <c r="BC64" s="517"/>
      <c r="BD64" s="517"/>
      <c r="BE64" s="517"/>
      <c r="BF64" s="517"/>
      <c r="BG64" s="517"/>
      <c r="BH64" s="517"/>
      <c r="BI64" s="517"/>
      <c r="BJ64" s="517"/>
      <c r="BK64" s="517"/>
      <c r="BL64" s="517"/>
      <c r="BM64" s="517"/>
      <c r="BN64" s="517"/>
      <c r="BO64" s="517"/>
      <c r="BP64" s="517"/>
      <c r="BQ64" s="517"/>
      <c r="BR64" s="517"/>
      <c r="BS64" s="517"/>
      <c r="BT64" s="517"/>
      <c r="BU64" s="517"/>
      <c r="BV64" s="517"/>
      <c r="BW64" s="517"/>
      <c r="BX64" s="517"/>
      <c r="BY64" s="517"/>
      <c r="BZ64" s="517"/>
      <c r="CA64" s="517"/>
      <c r="CB64" s="517"/>
      <c r="CC64" s="517"/>
      <c r="CD64" s="517"/>
      <c r="CE64" s="517"/>
      <c r="CF64" s="517"/>
      <c r="CG64" s="517"/>
      <c r="CH64" s="518"/>
    </row>
    <row r="65" spans="1:86" s="287" customFormat="1" ht="15.6" x14ac:dyDescent="0.3">
      <c r="A65" s="467"/>
      <c r="B65" s="123" t="s">
        <v>394</v>
      </c>
      <c r="C65" s="123"/>
      <c r="D65" s="510">
        <v>0</v>
      </c>
      <c r="E65" s="510">
        <v>0</v>
      </c>
      <c r="F65" s="510">
        <v>0</v>
      </c>
      <c r="G65" s="510">
        <v>0</v>
      </c>
      <c r="H65" s="510">
        <v>0</v>
      </c>
      <c r="I65" s="510">
        <v>0</v>
      </c>
      <c r="J65" s="510">
        <v>0</v>
      </c>
      <c r="K65" s="510">
        <v>0</v>
      </c>
      <c r="L65" s="510">
        <v>0</v>
      </c>
      <c r="M65" s="510">
        <v>0</v>
      </c>
      <c r="N65" s="510">
        <v>0</v>
      </c>
      <c r="O65" s="510">
        <v>0</v>
      </c>
      <c r="P65" s="510">
        <v>0</v>
      </c>
      <c r="Q65" s="510">
        <v>0</v>
      </c>
      <c r="R65" s="510">
        <v>0</v>
      </c>
      <c r="S65" s="510">
        <v>0</v>
      </c>
      <c r="T65" s="510">
        <v>0</v>
      </c>
      <c r="U65" s="510">
        <v>0</v>
      </c>
      <c r="V65" s="510">
        <v>0</v>
      </c>
      <c r="W65" s="510">
        <v>0</v>
      </c>
      <c r="X65" s="510">
        <v>0</v>
      </c>
      <c r="Y65" s="510">
        <v>0</v>
      </c>
      <c r="Z65" s="510">
        <v>0</v>
      </c>
      <c r="AA65" s="510">
        <v>0</v>
      </c>
      <c r="AB65" s="510">
        <v>0</v>
      </c>
      <c r="AC65" s="510">
        <v>0</v>
      </c>
      <c r="AD65" s="510">
        <v>0</v>
      </c>
      <c r="AE65" s="510">
        <v>0</v>
      </c>
      <c r="AF65" s="510">
        <v>0</v>
      </c>
      <c r="AG65" s="510">
        <v>0</v>
      </c>
      <c r="AH65" s="510">
        <v>0</v>
      </c>
      <c r="AI65" s="510">
        <v>0</v>
      </c>
      <c r="AJ65" s="510">
        <v>0</v>
      </c>
      <c r="AK65" s="510">
        <v>0</v>
      </c>
      <c r="AL65" s="510">
        <v>0</v>
      </c>
      <c r="AM65" s="510">
        <v>0</v>
      </c>
      <c r="AN65" s="510">
        <v>0</v>
      </c>
      <c r="AO65" s="510">
        <v>0</v>
      </c>
      <c r="AP65" s="510">
        <v>0</v>
      </c>
      <c r="AQ65" s="510">
        <v>0</v>
      </c>
      <c r="AR65" s="510">
        <v>0</v>
      </c>
      <c r="AS65" s="510">
        <v>0</v>
      </c>
      <c r="AT65" s="510">
        <v>0</v>
      </c>
      <c r="AU65" s="510">
        <v>0</v>
      </c>
      <c r="AV65" s="510">
        <v>0</v>
      </c>
      <c r="AW65" s="510">
        <v>0</v>
      </c>
      <c r="AX65" s="510">
        <v>0</v>
      </c>
      <c r="AY65" s="510">
        <v>0</v>
      </c>
      <c r="AZ65" s="510">
        <v>0</v>
      </c>
      <c r="BA65" s="510">
        <v>0</v>
      </c>
      <c r="BB65" s="510">
        <v>0</v>
      </c>
      <c r="BC65" s="510">
        <v>0</v>
      </c>
      <c r="BD65" s="510">
        <v>0</v>
      </c>
      <c r="BE65" s="510">
        <v>0</v>
      </c>
      <c r="BF65" s="510">
        <v>0</v>
      </c>
      <c r="BG65" s="510">
        <v>0</v>
      </c>
      <c r="BH65" s="510">
        <v>0</v>
      </c>
      <c r="BI65" s="510">
        <v>0</v>
      </c>
      <c r="BJ65" s="510">
        <v>0</v>
      </c>
      <c r="BK65" s="510">
        <v>0</v>
      </c>
      <c r="BL65" s="510">
        <f>SUM(BL66,BL70)</f>
        <v>200.36712863153664</v>
      </c>
      <c r="BM65" s="510">
        <f>SUM(BM66,BM70)</f>
        <v>1971.119496923674</v>
      </c>
      <c r="BN65" s="510">
        <f>SUM(BN66,BN70)</f>
        <v>3412.8525399544033</v>
      </c>
      <c r="BO65" s="510">
        <f>SUM(BO66,BO70)</f>
        <v>5321.4328946415189</v>
      </c>
      <c r="BP65" s="510">
        <f>SUM(BP66,BP70)</f>
        <v>9977.9365010926504</v>
      </c>
      <c r="BQ65" s="510">
        <f t="shared" ref="BQ65:CH65" si="30">SUM(BQ66,BQ70)</f>
        <v>15047.175985190748</v>
      </c>
      <c r="BR65" s="510">
        <f t="shared" si="30"/>
        <v>18236.139197466957</v>
      </c>
      <c r="BS65" s="510">
        <f t="shared" si="30"/>
        <v>20149.37984753761</v>
      </c>
      <c r="BT65" s="510">
        <f t="shared" si="30"/>
        <v>20526.95558387072</v>
      </c>
      <c r="BU65" s="510">
        <f t="shared" si="30"/>
        <v>20984.371648515335</v>
      </c>
      <c r="BV65" s="510">
        <f t="shared" si="30"/>
        <v>20175.924514045531</v>
      </c>
      <c r="BW65" s="510">
        <f t="shared" si="30"/>
        <v>18033.831359471136</v>
      </c>
      <c r="BX65" s="510">
        <f t="shared" si="30"/>
        <v>16560.59751193754</v>
      </c>
      <c r="BY65" s="510">
        <f t="shared" si="30"/>
        <v>15662.409303605731</v>
      </c>
      <c r="BZ65" s="510">
        <f t="shared" si="30"/>
        <v>13941.272402949178</v>
      </c>
      <c r="CA65" s="510">
        <f t="shared" si="30"/>
        <v>13537.127424838731</v>
      </c>
      <c r="CB65" s="510">
        <f t="shared" si="30"/>
        <v>12992.438558606158</v>
      </c>
      <c r="CC65" s="510">
        <f t="shared" si="30"/>
        <v>7172.6647758012714</v>
      </c>
      <c r="CD65" s="510">
        <f t="shared" si="30"/>
        <v>5305.441170518483</v>
      </c>
      <c r="CE65" s="510">
        <f>SUM(CE66,CE70)</f>
        <v>5263.7749246007143</v>
      </c>
      <c r="CF65" s="510">
        <f t="shared" si="30"/>
        <v>5092.2239635765272</v>
      </c>
      <c r="CG65" s="510">
        <f t="shared" si="30"/>
        <v>4898.1421545555904</v>
      </c>
      <c r="CH65" s="513">
        <f t="shared" si="30"/>
        <v>4829.4974207399928</v>
      </c>
    </row>
    <row r="66" spans="1:86" x14ac:dyDescent="0.25">
      <c r="B66" s="72" t="s">
        <v>790</v>
      </c>
      <c r="C66" s="51"/>
      <c r="D66" s="517">
        <v>0</v>
      </c>
      <c r="E66" s="517">
        <v>0</v>
      </c>
      <c r="F66" s="517">
        <v>0</v>
      </c>
      <c r="G66" s="517">
        <v>0</v>
      </c>
      <c r="H66" s="517">
        <v>0</v>
      </c>
      <c r="I66" s="517">
        <v>0</v>
      </c>
      <c r="J66" s="517">
        <v>0</v>
      </c>
      <c r="K66" s="517">
        <v>0</v>
      </c>
      <c r="L66" s="517">
        <v>0</v>
      </c>
      <c r="M66" s="517">
        <v>0</v>
      </c>
      <c r="N66" s="517">
        <v>0</v>
      </c>
      <c r="O66" s="517">
        <v>0</v>
      </c>
      <c r="P66" s="517">
        <v>0</v>
      </c>
      <c r="Q66" s="517">
        <v>0</v>
      </c>
      <c r="R66" s="517">
        <v>0</v>
      </c>
      <c r="S66" s="517">
        <v>0</v>
      </c>
      <c r="T66" s="517">
        <v>0</v>
      </c>
      <c r="U66" s="517">
        <v>0</v>
      </c>
      <c r="V66" s="517">
        <v>0</v>
      </c>
      <c r="W66" s="517">
        <v>0</v>
      </c>
      <c r="X66" s="517">
        <v>0</v>
      </c>
      <c r="Y66" s="517">
        <v>0</v>
      </c>
      <c r="Z66" s="517">
        <v>0</v>
      </c>
      <c r="AA66" s="517">
        <v>0</v>
      </c>
      <c r="AB66" s="517">
        <v>0</v>
      </c>
      <c r="AC66" s="517">
        <v>0</v>
      </c>
      <c r="AD66" s="517">
        <v>0</v>
      </c>
      <c r="AE66" s="517">
        <v>0</v>
      </c>
      <c r="AF66" s="517">
        <v>0</v>
      </c>
      <c r="AG66" s="517">
        <v>0</v>
      </c>
      <c r="AH66" s="517">
        <v>0</v>
      </c>
      <c r="AI66" s="517">
        <v>0</v>
      </c>
      <c r="AJ66" s="517">
        <v>0</v>
      </c>
      <c r="AK66" s="517">
        <v>0</v>
      </c>
      <c r="AL66" s="517">
        <v>0</v>
      </c>
      <c r="AM66" s="517">
        <v>0</v>
      </c>
      <c r="AN66" s="517">
        <v>0</v>
      </c>
      <c r="AO66" s="517">
        <v>0</v>
      </c>
      <c r="AP66" s="517">
        <v>0</v>
      </c>
      <c r="AQ66" s="517">
        <v>0</v>
      </c>
      <c r="AR66" s="517">
        <v>0</v>
      </c>
      <c r="AS66" s="517">
        <v>0</v>
      </c>
      <c r="AT66" s="517">
        <v>0</v>
      </c>
      <c r="AU66" s="517">
        <v>0</v>
      </c>
      <c r="AV66" s="517">
        <v>0</v>
      </c>
      <c r="AW66" s="517">
        <v>0</v>
      </c>
      <c r="AX66" s="517">
        <v>0</v>
      </c>
      <c r="AY66" s="517">
        <v>0</v>
      </c>
      <c r="AZ66" s="517">
        <v>0</v>
      </c>
      <c r="BA66" s="517">
        <v>0</v>
      </c>
      <c r="BB66" s="517">
        <v>0</v>
      </c>
      <c r="BC66" s="517">
        <v>0</v>
      </c>
      <c r="BD66" s="517">
        <v>0</v>
      </c>
      <c r="BE66" s="517">
        <v>0</v>
      </c>
      <c r="BF66" s="517">
        <v>0</v>
      </c>
      <c r="BG66" s="517">
        <v>0</v>
      </c>
      <c r="BH66" s="517">
        <v>0</v>
      </c>
      <c r="BI66" s="517">
        <v>0</v>
      </c>
      <c r="BJ66" s="517">
        <v>0</v>
      </c>
      <c r="BK66" s="517">
        <v>0</v>
      </c>
      <c r="BL66" s="517">
        <f>SUM(BL67:BL69)</f>
        <v>101.4214837616895</v>
      </c>
      <c r="BM66" s="517">
        <f t="shared" ref="BM66:CH66" si="31">SUM(BM67:BM69)</f>
        <v>903.53956665851763</v>
      </c>
      <c r="BN66" s="517">
        <f t="shared" si="31"/>
        <v>1460.1725910964813</v>
      </c>
      <c r="BO66" s="517">
        <f t="shared" si="31"/>
        <v>2093.9504450561012</v>
      </c>
      <c r="BP66" s="517">
        <f t="shared" si="31"/>
        <v>3392.0216371571987</v>
      </c>
      <c r="BQ66" s="517">
        <f t="shared" si="31"/>
        <v>5102.1978720591478</v>
      </c>
      <c r="BR66" s="517">
        <f t="shared" si="31"/>
        <v>5830.1009818940438</v>
      </c>
      <c r="BS66" s="517">
        <f t="shared" si="31"/>
        <v>6292.1716011736698</v>
      </c>
      <c r="BT66" s="517">
        <f t="shared" si="31"/>
        <v>6487.3324016402066</v>
      </c>
      <c r="BU66" s="517">
        <f t="shared" si="31"/>
        <v>6439.4509602038661</v>
      </c>
      <c r="BV66" s="517">
        <f t="shared" si="31"/>
        <v>6097.5452276454271</v>
      </c>
      <c r="BW66" s="517">
        <f t="shared" si="31"/>
        <v>5874.5598918957057</v>
      </c>
      <c r="BX66" s="517">
        <f t="shared" si="31"/>
        <v>5651.4565938507058</v>
      </c>
      <c r="BY66" s="517">
        <f t="shared" si="31"/>
        <v>5563.0354781044844</v>
      </c>
      <c r="BZ66" s="517">
        <f t="shared" si="31"/>
        <v>5221.0628383476233</v>
      </c>
      <c r="CA66" s="517">
        <f t="shared" si="31"/>
        <v>5380.4597165859241</v>
      </c>
      <c r="CB66" s="517">
        <f t="shared" si="31"/>
        <v>5442.4168752563382</v>
      </c>
      <c r="CC66" s="517">
        <f t="shared" si="31"/>
        <v>5245.7518465920875</v>
      </c>
      <c r="CD66" s="517">
        <f t="shared" si="31"/>
        <v>5273.8613406414834</v>
      </c>
      <c r="CE66" s="517">
        <f>SUM(CE67:CE69)</f>
        <v>5235.0837995790916</v>
      </c>
      <c r="CF66" s="517">
        <f t="shared" si="31"/>
        <v>5066.1357383264167</v>
      </c>
      <c r="CG66" s="517">
        <f t="shared" si="31"/>
        <v>4874.4185597316664</v>
      </c>
      <c r="CH66" s="518">
        <f t="shared" si="31"/>
        <v>4807.9543114509715</v>
      </c>
    </row>
    <row r="67" spans="1:86" x14ac:dyDescent="0.25">
      <c r="B67" s="333" t="s">
        <v>547</v>
      </c>
      <c r="C67" s="515"/>
      <c r="D67" s="517">
        <v>0</v>
      </c>
      <c r="E67" s="517">
        <v>0</v>
      </c>
      <c r="F67" s="517">
        <v>0</v>
      </c>
      <c r="G67" s="517">
        <v>0</v>
      </c>
      <c r="H67" s="517">
        <v>0</v>
      </c>
      <c r="I67" s="517">
        <v>0</v>
      </c>
      <c r="J67" s="517">
        <v>0</v>
      </c>
      <c r="K67" s="517">
        <v>0</v>
      </c>
      <c r="L67" s="517">
        <v>0</v>
      </c>
      <c r="M67" s="517">
        <v>0</v>
      </c>
      <c r="N67" s="517">
        <v>0</v>
      </c>
      <c r="O67" s="517">
        <v>0</v>
      </c>
      <c r="P67" s="517">
        <v>0</v>
      </c>
      <c r="Q67" s="517">
        <v>0</v>
      </c>
      <c r="R67" s="517">
        <v>0</v>
      </c>
      <c r="S67" s="517">
        <v>0</v>
      </c>
      <c r="T67" s="517">
        <v>0</v>
      </c>
      <c r="U67" s="517">
        <v>0</v>
      </c>
      <c r="V67" s="517">
        <v>0</v>
      </c>
      <c r="W67" s="517">
        <v>0</v>
      </c>
      <c r="X67" s="517">
        <v>0</v>
      </c>
      <c r="Y67" s="517">
        <v>0</v>
      </c>
      <c r="Z67" s="517">
        <v>0</v>
      </c>
      <c r="AA67" s="517">
        <v>0</v>
      </c>
      <c r="AB67" s="517">
        <v>0</v>
      </c>
      <c r="AC67" s="517">
        <v>0</v>
      </c>
      <c r="AD67" s="517">
        <v>0</v>
      </c>
      <c r="AE67" s="517">
        <v>0</v>
      </c>
      <c r="AF67" s="517">
        <v>0</v>
      </c>
      <c r="AG67" s="517">
        <v>0</v>
      </c>
      <c r="AH67" s="517">
        <v>0</v>
      </c>
      <c r="AI67" s="517">
        <v>0</v>
      </c>
      <c r="AJ67" s="517">
        <v>0</v>
      </c>
      <c r="AK67" s="517">
        <v>0</v>
      </c>
      <c r="AL67" s="517">
        <v>0</v>
      </c>
      <c r="AM67" s="517">
        <v>0</v>
      </c>
      <c r="AN67" s="517">
        <v>0</v>
      </c>
      <c r="AO67" s="517">
        <v>0</v>
      </c>
      <c r="AP67" s="517">
        <v>0</v>
      </c>
      <c r="AQ67" s="517">
        <v>0</v>
      </c>
      <c r="AR67" s="517">
        <v>0</v>
      </c>
      <c r="AS67" s="517">
        <v>0</v>
      </c>
      <c r="AT67" s="517">
        <v>0</v>
      </c>
      <c r="AU67" s="517">
        <v>0</v>
      </c>
      <c r="AV67" s="517">
        <v>0</v>
      </c>
      <c r="AW67" s="517">
        <v>0</v>
      </c>
      <c r="AX67" s="517">
        <v>0</v>
      </c>
      <c r="AY67" s="517">
        <v>0</v>
      </c>
      <c r="AZ67" s="517">
        <v>0</v>
      </c>
      <c r="BA67" s="517">
        <v>0</v>
      </c>
      <c r="BB67" s="517">
        <v>0</v>
      </c>
      <c r="BC67" s="517">
        <v>0</v>
      </c>
      <c r="BD67" s="517">
        <v>0</v>
      </c>
      <c r="BE67" s="517">
        <v>0</v>
      </c>
      <c r="BF67" s="517">
        <v>0</v>
      </c>
      <c r="BG67" s="517">
        <v>0</v>
      </c>
      <c r="BH67" s="517">
        <v>0</v>
      </c>
      <c r="BI67" s="517">
        <v>0</v>
      </c>
      <c r="BJ67" s="517">
        <v>0</v>
      </c>
      <c r="BK67" s="517">
        <v>0</v>
      </c>
      <c r="BL67" s="517">
        <v>93.6383498482882</v>
      </c>
      <c r="BM67" s="517">
        <v>619.53079481591351</v>
      </c>
      <c r="BN67" s="517">
        <v>715.99191435873274</v>
      </c>
      <c r="BO67" s="517">
        <v>705.21803012821226</v>
      </c>
      <c r="BP67" s="517">
        <v>817.74824516379942</v>
      </c>
      <c r="BQ67" s="517">
        <v>694.73139154159185</v>
      </c>
      <c r="BR67" s="517">
        <v>612.90290735431449</v>
      </c>
      <c r="BS67" s="517">
        <v>477.26850748597883</v>
      </c>
      <c r="BT67" s="517">
        <v>428.82921253615291</v>
      </c>
      <c r="BU67" s="517">
        <v>386.12317442089432</v>
      </c>
      <c r="BV67" s="517">
        <v>211.92486385535747</v>
      </c>
      <c r="BW67" s="517">
        <v>150.03982728198608</v>
      </c>
      <c r="BX67" s="517">
        <v>248.37043910316066</v>
      </c>
      <c r="BY67" s="517">
        <v>264.14766808842467</v>
      </c>
      <c r="BZ67" s="517">
        <v>220.75224830330913</v>
      </c>
      <c r="CA67" s="517">
        <v>209.82271938379071</v>
      </c>
      <c r="CB67" s="517">
        <v>188.63663643919207</v>
      </c>
      <c r="CC67" s="517">
        <v>187.90867604976273</v>
      </c>
      <c r="CD67" s="517">
        <v>225.05390640411559</v>
      </c>
      <c r="CE67" s="517">
        <v>232.68034108121216</v>
      </c>
      <c r="CF67" s="517">
        <v>235.83526872559202</v>
      </c>
      <c r="CG67" s="517">
        <v>236.52102403325728</v>
      </c>
      <c r="CH67" s="518">
        <v>237.09569203613981</v>
      </c>
    </row>
    <row r="68" spans="1:86" x14ac:dyDescent="0.25">
      <c r="B68" s="333" t="s">
        <v>791</v>
      </c>
      <c r="C68" s="515"/>
      <c r="D68" s="517">
        <v>0</v>
      </c>
      <c r="E68" s="517">
        <v>0</v>
      </c>
      <c r="F68" s="517">
        <v>0</v>
      </c>
      <c r="G68" s="517">
        <v>0</v>
      </c>
      <c r="H68" s="517">
        <v>0</v>
      </c>
      <c r="I68" s="517">
        <v>0</v>
      </c>
      <c r="J68" s="517">
        <v>0</v>
      </c>
      <c r="K68" s="517">
        <v>0</v>
      </c>
      <c r="L68" s="517">
        <v>0</v>
      </c>
      <c r="M68" s="517">
        <v>0</v>
      </c>
      <c r="N68" s="517">
        <v>0</v>
      </c>
      <c r="O68" s="517">
        <v>0</v>
      </c>
      <c r="P68" s="517">
        <v>0</v>
      </c>
      <c r="Q68" s="517">
        <v>0</v>
      </c>
      <c r="R68" s="517">
        <v>0</v>
      </c>
      <c r="S68" s="517">
        <v>0</v>
      </c>
      <c r="T68" s="517">
        <v>0</v>
      </c>
      <c r="U68" s="517">
        <v>0</v>
      </c>
      <c r="V68" s="517">
        <v>0</v>
      </c>
      <c r="W68" s="517">
        <v>0</v>
      </c>
      <c r="X68" s="517">
        <v>0</v>
      </c>
      <c r="Y68" s="517">
        <v>0</v>
      </c>
      <c r="Z68" s="517">
        <v>0</v>
      </c>
      <c r="AA68" s="517">
        <v>0</v>
      </c>
      <c r="AB68" s="517">
        <v>0</v>
      </c>
      <c r="AC68" s="517">
        <v>0</v>
      </c>
      <c r="AD68" s="517">
        <v>0</v>
      </c>
      <c r="AE68" s="517">
        <v>0</v>
      </c>
      <c r="AF68" s="517">
        <v>0</v>
      </c>
      <c r="AG68" s="517">
        <v>0</v>
      </c>
      <c r="AH68" s="517">
        <v>0</v>
      </c>
      <c r="AI68" s="517">
        <v>0</v>
      </c>
      <c r="AJ68" s="517">
        <v>0</v>
      </c>
      <c r="AK68" s="517">
        <v>0</v>
      </c>
      <c r="AL68" s="517">
        <v>0</v>
      </c>
      <c r="AM68" s="517">
        <v>0</v>
      </c>
      <c r="AN68" s="517">
        <v>0</v>
      </c>
      <c r="AO68" s="517">
        <v>0</v>
      </c>
      <c r="AP68" s="517">
        <v>0</v>
      </c>
      <c r="AQ68" s="517">
        <v>0</v>
      </c>
      <c r="AR68" s="517">
        <v>0</v>
      </c>
      <c r="AS68" s="517">
        <v>0</v>
      </c>
      <c r="AT68" s="517">
        <v>0</v>
      </c>
      <c r="AU68" s="517">
        <v>0</v>
      </c>
      <c r="AV68" s="517">
        <v>0</v>
      </c>
      <c r="AW68" s="517">
        <v>0</v>
      </c>
      <c r="AX68" s="517">
        <v>0</v>
      </c>
      <c r="AY68" s="517">
        <v>0</v>
      </c>
      <c r="AZ68" s="517">
        <v>0</v>
      </c>
      <c r="BA68" s="517">
        <v>0</v>
      </c>
      <c r="BB68" s="517">
        <v>0</v>
      </c>
      <c r="BC68" s="517">
        <v>0</v>
      </c>
      <c r="BD68" s="517">
        <v>0</v>
      </c>
      <c r="BE68" s="517">
        <v>0</v>
      </c>
      <c r="BF68" s="517">
        <v>0</v>
      </c>
      <c r="BG68" s="517">
        <v>0</v>
      </c>
      <c r="BH68" s="517">
        <v>0</v>
      </c>
      <c r="BI68" s="517">
        <v>0</v>
      </c>
      <c r="BJ68" s="517">
        <v>0</v>
      </c>
      <c r="BK68" s="517">
        <v>0</v>
      </c>
      <c r="BL68" s="517">
        <v>4.2874555922046769</v>
      </c>
      <c r="BM68" s="517">
        <v>194.3406981553365</v>
      </c>
      <c r="BN68" s="517">
        <v>540.35882514195453</v>
      </c>
      <c r="BO68" s="517">
        <v>892.30409811182926</v>
      </c>
      <c r="BP68" s="517">
        <v>997.37234595717291</v>
      </c>
      <c r="BQ68" s="517">
        <v>935.74403602604195</v>
      </c>
      <c r="BR68" s="517">
        <v>294.85454902895907</v>
      </c>
      <c r="BS68" s="517">
        <v>122.51740435041862</v>
      </c>
      <c r="BT68" s="517">
        <v>138.69016835023527</v>
      </c>
      <c r="BU68" s="517">
        <v>166.83748624945329</v>
      </c>
      <c r="BV68" s="517">
        <v>108.96855241165375</v>
      </c>
      <c r="BW68" s="517">
        <v>66.805100617465826</v>
      </c>
      <c r="BX68" s="517">
        <v>23.099789455763556</v>
      </c>
      <c r="BY68" s="517">
        <v>19.128905463862157</v>
      </c>
      <c r="BZ68" s="517">
        <v>20.898421926524673</v>
      </c>
      <c r="CA68" s="517">
        <v>26.635952351549339</v>
      </c>
      <c r="CB68" s="517">
        <v>28.467631723523869</v>
      </c>
      <c r="CC68" s="517">
        <v>19.61191941503359</v>
      </c>
      <c r="CD68" s="517">
        <v>10.975455314076749</v>
      </c>
      <c r="CE68" s="517">
        <v>48.404050200761311</v>
      </c>
      <c r="CF68" s="517">
        <v>64.497213147958917</v>
      </c>
      <c r="CG68" s="517">
        <v>74.76937493920795</v>
      </c>
      <c r="CH68" s="518">
        <v>83.521649294193082</v>
      </c>
    </row>
    <row r="69" spans="1:86" x14ac:dyDescent="0.25">
      <c r="B69" s="333" t="s">
        <v>549</v>
      </c>
      <c r="C69" s="515"/>
      <c r="D69" s="517">
        <v>0</v>
      </c>
      <c r="E69" s="517">
        <v>0</v>
      </c>
      <c r="F69" s="517">
        <v>0</v>
      </c>
      <c r="G69" s="517">
        <v>0</v>
      </c>
      <c r="H69" s="517">
        <v>0</v>
      </c>
      <c r="I69" s="517">
        <v>0</v>
      </c>
      <c r="J69" s="517">
        <v>0</v>
      </c>
      <c r="K69" s="517">
        <v>0</v>
      </c>
      <c r="L69" s="517">
        <v>0</v>
      </c>
      <c r="M69" s="517">
        <v>0</v>
      </c>
      <c r="N69" s="517">
        <v>0</v>
      </c>
      <c r="O69" s="517">
        <v>0</v>
      </c>
      <c r="P69" s="517">
        <v>0</v>
      </c>
      <c r="Q69" s="517">
        <v>0</v>
      </c>
      <c r="R69" s="517">
        <v>0</v>
      </c>
      <c r="S69" s="517">
        <v>0</v>
      </c>
      <c r="T69" s="517">
        <v>0</v>
      </c>
      <c r="U69" s="517">
        <v>0</v>
      </c>
      <c r="V69" s="517">
        <v>0</v>
      </c>
      <c r="W69" s="517">
        <v>0</v>
      </c>
      <c r="X69" s="517">
        <v>0</v>
      </c>
      <c r="Y69" s="517">
        <v>0</v>
      </c>
      <c r="Z69" s="517">
        <v>0</v>
      </c>
      <c r="AA69" s="517">
        <v>0</v>
      </c>
      <c r="AB69" s="517">
        <v>0</v>
      </c>
      <c r="AC69" s="517">
        <v>0</v>
      </c>
      <c r="AD69" s="517">
        <v>0</v>
      </c>
      <c r="AE69" s="517">
        <v>0</v>
      </c>
      <c r="AF69" s="517">
        <v>0</v>
      </c>
      <c r="AG69" s="517">
        <v>0</v>
      </c>
      <c r="AH69" s="517">
        <v>0</v>
      </c>
      <c r="AI69" s="517">
        <v>0</v>
      </c>
      <c r="AJ69" s="517">
        <v>0</v>
      </c>
      <c r="AK69" s="517">
        <v>0</v>
      </c>
      <c r="AL69" s="517">
        <v>0</v>
      </c>
      <c r="AM69" s="517">
        <v>0</v>
      </c>
      <c r="AN69" s="517">
        <v>0</v>
      </c>
      <c r="AO69" s="517">
        <v>0</v>
      </c>
      <c r="AP69" s="517">
        <v>0</v>
      </c>
      <c r="AQ69" s="517">
        <v>0</v>
      </c>
      <c r="AR69" s="517">
        <v>0</v>
      </c>
      <c r="AS69" s="517">
        <v>0</v>
      </c>
      <c r="AT69" s="517">
        <v>0</v>
      </c>
      <c r="AU69" s="517">
        <v>0</v>
      </c>
      <c r="AV69" s="517">
        <v>0</v>
      </c>
      <c r="AW69" s="517">
        <v>0</v>
      </c>
      <c r="AX69" s="517">
        <v>0</v>
      </c>
      <c r="AY69" s="517">
        <v>0</v>
      </c>
      <c r="AZ69" s="517">
        <v>0</v>
      </c>
      <c r="BA69" s="517">
        <v>0</v>
      </c>
      <c r="BB69" s="517">
        <v>0</v>
      </c>
      <c r="BC69" s="517">
        <v>0</v>
      </c>
      <c r="BD69" s="517">
        <v>0</v>
      </c>
      <c r="BE69" s="517">
        <v>0</v>
      </c>
      <c r="BF69" s="517">
        <v>0</v>
      </c>
      <c r="BG69" s="517">
        <v>0</v>
      </c>
      <c r="BH69" s="517">
        <v>0</v>
      </c>
      <c r="BI69" s="517">
        <v>0</v>
      </c>
      <c r="BJ69" s="517">
        <v>0</v>
      </c>
      <c r="BK69" s="517">
        <v>0</v>
      </c>
      <c r="BL69" s="517">
        <v>3.4956783211966198</v>
      </c>
      <c r="BM69" s="517">
        <v>89.668073687267594</v>
      </c>
      <c r="BN69" s="517">
        <v>203.82185159579404</v>
      </c>
      <c r="BO69" s="517">
        <v>496.42831681605963</v>
      </c>
      <c r="BP69" s="517">
        <v>1576.9010460362265</v>
      </c>
      <c r="BQ69" s="517">
        <v>3471.7224444915141</v>
      </c>
      <c r="BR69" s="517">
        <v>4922.3435255107706</v>
      </c>
      <c r="BS69" s="517">
        <v>5692.3856893372722</v>
      </c>
      <c r="BT69" s="517">
        <v>5919.8130207538188</v>
      </c>
      <c r="BU69" s="517">
        <v>5886.4902995335187</v>
      </c>
      <c r="BV69" s="517">
        <v>5776.6518113784159</v>
      </c>
      <c r="BW69" s="517">
        <v>5657.7149639962536</v>
      </c>
      <c r="BX69" s="517">
        <v>5379.986365291782</v>
      </c>
      <c r="BY69" s="517">
        <v>5279.7589045521972</v>
      </c>
      <c r="BZ69" s="517">
        <v>4979.4121681177894</v>
      </c>
      <c r="CA69" s="517">
        <v>5144.0010448505836</v>
      </c>
      <c r="CB69" s="517">
        <v>5225.3126070936223</v>
      </c>
      <c r="CC69" s="517">
        <v>5038.2312511272912</v>
      </c>
      <c r="CD69" s="517">
        <v>5037.831978923291</v>
      </c>
      <c r="CE69" s="517">
        <v>4953.999408297118</v>
      </c>
      <c r="CF69" s="517">
        <v>4765.8032564528658</v>
      </c>
      <c r="CG69" s="517">
        <v>4563.1281607592009</v>
      </c>
      <c r="CH69" s="518">
        <v>4487.3369701206384</v>
      </c>
    </row>
    <row r="70" spans="1:86" x14ac:dyDescent="0.25">
      <c r="B70" s="72" t="s">
        <v>792</v>
      </c>
      <c r="C70" s="51"/>
      <c r="D70" s="517">
        <v>0</v>
      </c>
      <c r="E70" s="517">
        <v>0</v>
      </c>
      <c r="F70" s="517">
        <v>0</v>
      </c>
      <c r="G70" s="517">
        <v>0</v>
      </c>
      <c r="H70" s="517">
        <v>0</v>
      </c>
      <c r="I70" s="517">
        <v>0</v>
      </c>
      <c r="J70" s="517">
        <v>0</v>
      </c>
      <c r="K70" s="517">
        <v>0</v>
      </c>
      <c r="L70" s="517">
        <v>0</v>
      </c>
      <c r="M70" s="517">
        <v>0</v>
      </c>
      <c r="N70" s="517">
        <v>0</v>
      </c>
      <c r="O70" s="517">
        <v>0</v>
      </c>
      <c r="P70" s="517">
        <v>0</v>
      </c>
      <c r="Q70" s="517">
        <v>0</v>
      </c>
      <c r="R70" s="517">
        <v>0</v>
      </c>
      <c r="S70" s="517">
        <v>0</v>
      </c>
      <c r="T70" s="517">
        <v>0</v>
      </c>
      <c r="U70" s="517">
        <v>0</v>
      </c>
      <c r="V70" s="517">
        <v>0</v>
      </c>
      <c r="W70" s="517">
        <v>0</v>
      </c>
      <c r="X70" s="517">
        <v>0</v>
      </c>
      <c r="Y70" s="517">
        <v>0</v>
      </c>
      <c r="Z70" s="517">
        <v>0</v>
      </c>
      <c r="AA70" s="517">
        <v>0</v>
      </c>
      <c r="AB70" s="517">
        <v>0</v>
      </c>
      <c r="AC70" s="517">
        <v>0</v>
      </c>
      <c r="AD70" s="517">
        <v>0</v>
      </c>
      <c r="AE70" s="517">
        <v>0</v>
      </c>
      <c r="AF70" s="517">
        <v>0</v>
      </c>
      <c r="AG70" s="517">
        <v>0</v>
      </c>
      <c r="AH70" s="517">
        <v>0</v>
      </c>
      <c r="AI70" s="517">
        <v>0</v>
      </c>
      <c r="AJ70" s="517">
        <v>0</v>
      </c>
      <c r="AK70" s="517">
        <v>0</v>
      </c>
      <c r="AL70" s="517">
        <v>0</v>
      </c>
      <c r="AM70" s="517">
        <v>0</v>
      </c>
      <c r="AN70" s="517">
        <v>0</v>
      </c>
      <c r="AO70" s="517">
        <v>0</v>
      </c>
      <c r="AP70" s="517">
        <v>0</v>
      </c>
      <c r="AQ70" s="517">
        <v>0</v>
      </c>
      <c r="AR70" s="517">
        <v>0</v>
      </c>
      <c r="AS70" s="517">
        <v>0</v>
      </c>
      <c r="AT70" s="517">
        <v>0</v>
      </c>
      <c r="AU70" s="517">
        <v>0</v>
      </c>
      <c r="AV70" s="517">
        <v>0</v>
      </c>
      <c r="AW70" s="517">
        <v>0</v>
      </c>
      <c r="AX70" s="517">
        <v>0</v>
      </c>
      <c r="AY70" s="517">
        <v>0</v>
      </c>
      <c r="AZ70" s="517">
        <v>0</v>
      </c>
      <c r="BA70" s="517">
        <v>0</v>
      </c>
      <c r="BB70" s="517">
        <v>0</v>
      </c>
      <c r="BC70" s="517">
        <v>0</v>
      </c>
      <c r="BD70" s="517">
        <v>0</v>
      </c>
      <c r="BE70" s="517">
        <v>0</v>
      </c>
      <c r="BF70" s="517">
        <v>0</v>
      </c>
      <c r="BG70" s="517">
        <v>0</v>
      </c>
      <c r="BH70" s="517">
        <v>0</v>
      </c>
      <c r="BI70" s="517">
        <v>0</v>
      </c>
      <c r="BJ70" s="517">
        <v>0</v>
      </c>
      <c r="BK70" s="517">
        <v>0</v>
      </c>
      <c r="BL70" s="517">
        <f>SUM(BL71:BL73)</f>
        <v>98.945644869847143</v>
      </c>
      <c r="BM70" s="517">
        <f t="shared" ref="BM70:CH70" si="32">SUM(BM71:BM73)</f>
        <v>1067.5799302651565</v>
      </c>
      <c r="BN70" s="517">
        <f t="shared" si="32"/>
        <v>1952.6799488579218</v>
      </c>
      <c r="BO70" s="517">
        <f t="shared" si="32"/>
        <v>3227.4824495854173</v>
      </c>
      <c r="BP70" s="517">
        <f t="shared" si="32"/>
        <v>6585.9148639354516</v>
      </c>
      <c r="BQ70" s="517">
        <f t="shared" si="32"/>
        <v>9944.9781131316013</v>
      </c>
      <c r="BR70" s="517">
        <f t="shared" si="32"/>
        <v>12406.038215572913</v>
      </c>
      <c r="BS70" s="517">
        <f t="shared" si="32"/>
        <v>13857.208246363942</v>
      </c>
      <c r="BT70" s="517">
        <f t="shared" si="32"/>
        <v>14039.623182230514</v>
      </c>
      <c r="BU70" s="517">
        <f t="shared" si="32"/>
        <v>14544.920688311469</v>
      </c>
      <c r="BV70" s="517">
        <f t="shared" si="32"/>
        <v>14078.379286400103</v>
      </c>
      <c r="BW70" s="517">
        <f t="shared" si="32"/>
        <v>12159.271467575429</v>
      </c>
      <c r="BX70" s="517">
        <f t="shared" si="32"/>
        <v>10909.140918086834</v>
      </c>
      <c r="BY70" s="517">
        <f t="shared" si="32"/>
        <v>10099.373825501247</v>
      </c>
      <c r="BZ70" s="517">
        <f t="shared" si="32"/>
        <v>8720.209564601555</v>
      </c>
      <c r="CA70" s="517">
        <f t="shared" si="32"/>
        <v>8156.6677082528076</v>
      </c>
      <c r="CB70" s="517">
        <f t="shared" si="32"/>
        <v>7550.0216833498198</v>
      </c>
      <c r="CC70" s="517">
        <f t="shared" si="32"/>
        <v>1926.9129292091843</v>
      </c>
      <c r="CD70" s="517">
        <f t="shared" si="32"/>
        <v>31.579829876999227</v>
      </c>
      <c r="CE70" s="517">
        <f t="shared" si="32"/>
        <v>28.691125021622902</v>
      </c>
      <c r="CF70" s="517">
        <f t="shared" si="32"/>
        <v>26.088225250110103</v>
      </c>
      <c r="CG70" s="517">
        <f t="shared" si="32"/>
        <v>23.723594823923992</v>
      </c>
      <c r="CH70" s="518">
        <f t="shared" si="32"/>
        <v>21.543109289021089</v>
      </c>
    </row>
    <row r="71" spans="1:86" x14ac:dyDescent="0.25">
      <c r="B71" s="333" t="s">
        <v>547</v>
      </c>
      <c r="C71" s="515"/>
      <c r="D71" s="517">
        <v>0</v>
      </c>
      <c r="E71" s="517">
        <v>0</v>
      </c>
      <c r="F71" s="517">
        <v>0</v>
      </c>
      <c r="G71" s="517">
        <v>0</v>
      </c>
      <c r="H71" s="517">
        <v>0</v>
      </c>
      <c r="I71" s="517">
        <v>0</v>
      </c>
      <c r="J71" s="517">
        <v>0</v>
      </c>
      <c r="K71" s="517">
        <v>0</v>
      </c>
      <c r="L71" s="517">
        <v>0</v>
      </c>
      <c r="M71" s="517">
        <v>0</v>
      </c>
      <c r="N71" s="517">
        <v>0</v>
      </c>
      <c r="O71" s="517">
        <v>0</v>
      </c>
      <c r="P71" s="517">
        <v>0</v>
      </c>
      <c r="Q71" s="517">
        <v>0</v>
      </c>
      <c r="R71" s="517">
        <v>0</v>
      </c>
      <c r="S71" s="517">
        <v>0</v>
      </c>
      <c r="T71" s="517">
        <v>0</v>
      </c>
      <c r="U71" s="517">
        <v>0</v>
      </c>
      <c r="V71" s="517">
        <v>0</v>
      </c>
      <c r="W71" s="517">
        <v>0</v>
      </c>
      <c r="X71" s="517">
        <v>0</v>
      </c>
      <c r="Y71" s="517">
        <v>0</v>
      </c>
      <c r="Z71" s="517">
        <v>0</v>
      </c>
      <c r="AA71" s="517">
        <v>0</v>
      </c>
      <c r="AB71" s="517">
        <v>0</v>
      </c>
      <c r="AC71" s="517">
        <v>0</v>
      </c>
      <c r="AD71" s="517">
        <v>0</v>
      </c>
      <c r="AE71" s="517">
        <v>0</v>
      </c>
      <c r="AF71" s="517">
        <v>0</v>
      </c>
      <c r="AG71" s="517">
        <v>0</v>
      </c>
      <c r="AH71" s="517">
        <v>0</v>
      </c>
      <c r="AI71" s="517">
        <v>0</v>
      </c>
      <c r="AJ71" s="517">
        <v>0</v>
      </c>
      <c r="AK71" s="517">
        <v>0</v>
      </c>
      <c r="AL71" s="517">
        <v>0</v>
      </c>
      <c r="AM71" s="517">
        <v>0</v>
      </c>
      <c r="AN71" s="517">
        <v>0</v>
      </c>
      <c r="AO71" s="517">
        <v>0</v>
      </c>
      <c r="AP71" s="517">
        <v>0</v>
      </c>
      <c r="AQ71" s="517">
        <v>0</v>
      </c>
      <c r="AR71" s="517">
        <v>0</v>
      </c>
      <c r="AS71" s="517">
        <v>0</v>
      </c>
      <c r="AT71" s="517">
        <v>0</v>
      </c>
      <c r="AU71" s="517">
        <v>0</v>
      </c>
      <c r="AV71" s="517">
        <v>0</v>
      </c>
      <c r="AW71" s="517">
        <v>0</v>
      </c>
      <c r="AX71" s="517">
        <v>0</v>
      </c>
      <c r="AY71" s="517">
        <v>0</v>
      </c>
      <c r="AZ71" s="517">
        <v>0</v>
      </c>
      <c r="BA71" s="517">
        <v>0</v>
      </c>
      <c r="BB71" s="517">
        <v>0</v>
      </c>
      <c r="BC71" s="517">
        <v>0</v>
      </c>
      <c r="BD71" s="517">
        <v>0</v>
      </c>
      <c r="BE71" s="517">
        <v>0</v>
      </c>
      <c r="BF71" s="517">
        <v>0</v>
      </c>
      <c r="BG71" s="517">
        <v>0</v>
      </c>
      <c r="BH71" s="517">
        <v>0</v>
      </c>
      <c r="BI71" s="517">
        <v>0</v>
      </c>
      <c r="BJ71" s="517">
        <v>0</v>
      </c>
      <c r="BK71" s="517">
        <v>0</v>
      </c>
      <c r="BL71" s="517">
        <v>89.418216278083079</v>
      </c>
      <c r="BM71" s="517">
        <v>755.30691368429086</v>
      </c>
      <c r="BN71" s="517">
        <v>1080.9321855150245</v>
      </c>
      <c r="BO71" s="517">
        <v>1292.5565315804786</v>
      </c>
      <c r="BP71" s="517">
        <v>1835.6535528003276</v>
      </c>
      <c r="BQ71" s="517">
        <v>2031.7335004333668</v>
      </c>
      <c r="BR71" s="517">
        <v>2217.99471110902</v>
      </c>
      <c r="BS71" s="517">
        <v>1708.2554017365283</v>
      </c>
      <c r="BT71" s="517">
        <v>1227.6893574977071</v>
      </c>
      <c r="BU71" s="517">
        <v>1139.4412108556653</v>
      </c>
      <c r="BV71" s="517">
        <v>536.67616483244581</v>
      </c>
      <c r="BW71" s="517">
        <v>130.35189606959227</v>
      </c>
      <c r="BX71" s="517">
        <v>63.269496934149274</v>
      </c>
      <c r="BY71" s="517">
        <v>29.800602269013993</v>
      </c>
      <c r="BZ71" s="517">
        <v>11.847272990141136</v>
      </c>
      <c r="CA71" s="517">
        <v>6.2685277916866813</v>
      </c>
      <c r="CB71" s="517">
        <v>3.2515136797630499</v>
      </c>
      <c r="CC71" s="517">
        <v>0.30695827783271989</v>
      </c>
      <c r="CD71" s="517">
        <v>5.0306840783264145E-3</v>
      </c>
      <c r="CE71" s="517">
        <v>4.5705118234559035E-3</v>
      </c>
      <c r="CF71" s="517">
        <v>4.1558684739182276E-3</v>
      </c>
      <c r="CG71" s="517">
        <v>3.7791815607057929E-3</v>
      </c>
      <c r="CH71" s="518">
        <v>3.4318290288466377E-3</v>
      </c>
    </row>
    <row r="72" spans="1:86" x14ac:dyDescent="0.25">
      <c r="B72" s="333" t="s">
        <v>791</v>
      </c>
      <c r="C72" s="515"/>
      <c r="D72" s="517">
        <v>0</v>
      </c>
      <c r="E72" s="517">
        <v>0</v>
      </c>
      <c r="F72" s="517">
        <v>0</v>
      </c>
      <c r="G72" s="517">
        <v>0</v>
      </c>
      <c r="H72" s="517">
        <v>0</v>
      </c>
      <c r="I72" s="517">
        <v>0</v>
      </c>
      <c r="J72" s="517">
        <v>0</v>
      </c>
      <c r="K72" s="517">
        <v>0</v>
      </c>
      <c r="L72" s="517">
        <v>0</v>
      </c>
      <c r="M72" s="517">
        <v>0</v>
      </c>
      <c r="N72" s="517">
        <v>0</v>
      </c>
      <c r="O72" s="517">
        <v>0</v>
      </c>
      <c r="P72" s="517">
        <v>0</v>
      </c>
      <c r="Q72" s="517">
        <v>0</v>
      </c>
      <c r="R72" s="517">
        <v>0</v>
      </c>
      <c r="S72" s="517">
        <v>0</v>
      </c>
      <c r="T72" s="517">
        <v>0</v>
      </c>
      <c r="U72" s="517">
        <v>0</v>
      </c>
      <c r="V72" s="517">
        <v>0</v>
      </c>
      <c r="W72" s="517">
        <v>0</v>
      </c>
      <c r="X72" s="517">
        <v>0</v>
      </c>
      <c r="Y72" s="517">
        <v>0</v>
      </c>
      <c r="Z72" s="517">
        <v>0</v>
      </c>
      <c r="AA72" s="517">
        <v>0</v>
      </c>
      <c r="AB72" s="517">
        <v>0</v>
      </c>
      <c r="AC72" s="517">
        <v>0</v>
      </c>
      <c r="AD72" s="517">
        <v>0</v>
      </c>
      <c r="AE72" s="517">
        <v>0</v>
      </c>
      <c r="AF72" s="517">
        <v>0</v>
      </c>
      <c r="AG72" s="517">
        <v>0</v>
      </c>
      <c r="AH72" s="517">
        <v>0</v>
      </c>
      <c r="AI72" s="517">
        <v>0</v>
      </c>
      <c r="AJ72" s="517">
        <v>0</v>
      </c>
      <c r="AK72" s="517">
        <v>0</v>
      </c>
      <c r="AL72" s="517">
        <v>0</v>
      </c>
      <c r="AM72" s="517">
        <v>0</v>
      </c>
      <c r="AN72" s="517">
        <v>0</v>
      </c>
      <c r="AO72" s="517">
        <v>0</v>
      </c>
      <c r="AP72" s="517">
        <v>0</v>
      </c>
      <c r="AQ72" s="517">
        <v>0</v>
      </c>
      <c r="AR72" s="517">
        <v>0</v>
      </c>
      <c r="AS72" s="517">
        <v>0</v>
      </c>
      <c r="AT72" s="517">
        <v>0</v>
      </c>
      <c r="AU72" s="517">
        <v>0</v>
      </c>
      <c r="AV72" s="517">
        <v>0</v>
      </c>
      <c r="AW72" s="517">
        <v>0</v>
      </c>
      <c r="AX72" s="517">
        <v>0</v>
      </c>
      <c r="AY72" s="517">
        <v>0</v>
      </c>
      <c r="AZ72" s="517">
        <v>0</v>
      </c>
      <c r="BA72" s="517">
        <v>0</v>
      </c>
      <c r="BB72" s="517">
        <v>0</v>
      </c>
      <c r="BC72" s="517">
        <v>0</v>
      </c>
      <c r="BD72" s="517">
        <v>0</v>
      </c>
      <c r="BE72" s="517">
        <v>0</v>
      </c>
      <c r="BF72" s="517">
        <v>0</v>
      </c>
      <c r="BG72" s="517">
        <v>0</v>
      </c>
      <c r="BH72" s="517">
        <v>0</v>
      </c>
      <c r="BI72" s="517">
        <v>0</v>
      </c>
      <c r="BJ72" s="517">
        <v>0</v>
      </c>
      <c r="BK72" s="517">
        <v>0</v>
      </c>
      <c r="BL72" s="517">
        <v>1.3713128421154042</v>
      </c>
      <c r="BM72" s="517">
        <v>220.14330919624223</v>
      </c>
      <c r="BN72" s="517">
        <v>615.86562081372551</v>
      </c>
      <c r="BO72" s="517">
        <v>1203.8502449735429</v>
      </c>
      <c r="BP72" s="517">
        <v>2570.566407857224</v>
      </c>
      <c r="BQ72" s="517">
        <v>3532.6144403563649</v>
      </c>
      <c r="BR72" s="517">
        <v>3692.8174406622848</v>
      </c>
      <c r="BS72" s="517">
        <v>3539.1501263780906</v>
      </c>
      <c r="BT72" s="517">
        <v>3192.619000929566</v>
      </c>
      <c r="BU72" s="517">
        <v>3124.6508330774709</v>
      </c>
      <c r="BV72" s="517">
        <v>2822.3933195239197</v>
      </c>
      <c r="BW72" s="517">
        <v>1949.8479974391516</v>
      </c>
      <c r="BX72" s="517">
        <v>1464.2236118101594</v>
      </c>
      <c r="BY72" s="517">
        <v>1259.2869007570077</v>
      </c>
      <c r="BZ72" s="517">
        <v>1076.3837478698133</v>
      </c>
      <c r="CA72" s="517">
        <v>937.8194725103607</v>
      </c>
      <c r="CB72" s="517">
        <v>687.99930013894141</v>
      </c>
      <c r="CC72" s="517">
        <v>137.74611672424763</v>
      </c>
      <c r="CD72" s="517">
        <v>2.2574963644850738</v>
      </c>
      <c r="CE72" s="517">
        <v>2.0509961795733087</v>
      </c>
      <c r="CF72" s="517">
        <v>1.8649268817273148</v>
      </c>
      <c r="CG72" s="517">
        <v>1.6958903602749333</v>
      </c>
      <c r="CH72" s="518">
        <v>1.5400175076652751</v>
      </c>
    </row>
    <row r="73" spans="1:86" x14ac:dyDescent="0.25">
      <c r="B73" s="333" t="s">
        <v>549</v>
      </c>
      <c r="C73" s="515"/>
      <c r="D73" s="517">
        <v>0</v>
      </c>
      <c r="E73" s="517">
        <v>0</v>
      </c>
      <c r="F73" s="517">
        <v>0</v>
      </c>
      <c r="G73" s="517">
        <v>0</v>
      </c>
      <c r="H73" s="517">
        <v>0</v>
      </c>
      <c r="I73" s="517">
        <v>0</v>
      </c>
      <c r="J73" s="517">
        <v>0</v>
      </c>
      <c r="K73" s="517">
        <v>0</v>
      </c>
      <c r="L73" s="517">
        <v>0</v>
      </c>
      <c r="M73" s="517">
        <v>0</v>
      </c>
      <c r="N73" s="517">
        <v>0</v>
      </c>
      <c r="O73" s="517">
        <v>0</v>
      </c>
      <c r="P73" s="517">
        <v>0</v>
      </c>
      <c r="Q73" s="517">
        <v>0</v>
      </c>
      <c r="R73" s="517">
        <v>0</v>
      </c>
      <c r="S73" s="517">
        <v>0</v>
      </c>
      <c r="T73" s="517">
        <v>0</v>
      </c>
      <c r="U73" s="517">
        <v>0</v>
      </c>
      <c r="V73" s="517">
        <v>0</v>
      </c>
      <c r="W73" s="517">
        <v>0</v>
      </c>
      <c r="X73" s="517">
        <v>0</v>
      </c>
      <c r="Y73" s="517">
        <v>0</v>
      </c>
      <c r="Z73" s="517">
        <v>0</v>
      </c>
      <c r="AA73" s="517">
        <v>0</v>
      </c>
      <c r="AB73" s="517">
        <v>0</v>
      </c>
      <c r="AC73" s="517">
        <v>0</v>
      </c>
      <c r="AD73" s="517">
        <v>0</v>
      </c>
      <c r="AE73" s="517">
        <v>0</v>
      </c>
      <c r="AF73" s="517">
        <v>0</v>
      </c>
      <c r="AG73" s="517">
        <v>0</v>
      </c>
      <c r="AH73" s="517">
        <v>0</v>
      </c>
      <c r="AI73" s="517">
        <v>0</v>
      </c>
      <c r="AJ73" s="517">
        <v>0</v>
      </c>
      <c r="AK73" s="517">
        <v>0</v>
      </c>
      <c r="AL73" s="517">
        <v>0</v>
      </c>
      <c r="AM73" s="517">
        <v>0</v>
      </c>
      <c r="AN73" s="517">
        <v>0</v>
      </c>
      <c r="AO73" s="517">
        <v>0</v>
      </c>
      <c r="AP73" s="517">
        <v>0</v>
      </c>
      <c r="AQ73" s="517">
        <v>0</v>
      </c>
      <c r="AR73" s="517">
        <v>0</v>
      </c>
      <c r="AS73" s="517">
        <v>0</v>
      </c>
      <c r="AT73" s="517">
        <v>0</v>
      </c>
      <c r="AU73" s="517">
        <v>0</v>
      </c>
      <c r="AV73" s="517">
        <v>0</v>
      </c>
      <c r="AW73" s="517">
        <v>0</v>
      </c>
      <c r="AX73" s="517">
        <v>0</v>
      </c>
      <c r="AY73" s="517">
        <v>0</v>
      </c>
      <c r="AZ73" s="517">
        <v>0</v>
      </c>
      <c r="BA73" s="517">
        <v>0</v>
      </c>
      <c r="BB73" s="517">
        <v>0</v>
      </c>
      <c r="BC73" s="517">
        <v>0</v>
      </c>
      <c r="BD73" s="517">
        <v>0</v>
      </c>
      <c r="BE73" s="517">
        <v>0</v>
      </c>
      <c r="BF73" s="517">
        <v>0</v>
      </c>
      <c r="BG73" s="517">
        <v>0</v>
      </c>
      <c r="BH73" s="517">
        <v>0</v>
      </c>
      <c r="BI73" s="517">
        <v>0</v>
      </c>
      <c r="BJ73" s="517">
        <v>0</v>
      </c>
      <c r="BK73" s="517">
        <v>0</v>
      </c>
      <c r="BL73" s="517">
        <v>8.1561157496486612</v>
      </c>
      <c r="BM73" s="517">
        <v>92.129707384623288</v>
      </c>
      <c r="BN73" s="517">
        <v>255.88214252917169</v>
      </c>
      <c r="BO73" s="517">
        <v>731.07567303139604</v>
      </c>
      <c r="BP73" s="517">
        <v>2179.6949032778998</v>
      </c>
      <c r="BQ73" s="517">
        <v>4380.6301723418683</v>
      </c>
      <c r="BR73" s="517">
        <v>6495.2260638016096</v>
      </c>
      <c r="BS73" s="517">
        <v>8609.8027182493224</v>
      </c>
      <c r="BT73" s="517">
        <v>9619.3148238032409</v>
      </c>
      <c r="BU73" s="517">
        <v>10280.828644378333</v>
      </c>
      <c r="BV73" s="517">
        <v>10719.309802043737</v>
      </c>
      <c r="BW73" s="517">
        <v>10079.071574066684</v>
      </c>
      <c r="BX73" s="517">
        <v>9381.6478093425249</v>
      </c>
      <c r="BY73" s="517">
        <v>8810.2863224752255</v>
      </c>
      <c r="BZ73" s="517">
        <v>7631.9785437416012</v>
      </c>
      <c r="CA73" s="517">
        <v>7212.5797079507602</v>
      </c>
      <c r="CB73" s="517">
        <v>6858.7708695311157</v>
      </c>
      <c r="CC73" s="517">
        <v>1788.859854207104</v>
      </c>
      <c r="CD73" s="517">
        <v>29.317302828435828</v>
      </c>
      <c r="CE73" s="517">
        <v>26.635558330226139</v>
      </c>
      <c r="CF73" s="517">
        <v>24.21914249990887</v>
      </c>
      <c r="CG73" s="517">
        <v>22.023925282088353</v>
      </c>
      <c r="CH73" s="518">
        <v>19.999659952326969</v>
      </c>
    </row>
    <row r="74" spans="1:86" s="287" customFormat="1" ht="26.25" customHeight="1" x14ac:dyDescent="0.3">
      <c r="B74" s="79" t="s">
        <v>405</v>
      </c>
      <c r="C74" s="272"/>
      <c r="D74" s="510">
        <v>0</v>
      </c>
      <c r="E74" s="510">
        <v>0</v>
      </c>
      <c r="F74" s="510">
        <v>0</v>
      </c>
      <c r="G74" s="510">
        <v>0</v>
      </c>
      <c r="H74" s="510">
        <v>0</v>
      </c>
      <c r="I74" s="510">
        <v>0</v>
      </c>
      <c r="J74" s="510">
        <v>0</v>
      </c>
      <c r="K74" s="510">
        <v>0</v>
      </c>
      <c r="L74" s="510">
        <v>0</v>
      </c>
      <c r="M74" s="510">
        <v>0</v>
      </c>
      <c r="N74" s="510">
        <v>0</v>
      </c>
      <c r="O74" s="510">
        <v>0</v>
      </c>
      <c r="P74" s="510">
        <v>0</v>
      </c>
      <c r="Q74" s="510">
        <v>0</v>
      </c>
      <c r="R74" s="510">
        <v>0</v>
      </c>
      <c r="S74" s="510">
        <v>0</v>
      </c>
      <c r="T74" s="510">
        <v>0</v>
      </c>
      <c r="U74" s="510">
        <v>0</v>
      </c>
      <c r="V74" s="510">
        <v>0</v>
      </c>
      <c r="W74" s="510">
        <v>0</v>
      </c>
      <c r="X74" s="510">
        <v>0</v>
      </c>
      <c r="Y74" s="510">
        <v>0</v>
      </c>
      <c r="Z74" s="510">
        <v>0</v>
      </c>
      <c r="AA74" s="510">
        <v>0</v>
      </c>
      <c r="AB74" s="510">
        <v>0</v>
      </c>
      <c r="AC74" s="510">
        <v>0</v>
      </c>
      <c r="AD74" s="510">
        <v>0</v>
      </c>
      <c r="AE74" s="510">
        <v>0</v>
      </c>
      <c r="AF74" s="510">
        <v>0</v>
      </c>
      <c r="AG74" s="510">
        <v>0</v>
      </c>
      <c r="AH74" s="510">
        <f t="shared" ref="AH74:CH74" si="33">SUM(AH78,AH81)</f>
        <v>0</v>
      </c>
      <c r="AI74" s="510">
        <f t="shared" si="33"/>
        <v>0</v>
      </c>
      <c r="AJ74" s="510">
        <f t="shared" si="33"/>
        <v>0</v>
      </c>
      <c r="AK74" s="510">
        <f t="shared" si="33"/>
        <v>0</v>
      </c>
      <c r="AL74" s="510">
        <f t="shared" si="33"/>
        <v>0</v>
      </c>
      <c r="AM74" s="510">
        <f t="shared" si="33"/>
        <v>0</v>
      </c>
      <c r="AN74" s="510">
        <f t="shared" si="33"/>
        <v>0</v>
      </c>
      <c r="AO74" s="510">
        <f t="shared" si="33"/>
        <v>0</v>
      </c>
      <c r="AP74" s="510">
        <f t="shared" si="33"/>
        <v>0</v>
      </c>
      <c r="AQ74" s="510">
        <f t="shared" si="33"/>
        <v>0</v>
      </c>
      <c r="AR74" s="510">
        <f t="shared" si="33"/>
        <v>0</v>
      </c>
      <c r="AS74" s="510">
        <f t="shared" si="33"/>
        <v>0</v>
      </c>
      <c r="AT74" s="510">
        <f t="shared" si="33"/>
        <v>0</v>
      </c>
      <c r="AU74" s="510">
        <f t="shared" si="33"/>
        <v>0</v>
      </c>
      <c r="AV74" s="510">
        <f t="shared" si="33"/>
        <v>0</v>
      </c>
      <c r="AW74" s="510">
        <f t="shared" si="33"/>
        <v>0</v>
      </c>
      <c r="AX74" s="510">
        <f t="shared" si="33"/>
        <v>0</v>
      </c>
      <c r="AY74" s="510">
        <f t="shared" si="33"/>
        <v>15849.042601160611</v>
      </c>
      <c r="AZ74" s="510">
        <f t="shared" si="33"/>
        <v>15408.246953844928</v>
      </c>
      <c r="BA74" s="510">
        <f t="shared" si="33"/>
        <v>14868.27446576667</v>
      </c>
      <c r="BB74" s="510">
        <f t="shared" si="33"/>
        <v>14342.424644952298</v>
      </c>
      <c r="BC74" s="510">
        <f t="shared" si="33"/>
        <v>13267.353539368734</v>
      </c>
      <c r="BD74" s="510">
        <f t="shared" si="33"/>
        <v>13103.936642063498</v>
      </c>
      <c r="BE74" s="510">
        <f t="shared" si="33"/>
        <v>12813.858872174218</v>
      </c>
      <c r="BF74" s="510">
        <f t="shared" si="33"/>
        <v>12572.266834224412</v>
      </c>
      <c r="BG74" s="510">
        <f t="shared" si="33"/>
        <v>12209.794008620371</v>
      </c>
      <c r="BH74" s="510">
        <f t="shared" si="33"/>
        <v>11746.853804250393</v>
      </c>
      <c r="BI74" s="510">
        <f t="shared" si="33"/>
        <v>11412.060695127961</v>
      </c>
      <c r="BJ74" s="510">
        <f t="shared" si="33"/>
        <v>10939.51599537565</v>
      </c>
      <c r="BK74" s="510">
        <f t="shared" si="33"/>
        <v>10878.064949694115</v>
      </c>
      <c r="BL74" s="510">
        <f t="shared" si="33"/>
        <v>10264.817455359662</v>
      </c>
      <c r="BM74" s="510">
        <f t="shared" si="33"/>
        <v>9499.983715293396</v>
      </c>
      <c r="BN74" s="510">
        <f t="shared" si="33"/>
        <v>8496.4485060885872</v>
      </c>
      <c r="BO74" s="510">
        <f t="shared" si="33"/>
        <v>7389.4216561097801</v>
      </c>
      <c r="BP74" s="510">
        <f t="shared" si="33"/>
        <v>4821.2158754936991</v>
      </c>
      <c r="BQ74" s="510">
        <f t="shared" si="33"/>
        <v>1711.0722975787232</v>
      </c>
      <c r="BR74" s="510">
        <f t="shared" si="33"/>
        <v>347.63514061991373</v>
      </c>
      <c r="BS74" s="510">
        <f t="shared" si="33"/>
        <v>87.432355913927083</v>
      </c>
      <c r="BT74" s="510">
        <f t="shared" si="33"/>
        <v>20.616816804224584</v>
      </c>
      <c r="BU74" s="510">
        <f t="shared" si="33"/>
        <v>12.203446298505744</v>
      </c>
      <c r="BV74" s="510">
        <f t="shared" si="33"/>
        <v>0</v>
      </c>
      <c r="BW74" s="510">
        <f t="shared" si="33"/>
        <v>6.2809240687978249</v>
      </c>
      <c r="BX74" s="510">
        <f t="shared" si="33"/>
        <v>5.7250804831800552</v>
      </c>
      <c r="BY74" s="510">
        <f t="shared" si="33"/>
        <v>0</v>
      </c>
      <c r="BZ74" s="510">
        <f t="shared" si="33"/>
        <v>13.562234600791374</v>
      </c>
      <c r="CA74" s="510">
        <f t="shared" si="33"/>
        <v>-0.99513629330007369</v>
      </c>
      <c r="CB74" s="510">
        <f t="shared" si="33"/>
        <v>0.94134785952415523</v>
      </c>
      <c r="CC74" s="510">
        <f t="shared" si="33"/>
        <v>2.6168698372186894</v>
      </c>
      <c r="CD74" s="510">
        <f t="shared" si="33"/>
        <v>1.2498942610542521</v>
      </c>
      <c r="CE74" s="510">
        <f t="shared" si="33"/>
        <v>1.2728275247062883</v>
      </c>
      <c r="CF74" s="510">
        <f t="shared" si="33"/>
        <v>1.2829797898963708</v>
      </c>
      <c r="CG74" s="510">
        <f t="shared" si="33"/>
        <v>0.62082363736181745</v>
      </c>
      <c r="CH74" s="513">
        <f t="shared" si="33"/>
        <v>1.9787022109929631</v>
      </c>
    </row>
    <row r="75" spans="1:86" x14ac:dyDescent="0.25">
      <c r="B75" s="72" t="s">
        <v>793</v>
      </c>
      <c r="C75" s="51"/>
      <c r="D75" s="517">
        <v>0</v>
      </c>
      <c r="E75" s="517">
        <v>0</v>
      </c>
      <c r="F75" s="517">
        <v>0</v>
      </c>
      <c r="G75" s="517">
        <v>0</v>
      </c>
      <c r="H75" s="517">
        <v>0</v>
      </c>
      <c r="I75" s="517">
        <v>0</v>
      </c>
      <c r="J75" s="517">
        <v>0</v>
      </c>
      <c r="K75" s="517">
        <v>0</v>
      </c>
      <c r="L75" s="517">
        <v>0</v>
      </c>
      <c r="M75" s="517">
        <v>0</v>
      </c>
      <c r="N75" s="517">
        <v>0</v>
      </c>
      <c r="O75" s="517">
        <v>0</v>
      </c>
      <c r="P75" s="517">
        <v>0</v>
      </c>
      <c r="Q75" s="517">
        <v>0</v>
      </c>
      <c r="R75" s="517">
        <v>0</v>
      </c>
      <c r="S75" s="517">
        <v>0</v>
      </c>
      <c r="T75" s="517">
        <v>0</v>
      </c>
      <c r="U75" s="517">
        <v>0</v>
      </c>
      <c r="V75" s="517">
        <v>0</v>
      </c>
      <c r="W75" s="517">
        <v>0</v>
      </c>
      <c r="X75" s="517">
        <v>0</v>
      </c>
      <c r="Y75" s="517">
        <v>0</v>
      </c>
      <c r="Z75" s="517">
        <v>0</v>
      </c>
      <c r="AA75" s="517">
        <v>0</v>
      </c>
      <c r="AB75" s="517">
        <v>0</v>
      </c>
      <c r="AC75" s="517">
        <v>0</v>
      </c>
      <c r="AD75" s="517">
        <v>0</v>
      </c>
      <c r="AE75" s="517">
        <v>0</v>
      </c>
      <c r="AF75" s="517">
        <v>0</v>
      </c>
      <c r="AG75" s="517">
        <v>0</v>
      </c>
      <c r="AH75" s="517">
        <v>0</v>
      </c>
      <c r="AI75" s="517">
        <v>0</v>
      </c>
      <c r="AJ75" s="517">
        <v>0</v>
      </c>
      <c r="AK75" s="517">
        <v>0</v>
      </c>
      <c r="AL75" s="517">
        <v>0</v>
      </c>
      <c r="AM75" s="517">
        <v>0</v>
      </c>
      <c r="AN75" s="517">
        <v>0</v>
      </c>
      <c r="AO75" s="517">
        <v>0</v>
      </c>
      <c r="AP75" s="517">
        <v>0</v>
      </c>
      <c r="AQ75" s="517">
        <v>0</v>
      </c>
      <c r="AR75" s="517">
        <v>0</v>
      </c>
      <c r="AS75" s="517">
        <v>0</v>
      </c>
      <c r="AT75" s="517">
        <v>0</v>
      </c>
      <c r="AU75" s="517">
        <v>0</v>
      </c>
      <c r="AV75" s="517">
        <v>0</v>
      </c>
      <c r="AW75" s="517">
        <v>0</v>
      </c>
      <c r="AX75" s="517">
        <v>0</v>
      </c>
      <c r="AY75" s="517">
        <v>578.70356025457932</v>
      </c>
      <c r="AZ75" s="517">
        <v>628.92946324120373</v>
      </c>
      <c r="BA75" s="517">
        <v>637.46891916503466</v>
      </c>
      <c r="BB75" s="517">
        <v>559.2655266699777</v>
      </c>
      <c r="BC75" s="517">
        <v>645.09617201743276</v>
      </c>
      <c r="BD75" s="517">
        <v>645.40224898206156</v>
      </c>
      <c r="BE75" s="517">
        <v>632.31852433700988</v>
      </c>
      <c r="BF75" s="517">
        <v>712.31023785637694</v>
      </c>
      <c r="BG75" s="517">
        <v>594.44536986886135</v>
      </c>
      <c r="BH75" s="517">
        <v>536.80786751677226</v>
      </c>
      <c r="BI75" s="517">
        <v>477.18624702906789</v>
      </c>
      <c r="BJ75" s="517">
        <v>483.14996632739832</v>
      </c>
      <c r="BK75" s="517">
        <v>449.67416660420884</v>
      </c>
      <c r="BL75" s="517">
        <v>367.80841769844523</v>
      </c>
      <c r="BM75" s="517">
        <v>39.972670909990001</v>
      </c>
      <c r="BN75" s="517">
        <v>38.541237318658141</v>
      </c>
      <c r="BO75" s="517">
        <v>18.610859520732912</v>
      </c>
      <c r="BP75" s="517">
        <v>7.0289249784961321</v>
      </c>
      <c r="BQ75" s="517">
        <v>4.5679303465941725</v>
      </c>
      <c r="BR75" s="517">
        <v>0.82228280396750686</v>
      </c>
      <c r="BS75" s="517">
        <v>0.11106103571781521</v>
      </c>
      <c r="BT75" s="517">
        <v>2.2264881924309241E-2</v>
      </c>
      <c r="BU75" s="517">
        <v>1.0601787770833853E-2</v>
      </c>
      <c r="BV75" s="517">
        <v>0</v>
      </c>
      <c r="BW75" s="517">
        <v>0</v>
      </c>
      <c r="BX75" s="517">
        <v>0</v>
      </c>
      <c r="BY75" s="517">
        <v>0</v>
      </c>
      <c r="BZ75" s="517">
        <v>0</v>
      </c>
      <c r="CA75" s="517">
        <v>0</v>
      </c>
      <c r="CB75" s="517">
        <v>0</v>
      </c>
      <c r="CC75" s="517">
        <v>0</v>
      </c>
      <c r="CD75" s="517">
        <v>0</v>
      </c>
      <c r="CE75" s="517">
        <v>0</v>
      </c>
      <c r="CF75" s="517">
        <v>0</v>
      </c>
      <c r="CG75" s="517">
        <v>0</v>
      </c>
      <c r="CH75" s="518">
        <v>0</v>
      </c>
    </row>
    <row r="76" spans="1:86" x14ac:dyDescent="0.25">
      <c r="B76" s="72" t="s">
        <v>794</v>
      </c>
      <c r="C76" s="51"/>
      <c r="D76" s="517">
        <v>0</v>
      </c>
      <c r="E76" s="517">
        <v>0</v>
      </c>
      <c r="F76" s="517">
        <v>0</v>
      </c>
      <c r="G76" s="517">
        <v>0</v>
      </c>
      <c r="H76" s="517">
        <v>0</v>
      </c>
      <c r="I76" s="517">
        <v>0</v>
      </c>
      <c r="J76" s="517">
        <v>0</v>
      </c>
      <c r="K76" s="517">
        <v>0</v>
      </c>
      <c r="L76" s="517">
        <v>0</v>
      </c>
      <c r="M76" s="517">
        <v>0</v>
      </c>
      <c r="N76" s="517">
        <v>0</v>
      </c>
      <c r="O76" s="517">
        <v>0</v>
      </c>
      <c r="P76" s="517">
        <v>0</v>
      </c>
      <c r="Q76" s="517">
        <v>0</v>
      </c>
      <c r="R76" s="517">
        <v>0</v>
      </c>
      <c r="S76" s="517">
        <v>0</v>
      </c>
      <c r="T76" s="517">
        <v>0</v>
      </c>
      <c r="U76" s="517">
        <v>0</v>
      </c>
      <c r="V76" s="517">
        <v>0</v>
      </c>
      <c r="W76" s="517">
        <v>0</v>
      </c>
      <c r="X76" s="517">
        <v>0</v>
      </c>
      <c r="Y76" s="517">
        <v>0</v>
      </c>
      <c r="Z76" s="517">
        <v>0</v>
      </c>
      <c r="AA76" s="517">
        <v>0</v>
      </c>
      <c r="AB76" s="517">
        <v>0</v>
      </c>
      <c r="AC76" s="517">
        <v>0</v>
      </c>
      <c r="AD76" s="517">
        <v>0</v>
      </c>
      <c r="AE76" s="517">
        <v>0</v>
      </c>
      <c r="AF76" s="517">
        <v>0</v>
      </c>
      <c r="AG76" s="517">
        <v>0</v>
      </c>
      <c r="AH76" s="517">
        <v>0</v>
      </c>
      <c r="AI76" s="517">
        <v>0</v>
      </c>
      <c r="AJ76" s="517">
        <v>0</v>
      </c>
      <c r="AK76" s="517">
        <v>0</v>
      </c>
      <c r="AL76" s="517">
        <v>0</v>
      </c>
      <c r="AM76" s="517">
        <v>0</v>
      </c>
      <c r="AN76" s="517">
        <v>0</v>
      </c>
      <c r="AO76" s="517">
        <v>0</v>
      </c>
      <c r="AP76" s="517">
        <v>0</v>
      </c>
      <c r="AQ76" s="517">
        <v>0</v>
      </c>
      <c r="AR76" s="517">
        <v>0</v>
      </c>
      <c r="AS76" s="517">
        <v>0</v>
      </c>
      <c r="AT76" s="517">
        <v>0</v>
      </c>
      <c r="AU76" s="517">
        <v>0</v>
      </c>
      <c r="AV76" s="517">
        <v>0</v>
      </c>
      <c r="AW76" s="517">
        <v>0</v>
      </c>
      <c r="AX76" s="517">
        <v>0</v>
      </c>
      <c r="AY76" s="517">
        <v>532.03344881880105</v>
      </c>
      <c r="AZ76" s="517">
        <v>596.25722821476995</v>
      </c>
      <c r="BA76" s="517">
        <v>635.51918461930757</v>
      </c>
      <c r="BB76" s="517">
        <v>602.35655491259536</v>
      </c>
      <c r="BC76" s="517">
        <v>760.26549529874603</v>
      </c>
      <c r="BD76" s="517">
        <v>752.2499001326853</v>
      </c>
      <c r="BE76" s="517">
        <v>765.18227762307345</v>
      </c>
      <c r="BF76" s="517">
        <v>808.21112608222927</v>
      </c>
      <c r="BG76" s="517">
        <v>717.62954163660561</v>
      </c>
      <c r="BH76" s="517">
        <v>679.77167817059546</v>
      </c>
      <c r="BI76" s="517">
        <v>580.78548142106388</v>
      </c>
      <c r="BJ76" s="517">
        <v>571.84938945839474</v>
      </c>
      <c r="BK76" s="517">
        <v>544.84940762568863</v>
      </c>
      <c r="BL76" s="517">
        <v>478.72950654771125</v>
      </c>
      <c r="BM76" s="517">
        <v>138.59603351736203</v>
      </c>
      <c r="BN76" s="517">
        <v>36.658950721795954</v>
      </c>
      <c r="BO76" s="517">
        <v>21.989033654612612</v>
      </c>
      <c r="BP76" s="517">
        <v>9.1451972543243123</v>
      </c>
      <c r="BQ76" s="517">
        <v>2.211858433935618</v>
      </c>
      <c r="BR76" s="517">
        <v>1.315918876694292</v>
      </c>
      <c r="BS76" s="517">
        <v>0.15655311396419871</v>
      </c>
      <c r="BT76" s="517">
        <v>3.3874625308461276E-2</v>
      </c>
      <c r="BU76" s="517">
        <v>2.2629681315841421E-2</v>
      </c>
      <c r="BV76" s="517">
        <v>0</v>
      </c>
      <c r="BW76" s="517">
        <v>1.7669725885413445E-2</v>
      </c>
      <c r="BX76" s="517">
        <v>0</v>
      </c>
      <c r="BY76" s="517">
        <v>0</v>
      </c>
      <c r="BZ76" s="517">
        <v>0</v>
      </c>
      <c r="CA76" s="517">
        <v>0</v>
      </c>
      <c r="CB76" s="517">
        <v>0</v>
      </c>
      <c r="CC76" s="517">
        <v>0</v>
      </c>
      <c r="CD76" s="517">
        <v>0</v>
      </c>
      <c r="CE76" s="517">
        <v>0</v>
      </c>
      <c r="CF76" s="517">
        <v>0</v>
      </c>
      <c r="CG76" s="517">
        <v>0</v>
      </c>
      <c r="CH76" s="518">
        <v>0</v>
      </c>
    </row>
    <row r="77" spans="1:86" x14ac:dyDescent="0.25">
      <c r="B77" s="72" t="s">
        <v>795</v>
      </c>
      <c r="C77" s="51"/>
      <c r="D77" s="517">
        <v>0</v>
      </c>
      <c r="E77" s="517">
        <v>0</v>
      </c>
      <c r="F77" s="517">
        <v>0</v>
      </c>
      <c r="G77" s="517">
        <v>0</v>
      </c>
      <c r="H77" s="517">
        <v>0</v>
      </c>
      <c r="I77" s="517">
        <v>0</v>
      </c>
      <c r="J77" s="517">
        <v>0</v>
      </c>
      <c r="K77" s="517">
        <v>0</v>
      </c>
      <c r="L77" s="517">
        <v>0</v>
      </c>
      <c r="M77" s="517">
        <v>0</v>
      </c>
      <c r="N77" s="517">
        <v>0</v>
      </c>
      <c r="O77" s="517">
        <v>0</v>
      </c>
      <c r="P77" s="517">
        <v>0</v>
      </c>
      <c r="Q77" s="517">
        <v>0</v>
      </c>
      <c r="R77" s="517">
        <v>0</v>
      </c>
      <c r="S77" s="517">
        <v>0</v>
      </c>
      <c r="T77" s="517">
        <v>0</v>
      </c>
      <c r="U77" s="517">
        <v>0</v>
      </c>
      <c r="V77" s="517">
        <v>0</v>
      </c>
      <c r="W77" s="517">
        <v>0</v>
      </c>
      <c r="X77" s="517">
        <v>0</v>
      </c>
      <c r="Y77" s="517">
        <v>0</v>
      </c>
      <c r="Z77" s="517">
        <v>0</v>
      </c>
      <c r="AA77" s="517">
        <v>0</v>
      </c>
      <c r="AB77" s="517">
        <v>0</v>
      </c>
      <c r="AC77" s="517">
        <v>0</v>
      </c>
      <c r="AD77" s="517">
        <v>0</v>
      </c>
      <c r="AE77" s="517">
        <v>0</v>
      </c>
      <c r="AF77" s="517">
        <v>0</v>
      </c>
      <c r="AG77" s="517">
        <v>0</v>
      </c>
      <c r="AH77" s="517">
        <v>0</v>
      </c>
      <c r="AI77" s="517">
        <v>0</v>
      </c>
      <c r="AJ77" s="517">
        <v>0</v>
      </c>
      <c r="AK77" s="517">
        <v>0</v>
      </c>
      <c r="AL77" s="517">
        <v>0</v>
      </c>
      <c r="AM77" s="517">
        <v>0</v>
      </c>
      <c r="AN77" s="517">
        <v>0</v>
      </c>
      <c r="AO77" s="517">
        <v>0</v>
      </c>
      <c r="AP77" s="517">
        <v>0</v>
      </c>
      <c r="AQ77" s="517">
        <v>0</v>
      </c>
      <c r="AR77" s="517">
        <v>0</v>
      </c>
      <c r="AS77" s="517">
        <v>0</v>
      </c>
      <c r="AT77" s="517">
        <v>0</v>
      </c>
      <c r="AU77" s="517">
        <v>0</v>
      </c>
      <c r="AV77" s="517">
        <v>0</v>
      </c>
      <c r="AW77" s="517">
        <v>0</v>
      </c>
      <c r="AX77" s="517">
        <v>0</v>
      </c>
      <c r="AY77" s="517">
        <v>11869.712337341354</v>
      </c>
      <c r="AZ77" s="517">
        <v>11649.218429240818</v>
      </c>
      <c r="BA77" s="517">
        <v>11465.634645119037</v>
      </c>
      <c r="BB77" s="517">
        <v>11361.814819070712</v>
      </c>
      <c r="BC77" s="517">
        <v>10391.534214625823</v>
      </c>
      <c r="BD77" s="517">
        <v>10359.712275896669</v>
      </c>
      <c r="BE77" s="517">
        <v>10435.931668329649</v>
      </c>
      <c r="BF77" s="517">
        <v>10172.396039903237</v>
      </c>
      <c r="BG77" s="517">
        <v>10084.72020202463</v>
      </c>
      <c r="BH77" s="517">
        <v>9857.5130501886506</v>
      </c>
      <c r="BI77" s="517">
        <v>9817.4599834117198</v>
      </c>
      <c r="BJ77" s="517">
        <v>9412.2164139276283</v>
      </c>
      <c r="BK77" s="517">
        <v>9478.6943120005581</v>
      </c>
      <c r="BL77" s="517">
        <v>9079.6697864975049</v>
      </c>
      <c r="BM77" s="517">
        <v>9043.8392647658347</v>
      </c>
      <c r="BN77" s="517">
        <v>8180.5515281994558</v>
      </c>
      <c r="BO77" s="517">
        <v>7159.8548983266301</v>
      </c>
      <c r="BP77" s="517">
        <v>4681.9308470271708</v>
      </c>
      <c r="BQ77" s="517">
        <v>1663.710649648287</v>
      </c>
      <c r="BR77" s="517">
        <v>338.16215856796504</v>
      </c>
      <c r="BS77" s="517">
        <v>87.164741764245093</v>
      </c>
      <c r="BT77" s="517">
        <v>20.560677296991816</v>
      </c>
      <c r="BU77" s="517">
        <v>12.170214829419065</v>
      </c>
      <c r="BV77" s="517">
        <v>0</v>
      </c>
      <c r="BW77" s="517">
        <v>6.2632543429124095</v>
      </c>
      <c r="BX77" s="517">
        <v>5.7250804831800561</v>
      </c>
      <c r="BY77" s="517">
        <v>0</v>
      </c>
      <c r="BZ77" s="517">
        <v>13.562234600791374</v>
      </c>
      <c r="CA77" s="517">
        <v>-0.99513629330007369</v>
      </c>
      <c r="CB77" s="517">
        <v>0.94134785952415523</v>
      </c>
      <c r="CC77" s="517">
        <v>2.6168698372186894</v>
      </c>
      <c r="CD77" s="517">
        <v>1.2498942610542521</v>
      </c>
      <c r="CE77" s="517">
        <v>1.2728275247062883</v>
      </c>
      <c r="CF77" s="517">
        <v>1.2829797898963708</v>
      </c>
      <c r="CG77" s="517">
        <v>0.62082363736181745</v>
      </c>
      <c r="CH77" s="518">
        <v>1.9787022109929631</v>
      </c>
    </row>
    <row r="78" spans="1:86" x14ac:dyDescent="0.25">
      <c r="B78" s="72" t="s">
        <v>796</v>
      </c>
      <c r="C78" s="51"/>
      <c r="D78" s="517">
        <v>0</v>
      </c>
      <c r="E78" s="517">
        <v>0</v>
      </c>
      <c r="F78" s="517">
        <v>0</v>
      </c>
      <c r="G78" s="517">
        <v>0</v>
      </c>
      <c r="H78" s="517">
        <v>0</v>
      </c>
      <c r="I78" s="517">
        <v>0</v>
      </c>
      <c r="J78" s="517">
        <v>0</v>
      </c>
      <c r="K78" s="517">
        <v>0</v>
      </c>
      <c r="L78" s="517">
        <v>0</v>
      </c>
      <c r="M78" s="517">
        <v>0</v>
      </c>
      <c r="N78" s="517">
        <v>0</v>
      </c>
      <c r="O78" s="517">
        <v>0</v>
      </c>
      <c r="P78" s="517">
        <v>0</v>
      </c>
      <c r="Q78" s="517">
        <v>0</v>
      </c>
      <c r="R78" s="517">
        <v>0</v>
      </c>
      <c r="S78" s="517">
        <v>0</v>
      </c>
      <c r="T78" s="517">
        <v>0</v>
      </c>
      <c r="U78" s="517">
        <v>0</v>
      </c>
      <c r="V78" s="517">
        <v>0</v>
      </c>
      <c r="W78" s="517">
        <v>0</v>
      </c>
      <c r="X78" s="517">
        <v>0</v>
      </c>
      <c r="Y78" s="517">
        <v>0</v>
      </c>
      <c r="Z78" s="517">
        <v>0</v>
      </c>
      <c r="AA78" s="517">
        <v>0</v>
      </c>
      <c r="AB78" s="517">
        <v>0</v>
      </c>
      <c r="AC78" s="517">
        <v>0</v>
      </c>
      <c r="AD78" s="517">
        <v>0</v>
      </c>
      <c r="AE78" s="517">
        <v>0</v>
      </c>
      <c r="AF78" s="517">
        <v>0</v>
      </c>
      <c r="AG78" s="517">
        <v>0</v>
      </c>
      <c r="AH78" s="517">
        <v>0</v>
      </c>
      <c r="AI78" s="517">
        <v>0</v>
      </c>
      <c r="AJ78" s="517">
        <v>0</v>
      </c>
      <c r="AK78" s="517">
        <v>0</v>
      </c>
      <c r="AL78" s="517">
        <v>0</v>
      </c>
      <c r="AM78" s="517">
        <v>0</v>
      </c>
      <c r="AN78" s="517">
        <v>0</v>
      </c>
      <c r="AO78" s="517">
        <v>0</v>
      </c>
      <c r="AP78" s="517">
        <v>0</v>
      </c>
      <c r="AQ78" s="517">
        <v>0</v>
      </c>
      <c r="AR78" s="517">
        <v>0</v>
      </c>
      <c r="AS78" s="517">
        <v>0</v>
      </c>
      <c r="AT78" s="517">
        <v>0</v>
      </c>
      <c r="AU78" s="517">
        <v>0</v>
      </c>
      <c r="AV78" s="517">
        <v>0</v>
      </c>
      <c r="AW78" s="517">
        <v>0</v>
      </c>
      <c r="AX78" s="517">
        <v>0</v>
      </c>
      <c r="AY78" s="517">
        <f>SUM(AY79:AY80)</f>
        <v>12980.449346414738</v>
      </c>
      <c r="AZ78" s="517">
        <f t="shared" ref="AZ78:CH78" si="34">SUM(AZ79:AZ80)</f>
        <v>12874.405120696792</v>
      </c>
      <c r="BA78" s="517">
        <f t="shared" si="34"/>
        <v>12738.622748903383</v>
      </c>
      <c r="BB78" s="517">
        <f t="shared" si="34"/>
        <v>12523.436900653285</v>
      </c>
      <c r="BC78" s="517">
        <f t="shared" si="34"/>
        <v>11796.895881942004</v>
      </c>
      <c r="BD78" s="517">
        <f t="shared" si="34"/>
        <v>11757.364425011416</v>
      </c>
      <c r="BE78" s="517">
        <f t="shared" si="34"/>
        <v>11833.432470289736</v>
      </c>
      <c r="BF78" s="517">
        <f t="shared" si="34"/>
        <v>11692.917403841844</v>
      </c>
      <c r="BG78" s="517">
        <f t="shared" si="34"/>
        <v>11396.795113530097</v>
      </c>
      <c r="BH78" s="517">
        <f t="shared" si="34"/>
        <v>11074.092595876018</v>
      </c>
      <c r="BI78" s="517">
        <f t="shared" si="34"/>
        <v>10875.431711861851</v>
      </c>
      <c r="BJ78" s="517">
        <f t="shared" si="34"/>
        <v>10467.215769713421</v>
      </c>
      <c r="BK78" s="517">
        <f t="shared" si="34"/>
        <v>10473.217886230455</v>
      </c>
      <c r="BL78" s="517">
        <f t="shared" si="34"/>
        <v>9926.2077107436617</v>
      </c>
      <c r="BM78" s="517">
        <f t="shared" si="34"/>
        <v>9222.4079691931875</v>
      </c>
      <c r="BN78" s="517">
        <f t="shared" si="34"/>
        <v>8255.7517162399108</v>
      </c>
      <c r="BO78" s="517">
        <f t="shared" si="34"/>
        <v>7200.4547915019766</v>
      </c>
      <c r="BP78" s="517">
        <f t="shared" si="34"/>
        <v>4698.1049692599909</v>
      </c>
      <c r="BQ78" s="517">
        <f t="shared" si="34"/>
        <v>1670.4904384288172</v>
      </c>
      <c r="BR78" s="517">
        <f t="shared" si="34"/>
        <v>340.30036024862682</v>
      </c>
      <c r="BS78" s="517">
        <f t="shared" si="34"/>
        <v>85.936799004777669</v>
      </c>
      <c r="BT78" s="517">
        <f t="shared" si="34"/>
        <v>20.376095020534422</v>
      </c>
      <c r="BU78" s="517">
        <f t="shared" si="34"/>
        <v>12.079060915078708</v>
      </c>
      <c r="BV78" s="517">
        <f t="shared" si="34"/>
        <v>0</v>
      </c>
      <c r="BW78" s="517">
        <f t="shared" si="34"/>
        <v>6.2614587096978447</v>
      </c>
      <c r="BX78" s="517">
        <f t="shared" si="34"/>
        <v>5.7062387675030983</v>
      </c>
      <c r="BY78" s="517">
        <f t="shared" si="34"/>
        <v>0</v>
      </c>
      <c r="BZ78" s="517">
        <f t="shared" si="34"/>
        <v>13.562234600791374</v>
      </c>
      <c r="CA78" s="517">
        <f t="shared" si="34"/>
        <v>-0.99513629330007369</v>
      </c>
      <c r="CB78" s="517">
        <f t="shared" si="34"/>
        <v>0.94134785952415523</v>
      </c>
      <c r="CC78" s="517">
        <f t="shared" si="34"/>
        <v>2.6168698372186894</v>
      </c>
      <c r="CD78" s="517">
        <f t="shared" si="34"/>
        <v>1.2498942610542521</v>
      </c>
      <c r="CE78" s="517">
        <f t="shared" si="34"/>
        <v>1.2728275247062883</v>
      </c>
      <c r="CF78" s="517">
        <f t="shared" si="34"/>
        <v>1.2829797898963708</v>
      </c>
      <c r="CG78" s="517">
        <f t="shared" si="34"/>
        <v>0.62082363736181745</v>
      </c>
      <c r="CH78" s="518">
        <f t="shared" si="34"/>
        <v>1.9787022109929631</v>
      </c>
    </row>
    <row r="79" spans="1:86" x14ac:dyDescent="0.25">
      <c r="B79" s="333" t="s">
        <v>569</v>
      </c>
      <c r="C79" s="515"/>
      <c r="D79" s="517">
        <v>0</v>
      </c>
      <c r="E79" s="517">
        <v>0</v>
      </c>
      <c r="F79" s="517">
        <v>0</v>
      </c>
      <c r="G79" s="517">
        <v>0</v>
      </c>
      <c r="H79" s="517">
        <v>0</v>
      </c>
      <c r="I79" s="517">
        <v>0</v>
      </c>
      <c r="J79" s="517">
        <v>0</v>
      </c>
      <c r="K79" s="517">
        <v>0</v>
      </c>
      <c r="L79" s="517">
        <v>0</v>
      </c>
      <c r="M79" s="517">
        <v>0</v>
      </c>
      <c r="N79" s="517">
        <v>0</v>
      </c>
      <c r="O79" s="517">
        <v>0</v>
      </c>
      <c r="P79" s="517">
        <v>0</v>
      </c>
      <c r="Q79" s="517">
        <v>0</v>
      </c>
      <c r="R79" s="517">
        <v>0</v>
      </c>
      <c r="S79" s="517">
        <v>0</v>
      </c>
      <c r="T79" s="517">
        <v>0</v>
      </c>
      <c r="U79" s="517">
        <v>0</v>
      </c>
      <c r="V79" s="517">
        <v>0</v>
      </c>
      <c r="W79" s="517">
        <v>0</v>
      </c>
      <c r="X79" s="517">
        <v>0</v>
      </c>
      <c r="Y79" s="517">
        <v>0</v>
      </c>
      <c r="Z79" s="517">
        <v>0</v>
      </c>
      <c r="AA79" s="517">
        <v>0</v>
      </c>
      <c r="AB79" s="517">
        <v>0</v>
      </c>
      <c r="AC79" s="517">
        <v>0</v>
      </c>
      <c r="AD79" s="517">
        <v>0</v>
      </c>
      <c r="AE79" s="517">
        <v>0</v>
      </c>
      <c r="AF79" s="517">
        <v>0</v>
      </c>
      <c r="AG79" s="517">
        <v>0</v>
      </c>
      <c r="AH79" s="517">
        <v>0</v>
      </c>
      <c r="AI79" s="517">
        <v>0</v>
      </c>
      <c r="AJ79" s="517">
        <v>0</v>
      </c>
      <c r="AK79" s="517">
        <v>0</v>
      </c>
      <c r="AL79" s="517">
        <v>0</v>
      </c>
      <c r="AM79" s="517">
        <v>0</v>
      </c>
      <c r="AN79" s="517">
        <v>0</v>
      </c>
      <c r="AO79" s="517">
        <v>0</v>
      </c>
      <c r="AP79" s="517">
        <v>0</v>
      </c>
      <c r="AQ79" s="517">
        <v>0</v>
      </c>
      <c r="AR79" s="517">
        <v>0</v>
      </c>
      <c r="AS79" s="517">
        <v>0</v>
      </c>
      <c r="AT79" s="517">
        <v>0</v>
      </c>
      <c r="AU79" s="517">
        <v>0</v>
      </c>
      <c r="AV79" s="517">
        <v>0</v>
      </c>
      <c r="AW79" s="517">
        <v>0</v>
      </c>
      <c r="AX79" s="517">
        <v>0</v>
      </c>
      <c r="AY79" s="517">
        <v>11074.557201704685</v>
      </c>
      <c r="AZ79" s="517">
        <v>11330.645158544983</v>
      </c>
      <c r="BA79" s="517">
        <v>11556.623462223453</v>
      </c>
      <c r="BB79" s="517">
        <v>11778.100378690351</v>
      </c>
      <c r="BC79" s="517">
        <v>11522.409348639634</v>
      </c>
      <c r="BD79" s="517">
        <v>11751.391701453078</v>
      </c>
      <c r="BE79" s="517">
        <v>11833.432470289736</v>
      </c>
      <c r="BF79" s="517">
        <v>11692.917403841844</v>
      </c>
      <c r="BG79" s="517">
        <v>11396.795113530097</v>
      </c>
      <c r="BH79" s="517">
        <v>11074.092595876018</v>
      </c>
      <c r="BI79" s="517">
        <v>10875.431711861851</v>
      </c>
      <c r="BJ79" s="517">
        <v>10467.215769713421</v>
      </c>
      <c r="BK79" s="517">
        <v>10473.217886230455</v>
      </c>
      <c r="BL79" s="517">
        <v>9926.2077107436617</v>
      </c>
      <c r="BM79" s="517">
        <v>9222.4079691931875</v>
      </c>
      <c r="BN79" s="517">
        <v>8255.7517162399108</v>
      </c>
      <c r="BO79" s="517">
        <v>7200.4547915019766</v>
      </c>
      <c r="BP79" s="517">
        <v>4698.1049692599909</v>
      </c>
      <c r="BQ79" s="517">
        <v>1670.4904384288172</v>
      </c>
      <c r="BR79" s="517">
        <v>340.30036024862682</v>
      </c>
      <c r="BS79" s="517">
        <v>85.936799004777669</v>
      </c>
      <c r="BT79" s="517">
        <v>20.376095020534422</v>
      </c>
      <c r="BU79" s="517">
        <v>12.079060915078708</v>
      </c>
      <c r="BV79" s="517">
        <v>0</v>
      </c>
      <c r="BW79" s="517">
        <v>6.2614587096978447</v>
      </c>
      <c r="BX79" s="517">
        <v>5.7062387675030983</v>
      </c>
      <c r="BY79" s="517">
        <v>0</v>
      </c>
      <c r="BZ79" s="517">
        <v>13.562234600791374</v>
      </c>
      <c r="CA79" s="517">
        <v>-0.99513629330007369</v>
      </c>
      <c r="CB79" s="517">
        <v>0.94134785952415523</v>
      </c>
      <c r="CC79" s="517">
        <v>2.6168698372186894</v>
      </c>
      <c r="CD79" s="517">
        <v>1.2498942610542521</v>
      </c>
      <c r="CE79" s="517">
        <v>1.2728275247062883</v>
      </c>
      <c r="CF79" s="517">
        <v>1.2829797898963708</v>
      </c>
      <c r="CG79" s="517">
        <v>0.62082363736181745</v>
      </c>
      <c r="CH79" s="518">
        <v>1.9787022109929631</v>
      </c>
    </row>
    <row r="80" spans="1:86" x14ac:dyDescent="0.25">
      <c r="B80" s="333" t="s">
        <v>568</v>
      </c>
      <c r="C80" s="515"/>
      <c r="D80" s="517">
        <v>0</v>
      </c>
      <c r="E80" s="517">
        <v>0</v>
      </c>
      <c r="F80" s="517">
        <v>0</v>
      </c>
      <c r="G80" s="517">
        <v>0</v>
      </c>
      <c r="H80" s="517">
        <v>0</v>
      </c>
      <c r="I80" s="517">
        <v>0</v>
      </c>
      <c r="J80" s="517">
        <v>0</v>
      </c>
      <c r="K80" s="517">
        <v>0</v>
      </c>
      <c r="L80" s="517">
        <v>0</v>
      </c>
      <c r="M80" s="517">
        <v>0</v>
      </c>
      <c r="N80" s="517">
        <v>0</v>
      </c>
      <c r="O80" s="517">
        <v>0</v>
      </c>
      <c r="P80" s="517">
        <v>0</v>
      </c>
      <c r="Q80" s="517">
        <v>0</v>
      </c>
      <c r="R80" s="517">
        <v>0</v>
      </c>
      <c r="S80" s="517">
        <v>0</v>
      </c>
      <c r="T80" s="517">
        <v>0</v>
      </c>
      <c r="U80" s="517">
        <v>0</v>
      </c>
      <c r="V80" s="517">
        <v>0</v>
      </c>
      <c r="W80" s="517">
        <v>0</v>
      </c>
      <c r="X80" s="517">
        <v>0</v>
      </c>
      <c r="Y80" s="517">
        <v>0</v>
      </c>
      <c r="Z80" s="517">
        <v>0</v>
      </c>
      <c r="AA80" s="517">
        <v>0</v>
      </c>
      <c r="AB80" s="517">
        <v>0</v>
      </c>
      <c r="AC80" s="517">
        <v>0</v>
      </c>
      <c r="AD80" s="517">
        <v>0</v>
      </c>
      <c r="AE80" s="517">
        <v>0</v>
      </c>
      <c r="AF80" s="517">
        <v>0</v>
      </c>
      <c r="AG80" s="517">
        <v>0</v>
      </c>
      <c r="AH80" s="517">
        <v>0</v>
      </c>
      <c r="AI80" s="517">
        <v>0</v>
      </c>
      <c r="AJ80" s="517">
        <v>0</v>
      </c>
      <c r="AK80" s="517">
        <v>0</v>
      </c>
      <c r="AL80" s="517">
        <v>0</v>
      </c>
      <c r="AM80" s="517">
        <v>0</v>
      </c>
      <c r="AN80" s="517">
        <v>0</v>
      </c>
      <c r="AO80" s="517">
        <v>0</v>
      </c>
      <c r="AP80" s="517">
        <v>0</v>
      </c>
      <c r="AQ80" s="517">
        <v>0</v>
      </c>
      <c r="AR80" s="517">
        <v>0</v>
      </c>
      <c r="AS80" s="517">
        <v>0</v>
      </c>
      <c r="AT80" s="517">
        <v>0</v>
      </c>
      <c r="AU80" s="517">
        <v>0</v>
      </c>
      <c r="AV80" s="517">
        <v>0</v>
      </c>
      <c r="AW80" s="517">
        <v>0</v>
      </c>
      <c r="AX80" s="517">
        <v>0</v>
      </c>
      <c r="AY80" s="517">
        <v>1905.8921447100522</v>
      </c>
      <c r="AZ80" s="517">
        <v>1543.7599621518088</v>
      </c>
      <c r="BA80" s="517">
        <v>1181.9992866799289</v>
      </c>
      <c r="BB80" s="517">
        <v>745.33652196293417</v>
      </c>
      <c r="BC80" s="517">
        <v>274.48653330236959</v>
      </c>
      <c r="BD80" s="517">
        <v>5.972723558337667</v>
      </c>
      <c r="BE80" s="517">
        <v>0</v>
      </c>
      <c r="BF80" s="517">
        <v>0</v>
      </c>
      <c r="BG80" s="517">
        <v>0</v>
      </c>
      <c r="BH80" s="517">
        <v>0</v>
      </c>
      <c r="BI80" s="517">
        <v>0</v>
      </c>
      <c r="BJ80" s="517">
        <v>0</v>
      </c>
      <c r="BK80" s="517">
        <v>0</v>
      </c>
      <c r="BL80" s="517">
        <v>0</v>
      </c>
      <c r="BM80" s="517">
        <v>0</v>
      </c>
      <c r="BN80" s="517">
        <v>0</v>
      </c>
      <c r="BO80" s="517">
        <v>0</v>
      </c>
      <c r="BP80" s="517">
        <v>0</v>
      </c>
      <c r="BQ80" s="517">
        <v>0</v>
      </c>
      <c r="BR80" s="517">
        <v>0</v>
      </c>
      <c r="BS80" s="517">
        <v>0</v>
      </c>
      <c r="BT80" s="517">
        <v>0</v>
      </c>
      <c r="BU80" s="517">
        <v>0</v>
      </c>
      <c r="BV80" s="517">
        <v>0</v>
      </c>
      <c r="BW80" s="517">
        <v>0</v>
      </c>
      <c r="BX80" s="517">
        <v>0</v>
      </c>
      <c r="BY80" s="517">
        <v>0</v>
      </c>
      <c r="BZ80" s="517">
        <v>0</v>
      </c>
      <c r="CA80" s="517">
        <v>0</v>
      </c>
      <c r="CB80" s="517">
        <v>0</v>
      </c>
      <c r="CC80" s="517">
        <v>0</v>
      </c>
      <c r="CD80" s="517">
        <v>0</v>
      </c>
      <c r="CE80" s="517">
        <v>0</v>
      </c>
      <c r="CF80" s="517">
        <v>0</v>
      </c>
      <c r="CG80" s="517">
        <v>0</v>
      </c>
      <c r="CH80" s="518">
        <v>0</v>
      </c>
    </row>
    <row r="81" spans="1:86" x14ac:dyDescent="0.25">
      <c r="B81" s="72" t="s">
        <v>797</v>
      </c>
      <c r="C81" s="51"/>
      <c r="D81" s="517">
        <v>0</v>
      </c>
      <c r="E81" s="517">
        <v>0</v>
      </c>
      <c r="F81" s="517">
        <v>0</v>
      </c>
      <c r="G81" s="517">
        <v>0</v>
      </c>
      <c r="H81" s="517">
        <v>0</v>
      </c>
      <c r="I81" s="517">
        <v>0</v>
      </c>
      <c r="J81" s="517">
        <v>0</v>
      </c>
      <c r="K81" s="517">
        <v>0</v>
      </c>
      <c r="L81" s="517">
        <v>0</v>
      </c>
      <c r="M81" s="517">
        <v>0</v>
      </c>
      <c r="N81" s="517">
        <v>0</v>
      </c>
      <c r="O81" s="517">
        <v>0</v>
      </c>
      <c r="P81" s="517">
        <v>0</v>
      </c>
      <c r="Q81" s="517">
        <v>0</v>
      </c>
      <c r="R81" s="517">
        <v>0</v>
      </c>
      <c r="S81" s="517">
        <v>0</v>
      </c>
      <c r="T81" s="517">
        <v>0</v>
      </c>
      <c r="U81" s="517">
        <v>0</v>
      </c>
      <c r="V81" s="517">
        <v>0</v>
      </c>
      <c r="W81" s="517">
        <v>0</v>
      </c>
      <c r="X81" s="517">
        <v>0</v>
      </c>
      <c r="Y81" s="517">
        <v>0</v>
      </c>
      <c r="Z81" s="517">
        <v>0</v>
      </c>
      <c r="AA81" s="517">
        <v>0</v>
      </c>
      <c r="AB81" s="517">
        <v>0</v>
      </c>
      <c r="AC81" s="517">
        <v>0</v>
      </c>
      <c r="AD81" s="517">
        <v>0</v>
      </c>
      <c r="AE81" s="517">
        <v>0</v>
      </c>
      <c r="AF81" s="517">
        <v>0</v>
      </c>
      <c r="AG81" s="517">
        <v>0</v>
      </c>
      <c r="AH81" s="517">
        <v>0</v>
      </c>
      <c r="AI81" s="517">
        <v>0</v>
      </c>
      <c r="AJ81" s="517">
        <v>0</v>
      </c>
      <c r="AK81" s="517">
        <v>0</v>
      </c>
      <c r="AL81" s="517">
        <v>0</v>
      </c>
      <c r="AM81" s="517">
        <v>0</v>
      </c>
      <c r="AN81" s="517">
        <v>0</v>
      </c>
      <c r="AO81" s="517">
        <v>0</v>
      </c>
      <c r="AP81" s="517">
        <v>0</v>
      </c>
      <c r="AQ81" s="517">
        <v>0</v>
      </c>
      <c r="AR81" s="517">
        <v>0</v>
      </c>
      <c r="AS81" s="517">
        <v>0</v>
      </c>
      <c r="AT81" s="517">
        <v>0</v>
      </c>
      <c r="AU81" s="517">
        <v>0</v>
      </c>
      <c r="AV81" s="517">
        <v>0</v>
      </c>
      <c r="AW81" s="517">
        <v>0</v>
      </c>
      <c r="AX81" s="517">
        <v>0</v>
      </c>
      <c r="AY81" s="517">
        <v>2868.5932547458724</v>
      </c>
      <c r="AZ81" s="517">
        <v>2533.8418331481348</v>
      </c>
      <c r="BA81" s="517">
        <v>2129.6517168632877</v>
      </c>
      <c r="BB81" s="517">
        <v>1818.9877442990132</v>
      </c>
      <c r="BC81" s="517">
        <v>1470.4576574267298</v>
      </c>
      <c r="BD81" s="517">
        <v>1346.5722170520821</v>
      </c>
      <c r="BE81" s="517">
        <v>980.42640188448286</v>
      </c>
      <c r="BF81" s="517">
        <v>879.34943038256779</v>
      </c>
      <c r="BG81" s="517">
        <v>812.99889509027321</v>
      </c>
      <c r="BH81" s="517">
        <v>672.76120837437554</v>
      </c>
      <c r="BI81" s="517">
        <v>536.62898326610991</v>
      </c>
      <c r="BJ81" s="517">
        <v>472.30022566223028</v>
      </c>
      <c r="BK81" s="517">
        <v>404.8470634636588</v>
      </c>
      <c r="BL81" s="517">
        <v>338.60974461599983</v>
      </c>
      <c r="BM81" s="517">
        <v>277.57574610020833</v>
      </c>
      <c r="BN81" s="517">
        <v>240.69678984867576</v>
      </c>
      <c r="BO81" s="517">
        <v>188.96686460780353</v>
      </c>
      <c r="BP81" s="517">
        <v>123.11090623370795</v>
      </c>
      <c r="BQ81" s="517">
        <v>40.581859149905917</v>
      </c>
      <c r="BR81" s="517">
        <v>7.3347803712868913</v>
      </c>
      <c r="BS81" s="517">
        <v>1.4955569091494187</v>
      </c>
      <c r="BT81" s="517">
        <v>0.24072178369016145</v>
      </c>
      <c r="BU81" s="517">
        <v>0.12438538342703649</v>
      </c>
      <c r="BV81" s="517">
        <v>0</v>
      </c>
      <c r="BW81" s="517">
        <v>1.9465359099980498E-2</v>
      </c>
      <c r="BX81" s="517">
        <v>1.884171567695692E-2</v>
      </c>
      <c r="BY81" s="517">
        <v>0</v>
      </c>
      <c r="BZ81" s="517">
        <v>0</v>
      </c>
      <c r="CA81" s="517">
        <v>0</v>
      </c>
      <c r="CB81" s="517">
        <v>0</v>
      </c>
      <c r="CC81" s="517">
        <v>0</v>
      </c>
      <c r="CD81" s="517">
        <v>0</v>
      </c>
      <c r="CE81" s="517">
        <v>0</v>
      </c>
      <c r="CF81" s="517">
        <v>0</v>
      </c>
      <c r="CG81" s="517">
        <v>0</v>
      </c>
      <c r="CH81" s="518">
        <v>0</v>
      </c>
    </row>
    <row r="82" spans="1:86" x14ac:dyDescent="0.25">
      <c r="B82" s="333" t="s">
        <v>569</v>
      </c>
      <c r="C82" s="51"/>
      <c r="D82" s="517">
        <v>0</v>
      </c>
      <c r="E82" s="517">
        <v>0</v>
      </c>
      <c r="F82" s="517">
        <v>0</v>
      </c>
      <c r="G82" s="517">
        <v>0</v>
      </c>
      <c r="H82" s="517">
        <v>0</v>
      </c>
      <c r="I82" s="517">
        <v>0</v>
      </c>
      <c r="J82" s="517">
        <v>0</v>
      </c>
      <c r="K82" s="517">
        <v>0</v>
      </c>
      <c r="L82" s="517">
        <v>0</v>
      </c>
      <c r="M82" s="517">
        <v>0</v>
      </c>
      <c r="N82" s="517">
        <v>0</v>
      </c>
      <c r="O82" s="517">
        <v>0</v>
      </c>
      <c r="P82" s="517">
        <v>0</v>
      </c>
      <c r="Q82" s="517">
        <v>0</v>
      </c>
      <c r="R82" s="517">
        <v>0</v>
      </c>
      <c r="S82" s="517">
        <v>0</v>
      </c>
      <c r="T82" s="517">
        <v>0</v>
      </c>
      <c r="U82" s="517">
        <v>0</v>
      </c>
      <c r="V82" s="517">
        <v>0</v>
      </c>
      <c r="W82" s="517">
        <v>0</v>
      </c>
      <c r="X82" s="517">
        <v>0</v>
      </c>
      <c r="Y82" s="517">
        <v>0</v>
      </c>
      <c r="Z82" s="517">
        <v>0</v>
      </c>
      <c r="AA82" s="517">
        <v>0</v>
      </c>
      <c r="AB82" s="517">
        <v>0</v>
      </c>
      <c r="AC82" s="517">
        <v>0</v>
      </c>
      <c r="AD82" s="517">
        <v>0</v>
      </c>
      <c r="AE82" s="517">
        <v>0</v>
      </c>
      <c r="AF82" s="517">
        <v>0</v>
      </c>
      <c r="AG82" s="517">
        <v>0</v>
      </c>
      <c r="AH82" s="517">
        <v>0</v>
      </c>
      <c r="AI82" s="517">
        <v>0</v>
      </c>
      <c r="AJ82" s="517">
        <v>0</v>
      </c>
      <c r="AK82" s="517">
        <v>0</v>
      </c>
      <c r="AL82" s="517">
        <v>0</v>
      </c>
      <c r="AM82" s="517">
        <v>0</v>
      </c>
      <c r="AN82" s="517">
        <v>0</v>
      </c>
      <c r="AO82" s="517">
        <v>0</v>
      </c>
      <c r="AP82" s="517">
        <v>0</v>
      </c>
      <c r="AQ82" s="517">
        <v>0</v>
      </c>
      <c r="AR82" s="517">
        <v>0</v>
      </c>
      <c r="AS82" s="517">
        <v>0</v>
      </c>
      <c r="AT82" s="517">
        <v>0</v>
      </c>
      <c r="AU82" s="517">
        <v>0</v>
      </c>
      <c r="AV82" s="517">
        <v>0</v>
      </c>
      <c r="AW82" s="517">
        <v>0</v>
      </c>
      <c r="AX82" s="517">
        <v>0</v>
      </c>
      <c r="AY82" s="517">
        <v>2636.6844554298686</v>
      </c>
      <c r="AZ82" s="517">
        <v>2330.1724370074576</v>
      </c>
      <c r="BA82" s="517">
        <v>1971.8546376526108</v>
      </c>
      <c r="BB82" s="517">
        <v>1712.2592045668146</v>
      </c>
      <c r="BC82" s="517">
        <v>1430.8819300958287</v>
      </c>
      <c r="BD82" s="517">
        <v>1346.5722170520821</v>
      </c>
      <c r="BE82" s="517">
        <v>980.42640188448286</v>
      </c>
      <c r="BF82" s="517">
        <v>879.34943038256779</v>
      </c>
      <c r="BG82" s="517">
        <v>812.99889509027321</v>
      </c>
      <c r="BH82" s="517">
        <v>672.76120837437554</v>
      </c>
      <c r="BI82" s="517">
        <v>536.62898326610991</v>
      </c>
      <c r="BJ82" s="517">
        <v>472.30022566223028</v>
      </c>
      <c r="BK82" s="517">
        <v>404.8470634636588</v>
      </c>
      <c r="BL82" s="517">
        <v>338.60974461599983</v>
      </c>
      <c r="BM82" s="517">
        <v>277.57574610020833</v>
      </c>
      <c r="BN82" s="517">
        <v>240.69678984867576</v>
      </c>
      <c r="BO82" s="517">
        <v>188.96686460780353</v>
      </c>
      <c r="BP82" s="517">
        <v>123.11090623370795</v>
      </c>
      <c r="BQ82" s="517">
        <v>40.581859149905917</v>
      </c>
      <c r="BR82" s="517">
        <v>7.3347803712868913</v>
      </c>
      <c r="BS82" s="517">
        <v>1.4955569091494187</v>
      </c>
      <c r="BT82" s="517">
        <v>0.24072178369016145</v>
      </c>
      <c r="BU82" s="517">
        <v>0.12438538342703649</v>
      </c>
      <c r="BV82" s="517">
        <v>0</v>
      </c>
      <c r="BW82" s="517">
        <v>1.9465359099980498E-2</v>
      </c>
      <c r="BX82" s="517">
        <v>1.884171567695692E-2</v>
      </c>
      <c r="BY82" s="517">
        <v>0</v>
      </c>
      <c r="BZ82" s="517">
        <v>0</v>
      </c>
      <c r="CA82" s="517">
        <v>0</v>
      </c>
      <c r="CB82" s="517">
        <v>0</v>
      </c>
      <c r="CC82" s="517">
        <v>0</v>
      </c>
      <c r="CD82" s="517">
        <v>0</v>
      </c>
      <c r="CE82" s="517">
        <v>0</v>
      </c>
      <c r="CF82" s="517">
        <v>0</v>
      </c>
      <c r="CG82" s="517">
        <v>0</v>
      </c>
      <c r="CH82" s="518">
        <v>0</v>
      </c>
    </row>
    <row r="83" spans="1:86" x14ac:dyDescent="0.25">
      <c r="B83" s="333" t="s">
        <v>568</v>
      </c>
      <c r="C83" s="51"/>
      <c r="D83" s="517">
        <v>0</v>
      </c>
      <c r="E83" s="517">
        <v>0</v>
      </c>
      <c r="F83" s="517">
        <v>0</v>
      </c>
      <c r="G83" s="517">
        <v>0</v>
      </c>
      <c r="H83" s="517">
        <v>0</v>
      </c>
      <c r="I83" s="517">
        <v>0</v>
      </c>
      <c r="J83" s="517">
        <v>0</v>
      </c>
      <c r="K83" s="517">
        <v>0</v>
      </c>
      <c r="L83" s="517">
        <v>0</v>
      </c>
      <c r="M83" s="517">
        <v>0</v>
      </c>
      <c r="N83" s="517">
        <v>0</v>
      </c>
      <c r="O83" s="517">
        <v>0</v>
      </c>
      <c r="P83" s="517">
        <v>0</v>
      </c>
      <c r="Q83" s="517">
        <v>0</v>
      </c>
      <c r="R83" s="517">
        <v>0</v>
      </c>
      <c r="S83" s="517">
        <v>0</v>
      </c>
      <c r="T83" s="517">
        <v>0</v>
      </c>
      <c r="U83" s="517">
        <v>0</v>
      </c>
      <c r="V83" s="517">
        <v>0</v>
      </c>
      <c r="W83" s="517">
        <v>0</v>
      </c>
      <c r="X83" s="517">
        <v>0</v>
      </c>
      <c r="Y83" s="517">
        <v>0</v>
      </c>
      <c r="Z83" s="517">
        <v>0</v>
      </c>
      <c r="AA83" s="517">
        <v>0</v>
      </c>
      <c r="AB83" s="517">
        <v>0</v>
      </c>
      <c r="AC83" s="517">
        <v>0</v>
      </c>
      <c r="AD83" s="517">
        <v>0</v>
      </c>
      <c r="AE83" s="517">
        <v>0</v>
      </c>
      <c r="AF83" s="517">
        <v>0</v>
      </c>
      <c r="AG83" s="517">
        <v>0</v>
      </c>
      <c r="AH83" s="517">
        <v>0</v>
      </c>
      <c r="AI83" s="517">
        <v>0</v>
      </c>
      <c r="AJ83" s="517">
        <v>0</v>
      </c>
      <c r="AK83" s="517">
        <v>0</v>
      </c>
      <c r="AL83" s="517">
        <v>0</v>
      </c>
      <c r="AM83" s="517">
        <v>0</v>
      </c>
      <c r="AN83" s="517">
        <v>0</v>
      </c>
      <c r="AO83" s="517">
        <v>0</v>
      </c>
      <c r="AP83" s="517">
        <v>0</v>
      </c>
      <c r="AQ83" s="517">
        <v>0</v>
      </c>
      <c r="AR83" s="517">
        <v>0</v>
      </c>
      <c r="AS83" s="517">
        <v>0</v>
      </c>
      <c r="AT83" s="517">
        <v>0</v>
      </c>
      <c r="AU83" s="517">
        <v>0</v>
      </c>
      <c r="AV83" s="517">
        <v>0</v>
      </c>
      <c r="AW83" s="517">
        <v>0</v>
      </c>
      <c r="AX83" s="517">
        <v>0</v>
      </c>
      <c r="AY83" s="517">
        <v>231.90879931600384</v>
      </c>
      <c r="AZ83" s="517">
        <v>203.66939614067709</v>
      </c>
      <c r="BA83" s="517">
        <v>157.79707921067669</v>
      </c>
      <c r="BB83" s="517">
        <v>106.72853973219861</v>
      </c>
      <c r="BC83" s="517">
        <v>39.575727330901216</v>
      </c>
      <c r="BD83" s="517">
        <v>0</v>
      </c>
      <c r="BE83" s="517">
        <v>0</v>
      </c>
      <c r="BF83" s="517">
        <v>0</v>
      </c>
      <c r="BG83" s="517">
        <v>0</v>
      </c>
      <c r="BH83" s="517">
        <v>0</v>
      </c>
      <c r="BI83" s="517">
        <v>0</v>
      </c>
      <c r="BJ83" s="517">
        <v>0</v>
      </c>
      <c r="BK83" s="517">
        <v>0</v>
      </c>
      <c r="BL83" s="517">
        <v>0</v>
      </c>
      <c r="BM83" s="517">
        <v>0</v>
      </c>
      <c r="BN83" s="517">
        <v>0</v>
      </c>
      <c r="BO83" s="517">
        <v>0</v>
      </c>
      <c r="BP83" s="517">
        <v>0</v>
      </c>
      <c r="BQ83" s="517">
        <v>0</v>
      </c>
      <c r="BR83" s="517">
        <v>0</v>
      </c>
      <c r="BS83" s="517">
        <v>0</v>
      </c>
      <c r="BT83" s="517">
        <v>0</v>
      </c>
      <c r="BU83" s="517">
        <v>0</v>
      </c>
      <c r="BV83" s="517">
        <v>0</v>
      </c>
      <c r="BW83" s="517">
        <v>0</v>
      </c>
      <c r="BX83" s="517">
        <v>0</v>
      </c>
      <c r="BY83" s="517">
        <v>0</v>
      </c>
      <c r="BZ83" s="517">
        <v>0</v>
      </c>
      <c r="CA83" s="517">
        <v>0</v>
      </c>
      <c r="CB83" s="517">
        <v>0</v>
      </c>
      <c r="CC83" s="517">
        <v>0</v>
      </c>
      <c r="CD83" s="517">
        <v>0</v>
      </c>
      <c r="CE83" s="517">
        <v>0</v>
      </c>
      <c r="CF83" s="517">
        <v>0</v>
      </c>
      <c r="CG83" s="517">
        <v>0</v>
      </c>
      <c r="CH83" s="518">
        <v>0</v>
      </c>
    </row>
    <row r="84" spans="1:86" x14ac:dyDescent="0.25">
      <c r="B84" s="333"/>
      <c r="C84" s="51"/>
      <c r="D84" s="517"/>
      <c r="E84" s="517"/>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c r="AJ84" s="517"/>
      <c r="AK84" s="517"/>
      <c r="AL84" s="517"/>
      <c r="AM84" s="517"/>
      <c r="AN84" s="517"/>
      <c r="AO84" s="517"/>
      <c r="AP84" s="517"/>
      <c r="AQ84" s="517"/>
      <c r="AR84" s="517"/>
      <c r="AS84" s="517"/>
      <c r="AT84" s="517"/>
      <c r="AU84" s="517"/>
      <c r="AV84" s="517"/>
      <c r="AW84" s="517"/>
      <c r="AX84" s="517"/>
      <c r="AY84" s="517"/>
      <c r="AZ84" s="517"/>
      <c r="BA84" s="517"/>
      <c r="BB84" s="517"/>
      <c r="BC84" s="517"/>
      <c r="BD84" s="517"/>
      <c r="BE84" s="517"/>
      <c r="BF84" s="517"/>
      <c r="BG84" s="517"/>
      <c r="BH84" s="517"/>
      <c r="BI84" s="517"/>
      <c r="BJ84" s="517"/>
      <c r="BK84" s="517"/>
      <c r="BL84" s="517"/>
      <c r="BM84" s="517"/>
      <c r="BN84" s="517"/>
      <c r="BO84" s="517"/>
      <c r="BP84" s="517"/>
      <c r="BQ84" s="517"/>
      <c r="BR84" s="517"/>
      <c r="BS84" s="517"/>
      <c r="BT84" s="517"/>
      <c r="BU84" s="517"/>
      <c r="BV84" s="517"/>
      <c r="BW84" s="517"/>
      <c r="BX84" s="517"/>
      <c r="BY84" s="517"/>
      <c r="BZ84" s="517"/>
      <c r="CA84" s="517"/>
      <c r="CB84" s="517"/>
      <c r="CC84" s="517"/>
      <c r="CD84" s="517"/>
      <c r="CE84" s="517"/>
      <c r="CF84" s="517"/>
      <c r="CG84" s="517"/>
      <c r="CH84" s="518"/>
    </row>
    <row r="85" spans="1:86" s="287" customFormat="1" ht="15.6" x14ac:dyDescent="0.3">
      <c r="A85" s="461"/>
      <c r="B85" s="123" t="s">
        <v>408</v>
      </c>
      <c r="C85" s="123"/>
      <c r="D85" s="510">
        <v>0</v>
      </c>
      <c r="E85" s="510">
        <v>0</v>
      </c>
      <c r="F85" s="510">
        <v>0</v>
      </c>
      <c r="G85" s="510">
        <v>0</v>
      </c>
      <c r="H85" s="510">
        <v>0</v>
      </c>
      <c r="I85" s="510">
        <v>0</v>
      </c>
      <c r="J85" s="510">
        <v>0</v>
      </c>
      <c r="K85" s="510">
        <v>0</v>
      </c>
      <c r="L85" s="510">
        <v>0</v>
      </c>
      <c r="M85" s="510">
        <v>0</v>
      </c>
      <c r="N85" s="510">
        <v>0</v>
      </c>
      <c r="O85" s="510">
        <v>0</v>
      </c>
      <c r="P85" s="510">
        <v>0</v>
      </c>
      <c r="Q85" s="510">
        <v>0</v>
      </c>
      <c r="R85" s="510">
        <v>0</v>
      </c>
      <c r="S85" s="510">
        <v>0</v>
      </c>
      <c r="T85" s="510">
        <v>0</v>
      </c>
      <c r="U85" s="510">
        <v>0</v>
      </c>
      <c r="V85" s="510">
        <v>0</v>
      </c>
      <c r="W85" s="510">
        <v>0</v>
      </c>
      <c r="X85" s="510">
        <v>0</v>
      </c>
      <c r="Y85" s="510">
        <v>0</v>
      </c>
      <c r="Z85" s="510">
        <v>0</v>
      </c>
      <c r="AA85" s="510">
        <f t="shared" ref="AA85:AY85" si="35">SUM(AA86,AA89)</f>
        <v>1507.7593647680658</v>
      </c>
      <c r="AB85" s="510">
        <f t="shared" si="35"/>
        <v>2993.0062486441648</v>
      </c>
      <c r="AC85" s="510">
        <f t="shared" si="35"/>
        <v>3390.457794406077</v>
      </c>
      <c r="AD85" s="510">
        <f t="shared" si="35"/>
        <v>3728.1330127236351</v>
      </c>
      <c r="AE85" s="510">
        <f t="shared" si="35"/>
        <v>4201.6391907504185</v>
      </c>
      <c r="AF85" s="510">
        <f t="shared" si="35"/>
        <v>4629.6710791142623</v>
      </c>
      <c r="AG85" s="510">
        <f t="shared" si="35"/>
        <v>5071.2876026544091</v>
      </c>
      <c r="AH85" s="510">
        <f t="shared" si="35"/>
        <v>5460.2248017359161</v>
      </c>
      <c r="AI85" s="510">
        <f t="shared" si="35"/>
        <v>5533.9132913521726</v>
      </c>
      <c r="AJ85" s="510">
        <f t="shared" si="35"/>
        <v>5370.9339034063923</v>
      </c>
      <c r="AK85" s="510">
        <f t="shared" si="35"/>
        <v>5788.6991291846616</v>
      </c>
      <c r="AL85" s="510">
        <f t="shared" si="35"/>
        <v>6268.9635065676775</v>
      </c>
      <c r="AM85" s="510">
        <f t="shared" si="35"/>
        <v>7032.3312198616159</v>
      </c>
      <c r="AN85" s="510">
        <f t="shared" si="35"/>
        <v>7602.0903334166733</v>
      </c>
      <c r="AO85" s="510">
        <f t="shared" si="35"/>
        <v>7906.1667802313514</v>
      </c>
      <c r="AP85" s="510">
        <f t="shared" si="35"/>
        <v>8648.1868042579499</v>
      </c>
      <c r="AQ85" s="510">
        <f t="shared" si="35"/>
        <v>9072.7691053740473</v>
      </c>
      <c r="AR85" s="510">
        <f t="shared" si="35"/>
        <v>9613.1200551601542</v>
      </c>
      <c r="AS85" s="510">
        <f t="shared" si="35"/>
        <v>10157.640101125011</v>
      </c>
      <c r="AT85" s="510">
        <f t="shared" si="35"/>
        <v>10823.258456450621</v>
      </c>
      <c r="AU85" s="510">
        <f t="shared" si="35"/>
        <v>12638.614257700268</v>
      </c>
      <c r="AV85" s="510">
        <f t="shared" si="35"/>
        <v>13925.41026530674</v>
      </c>
      <c r="AW85" s="510">
        <f t="shared" si="35"/>
        <v>15411.478532685422</v>
      </c>
      <c r="AX85" s="510">
        <f t="shared" si="35"/>
        <v>16526.958548638224</v>
      </c>
      <c r="AY85" s="510">
        <f t="shared" si="35"/>
        <v>563.44278518714884</v>
      </c>
      <c r="AZ85" s="510">
        <v>0</v>
      </c>
      <c r="BA85" s="510">
        <v>0</v>
      </c>
      <c r="BB85" s="510">
        <v>0</v>
      </c>
      <c r="BC85" s="510">
        <v>0</v>
      </c>
      <c r="BD85" s="510">
        <v>0</v>
      </c>
      <c r="BE85" s="510">
        <v>0</v>
      </c>
      <c r="BF85" s="510">
        <v>0</v>
      </c>
      <c r="BG85" s="510">
        <v>0</v>
      </c>
      <c r="BH85" s="510">
        <v>0</v>
      </c>
      <c r="BI85" s="510">
        <v>0</v>
      </c>
      <c r="BJ85" s="510">
        <v>0</v>
      </c>
      <c r="BK85" s="510">
        <v>0</v>
      </c>
      <c r="BL85" s="510">
        <v>0</v>
      </c>
      <c r="BM85" s="510">
        <v>0</v>
      </c>
      <c r="BN85" s="510">
        <v>0</v>
      </c>
      <c r="BO85" s="510">
        <v>0</v>
      </c>
      <c r="BP85" s="510">
        <v>0</v>
      </c>
      <c r="BQ85" s="510">
        <v>0</v>
      </c>
      <c r="BR85" s="510">
        <v>0</v>
      </c>
      <c r="BS85" s="510">
        <v>0</v>
      </c>
      <c r="BT85" s="510">
        <v>0</v>
      </c>
      <c r="BU85" s="510">
        <v>0</v>
      </c>
      <c r="BV85" s="510">
        <v>0</v>
      </c>
      <c r="BW85" s="510">
        <v>0</v>
      </c>
      <c r="BX85" s="510">
        <v>0</v>
      </c>
      <c r="BY85" s="510">
        <v>0</v>
      </c>
      <c r="BZ85" s="510">
        <v>0</v>
      </c>
      <c r="CA85" s="510">
        <v>0</v>
      </c>
      <c r="CB85" s="510">
        <v>0</v>
      </c>
      <c r="CC85" s="510">
        <v>0</v>
      </c>
      <c r="CD85" s="510">
        <v>0</v>
      </c>
      <c r="CE85" s="510">
        <v>0</v>
      </c>
      <c r="CF85" s="510">
        <v>0</v>
      </c>
      <c r="CG85" s="510">
        <v>0</v>
      </c>
      <c r="CH85" s="513">
        <v>0</v>
      </c>
    </row>
    <row r="86" spans="1:86" x14ac:dyDescent="0.25">
      <c r="B86" s="72" t="s">
        <v>798</v>
      </c>
      <c r="C86" s="72"/>
      <c r="D86" s="517">
        <v>0</v>
      </c>
      <c r="E86" s="517">
        <v>0</v>
      </c>
      <c r="F86" s="517">
        <v>0</v>
      </c>
      <c r="G86" s="517">
        <v>0</v>
      </c>
      <c r="H86" s="517">
        <v>0</v>
      </c>
      <c r="I86" s="517">
        <v>0</v>
      </c>
      <c r="J86" s="517">
        <v>0</v>
      </c>
      <c r="K86" s="517">
        <v>0</v>
      </c>
      <c r="L86" s="517">
        <v>0</v>
      </c>
      <c r="M86" s="517">
        <v>0</v>
      </c>
      <c r="N86" s="517">
        <v>0</v>
      </c>
      <c r="O86" s="517">
        <v>0</v>
      </c>
      <c r="P86" s="517">
        <v>0</v>
      </c>
      <c r="Q86" s="517">
        <v>0</v>
      </c>
      <c r="R86" s="517">
        <v>0</v>
      </c>
      <c r="S86" s="517">
        <v>0</v>
      </c>
      <c r="T86" s="517">
        <v>0</v>
      </c>
      <c r="U86" s="517">
        <v>0</v>
      </c>
      <c r="V86" s="517">
        <v>0</v>
      </c>
      <c r="W86" s="517">
        <v>0</v>
      </c>
      <c r="X86" s="517">
        <v>0</v>
      </c>
      <c r="Y86" s="517">
        <v>0</v>
      </c>
      <c r="Z86" s="517">
        <v>0</v>
      </c>
      <c r="AA86" s="517">
        <v>1507.7593647680658</v>
      </c>
      <c r="AB86" s="517">
        <v>2993.0062486441648</v>
      </c>
      <c r="AC86" s="517">
        <v>3390.457794406077</v>
      </c>
      <c r="AD86" s="517">
        <v>3728.1330127236351</v>
      </c>
      <c r="AE86" s="517">
        <v>4201.6391907504185</v>
      </c>
      <c r="AF86" s="517">
        <v>4629.6710791142623</v>
      </c>
      <c r="AG86" s="517">
        <v>5071.2876026544091</v>
      </c>
      <c r="AH86" s="517">
        <v>5460.2248017359161</v>
      </c>
      <c r="AI86" s="517">
        <v>5517.2281256496035</v>
      </c>
      <c r="AJ86" s="517">
        <v>5324.2301303332933</v>
      </c>
      <c r="AK86" s="517">
        <v>5678.8406055650985</v>
      </c>
      <c r="AL86" s="517">
        <v>6060.3915882700712</v>
      </c>
      <c r="AM86" s="517">
        <v>6780.6398781251155</v>
      </c>
      <c r="AN86" s="517">
        <v>7247.1841553860158</v>
      </c>
      <c r="AO86" s="517">
        <v>7478.7154472856801</v>
      </c>
      <c r="AP86" s="517">
        <v>8022.51047512489</v>
      </c>
      <c r="AQ86" s="517">
        <v>8274.3948882390014</v>
      </c>
      <c r="AR86" s="517">
        <v>8659.6110452660432</v>
      </c>
      <c r="AS86" s="517">
        <v>9004.1553935482825</v>
      </c>
      <c r="AT86" s="517">
        <v>9428.3635717864199</v>
      </c>
      <c r="AU86" s="517">
        <v>10816.21427019588</v>
      </c>
      <c r="AV86" s="517">
        <v>11705.775126667499</v>
      </c>
      <c r="AW86" s="517">
        <v>12718.773900640173</v>
      </c>
      <c r="AX86" s="517">
        <v>13432.286292898667</v>
      </c>
      <c r="AY86" s="517">
        <v>457.34505334914076</v>
      </c>
      <c r="AZ86" s="517">
        <v>0</v>
      </c>
      <c r="BA86" s="517">
        <v>0</v>
      </c>
      <c r="BB86" s="517">
        <v>0</v>
      </c>
      <c r="BC86" s="517">
        <v>0</v>
      </c>
      <c r="BD86" s="517">
        <v>0</v>
      </c>
      <c r="BE86" s="517">
        <v>0</v>
      </c>
      <c r="BF86" s="517">
        <v>0</v>
      </c>
      <c r="BG86" s="517">
        <v>0</v>
      </c>
      <c r="BH86" s="517">
        <v>0</v>
      </c>
      <c r="BI86" s="517">
        <v>0</v>
      </c>
      <c r="BJ86" s="517">
        <v>0</v>
      </c>
      <c r="BK86" s="517">
        <v>0</v>
      </c>
      <c r="BL86" s="517">
        <v>0</v>
      </c>
      <c r="BM86" s="517">
        <v>0</v>
      </c>
      <c r="BN86" s="517">
        <v>0</v>
      </c>
      <c r="BO86" s="517">
        <v>0</v>
      </c>
      <c r="BP86" s="517">
        <v>0</v>
      </c>
      <c r="BQ86" s="517">
        <v>0</v>
      </c>
      <c r="BR86" s="517">
        <v>0</v>
      </c>
      <c r="BS86" s="517">
        <v>0</v>
      </c>
      <c r="BT86" s="517">
        <v>0</v>
      </c>
      <c r="BU86" s="517">
        <v>0</v>
      </c>
      <c r="BV86" s="517">
        <v>0</v>
      </c>
      <c r="BW86" s="517">
        <v>0</v>
      </c>
      <c r="BX86" s="517">
        <v>0</v>
      </c>
      <c r="BY86" s="517">
        <v>0</v>
      </c>
      <c r="BZ86" s="517">
        <v>0</v>
      </c>
      <c r="CA86" s="517">
        <v>0</v>
      </c>
      <c r="CB86" s="517">
        <v>0</v>
      </c>
      <c r="CC86" s="517">
        <v>0</v>
      </c>
      <c r="CD86" s="517">
        <v>0</v>
      </c>
      <c r="CE86" s="517">
        <v>0</v>
      </c>
      <c r="CF86" s="517">
        <v>0</v>
      </c>
      <c r="CG86" s="517">
        <v>0</v>
      </c>
      <c r="CH86" s="518">
        <v>0</v>
      </c>
    </row>
    <row r="87" spans="1:86" x14ac:dyDescent="0.25">
      <c r="B87" s="333" t="s">
        <v>569</v>
      </c>
      <c r="C87" s="72"/>
      <c r="D87" s="517">
        <v>0</v>
      </c>
      <c r="E87" s="517">
        <v>0</v>
      </c>
      <c r="F87" s="517">
        <v>0</v>
      </c>
      <c r="G87" s="517">
        <v>0</v>
      </c>
      <c r="H87" s="517">
        <v>0</v>
      </c>
      <c r="I87" s="517">
        <v>0</v>
      </c>
      <c r="J87" s="517">
        <v>0</v>
      </c>
      <c r="K87" s="517">
        <v>0</v>
      </c>
      <c r="L87" s="517">
        <v>0</v>
      </c>
      <c r="M87" s="517">
        <v>0</v>
      </c>
      <c r="N87" s="517">
        <v>0</v>
      </c>
      <c r="O87" s="517">
        <v>0</v>
      </c>
      <c r="P87" s="517">
        <v>0</v>
      </c>
      <c r="Q87" s="517">
        <v>0</v>
      </c>
      <c r="R87" s="517">
        <v>0</v>
      </c>
      <c r="S87" s="517">
        <v>0</v>
      </c>
      <c r="T87" s="517">
        <v>0</v>
      </c>
      <c r="U87" s="517">
        <v>0</v>
      </c>
      <c r="V87" s="517">
        <v>0</v>
      </c>
      <c r="W87" s="517">
        <v>0</v>
      </c>
      <c r="X87" s="517">
        <v>0</v>
      </c>
      <c r="Y87" s="517">
        <v>0</v>
      </c>
      <c r="Z87" s="517">
        <v>0</v>
      </c>
      <c r="AA87" s="517">
        <v>0</v>
      </c>
      <c r="AB87" s="517">
        <v>0</v>
      </c>
      <c r="AC87" s="517">
        <v>0</v>
      </c>
      <c r="AD87" s="517">
        <v>0</v>
      </c>
      <c r="AE87" s="517">
        <v>0</v>
      </c>
      <c r="AF87" s="517">
        <v>0</v>
      </c>
      <c r="AG87" s="517">
        <v>0</v>
      </c>
      <c r="AH87" s="517">
        <v>5023.4854943675318</v>
      </c>
      <c r="AI87" s="517">
        <v>5075.9293737331036</v>
      </c>
      <c r="AJ87" s="517">
        <v>4901.9392871905839</v>
      </c>
      <c r="AK87" s="517">
        <v>5227.9721553059635</v>
      </c>
      <c r="AL87" s="517">
        <v>5568.8252757815171</v>
      </c>
      <c r="AM87" s="517">
        <v>6218.1810618619174</v>
      </c>
      <c r="AN87" s="517">
        <v>6590.1705253174841</v>
      </c>
      <c r="AO87" s="517">
        <v>6695.2661956750298</v>
      </c>
      <c r="AP87" s="517">
        <v>7047.2051702125718</v>
      </c>
      <c r="AQ87" s="517">
        <v>7129.9484133040887</v>
      </c>
      <c r="AR87" s="517">
        <v>7350.6350743959802</v>
      </c>
      <c r="AS87" s="517">
        <v>7517.2229069903142</v>
      </c>
      <c r="AT87" s="517">
        <v>7738.5486743503452</v>
      </c>
      <c r="AU87" s="517">
        <v>8809.3094290827376</v>
      </c>
      <c r="AV87" s="517">
        <v>9517.4493692686774</v>
      </c>
      <c r="AW87" s="517">
        <v>10379.369076972482</v>
      </c>
      <c r="AX87" s="517">
        <v>11006.62896441611</v>
      </c>
      <c r="AY87" s="517">
        <v>374.75580859130054</v>
      </c>
      <c r="AZ87" s="517">
        <v>0</v>
      </c>
      <c r="BA87" s="517">
        <v>0</v>
      </c>
      <c r="BB87" s="517">
        <v>0</v>
      </c>
      <c r="BC87" s="517">
        <v>0</v>
      </c>
      <c r="BD87" s="517">
        <v>0</v>
      </c>
      <c r="BE87" s="517">
        <v>0</v>
      </c>
      <c r="BF87" s="517">
        <v>0</v>
      </c>
      <c r="BG87" s="517">
        <v>0</v>
      </c>
      <c r="BH87" s="517">
        <v>0</v>
      </c>
      <c r="BI87" s="517">
        <v>0</v>
      </c>
      <c r="BJ87" s="517">
        <v>0</v>
      </c>
      <c r="BK87" s="517">
        <v>0</v>
      </c>
      <c r="BL87" s="517">
        <v>0</v>
      </c>
      <c r="BM87" s="517">
        <v>0</v>
      </c>
      <c r="BN87" s="517">
        <v>0</v>
      </c>
      <c r="BO87" s="517">
        <v>0</v>
      </c>
      <c r="BP87" s="517">
        <v>0</v>
      </c>
      <c r="BQ87" s="517">
        <v>0</v>
      </c>
      <c r="BR87" s="517">
        <v>0</v>
      </c>
      <c r="BS87" s="517">
        <v>0</v>
      </c>
      <c r="BT87" s="517">
        <v>0</v>
      </c>
      <c r="BU87" s="517">
        <v>0</v>
      </c>
      <c r="BV87" s="517">
        <v>0</v>
      </c>
      <c r="BW87" s="517">
        <v>0</v>
      </c>
      <c r="BX87" s="517">
        <v>0</v>
      </c>
      <c r="BY87" s="517">
        <v>0</v>
      </c>
      <c r="BZ87" s="517">
        <v>0</v>
      </c>
      <c r="CA87" s="517">
        <v>0</v>
      </c>
      <c r="CB87" s="517">
        <v>0</v>
      </c>
      <c r="CC87" s="517">
        <v>0</v>
      </c>
      <c r="CD87" s="517">
        <v>0</v>
      </c>
      <c r="CE87" s="517">
        <v>0</v>
      </c>
      <c r="CF87" s="517">
        <v>0</v>
      </c>
      <c r="CG87" s="517">
        <v>0</v>
      </c>
      <c r="CH87" s="518">
        <v>0</v>
      </c>
    </row>
    <row r="88" spans="1:86" x14ac:dyDescent="0.25">
      <c r="B88" s="333" t="s">
        <v>568</v>
      </c>
      <c r="C88" s="72"/>
      <c r="D88" s="517">
        <v>0</v>
      </c>
      <c r="E88" s="517">
        <v>0</v>
      </c>
      <c r="F88" s="517">
        <v>0</v>
      </c>
      <c r="G88" s="517">
        <v>0</v>
      </c>
      <c r="H88" s="517">
        <v>0</v>
      </c>
      <c r="I88" s="517">
        <v>0</v>
      </c>
      <c r="J88" s="517">
        <v>0</v>
      </c>
      <c r="K88" s="517">
        <v>0</v>
      </c>
      <c r="L88" s="517">
        <v>0</v>
      </c>
      <c r="M88" s="517">
        <v>0</v>
      </c>
      <c r="N88" s="517">
        <v>0</v>
      </c>
      <c r="O88" s="517">
        <v>0</v>
      </c>
      <c r="P88" s="517">
        <v>0</v>
      </c>
      <c r="Q88" s="517">
        <v>0</v>
      </c>
      <c r="R88" s="517">
        <v>0</v>
      </c>
      <c r="S88" s="517">
        <v>0</v>
      </c>
      <c r="T88" s="517">
        <v>0</v>
      </c>
      <c r="U88" s="517">
        <v>0</v>
      </c>
      <c r="V88" s="517">
        <v>0</v>
      </c>
      <c r="W88" s="517">
        <v>0</v>
      </c>
      <c r="X88" s="517">
        <v>0</v>
      </c>
      <c r="Y88" s="517">
        <v>0</v>
      </c>
      <c r="Z88" s="517">
        <v>0</v>
      </c>
      <c r="AA88" s="517">
        <v>0</v>
      </c>
      <c r="AB88" s="517">
        <v>0</v>
      </c>
      <c r="AC88" s="517">
        <v>0</v>
      </c>
      <c r="AD88" s="517">
        <v>0</v>
      </c>
      <c r="AE88" s="517">
        <v>0</v>
      </c>
      <c r="AF88" s="517">
        <v>0</v>
      </c>
      <c r="AG88" s="517">
        <v>0</v>
      </c>
      <c r="AH88" s="517">
        <v>436.73930736838355</v>
      </c>
      <c r="AI88" s="517">
        <v>441.29875191649904</v>
      </c>
      <c r="AJ88" s="517">
        <v>422.29084314270949</v>
      </c>
      <c r="AK88" s="517">
        <v>450.86845025913414</v>
      </c>
      <c r="AL88" s="517">
        <v>491.56631248855376</v>
      </c>
      <c r="AM88" s="517">
        <v>562.45881626319863</v>
      </c>
      <c r="AN88" s="517">
        <v>657.01363006853182</v>
      </c>
      <c r="AO88" s="517">
        <v>783.44925161064964</v>
      </c>
      <c r="AP88" s="517">
        <v>975.30530491231855</v>
      </c>
      <c r="AQ88" s="517">
        <v>1144.4464749349127</v>
      </c>
      <c r="AR88" s="517">
        <v>1308.9759708700626</v>
      </c>
      <c r="AS88" s="517">
        <v>1486.9324865579679</v>
      </c>
      <c r="AT88" s="517">
        <v>1689.8148974360756</v>
      </c>
      <c r="AU88" s="517">
        <v>2006.9048411131419</v>
      </c>
      <c r="AV88" s="517">
        <v>2188.325757398823</v>
      </c>
      <c r="AW88" s="517">
        <v>2339.4048236676922</v>
      </c>
      <c r="AX88" s="517">
        <v>2425.6573284825586</v>
      </c>
      <c r="AY88" s="517">
        <v>82.589244757840177</v>
      </c>
      <c r="AZ88" s="517">
        <v>0</v>
      </c>
      <c r="BA88" s="517">
        <v>0</v>
      </c>
      <c r="BB88" s="517">
        <v>0</v>
      </c>
      <c r="BC88" s="517">
        <v>0</v>
      </c>
      <c r="BD88" s="517">
        <v>0</v>
      </c>
      <c r="BE88" s="517">
        <v>0</v>
      </c>
      <c r="BF88" s="517">
        <v>0</v>
      </c>
      <c r="BG88" s="517">
        <v>0</v>
      </c>
      <c r="BH88" s="517">
        <v>0</v>
      </c>
      <c r="BI88" s="517">
        <v>0</v>
      </c>
      <c r="BJ88" s="517">
        <v>0</v>
      </c>
      <c r="BK88" s="517">
        <v>0</v>
      </c>
      <c r="BL88" s="517">
        <v>0</v>
      </c>
      <c r="BM88" s="517">
        <v>0</v>
      </c>
      <c r="BN88" s="517">
        <v>0</v>
      </c>
      <c r="BO88" s="517">
        <v>0</v>
      </c>
      <c r="BP88" s="517">
        <v>0</v>
      </c>
      <c r="BQ88" s="517">
        <v>0</v>
      </c>
      <c r="BR88" s="517">
        <v>0</v>
      </c>
      <c r="BS88" s="517">
        <v>0</v>
      </c>
      <c r="BT88" s="517">
        <v>0</v>
      </c>
      <c r="BU88" s="517">
        <v>0</v>
      </c>
      <c r="BV88" s="517">
        <v>0</v>
      </c>
      <c r="BW88" s="517">
        <v>0</v>
      </c>
      <c r="BX88" s="517">
        <v>0</v>
      </c>
      <c r="BY88" s="517">
        <v>0</v>
      </c>
      <c r="BZ88" s="517">
        <v>0</v>
      </c>
      <c r="CA88" s="517">
        <v>0</v>
      </c>
      <c r="CB88" s="517">
        <v>0</v>
      </c>
      <c r="CC88" s="517">
        <v>0</v>
      </c>
      <c r="CD88" s="517">
        <v>0</v>
      </c>
      <c r="CE88" s="517">
        <v>0</v>
      </c>
      <c r="CF88" s="517">
        <v>0</v>
      </c>
      <c r="CG88" s="517">
        <v>0</v>
      </c>
      <c r="CH88" s="518">
        <v>0</v>
      </c>
    </row>
    <row r="89" spans="1:86" x14ac:dyDescent="0.25">
      <c r="A89" s="417"/>
      <c r="B89" s="72" t="s">
        <v>799</v>
      </c>
      <c r="C89" s="72"/>
      <c r="D89" s="517">
        <v>0</v>
      </c>
      <c r="E89" s="517">
        <v>0</v>
      </c>
      <c r="F89" s="517">
        <v>0</v>
      </c>
      <c r="G89" s="517">
        <v>0</v>
      </c>
      <c r="H89" s="517">
        <v>0</v>
      </c>
      <c r="I89" s="517">
        <v>0</v>
      </c>
      <c r="J89" s="517">
        <v>0</v>
      </c>
      <c r="K89" s="517">
        <v>0</v>
      </c>
      <c r="L89" s="517">
        <v>0</v>
      </c>
      <c r="M89" s="517">
        <v>0</v>
      </c>
      <c r="N89" s="517">
        <v>0</v>
      </c>
      <c r="O89" s="517">
        <v>0</v>
      </c>
      <c r="P89" s="517">
        <v>0</v>
      </c>
      <c r="Q89" s="517">
        <v>0</v>
      </c>
      <c r="R89" s="517">
        <v>0</v>
      </c>
      <c r="S89" s="517">
        <v>0</v>
      </c>
      <c r="T89" s="517">
        <v>0</v>
      </c>
      <c r="U89" s="517">
        <v>0</v>
      </c>
      <c r="V89" s="517">
        <v>0</v>
      </c>
      <c r="W89" s="517">
        <v>0</v>
      </c>
      <c r="X89" s="517">
        <v>0</v>
      </c>
      <c r="Y89" s="517">
        <v>0</v>
      </c>
      <c r="Z89" s="517">
        <v>0</v>
      </c>
      <c r="AA89" s="517">
        <v>0</v>
      </c>
      <c r="AB89" s="517">
        <v>0</v>
      </c>
      <c r="AC89" s="517">
        <v>0</v>
      </c>
      <c r="AD89" s="517">
        <v>0</v>
      </c>
      <c r="AE89" s="517">
        <v>0</v>
      </c>
      <c r="AF89" s="517">
        <v>0</v>
      </c>
      <c r="AG89" s="517">
        <v>0</v>
      </c>
      <c r="AH89" s="517">
        <v>0</v>
      </c>
      <c r="AI89" s="517">
        <v>16.685165702569364</v>
      </c>
      <c r="AJ89" s="517">
        <v>46.703773073099065</v>
      </c>
      <c r="AK89" s="517">
        <v>109.85852361956292</v>
      </c>
      <c r="AL89" s="517">
        <v>208.57191829760635</v>
      </c>
      <c r="AM89" s="517">
        <v>251.69134173650014</v>
      </c>
      <c r="AN89" s="517">
        <v>354.90617803065703</v>
      </c>
      <c r="AO89" s="517">
        <v>427.4513329456712</v>
      </c>
      <c r="AP89" s="517">
        <v>625.67632913306022</v>
      </c>
      <c r="AQ89" s="517">
        <v>798.37421713504546</v>
      </c>
      <c r="AR89" s="517">
        <v>953.50900989411048</v>
      </c>
      <c r="AS89" s="517">
        <v>1153.4847075767277</v>
      </c>
      <c r="AT89" s="517">
        <v>1394.894884664202</v>
      </c>
      <c r="AU89" s="517">
        <v>1822.3999875043883</v>
      </c>
      <c r="AV89" s="517">
        <v>2219.6351386392416</v>
      </c>
      <c r="AW89" s="517">
        <v>2692.7046320452473</v>
      </c>
      <c r="AX89" s="517">
        <v>3094.6722557395565</v>
      </c>
      <c r="AY89" s="517">
        <v>106.09773183800813</v>
      </c>
      <c r="AZ89" s="517">
        <v>0</v>
      </c>
      <c r="BA89" s="517">
        <v>0</v>
      </c>
      <c r="BB89" s="517">
        <v>0</v>
      </c>
      <c r="BC89" s="517">
        <v>0</v>
      </c>
      <c r="BD89" s="517">
        <v>0</v>
      </c>
      <c r="BE89" s="517">
        <v>0</v>
      </c>
      <c r="BF89" s="517">
        <v>0</v>
      </c>
      <c r="BG89" s="517">
        <v>0</v>
      </c>
      <c r="BH89" s="517">
        <v>0</v>
      </c>
      <c r="BI89" s="517">
        <v>0</v>
      </c>
      <c r="BJ89" s="517">
        <v>0</v>
      </c>
      <c r="BK89" s="517">
        <v>0</v>
      </c>
      <c r="BL89" s="517">
        <v>0</v>
      </c>
      <c r="BM89" s="517">
        <v>0</v>
      </c>
      <c r="BN89" s="517">
        <v>0</v>
      </c>
      <c r="BO89" s="517">
        <v>0</v>
      </c>
      <c r="BP89" s="517">
        <v>0</v>
      </c>
      <c r="BQ89" s="517">
        <v>0</v>
      </c>
      <c r="BR89" s="517">
        <v>0</v>
      </c>
      <c r="BS89" s="517">
        <v>0</v>
      </c>
      <c r="BT89" s="517">
        <v>0</v>
      </c>
      <c r="BU89" s="517">
        <v>0</v>
      </c>
      <c r="BV89" s="517">
        <v>0</v>
      </c>
      <c r="BW89" s="517">
        <v>0</v>
      </c>
      <c r="BX89" s="517">
        <v>0</v>
      </c>
      <c r="BY89" s="517">
        <v>0</v>
      </c>
      <c r="BZ89" s="517">
        <v>0</v>
      </c>
      <c r="CA89" s="517">
        <v>0</v>
      </c>
      <c r="CB89" s="517">
        <v>0</v>
      </c>
      <c r="CC89" s="517">
        <v>0</v>
      </c>
      <c r="CD89" s="517">
        <v>0</v>
      </c>
      <c r="CE89" s="517">
        <v>0</v>
      </c>
      <c r="CF89" s="517">
        <v>0</v>
      </c>
      <c r="CG89" s="517">
        <v>0</v>
      </c>
      <c r="CH89" s="518">
        <v>0</v>
      </c>
    </row>
    <row r="90" spans="1:86" x14ac:dyDescent="0.25">
      <c r="A90" s="417"/>
      <c r="B90" s="333" t="s">
        <v>569</v>
      </c>
      <c r="C90" s="72"/>
      <c r="D90" s="517">
        <v>0</v>
      </c>
      <c r="E90" s="517">
        <v>0</v>
      </c>
      <c r="F90" s="517">
        <v>0</v>
      </c>
      <c r="G90" s="517">
        <v>0</v>
      </c>
      <c r="H90" s="517">
        <v>0</v>
      </c>
      <c r="I90" s="517">
        <v>0</v>
      </c>
      <c r="J90" s="517">
        <v>0</v>
      </c>
      <c r="K90" s="517">
        <v>0</v>
      </c>
      <c r="L90" s="517">
        <v>0</v>
      </c>
      <c r="M90" s="517">
        <v>0</v>
      </c>
      <c r="N90" s="517">
        <v>0</v>
      </c>
      <c r="O90" s="517">
        <v>0</v>
      </c>
      <c r="P90" s="517">
        <v>0</v>
      </c>
      <c r="Q90" s="517">
        <v>0</v>
      </c>
      <c r="R90" s="517">
        <v>0</v>
      </c>
      <c r="S90" s="517">
        <v>0</v>
      </c>
      <c r="T90" s="517">
        <v>0</v>
      </c>
      <c r="U90" s="517">
        <v>0</v>
      </c>
      <c r="V90" s="517">
        <v>0</v>
      </c>
      <c r="W90" s="517">
        <v>0</v>
      </c>
      <c r="X90" s="517">
        <v>0</v>
      </c>
      <c r="Y90" s="517">
        <v>0</v>
      </c>
      <c r="Z90" s="517">
        <v>0</v>
      </c>
      <c r="AA90" s="517">
        <v>0</v>
      </c>
      <c r="AB90" s="517">
        <v>0</v>
      </c>
      <c r="AC90" s="517">
        <v>0</v>
      </c>
      <c r="AD90" s="517">
        <v>0</v>
      </c>
      <c r="AE90" s="517">
        <v>0</v>
      </c>
      <c r="AF90" s="517">
        <v>0</v>
      </c>
      <c r="AG90" s="517">
        <v>0</v>
      </c>
      <c r="AH90" s="517">
        <v>0</v>
      </c>
      <c r="AI90" s="517">
        <v>16.114738055064397</v>
      </c>
      <c r="AJ90" s="517">
        <v>45.120466196254775</v>
      </c>
      <c r="AK90" s="517">
        <v>106.13046947978835</v>
      </c>
      <c r="AL90" s="517">
        <v>201.34096516953645</v>
      </c>
      <c r="AM90" s="517">
        <v>242.76760786596867</v>
      </c>
      <c r="AN90" s="517">
        <v>341.15382771823619</v>
      </c>
      <c r="AO90" s="517">
        <v>408.31191080413186</v>
      </c>
      <c r="AP90" s="517">
        <v>593.47204863125728</v>
      </c>
      <c r="AQ90" s="517">
        <v>751.8405985398017</v>
      </c>
      <c r="AR90" s="517">
        <v>891.81596774836567</v>
      </c>
      <c r="AS90" s="517">
        <v>1071.0808938794505</v>
      </c>
      <c r="AT90" s="517">
        <v>1286.62830870117</v>
      </c>
      <c r="AU90" s="517">
        <v>1675.6791898559975</v>
      </c>
      <c r="AV90" s="517">
        <v>2043.6483338454366</v>
      </c>
      <c r="AW90" s="517">
        <v>2479.4454275779099</v>
      </c>
      <c r="AX90" s="517">
        <v>2845.7415723263857</v>
      </c>
      <c r="AY90" s="517">
        <v>97.56339323525647</v>
      </c>
      <c r="AZ90" s="517">
        <v>0</v>
      </c>
      <c r="BA90" s="517">
        <v>0</v>
      </c>
      <c r="BB90" s="517">
        <v>0</v>
      </c>
      <c r="BC90" s="517">
        <v>0</v>
      </c>
      <c r="BD90" s="517">
        <v>0</v>
      </c>
      <c r="BE90" s="517">
        <v>0</v>
      </c>
      <c r="BF90" s="517">
        <v>0</v>
      </c>
      <c r="BG90" s="517">
        <v>0</v>
      </c>
      <c r="BH90" s="517">
        <v>0</v>
      </c>
      <c r="BI90" s="517">
        <v>0</v>
      </c>
      <c r="BJ90" s="517">
        <v>0</v>
      </c>
      <c r="BK90" s="517">
        <v>0</v>
      </c>
      <c r="BL90" s="517">
        <v>0</v>
      </c>
      <c r="BM90" s="517">
        <v>0</v>
      </c>
      <c r="BN90" s="517">
        <v>0</v>
      </c>
      <c r="BO90" s="517">
        <v>0</v>
      </c>
      <c r="BP90" s="517">
        <v>0</v>
      </c>
      <c r="BQ90" s="517">
        <v>0</v>
      </c>
      <c r="BR90" s="517">
        <v>0</v>
      </c>
      <c r="BS90" s="517">
        <v>0</v>
      </c>
      <c r="BT90" s="517">
        <v>0</v>
      </c>
      <c r="BU90" s="517">
        <v>0</v>
      </c>
      <c r="BV90" s="517">
        <v>0</v>
      </c>
      <c r="BW90" s="517">
        <v>0</v>
      </c>
      <c r="BX90" s="517">
        <v>0</v>
      </c>
      <c r="BY90" s="517">
        <v>0</v>
      </c>
      <c r="BZ90" s="517">
        <v>0</v>
      </c>
      <c r="CA90" s="517">
        <v>0</v>
      </c>
      <c r="CB90" s="517">
        <v>0</v>
      </c>
      <c r="CC90" s="517">
        <v>0</v>
      </c>
      <c r="CD90" s="517">
        <v>0</v>
      </c>
      <c r="CE90" s="517">
        <v>0</v>
      </c>
      <c r="CF90" s="517">
        <v>0</v>
      </c>
      <c r="CG90" s="517">
        <v>0</v>
      </c>
      <c r="CH90" s="518">
        <v>0</v>
      </c>
    </row>
    <row r="91" spans="1:86" x14ac:dyDescent="0.25">
      <c r="A91" s="417"/>
      <c r="B91" s="333" t="s">
        <v>568</v>
      </c>
      <c r="C91" s="72"/>
      <c r="D91" s="517">
        <v>0</v>
      </c>
      <c r="E91" s="517">
        <v>0</v>
      </c>
      <c r="F91" s="517">
        <v>0</v>
      </c>
      <c r="G91" s="517">
        <v>0</v>
      </c>
      <c r="H91" s="517">
        <v>0</v>
      </c>
      <c r="I91" s="517">
        <v>0</v>
      </c>
      <c r="J91" s="517">
        <v>0</v>
      </c>
      <c r="K91" s="517">
        <v>0</v>
      </c>
      <c r="L91" s="517">
        <v>0</v>
      </c>
      <c r="M91" s="517">
        <v>0</v>
      </c>
      <c r="N91" s="517">
        <v>0</v>
      </c>
      <c r="O91" s="517">
        <v>0</v>
      </c>
      <c r="P91" s="517">
        <v>0</v>
      </c>
      <c r="Q91" s="517">
        <v>0</v>
      </c>
      <c r="R91" s="517">
        <v>0</v>
      </c>
      <c r="S91" s="517">
        <v>0</v>
      </c>
      <c r="T91" s="517">
        <v>0</v>
      </c>
      <c r="U91" s="517">
        <v>0</v>
      </c>
      <c r="V91" s="517">
        <v>0</v>
      </c>
      <c r="W91" s="517">
        <v>0</v>
      </c>
      <c r="X91" s="517">
        <v>0</v>
      </c>
      <c r="Y91" s="517">
        <v>0</v>
      </c>
      <c r="Z91" s="517">
        <v>0</v>
      </c>
      <c r="AA91" s="517">
        <v>0</v>
      </c>
      <c r="AB91" s="517">
        <v>0</v>
      </c>
      <c r="AC91" s="517">
        <v>0</v>
      </c>
      <c r="AD91" s="517">
        <v>0</v>
      </c>
      <c r="AE91" s="517">
        <v>0</v>
      </c>
      <c r="AF91" s="517">
        <v>0</v>
      </c>
      <c r="AG91" s="517">
        <v>0</v>
      </c>
      <c r="AH91" s="517">
        <v>0</v>
      </c>
      <c r="AI91" s="517">
        <v>0.57042764750496755</v>
      </c>
      <c r="AJ91" s="517">
        <v>1.5833068768442902</v>
      </c>
      <c r="AK91" s="517">
        <v>3.7280541397745579</v>
      </c>
      <c r="AL91" s="517">
        <v>7.2309531280699018</v>
      </c>
      <c r="AM91" s="517">
        <v>8.9237338705315086</v>
      </c>
      <c r="AN91" s="517">
        <v>13.752350312420822</v>
      </c>
      <c r="AO91" s="517">
        <v>19.139422141539292</v>
      </c>
      <c r="AP91" s="517">
        <v>32.20428050180292</v>
      </c>
      <c r="AQ91" s="517">
        <v>46.53361859524373</v>
      </c>
      <c r="AR91" s="517">
        <v>61.693042145744968</v>
      </c>
      <c r="AS91" s="517">
        <v>82.40381369727713</v>
      </c>
      <c r="AT91" s="517">
        <v>108.26657596303203</v>
      </c>
      <c r="AU91" s="517">
        <v>146.7207976483908</v>
      </c>
      <c r="AV91" s="517">
        <v>175.98680479380513</v>
      </c>
      <c r="AW91" s="517">
        <v>213.25920446733733</v>
      </c>
      <c r="AX91" s="517">
        <v>248.93068341317058</v>
      </c>
      <c r="AY91" s="517">
        <v>8.5343386027516654</v>
      </c>
      <c r="AZ91" s="517">
        <v>0</v>
      </c>
      <c r="BA91" s="517">
        <v>0</v>
      </c>
      <c r="BB91" s="517">
        <v>0</v>
      </c>
      <c r="BC91" s="517">
        <v>0</v>
      </c>
      <c r="BD91" s="517">
        <v>0</v>
      </c>
      <c r="BE91" s="517">
        <v>0</v>
      </c>
      <c r="BF91" s="517">
        <v>0</v>
      </c>
      <c r="BG91" s="517">
        <v>0</v>
      </c>
      <c r="BH91" s="517">
        <v>0</v>
      </c>
      <c r="BI91" s="517">
        <v>0</v>
      </c>
      <c r="BJ91" s="517">
        <v>0</v>
      </c>
      <c r="BK91" s="517">
        <v>0</v>
      </c>
      <c r="BL91" s="517">
        <v>0</v>
      </c>
      <c r="BM91" s="517">
        <v>0</v>
      </c>
      <c r="BN91" s="517">
        <v>0</v>
      </c>
      <c r="BO91" s="517">
        <v>0</v>
      </c>
      <c r="BP91" s="517">
        <v>0</v>
      </c>
      <c r="BQ91" s="517">
        <v>0</v>
      </c>
      <c r="BR91" s="517">
        <v>0</v>
      </c>
      <c r="BS91" s="517">
        <v>0</v>
      </c>
      <c r="BT91" s="517">
        <v>0</v>
      </c>
      <c r="BU91" s="517">
        <v>0</v>
      </c>
      <c r="BV91" s="517">
        <v>0</v>
      </c>
      <c r="BW91" s="517">
        <v>0</v>
      </c>
      <c r="BX91" s="517">
        <v>0</v>
      </c>
      <c r="BY91" s="517">
        <v>0</v>
      </c>
      <c r="BZ91" s="517">
        <v>0</v>
      </c>
      <c r="CA91" s="517">
        <v>0</v>
      </c>
      <c r="CB91" s="517">
        <v>0</v>
      </c>
      <c r="CC91" s="517">
        <v>0</v>
      </c>
      <c r="CD91" s="517">
        <v>0</v>
      </c>
      <c r="CE91" s="517">
        <v>0</v>
      </c>
      <c r="CF91" s="517">
        <v>0</v>
      </c>
      <c r="CG91" s="517">
        <v>0</v>
      </c>
      <c r="CH91" s="518">
        <v>0</v>
      </c>
    </row>
    <row r="92" spans="1:86" x14ac:dyDescent="0.25">
      <c r="A92" s="417"/>
      <c r="B92" s="333"/>
      <c r="C92" s="72"/>
      <c r="D92" s="517"/>
      <c r="E92" s="517"/>
      <c r="F92" s="517"/>
      <c r="G92" s="517"/>
      <c r="H92" s="517"/>
      <c r="I92" s="517"/>
      <c r="J92" s="517"/>
      <c r="K92" s="517"/>
      <c r="L92" s="517"/>
      <c r="M92" s="517"/>
      <c r="N92" s="517"/>
      <c r="O92" s="517"/>
      <c r="P92" s="517"/>
      <c r="Q92" s="517"/>
      <c r="R92" s="517"/>
      <c r="S92" s="517"/>
      <c r="T92" s="517"/>
      <c r="U92" s="517"/>
      <c r="V92" s="517"/>
      <c r="W92" s="517"/>
      <c r="X92" s="517"/>
      <c r="Y92" s="517"/>
      <c r="Z92" s="517"/>
      <c r="AA92" s="517"/>
      <c r="AB92" s="517"/>
      <c r="AC92" s="517"/>
      <c r="AD92" s="517"/>
      <c r="AE92" s="517"/>
      <c r="AF92" s="517"/>
      <c r="AG92" s="517"/>
      <c r="AH92" s="517"/>
      <c r="AI92" s="517"/>
      <c r="AJ92" s="517"/>
      <c r="AK92" s="517"/>
      <c r="AL92" s="517"/>
      <c r="AM92" s="517"/>
      <c r="AN92" s="517"/>
      <c r="AO92" s="517"/>
      <c r="AP92" s="517"/>
      <c r="AQ92" s="517"/>
      <c r="AR92" s="517"/>
      <c r="AS92" s="517"/>
      <c r="AT92" s="517"/>
      <c r="AU92" s="517"/>
      <c r="AV92" s="517"/>
      <c r="AW92" s="517"/>
      <c r="AX92" s="517"/>
      <c r="AY92" s="517"/>
      <c r="AZ92" s="517"/>
      <c r="BA92" s="517"/>
      <c r="BB92" s="517"/>
      <c r="BC92" s="517"/>
      <c r="BD92" s="517"/>
      <c r="BE92" s="517"/>
      <c r="BF92" s="517"/>
      <c r="BG92" s="517"/>
      <c r="BH92" s="517"/>
      <c r="BI92" s="517"/>
      <c r="BJ92" s="517"/>
      <c r="BK92" s="517"/>
      <c r="BL92" s="517"/>
      <c r="BM92" s="517"/>
      <c r="BN92" s="517"/>
      <c r="BO92" s="517"/>
      <c r="BP92" s="517"/>
      <c r="BQ92" s="517"/>
      <c r="BR92" s="517"/>
      <c r="BS92" s="517"/>
      <c r="BT92" s="517"/>
      <c r="BU92" s="517"/>
      <c r="BV92" s="517"/>
      <c r="BW92" s="517"/>
      <c r="BX92" s="517"/>
      <c r="BY92" s="517"/>
      <c r="BZ92" s="517"/>
      <c r="CA92" s="517"/>
      <c r="CB92" s="517"/>
      <c r="CC92" s="517"/>
      <c r="CD92" s="517"/>
      <c r="CE92" s="517"/>
      <c r="CF92" s="517"/>
      <c r="CG92" s="517"/>
      <c r="CH92" s="518"/>
    </row>
    <row r="93" spans="1:86" s="287" customFormat="1" ht="15.6" x14ac:dyDescent="0.3">
      <c r="B93" s="79" t="s">
        <v>427</v>
      </c>
      <c r="C93" s="272"/>
      <c r="D93" s="510">
        <v>1929.9039682822556</v>
      </c>
      <c r="E93" s="510">
        <v>2833.2986706764491</v>
      </c>
      <c r="F93" s="510">
        <v>2895.0182656250895</v>
      </c>
      <c r="G93" s="510">
        <v>2489.2131277421126</v>
      </c>
      <c r="H93" s="510">
        <v>2854.9269048037509</v>
      </c>
      <c r="I93" s="510">
        <v>2997.9380855638638</v>
      </c>
      <c r="J93" s="510">
        <v>2924.1372540111138</v>
      </c>
      <c r="K93" s="510">
        <v>3314.110952429528</v>
      </c>
      <c r="L93" s="510">
        <v>3031.053992881325</v>
      </c>
      <c r="M93" s="510">
        <v>3337.8331790260177</v>
      </c>
      <c r="N93" s="510">
        <v>3905.2286146571073</v>
      </c>
      <c r="O93" s="510">
        <v>3800.1285807097584</v>
      </c>
      <c r="P93" s="510">
        <v>3851.4310178744095</v>
      </c>
      <c r="Q93" s="510">
        <v>4254.319218043921</v>
      </c>
      <c r="R93" s="510">
        <v>4309.9490665968151</v>
      </c>
      <c r="S93" s="510">
        <v>5023.2380821448642</v>
      </c>
      <c r="T93" s="510">
        <v>5035.5077275586991</v>
      </c>
      <c r="U93" s="510">
        <v>5910.2533121465412</v>
      </c>
      <c r="V93" s="510">
        <v>5925.090034603857</v>
      </c>
      <c r="W93" s="510">
        <v>7113.6038387154877</v>
      </c>
      <c r="X93" s="510">
        <v>7293.4782287187181</v>
      </c>
      <c r="Y93" s="510">
        <v>7493.8563226592314</v>
      </c>
      <c r="Z93" s="510">
        <v>6660.4903838770651</v>
      </c>
      <c r="AA93" s="510">
        <v>5346.7466704467561</v>
      </c>
      <c r="AB93" s="510">
        <v>4437.5898768162979</v>
      </c>
      <c r="AC93" s="510">
        <v>4299.0164310703367</v>
      </c>
      <c r="AD93" s="510">
        <v>4028.3457983125795</v>
      </c>
      <c r="AE93" s="510">
        <v>3985.2759288205925</v>
      </c>
      <c r="AF93" s="510">
        <v>4081.2750858799236</v>
      </c>
      <c r="AG93" s="510">
        <v>4233.4919339091275</v>
      </c>
      <c r="AH93" s="510">
        <f t="shared" ref="AH93:BY93" si="36">SUM(AH94:AH95)</f>
        <v>4524.1862642954729</v>
      </c>
      <c r="AI93" s="510">
        <f t="shared" si="36"/>
        <v>3642.9278450609777</v>
      </c>
      <c r="AJ93" s="510">
        <f t="shared" si="36"/>
        <v>3054.4267589806791</v>
      </c>
      <c r="AK93" s="510">
        <f t="shared" si="36"/>
        <v>2873.2229254347221</v>
      </c>
      <c r="AL93" s="510">
        <f t="shared" si="36"/>
        <v>2180.1668440919607</v>
      </c>
      <c r="AM93" s="510">
        <f t="shared" si="36"/>
        <v>995.4956053757096</v>
      </c>
      <c r="AN93" s="510">
        <f t="shared" si="36"/>
        <v>990.18823670553297</v>
      </c>
      <c r="AO93" s="510">
        <f t="shared" si="36"/>
        <v>928.94935348823037</v>
      </c>
      <c r="AP93" s="510">
        <f t="shared" si="36"/>
        <v>578.95259098052054</v>
      </c>
      <c r="AQ93" s="510">
        <f t="shared" si="36"/>
        <v>589.897103025462</v>
      </c>
      <c r="AR93" s="510">
        <f t="shared" si="36"/>
        <v>549.31166186769713</v>
      </c>
      <c r="AS93" s="510">
        <f t="shared" si="36"/>
        <v>539.28233678627714</v>
      </c>
      <c r="AT93" s="510">
        <f t="shared" si="36"/>
        <v>528.31735049265592</v>
      </c>
      <c r="AU93" s="510">
        <f t="shared" si="36"/>
        <v>630.18217806776363</v>
      </c>
      <c r="AV93" s="510">
        <f t="shared" si="36"/>
        <v>816.29214506366986</v>
      </c>
      <c r="AW93" s="510">
        <f t="shared" si="36"/>
        <v>795.88660963879977</v>
      </c>
      <c r="AX93" s="510">
        <f t="shared" si="36"/>
        <v>733.22222692901789</v>
      </c>
      <c r="AY93" s="510">
        <f t="shared" si="36"/>
        <v>24.949496023047185</v>
      </c>
      <c r="AZ93" s="510">
        <f t="shared" si="36"/>
        <v>0</v>
      </c>
      <c r="BA93" s="510">
        <f t="shared" si="36"/>
        <v>0</v>
      </c>
      <c r="BB93" s="510">
        <f t="shared" si="36"/>
        <v>0</v>
      </c>
      <c r="BC93" s="510">
        <f t="shared" si="36"/>
        <v>0</v>
      </c>
      <c r="BD93" s="510">
        <f t="shared" si="36"/>
        <v>0</v>
      </c>
      <c r="BE93" s="510">
        <f t="shared" si="36"/>
        <v>0</v>
      </c>
      <c r="BF93" s="510">
        <f t="shared" si="36"/>
        <v>0</v>
      </c>
      <c r="BG93" s="510">
        <f t="shared" si="36"/>
        <v>0</v>
      </c>
      <c r="BH93" s="510">
        <f t="shared" si="36"/>
        <v>0</v>
      </c>
      <c r="BI93" s="510">
        <f t="shared" si="36"/>
        <v>0</v>
      </c>
      <c r="BJ93" s="510">
        <f t="shared" si="36"/>
        <v>0</v>
      </c>
      <c r="BK93" s="510">
        <f t="shared" si="36"/>
        <v>0</v>
      </c>
      <c r="BL93" s="510">
        <f t="shared" si="36"/>
        <v>0</v>
      </c>
      <c r="BM93" s="510">
        <f t="shared" si="36"/>
        <v>0</v>
      </c>
      <c r="BN93" s="510">
        <f t="shared" si="36"/>
        <v>0</v>
      </c>
      <c r="BO93" s="510">
        <f t="shared" si="36"/>
        <v>0</v>
      </c>
      <c r="BP93" s="510">
        <f t="shared" si="36"/>
        <v>0</v>
      </c>
      <c r="BQ93" s="510">
        <f t="shared" si="36"/>
        <v>0</v>
      </c>
      <c r="BR93" s="510">
        <f t="shared" si="36"/>
        <v>0</v>
      </c>
      <c r="BS93" s="510">
        <f t="shared" si="36"/>
        <v>0</v>
      </c>
      <c r="BT93" s="510">
        <f t="shared" si="36"/>
        <v>0</v>
      </c>
      <c r="BU93" s="510">
        <f t="shared" si="36"/>
        <v>0</v>
      </c>
      <c r="BV93" s="510">
        <f t="shared" si="36"/>
        <v>0</v>
      </c>
      <c r="BW93" s="510">
        <f t="shared" si="36"/>
        <v>0</v>
      </c>
      <c r="BX93" s="510">
        <f t="shared" si="36"/>
        <v>0</v>
      </c>
      <c r="BY93" s="510">
        <f t="shared" si="36"/>
        <v>0</v>
      </c>
      <c r="BZ93" s="510">
        <f t="shared" ref="BZ93:CH93" si="37">SUM(BZ94:BZ95)</f>
        <v>0</v>
      </c>
      <c r="CA93" s="510">
        <f t="shared" si="37"/>
        <v>0</v>
      </c>
      <c r="CB93" s="510">
        <f t="shared" si="37"/>
        <v>0</v>
      </c>
      <c r="CC93" s="510">
        <f t="shared" si="37"/>
        <v>0</v>
      </c>
      <c r="CD93" s="510">
        <f t="shared" si="37"/>
        <v>0</v>
      </c>
      <c r="CE93" s="510">
        <f t="shared" si="37"/>
        <v>0</v>
      </c>
      <c r="CF93" s="510">
        <f t="shared" si="37"/>
        <v>0</v>
      </c>
      <c r="CG93" s="510">
        <f t="shared" si="37"/>
        <v>0</v>
      </c>
      <c r="CH93" s="513">
        <f t="shared" si="37"/>
        <v>0</v>
      </c>
    </row>
    <row r="94" spans="1:86" x14ac:dyDescent="0.25">
      <c r="A94" s="417"/>
      <c r="B94" s="515" t="s">
        <v>569</v>
      </c>
      <c r="C94" s="72"/>
      <c r="D94" s="517">
        <v>0</v>
      </c>
      <c r="E94" s="517">
        <v>0</v>
      </c>
      <c r="F94" s="517">
        <v>0</v>
      </c>
      <c r="G94" s="517">
        <v>0</v>
      </c>
      <c r="H94" s="517">
        <v>0</v>
      </c>
      <c r="I94" s="517">
        <v>0</v>
      </c>
      <c r="J94" s="517">
        <v>0</v>
      </c>
      <c r="K94" s="517">
        <v>0</v>
      </c>
      <c r="L94" s="517">
        <v>0</v>
      </c>
      <c r="M94" s="517">
        <v>0</v>
      </c>
      <c r="N94" s="517">
        <v>0</v>
      </c>
      <c r="O94" s="517">
        <v>0</v>
      </c>
      <c r="P94" s="517">
        <v>0</v>
      </c>
      <c r="Q94" s="517">
        <v>0</v>
      </c>
      <c r="R94" s="517">
        <v>0</v>
      </c>
      <c r="S94" s="517">
        <v>0</v>
      </c>
      <c r="T94" s="517">
        <v>0</v>
      </c>
      <c r="U94" s="517">
        <v>0</v>
      </c>
      <c r="V94" s="517">
        <v>0</v>
      </c>
      <c r="W94" s="517">
        <v>0</v>
      </c>
      <c r="X94" s="517">
        <v>0</v>
      </c>
      <c r="Y94" s="517">
        <v>0</v>
      </c>
      <c r="Z94" s="517">
        <v>0</v>
      </c>
      <c r="AA94" s="517">
        <v>0</v>
      </c>
      <c r="AB94" s="517">
        <v>0</v>
      </c>
      <c r="AC94" s="517">
        <v>0</v>
      </c>
      <c r="AD94" s="517">
        <v>0</v>
      </c>
      <c r="AE94" s="517">
        <v>0</v>
      </c>
      <c r="AF94" s="517">
        <v>0</v>
      </c>
      <c r="AG94" s="517">
        <v>0</v>
      </c>
      <c r="AH94" s="517">
        <v>4498.6258899209224</v>
      </c>
      <c r="AI94" s="517">
        <v>3621.2529389206961</v>
      </c>
      <c r="AJ94" s="517">
        <v>3037.5569109488388</v>
      </c>
      <c r="AK94" s="517">
        <v>2860.2324416037691</v>
      </c>
      <c r="AL94" s="517">
        <v>2172.8263894484658</v>
      </c>
      <c r="AM94" s="517">
        <v>990.29130881235415</v>
      </c>
      <c r="AN94" s="517">
        <v>981.99352872944633</v>
      </c>
      <c r="AO94" s="517">
        <v>924.96244639171437</v>
      </c>
      <c r="AP94" s="517">
        <v>577.49058948814547</v>
      </c>
      <c r="AQ94" s="517">
        <v>587.02272889277992</v>
      </c>
      <c r="AR94" s="517">
        <v>545.52532668239485</v>
      </c>
      <c r="AS94" s="517">
        <v>534.41274699426083</v>
      </c>
      <c r="AT94" s="517">
        <v>523.74689209807264</v>
      </c>
      <c r="AU94" s="517">
        <v>626.37186602618851</v>
      </c>
      <c r="AV94" s="517">
        <v>811.89357836721149</v>
      </c>
      <c r="AW94" s="517">
        <v>790.26168835446981</v>
      </c>
      <c r="AX94" s="517">
        <v>730.61289516058719</v>
      </c>
      <c r="AY94" s="517">
        <v>24.860707780972284</v>
      </c>
      <c r="AZ94" s="517">
        <v>0</v>
      </c>
      <c r="BA94" s="517">
        <v>0</v>
      </c>
      <c r="BB94" s="517">
        <v>0</v>
      </c>
      <c r="BC94" s="517">
        <v>0</v>
      </c>
      <c r="BD94" s="517">
        <v>0</v>
      </c>
      <c r="BE94" s="517">
        <v>0</v>
      </c>
      <c r="BF94" s="517">
        <v>0</v>
      </c>
      <c r="BG94" s="517">
        <v>0</v>
      </c>
      <c r="BH94" s="517">
        <v>0</v>
      </c>
      <c r="BI94" s="517">
        <v>0</v>
      </c>
      <c r="BJ94" s="517">
        <v>0</v>
      </c>
      <c r="BK94" s="517">
        <v>0</v>
      </c>
      <c r="BL94" s="517">
        <v>0</v>
      </c>
      <c r="BM94" s="517">
        <v>0</v>
      </c>
      <c r="BN94" s="517">
        <v>0</v>
      </c>
      <c r="BO94" s="517">
        <v>0</v>
      </c>
      <c r="BP94" s="517">
        <v>0</v>
      </c>
      <c r="BQ94" s="517">
        <v>0</v>
      </c>
      <c r="BR94" s="517">
        <v>0</v>
      </c>
      <c r="BS94" s="517">
        <v>0</v>
      </c>
      <c r="BT94" s="517">
        <v>0</v>
      </c>
      <c r="BU94" s="517">
        <v>0</v>
      </c>
      <c r="BV94" s="517">
        <v>0</v>
      </c>
      <c r="BW94" s="517">
        <v>0</v>
      </c>
      <c r="BX94" s="517">
        <v>0</v>
      </c>
      <c r="BY94" s="517">
        <v>0</v>
      </c>
      <c r="BZ94" s="517">
        <v>0</v>
      </c>
      <c r="CA94" s="517">
        <v>0</v>
      </c>
      <c r="CB94" s="517">
        <v>0</v>
      </c>
      <c r="CC94" s="517">
        <v>0</v>
      </c>
      <c r="CD94" s="517">
        <v>0</v>
      </c>
      <c r="CE94" s="517">
        <v>0</v>
      </c>
      <c r="CF94" s="517">
        <v>0</v>
      </c>
      <c r="CG94" s="517">
        <v>0</v>
      </c>
      <c r="CH94" s="518">
        <v>0</v>
      </c>
    </row>
    <row r="95" spans="1:86" x14ac:dyDescent="0.25">
      <c r="A95" s="417"/>
      <c r="B95" s="515" t="s">
        <v>568</v>
      </c>
      <c r="C95" s="72"/>
      <c r="D95" s="517">
        <v>0</v>
      </c>
      <c r="E95" s="517">
        <v>0</v>
      </c>
      <c r="F95" s="517">
        <v>0</v>
      </c>
      <c r="G95" s="517">
        <v>0</v>
      </c>
      <c r="H95" s="517">
        <v>0</v>
      </c>
      <c r="I95" s="517">
        <v>0</v>
      </c>
      <c r="J95" s="517">
        <v>0</v>
      </c>
      <c r="K95" s="517">
        <v>0</v>
      </c>
      <c r="L95" s="517">
        <v>0</v>
      </c>
      <c r="M95" s="517">
        <v>0</v>
      </c>
      <c r="N95" s="517">
        <v>0</v>
      </c>
      <c r="O95" s="517">
        <v>0</v>
      </c>
      <c r="P95" s="517">
        <v>0</v>
      </c>
      <c r="Q95" s="517">
        <v>0</v>
      </c>
      <c r="R95" s="517">
        <v>0</v>
      </c>
      <c r="S95" s="517">
        <v>0</v>
      </c>
      <c r="T95" s="517">
        <v>0</v>
      </c>
      <c r="U95" s="517">
        <v>0</v>
      </c>
      <c r="V95" s="517">
        <v>0</v>
      </c>
      <c r="W95" s="517">
        <v>0</v>
      </c>
      <c r="X95" s="517">
        <v>0</v>
      </c>
      <c r="Y95" s="517">
        <v>0</v>
      </c>
      <c r="Z95" s="517">
        <v>0</v>
      </c>
      <c r="AA95" s="517">
        <v>0</v>
      </c>
      <c r="AB95" s="517">
        <v>0</v>
      </c>
      <c r="AC95" s="517">
        <v>0</v>
      </c>
      <c r="AD95" s="517">
        <v>0</v>
      </c>
      <c r="AE95" s="517">
        <v>0</v>
      </c>
      <c r="AF95" s="517">
        <v>0</v>
      </c>
      <c r="AG95" s="517">
        <v>0</v>
      </c>
      <c r="AH95" s="517">
        <v>25.560374374550697</v>
      </c>
      <c r="AI95" s="517">
        <v>21.674906140281596</v>
      </c>
      <c r="AJ95" s="517">
        <v>16.869848031840231</v>
      </c>
      <c r="AK95" s="517">
        <v>12.990483830953243</v>
      </c>
      <c r="AL95" s="517">
        <v>7.3404546434949713</v>
      </c>
      <c r="AM95" s="517">
        <v>5.2042965633554017</v>
      </c>
      <c r="AN95" s="517">
        <v>8.1947079760866917</v>
      </c>
      <c r="AO95" s="517">
        <v>3.9869070965160094</v>
      </c>
      <c r="AP95" s="517">
        <v>1.4620014923750519</v>
      </c>
      <c r="AQ95" s="517">
        <v>2.8743741326820418</v>
      </c>
      <c r="AR95" s="517">
        <v>3.7863351853023084</v>
      </c>
      <c r="AS95" s="517">
        <v>4.8695897920163231</v>
      </c>
      <c r="AT95" s="517">
        <v>4.5704583945833273</v>
      </c>
      <c r="AU95" s="517">
        <v>3.8103120415751373</v>
      </c>
      <c r="AV95" s="517">
        <v>4.3985666964583716</v>
      </c>
      <c r="AW95" s="517">
        <v>5.6249212843299077</v>
      </c>
      <c r="AX95" s="517">
        <v>2.6093317684306681</v>
      </c>
      <c r="AY95" s="517">
        <v>8.8788242074901005E-2</v>
      </c>
      <c r="AZ95" s="517">
        <v>0</v>
      </c>
      <c r="BA95" s="517">
        <v>0</v>
      </c>
      <c r="BB95" s="517">
        <v>0</v>
      </c>
      <c r="BC95" s="517">
        <v>0</v>
      </c>
      <c r="BD95" s="517">
        <v>0</v>
      </c>
      <c r="BE95" s="517">
        <v>0</v>
      </c>
      <c r="BF95" s="517">
        <v>0</v>
      </c>
      <c r="BG95" s="517">
        <v>0</v>
      </c>
      <c r="BH95" s="517">
        <v>0</v>
      </c>
      <c r="BI95" s="517">
        <v>0</v>
      </c>
      <c r="BJ95" s="517">
        <v>0</v>
      </c>
      <c r="BK95" s="517">
        <v>0</v>
      </c>
      <c r="BL95" s="517">
        <v>0</v>
      </c>
      <c r="BM95" s="517">
        <v>0</v>
      </c>
      <c r="BN95" s="517">
        <v>0</v>
      </c>
      <c r="BO95" s="517">
        <v>0</v>
      </c>
      <c r="BP95" s="517">
        <v>0</v>
      </c>
      <c r="BQ95" s="517">
        <v>0</v>
      </c>
      <c r="BR95" s="517">
        <v>0</v>
      </c>
      <c r="BS95" s="517">
        <v>0</v>
      </c>
      <c r="BT95" s="517">
        <v>0</v>
      </c>
      <c r="BU95" s="517">
        <v>0</v>
      </c>
      <c r="BV95" s="517">
        <v>0</v>
      </c>
      <c r="BW95" s="517">
        <v>0</v>
      </c>
      <c r="BX95" s="517">
        <v>0</v>
      </c>
      <c r="BY95" s="517">
        <v>0</v>
      </c>
      <c r="BZ95" s="517">
        <v>0</v>
      </c>
      <c r="CA95" s="517">
        <v>0</v>
      </c>
      <c r="CB95" s="517">
        <v>0</v>
      </c>
      <c r="CC95" s="517">
        <v>0</v>
      </c>
      <c r="CD95" s="517">
        <v>0</v>
      </c>
      <c r="CE95" s="517">
        <v>0</v>
      </c>
      <c r="CF95" s="517">
        <v>0</v>
      </c>
      <c r="CG95" s="517">
        <v>0</v>
      </c>
      <c r="CH95" s="518">
        <v>0</v>
      </c>
    </row>
    <row r="96" spans="1:86" x14ac:dyDescent="0.25">
      <c r="A96" s="417"/>
      <c r="B96" s="515"/>
      <c r="C96" s="72"/>
      <c r="D96" s="517"/>
      <c r="E96" s="517"/>
      <c r="F96" s="517"/>
      <c r="G96" s="517"/>
      <c r="H96" s="517"/>
      <c r="I96" s="517"/>
      <c r="J96" s="517"/>
      <c r="K96" s="517"/>
      <c r="L96" s="517"/>
      <c r="M96" s="517"/>
      <c r="N96" s="517"/>
      <c r="O96" s="517"/>
      <c r="P96" s="517"/>
      <c r="Q96" s="517"/>
      <c r="R96" s="517"/>
      <c r="S96" s="517"/>
      <c r="T96" s="517"/>
      <c r="U96" s="517"/>
      <c r="V96" s="517"/>
      <c r="W96" s="517"/>
      <c r="X96" s="517"/>
      <c r="Y96" s="517"/>
      <c r="Z96" s="517"/>
      <c r="AA96" s="517"/>
      <c r="AB96" s="517"/>
      <c r="AC96" s="517"/>
      <c r="AD96" s="517"/>
      <c r="AE96" s="517"/>
      <c r="AF96" s="517"/>
      <c r="AG96" s="517"/>
      <c r="AH96" s="517"/>
      <c r="AI96" s="517"/>
      <c r="AJ96" s="517"/>
      <c r="AK96" s="517"/>
      <c r="AL96" s="517"/>
      <c r="AM96" s="517"/>
      <c r="AN96" s="517"/>
      <c r="AO96" s="517"/>
      <c r="AP96" s="517"/>
      <c r="AQ96" s="517"/>
      <c r="AR96" s="517"/>
      <c r="AS96" s="517"/>
      <c r="AT96" s="517"/>
      <c r="AU96" s="517"/>
      <c r="AV96" s="517"/>
      <c r="AW96" s="517"/>
      <c r="AX96" s="517"/>
      <c r="AY96" s="517"/>
      <c r="AZ96" s="517"/>
      <c r="BA96" s="517"/>
      <c r="BB96" s="517"/>
      <c r="BC96" s="517"/>
      <c r="BD96" s="517"/>
      <c r="BE96" s="517"/>
      <c r="BF96" s="517"/>
      <c r="BG96" s="517"/>
      <c r="BH96" s="517"/>
      <c r="BI96" s="517"/>
      <c r="BJ96" s="517"/>
      <c r="BK96" s="517"/>
      <c r="BL96" s="517"/>
      <c r="BM96" s="517"/>
      <c r="BN96" s="517"/>
      <c r="BO96" s="517"/>
      <c r="BP96" s="517"/>
      <c r="BQ96" s="517"/>
      <c r="BR96" s="517"/>
      <c r="BS96" s="517"/>
      <c r="BT96" s="517"/>
      <c r="BU96" s="517"/>
      <c r="BV96" s="517"/>
      <c r="BW96" s="517"/>
      <c r="BX96" s="517"/>
      <c r="BY96" s="517"/>
      <c r="BZ96" s="517"/>
      <c r="CA96" s="517"/>
      <c r="CB96" s="517"/>
      <c r="CC96" s="517"/>
      <c r="CD96" s="517"/>
      <c r="CE96" s="517"/>
      <c r="CF96" s="517"/>
      <c r="CG96" s="517"/>
      <c r="CH96" s="518"/>
    </row>
    <row r="97" spans="1:86" s="287" customFormat="1" ht="15.6" x14ac:dyDescent="0.3">
      <c r="A97" s="467"/>
      <c r="B97" s="123" t="s">
        <v>800</v>
      </c>
      <c r="C97" s="413"/>
      <c r="D97" s="510">
        <v>0</v>
      </c>
      <c r="E97" s="510">
        <v>0</v>
      </c>
      <c r="F97" s="510">
        <v>0</v>
      </c>
      <c r="G97" s="510">
        <v>0</v>
      </c>
      <c r="H97" s="510">
        <v>0</v>
      </c>
      <c r="I97" s="510">
        <v>0</v>
      </c>
      <c r="J97" s="510">
        <v>0</v>
      </c>
      <c r="K97" s="510">
        <v>0</v>
      </c>
      <c r="L97" s="510">
        <v>0</v>
      </c>
      <c r="M97" s="510">
        <v>0</v>
      </c>
      <c r="N97" s="510">
        <v>0</v>
      </c>
      <c r="O97" s="510">
        <v>0</v>
      </c>
      <c r="P97" s="510">
        <v>0</v>
      </c>
      <c r="Q97" s="510">
        <v>0</v>
      </c>
      <c r="R97" s="510">
        <v>0</v>
      </c>
      <c r="S97" s="510">
        <v>0</v>
      </c>
      <c r="T97" s="510">
        <v>0</v>
      </c>
      <c r="U97" s="510">
        <v>0</v>
      </c>
      <c r="V97" s="510">
        <v>0</v>
      </c>
      <c r="W97" s="510">
        <v>0</v>
      </c>
      <c r="X97" s="510">
        <v>0</v>
      </c>
      <c r="Y97" s="510">
        <v>0</v>
      </c>
      <c r="Z97" s="510">
        <v>0</v>
      </c>
      <c r="AA97" s="510">
        <v>0</v>
      </c>
      <c r="AB97" s="510">
        <v>0</v>
      </c>
      <c r="AC97" s="510">
        <v>0</v>
      </c>
      <c r="AD97" s="510">
        <v>0</v>
      </c>
      <c r="AE97" s="510">
        <v>108.73467803422479</v>
      </c>
      <c r="AF97" s="510">
        <v>278.86215118117275</v>
      </c>
      <c r="AG97" s="510">
        <v>321.82855615452689</v>
      </c>
      <c r="AH97" s="510">
        <f t="shared" ref="AH97:BO97" si="38">SUM(AH98:AH99)</f>
        <v>448.51846585687872</v>
      </c>
      <c r="AI97" s="510">
        <f t="shared" si="38"/>
        <v>472.74636157279866</v>
      </c>
      <c r="AJ97" s="510">
        <f t="shared" si="38"/>
        <v>504.40074918946993</v>
      </c>
      <c r="AK97" s="510">
        <f t="shared" si="38"/>
        <v>549.29261809781462</v>
      </c>
      <c r="AL97" s="510">
        <f t="shared" si="38"/>
        <v>606.0391588270071</v>
      </c>
      <c r="AM97" s="510">
        <f t="shared" si="38"/>
        <v>683.69886859765711</v>
      </c>
      <c r="AN97" s="510">
        <f t="shared" si="38"/>
        <v>837.57858015235058</v>
      </c>
      <c r="AO97" s="510">
        <f t="shared" si="38"/>
        <v>895.2917682169176</v>
      </c>
      <c r="AP97" s="510">
        <f t="shared" si="38"/>
        <v>921.79602474552155</v>
      </c>
      <c r="AQ97" s="510">
        <f t="shared" si="38"/>
        <v>902.17111776636182</v>
      </c>
      <c r="AR97" s="510">
        <f t="shared" si="38"/>
        <v>904.90482893545868</v>
      </c>
      <c r="AS97" s="510">
        <f t="shared" si="38"/>
        <v>916.032307768745</v>
      </c>
      <c r="AT97" s="510">
        <f t="shared" si="38"/>
        <v>1047.2404167307175</v>
      </c>
      <c r="AU97" s="510">
        <f t="shared" si="38"/>
        <v>1373.6884897320892</v>
      </c>
      <c r="AV97" s="510">
        <f t="shared" si="38"/>
        <v>1435.4968308720634</v>
      </c>
      <c r="AW97" s="510">
        <f t="shared" si="38"/>
        <v>1533.4205574678901</v>
      </c>
      <c r="AX97" s="510">
        <f t="shared" si="38"/>
        <v>1663.4989998092669</v>
      </c>
      <c r="AY97" s="510">
        <f t="shared" si="38"/>
        <v>1705.7388276050156</v>
      </c>
      <c r="AZ97" s="510">
        <f t="shared" si="38"/>
        <v>1821.6108404824631</v>
      </c>
      <c r="BA97" s="510">
        <f t="shared" si="38"/>
        <v>2003.5448121094121</v>
      </c>
      <c r="BB97" s="510">
        <f t="shared" si="38"/>
        <v>1946.8939588232463</v>
      </c>
      <c r="BC97" s="510">
        <f t="shared" si="38"/>
        <v>1966.1340077673847</v>
      </c>
      <c r="BD97" s="510">
        <f t="shared" si="38"/>
        <v>1964.1971513146977</v>
      </c>
      <c r="BE97" s="510">
        <f t="shared" si="38"/>
        <v>1973.9196288196736</v>
      </c>
      <c r="BF97" s="510">
        <f t="shared" si="38"/>
        <v>1781.5688778737299</v>
      </c>
      <c r="BG97" s="510">
        <f t="shared" si="38"/>
        <v>1699.6907017927983</v>
      </c>
      <c r="BH97" s="510">
        <f t="shared" si="38"/>
        <v>1619.380636139538</v>
      </c>
      <c r="BI97" s="510">
        <f t="shared" si="38"/>
        <v>1544.8687950926246</v>
      </c>
      <c r="BJ97" s="510">
        <f t="shared" si="38"/>
        <v>1505.2714277021992</v>
      </c>
      <c r="BK97" s="510">
        <f t="shared" si="38"/>
        <v>1467.9453334368052</v>
      </c>
      <c r="BL97" s="510">
        <f t="shared" si="38"/>
        <v>1398.0252387984892</v>
      </c>
      <c r="BM97" s="510">
        <f t="shared" si="38"/>
        <v>1409.9083947627876</v>
      </c>
      <c r="BN97" s="510">
        <f t="shared" si="38"/>
        <v>1358.3588579058423</v>
      </c>
      <c r="BO97" s="510">
        <f t="shared" si="38"/>
        <v>1318.6207662168874</v>
      </c>
      <c r="BP97" s="510">
        <f t="shared" ref="BP97:CH97" si="39">SUM(BP98:BP99)</f>
        <v>1305.2408189589155</v>
      </c>
      <c r="BQ97" s="510">
        <f t="shared" si="39"/>
        <v>1239.5167816224996</v>
      </c>
      <c r="BR97" s="510">
        <f t="shared" si="39"/>
        <v>1045.1554872311006</v>
      </c>
      <c r="BS97" s="510">
        <f t="shared" si="39"/>
        <v>662.99755447771429</v>
      </c>
      <c r="BT97" s="510">
        <f t="shared" si="39"/>
        <v>324.28209114987743</v>
      </c>
      <c r="BU97" s="510">
        <f t="shared" si="39"/>
        <v>163.45041181275101</v>
      </c>
      <c r="BV97" s="510">
        <f t="shared" si="39"/>
        <v>129.83796971224825</v>
      </c>
      <c r="BW97" s="510">
        <f t="shared" si="39"/>
        <v>115.89283037553419</v>
      </c>
      <c r="BX97" s="510">
        <f t="shared" si="39"/>
        <v>89.149932905386223</v>
      </c>
      <c r="BY97" s="510">
        <f t="shared" si="39"/>
        <v>77.016632717517808</v>
      </c>
      <c r="BZ97" s="510">
        <f t="shared" si="39"/>
        <v>67.342197737694121</v>
      </c>
      <c r="CA97" s="510">
        <f t="shared" si="39"/>
        <v>61.844231934522561</v>
      </c>
      <c r="CB97" s="510">
        <f t="shared" si="39"/>
        <v>56.665947046163758</v>
      </c>
      <c r="CC97" s="510">
        <f t="shared" si="39"/>
        <v>47.698413031356893</v>
      </c>
      <c r="CD97" s="510">
        <f t="shared" si="39"/>
        <v>41.995706529337944</v>
      </c>
      <c r="CE97" s="510">
        <f t="shared" si="39"/>
        <v>35.430656179467221</v>
      </c>
      <c r="CF97" s="510">
        <f t="shared" si="39"/>
        <v>28.628557696798655</v>
      </c>
      <c r="CG97" s="510">
        <f t="shared" si="39"/>
        <v>21.898301745592196</v>
      </c>
      <c r="CH97" s="513">
        <f t="shared" si="39"/>
        <v>15.162452583378588</v>
      </c>
    </row>
    <row r="98" spans="1:86" x14ac:dyDescent="0.25">
      <c r="B98" s="515" t="s">
        <v>569</v>
      </c>
      <c r="D98" s="517">
        <v>0</v>
      </c>
      <c r="E98" s="517">
        <v>0</v>
      </c>
      <c r="F98" s="517">
        <v>0</v>
      </c>
      <c r="G98" s="517">
        <v>0</v>
      </c>
      <c r="H98" s="517">
        <v>0</v>
      </c>
      <c r="I98" s="517">
        <v>0</v>
      </c>
      <c r="J98" s="517">
        <v>0</v>
      </c>
      <c r="K98" s="517">
        <v>0</v>
      </c>
      <c r="L98" s="517">
        <v>0</v>
      </c>
      <c r="M98" s="517">
        <v>0</v>
      </c>
      <c r="N98" s="517">
        <v>0</v>
      </c>
      <c r="O98" s="517">
        <v>0</v>
      </c>
      <c r="P98" s="517">
        <v>0</v>
      </c>
      <c r="Q98" s="517">
        <v>0</v>
      </c>
      <c r="R98" s="517">
        <v>0</v>
      </c>
      <c r="S98" s="517">
        <v>0</v>
      </c>
      <c r="T98" s="517">
        <v>0</v>
      </c>
      <c r="U98" s="517">
        <v>0</v>
      </c>
      <c r="V98" s="517">
        <v>0</v>
      </c>
      <c r="W98" s="517">
        <v>0</v>
      </c>
      <c r="X98" s="517">
        <v>0</v>
      </c>
      <c r="Y98" s="517">
        <v>0</v>
      </c>
      <c r="Z98" s="517">
        <v>0</v>
      </c>
      <c r="AA98" s="517">
        <v>0</v>
      </c>
      <c r="AB98" s="517">
        <v>0</v>
      </c>
      <c r="AC98" s="517">
        <v>0</v>
      </c>
      <c r="AD98" s="517">
        <v>0</v>
      </c>
      <c r="AE98" s="517">
        <v>0</v>
      </c>
      <c r="AF98" s="517">
        <v>0</v>
      </c>
      <c r="AG98" s="517">
        <v>0</v>
      </c>
      <c r="AH98" s="517">
        <v>422.93091040062325</v>
      </c>
      <c r="AI98" s="517">
        <v>442.04420896409653</v>
      </c>
      <c r="AJ98" s="517">
        <v>465.08007128088559</v>
      </c>
      <c r="AK98" s="517">
        <v>501.08640153170211</v>
      </c>
      <c r="AL98" s="517">
        <v>549.91836192595326</v>
      </c>
      <c r="AM98" s="517">
        <v>617.97037395722793</v>
      </c>
      <c r="AN98" s="517">
        <v>754.93101487368199</v>
      </c>
      <c r="AO98" s="517">
        <v>804.14083989898506</v>
      </c>
      <c r="AP98" s="517">
        <v>822.34162824249665</v>
      </c>
      <c r="AQ98" s="517">
        <v>798.43150542840101</v>
      </c>
      <c r="AR98" s="517">
        <v>793.83057809561376</v>
      </c>
      <c r="AS98" s="517">
        <v>798.11357952954404</v>
      </c>
      <c r="AT98" s="517">
        <v>907.89705929817103</v>
      </c>
      <c r="AU98" s="517">
        <v>1194.3562394374192</v>
      </c>
      <c r="AV98" s="517">
        <v>1228.1390174338917</v>
      </c>
      <c r="AW98" s="517">
        <v>1306.975605394389</v>
      </c>
      <c r="AX98" s="517">
        <v>1433.2403989260702</v>
      </c>
      <c r="AY98" s="517">
        <v>1474.8675856399416</v>
      </c>
      <c r="AZ98" s="517">
        <v>1611.0239394520336</v>
      </c>
      <c r="BA98" s="517">
        <v>1729.9742569992156</v>
      </c>
      <c r="BB98" s="517">
        <v>1661.687553291214</v>
      </c>
      <c r="BC98" s="517">
        <v>1684.2872385608964</v>
      </c>
      <c r="BD98" s="517">
        <v>1648.417475039058</v>
      </c>
      <c r="BE98" s="517">
        <v>1659.7229416281759</v>
      </c>
      <c r="BF98" s="517">
        <v>1478.9780717868664</v>
      </c>
      <c r="BG98" s="517">
        <v>1391.1775585520645</v>
      </c>
      <c r="BH98" s="517">
        <v>1400.237989111291</v>
      </c>
      <c r="BI98" s="517">
        <v>1324.7586400335929</v>
      </c>
      <c r="BJ98" s="517">
        <v>1280.0790276173502</v>
      </c>
      <c r="BK98" s="517">
        <v>1139.8967286764391</v>
      </c>
      <c r="BL98" s="517">
        <v>1121.4938348663386</v>
      </c>
      <c r="BM98" s="517">
        <v>1124.9273200610064</v>
      </c>
      <c r="BN98" s="517">
        <v>1098.4131028499692</v>
      </c>
      <c r="BO98" s="517">
        <v>1065.100328813892</v>
      </c>
      <c r="BP98" s="517">
        <v>1070.5461407717755</v>
      </c>
      <c r="BQ98" s="517">
        <v>1030.9315639201241</v>
      </c>
      <c r="BR98" s="517">
        <v>848.52746403374374</v>
      </c>
      <c r="BS98" s="517">
        <v>482.00091654385022</v>
      </c>
      <c r="BT98" s="517">
        <v>157.76288141563617</v>
      </c>
      <c r="BU98" s="517">
        <v>19.960455109640659</v>
      </c>
      <c r="BV98" s="517">
        <v>1.6086954235999107</v>
      </c>
      <c r="BW98" s="517">
        <v>0.35303607963641592</v>
      </c>
      <c r="BX98" s="517">
        <v>0.1942477064444437</v>
      </c>
      <c r="BY98" s="517">
        <v>0.16416519448411238</v>
      </c>
      <c r="BZ98" s="517">
        <v>0.1294398540776979</v>
      </c>
      <c r="CA98" s="517">
        <v>0.13150242148607169</v>
      </c>
      <c r="CB98" s="517">
        <v>0.11080706519289107</v>
      </c>
      <c r="CC98" s="517">
        <v>0.10159181810940487</v>
      </c>
      <c r="CD98" s="517">
        <v>0.10376617653053241</v>
      </c>
      <c r="CE98" s="517">
        <v>0.10420754221868543</v>
      </c>
      <c r="CF98" s="517">
        <v>0.10407788761653766</v>
      </c>
      <c r="CG98" s="517">
        <v>0.10423543497208974</v>
      </c>
      <c r="CH98" s="518">
        <v>0.10422302652441287</v>
      </c>
    </row>
    <row r="99" spans="1:86" x14ac:dyDescent="0.25">
      <c r="B99" s="515" t="s">
        <v>568</v>
      </c>
      <c r="D99" s="517">
        <v>0</v>
      </c>
      <c r="E99" s="517">
        <v>0</v>
      </c>
      <c r="F99" s="517">
        <v>0</v>
      </c>
      <c r="G99" s="517">
        <v>0</v>
      </c>
      <c r="H99" s="517">
        <v>0</v>
      </c>
      <c r="I99" s="517">
        <v>0</v>
      </c>
      <c r="J99" s="517">
        <v>0</v>
      </c>
      <c r="K99" s="517">
        <v>0</v>
      </c>
      <c r="L99" s="517">
        <v>0</v>
      </c>
      <c r="M99" s="517">
        <v>0</v>
      </c>
      <c r="N99" s="517">
        <v>0</v>
      </c>
      <c r="O99" s="517">
        <v>0</v>
      </c>
      <c r="P99" s="517">
        <v>0</v>
      </c>
      <c r="Q99" s="517">
        <v>0</v>
      </c>
      <c r="R99" s="517">
        <v>0</v>
      </c>
      <c r="S99" s="517">
        <v>0</v>
      </c>
      <c r="T99" s="517">
        <v>0</v>
      </c>
      <c r="U99" s="517">
        <v>0</v>
      </c>
      <c r="V99" s="517">
        <v>0</v>
      </c>
      <c r="W99" s="517">
        <v>0</v>
      </c>
      <c r="X99" s="517">
        <v>0</v>
      </c>
      <c r="Y99" s="517">
        <v>0</v>
      </c>
      <c r="Z99" s="517">
        <v>0</v>
      </c>
      <c r="AA99" s="517">
        <v>0</v>
      </c>
      <c r="AB99" s="517">
        <v>0</v>
      </c>
      <c r="AC99" s="517">
        <v>0</v>
      </c>
      <c r="AD99" s="517">
        <v>0</v>
      </c>
      <c r="AE99" s="517">
        <v>0</v>
      </c>
      <c r="AF99" s="517">
        <v>0</v>
      </c>
      <c r="AG99" s="517">
        <v>0</v>
      </c>
      <c r="AH99" s="517">
        <v>25.587555456255497</v>
      </c>
      <c r="AI99" s="517">
        <v>30.702152608702161</v>
      </c>
      <c r="AJ99" s="517">
        <v>39.320677908584329</v>
      </c>
      <c r="AK99" s="517">
        <v>48.206216566112488</v>
      </c>
      <c r="AL99" s="517">
        <v>56.120796901053815</v>
      </c>
      <c r="AM99" s="517">
        <v>65.728494640429204</v>
      </c>
      <c r="AN99" s="517">
        <v>82.647565278668594</v>
      </c>
      <c r="AO99" s="517">
        <v>91.150928317932539</v>
      </c>
      <c r="AP99" s="517">
        <v>99.454396503024924</v>
      </c>
      <c r="AQ99" s="517">
        <v>103.73961233796084</v>
      </c>
      <c r="AR99" s="517">
        <v>111.07425083984486</v>
      </c>
      <c r="AS99" s="517">
        <v>117.91872823920097</v>
      </c>
      <c r="AT99" s="517">
        <v>139.34335743254636</v>
      </c>
      <c r="AU99" s="517">
        <v>179.33225029467008</v>
      </c>
      <c r="AV99" s="517">
        <v>207.35781343817158</v>
      </c>
      <c r="AW99" s="517">
        <v>226.44495207350104</v>
      </c>
      <c r="AX99" s="517">
        <v>230.25860088319678</v>
      </c>
      <c r="AY99" s="517">
        <v>230.87124196507403</v>
      </c>
      <c r="AZ99" s="517">
        <v>210.58690103042949</v>
      </c>
      <c r="BA99" s="517">
        <v>273.57055511019638</v>
      </c>
      <c r="BB99" s="517">
        <v>285.20640553203225</v>
      </c>
      <c r="BC99" s="517">
        <v>281.84676920648832</v>
      </c>
      <c r="BD99" s="517">
        <v>315.77967627563982</v>
      </c>
      <c r="BE99" s="517">
        <v>314.19668719149774</v>
      </c>
      <c r="BF99" s="517">
        <v>302.59080608686361</v>
      </c>
      <c r="BG99" s="517">
        <v>308.51314324073388</v>
      </c>
      <c r="BH99" s="517">
        <v>219.14264702824704</v>
      </c>
      <c r="BI99" s="517">
        <v>220.11015505903163</v>
      </c>
      <c r="BJ99" s="517">
        <v>225.19240008484888</v>
      </c>
      <c r="BK99" s="517">
        <v>328.04860476036606</v>
      </c>
      <c r="BL99" s="517">
        <v>276.53140393215051</v>
      </c>
      <c r="BM99" s="517">
        <v>284.98107470178115</v>
      </c>
      <c r="BN99" s="517">
        <v>259.94575505587312</v>
      </c>
      <c r="BO99" s="517">
        <v>253.52043740299544</v>
      </c>
      <c r="BP99" s="517">
        <v>234.69467818713986</v>
      </c>
      <c r="BQ99" s="517">
        <v>208.58521770237545</v>
      </c>
      <c r="BR99" s="517">
        <v>196.62802319735675</v>
      </c>
      <c r="BS99" s="517">
        <v>180.99663793386406</v>
      </c>
      <c r="BT99" s="517">
        <v>166.51920973424126</v>
      </c>
      <c r="BU99" s="517">
        <v>143.48995670311035</v>
      </c>
      <c r="BV99" s="517">
        <v>128.22927428864836</v>
      </c>
      <c r="BW99" s="517">
        <v>115.53979429589778</v>
      </c>
      <c r="BX99" s="517">
        <v>88.955685198941779</v>
      </c>
      <c r="BY99" s="517">
        <v>76.852467523033695</v>
      </c>
      <c r="BZ99" s="517">
        <v>67.212757883616419</v>
      </c>
      <c r="CA99" s="517">
        <v>61.712729513036493</v>
      </c>
      <c r="CB99" s="517">
        <v>56.555139980970864</v>
      </c>
      <c r="CC99" s="517">
        <v>47.596821213247487</v>
      </c>
      <c r="CD99" s="517">
        <v>41.89194035280741</v>
      </c>
      <c r="CE99" s="517">
        <v>35.326448637248532</v>
      </c>
      <c r="CF99" s="517">
        <v>28.524479809182118</v>
      </c>
      <c r="CG99" s="517">
        <v>21.794066310620106</v>
      </c>
      <c r="CH99" s="518">
        <v>15.058229556854176</v>
      </c>
    </row>
    <row r="100" spans="1:86" x14ac:dyDescent="0.25">
      <c r="B100" s="515"/>
      <c r="D100" s="517"/>
      <c r="E100" s="517"/>
      <c r="F100" s="517"/>
      <c r="G100" s="517"/>
      <c r="H100" s="517"/>
      <c r="I100" s="517"/>
      <c r="J100" s="517"/>
      <c r="K100" s="517"/>
      <c r="L100" s="517"/>
      <c r="M100" s="517"/>
      <c r="N100" s="517"/>
      <c r="O100" s="517"/>
      <c r="P100" s="517"/>
      <c r="Q100" s="517"/>
      <c r="R100" s="517"/>
      <c r="S100" s="517"/>
      <c r="T100" s="517"/>
      <c r="U100" s="517"/>
      <c r="V100" s="517"/>
      <c r="W100" s="517"/>
      <c r="X100" s="517"/>
      <c r="Y100" s="517"/>
      <c r="Z100" s="517"/>
      <c r="AA100" s="517"/>
      <c r="AB100" s="517"/>
      <c r="AC100" s="517"/>
      <c r="AD100" s="517"/>
      <c r="AE100" s="517"/>
      <c r="AF100" s="517"/>
      <c r="AG100" s="517"/>
      <c r="AH100" s="517"/>
      <c r="AI100" s="517"/>
      <c r="AJ100" s="517"/>
      <c r="AK100" s="517"/>
      <c r="AL100" s="517"/>
      <c r="AM100" s="517"/>
      <c r="AN100" s="517"/>
      <c r="AO100" s="517"/>
      <c r="AP100" s="517"/>
      <c r="AQ100" s="517"/>
      <c r="AR100" s="517"/>
      <c r="AS100" s="517"/>
      <c r="AT100" s="517"/>
      <c r="AU100" s="517"/>
      <c r="AV100" s="517"/>
      <c r="AW100" s="517"/>
      <c r="AX100" s="517"/>
      <c r="AY100" s="517"/>
      <c r="AZ100" s="517"/>
      <c r="BA100" s="517"/>
      <c r="BB100" s="517"/>
      <c r="BC100" s="517"/>
      <c r="BD100" s="517"/>
      <c r="BE100" s="517"/>
      <c r="BF100" s="517"/>
      <c r="BG100" s="517"/>
      <c r="BH100" s="517"/>
      <c r="BI100" s="517"/>
      <c r="BJ100" s="517"/>
      <c r="BK100" s="517"/>
      <c r="BL100" s="517"/>
      <c r="BM100" s="517"/>
      <c r="BN100" s="517"/>
      <c r="BO100" s="517"/>
      <c r="BP100" s="517"/>
      <c r="BQ100" s="517"/>
      <c r="BR100" s="517"/>
      <c r="BS100" s="517"/>
      <c r="BT100" s="517"/>
      <c r="BU100" s="517"/>
      <c r="BV100" s="517"/>
      <c r="BW100" s="517"/>
      <c r="BX100" s="517"/>
      <c r="BY100" s="517"/>
      <c r="BZ100" s="517"/>
      <c r="CA100" s="517"/>
      <c r="CB100" s="517"/>
      <c r="CC100" s="517"/>
      <c r="CD100" s="517"/>
      <c r="CE100" s="517"/>
      <c r="CF100" s="517"/>
      <c r="CG100" s="517"/>
      <c r="CH100" s="518"/>
    </row>
    <row r="101" spans="1:86" s="540" customFormat="1" ht="15.6" x14ac:dyDescent="0.3">
      <c r="B101" s="541" t="s">
        <v>801</v>
      </c>
      <c r="C101" s="413"/>
      <c r="D101" s="553">
        <v>0</v>
      </c>
      <c r="E101" s="553">
        <v>0</v>
      </c>
      <c r="F101" s="553">
        <v>0</v>
      </c>
      <c r="G101" s="553">
        <v>0</v>
      </c>
      <c r="H101" s="553">
        <v>0</v>
      </c>
      <c r="I101" s="553">
        <v>0</v>
      </c>
      <c r="J101" s="553">
        <v>0</v>
      </c>
      <c r="K101" s="553">
        <v>0</v>
      </c>
      <c r="L101" s="553">
        <v>0</v>
      </c>
      <c r="M101" s="553">
        <v>0</v>
      </c>
      <c r="N101" s="553">
        <v>0</v>
      </c>
      <c r="O101" s="553">
        <v>0</v>
      </c>
      <c r="P101" s="553">
        <v>0</v>
      </c>
      <c r="Q101" s="553">
        <v>0</v>
      </c>
      <c r="R101" s="553">
        <v>0</v>
      </c>
      <c r="S101" s="553">
        <v>0</v>
      </c>
      <c r="T101" s="553">
        <v>0</v>
      </c>
      <c r="U101" s="553">
        <v>0</v>
      </c>
      <c r="V101" s="553">
        <v>0</v>
      </c>
      <c r="W101" s="553">
        <v>0</v>
      </c>
      <c r="X101" s="553">
        <v>0</v>
      </c>
      <c r="Y101" s="553">
        <v>0</v>
      </c>
      <c r="Z101" s="553">
        <v>0</v>
      </c>
      <c r="AA101" s="553">
        <v>0</v>
      </c>
      <c r="AB101" s="553">
        <v>0</v>
      </c>
      <c r="AC101" s="553">
        <v>0</v>
      </c>
      <c r="AD101" s="553">
        <v>0</v>
      </c>
      <c r="AE101" s="553">
        <v>0</v>
      </c>
      <c r="AF101" s="553">
        <v>0</v>
      </c>
      <c r="AG101" s="553">
        <v>0</v>
      </c>
      <c r="AH101" s="553">
        <v>0</v>
      </c>
      <c r="AI101" s="553">
        <v>0</v>
      </c>
      <c r="AJ101" s="553">
        <v>0</v>
      </c>
      <c r="AK101" s="553">
        <v>0</v>
      </c>
      <c r="AL101" s="553">
        <v>0</v>
      </c>
      <c r="AM101" s="553">
        <v>0</v>
      </c>
      <c r="AN101" s="553">
        <v>0</v>
      </c>
      <c r="AO101" s="553">
        <v>0</v>
      </c>
      <c r="AP101" s="553">
        <v>0</v>
      </c>
      <c r="AQ101" s="553">
        <v>0</v>
      </c>
      <c r="AR101" s="553">
        <v>0</v>
      </c>
      <c r="AS101" s="553">
        <v>0</v>
      </c>
      <c r="AT101" s="553">
        <v>0</v>
      </c>
      <c r="AU101" s="553">
        <v>0</v>
      </c>
      <c r="AV101" s="553">
        <v>0</v>
      </c>
      <c r="AW101" s="553">
        <v>0</v>
      </c>
      <c r="AX101" s="553">
        <v>0</v>
      </c>
      <c r="AY101" s="553">
        <v>0</v>
      </c>
      <c r="AZ101" s="553">
        <v>0</v>
      </c>
      <c r="BA101" s="553">
        <v>0</v>
      </c>
      <c r="BB101" s="553">
        <v>0</v>
      </c>
      <c r="BC101" s="553">
        <v>0</v>
      </c>
      <c r="BD101" s="553">
        <v>0</v>
      </c>
      <c r="BE101" s="553">
        <v>0</v>
      </c>
      <c r="BF101" s="553">
        <v>0</v>
      </c>
      <c r="BG101" s="553">
        <v>0</v>
      </c>
      <c r="BH101" s="553">
        <v>0</v>
      </c>
      <c r="BI101" s="553">
        <v>0</v>
      </c>
      <c r="BJ101" s="553">
        <v>0</v>
      </c>
      <c r="BK101" s="553">
        <v>0</v>
      </c>
      <c r="BL101" s="553">
        <v>0</v>
      </c>
      <c r="BM101" s="553">
        <v>0</v>
      </c>
      <c r="BN101" s="553">
        <v>0</v>
      </c>
      <c r="BO101" s="553">
        <v>0</v>
      </c>
      <c r="BP101" s="553">
        <v>0</v>
      </c>
      <c r="BQ101" s="553">
        <v>0</v>
      </c>
      <c r="BR101" s="553">
        <v>12.203798217180077</v>
      </c>
      <c r="BS101" s="553">
        <v>22.467004571720231</v>
      </c>
      <c r="BT101" s="553">
        <v>300.18910376245901</v>
      </c>
      <c r="BU101" s="553">
        <v>565.39963079557299</v>
      </c>
      <c r="BV101" s="553">
        <v>1503.5891512353789</v>
      </c>
      <c r="BW101" s="553">
        <f t="shared" ref="BW101:CG101" si="40">SUM(BW102:BW104)</f>
        <v>4181.2170589834441</v>
      </c>
      <c r="BX101" s="553">
        <f t="shared" si="40"/>
        <v>7072.4463416115404</v>
      </c>
      <c r="BY101" s="553">
        <f t="shared" si="40"/>
        <v>9820.7029672452736</v>
      </c>
      <c r="BZ101" s="553">
        <f t="shared" si="40"/>
        <v>10708.370849103481</v>
      </c>
      <c r="CA101" s="553">
        <f t="shared" si="40"/>
        <v>14182.518316044127</v>
      </c>
      <c r="CB101" s="553">
        <f t="shared" si="40"/>
        <v>18230.513277454327</v>
      </c>
      <c r="CC101" s="553">
        <f t="shared" si="40"/>
        <v>24975.138541668999</v>
      </c>
      <c r="CD101" s="553">
        <f t="shared" si="40"/>
        <v>28076.818725921879</v>
      </c>
      <c r="CE101" s="553">
        <f t="shared" si="40"/>
        <v>28346.304035854555</v>
      </c>
      <c r="CF101" s="553">
        <f t="shared" si="40"/>
        <v>28401.678758613474</v>
      </c>
      <c r="CG101" s="543">
        <f t="shared" si="40"/>
        <v>28592.087867505743</v>
      </c>
      <c r="CH101" s="545">
        <f>SUM(CH102:CH104)</f>
        <v>28752.019615866164</v>
      </c>
    </row>
    <row r="102" spans="1:86" s="540" customFormat="1" x14ac:dyDescent="0.25">
      <c r="B102" s="546" t="s">
        <v>802</v>
      </c>
      <c r="C102" s="413"/>
      <c r="D102" s="554">
        <v>0</v>
      </c>
      <c r="E102" s="554">
        <v>0</v>
      </c>
      <c r="F102" s="554">
        <v>0</v>
      </c>
      <c r="G102" s="554">
        <v>0</v>
      </c>
      <c r="H102" s="554">
        <v>0</v>
      </c>
      <c r="I102" s="554">
        <v>0</v>
      </c>
      <c r="J102" s="554">
        <v>0</v>
      </c>
      <c r="K102" s="554">
        <v>0</v>
      </c>
      <c r="L102" s="554">
        <v>0</v>
      </c>
      <c r="M102" s="554">
        <v>0</v>
      </c>
      <c r="N102" s="554">
        <v>0</v>
      </c>
      <c r="O102" s="554">
        <v>0</v>
      </c>
      <c r="P102" s="554">
        <v>0</v>
      </c>
      <c r="Q102" s="554">
        <v>0</v>
      </c>
      <c r="R102" s="554">
        <v>0</v>
      </c>
      <c r="S102" s="554">
        <v>0</v>
      </c>
      <c r="T102" s="554">
        <v>0</v>
      </c>
      <c r="U102" s="554">
        <v>0</v>
      </c>
      <c r="V102" s="554">
        <v>0</v>
      </c>
      <c r="W102" s="554">
        <v>0</v>
      </c>
      <c r="X102" s="554">
        <v>0</v>
      </c>
      <c r="Y102" s="554">
        <v>0</v>
      </c>
      <c r="Z102" s="554">
        <v>0</v>
      </c>
      <c r="AA102" s="554">
        <v>0</v>
      </c>
      <c r="AB102" s="554">
        <v>0</v>
      </c>
      <c r="AC102" s="554">
        <v>0</v>
      </c>
      <c r="AD102" s="554">
        <v>0</v>
      </c>
      <c r="AE102" s="554">
        <v>0</v>
      </c>
      <c r="AF102" s="554">
        <v>0</v>
      </c>
      <c r="AG102" s="554">
        <v>0</v>
      </c>
      <c r="AH102" s="554">
        <v>0</v>
      </c>
      <c r="AI102" s="554">
        <v>0</v>
      </c>
      <c r="AJ102" s="554">
        <v>0</v>
      </c>
      <c r="AK102" s="554">
        <v>0</v>
      </c>
      <c r="AL102" s="554">
        <v>0</v>
      </c>
      <c r="AM102" s="554">
        <v>0</v>
      </c>
      <c r="AN102" s="554">
        <v>0</v>
      </c>
      <c r="AO102" s="554">
        <v>0</v>
      </c>
      <c r="AP102" s="554">
        <v>0</v>
      </c>
      <c r="AQ102" s="554">
        <v>0</v>
      </c>
      <c r="AR102" s="554">
        <v>0</v>
      </c>
      <c r="AS102" s="554">
        <v>0</v>
      </c>
      <c r="AT102" s="554">
        <v>0</v>
      </c>
      <c r="AU102" s="554">
        <v>0</v>
      </c>
      <c r="AV102" s="554">
        <v>0</v>
      </c>
      <c r="AW102" s="554">
        <v>0</v>
      </c>
      <c r="AX102" s="554">
        <v>0</v>
      </c>
      <c r="AY102" s="554">
        <v>0</v>
      </c>
      <c r="AZ102" s="554">
        <v>0</v>
      </c>
      <c r="BA102" s="554">
        <v>0</v>
      </c>
      <c r="BB102" s="554">
        <v>0</v>
      </c>
      <c r="BC102" s="554">
        <v>0</v>
      </c>
      <c r="BD102" s="554">
        <v>0</v>
      </c>
      <c r="BE102" s="554">
        <v>0</v>
      </c>
      <c r="BF102" s="554">
        <v>0</v>
      </c>
      <c r="BG102" s="554">
        <v>0</v>
      </c>
      <c r="BH102" s="554">
        <v>0</v>
      </c>
      <c r="BI102" s="554">
        <v>0</v>
      </c>
      <c r="BJ102" s="554">
        <v>0</v>
      </c>
      <c r="BK102" s="554">
        <v>0</v>
      </c>
      <c r="BL102" s="554">
        <v>0</v>
      </c>
      <c r="BM102" s="554">
        <v>0</v>
      </c>
      <c r="BN102" s="554">
        <v>0</v>
      </c>
      <c r="BO102" s="554">
        <v>0</v>
      </c>
      <c r="BP102" s="554">
        <v>0</v>
      </c>
      <c r="BQ102" s="554">
        <v>0</v>
      </c>
      <c r="BR102" s="554">
        <v>0</v>
      </c>
      <c r="BS102" s="554">
        <v>0</v>
      </c>
      <c r="BT102" s="554">
        <v>0</v>
      </c>
      <c r="BU102" s="554">
        <v>0</v>
      </c>
      <c r="BV102" s="554">
        <v>0</v>
      </c>
      <c r="BW102" s="554">
        <v>735.5841370334191</v>
      </c>
      <c r="BX102" s="554">
        <v>716.40468516038231</v>
      </c>
      <c r="BY102" s="554">
        <v>1028.8899360241269</v>
      </c>
      <c r="BZ102" s="554">
        <v>808.58328446557994</v>
      </c>
      <c r="CA102" s="554">
        <v>923.63200007919363</v>
      </c>
      <c r="CB102" s="554">
        <v>1107.0511741855603</v>
      </c>
      <c r="CC102" s="554">
        <v>923.68202223442927</v>
      </c>
      <c r="CD102" s="554">
        <v>891.95270966735166</v>
      </c>
      <c r="CE102" s="554">
        <v>880.34275671979594</v>
      </c>
      <c r="CF102" s="554">
        <v>867.37712966551339</v>
      </c>
      <c r="CG102" s="547">
        <v>863.03079335508369</v>
      </c>
      <c r="CH102" s="548">
        <v>872.66953927371139</v>
      </c>
    </row>
    <row r="103" spans="1:86" s="540" customFormat="1" x14ac:dyDescent="0.25">
      <c r="B103" s="546" t="s">
        <v>803</v>
      </c>
      <c r="C103" s="413"/>
      <c r="D103" s="554">
        <v>0</v>
      </c>
      <c r="E103" s="554">
        <v>0</v>
      </c>
      <c r="F103" s="554">
        <v>0</v>
      </c>
      <c r="G103" s="554">
        <v>0</v>
      </c>
      <c r="H103" s="554">
        <v>0</v>
      </c>
      <c r="I103" s="554">
        <v>0</v>
      </c>
      <c r="J103" s="554">
        <v>0</v>
      </c>
      <c r="K103" s="554">
        <v>0</v>
      </c>
      <c r="L103" s="554">
        <v>0</v>
      </c>
      <c r="M103" s="554">
        <v>0</v>
      </c>
      <c r="N103" s="554">
        <v>0</v>
      </c>
      <c r="O103" s="554">
        <v>0</v>
      </c>
      <c r="P103" s="554">
        <v>0</v>
      </c>
      <c r="Q103" s="554">
        <v>0</v>
      </c>
      <c r="R103" s="554">
        <v>0</v>
      </c>
      <c r="S103" s="554">
        <v>0</v>
      </c>
      <c r="T103" s="554">
        <v>0</v>
      </c>
      <c r="U103" s="554">
        <v>0</v>
      </c>
      <c r="V103" s="554">
        <v>0</v>
      </c>
      <c r="W103" s="554">
        <v>0</v>
      </c>
      <c r="X103" s="554">
        <v>0</v>
      </c>
      <c r="Y103" s="554">
        <v>0</v>
      </c>
      <c r="Z103" s="554">
        <v>0</v>
      </c>
      <c r="AA103" s="554">
        <v>0</v>
      </c>
      <c r="AB103" s="554">
        <v>0</v>
      </c>
      <c r="AC103" s="554">
        <v>0</v>
      </c>
      <c r="AD103" s="554">
        <v>0</v>
      </c>
      <c r="AE103" s="554">
        <v>0</v>
      </c>
      <c r="AF103" s="554">
        <v>0</v>
      </c>
      <c r="AG103" s="554">
        <v>0</v>
      </c>
      <c r="AH103" s="554">
        <v>0</v>
      </c>
      <c r="AI103" s="554">
        <v>0</v>
      </c>
      <c r="AJ103" s="554">
        <v>0</v>
      </c>
      <c r="AK103" s="554">
        <v>0</v>
      </c>
      <c r="AL103" s="554">
        <v>0</v>
      </c>
      <c r="AM103" s="554">
        <v>0</v>
      </c>
      <c r="AN103" s="554">
        <v>0</v>
      </c>
      <c r="AO103" s="554">
        <v>0</v>
      </c>
      <c r="AP103" s="554">
        <v>0</v>
      </c>
      <c r="AQ103" s="554">
        <v>0</v>
      </c>
      <c r="AR103" s="554">
        <v>0</v>
      </c>
      <c r="AS103" s="554">
        <v>0</v>
      </c>
      <c r="AT103" s="554">
        <v>0</v>
      </c>
      <c r="AU103" s="554">
        <v>0</v>
      </c>
      <c r="AV103" s="554">
        <v>0</v>
      </c>
      <c r="AW103" s="554">
        <v>0</v>
      </c>
      <c r="AX103" s="554">
        <v>0</v>
      </c>
      <c r="AY103" s="554">
        <v>0</v>
      </c>
      <c r="AZ103" s="554">
        <v>0</v>
      </c>
      <c r="BA103" s="554">
        <v>0</v>
      </c>
      <c r="BB103" s="554">
        <v>0</v>
      </c>
      <c r="BC103" s="554">
        <v>0</v>
      </c>
      <c r="BD103" s="554">
        <v>0</v>
      </c>
      <c r="BE103" s="554">
        <v>0</v>
      </c>
      <c r="BF103" s="554">
        <v>0</v>
      </c>
      <c r="BG103" s="554">
        <v>0</v>
      </c>
      <c r="BH103" s="554">
        <v>0</v>
      </c>
      <c r="BI103" s="554">
        <v>0</v>
      </c>
      <c r="BJ103" s="554">
        <v>0</v>
      </c>
      <c r="BK103" s="554">
        <v>0</v>
      </c>
      <c r="BL103" s="554">
        <v>0</v>
      </c>
      <c r="BM103" s="554">
        <v>0</v>
      </c>
      <c r="BN103" s="554">
        <v>0</v>
      </c>
      <c r="BO103" s="554">
        <v>0</v>
      </c>
      <c r="BP103" s="554">
        <v>0</v>
      </c>
      <c r="BQ103" s="554">
        <v>0</v>
      </c>
      <c r="BR103" s="554">
        <v>0</v>
      </c>
      <c r="BS103" s="554">
        <v>0</v>
      </c>
      <c r="BT103" s="554">
        <v>0</v>
      </c>
      <c r="BU103" s="554">
        <v>0</v>
      </c>
      <c r="BV103" s="554">
        <v>0</v>
      </c>
      <c r="BW103" s="554">
        <v>723.11592240947459</v>
      </c>
      <c r="BX103" s="554">
        <v>1189.2827508308158</v>
      </c>
      <c r="BY103" s="554">
        <v>1478.9098354933146</v>
      </c>
      <c r="BZ103" s="554">
        <v>1203.623467559931</v>
      </c>
      <c r="CA103" s="554">
        <v>1524.1353177173485</v>
      </c>
      <c r="CB103" s="554">
        <v>1720.6401416482897</v>
      </c>
      <c r="CC103" s="554">
        <v>2064.7810381192899</v>
      </c>
      <c r="CD103" s="554">
        <v>2302.5176876048349</v>
      </c>
      <c r="CE103" s="554">
        <v>2359.566191012409</v>
      </c>
      <c r="CF103" s="554">
        <v>2393.5030132445709</v>
      </c>
      <c r="CG103" s="547">
        <v>2453.8394526189177</v>
      </c>
      <c r="CH103" s="548">
        <v>2485.5927054155736</v>
      </c>
    </row>
    <row r="104" spans="1:86" s="549" customFormat="1" x14ac:dyDescent="0.25">
      <c r="B104" s="550" t="s">
        <v>804</v>
      </c>
      <c r="C104" s="413"/>
      <c r="D104" s="554">
        <v>0</v>
      </c>
      <c r="E104" s="554">
        <v>0</v>
      </c>
      <c r="F104" s="554">
        <v>0</v>
      </c>
      <c r="G104" s="554">
        <v>0</v>
      </c>
      <c r="H104" s="554">
        <v>0</v>
      </c>
      <c r="I104" s="554">
        <v>0</v>
      </c>
      <c r="J104" s="554">
        <v>0</v>
      </c>
      <c r="K104" s="554">
        <v>0</v>
      </c>
      <c r="L104" s="554">
        <v>0</v>
      </c>
      <c r="M104" s="554">
        <v>0</v>
      </c>
      <c r="N104" s="554">
        <v>0</v>
      </c>
      <c r="O104" s="554">
        <v>0</v>
      </c>
      <c r="P104" s="554">
        <v>0</v>
      </c>
      <c r="Q104" s="554">
        <v>0</v>
      </c>
      <c r="R104" s="554">
        <v>0</v>
      </c>
      <c r="S104" s="554">
        <v>0</v>
      </c>
      <c r="T104" s="554">
        <v>0</v>
      </c>
      <c r="U104" s="554">
        <v>0</v>
      </c>
      <c r="V104" s="554">
        <v>0</v>
      </c>
      <c r="W104" s="554">
        <v>0</v>
      </c>
      <c r="X104" s="554">
        <v>0</v>
      </c>
      <c r="Y104" s="554">
        <v>0</v>
      </c>
      <c r="Z104" s="554">
        <v>0</v>
      </c>
      <c r="AA104" s="554">
        <v>0</v>
      </c>
      <c r="AB104" s="554">
        <v>0</v>
      </c>
      <c r="AC104" s="554">
        <v>0</v>
      </c>
      <c r="AD104" s="554">
        <v>0</v>
      </c>
      <c r="AE104" s="554">
        <v>0</v>
      </c>
      <c r="AF104" s="554">
        <v>0</v>
      </c>
      <c r="AG104" s="554">
        <v>0</v>
      </c>
      <c r="AH104" s="554">
        <v>0</v>
      </c>
      <c r="AI104" s="554">
        <v>0</v>
      </c>
      <c r="AJ104" s="554">
        <v>0</v>
      </c>
      <c r="AK104" s="554">
        <v>0</v>
      </c>
      <c r="AL104" s="554">
        <v>0</v>
      </c>
      <c r="AM104" s="554">
        <v>0</v>
      </c>
      <c r="AN104" s="554">
        <v>0</v>
      </c>
      <c r="AO104" s="554">
        <v>0</v>
      </c>
      <c r="AP104" s="554">
        <v>0</v>
      </c>
      <c r="AQ104" s="554">
        <v>0</v>
      </c>
      <c r="AR104" s="554">
        <v>0</v>
      </c>
      <c r="AS104" s="554">
        <v>0</v>
      </c>
      <c r="AT104" s="554">
        <v>0</v>
      </c>
      <c r="AU104" s="554">
        <v>0</v>
      </c>
      <c r="AV104" s="554">
        <v>0</v>
      </c>
      <c r="AW104" s="554">
        <v>0</v>
      </c>
      <c r="AX104" s="554">
        <v>0</v>
      </c>
      <c r="AY104" s="554">
        <v>0</v>
      </c>
      <c r="AZ104" s="554">
        <v>0</v>
      </c>
      <c r="BA104" s="554">
        <v>0</v>
      </c>
      <c r="BB104" s="554">
        <v>0</v>
      </c>
      <c r="BC104" s="554">
        <v>0</v>
      </c>
      <c r="BD104" s="554">
        <v>0</v>
      </c>
      <c r="BE104" s="554">
        <v>0</v>
      </c>
      <c r="BF104" s="554">
        <v>0</v>
      </c>
      <c r="BG104" s="554">
        <v>0</v>
      </c>
      <c r="BH104" s="554">
        <v>0</v>
      </c>
      <c r="BI104" s="554">
        <v>0</v>
      </c>
      <c r="BJ104" s="554">
        <v>0</v>
      </c>
      <c r="BK104" s="554">
        <v>0</v>
      </c>
      <c r="BL104" s="554">
        <v>0</v>
      </c>
      <c r="BM104" s="554">
        <v>0</v>
      </c>
      <c r="BN104" s="554">
        <v>0</v>
      </c>
      <c r="BO104" s="554">
        <v>0</v>
      </c>
      <c r="BP104" s="554">
        <v>0</v>
      </c>
      <c r="BQ104" s="554">
        <v>0</v>
      </c>
      <c r="BR104" s="554">
        <v>0</v>
      </c>
      <c r="BS104" s="554">
        <v>0</v>
      </c>
      <c r="BT104" s="554">
        <v>0</v>
      </c>
      <c r="BU104" s="554">
        <v>0</v>
      </c>
      <c r="BV104" s="554">
        <v>0</v>
      </c>
      <c r="BW104" s="554">
        <v>2722.5169995405508</v>
      </c>
      <c r="BX104" s="554">
        <v>5166.7589056203424</v>
      </c>
      <c r="BY104" s="554">
        <v>7312.903195727833</v>
      </c>
      <c r="BZ104" s="554">
        <v>8696.1640970779699</v>
      </c>
      <c r="CA104" s="554">
        <v>11734.750998247584</v>
      </c>
      <c r="CB104" s="554">
        <v>15402.821961620477</v>
      </c>
      <c r="CC104" s="554">
        <v>21986.67548131528</v>
      </c>
      <c r="CD104" s="554">
        <v>24882.348328649692</v>
      </c>
      <c r="CE104" s="554">
        <v>25106.39508812235</v>
      </c>
      <c r="CF104" s="554">
        <v>25140.798615703388</v>
      </c>
      <c r="CG104" s="547">
        <v>25275.217621531741</v>
      </c>
      <c r="CH104" s="548">
        <v>25393.757371176878</v>
      </c>
    </row>
    <row r="105" spans="1:86" s="549" customFormat="1" x14ac:dyDescent="0.25">
      <c r="B105" s="550"/>
      <c r="C105" s="413"/>
      <c r="D105" s="554"/>
      <c r="E105" s="554"/>
      <c r="F105" s="554"/>
      <c r="G105" s="554"/>
      <c r="H105" s="554"/>
      <c r="I105" s="554"/>
      <c r="J105" s="554"/>
      <c r="K105" s="554"/>
      <c r="L105" s="554"/>
      <c r="M105" s="554"/>
      <c r="N105" s="554"/>
      <c r="O105" s="554"/>
      <c r="P105" s="554"/>
      <c r="Q105" s="554"/>
      <c r="R105" s="554"/>
      <c r="S105" s="554"/>
      <c r="T105" s="554"/>
      <c r="U105" s="554"/>
      <c r="V105" s="554"/>
      <c r="W105" s="554"/>
      <c r="X105" s="554"/>
      <c r="Y105" s="554"/>
      <c r="Z105" s="554"/>
      <c r="AA105" s="554"/>
      <c r="AB105" s="554"/>
      <c r="AC105" s="554"/>
      <c r="AD105" s="554"/>
      <c r="AE105" s="554"/>
      <c r="AF105" s="554"/>
      <c r="AG105" s="554"/>
      <c r="AH105" s="554"/>
      <c r="AI105" s="554"/>
      <c r="AJ105" s="554"/>
      <c r="AK105" s="554"/>
      <c r="AL105" s="554"/>
      <c r="AM105" s="554"/>
      <c r="AN105" s="554"/>
      <c r="AO105" s="554"/>
      <c r="AP105" s="554"/>
      <c r="AQ105" s="554"/>
      <c r="AR105" s="554"/>
      <c r="AS105" s="554"/>
      <c r="AT105" s="554"/>
      <c r="AU105" s="554"/>
      <c r="AV105" s="554"/>
      <c r="AW105" s="554"/>
      <c r="AX105" s="554"/>
      <c r="AY105" s="554"/>
      <c r="AZ105" s="554"/>
      <c r="BA105" s="554"/>
      <c r="BB105" s="554"/>
      <c r="BC105" s="554"/>
      <c r="BD105" s="554"/>
      <c r="BE105" s="554"/>
      <c r="BF105" s="554"/>
      <c r="BG105" s="554"/>
      <c r="BH105" s="554"/>
      <c r="BI105" s="554"/>
      <c r="BJ105" s="554"/>
      <c r="BK105" s="554"/>
      <c r="BL105" s="554"/>
      <c r="BM105" s="554"/>
      <c r="BN105" s="554"/>
      <c r="BO105" s="554"/>
      <c r="BP105" s="554"/>
      <c r="BQ105" s="554"/>
      <c r="BR105" s="554"/>
      <c r="BS105" s="554"/>
      <c r="BT105" s="554"/>
      <c r="BU105" s="554"/>
      <c r="BV105" s="554"/>
      <c r="BW105" s="554"/>
      <c r="BX105" s="554"/>
      <c r="BY105" s="554"/>
      <c r="BZ105" s="554"/>
      <c r="CA105" s="554"/>
      <c r="CB105" s="554"/>
      <c r="CC105" s="554"/>
      <c r="CD105" s="554"/>
      <c r="CE105" s="554"/>
      <c r="CF105" s="554"/>
      <c r="CG105" s="547"/>
      <c r="CH105" s="548"/>
    </row>
    <row r="106" spans="1:86" ht="15.6" x14ac:dyDescent="0.3">
      <c r="A106" s="417"/>
      <c r="B106" s="450" t="s">
        <v>805</v>
      </c>
      <c r="D106" s="510">
        <f t="shared" ref="D106:AG106" si="41">D107</f>
        <v>0</v>
      </c>
      <c r="E106" s="510">
        <f t="shared" si="41"/>
        <v>0</v>
      </c>
      <c r="F106" s="510">
        <f t="shared" si="41"/>
        <v>0</v>
      </c>
      <c r="G106" s="510">
        <f t="shared" si="41"/>
        <v>0</v>
      </c>
      <c r="H106" s="510">
        <f t="shared" si="41"/>
        <v>0</v>
      </c>
      <c r="I106" s="510">
        <f t="shared" si="41"/>
        <v>0</v>
      </c>
      <c r="J106" s="510">
        <f t="shared" si="41"/>
        <v>0</v>
      </c>
      <c r="K106" s="510">
        <f t="shared" si="41"/>
        <v>0</v>
      </c>
      <c r="L106" s="510">
        <f t="shared" si="41"/>
        <v>0</v>
      </c>
      <c r="M106" s="510">
        <f t="shared" si="41"/>
        <v>0</v>
      </c>
      <c r="N106" s="510">
        <f t="shared" si="41"/>
        <v>0</v>
      </c>
      <c r="O106" s="510">
        <f t="shared" si="41"/>
        <v>0</v>
      </c>
      <c r="P106" s="510">
        <f t="shared" si="41"/>
        <v>0</v>
      </c>
      <c r="Q106" s="510">
        <f t="shared" si="41"/>
        <v>0</v>
      </c>
      <c r="R106" s="510">
        <f t="shared" si="41"/>
        <v>0</v>
      </c>
      <c r="S106" s="510">
        <f t="shared" si="41"/>
        <v>0</v>
      </c>
      <c r="T106" s="510">
        <f t="shared" si="41"/>
        <v>0</v>
      </c>
      <c r="U106" s="510">
        <f t="shared" si="41"/>
        <v>0</v>
      </c>
      <c r="V106" s="510">
        <f t="shared" si="41"/>
        <v>0</v>
      </c>
      <c r="W106" s="510">
        <f t="shared" si="41"/>
        <v>0</v>
      </c>
      <c r="X106" s="510">
        <f t="shared" si="41"/>
        <v>0</v>
      </c>
      <c r="Y106" s="510">
        <f t="shared" si="41"/>
        <v>0</v>
      </c>
      <c r="Z106" s="510">
        <f t="shared" si="41"/>
        <v>0</v>
      </c>
      <c r="AA106" s="510">
        <f t="shared" si="41"/>
        <v>0</v>
      </c>
      <c r="AB106" s="510">
        <f t="shared" si="41"/>
        <v>0</v>
      </c>
      <c r="AC106" s="510">
        <f t="shared" si="41"/>
        <v>0</v>
      </c>
      <c r="AD106" s="510">
        <f t="shared" si="41"/>
        <v>0</v>
      </c>
      <c r="AE106" s="510">
        <f t="shared" si="41"/>
        <v>0</v>
      </c>
      <c r="AF106" s="510">
        <f t="shared" si="41"/>
        <v>0</v>
      </c>
      <c r="AG106" s="510">
        <f t="shared" si="41"/>
        <v>0</v>
      </c>
      <c r="AH106" s="510">
        <f>AH107</f>
        <v>845.03479074484403</v>
      </c>
      <c r="AI106" s="510">
        <f t="shared" ref="AI106:BG106" si="42">AI107</f>
        <v>812.01139752504241</v>
      </c>
      <c r="AJ106" s="510">
        <f t="shared" si="42"/>
        <v>803.3048968573039</v>
      </c>
      <c r="AK106" s="510">
        <f t="shared" si="42"/>
        <v>836.61491064128677</v>
      </c>
      <c r="AL106" s="510">
        <f t="shared" si="42"/>
        <v>1019.2476762090574</v>
      </c>
      <c r="AM106" s="510">
        <f t="shared" si="42"/>
        <v>1145.7590929795902</v>
      </c>
      <c r="AN106" s="510">
        <f t="shared" si="42"/>
        <v>1252.8188084482192</v>
      </c>
      <c r="AO106" s="510">
        <f t="shared" si="42"/>
        <v>1454.0076837207082</v>
      </c>
      <c r="AP106" s="510">
        <f t="shared" si="42"/>
        <v>1743.3265169748636</v>
      </c>
      <c r="AQ106" s="510">
        <f t="shared" si="42"/>
        <v>1794.1337064364752</v>
      </c>
      <c r="AR106" s="510">
        <f t="shared" si="42"/>
        <v>2209.1508801930722</v>
      </c>
      <c r="AS106" s="510">
        <f t="shared" si="42"/>
        <v>2388.0793933056871</v>
      </c>
      <c r="AT106" s="510">
        <f t="shared" si="42"/>
        <v>2642.8862218401505</v>
      </c>
      <c r="AU106" s="510">
        <f t="shared" si="42"/>
        <v>3223.3498607622382</v>
      </c>
      <c r="AV106" s="510">
        <f t="shared" si="42"/>
        <v>4258.6230315272223</v>
      </c>
      <c r="AW106" s="510">
        <f t="shared" si="42"/>
        <v>5141.645549392575</v>
      </c>
      <c r="AX106" s="510">
        <f t="shared" si="42"/>
        <v>5915.7117419559772</v>
      </c>
      <c r="AY106" s="510">
        <f t="shared" si="42"/>
        <v>6698.9396821881692</v>
      </c>
      <c r="AZ106" s="510">
        <f t="shared" si="42"/>
        <v>7052.9070686755385</v>
      </c>
      <c r="BA106" s="510">
        <f t="shared" si="42"/>
        <v>7379.7051375820483</v>
      </c>
      <c r="BB106" s="510">
        <f t="shared" si="42"/>
        <v>7611.7460832534243</v>
      </c>
      <c r="BC106" s="510">
        <f t="shared" si="42"/>
        <v>7915.4245318117019</v>
      </c>
      <c r="BD106" s="510">
        <f t="shared" si="42"/>
        <v>8521.3954788215742</v>
      </c>
      <c r="BE106" s="510">
        <f t="shared" si="42"/>
        <v>9054.5118421160132</v>
      </c>
      <c r="BF106" s="510">
        <f t="shared" si="42"/>
        <v>8879.5255310262219</v>
      </c>
      <c r="BG106" s="510">
        <f t="shared" si="42"/>
        <v>9088.1761040340007</v>
      </c>
      <c r="BH106" s="510">
        <f>BH110</f>
        <v>8316.6384006708158</v>
      </c>
      <c r="BI106" s="510">
        <f t="shared" ref="BI106:CH106" si="43">BI110</f>
        <v>7777.7695619349961</v>
      </c>
      <c r="BJ106" s="510">
        <f t="shared" si="43"/>
        <v>7620.895871785282</v>
      </c>
      <c r="BK106" s="510">
        <f t="shared" si="43"/>
        <v>8263.3066950516586</v>
      </c>
      <c r="BL106" s="510">
        <f t="shared" si="43"/>
        <v>8032.3835921936088</v>
      </c>
      <c r="BM106" s="510">
        <f t="shared" si="43"/>
        <v>7752.7840865016378</v>
      </c>
      <c r="BN106" s="510">
        <f t="shared" si="43"/>
        <v>7087.9908595995284</v>
      </c>
      <c r="BO106" s="510">
        <f t="shared" si="43"/>
        <v>6052.3737499357358</v>
      </c>
      <c r="BP106" s="510">
        <f t="shared" si="43"/>
        <v>3663.7846489083504</v>
      </c>
      <c r="BQ106" s="510">
        <f t="shared" si="43"/>
        <v>1429.7160311078842</v>
      </c>
      <c r="BR106" s="510">
        <f t="shared" si="43"/>
        <v>653.73957591714179</v>
      </c>
      <c r="BS106" s="510">
        <f t="shared" si="43"/>
        <v>329.2368359204537</v>
      </c>
      <c r="BT106" s="510">
        <f t="shared" si="43"/>
        <v>138.03616920660494</v>
      </c>
      <c r="BU106" s="510">
        <f t="shared" si="43"/>
        <v>39.583653086939798</v>
      </c>
      <c r="BV106" s="510">
        <f t="shared" si="43"/>
        <v>4.2068353343997149</v>
      </c>
      <c r="BW106" s="510">
        <f t="shared" si="43"/>
        <v>1.8737945082308689</v>
      </c>
      <c r="BX106" s="510">
        <f t="shared" si="43"/>
        <v>1.390029574507363</v>
      </c>
      <c r="BY106" s="510">
        <f t="shared" si="43"/>
        <v>1.0446890677805249</v>
      </c>
      <c r="BZ106" s="510">
        <f t="shared" si="43"/>
        <v>1.0827574416699921</v>
      </c>
      <c r="CA106" s="510">
        <f t="shared" si="43"/>
        <v>0.70186461075473183</v>
      </c>
      <c r="CB106" s="510">
        <f t="shared" si="43"/>
        <v>0.31675128667714075</v>
      </c>
      <c r="CC106" s="510">
        <f t="shared" si="43"/>
        <v>1.9934788451061248E-3</v>
      </c>
      <c r="CD106" s="510">
        <f t="shared" si="43"/>
        <v>4.6090873089939446E-3</v>
      </c>
      <c r="CE106" s="510">
        <f t="shared" si="43"/>
        <v>2.0293982953703453E-3</v>
      </c>
      <c r="CF106" s="510">
        <f t="shared" si="43"/>
        <v>8.2282864936224199E-4</v>
      </c>
      <c r="CG106" s="510">
        <f t="shared" si="43"/>
        <v>1.1347592521892926E-4</v>
      </c>
      <c r="CH106" s="513">
        <f t="shared" si="43"/>
        <v>1.4339420597545517E-3</v>
      </c>
    </row>
    <row r="107" spans="1:86" x14ac:dyDescent="0.25">
      <c r="A107" s="417"/>
      <c r="B107" s="515" t="s">
        <v>806</v>
      </c>
      <c r="D107" s="517">
        <f t="shared" ref="D107:AG107" si="44">SUM(D108:D109)</f>
        <v>0</v>
      </c>
      <c r="E107" s="517">
        <f t="shared" si="44"/>
        <v>0</v>
      </c>
      <c r="F107" s="517">
        <f t="shared" si="44"/>
        <v>0</v>
      </c>
      <c r="G107" s="517">
        <f t="shared" si="44"/>
        <v>0</v>
      </c>
      <c r="H107" s="517">
        <f t="shared" si="44"/>
        <v>0</v>
      </c>
      <c r="I107" s="517">
        <f t="shared" si="44"/>
        <v>0</v>
      </c>
      <c r="J107" s="517">
        <f t="shared" si="44"/>
        <v>0</v>
      </c>
      <c r="K107" s="517">
        <f t="shared" si="44"/>
        <v>0</v>
      </c>
      <c r="L107" s="517">
        <f t="shared" si="44"/>
        <v>0</v>
      </c>
      <c r="M107" s="517">
        <f t="shared" si="44"/>
        <v>0</v>
      </c>
      <c r="N107" s="517">
        <f t="shared" si="44"/>
        <v>0</v>
      </c>
      <c r="O107" s="517">
        <f t="shared" si="44"/>
        <v>0</v>
      </c>
      <c r="P107" s="517">
        <f t="shared" si="44"/>
        <v>0</v>
      </c>
      <c r="Q107" s="517">
        <f t="shared" si="44"/>
        <v>0</v>
      </c>
      <c r="R107" s="517">
        <f t="shared" si="44"/>
        <v>0</v>
      </c>
      <c r="S107" s="517">
        <f t="shared" si="44"/>
        <v>0</v>
      </c>
      <c r="T107" s="517">
        <f t="shared" si="44"/>
        <v>0</v>
      </c>
      <c r="U107" s="517">
        <f t="shared" si="44"/>
        <v>0</v>
      </c>
      <c r="V107" s="517">
        <f t="shared" si="44"/>
        <v>0</v>
      </c>
      <c r="W107" s="517">
        <f t="shared" si="44"/>
        <v>0</v>
      </c>
      <c r="X107" s="517">
        <f t="shared" si="44"/>
        <v>0</v>
      </c>
      <c r="Y107" s="517">
        <f t="shared" si="44"/>
        <v>0</v>
      </c>
      <c r="Z107" s="517">
        <f t="shared" si="44"/>
        <v>0</v>
      </c>
      <c r="AA107" s="517">
        <f t="shared" si="44"/>
        <v>0</v>
      </c>
      <c r="AB107" s="517">
        <f t="shared" si="44"/>
        <v>0</v>
      </c>
      <c r="AC107" s="517">
        <f t="shared" si="44"/>
        <v>0</v>
      </c>
      <c r="AD107" s="517">
        <f t="shared" si="44"/>
        <v>0</v>
      </c>
      <c r="AE107" s="517">
        <f t="shared" si="44"/>
        <v>0</v>
      </c>
      <c r="AF107" s="517">
        <f t="shared" si="44"/>
        <v>0</v>
      </c>
      <c r="AG107" s="517">
        <f t="shared" si="44"/>
        <v>0</v>
      </c>
      <c r="AH107" s="517">
        <f>SUM(AH108:AH109)</f>
        <v>845.03479074484403</v>
      </c>
      <c r="AI107" s="517">
        <f t="shared" ref="AI107:CH107" si="45">SUM(AI108:AI109)</f>
        <v>812.01139752504241</v>
      </c>
      <c r="AJ107" s="517">
        <f t="shared" si="45"/>
        <v>803.3048968573039</v>
      </c>
      <c r="AK107" s="517">
        <f t="shared" si="45"/>
        <v>836.61491064128677</v>
      </c>
      <c r="AL107" s="517">
        <f t="shared" si="45"/>
        <v>1019.2476762090574</v>
      </c>
      <c r="AM107" s="517">
        <f t="shared" si="45"/>
        <v>1145.7590929795902</v>
      </c>
      <c r="AN107" s="517">
        <f t="shared" si="45"/>
        <v>1252.8188084482192</v>
      </c>
      <c r="AO107" s="517">
        <f t="shared" si="45"/>
        <v>1454.0076837207082</v>
      </c>
      <c r="AP107" s="517">
        <f t="shared" si="45"/>
        <v>1743.3265169748636</v>
      </c>
      <c r="AQ107" s="517">
        <f t="shared" si="45"/>
        <v>1794.1337064364752</v>
      </c>
      <c r="AR107" s="517">
        <f t="shared" si="45"/>
        <v>2209.1508801930722</v>
      </c>
      <c r="AS107" s="517">
        <f t="shared" si="45"/>
        <v>2388.0793933056871</v>
      </c>
      <c r="AT107" s="517">
        <f t="shared" si="45"/>
        <v>2642.8862218401505</v>
      </c>
      <c r="AU107" s="517">
        <f t="shared" si="45"/>
        <v>3223.3498607622382</v>
      </c>
      <c r="AV107" s="517">
        <f t="shared" si="45"/>
        <v>4258.6230315272223</v>
      </c>
      <c r="AW107" s="517">
        <f t="shared" si="45"/>
        <v>5141.645549392575</v>
      </c>
      <c r="AX107" s="517">
        <f t="shared" si="45"/>
        <v>5915.7117419559772</v>
      </c>
      <c r="AY107" s="517">
        <f t="shared" si="45"/>
        <v>6698.9396821881692</v>
      </c>
      <c r="AZ107" s="517">
        <f t="shared" si="45"/>
        <v>7052.9070686755385</v>
      </c>
      <c r="BA107" s="517">
        <f t="shared" si="45"/>
        <v>7379.7051375820483</v>
      </c>
      <c r="BB107" s="517">
        <f t="shared" si="45"/>
        <v>7611.7460832534243</v>
      </c>
      <c r="BC107" s="517">
        <f t="shared" si="45"/>
        <v>7915.4245318117019</v>
      </c>
      <c r="BD107" s="517">
        <f t="shared" si="45"/>
        <v>8521.3954788215742</v>
      </c>
      <c r="BE107" s="517">
        <f t="shared" si="45"/>
        <v>9054.5118421160132</v>
      </c>
      <c r="BF107" s="517">
        <f t="shared" si="45"/>
        <v>8879.5255310262219</v>
      </c>
      <c r="BG107" s="517">
        <f t="shared" si="45"/>
        <v>9088.1761040340007</v>
      </c>
      <c r="BH107" s="517">
        <f t="shared" si="45"/>
        <v>8932.6508842327567</v>
      </c>
      <c r="BI107" s="517">
        <f t="shared" si="45"/>
        <v>8628.6375846111896</v>
      </c>
      <c r="BJ107" s="517">
        <f t="shared" si="45"/>
        <v>8486.8195985769726</v>
      </c>
      <c r="BK107" s="517">
        <f t="shared" si="45"/>
        <v>8819.1249708152245</v>
      </c>
      <c r="BL107" s="517">
        <f t="shared" si="45"/>
        <v>8384.080685803463</v>
      </c>
      <c r="BM107" s="517">
        <f t="shared" si="45"/>
        <v>8104.3943267171235</v>
      </c>
      <c r="BN107" s="517">
        <f t="shared" si="45"/>
        <v>0</v>
      </c>
      <c r="BO107" s="517">
        <f t="shared" si="45"/>
        <v>0</v>
      </c>
      <c r="BP107" s="517">
        <f t="shared" si="45"/>
        <v>0</v>
      </c>
      <c r="BQ107" s="517">
        <f t="shared" si="45"/>
        <v>0</v>
      </c>
      <c r="BR107" s="517">
        <f t="shared" si="45"/>
        <v>0</v>
      </c>
      <c r="BS107" s="517">
        <f t="shared" si="45"/>
        <v>0</v>
      </c>
      <c r="BT107" s="517">
        <f t="shared" si="45"/>
        <v>0</v>
      </c>
      <c r="BU107" s="517">
        <f t="shared" si="45"/>
        <v>0</v>
      </c>
      <c r="BV107" s="517">
        <f t="shared" si="45"/>
        <v>0</v>
      </c>
      <c r="BW107" s="517">
        <f t="shared" si="45"/>
        <v>0</v>
      </c>
      <c r="BX107" s="517">
        <f t="shared" si="45"/>
        <v>0</v>
      </c>
      <c r="BY107" s="517">
        <f t="shared" si="45"/>
        <v>0</v>
      </c>
      <c r="BZ107" s="517">
        <f t="shared" si="45"/>
        <v>0</v>
      </c>
      <c r="CA107" s="517">
        <f t="shared" si="45"/>
        <v>0</v>
      </c>
      <c r="CB107" s="517">
        <f t="shared" si="45"/>
        <v>0</v>
      </c>
      <c r="CC107" s="517">
        <f t="shared" si="45"/>
        <v>0</v>
      </c>
      <c r="CD107" s="517">
        <f t="shared" si="45"/>
        <v>0</v>
      </c>
      <c r="CE107" s="517">
        <f t="shared" si="45"/>
        <v>0</v>
      </c>
      <c r="CF107" s="517">
        <f t="shared" si="45"/>
        <v>0</v>
      </c>
      <c r="CG107" s="517">
        <f t="shared" si="45"/>
        <v>0</v>
      </c>
      <c r="CH107" s="518">
        <f t="shared" si="45"/>
        <v>0</v>
      </c>
    </row>
    <row r="108" spans="1:86" x14ac:dyDescent="0.25">
      <c r="A108" s="417"/>
      <c r="B108" s="333" t="s">
        <v>807</v>
      </c>
      <c r="D108" s="517">
        <v>0</v>
      </c>
      <c r="E108" s="517">
        <v>0</v>
      </c>
      <c r="F108" s="517">
        <v>0</v>
      </c>
      <c r="G108" s="517">
        <v>0</v>
      </c>
      <c r="H108" s="517">
        <v>0</v>
      </c>
      <c r="I108" s="517">
        <v>0</v>
      </c>
      <c r="J108" s="517">
        <v>0</v>
      </c>
      <c r="K108" s="517">
        <v>0</v>
      </c>
      <c r="L108" s="517">
        <v>0</v>
      </c>
      <c r="M108" s="517">
        <v>0</v>
      </c>
      <c r="N108" s="517">
        <v>0</v>
      </c>
      <c r="O108" s="517">
        <v>0</v>
      </c>
      <c r="P108" s="517">
        <v>0</v>
      </c>
      <c r="Q108" s="517">
        <v>0</v>
      </c>
      <c r="R108" s="517">
        <v>0</v>
      </c>
      <c r="S108" s="517">
        <v>0</v>
      </c>
      <c r="T108" s="517">
        <v>0</v>
      </c>
      <c r="U108" s="517">
        <v>0</v>
      </c>
      <c r="V108" s="517">
        <v>0</v>
      </c>
      <c r="W108" s="517">
        <v>0</v>
      </c>
      <c r="X108" s="517">
        <v>0</v>
      </c>
      <c r="Y108" s="517">
        <v>0</v>
      </c>
      <c r="Z108" s="517">
        <v>0</v>
      </c>
      <c r="AA108" s="517">
        <v>0</v>
      </c>
      <c r="AB108" s="517">
        <v>0</v>
      </c>
      <c r="AC108" s="517">
        <v>0</v>
      </c>
      <c r="AD108" s="517">
        <v>0</v>
      </c>
      <c r="AE108" s="517">
        <v>0</v>
      </c>
      <c r="AF108" s="517">
        <v>0</v>
      </c>
      <c r="AG108" s="517">
        <v>0</v>
      </c>
      <c r="AH108" s="517">
        <v>643.52649449030434</v>
      </c>
      <c r="AI108" s="517">
        <v>622.91285289592292</v>
      </c>
      <c r="AJ108" s="517">
        <v>611.81942725759779</v>
      </c>
      <c r="AK108" s="517">
        <v>638.02450255976919</v>
      </c>
      <c r="AL108" s="517">
        <v>779.19320420615202</v>
      </c>
      <c r="AM108" s="517">
        <v>875.284815292605</v>
      </c>
      <c r="AN108" s="517">
        <v>958.2466806827739</v>
      </c>
      <c r="AO108" s="517">
        <v>1114.06607248045</v>
      </c>
      <c r="AP108" s="517">
        <v>1332.5612708601925</v>
      </c>
      <c r="AQ108" s="517">
        <v>1372.3441809028575</v>
      </c>
      <c r="AR108" s="517">
        <v>1688.340698593151</v>
      </c>
      <c r="AS108" s="517">
        <v>1863.8668435556583</v>
      </c>
      <c r="AT108" s="517">
        <v>2243.2920606176131</v>
      </c>
      <c r="AU108" s="517">
        <v>2603.5635044040951</v>
      </c>
      <c r="AV108" s="517">
        <v>3659.8592877579922</v>
      </c>
      <c r="AW108" s="517">
        <v>4565.9905769414981</v>
      </c>
      <c r="AX108" s="517">
        <v>5304.4072290997574</v>
      </c>
      <c r="AY108" s="517">
        <v>5942.1383028224045</v>
      </c>
      <c r="AZ108" s="517">
        <v>6053.3932924760111</v>
      </c>
      <c r="BA108" s="517">
        <v>6344.6608725664637</v>
      </c>
      <c r="BB108" s="517">
        <v>6717.6428530999556</v>
      </c>
      <c r="BC108" s="517">
        <v>7042.0118520487222</v>
      </c>
      <c r="BD108" s="517">
        <v>7653.7624846142862</v>
      </c>
      <c r="BE108" s="517">
        <v>8224.8155378583706</v>
      </c>
      <c r="BF108" s="517">
        <v>8085.1493731070523</v>
      </c>
      <c r="BG108" s="517">
        <v>8292.8472062184373</v>
      </c>
      <c r="BH108" s="517">
        <v>8215.006014536204</v>
      </c>
      <c r="BI108" s="517">
        <v>8100.0734684496447</v>
      </c>
      <c r="BJ108" s="517">
        <v>7980.3427320737528</v>
      </c>
      <c r="BK108" s="517">
        <v>8250.4654396231363</v>
      </c>
      <c r="BL108" s="517">
        <v>7963.4588250162542</v>
      </c>
      <c r="BM108" s="517">
        <v>7987.7507699134803</v>
      </c>
      <c r="BN108" s="517">
        <v>0</v>
      </c>
      <c r="BO108" s="517">
        <v>0</v>
      </c>
      <c r="BP108" s="517">
        <v>0</v>
      </c>
      <c r="BQ108" s="517">
        <v>0</v>
      </c>
      <c r="BR108" s="517">
        <v>0</v>
      </c>
      <c r="BS108" s="517">
        <v>0</v>
      </c>
      <c r="BT108" s="517">
        <v>0</v>
      </c>
      <c r="BU108" s="517">
        <v>0</v>
      </c>
      <c r="BV108" s="517">
        <v>0</v>
      </c>
      <c r="BW108" s="517">
        <v>0</v>
      </c>
      <c r="BX108" s="517">
        <v>0</v>
      </c>
      <c r="BY108" s="517">
        <v>0</v>
      </c>
      <c r="BZ108" s="517">
        <v>0</v>
      </c>
      <c r="CA108" s="517">
        <v>0</v>
      </c>
      <c r="CB108" s="517">
        <v>0</v>
      </c>
      <c r="CC108" s="517">
        <v>0</v>
      </c>
      <c r="CD108" s="517">
        <v>0</v>
      </c>
      <c r="CE108" s="517">
        <v>0</v>
      </c>
      <c r="CF108" s="517">
        <v>0</v>
      </c>
      <c r="CG108" s="517">
        <v>0</v>
      </c>
      <c r="CH108" s="518">
        <v>0</v>
      </c>
    </row>
    <row r="109" spans="1:86" x14ac:dyDescent="0.25">
      <c r="A109" s="417"/>
      <c r="B109" s="333" t="s">
        <v>808</v>
      </c>
      <c r="C109" s="515"/>
      <c r="D109" s="517">
        <v>0</v>
      </c>
      <c r="E109" s="517">
        <v>0</v>
      </c>
      <c r="F109" s="517">
        <v>0</v>
      </c>
      <c r="G109" s="517">
        <v>0</v>
      </c>
      <c r="H109" s="517">
        <v>0</v>
      </c>
      <c r="I109" s="517">
        <v>0</v>
      </c>
      <c r="J109" s="517">
        <v>0</v>
      </c>
      <c r="K109" s="517">
        <v>0</v>
      </c>
      <c r="L109" s="517">
        <v>0</v>
      </c>
      <c r="M109" s="517">
        <v>0</v>
      </c>
      <c r="N109" s="517">
        <v>0</v>
      </c>
      <c r="O109" s="517">
        <v>0</v>
      </c>
      <c r="P109" s="517">
        <v>0</v>
      </c>
      <c r="Q109" s="517">
        <v>0</v>
      </c>
      <c r="R109" s="517">
        <v>0</v>
      </c>
      <c r="S109" s="517">
        <v>0</v>
      </c>
      <c r="T109" s="517">
        <v>0</v>
      </c>
      <c r="U109" s="517">
        <v>0</v>
      </c>
      <c r="V109" s="517">
        <v>0</v>
      </c>
      <c r="W109" s="517">
        <v>0</v>
      </c>
      <c r="X109" s="517">
        <v>0</v>
      </c>
      <c r="Y109" s="517">
        <v>0</v>
      </c>
      <c r="Z109" s="517">
        <v>0</v>
      </c>
      <c r="AA109" s="517">
        <v>0</v>
      </c>
      <c r="AB109" s="517">
        <v>0</v>
      </c>
      <c r="AC109" s="517">
        <v>0</v>
      </c>
      <c r="AD109" s="517">
        <v>0</v>
      </c>
      <c r="AE109" s="517">
        <v>0</v>
      </c>
      <c r="AF109" s="517">
        <v>0</v>
      </c>
      <c r="AG109" s="517">
        <v>0</v>
      </c>
      <c r="AH109" s="517">
        <v>201.50829625453974</v>
      </c>
      <c r="AI109" s="517">
        <v>189.09854462911946</v>
      </c>
      <c r="AJ109" s="517">
        <v>191.48546959970616</v>
      </c>
      <c r="AK109" s="517">
        <v>198.59040808151758</v>
      </c>
      <c r="AL109" s="517">
        <v>240.05447200290541</v>
      </c>
      <c r="AM109" s="517">
        <v>270.47427768698526</v>
      </c>
      <c r="AN109" s="517">
        <v>294.57212776544532</v>
      </c>
      <c r="AO109" s="517">
        <v>339.94161124025817</v>
      </c>
      <c r="AP109" s="517">
        <v>410.76524611467102</v>
      </c>
      <c r="AQ109" s="517">
        <v>421.78952553361768</v>
      </c>
      <c r="AR109" s="517">
        <v>520.81018159992118</v>
      </c>
      <c r="AS109" s="517">
        <v>524.21254975002887</v>
      </c>
      <c r="AT109" s="517">
        <v>399.59416122253737</v>
      </c>
      <c r="AU109" s="517">
        <v>619.78635635814305</v>
      </c>
      <c r="AV109" s="517">
        <v>598.76374376923036</v>
      </c>
      <c r="AW109" s="517">
        <v>575.65497245107713</v>
      </c>
      <c r="AX109" s="517">
        <v>611.3045128562195</v>
      </c>
      <c r="AY109" s="517">
        <v>756.80137936576455</v>
      </c>
      <c r="AZ109" s="517">
        <v>999.51377619952746</v>
      </c>
      <c r="BA109" s="517">
        <v>1035.0442650155849</v>
      </c>
      <c r="BB109" s="517">
        <v>894.10323015346876</v>
      </c>
      <c r="BC109" s="517">
        <v>873.41267976297979</v>
      </c>
      <c r="BD109" s="517">
        <v>867.63299420728754</v>
      </c>
      <c r="BE109" s="517">
        <v>829.69630425764274</v>
      </c>
      <c r="BF109" s="517">
        <v>794.37615791916971</v>
      </c>
      <c r="BG109" s="517">
        <v>795.32889781556275</v>
      </c>
      <c r="BH109" s="517">
        <v>717.64486969655184</v>
      </c>
      <c r="BI109" s="517">
        <v>528.56411616154458</v>
      </c>
      <c r="BJ109" s="517">
        <v>506.47686650321941</v>
      </c>
      <c r="BK109" s="517">
        <v>568.6595311920878</v>
      </c>
      <c r="BL109" s="517">
        <v>420.62186078720867</v>
      </c>
      <c r="BM109" s="517">
        <v>116.64355680364311</v>
      </c>
      <c r="BN109" s="517">
        <v>0</v>
      </c>
      <c r="BO109" s="517">
        <v>0</v>
      </c>
      <c r="BP109" s="517">
        <v>0</v>
      </c>
      <c r="BQ109" s="517">
        <v>0</v>
      </c>
      <c r="BR109" s="517">
        <v>0</v>
      </c>
      <c r="BS109" s="517">
        <v>0</v>
      </c>
      <c r="BT109" s="517">
        <v>0</v>
      </c>
      <c r="BU109" s="517">
        <v>0</v>
      </c>
      <c r="BV109" s="517">
        <v>0</v>
      </c>
      <c r="BW109" s="517">
        <v>0</v>
      </c>
      <c r="BX109" s="517">
        <v>0</v>
      </c>
      <c r="BY109" s="517">
        <v>0</v>
      </c>
      <c r="BZ109" s="517">
        <v>0</v>
      </c>
      <c r="CA109" s="517">
        <v>0</v>
      </c>
      <c r="CB109" s="517">
        <v>0</v>
      </c>
      <c r="CC109" s="517">
        <v>0</v>
      </c>
      <c r="CD109" s="517">
        <v>0</v>
      </c>
      <c r="CE109" s="517">
        <v>0</v>
      </c>
      <c r="CF109" s="517">
        <v>0</v>
      </c>
      <c r="CG109" s="517">
        <v>0</v>
      </c>
      <c r="CH109" s="518">
        <v>0</v>
      </c>
    </row>
    <row r="110" spans="1:86" x14ac:dyDescent="0.25">
      <c r="A110" s="417"/>
      <c r="B110" s="515" t="s">
        <v>809</v>
      </c>
      <c r="C110" s="515"/>
      <c r="D110" s="517">
        <v>0</v>
      </c>
      <c r="E110" s="517">
        <v>0</v>
      </c>
      <c r="F110" s="517">
        <v>0</v>
      </c>
      <c r="G110" s="517">
        <v>0</v>
      </c>
      <c r="H110" s="517">
        <v>0</v>
      </c>
      <c r="I110" s="517">
        <v>0</v>
      </c>
      <c r="J110" s="517">
        <v>0</v>
      </c>
      <c r="K110" s="517">
        <v>0</v>
      </c>
      <c r="L110" s="517">
        <v>0</v>
      </c>
      <c r="M110" s="517">
        <v>0</v>
      </c>
      <c r="N110" s="517">
        <v>0</v>
      </c>
      <c r="O110" s="517">
        <v>0</v>
      </c>
      <c r="P110" s="517">
        <v>0</v>
      </c>
      <c r="Q110" s="517">
        <v>0</v>
      </c>
      <c r="R110" s="517">
        <v>0</v>
      </c>
      <c r="S110" s="517">
        <v>0</v>
      </c>
      <c r="T110" s="517">
        <v>0</v>
      </c>
      <c r="U110" s="517">
        <v>0</v>
      </c>
      <c r="V110" s="517">
        <v>0</v>
      </c>
      <c r="W110" s="517">
        <v>0</v>
      </c>
      <c r="X110" s="517">
        <v>0</v>
      </c>
      <c r="Y110" s="517">
        <v>0</v>
      </c>
      <c r="Z110" s="517">
        <v>0</v>
      </c>
      <c r="AA110" s="517">
        <v>0</v>
      </c>
      <c r="AB110" s="517">
        <v>0</v>
      </c>
      <c r="AC110" s="517">
        <v>0</v>
      </c>
      <c r="AD110" s="517">
        <v>0</v>
      </c>
      <c r="AE110" s="517">
        <v>0</v>
      </c>
      <c r="AF110" s="517">
        <v>0</v>
      </c>
      <c r="AG110" s="517">
        <v>0</v>
      </c>
      <c r="AH110" s="517">
        <v>0</v>
      </c>
      <c r="AI110" s="517">
        <v>0</v>
      </c>
      <c r="AJ110" s="517">
        <v>0</v>
      </c>
      <c r="AK110" s="517">
        <v>0</v>
      </c>
      <c r="AL110" s="517">
        <v>0</v>
      </c>
      <c r="AM110" s="517">
        <v>0</v>
      </c>
      <c r="AN110" s="517">
        <v>0</v>
      </c>
      <c r="AO110" s="517">
        <v>0</v>
      </c>
      <c r="AP110" s="517">
        <v>0</v>
      </c>
      <c r="AQ110" s="517">
        <v>0</v>
      </c>
      <c r="AR110" s="517">
        <v>0</v>
      </c>
      <c r="AS110" s="517">
        <v>0</v>
      </c>
      <c r="AT110" s="517">
        <v>0</v>
      </c>
      <c r="AU110" s="517">
        <v>0</v>
      </c>
      <c r="AV110" s="517">
        <v>0</v>
      </c>
      <c r="AW110" s="517">
        <v>0</v>
      </c>
      <c r="AX110" s="517">
        <v>0</v>
      </c>
      <c r="AY110" s="517">
        <v>0</v>
      </c>
      <c r="AZ110" s="517">
        <v>0</v>
      </c>
      <c r="BA110" s="517">
        <v>0</v>
      </c>
      <c r="BB110" s="517">
        <v>0</v>
      </c>
      <c r="BC110" s="517">
        <v>0</v>
      </c>
      <c r="BD110" s="517">
        <v>8950.1863819171958</v>
      </c>
      <c r="BE110" s="517">
        <v>9593.5562363127628</v>
      </c>
      <c r="BF110" s="517">
        <v>9373.2664768273444</v>
      </c>
      <c r="BG110" s="517">
        <v>9171.1542340663618</v>
      </c>
      <c r="BH110" s="517">
        <v>8316.6384006708158</v>
      </c>
      <c r="BI110" s="517">
        <v>7777.7695619349961</v>
      </c>
      <c r="BJ110" s="517">
        <v>7620.895871785282</v>
      </c>
      <c r="BK110" s="517">
        <v>8263.3066950516586</v>
      </c>
      <c r="BL110" s="517">
        <v>8032.3835921936088</v>
      </c>
      <c r="BM110" s="517">
        <v>7752.7840865016378</v>
      </c>
      <c r="BN110" s="517">
        <v>7087.9908595995284</v>
      </c>
      <c r="BO110" s="517">
        <v>6052.3737499357358</v>
      </c>
      <c r="BP110" s="517">
        <v>3663.7846489083504</v>
      </c>
      <c r="BQ110" s="517">
        <v>1429.7160311078842</v>
      </c>
      <c r="BR110" s="517">
        <v>653.73957591714179</v>
      </c>
      <c r="BS110" s="517">
        <v>329.2368359204537</v>
      </c>
      <c r="BT110" s="517">
        <v>138.03616920660494</v>
      </c>
      <c r="BU110" s="517">
        <v>39.583653086939798</v>
      </c>
      <c r="BV110" s="517">
        <v>4.2068353343997149</v>
      </c>
      <c r="BW110" s="517">
        <v>1.8737945082308689</v>
      </c>
      <c r="BX110" s="517">
        <v>1.390029574507363</v>
      </c>
      <c r="BY110" s="517">
        <v>1.0446890677805249</v>
      </c>
      <c r="BZ110" s="517">
        <v>1.0827574416699921</v>
      </c>
      <c r="CA110" s="517">
        <v>0.70186461075473183</v>
      </c>
      <c r="CB110" s="517">
        <v>0.31675128667714075</v>
      </c>
      <c r="CC110" s="517">
        <v>1.9934788451061248E-3</v>
      </c>
      <c r="CD110" s="517">
        <v>4.6090873089939446E-3</v>
      </c>
      <c r="CE110" s="517">
        <v>2.0293982953703453E-3</v>
      </c>
      <c r="CF110" s="517">
        <v>8.2282864936224199E-4</v>
      </c>
      <c r="CG110" s="517">
        <v>1.1347592521892926E-4</v>
      </c>
      <c r="CH110" s="518">
        <v>1.4339420597545517E-3</v>
      </c>
    </row>
    <row r="111" spans="1:86" x14ac:dyDescent="0.25">
      <c r="A111" s="417"/>
      <c r="B111" s="515"/>
      <c r="C111" s="515"/>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c r="AJ111" s="517"/>
      <c r="AK111" s="517"/>
      <c r="AL111" s="517"/>
      <c r="AM111" s="517"/>
      <c r="AN111" s="517"/>
      <c r="AO111" s="517"/>
      <c r="AP111" s="517"/>
      <c r="AQ111" s="517"/>
      <c r="AR111" s="517"/>
      <c r="AS111" s="517"/>
      <c r="AT111" s="517"/>
      <c r="AU111" s="517"/>
      <c r="AV111" s="517"/>
      <c r="AW111" s="517"/>
      <c r="AX111" s="517"/>
      <c r="AY111" s="517"/>
      <c r="AZ111" s="517"/>
      <c r="BA111" s="517"/>
      <c r="BB111" s="517"/>
      <c r="BC111" s="517"/>
      <c r="BD111" s="517"/>
      <c r="BE111" s="517"/>
      <c r="BF111" s="517"/>
      <c r="BG111" s="517"/>
      <c r="BH111" s="517"/>
      <c r="BI111" s="517"/>
      <c r="BJ111" s="517"/>
      <c r="BK111" s="517"/>
      <c r="BL111" s="517"/>
      <c r="BM111" s="517"/>
      <c r="BN111" s="517"/>
      <c r="BO111" s="517"/>
      <c r="BP111" s="517"/>
      <c r="BQ111" s="517"/>
      <c r="BR111" s="517"/>
      <c r="BS111" s="517"/>
      <c r="BT111" s="517"/>
      <c r="BU111" s="517"/>
      <c r="BV111" s="517"/>
      <c r="BW111" s="517"/>
      <c r="BX111" s="517"/>
      <c r="BY111" s="517"/>
      <c r="BZ111" s="517"/>
      <c r="CA111" s="517"/>
      <c r="CB111" s="517"/>
      <c r="CC111" s="517"/>
      <c r="CD111" s="517"/>
      <c r="CE111" s="517"/>
      <c r="CF111" s="517"/>
      <c r="CG111" s="517"/>
      <c r="CH111" s="518"/>
    </row>
    <row r="112" spans="1:86" ht="15" customHeight="1" x14ac:dyDescent="0.3">
      <c r="B112" s="79" t="s">
        <v>676</v>
      </c>
      <c r="D112" s="510">
        <v>0</v>
      </c>
      <c r="E112" s="510">
        <v>0</v>
      </c>
      <c r="F112" s="510">
        <v>0</v>
      </c>
      <c r="G112" s="510">
        <v>0</v>
      </c>
      <c r="H112" s="510">
        <v>0</v>
      </c>
      <c r="I112" s="510">
        <v>0</v>
      </c>
      <c r="J112" s="510">
        <v>0</v>
      </c>
      <c r="K112" s="510">
        <v>0</v>
      </c>
      <c r="L112" s="510">
        <v>0</v>
      </c>
      <c r="M112" s="510">
        <v>0</v>
      </c>
      <c r="N112" s="510">
        <v>0</v>
      </c>
      <c r="O112" s="510">
        <v>0</v>
      </c>
      <c r="P112" s="510">
        <v>0</v>
      </c>
      <c r="Q112" s="510">
        <v>0</v>
      </c>
      <c r="R112" s="510">
        <v>0</v>
      </c>
      <c r="S112" s="510">
        <v>0</v>
      </c>
      <c r="T112" s="510">
        <v>0</v>
      </c>
      <c r="U112" s="510">
        <v>0</v>
      </c>
      <c r="V112" s="510">
        <v>0</v>
      </c>
      <c r="W112" s="510">
        <v>0</v>
      </c>
      <c r="X112" s="510">
        <v>0</v>
      </c>
      <c r="Y112" s="510">
        <v>0</v>
      </c>
      <c r="Z112" s="510">
        <v>0</v>
      </c>
      <c r="AA112" s="510">
        <v>0</v>
      </c>
      <c r="AB112" s="510">
        <v>0</v>
      </c>
      <c r="AC112" s="510">
        <v>0</v>
      </c>
      <c r="AD112" s="510">
        <v>0</v>
      </c>
      <c r="AE112" s="510">
        <v>0</v>
      </c>
      <c r="AF112" s="510">
        <v>0</v>
      </c>
      <c r="AG112" s="510">
        <v>0</v>
      </c>
      <c r="AH112" s="510">
        <v>0</v>
      </c>
      <c r="AI112" s="510">
        <v>0</v>
      </c>
      <c r="AJ112" s="510">
        <v>0</v>
      </c>
      <c r="AK112" s="510">
        <v>0</v>
      </c>
      <c r="AL112" s="510">
        <v>0</v>
      </c>
      <c r="AM112" s="510">
        <v>0</v>
      </c>
      <c r="AN112" s="510">
        <v>0</v>
      </c>
      <c r="AO112" s="510">
        <v>0</v>
      </c>
      <c r="AP112" s="510">
        <v>0</v>
      </c>
      <c r="AQ112" s="510">
        <v>0</v>
      </c>
      <c r="AR112" s="510">
        <v>0</v>
      </c>
      <c r="AS112" s="510">
        <v>0</v>
      </c>
      <c r="AT112" s="510">
        <v>0</v>
      </c>
      <c r="AU112" s="510">
        <v>0</v>
      </c>
      <c r="AV112" s="510">
        <v>0</v>
      </c>
      <c r="AW112" s="510">
        <v>0</v>
      </c>
      <c r="AX112" s="510">
        <v>0</v>
      </c>
      <c r="AY112" s="510">
        <v>0</v>
      </c>
      <c r="AZ112" s="510">
        <v>1.357058892606281</v>
      </c>
      <c r="BA112" s="510">
        <v>1.2013977084696266</v>
      </c>
      <c r="BB112" s="510">
        <v>1.5681446313981142</v>
      </c>
      <c r="BC112" s="510">
        <v>1.6244767484403666</v>
      </c>
      <c r="BD112" s="510">
        <f t="shared" ref="BD112:BI112" si="46">SUM(BD113:BD118)</f>
        <v>67.054605602771531</v>
      </c>
      <c r="BE112" s="510">
        <f t="shared" si="46"/>
        <v>67.715771046083105</v>
      </c>
      <c r="BF112" s="510">
        <f t="shared" si="46"/>
        <v>67.956311936130135</v>
      </c>
      <c r="BG112" s="510">
        <f t="shared" si="46"/>
        <v>69.826910416063811</v>
      </c>
      <c r="BH112" s="510">
        <f t="shared" si="46"/>
        <v>71.641937144954682</v>
      </c>
      <c r="BI112" s="510">
        <f t="shared" si="46"/>
        <v>74.226960266610988</v>
      </c>
      <c r="BJ112" s="510">
        <f t="shared" ref="BJ112:CH112" si="47">SUM(BJ113:BJ118)</f>
        <v>73.051384461141964</v>
      </c>
      <c r="BK112" s="510">
        <f t="shared" si="47"/>
        <v>74.557837937998002</v>
      </c>
      <c r="BL112" s="510">
        <f t="shared" si="47"/>
        <v>71.217789538770887</v>
      </c>
      <c r="BM112" s="510">
        <f t="shared" si="47"/>
        <v>69.008722802616731</v>
      </c>
      <c r="BN112" s="510">
        <f t="shared" si="47"/>
        <v>62.44150183855222</v>
      </c>
      <c r="BO112" s="510">
        <f t="shared" si="47"/>
        <v>58.225965685670865</v>
      </c>
      <c r="BP112" s="510">
        <f t="shared" si="47"/>
        <v>53.50335296379582</v>
      </c>
      <c r="BQ112" s="510">
        <f t="shared" si="47"/>
        <v>46.789450533934783</v>
      </c>
      <c r="BR112" s="510">
        <f t="shared" si="47"/>
        <v>37.534768572057004</v>
      </c>
      <c r="BS112" s="510">
        <f t="shared" si="47"/>
        <v>39.44357203368191</v>
      </c>
      <c r="BT112" s="510">
        <f t="shared" si="47"/>
        <v>38.764995215389256</v>
      </c>
      <c r="BU112" s="510">
        <f t="shared" si="47"/>
        <v>39.141544292400205</v>
      </c>
      <c r="BV112" s="510">
        <f t="shared" si="47"/>
        <v>37.254919598582866</v>
      </c>
      <c r="BW112" s="510">
        <f t="shared" si="47"/>
        <v>33.895746357721436</v>
      </c>
      <c r="BX112" s="510">
        <f t="shared" si="47"/>
        <v>31.060092368183852</v>
      </c>
      <c r="BY112" s="510">
        <f t="shared" si="47"/>
        <v>28.888758057527919</v>
      </c>
      <c r="BZ112" s="510">
        <f t="shared" si="47"/>
        <v>27.404259058518758</v>
      </c>
      <c r="CA112" s="510">
        <f t="shared" si="47"/>
        <v>24.838278379484724</v>
      </c>
      <c r="CB112" s="510">
        <f t="shared" si="47"/>
        <v>24.071810861435289</v>
      </c>
      <c r="CC112" s="510">
        <f t="shared" si="47"/>
        <v>13.572840057120363</v>
      </c>
      <c r="CD112" s="510">
        <f t="shared" si="47"/>
        <v>9.9629743138532625</v>
      </c>
      <c r="CE112" s="510">
        <f t="shared" si="47"/>
        <v>9.8804390730905123</v>
      </c>
      <c r="CF112" s="510">
        <f t="shared" si="47"/>
        <v>9.5572813643268812</v>
      </c>
      <c r="CG112" s="510">
        <f t="shared" si="47"/>
        <v>9.1089503377947647</v>
      </c>
      <c r="CH112" s="513">
        <f t="shared" si="47"/>
        <v>9.1431192285367704</v>
      </c>
    </row>
    <row r="113" spans="1:86" x14ac:dyDescent="0.25">
      <c r="B113" s="72" t="s">
        <v>793</v>
      </c>
      <c r="D113" s="517">
        <v>0</v>
      </c>
      <c r="E113" s="517">
        <v>0</v>
      </c>
      <c r="F113" s="517">
        <v>0</v>
      </c>
      <c r="G113" s="517">
        <v>0</v>
      </c>
      <c r="H113" s="517">
        <v>0</v>
      </c>
      <c r="I113" s="517">
        <v>0</v>
      </c>
      <c r="J113" s="517">
        <v>0</v>
      </c>
      <c r="K113" s="517">
        <v>0</v>
      </c>
      <c r="L113" s="517">
        <v>0</v>
      </c>
      <c r="M113" s="517">
        <v>0</v>
      </c>
      <c r="N113" s="517">
        <v>0</v>
      </c>
      <c r="O113" s="517">
        <v>0</v>
      </c>
      <c r="P113" s="517">
        <v>0</v>
      </c>
      <c r="Q113" s="517">
        <v>0</v>
      </c>
      <c r="R113" s="517">
        <v>0</v>
      </c>
      <c r="S113" s="517">
        <v>0</v>
      </c>
      <c r="T113" s="517">
        <v>0</v>
      </c>
      <c r="U113" s="517">
        <v>0</v>
      </c>
      <c r="V113" s="517">
        <v>0</v>
      </c>
      <c r="W113" s="517">
        <v>0</v>
      </c>
      <c r="X113" s="517">
        <v>0</v>
      </c>
      <c r="Y113" s="517">
        <v>0</v>
      </c>
      <c r="Z113" s="517">
        <v>0</v>
      </c>
      <c r="AA113" s="517">
        <v>0</v>
      </c>
      <c r="AB113" s="517">
        <v>0</v>
      </c>
      <c r="AC113" s="517">
        <v>0</v>
      </c>
      <c r="AD113" s="517">
        <v>0</v>
      </c>
      <c r="AE113" s="517">
        <v>0</v>
      </c>
      <c r="AF113" s="517">
        <v>0</v>
      </c>
      <c r="AG113" s="517">
        <v>0</v>
      </c>
      <c r="AH113" s="517">
        <v>0</v>
      </c>
      <c r="AI113" s="517">
        <v>0</v>
      </c>
      <c r="AJ113" s="517">
        <v>0</v>
      </c>
      <c r="AK113" s="517">
        <v>0</v>
      </c>
      <c r="AL113" s="517">
        <v>0</v>
      </c>
      <c r="AM113" s="517">
        <v>0</v>
      </c>
      <c r="AN113" s="517">
        <v>0</v>
      </c>
      <c r="AO113" s="517">
        <v>0</v>
      </c>
      <c r="AP113" s="517">
        <v>0</v>
      </c>
      <c r="AQ113" s="517">
        <v>0</v>
      </c>
      <c r="AR113" s="517">
        <v>0</v>
      </c>
      <c r="AS113" s="517">
        <v>0</v>
      </c>
      <c r="AT113" s="517">
        <v>0</v>
      </c>
      <c r="AU113" s="517">
        <v>0</v>
      </c>
      <c r="AV113" s="517">
        <v>0</v>
      </c>
      <c r="AW113" s="517">
        <v>0</v>
      </c>
      <c r="AX113" s="517">
        <v>0</v>
      </c>
      <c r="AY113" s="517">
        <v>0</v>
      </c>
      <c r="AZ113" s="517">
        <v>0</v>
      </c>
      <c r="BA113" s="517">
        <v>0</v>
      </c>
      <c r="BB113" s="517">
        <v>0</v>
      </c>
      <c r="BC113" s="517">
        <v>0</v>
      </c>
      <c r="BD113" s="517">
        <v>1.2727639360962484</v>
      </c>
      <c r="BE113" s="517">
        <v>1.2523624884912967</v>
      </c>
      <c r="BF113" s="517">
        <v>1.1425624025280754</v>
      </c>
      <c r="BG113" s="517">
        <v>1.1680673051251587</v>
      </c>
      <c r="BH113" s="517">
        <v>1.0034616737739661</v>
      </c>
      <c r="BI113" s="517">
        <v>0.63425677219766929</v>
      </c>
      <c r="BJ113" s="517">
        <v>0.50847425374448285</v>
      </c>
      <c r="BK113" s="517">
        <v>0.38524605903750814</v>
      </c>
      <c r="BL113" s="517">
        <v>0.38862596985055192</v>
      </c>
      <c r="BM113" s="517">
        <v>3.5781611046069924E-2</v>
      </c>
      <c r="BN113" s="517">
        <v>0.10127928295210378</v>
      </c>
      <c r="BO113" s="517">
        <v>6.8141054652659405E-2</v>
      </c>
      <c r="BP113" s="517">
        <v>5.5463255051888684E-2</v>
      </c>
      <c r="BQ113" s="517">
        <v>1.4877323579910118E-2</v>
      </c>
      <c r="BR113" s="517">
        <v>2.6780984867559418E-3</v>
      </c>
      <c r="BS113" s="517">
        <v>2.0403299445823912E-2</v>
      </c>
      <c r="BT113" s="517">
        <v>3.4772497587476424E-3</v>
      </c>
      <c r="BU113" s="517">
        <v>2.3283005557565586E-3</v>
      </c>
      <c r="BV113" s="517">
        <v>0</v>
      </c>
      <c r="BW113" s="517">
        <v>0</v>
      </c>
      <c r="BX113" s="517">
        <v>0</v>
      </c>
      <c r="BY113" s="517">
        <v>0</v>
      </c>
      <c r="BZ113" s="517">
        <v>0</v>
      </c>
      <c r="CA113" s="517">
        <v>0</v>
      </c>
      <c r="CB113" s="517">
        <v>0</v>
      </c>
      <c r="CC113" s="517">
        <v>0</v>
      </c>
      <c r="CD113" s="517">
        <v>0</v>
      </c>
      <c r="CE113" s="517">
        <v>0</v>
      </c>
      <c r="CF113" s="517">
        <v>0</v>
      </c>
      <c r="CG113" s="517">
        <v>0</v>
      </c>
      <c r="CH113" s="518">
        <v>0</v>
      </c>
    </row>
    <row r="114" spans="1:86" x14ac:dyDescent="0.25">
      <c r="B114" s="72" t="s">
        <v>794</v>
      </c>
      <c r="D114" s="517">
        <v>0</v>
      </c>
      <c r="E114" s="517">
        <v>0</v>
      </c>
      <c r="F114" s="517">
        <v>0</v>
      </c>
      <c r="G114" s="517">
        <v>0</v>
      </c>
      <c r="H114" s="517">
        <v>0</v>
      </c>
      <c r="I114" s="517">
        <v>0</v>
      </c>
      <c r="J114" s="517">
        <v>0</v>
      </c>
      <c r="K114" s="517">
        <v>0</v>
      </c>
      <c r="L114" s="517">
        <v>0</v>
      </c>
      <c r="M114" s="517">
        <v>0</v>
      </c>
      <c r="N114" s="517">
        <v>0</v>
      </c>
      <c r="O114" s="517">
        <v>0</v>
      </c>
      <c r="P114" s="517">
        <v>0</v>
      </c>
      <c r="Q114" s="517">
        <v>0</v>
      </c>
      <c r="R114" s="517">
        <v>0</v>
      </c>
      <c r="S114" s="517">
        <v>0</v>
      </c>
      <c r="T114" s="517">
        <v>0</v>
      </c>
      <c r="U114" s="517">
        <v>0</v>
      </c>
      <c r="V114" s="517">
        <v>0</v>
      </c>
      <c r="W114" s="517">
        <v>0</v>
      </c>
      <c r="X114" s="517">
        <v>0</v>
      </c>
      <c r="Y114" s="517">
        <v>0</v>
      </c>
      <c r="Z114" s="517">
        <v>0</v>
      </c>
      <c r="AA114" s="517">
        <v>0</v>
      </c>
      <c r="AB114" s="517">
        <v>0</v>
      </c>
      <c r="AC114" s="517">
        <v>0</v>
      </c>
      <c r="AD114" s="517">
        <v>0</v>
      </c>
      <c r="AE114" s="517">
        <v>0</v>
      </c>
      <c r="AF114" s="517">
        <v>0</v>
      </c>
      <c r="AG114" s="517">
        <v>0</v>
      </c>
      <c r="AH114" s="517">
        <v>0</v>
      </c>
      <c r="AI114" s="517">
        <v>0</v>
      </c>
      <c r="AJ114" s="517">
        <v>0</v>
      </c>
      <c r="AK114" s="517">
        <v>0</v>
      </c>
      <c r="AL114" s="517">
        <v>0</v>
      </c>
      <c r="AM114" s="517">
        <v>0</v>
      </c>
      <c r="AN114" s="517">
        <v>0</v>
      </c>
      <c r="AO114" s="517">
        <v>0</v>
      </c>
      <c r="AP114" s="517">
        <v>0</v>
      </c>
      <c r="AQ114" s="517">
        <v>0</v>
      </c>
      <c r="AR114" s="517">
        <v>0</v>
      </c>
      <c r="AS114" s="517">
        <v>0</v>
      </c>
      <c r="AT114" s="517">
        <v>0</v>
      </c>
      <c r="AU114" s="517">
        <v>0</v>
      </c>
      <c r="AV114" s="517">
        <v>0</v>
      </c>
      <c r="AW114" s="517">
        <v>0</v>
      </c>
      <c r="AX114" s="517">
        <v>0</v>
      </c>
      <c r="AY114" s="517">
        <v>0</v>
      </c>
      <c r="AZ114" s="517">
        <v>0</v>
      </c>
      <c r="BA114" s="517">
        <v>0</v>
      </c>
      <c r="BB114" s="517">
        <v>0</v>
      </c>
      <c r="BC114" s="517">
        <v>0</v>
      </c>
      <c r="BD114" s="517">
        <v>1.6169461169120556</v>
      </c>
      <c r="BE114" s="517">
        <v>1.8392120315339788</v>
      </c>
      <c r="BF114" s="517">
        <v>1.6119318016547655</v>
      </c>
      <c r="BG114" s="517">
        <v>1.6939907087353854</v>
      </c>
      <c r="BH114" s="517">
        <v>1.5194355320111963</v>
      </c>
      <c r="BI114" s="517">
        <v>1.2931963728760858</v>
      </c>
      <c r="BJ114" s="517">
        <v>1.0263890380372556</v>
      </c>
      <c r="BK114" s="517">
        <v>0.9722148604824441</v>
      </c>
      <c r="BL114" s="517">
        <v>0.80003555023983863</v>
      </c>
      <c r="BM114" s="517">
        <v>0.2667735579929863</v>
      </c>
      <c r="BN114" s="517">
        <v>8.1069940388387052E-2</v>
      </c>
      <c r="BO114" s="517">
        <v>6.4584837698550848E-2</v>
      </c>
      <c r="BP114" s="517">
        <v>5.7626642137975193E-2</v>
      </c>
      <c r="BQ114" s="517">
        <v>0</v>
      </c>
      <c r="BR114" s="517">
        <v>0</v>
      </c>
      <c r="BS114" s="517">
        <v>1.934447313200879E-2</v>
      </c>
      <c r="BT114" s="517">
        <v>1.5328786901754748E-3</v>
      </c>
      <c r="BU114" s="517">
        <v>7.7796703512438342E-3</v>
      </c>
      <c r="BV114" s="517">
        <v>0</v>
      </c>
      <c r="BW114" s="517">
        <v>0</v>
      </c>
      <c r="BX114" s="517">
        <v>0</v>
      </c>
      <c r="BY114" s="517">
        <v>0</v>
      </c>
      <c r="BZ114" s="517">
        <v>0</v>
      </c>
      <c r="CA114" s="517">
        <v>0</v>
      </c>
      <c r="CB114" s="517">
        <v>0</v>
      </c>
      <c r="CC114" s="517">
        <v>0</v>
      </c>
      <c r="CD114" s="517">
        <v>0</v>
      </c>
      <c r="CE114" s="517">
        <v>0</v>
      </c>
      <c r="CF114" s="517">
        <v>0</v>
      </c>
      <c r="CG114" s="517">
        <v>0</v>
      </c>
      <c r="CH114" s="518">
        <v>0</v>
      </c>
    </row>
    <row r="115" spans="1:86" x14ac:dyDescent="0.25">
      <c r="B115" s="72" t="s">
        <v>795</v>
      </c>
      <c r="D115" s="517">
        <v>0</v>
      </c>
      <c r="E115" s="517">
        <v>0</v>
      </c>
      <c r="F115" s="517">
        <v>0</v>
      </c>
      <c r="G115" s="517">
        <v>0</v>
      </c>
      <c r="H115" s="517">
        <v>0</v>
      </c>
      <c r="I115" s="517">
        <v>0</v>
      </c>
      <c r="J115" s="517">
        <v>0</v>
      </c>
      <c r="K115" s="517">
        <v>0</v>
      </c>
      <c r="L115" s="517">
        <v>0</v>
      </c>
      <c r="M115" s="517">
        <v>0</v>
      </c>
      <c r="N115" s="517">
        <v>0</v>
      </c>
      <c r="O115" s="517">
        <v>0</v>
      </c>
      <c r="P115" s="517">
        <v>0</v>
      </c>
      <c r="Q115" s="517">
        <v>0</v>
      </c>
      <c r="R115" s="517">
        <v>0</v>
      </c>
      <c r="S115" s="517">
        <v>0</v>
      </c>
      <c r="T115" s="517">
        <v>0</v>
      </c>
      <c r="U115" s="517">
        <v>0</v>
      </c>
      <c r="V115" s="517">
        <v>0</v>
      </c>
      <c r="W115" s="517">
        <v>0</v>
      </c>
      <c r="X115" s="517">
        <v>0</v>
      </c>
      <c r="Y115" s="517">
        <v>0</v>
      </c>
      <c r="Z115" s="517">
        <v>0</v>
      </c>
      <c r="AA115" s="517">
        <v>0</v>
      </c>
      <c r="AB115" s="517">
        <v>0</v>
      </c>
      <c r="AC115" s="517">
        <v>0</v>
      </c>
      <c r="AD115" s="517">
        <v>0</v>
      </c>
      <c r="AE115" s="517">
        <v>0</v>
      </c>
      <c r="AF115" s="517">
        <v>0</v>
      </c>
      <c r="AG115" s="517">
        <v>0</v>
      </c>
      <c r="AH115" s="517">
        <v>0</v>
      </c>
      <c r="AI115" s="517">
        <v>0</v>
      </c>
      <c r="AJ115" s="517">
        <v>0</v>
      </c>
      <c r="AK115" s="517">
        <v>0</v>
      </c>
      <c r="AL115" s="517">
        <v>0</v>
      </c>
      <c r="AM115" s="517">
        <v>0</v>
      </c>
      <c r="AN115" s="517">
        <v>0</v>
      </c>
      <c r="AO115" s="517">
        <v>0</v>
      </c>
      <c r="AP115" s="517">
        <v>0</v>
      </c>
      <c r="AQ115" s="517">
        <v>0</v>
      </c>
      <c r="AR115" s="517">
        <v>0</v>
      </c>
      <c r="AS115" s="517">
        <v>0</v>
      </c>
      <c r="AT115" s="517">
        <v>0</v>
      </c>
      <c r="AU115" s="517">
        <v>0</v>
      </c>
      <c r="AV115" s="517">
        <v>0</v>
      </c>
      <c r="AW115" s="517">
        <v>0</v>
      </c>
      <c r="AX115" s="517">
        <v>0</v>
      </c>
      <c r="AY115" s="517">
        <v>0</v>
      </c>
      <c r="AZ115" s="517">
        <v>0</v>
      </c>
      <c r="BA115" s="517">
        <v>0</v>
      </c>
      <c r="BB115" s="517">
        <v>0</v>
      </c>
      <c r="BC115" s="517">
        <v>0</v>
      </c>
      <c r="BD115" s="517">
        <v>59.601100842571952</v>
      </c>
      <c r="BE115" s="517">
        <v>60.552655819274918</v>
      </c>
      <c r="BF115" s="517">
        <v>62.082938356033203</v>
      </c>
      <c r="BG115" s="517">
        <v>64.08643257180421</v>
      </c>
      <c r="BH115" s="517">
        <v>66.205903835929618</v>
      </c>
      <c r="BI115" s="517">
        <v>69.383271448497837</v>
      </c>
      <c r="BJ115" s="517">
        <v>68.394857593366268</v>
      </c>
      <c r="BK115" s="517">
        <v>70.096229249041727</v>
      </c>
      <c r="BL115" s="517">
        <v>66.917096276240528</v>
      </c>
      <c r="BM115" s="517">
        <v>64.916289164579766</v>
      </c>
      <c r="BN115" s="517">
        <v>57.785412083978599</v>
      </c>
      <c r="BO115" s="517">
        <v>51.376950652494195</v>
      </c>
      <c r="BP115" s="517">
        <v>35.355192233010385</v>
      </c>
      <c r="BQ115" s="517">
        <v>13.338594719402311</v>
      </c>
      <c r="BR115" s="517">
        <v>2.7111733542908443</v>
      </c>
      <c r="BS115" s="517">
        <v>1.8935327861608677</v>
      </c>
      <c r="BT115" s="517">
        <v>0.59871302146057193</v>
      </c>
      <c r="BU115" s="517">
        <v>0.34555165649567587</v>
      </c>
      <c r="BV115" s="517">
        <v>0</v>
      </c>
      <c r="BW115" s="517">
        <v>0.5964248598212053</v>
      </c>
      <c r="BX115" s="517">
        <v>0.50429186623709055</v>
      </c>
      <c r="BY115" s="517">
        <v>0</v>
      </c>
      <c r="BZ115" s="517">
        <v>1.6917038640336333</v>
      </c>
      <c r="CA115" s="517">
        <v>-0.12412968527454972</v>
      </c>
      <c r="CB115" s="517">
        <v>0.11742031149231705</v>
      </c>
      <c r="CC115" s="517">
        <v>0.32641883477208122</v>
      </c>
      <c r="CD115" s="517">
        <v>0.15590726847739086</v>
      </c>
      <c r="CE115" s="517">
        <v>0.15876788045447526</v>
      </c>
      <c r="CF115" s="517">
        <v>0.16003423712476575</v>
      </c>
      <c r="CG115" s="517">
        <v>7.7439284684480997E-2</v>
      </c>
      <c r="CH115" s="518">
        <v>0.2468161239382605</v>
      </c>
    </row>
    <row r="116" spans="1:86" x14ac:dyDescent="0.25">
      <c r="B116" s="72" t="s">
        <v>797</v>
      </c>
      <c r="C116" s="417"/>
      <c r="D116" s="517">
        <v>0</v>
      </c>
      <c r="E116" s="517">
        <v>0</v>
      </c>
      <c r="F116" s="517">
        <v>0</v>
      </c>
      <c r="G116" s="517">
        <v>0</v>
      </c>
      <c r="H116" s="517">
        <v>0</v>
      </c>
      <c r="I116" s="517">
        <v>0</v>
      </c>
      <c r="J116" s="517">
        <v>0</v>
      </c>
      <c r="K116" s="517">
        <v>0</v>
      </c>
      <c r="L116" s="517">
        <v>0</v>
      </c>
      <c r="M116" s="517">
        <v>0</v>
      </c>
      <c r="N116" s="517">
        <v>0</v>
      </c>
      <c r="O116" s="517">
        <v>0</v>
      </c>
      <c r="P116" s="517">
        <v>0</v>
      </c>
      <c r="Q116" s="517">
        <v>0</v>
      </c>
      <c r="R116" s="517">
        <v>0</v>
      </c>
      <c r="S116" s="517">
        <v>0</v>
      </c>
      <c r="T116" s="517">
        <v>0</v>
      </c>
      <c r="U116" s="517">
        <v>0</v>
      </c>
      <c r="V116" s="517">
        <v>0</v>
      </c>
      <c r="W116" s="517">
        <v>0</v>
      </c>
      <c r="X116" s="517">
        <v>0</v>
      </c>
      <c r="Y116" s="517">
        <v>0</v>
      </c>
      <c r="Z116" s="517">
        <v>0</v>
      </c>
      <c r="AA116" s="517">
        <v>0</v>
      </c>
      <c r="AB116" s="517">
        <v>0</v>
      </c>
      <c r="AC116" s="517">
        <v>0</v>
      </c>
      <c r="AD116" s="517">
        <v>0</v>
      </c>
      <c r="AE116" s="517">
        <v>0</v>
      </c>
      <c r="AF116" s="517">
        <v>0</v>
      </c>
      <c r="AG116" s="517">
        <v>0</v>
      </c>
      <c r="AH116" s="517">
        <v>0</v>
      </c>
      <c r="AI116" s="517">
        <v>0</v>
      </c>
      <c r="AJ116" s="517">
        <v>0</v>
      </c>
      <c r="AK116" s="517">
        <v>0</v>
      </c>
      <c r="AL116" s="517">
        <v>0</v>
      </c>
      <c r="AM116" s="517">
        <v>0</v>
      </c>
      <c r="AN116" s="517">
        <v>0</v>
      </c>
      <c r="AO116" s="517">
        <v>0</v>
      </c>
      <c r="AP116" s="517">
        <v>0</v>
      </c>
      <c r="AQ116" s="517">
        <v>0</v>
      </c>
      <c r="AR116" s="517">
        <v>0</v>
      </c>
      <c r="AS116" s="517">
        <v>0</v>
      </c>
      <c r="AT116" s="517">
        <v>0</v>
      </c>
      <c r="AU116" s="517">
        <v>0</v>
      </c>
      <c r="AV116" s="517">
        <v>0</v>
      </c>
      <c r="AW116" s="517">
        <v>0</v>
      </c>
      <c r="AX116" s="517">
        <v>0</v>
      </c>
      <c r="AY116" s="517">
        <v>0</v>
      </c>
      <c r="AZ116" s="517">
        <v>0</v>
      </c>
      <c r="BA116" s="517">
        <v>0</v>
      </c>
      <c r="BB116" s="517">
        <v>0</v>
      </c>
      <c r="BC116" s="517">
        <v>0</v>
      </c>
      <c r="BD116" s="517">
        <v>0</v>
      </c>
      <c r="BE116" s="517">
        <v>0</v>
      </c>
      <c r="BF116" s="517">
        <v>0</v>
      </c>
      <c r="BG116" s="517">
        <v>0</v>
      </c>
      <c r="BH116" s="517">
        <v>0</v>
      </c>
      <c r="BI116" s="517">
        <v>0</v>
      </c>
      <c r="BJ116" s="517">
        <v>0</v>
      </c>
      <c r="BK116" s="517">
        <v>0</v>
      </c>
      <c r="BL116" s="517">
        <v>0</v>
      </c>
      <c r="BM116" s="517">
        <v>0</v>
      </c>
      <c r="BN116" s="517">
        <v>0</v>
      </c>
      <c r="BO116" s="517">
        <v>0</v>
      </c>
      <c r="BP116" s="517">
        <v>0</v>
      </c>
      <c r="BQ116" s="517">
        <v>0</v>
      </c>
      <c r="BR116" s="517">
        <v>0</v>
      </c>
      <c r="BS116" s="517">
        <v>0</v>
      </c>
      <c r="BT116" s="517">
        <v>0</v>
      </c>
      <c r="BU116" s="517">
        <v>0</v>
      </c>
      <c r="BV116" s="517">
        <v>0</v>
      </c>
      <c r="BW116" s="517">
        <v>0</v>
      </c>
      <c r="BX116" s="517">
        <v>0</v>
      </c>
      <c r="BY116" s="517">
        <v>0</v>
      </c>
      <c r="BZ116" s="517">
        <v>0</v>
      </c>
      <c r="CA116" s="517">
        <v>0</v>
      </c>
      <c r="CB116" s="517">
        <v>0</v>
      </c>
      <c r="CC116" s="517">
        <v>0</v>
      </c>
      <c r="CD116" s="517">
        <v>0</v>
      </c>
      <c r="CE116" s="517">
        <v>0</v>
      </c>
      <c r="CF116" s="517">
        <v>0</v>
      </c>
      <c r="CG116" s="517">
        <v>0</v>
      </c>
      <c r="CH116" s="518">
        <v>0</v>
      </c>
    </row>
    <row r="117" spans="1:86" x14ac:dyDescent="0.25">
      <c r="A117" s="417"/>
      <c r="B117" s="72" t="s">
        <v>790</v>
      </c>
      <c r="C117" s="417"/>
      <c r="D117" s="517">
        <v>0</v>
      </c>
      <c r="E117" s="517">
        <v>0</v>
      </c>
      <c r="F117" s="517">
        <v>0</v>
      </c>
      <c r="G117" s="517">
        <v>0</v>
      </c>
      <c r="H117" s="517">
        <v>0</v>
      </c>
      <c r="I117" s="517">
        <v>0</v>
      </c>
      <c r="J117" s="517">
        <v>0</v>
      </c>
      <c r="K117" s="517">
        <v>0</v>
      </c>
      <c r="L117" s="517">
        <v>0</v>
      </c>
      <c r="M117" s="517">
        <v>0</v>
      </c>
      <c r="N117" s="517">
        <v>0</v>
      </c>
      <c r="O117" s="517">
        <v>0</v>
      </c>
      <c r="P117" s="517">
        <v>0</v>
      </c>
      <c r="Q117" s="517">
        <v>0</v>
      </c>
      <c r="R117" s="517">
        <v>0</v>
      </c>
      <c r="S117" s="517">
        <v>0</v>
      </c>
      <c r="T117" s="517">
        <v>0</v>
      </c>
      <c r="U117" s="517">
        <v>0</v>
      </c>
      <c r="V117" s="517">
        <v>0</v>
      </c>
      <c r="W117" s="517">
        <v>0</v>
      </c>
      <c r="X117" s="517">
        <v>0</v>
      </c>
      <c r="Y117" s="517">
        <v>0</v>
      </c>
      <c r="Z117" s="517">
        <v>0</v>
      </c>
      <c r="AA117" s="517">
        <v>0</v>
      </c>
      <c r="AB117" s="517">
        <v>0</v>
      </c>
      <c r="AC117" s="517">
        <v>0</v>
      </c>
      <c r="AD117" s="517">
        <v>0</v>
      </c>
      <c r="AE117" s="517">
        <v>0</v>
      </c>
      <c r="AF117" s="517">
        <v>0</v>
      </c>
      <c r="AG117" s="517">
        <v>0</v>
      </c>
      <c r="AH117" s="517">
        <v>0</v>
      </c>
      <c r="AI117" s="517">
        <v>0</v>
      </c>
      <c r="AJ117" s="517">
        <v>0</v>
      </c>
      <c r="AK117" s="517">
        <v>0</v>
      </c>
      <c r="AL117" s="517">
        <v>0</v>
      </c>
      <c r="AM117" s="517">
        <v>0</v>
      </c>
      <c r="AN117" s="517">
        <v>0</v>
      </c>
      <c r="AO117" s="517">
        <v>0</v>
      </c>
      <c r="AP117" s="517">
        <v>0</v>
      </c>
      <c r="AQ117" s="517">
        <v>0</v>
      </c>
      <c r="AR117" s="517">
        <v>0</v>
      </c>
      <c r="AS117" s="517">
        <v>0</v>
      </c>
      <c r="AT117" s="517">
        <v>0</v>
      </c>
      <c r="AU117" s="517">
        <v>0</v>
      </c>
      <c r="AV117" s="517">
        <v>0</v>
      </c>
      <c r="AW117" s="517">
        <v>0</v>
      </c>
      <c r="AX117" s="517">
        <v>0</v>
      </c>
      <c r="AY117" s="517">
        <v>0</v>
      </c>
      <c r="AZ117" s="517">
        <v>0</v>
      </c>
      <c r="BA117" s="517">
        <v>0</v>
      </c>
      <c r="BB117" s="517">
        <v>0</v>
      </c>
      <c r="BC117" s="517">
        <v>0</v>
      </c>
      <c r="BD117" s="517">
        <v>0</v>
      </c>
      <c r="BE117" s="517">
        <v>0</v>
      </c>
      <c r="BF117" s="517">
        <v>0</v>
      </c>
      <c r="BG117" s="517">
        <v>0</v>
      </c>
      <c r="BH117" s="517">
        <v>0</v>
      </c>
      <c r="BI117" s="517">
        <v>0</v>
      </c>
      <c r="BJ117" s="517">
        <v>0</v>
      </c>
      <c r="BK117" s="517">
        <v>0</v>
      </c>
      <c r="BL117" s="517">
        <v>3.8193953324040589E-2</v>
      </c>
      <c r="BM117" s="517">
        <v>0.76383458576473839</v>
      </c>
      <c r="BN117" s="517">
        <v>1.6716885868440778</v>
      </c>
      <c r="BO117" s="517">
        <v>3.917809244849455</v>
      </c>
      <c r="BP117" s="517">
        <v>15.250658438686836</v>
      </c>
      <c r="BQ117" s="517">
        <v>31.42449491417527</v>
      </c>
      <c r="BR117" s="517">
        <v>34.120270098027497</v>
      </c>
      <c r="BS117" s="517">
        <v>37.031716146648499</v>
      </c>
      <c r="BT117" s="517">
        <v>37.725647056559758</v>
      </c>
      <c r="BU117" s="517">
        <v>38.566313220729896</v>
      </c>
      <c r="BV117" s="517">
        <v>37.080501497005024</v>
      </c>
      <c r="BW117" s="517">
        <v>33.143636627708702</v>
      </c>
      <c r="BX117" s="517">
        <v>30.436040757646921</v>
      </c>
      <c r="BY117" s="517">
        <v>28.785297606796302</v>
      </c>
      <c r="BZ117" s="517">
        <v>25.622090915726609</v>
      </c>
      <c r="CA117" s="517">
        <v>24.879329489582343</v>
      </c>
      <c r="CB117" s="517">
        <v>23.878268234338325</v>
      </c>
      <c r="CC117" s="517">
        <v>13.182345461862786</v>
      </c>
      <c r="CD117" s="517">
        <v>9.7506520273075772</v>
      </c>
      <c r="CE117" s="517">
        <v>9.6740753483527691</v>
      </c>
      <c r="CF117" s="517">
        <v>9.3587888957968204</v>
      </c>
      <c r="CG117" s="517">
        <v>9.002093924771712</v>
      </c>
      <c r="CH117" s="518">
        <v>8.87593459297808</v>
      </c>
    </row>
    <row r="118" spans="1:86" s="431" customFormat="1" ht="15.6" thickBot="1" x14ac:dyDescent="0.3">
      <c r="B118" s="228" t="s">
        <v>810</v>
      </c>
      <c r="C118" s="552"/>
      <c r="D118" s="524">
        <v>0</v>
      </c>
      <c r="E118" s="524">
        <v>0</v>
      </c>
      <c r="F118" s="524">
        <v>0</v>
      </c>
      <c r="G118" s="524">
        <v>0</v>
      </c>
      <c r="H118" s="524">
        <v>0</v>
      </c>
      <c r="I118" s="524">
        <v>0</v>
      </c>
      <c r="J118" s="524">
        <v>0</v>
      </c>
      <c r="K118" s="524">
        <v>0</v>
      </c>
      <c r="L118" s="524">
        <v>0</v>
      </c>
      <c r="M118" s="524">
        <v>0</v>
      </c>
      <c r="N118" s="524">
        <v>0</v>
      </c>
      <c r="O118" s="524">
        <v>0</v>
      </c>
      <c r="P118" s="524">
        <v>0</v>
      </c>
      <c r="Q118" s="524">
        <v>0</v>
      </c>
      <c r="R118" s="524">
        <v>0</v>
      </c>
      <c r="S118" s="524">
        <v>0</v>
      </c>
      <c r="T118" s="524">
        <v>0</v>
      </c>
      <c r="U118" s="524">
        <v>0</v>
      </c>
      <c r="V118" s="524">
        <v>0</v>
      </c>
      <c r="W118" s="524">
        <v>0</v>
      </c>
      <c r="X118" s="524">
        <v>0</v>
      </c>
      <c r="Y118" s="524">
        <v>0</v>
      </c>
      <c r="Z118" s="524">
        <v>0</v>
      </c>
      <c r="AA118" s="524">
        <v>0</v>
      </c>
      <c r="AB118" s="524">
        <v>0</v>
      </c>
      <c r="AC118" s="524">
        <v>0</v>
      </c>
      <c r="AD118" s="524">
        <v>0</v>
      </c>
      <c r="AE118" s="524">
        <v>0</v>
      </c>
      <c r="AF118" s="524">
        <v>0</v>
      </c>
      <c r="AG118" s="524">
        <v>0</v>
      </c>
      <c r="AH118" s="524">
        <v>0</v>
      </c>
      <c r="AI118" s="524">
        <v>0</v>
      </c>
      <c r="AJ118" s="524">
        <v>0</v>
      </c>
      <c r="AK118" s="524">
        <v>0</v>
      </c>
      <c r="AL118" s="524">
        <v>0</v>
      </c>
      <c r="AM118" s="524">
        <v>0</v>
      </c>
      <c r="AN118" s="524">
        <v>0</v>
      </c>
      <c r="AO118" s="524">
        <v>0</v>
      </c>
      <c r="AP118" s="524">
        <v>0</v>
      </c>
      <c r="AQ118" s="524">
        <v>0</v>
      </c>
      <c r="AR118" s="524">
        <v>0</v>
      </c>
      <c r="AS118" s="524">
        <v>0</v>
      </c>
      <c r="AT118" s="524">
        <v>0</v>
      </c>
      <c r="AU118" s="524">
        <v>0</v>
      </c>
      <c r="AV118" s="524">
        <v>0</v>
      </c>
      <c r="AW118" s="524">
        <v>0</v>
      </c>
      <c r="AX118" s="524">
        <v>0</v>
      </c>
      <c r="AY118" s="524">
        <v>0</v>
      </c>
      <c r="AZ118" s="524">
        <v>1.357058892606281</v>
      </c>
      <c r="BA118" s="524">
        <v>1.2013977084696266</v>
      </c>
      <c r="BB118" s="524">
        <v>1.5681446313981142</v>
      </c>
      <c r="BC118" s="524">
        <v>1.6244767484403666</v>
      </c>
      <c r="BD118" s="524">
        <v>4.5637947071912777</v>
      </c>
      <c r="BE118" s="524">
        <v>4.0715407067829137</v>
      </c>
      <c r="BF118" s="524">
        <v>3.1188793759140929</v>
      </c>
      <c r="BG118" s="524">
        <v>2.8784198303990545</v>
      </c>
      <c r="BH118" s="524">
        <v>2.9131361032399021</v>
      </c>
      <c r="BI118" s="524">
        <v>2.9162356730393908</v>
      </c>
      <c r="BJ118" s="524">
        <v>3.1216635759939604</v>
      </c>
      <c r="BK118" s="524">
        <v>3.10414776943633</v>
      </c>
      <c r="BL118" s="524">
        <v>3.0738377891159243</v>
      </c>
      <c r="BM118" s="524">
        <v>3.026043883233176</v>
      </c>
      <c r="BN118" s="524">
        <v>2.8020519443890559</v>
      </c>
      <c r="BO118" s="524">
        <v>2.7984798959760027</v>
      </c>
      <c r="BP118" s="524">
        <v>2.7844123949087374</v>
      </c>
      <c r="BQ118" s="524">
        <v>2.0114835767772949</v>
      </c>
      <c r="BR118" s="524">
        <v>0.7006470212519138</v>
      </c>
      <c r="BS118" s="524">
        <v>0.47857532829470745</v>
      </c>
      <c r="BT118" s="524">
        <v>0.43562500892000949</v>
      </c>
      <c r="BU118" s="524">
        <v>0.21957144426763944</v>
      </c>
      <c r="BV118" s="524">
        <v>0.17441810157784118</v>
      </c>
      <c r="BW118" s="524">
        <v>0.15568487019153204</v>
      </c>
      <c r="BX118" s="524">
        <v>0.11975974429984121</v>
      </c>
      <c r="BY118" s="524">
        <v>0.10346045073161748</v>
      </c>
      <c r="BZ118" s="524">
        <v>9.0464278758513039E-2</v>
      </c>
      <c r="CA118" s="524">
        <v>8.3078575176931124E-2</v>
      </c>
      <c r="CB118" s="524">
        <v>7.6122315604646981E-2</v>
      </c>
      <c r="CC118" s="524">
        <v>6.4075760485495431E-2</v>
      </c>
      <c r="CD118" s="524">
        <v>5.6415018068295374E-2</v>
      </c>
      <c r="CE118" s="524">
        <v>4.7595844283268338E-2</v>
      </c>
      <c r="CF118" s="524">
        <v>3.8458231405294897E-2</v>
      </c>
      <c r="CG118" s="524">
        <v>2.9417128338572653E-2</v>
      </c>
      <c r="CH118" s="525">
        <v>2.0368511620429689E-2</v>
      </c>
    </row>
    <row r="119" spans="1:86" ht="31.2" x14ac:dyDescent="0.3">
      <c r="A119" s="474"/>
      <c r="B119" s="475" t="s">
        <v>812</v>
      </c>
      <c r="C119" s="476"/>
      <c r="D119" s="477" t="s">
        <v>680</v>
      </c>
      <c r="E119" s="477" t="s">
        <v>681</v>
      </c>
      <c r="F119" s="477" t="s">
        <v>682</v>
      </c>
      <c r="G119" s="477" t="s">
        <v>683</v>
      </c>
      <c r="H119" s="477" t="s">
        <v>684</v>
      </c>
      <c r="I119" s="477" t="s">
        <v>685</v>
      </c>
      <c r="J119" s="477" t="s">
        <v>686</v>
      </c>
      <c r="K119" s="477" t="s">
        <v>687</v>
      </c>
      <c r="L119" s="477" t="s">
        <v>688</v>
      </c>
      <c r="M119" s="477" t="s">
        <v>689</v>
      </c>
      <c r="N119" s="477" t="s">
        <v>690</v>
      </c>
      <c r="O119" s="477" t="s">
        <v>691</v>
      </c>
      <c r="P119" s="477" t="s">
        <v>692</v>
      </c>
      <c r="Q119" s="477" t="s">
        <v>693</v>
      </c>
      <c r="R119" s="477" t="s">
        <v>694</v>
      </c>
      <c r="S119" s="477" t="s">
        <v>695</v>
      </c>
      <c r="T119" s="477" t="s">
        <v>696</v>
      </c>
      <c r="U119" s="477" t="s">
        <v>697</v>
      </c>
      <c r="V119" s="477" t="s">
        <v>698</v>
      </c>
      <c r="W119" s="477" t="s">
        <v>699</v>
      </c>
      <c r="X119" s="477" t="s">
        <v>700</v>
      </c>
      <c r="Y119" s="477" t="s">
        <v>701</v>
      </c>
      <c r="Z119" s="477" t="s">
        <v>702</v>
      </c>
      <c r="AA119" s="477" t="s">
        <v>703</v>
      </c>
      <c r="AB119" s="477" t="s">
        <v>704</v>
      </c>
      <c r="AC119" s="477" t="s">
        <v>705</v>
      </c>
      <c r="AD119" s="477" t="s">
        <v>706</v>
      </c>
      <c r="AE119" s="477" t="s">
        <v>707</v>
      </c>
      <c r="AF119" s="477" t="s">
        <v>708</v>
      </c>
      <c r="AG119" s="477" t="s">
        <v>709</v>
      </c>
      <c r="AH119" s="477" t="s">
        <v>710</v>
      </c>
      <c r="AI119" s="477" t="s">
        <v>711</v>
      </c>
      <c r="AJ119" s="477" t="s">
        <v>712</v>
      </c>
      <c r="AK119" s="477" t="s">
        <v>713</v>
      </c>
      <c r="AL119" s="477" t="s">
        <v>714</v>
      </c>
      <c r="AM119" s="477" t="s">
        <v>715</v>
      </c>
      <c r="AN119" s="477" t="s">
        <v>716</v>
      </c>
      <c r="AO119" s="477" t="s">
        <v>717</v>
      </c>
      <c r="AP119" s="477" t="s">
        <v>718</v>
      </c>
      <c r="AQ119" s="477" t="s">
        <v>719</v>
      </c>
      <c r="AR119" s="477" t="s">
        <v>720</v>
      </c>
      <c r="AS119" s="477" t="s">
        <v>721</v>
      </c>
      <c r="AT119" s="477" t="s">
        <v>722</v>
      </c>
      <c r="AU119" s="477" t="s">
        <v>723</v>
      </c>
      <c r="AV119" s="477" t="s">
        <v>724</v>
      </c>
      <c r="AW119" s="477" t="s">
        <v>725</v>
      </c>
      <c r="AX119" s="477" t="s">
        <v>726</v>
      </c>
      <c r="AY119" s="477" t="s">
        <v>727</v>
      </c>
      <c r="AZ119" s="477" t="s">
        <v>728</v>
      </c>
      <c r="BA119" s="477" t="s">
        <v>729</v>
      </c>
      <c r="BB119" s="477" t="s">
        <v>730</v>
      </c>
      <c r="BC119" s="477" t="s">
        <v>731</v>
      </c>
      <c r="BD119" s="477" t="s">
        <v>732</v>
      </c>
      <c r="BE119" s="477" t="s">
        <v>733</v>
      </c>
      <c r="BF119" s="477" t="s">
        <v>734</v>
      </c>
      <c r="BG119" s="477" t="s">
        <v>735</v>
      </c>
      <c r="BH119" s="477" t="s">
        <v>736</v>
      </c>
      <c r="BI119" s="477" t="s">
        <v>737</v>
      </c>
      <c r="BJ119" s="477" t="s">
        <v>738</v>
      </c>
      <c r="BK119" s="477" t="s">
        <v>739</v>
      </c>
      <c r="BL119" s="477" t="s">
        <v>740</v>
      </c>
      <c r="BM119" s="477" t="s">
        <v>741</v>
      </c>
      <c r="BN119" s="477" t="s">
        <v>742</v>
      </c>
      <c r="BO119" s="477" t="s">
        <v>743</v>
      </c>
      <c r="BP119" s="477" t="s">
        <v>744</v>
      </c>
      <c r="BQ119" s="477" t="s">
        <v>745</v>
      </c>
      <c r="BR119" s="477" t="s">
        <v>746</v>
      </c>
      <c r="BS119" s="477" t="s">
        <v>747</v>
      </c>
      <c r="BT119" s="477" t="s">
        <v>748</v>
      </c>
      <c r="BU119" s="477" t="s">
        <v>749</v>
      </c>
      <c r="BV119" s="477" t="s">
        <v>750</v>
      </c>
      <c r="BW119" s="477" t="s">
        <v>751</v>
      </c>
      <c r="BX119" s="477" t="s">
        <v>752</v>
      </c>
      <c r="BY119" s="477" t="s">
        <v>753</v>
      </c>
      <c r="BZ119" s="477" t="s">
        <v>754</v>
      </c>
      <c r="CA119" s="477" t="s">
        <v>755</v>
      </c>
      <c r="CB119" s="477" t="s">
        <v>756</v>
      </c>
      <c r="CC119" s="477" t="s">
        <v>757</v>
      </c>
      <c r="CD119" s="477" t="s">
        <v>758</v>
      </c>
      <c r="CE119" s="477" t="s">
        <v>759</v>
      </c>
      <c r="CF119" s="477" t="s">
        <v>760</v>
      </c>
      <c r="CG119" s="477" t="s">
        <v>761</v>
      </c>
      <c r="CH119" s="478" t="s">
        <v>762</v>
      </c>
    </row>
    <row r="120" spans="1:86" s="287" customFormat="1" ht="26.1" customHeight="1" x14ac:dyDescent="0.3">
      <c r="A120" s="461"/>
      <c r="B120" s="64" t="s">
        <v>789</v>
      </c>
      <c r="C120" s="123"/>
      <c r="D120" s="510">
        <f t="shared" ref="D120:BO120" si="48">SUM(D124,D137,D150,D160,D164,D168-D173)</f>
        <v>0</v>
      </c>
      <c r="E120" s="510">
        <f t="shared" si="48"/>
        <v>0</v>
      </c>
      <c r="F120" s="510">
        <f t="shared" si="48"/>
        <v>0</v>
      </c>
      <c r="G120" s="510">
        <f t="shared" si="48"/>
        <v>0</v>
      </c>
      <c r="H120" s="510">
        <f t="shared" si="48"/>
        <v>0</v>
      </c>
      <c r="I120" s="510">
        <f t="shared" si="48"/>
        <v>0</v>
      </c>
      <c r="J120" s="510">
        <f t="shared" si="48"/>
        <v>0</v>
      </c>
      <c r="K120" s="510">
        <f t="shared" si="48"/>
        <v>0</v>
      </c>
      <c r="L120" s="510">
        <f t="shared" si="48"/>
        <v>0</v>
      </c>
      <c r="M120" s="510">
        <f t="shared" si="48"/>
        <v>0</v>
      </c>
      <c r="N120" s="510">
        <f t="shared" si="48"/>
        <v>0</v>
      </c>
      <c r="O120" s="510">
        <f t="shared" si="48"/>
        <v>0</v>
      </c>
      <c r="P120" s="510">
        <f t="shared" si="48"/>
        <v>0</v>
      </c>
      <c r="Q120" s="510">
        <f t="shared" si="48"/>
        <v>0</v>
      </c>
      <c r="R120" s="510">
        <f t="shared" si="48"/>
        <v>0</v>
      </c>
      <c r="S120" s="510">
        <f t="shared" si="48"/>
        <v>0</v>
      </c>
      <c r="T120" s="510">
        <f t="shared" si="48"/>
        <v>0</v>
      </c>
      <c r="U120" s="510">
        <f t="shared" si="48"/>
        <v>0</v>
      </c>
      <c r="V120" s="510">
        <f t="shared" si="48"/>
        <v>0</v>
      </c>
      <c r="W120" s="510">
        <f t="shared" si="48"/>
        <v>0</v>
      </c>
      <c r="X120" s="510">
        <f t="shared" si="48"/>
        <v>0</v>
      </c>
      <c r="Y120" s="510">
        <f t="shared" si="48"/>
        <v>0</v>
      </c>
      <c r="Z120" s="510">
        <f t="shared" si="48"/>
        <v>0</v>
      </c>
      <c r="AA120" s="510">
        <f t="shared" si="48"/>
        <v>0</v>
      </c>
      <c r="AB120" s="510">
        <f t="shared" si="48"/>
        <v>0</v>
      </c>
      <c r="AC120" s="510">
        <f t="shared" si="48"/>
        <v>0</v>
      </c>
      <c r="AD120" s="510">
        <f t="shared" si="48"/>
        <v>0</v>
      </c>
      <c r="AE120" s="510">
        <f t="shared" si="48"/>
        <v>0</v>
      </c>
      <c r="AF120" s="510">
        <f t="shared" si="48"/>
        <v>103</v>
      </c>
      <c r="AG120" s="510">
        <f t="shared" si="48"/>
        <v>107</v>
      </c>
      <c r="AH120" s="510">
        <f t="shared" si="48"/>
        <v>1254</v>
      </c>
      <c r="AI120" s="510">
        <f t="shared" si="48"/>
        <v>1272</v>
      </c>
      <c r="AJ120" s="510">
        <f t="shared" si="48"/>
        <v>1270</v>
      </c>
      <c r="AK120" s="510">
        <f t="shared" si="48"/>
        <v>1340</v>
      </c>
      <c r="AL120" s="510">
        <f t="shared" si="48"/>
        <v>1387</v>
      </c>
      <c r="AM120" s="510">
        <f t="shared" si="48"/>
        <v>1332</v>
      </c>
      <c r="AN120" s="510">
        <f t="shared" si="48"/>
        <v>1339</v>
      </c>
      <c r="AO120" s="510">
        <f t="shared" si="48"/>
        <v>1408</v>
      </c>
      <c r="AP120" s="510">
        <f t="shared" si="48"/>
        <v>1446</v>
      </c>
      <c r="AQ120" s="510">
        <f t="shared" si="48"/>
        <v>1531</v>
      </c>
      <c r="AR120" s="510">
        <f t="shared" si="48"/>
        <v>1662</v>
      </c>
      <c r="AS120" s="510">
        <f t="shared" si="48"/>
        <v>1799</v>
      </c>
      <c r="AT120" s="510">
        <f t="shared" si="48"/>
        <v>1959</v>
      </c>
      <c r="AU120" s="510">
        <f t="shared" si="48"/>
        <v>2172</v>
      </c>
      <c r="AV120" s="510">
        <f t="shared" si="48"/>
        <v>2409</v>
      </c>
      <c r="AW120" s="510">
        <f t="shared" si="48"/>
        <v>2594</v>
      </c>
      <c r="AX120" s="510">
        <f t="shared" si="48"/>
        <v>2765</v>
      </c>
      <c r="AY120" s="510">
        <f t="shared" si="48"/>
        <v>2848</v>
      </c>
      <c r="AZ120" s="510">
        <f t="shared" si="48"/>
        <v>2819</v>
      </c>
      <c r="BA120" s="510">
        <f t="shared" si="48"/>
        <v>2813</v>
      </c>
      <c r="BB120" s="510">
        <f t="shared" si="48"/>
        <v>2749</v>
      </c>
      <c r="BC120" s="510">
        <f t="shared" si="48"/>
        <v>2731</v>
      </c>
      <c r="BD120" s="510">
        <f t="shared" si="48"/>
        <v>2767</v>
      </c>
      <c r="BE120" s="510">
        <f t="shared" si="48"/>
        <v>2797</v>
      </c>
      <c r="BF120" s="510">
        <f t="shared" si="48"/>
        <v>2814</v>
      </c>
      <c r="BG120" s="510">
        <f t="shared" si="48"/>
        <v>2819</v>
      </c>
      <c r="BH120" s="510">
        <f t="shared" si="48"/>
        <v>2811</v>
      </c>
      <c r="BI120" s="510">
        <f t="shared" si="48"/>
        <v>2763</v>
      </c>
      <c r="BJ120" s="510">
        <f t="shared" si="48"/>
        <v>2718</v>
      </c>
      <c r="BK120" s="510">
        <f t="shared" si="48"/>
        <v>2678</v>
      </c>
      <c r="BL120" s="510">
        <f t="shared" si="48"/>
        <v>2719</v>
      </c>
      <c r="BM120" s="510">
        <f t="shared" si="48"/>
        <v>2662</v>
      </c>
      <c r="BN120" s="510">
        <f t="shared" si="48"/>
        <v>2636</v>
      </c>
      <c r="BO120" s="510">
        <f t="shared" si="48"/>
        <v>2608</v>
      </c>
      <c r="BP120" s="510">
        <f t="shared" ref="BP120:CG120" si="49">SUM(BP124,BP137,BP150,BP160,BP164,BP168-BP173)</f>
        <v>2541</v>
      </c>
      <c r="BQ120" s="510">
        <f t="shared" si="49"/>
        <v>2476</v>
      </c>
      <c r="BR120" s="510">
        <f t="shared" si="49"/>
        <v>2531</v>
      </c>
      <c r="BS120" s="510">
        <f t="shared" si="49"/>
        <v>2543</v>
      </c>
      <c r="BT120" s="510">
        <f t="shared" si="49"/>
        <v>2491</v>
      </c>
      <c r="BU120" s="510">
        <f t="shared" si="49"/>
        <v>2399</v>
      </c>
      <c r="BV120" s="510">
        <f t="shared" si="49"/>
        <v>2227</v>
      </c>
      <c r="BW120" s="510">
        <f t="shared" si="49"/>
        <v>2559</v>
      </c>
      <c r="BX120" s="510">
        <f t="shared" si="49"/>
        <v>2660</v>
      </c>
      <c r="BY120" s="510">
        <f t="shared" si="49"/>
        <v>2882</v>
      </c>
      <c r="BZ120" s="510">
        <f t="shared" si="49"/>
        <v>3072</v>
      </c>
      <c r="CA120" s="510">
        <f t="shared" si="49"/>
        <v>3291</v>
      </c>
      <c r="CB120" s="510">
        <f t="shared" si="49"/>
        <v>3549</v>
      </c>
      <c r="CC120" s="510">
        <f t="shared" si="49"/>
        <v>3715</v>
      </c>
      <c r="CD120" s="510">
        <f t="shared" si="49"/>
        <v>3856</v>
      </c>
      <c r="CE120" s="510">
        <f t="shared" si="49"/>
        <v>3954</v>
      </c>
      <c r="CF120" s="510">
        <f t="shared" si="49"/>
        <v>4003</v>
      </c>
      <c r="CG120" s="510">
        <f t="shared" si="49"/>
        <v>4030</v>
      </c>
      <c r="CH120" s="513">
        <f>SUM(CH124,CH137,CH150,CH160,CH164,CH168-CH173)</f>
        <v>4078</v>
      </c>
    </row>
    <row r="121" spans="1:86" x14ac:dyDescent="0.25">
      <c r="A121" s="479"/>
      <c r="B121" s="515" t="s">
        <v>569</v>
      </c>
      <c r="D121" s="555">
        <v>0</v>
      </c>
      <c r="E121" s="555">
        <v>0</v>
      </c>
      <c r="F121" s="555">
        <v>0</v>
      </c>
      <c r="G121" s="555">
        <v>0</v>
      </c>
      <c r="H121" s="555">
        <v>0</v>
      </c>
      <c r="I121" s="555">
        <v>0</v>
      </c>
      <c r="J121" s="555">
        <v>0</v>
      </c>
      <c r="K121" s="555">
        <v>0</v>
      </c>
      <c r="L121" s="555">
        <v>0</v>
      </c>
      <c r="M121" s="555">
        <v>0</v>
      </c>
      <c r="N121" s="555">
        <v>0</v>
      </c>
      <c r="O121" s="555">
        <v>0</v>
      </c>
      <c r="P121" s="555">
        <v>0</v>
      </c>
      <c r="Q121" s="555">
        <v>0</v>
      </c>
      <c r="R121" s="555">
        <v>0</v>
      </c>
      <c r="S121" s="555">
        <v>0</v>
      </c>
      <c r="T121" s="555">
        <v>0</v>
      </c>
      <c r="U121" s="555">
        <v>0</v>
      </c>
      <c r="V121" s="555">
        <v>0</v>
      </c>
      <c r="W121" s="555">
        <v>0</v>
      </c>
      <c r="X121" s="555">
        <v>0</v>
      </c>
      <c r="Y121" s="555">
        <v>0</v>
      </c>
      <c r="Z121" s="555">
        <v>0</v>
      </c>
      <c r="AA121" s="555">
        <v>0</v>
      </c>
      <c r="AB121" s="555">
        <v>0</v>
      </c>
      <c r="AC121" s="555">
        <v>0</v>
      </c>
      <c r="AD121" s="555">
        <v>0</v>
      </c>
      <c r="AE121" s="555">
        <v>0</v>
      </c>
      <c r="AF121" s="555">
        <v>100</v>
      </c>
      <c r="AG121" s="555">
        <v>103</v>
      </c>
      <c r="AH121" s="555">
        <v>1204</v>
      </c>
      <c r="AI121" s="555">
        <v>1210</v>
      </c>
      <c r="AJ121" s="555">
        <v>1201</v>
      </c>
      <c r="AK121" s="555">
        <v>1265</v>
      </c>
      <c r="AL121" s="555">
        <v>1306</v>
      </c>
      <c r="AM121" s="555">
        <v>1244</v>
      </c>
      <c r="AN121" s="555">
        <v>1234</v>
      </c>
      <c r="AO121" s="555">
        <v>1285</v>
      </c>
      <c r="AP121" s="555">
        <v>1300</v>
      </c>
      <c r="AQ121" s="555">
        <v>1358</v>
      </c>
      <c r="AR121" s="555">
        <v>1460</v>
      </c>
      <c r="AS121" s="555">
        <v>1564</v>
      </c>
      <c r="AT121" s="555">
        <v>1691</v>
      </c>
      <c r="AU121" s="555">
        <v>1874</v>
      </c>
      <c r="AV121" s="555">
        <v>2085</v>
      </c>
      <c r="AW121" s="555">
        <v>2248</v>
      </c>
      <c r="AX121" s="555">
        <v>2411</v>
      </c>
      <c r="AY121" s="555">
        <v>2526</v>
      </c>
      <c r="AZ121" s="555">
        <v>2568</v>
      </c>
      <c r="BA121" s="555">
        <v>2624</v>
      </c>
      <c r="BB121" s="555">
        <v>2626</v>
      </c>
      <c r="BC121" s="555">
        <v>2664</v>
      </c>
      <c r="BD121" s="555">
        <v>2720</v>
      </c>
      <c r="BE121" s="555">
        <v>2753</v>
      </c>
      <c r="BF121" s="555">
        <v>2773</v>
      </c>
      <c r="BG121" s="555">
        <v>2778</v>
      </c>
      <c r="BH121" s="555">
        <v>2770</v>
      </c>
      <c r="BI121" s="555">
        <v>2721</v>
      </c>
      <c r="BJ121" s="555">
        <v>2677</v>
      </c>
      <c r="BK121" s="555">
        <v>2636</v>
      </c>
      <c r="BL121" s="555">
        <v>2678</v>
      </c>
      <c r="BM121" s="555">
        <v>2621</v>
      </c>
      <c r="BN121" s="555">
        <v>2597</v>
      </c>
      <c r="BO121" s="555">
        <v>2572</v>
      </c>
      <c r="BP121" s="555">
        <v>2506</v>
      </c>
      <c r="BQ121" s="555">
        <v>2445</v>
      </c>
      <c r="BR121" s="555">
        <v>2502</v>
      </c>
      <c r="BS121" s="555">
        <v>2505</v>
      </c>
      <c r="BT121" s="555">
        <v>2457</v>
      </c>
      <c r="BU121" s="555">
        <v>2370</v>
      </c>
      <c r="BV121" s="555">
        <v>2200</v>
      </c>
      <c r="BW121" s="555">
        <v>2540</v>
      </c>
      <c r="BX121" s="555">
        <v>2645</v>
      </c>
      <c r="BY121" s="555">
        <v>2870</v>
      </c>
      <c r="BZ121" s="555">
        <v>3060</v>
      </c>
      <c r="CA121" s="555">
        <v>3281</v>
      </c>
      <c r="CB121" s="555">
        <v>3541</v>
      </c>
      <c r="CC121" s="555">
        <v>3707</v>
      </c>
      <c r="CD121" s="555">
        <v>3849</v>
      </c>
      <c r="CE121" s="555">
        <v>3949</v>
      </c>
      <c r="CF121" s="555">
        <v>3999</v>
      </c>
      <c r="CG121" s="555">
        <v>4026</v>
      </c>
      <c r="CH121" s="556">
        <v>4076</v>
      </c>
    </row>
    <row r="122" spans="1:86" x14ac:dyDescent="0.25">
      <c r="A122" s="479"/>
      <c r="B122" s="515" t="s">
        <v>568</v>
      </c>
      <c r="D122" s="555" t="s">
        <v>616</v>
      </c>
      <c r="E122" s="555" t="s">
        <v>616</v>
      </c>
      <c r="F122" s="555" t="s">
        <v>616</v>
      </c>
      <c r="G122" s="555" t="s">
        <v>616</v>
      </c>
      <c r="H122" s="555" t="s">
        <v>616</v>
      </c>
      <c r="I122" s="555" t="s">
        <v>616</v>
      </c>
      <c r="J122" s="555" t="s">
        <v>616</v>
      </c>
      <c r="K122" s="555" t="s">
        <v>616</v>
      </c>
      <c r="L122" s="555" t="s">
        <v>616</v>
      </c>
      <c r="M122" s="555" t="s">
        <v>616</v>
      </c>
      <c r="N122" s="555" t="s">
        <v>616</v>
      </c>
      <c r="O122" s="555" t="s">
        <v>616</v>
      </c>
      <c r="P122" s="555" t="s">
        <v>616</v>
      </c>
      <c r="Q122" s="555" t="s">
        <v>616</v>
      </c>
      <c r="R122" s="555" t="s">
        <v>616</v>
      </c>
      <c r="S122" s="555" t="s">
        <v>616</v>
      </c>
      <c r="T122" s="555" t="s">
        <v>616</v>
      </c>
      <c r="U122" s="555" t="s">
        <v>616</v>
      </c>
      <c r="V122" s="555" t="s">
        <v>616</v>
      </c>
      <c r="W122" s="555" t="s">
        <v>616</v>
      </c>
      <c r="X122" s="555" t="s">
        <v>616</v>
      </c>
      <c r="Y122" s="555" t="s">
        <v>616</v>
      </c>
      <c r="Z122" s="555" t="s">
        <v>616</v>
      </c>
      <c r="AA122" s="555" t="s">
        <v>616</v>
      </c>
      <c r="AB122" s="555" t="s">
        <v>616</v>
      </c>
      <c r="AC122" s="555" t="s">
        <v>616</v>
      </c>
      <c r="AD122" s="555" t="s">
        <v>616</v>
      </c>
      <c r="AE122" s="555" t="s">
        <v>616</v>
      </c>
      <c r="AF122" s="555" t="s">
        <v>616</v>
      </c>
      <c r="AG122" s="555" t="s">
        <v>616</v>
      </c>
      <c r="AH122" s="517">
        <v>49</v>
      </c>
      <c r="AI122" s="517">
        <v>61</v>
      </c>
      <c r="AJ122" s="517">
        <v>68</v>
      </c>
      <c r="AK122" s="517">
        <v>75</v>
      </c>
      <c r="AL122" s="517">
        <v>80</v>
      </c>
      <c r="AM122" s="517">
        <v>88</v>
      </c>
      <c r="AN122" s="517">
        <v>104</v>
      </c>
      <c r="AO122" s="517">
        <v>123</v>
      </c>
      <c r="AP122" s="517">
        <v>146</v>
      </c>
      <c r="AQ122" s="517">
        <v>173</v>
      </c>
      <c r="AR122" s="517">
        <v>201</v>
      </c>
      <c r="AS122" s="517">
        <v>234</v>
      </c>
      <c r="AT122" s="517">
        <v>269</v>
      </c>
      <c r="AU122" s="517">
        <v>298</v>
      </c>
      <c r="AV122" s="517">
        <v>323</v>
      </c>
      <c r="AW122" s="517">
        <v>346</v>
      </c>
      <c r="AX122" s="517">
        <v>354</v>
      </c>
      <c r="AY122" s="517">
        <v>322</v>
      </c>
      <c r="AZ122" s="517">
        <v>250</v>
      </c>
      <c r="BA122" s="517">
        <v>189</v>
      </c>
      <c r="BB122" s="517">
        <v>123</v>
      </c>
      <c r="BC122" s="517">
        <v>67</v>
      </c>
      <c r="BD122" s="517">
        <v>47</v>
      </c>
      <c r="BE122" s="517">
        <v>43</v>
      </c>
      <c r="BF122" s="517">
        <v>41</v>
      </c>
      <c r="BG122" s="517">
        <v>41</v>
      </c>
      <c r="BH122" s="517">
        <v>42</v>
      </c>
      <c r="BI122" s="517">
        <v>42</v>
      </c>
      <c r="BJ122" s="517">
        <v>42</v>
      </c>
      <c r="BK122" s="517">
        <v>42</v>
      </c>
      <c r="BL122" s="517">
        <v>41</v>
      </c>
      <c r="BM122" s="517">
        <v>40</v>
      </c>
      <c r="BN122" s="517">
        <v>39</v>
      </c>
      <c r="BO122" s="517">
        <v>36</v>
      </c>
      <c r="BP122" s="517">
        <v>34</v>
      </c>
      <c r="BQ122" s="517">
        <v>31</v>
      </c>
      <c r="BR122" s="517">
        <v>29</v>
      </c>
      <c r="BS122" s="517">
        <v>38</v>
      </c>
      <c r="BT122" s="517">
        <v>34</v>
      </c>
      <c r="BU122" s="517">
        <v>30</v>
      </c>
      <c r="BV122" s="517">
        <v>27</v>
      </c>
      <c r="BW122" s="517">
        <v>18</v>
      </c>
      <c r="BX122" s="517">
        <v>15</v>
      </c>
      <c r="BY122" s="517">
        <v>13</v>
      </c>
      <c r="BZ122" s="517">
        <v>12</v>
      </c>
      <c r="CA122" s="517">
        <v>10</v>
      </c>
      <c r="CB122" s="517">
        <v>9</v>
      </c>
      <c r="CC122" s="517">
        <v>8</v>
      </c>
      <c r="CD122" s="517">
        <v>7</v>
      </c>
      <c r="CE122" s="517">
        <v>6</v>
      </c>
      <c r="CF122" s="517">
        <v>4</v>
      </c>
      <c r="CG122" s="517">
        <v>3</v>
      </c>
      <c r="CH122" s="518">
        <v>2</v>
      </c>
    </row>
    <row r="123" spans="1:86" s="287" customFormat="1" ht="15.6" x14ac:dyDescent="0.3">
      <c r="A123" s="479"/>
      <c r="B123" s="538"/>
      <c r="C123" s="467"/>
      <c r="D123" s="557"/>
      <c r="E123" s="557"/>
      <c r="F123" s="557"/>
      <c r="G123" s="557"/>
      <c r="H123" s="557"/>
      <c r="I123" s="557"/>
      <c r="J123" s="557"/>
      <c r="K123" s="557"/>
      <c r="L123" s="557"/>
      <c r="M123" s="557"/>
      <c r="N123" s="557"/>
      <c r="O123" s="557"/>
      <c r="P123" s="557"/>
      <c r="Q123" s="557"/>
      <c r="R123" s="557"/>
      <c r="S123" s="557"/>
      <c r="T123" s="557"/>
      <c r="U123" s="557"/>
      <c r="V123" s="557"/>
      <c r="W123" s="557"/>
      <c r="X123" s="557"/>
      <c r="Y123" s="557"/>
      <c r="Z123" s="557"/>
      <c r="AA123" s="557"/>
      <c r="AB123" s="557"/>
      <c r="AC123" s="557"/>
      <c r="AD123" s="557"/>
      <c r="AE123" s="557"/>
      <c r="AF123" s="557"/>
      <c r="AG123" s="557"/>
      <c r="AH123" s="517"/>
      <c r="AI123" s="517"/>
      <c r="AJ123" s="517"/>
      <c r="AK123" s="517"/>
      <c r="AL123" s="517"/>
      <c r="AM123" s="517"/>
      <c r="AN123" s="517"/>
      <c r="AO123" s="517"/>
      <c r="AP123" s="517"/>
      <c r="AQ123" s="517"/>
      <c r="AR123" s="517"/>
      <c r="AS123" s="517"/>
      <c r="AT123" s="517"/>
      <c r="AU123" s="517"/>
      <c r="AV123" s="517"/>
      <c r="AW123" s="517"/>
      <c r="AX123" s="517"/>
      <c r="AY123" s="517"/>
      <c r="AZ123" s="517"/>
      <c r="BA123" s="517"/>
      <c r="BB123" s="517"/>
      <c r="BC123" s="517"/>
      <c r="BD123" s="517"/>
      <c r="BE123" s="517"/>
      <c r="BF123" s="517"/>
      <c r="BG123" s="517"/>
      <c r="BH123" s="517"/>
      <c r="BI123" s="517"/>
      <c r="BJ123" s="517"/>
      <c r="BK123" s="517"/>
      <c r="BL123" s="517"/>
      <c r="BM123" s="517"/>
      <c r="BN123" s="517"/>
      <c r="BO123" s="517"/>
      <c r="BP123" s="517"/>
      <c r="BQ123" s="517"/>
      <c r="BR123" s="517"/>
      <c r="BS123" s="517"/>
      <c r="BT123" s="517"/>
      <c r="BU123" s="517"/>
      <c r="BV123" s="517"/>
      <c r="BW123" s="517"/>
      <c r="BX123" s="517"/>
      <c r="BY123" s="517"/>
      <c r="BZ123" s="517"/>
      <c r="CA123" s="517"/>
      <c r="CB123" s="517"/>
      <c r="CC123" s="517"/>
      <c r="CD123" s="517"/>
      <c r="CE123" s="517"/>
      <c r="CF123" s="517"/>
      <c r="CG123" s="517"/>
      <c r="CH123" s="518"/>
    </row>
    <row r="124" spans="1:86" s="287" customFormat="1" ht="15.6" x14ac:dyDescent="0.3">
      <c r="A124" s="467"/>
      <c r="B124" s="123" t="s">
        <v>394</v>
      </c>
      <c r="C124" s="467"/>
      <c r="D124" s="510">
        <v>0</v>
      </c>
      <c r="E124" s="510">
        <v>0</v>
      </c>
      <c r="F124" s="510">
        <v>0</v>
      </c>
      <c r="G124" s="510">
        <v>0</v>
      </c>
      <c r="H124" s="510">
        <v>0</v>
      </c>
      <c r="I124" s="510">
        <v>0</v>
      </c>
      <c r="J124" s="510">
        <v>0</v>
      </c>
      <c r="K124" s="510">
        <v>0</v>
      </c>
      <c r="L124" s="510">
        <v>0</v>
      </c>
      <c r="M124" s="510">
        <v>0</v>
      </c>
      <c r="N124" s="510">
        <v>0</v>
      </c>
      <c r="O124" s="510">
        <v>0</v>
      </c>
      <c r="P124" s="510">
        <v>0</v>
      </c>
      <c r="Q124" s="510">
        <v>0</v>
      </c>
      <c r="R124" s="510">
        <v>0</v>
      </c>
      <c r="S124" s="510">
        <v>0</v>
      </c>
      <c r="T124" s="510">
        <v>0</v>
      </c>
      <c r="U124" s="510">
        <v>0</v>
      </c>
      <c r="V124" s="510">
        <v>0</v>
      </c>
      <c r="W124" s="510">
        <v>0</v>
      </c>
      <c r="X124" s="510">
        <v>0</v>
      </c>
      <c r="Y124" s="510">
        <v>0</v>
      </c>
      <c r="Z124" s="510">
        <v>0</v>
      </c>
      <c r="AA124" s="510">
        <v>0</v>
      </c>
      <c r="AB124" s="510">
        <v>0</v>
      </c>
      <c r="AC124" s="510">
        <v>0</v>
      </c>
      <c r="AD124" s="510">
        <v>0</v>
      </c>
      <c r="AE124" s="510">
        <v>0</v>
      </c>
      <c r="AF124" s="510">
        <v>0</v>
      </c>
      <c r="AG124" s="510">
        <v>0</v>
      </c>
      <c r="AH124" s="510">
        <v>0</v>
      </c>
      <c r="AI124" s="510">
        <v>0</v>
      </c>
      <c r="AJ124" s="510">
        <v>0</v>
      </c>
      <c r="AK124" s="510">
        <v>0</v>
      </c>
      <c r="AL124" s="510">
        <v>0</v>
      </c>
      <c r="AM124" s="510">
        <v>0</v>
      </c>
      <c r="AN124" s="510">
        <v>0</v>
      </c>
      <c r="AO124" s="510">
        <v>0</v>
      </c>
      <c r="AP124" s="510">
        <v>0</v>
      </c>
      <c r="AQ124" s="510">
        <v>0</v>
      </c>
      <c r="AR124" s="510">
        <v>0</v>
      </c>
      <c r="AS124" s="510">
        <v>0</v>
      </c>
      <c r="AT124" s="510">
        <v>0</v>
      </c>
      <c r="AU124" s="510">
        <v>0</v>
      </c>
      <c r="AV124" s="510">
        <v>0</v>
      </c>
      <c r="AW124" s="510">
        <v>0</v>
      </c>
      <c r="AX124" s="510">
        <v>0</v>
      </c>
      <c r="AY124" s="510">
        <v>0</v>
      </c>
      <c r="AZ124" s="510">
        <v>0</v>
      </c>
      <c r="BA124" s="510">
        <v>0</v>
      </c>
      <c r="BB124" s="510">
        <v>0</v>
      </c>
      <c r="BC124" s="510">
        <v>0</v>
      </c>
      <c r="BD124" s="510">
        <v>0</v>
      </c>
      <c r="BE124" s="510">
        <v>0</v>
      </c>
      <c r="BF124" s="510">
        <v>0</v>
      </c>
      <c r="BG124" s="510">
        <v>0</v>
      </c>
      <c r="BH124" s="510">
        <v>0</v>
      </c>
      <c r="BI124" s="510">
        <v>0</v>
      </c>
      <c r="BJ124" s="510">
        <v>0</v>
      </c>
      <c r="BK124" s="510">
        <v>0</v>
      </c>
      <c r="BL124" s="510">
        <v>136</v>
      </c>
      <c r="BM124" s="510">
        <v>391</v>
      </c>
      <c r="BN124" s="510">
        <v>579</v>
      </c>
      <c r="BO124" s="510">
        <v>811</v>
      </c>
      <c r="BP124" s="510">
        <v>1365</v>
      </c>
      <c r="BQ124" s="510">
        <v>1912</v>
      </c>
      <c r="BR124" s="510">
        <v>2235</v>
      </c>
      <c r="BS124" s="510">
        <v>2356</v>
      </c>
      <c r="BT124" s="510">
        <v>2381</v>
      </c>
      <c r="BU124" s="510">
        <v>2326</v>
      </c>
      <c r="BV124" s="510">
        <v>2168</v>
      </c>
      <c r="BW124" s="510">
        <v>1961</v>
      </c>
      <c r="BX124" s="510">
        <v>1875</v>
      </c>
      <c r="BY124" s="510">
        <v>1769</v>
      </c>
      <c r="BZ124" s="510">
        <v>1663</v>
      </c>
      <c r="CA124" s="510">
        <v>1573</v>
      </c>
      <c r="CB124" s="510">
        <v>1437</v>
      </c>
      <c r="CC124" s="510">
        <v>961</v>
      </c>
      <c r="CD124" s="510">
        <v>816</v>
      </c>
      <c r="CE124" s="510">
        <v>809</v>
      </c>
      <c r="CF124" s="510">
        <v>788</v>
      </c>
      <c r="CG124" s="510">
        <v>761</v>
      </c>
      <c r="CH124" s="513">
        <v>750</v>
      </c>
    </row>
    <row r="125" spans="1:86" x14ac:dyDescent="0.25">
      <c r="B125" s="72" t="s">
        <v>790</v>
      </c>
      <c r="D125" s="517">
        <v>0</v>
      </c>
      <c r="E125" s="517">
        <v>0</v>
      </c>
      <c r="F125" s="517">
        <v>0</v>
      </c>
      <c r="G125" s="517">
        <v>0</v>
      </c>
      <c r="H125" s="517">
        <v>0</v>
      </c>
      <c r="I125" s="517">
        <v>0</v>
      </c>
      <c r="J125" s="517">
        <v>0</v>
      </c>
      <c r="K125" s="517">
        <v>0</v>
      </c>
      <c r="L125" s="517">
        <v>0</v>
      </c>
      <c r="M125" s="517">
        <v>0</v>
      </c>
      <c r="N125" s="517">
        <v>0</v>
      </c>
      <c r="O125" s="517">
        <v>0</v>
      </c>
      <c r="P125" s="517">
        <v>0</v>
      </c>
      <c r="Q125" s="517">
        <v>0</v>
      </c>
      <c r="R125" s="517">
        <v>0</v>
      </c>
      <c r="S125" s="517">
        <v>0</v>
      </c>
      <c r="T125" s="517">
        <v>0</v>
      </c>
      <c r="U125" s="517">
        <v>0</v>
      </c>
      <c r="V125" s="517">
        <v>0</v>
      </c>
      <c r="W125" s="517">
        <v>0</v>
      </c>
      <c r="X125" s="517">
        <v>0</v>
      </c>
      <c r="Y125" s="517">
        <v>0</v>
      </c>
      <c r="Z125" s="517">
        <v>0</v>
      </c>
      <c r="AA125" s="517">
        <v>0</v>
      </c>
      <c r="AB125" s="517">
        <v>0</v>
      </c>
      <c r="AC125" s="517">
        <v>0</v>
      </c>
      <c r="AD125" s="517">
        <v>0</v>
      </c>
      <c r="AE125" s="517">
        <v>0</v>
      </c>
      <c r="AF125" s="517">
        <v>0</v>
      </c>
      <c r="AG125" s="517">
        <v>0</v>
      </c>
      <c r="AH125" s="517">
        <v>0</v>
      </c>
      <c r="AI125" s="517">
        <v>0</v>
      </c>
      <c r="AJ125" s="517">
        <v>0</v>
      </c>
      <c r="AK125" s="517">
        <v>0</v>
      </c>
      <c r="AL125" s="517">
        <v>0</v>
      </c>
      <c r="AM125" s="517">
        <v>0</v>
      </c>
      <c r="AN125" s="517">
        <v>0</v>
      </c>
      <c r="AO125" s="517">
        <v>0</v>
      </c>
      <c r="AP125" s="517">
        <v>0</v>
      </c>
      <c r="AQ125" s="517">
        <v>0</v>
      </c>
      <c r="AR125" s="517">
        <v>0</v>
      </c>
      <c r="AS125" s="517">
        <v>0</v>
      </c>
      <c r="AT125" s="517">
        <v>0</v>
      </c>
      <c r="AU125" s="517">
        <v>0</v>
      </c>
      <c r="AV125" s="517">
        <v>0</v>
      </c>
      <c r="AW125" s="517">
        <v>0</v>
      </c>
      <c r="AX125" s="517">
        <v>0</v>
      </c>
      <c r="AY125" s="517">
        <v>0</v>
      </c>
      <c r="AZ125" s="517">
        <v>0</v>
      </c>
      <c r="BA125" s="517">
        <v>0</v>
      </c>
      <c r="BB125" s="517">
        <v>0</v>
      </c>
      <c r="BC125" s="517">
        <v>0</v>
      </c>
      <c r="BD125" s="517">
        <v>0</v>
      </c>
      <c r="BE125" s="517">
        <v>0</v>
      </c>
      <c r="BF125" s="517">
        <v>0</v>
      </c>
      <c r="BG125" s="517">
        <v>0</v>
      </c>
      <c r="BH125" s="517">
        <v>0</v>
      </c>
      <c r="BI125" s="517">
        <v>0</v>
      </c>
      <c r="BJ125" s="517">
        <v>0</v>
      </c>
      <c r="BK125" s="517">
        <v>0</v>
      </c>
      <c r="BL125" s="517">
        <v>65</v>
      </c>
      <c r="BM125" s="517">
        <v>167</v>
      </c>
      <c r="BN125" s="517">
        <v>237</v>
      </c>
      <c r="BO125" s="517">
        <v>321</v>
      </c>
      <c r="BP125" s="517">
        <v>467</v>
      </c>
      <c r="BQ125" s="517">
        <v>672</v>
      </c>
      <c r="BR125" s="517">
        <v>755</v>
      </c>
      <c r="BS125" s="517">
        <v>814</v>
      </c>
      <c r="BT125" s="517">
        <v>862</v>
      </c>
      <c r="BU125" s="517">
        <v>858</v>
      </c>
      <c r="BV125" s="517">
        <v>818</v>
      </c>
      <c r="BW125" s="517">
        <v>797</v>
      </c>
      <c r="BX125" s="517">
        <v>806</v>
      </c>
      <c r="BY125" s="517">
        <v>792</v>
      </c>
      <c r="BZ125" s="517">
        <v>775</v>
      </c>
      <c r="CA125" s="517">
        <v>763</v>
      </c>
      <c r="CB125" s="517">
        <v>752</v>
      </c>
      <c r="CC125" s="517">
        <v>738</v>
      </c>
      <c r="CD125" s="517">
        <v>742</v>
      </c>
      <c r="CE125" s="517">
        <v>735</v>
      </c>
      <c r="CF125" s="517">
        <v>715</v>
      </c>
      <c r="CG125" s="517">
        <v>690</v>
      </c>
      <c r="CH125" s="518">
        <v>681</v>
      </c>
    </row>
    <row r="126" spans="1:86" x14ac:dyDescent="0.25">
      <c r="B126" s="333" t="s">
        <v>547</v>
      </c>
      <c r="D126" s="517">
        <v>0</v>
      </c>
      <c r="E126" s="517">
        <v>0</v>
      </c>
      <c r="F126" s="517">
        <v>0</v>
      </c>
      <c r="G126" s="517">
        <v>0</v>
      </c>
      <c r="H126" s="517">
        <v>0</v>
      </c>
      <c r="I126" s="517">
        <v>0</v>
      </c>
      <c r="J126" s="517">
        <v>0</v>
      </c>
      <c r="K126" s="517">
        <v>0</v>
      </c>
      <c r="L126" s="517">
        <v>0</v>
      </c>
      <c r="M126" s="517">
        <v>0</v>
      </c>
      <c r="N126" s="517">
        <v>0</v>
      </c>
      <c r="O126" s="517">
        <v>0</v>
      </c>
      <c r="P126" s="517">
        <v>0</v>
      </c>
      <c r="Q126" s="517">
        <v>0</v>
      </c>
      <c r="R126" s="517">
        <v>0</v>
      </c>
      <c r="S126" s="517">
        <v>0</v>
      </c>
      <c r="T126" s="517">
        <v>0</v>
      </c>
      <c r="U126" s="517">
        <v>0</v>
      </c>
      <c r="V126" s="517">
        <v>0</v>
      </c>
      <c r="W126" s="517">
        <v>0</v>
      </c>
      <c r="X126" s="517">
        <v>0</v>
      </c>
      <c r="Y126" s="517">
        <v>0</v>
      </c>
      <c r="Z126" s="517">
        <v>0</v>
      </c>
      <c r="AA126" s="517">
        <v>0</v>
      </c>
      <c r="AB126" s="517">
        <v>0</v>
      </c>
      <c r="AC126" s="517">
        <v>0</v>
      </c>
      <c r="AD126" s="517">
        <v>0</v>
      </c>
      <c r="AE126" s="517">
        <v>0</v>
      </c>
      <c r="AF126" s="517">
        <v>0</v>
      </c>
      <c r="AG126" s="517">
        <v>0</v>
      </c>
      <c r="AH126" s="517">
        <v>0</v>
      </c>
      <c r="AI126" s="517">
        <v>0</v>
      </c>
      <c r="AJ126" s="517">
        <v>0</v>
      </c>
      <c r="AK126" s="517">
        <v>0</v>
      </c>
      <c r="AL126" s="517">
        <v>0</v>
      </c>
      <c r="AM126" s="517">
        <v>0</v>
      </c>
      <c r="AN126" s="517">
        <v>0</v>
      </c>
      <c r="AO126" s="517">
        <v>0</v>
      </c>
      <c r="AP126" s="517">
        <v>0</v>
      </c>
      <c r="AQ126" s="517">
        <v>0</v>
      </c>
      <c r="AR126" s="517">
        <v>0</v>
      </c>
      <c r="AS126" s="517">
        <v>0</v>
      </c>
      <c r="AT126" s="517">
        <v>0</v>
      </c>
      <c r="AU126" s="517">
        <v>0</v>
      </c>
      <c r="AV126" s="517">
        <v>0</v>
      </c>
      <c r="AW126" s="517">
        <v>0</v>
      </c>
      <c r="AX126" s="517">
        <v>0</v>
      </c>
      <c r="AY126" s="517">
        <v>0</v>
      </c>
      <c r="AZ126" s="517">
        <v>0</v>
      </c>
      <c r="BA126" s="517">
        <v>0</v>
      </c>
      <c r="BB126" s="517">
        <v>0</v>
      </c>
      <c r="BC126" s="517">
        <v>0</v>
      </c>
      <c r="BD126" s="517">
        <v>0</v>
      </c>
      <c r="BE126" s="517">
        <v>0</v>
      </c>
      <c r="BF126" s="517">
        <v>0</v>
      </c>
      <c r="BG126" s="517">
        <v>0</v>
      </c>
      <c r="BH126" s="517">
        <v>0</v>
      </c>
      <c r="BI126" s="517">
        <v>0</v>
      </c>
      <c r="BJ126" s="517">
        <v>0</v>
      </c>
      <c r="BK126" s="517">
        <v>0</v>
      </c>
      <c r="BL126" s="517">
        <v>62</v>
      </c>
      <c r="BM126" s="517">
        <v>124</v>
      </c>
      <c r="BN126" s="517">
        <v>135</v>
      </c>
      <c r="BO126" s="517">
        <v>138</v>
      </c>
      <c r="BP126" s="517">
        <v>156</v>
      </c>
      <c r="BQ126" s="517">
        <v>133</v>
      </c>
      <c r="BR126" s="517">
        <v>118</v>
      </c>
      <c r="BS126" s="517">
        <v>91</v>
      </c>
      <c r="BT126" s="517">
        <v>88</v>
      </c>
      <c r="BU126" s="517">
        <v>76</v>
      </c>
      <c r="BV126" s="517">
        <v>42</v>
      </c>
      <c r="BW126" s="517">
        <v>31</v>
      </c>
      <c r="BX126" s="517">
        <v>55</v>
      </c>
      <c r="BY126" s="517">
        <v>57</v>
      </c>
      <c r="BZ126" s="517">
        <v>50</v>
      </c>
      <c r="CA126" s="517">
        <v>45</v>
      </c>
      <c r="CB126" s="517">
        <v>39</v>
      </c>
      <c r="CC126" s="517">
        <v>40</v>
      </c>
      <c r="CD126" s="517">
        <v>48</v>
      </c>
      <c r="CE126" s="517">
        <v>49</v>
      </c>
      <c r="CF126" s="517">
        <v>50</v>
      </c>
      <c r="CG126" s="517">
        <v>50</v>
      </c>
      <c r="CH126" s="518">
        <v>50</v>
      </c>
    </row>
    <row r="127" spans="1:86" x14ac:dyDescent="0.25">
      <c r="B127" s="333" t="s">
        <v>791</v>
      </c>
      <c r="D127" s="517">
        <v>0</v>
      </c>
      <c r="E127" s="517">
        <v>0</v>
      </c>
      <c r="F127" s="517">
        <v>0</v>
      </c>
      <c r="G127" s="517">
        <v>0</v>
      </c>
      <c r="H127" s="517">
        <v>0</v>
      </c>
      <c r="I127" s="517">
        <v>0</v>
      </c>
      <c r="J127" s="517">
        <v>0</v>
      </c>
      <c r="K127" s="517">
        <v>0</v>
      </c>
      <c r="L127" s="517">
        <v>0</v>
      </c>
      <c r="M127" s="517">
        <v>0</v>
      </c>
      <c r="N127" s="517">
        <v>0</v>
      </c>
      <c r="O127" s="517">
        <v>0</v>
      </c>
      <c r="P127" s="517">
        <v>0</v>
      </c>
      <c r="Q127" s="517">
        <v>0</v>
      </c>
      <c r="R127" s="517">
        <v>0</v>
      </c>
      <c r="S127" s="517">
        <v>0</v>
      </c>
      <c r="T127" s="517">
        <v>0</v>
      </c>
      <c r="U127" s="517">
        <v>0</v>
      </c>
      <c r="V127" s="517">
        <v>0</v>
      </c>
      <c r="W127" s="517">
        <v>0</v>
      </c>
      <c r="X127" s="517">
        <v>0</v>
      </c>
      <c r="Y127" s="517">
        <v>0</v>
      </c>
      <c r="Z127" s="517">
        <v>0</v>
      </c>
      <c r="AA127" s="517">
        <v>0</v>
      </c>
      <c r="AB127" s="517">
        <v>0</v>
      </c>
      <c r="AC127" s="517">
        <v>0</v>
      </c>
      <c r="AD127" s="517">
        <v>0</v>
      </c>
      <c r="AE127" s="517">
        <v>0</v>
      </c>
      <c r="AF127" s="517">
        <v>0</v>
      </c>
      <c r="AG127" s="517">
        <v>0</v>
      </c>
      <c r="AH127" s="517">
        <v>0</v>
      </c>
      <c r="AI127" s="517">
        <v>0</v>
      </c>
      <c r="AJ127" s="517">
        <v>0</v>
      </c>
      <c r="AK127" s="517">
        <v>0</v>
      </c>
      <c r="AL127" s="517">
        <v>0</v>
      </c>
      <c r="AM127" s="517">
        <v>0</v>
      </c>
      <c r="AN127" s="517">
        <v>0</v>
      </c>
      <c r="AO127" s="517">
        <v>0</v>
      </c>
      <c r="AP127" s="517">
        <v>0</v>
      </c>
      <c r="AQ127" s="517">
        <v>0</v>
      </c>
      <c r="AR127" s="517">
        <v>0</v>
      </c>
      <c r="AS127" s="517">
        <v>0</v>
      </c>
      <c r="AT127" s="517">
        <v>0</v>
      </c>
      <c r="AU127" s="517">
        <v>0</v>
      </c>
      <c r="AV127" s="517">
        <v>0</v>
      </c>
      <c r="AW127" s="517">
        <v>0</v>
      </c>
      <c r="AX127" s="517">
        <v>0</v>
      </c>
      <c r="AY127" s="517">
        <v>0</v>
      </c>
      <c r="AZ127" s="517">
        <v>0</v>
      </c>
      <c r="BA127" s="517">
        <v>0</v>
      </c>
      <c r="BB127" s="517">
        <v>0</v>
      </c>
      <c r="BC127" s="517">
        <v>0</v>
      </c>
      <c r="BD127" s="517">
        <v>0</v>
      </c>
      <c r="BE127" s="517">
        <v>0</v>
      </c>
      <c r="BF127" s="517">
        <v>0</v>
      </c>
      <c r="BG127" s="517">
        <v>0</v>
      </c>
      <c r="BH127" s="517">
        <v>0</v>
      </c>
      <c r="BI127" s="517">
        <v>0</v>
      </c>
      <c r="BJ127" s="517">
        <v>0</v>
      </c>
      <c r="BK127" s="517">
        <v>0</v>
      </c>
      <c r="BL127" s="517">
        <v>1</v>
      </c>
      <c r="BM127" s="517">
        <v>12</v>
      </c>
      <c r="BN127" s="517">
        <v>75</v>
      </c>
      <c r="BO127" s="517">
        <v>120</v>
      </c>
      <c r="BP127" s="517">
        <v>119</v>
      </c>
      <c r="BQ127" s="517">
        <v>112</v>
      </c>
      <c r="BR127" s="517">
        <v>35</v>
      </c>
      <c r="BS127" s="517">
        <v>16</v>
      </c>
      <c r="BT127" s="517">
        <v>20</v>
      </c>
      <c r="BU127" s="517">
        <v>24</v>
      </c>
      <c r="BV127" s="517">
        <v>18</v>
      </c>
      <c r="BW127" s="517">
        <v>11</v>
      </c>
      <c r="BX127" s="517">
        <v>4</v>
      </c>
      <c r="BY127" s="517">
        <v>4</v>
      </c>
      <c r="BZ127" s="517">
        <v>5</v>
      </c>
      <c r="CA127" s="517">
        <v>6</v>
      </c>
      <c r="CB127" s="517">
        <v>6</v>
      </c>
      <c r="CC127" s="517">
        <v>4</v>
      </c>
      <c r="CD127" s="517">
        <v>2</v>
      </c>
      <c r="CE127" s="517">
        <v>5</v>
      </c>
      <c r="CF127" s="517">
        <v>10</v>
      </c>
      <c r="CG127" s="517">
        <v>13</v>
      </c>
      <c r="CH127" s="518">
        <v>16</v>
      </c>
    </row>
    <row r="128" spans="1:86" x14ac:dyDescent="0.25">
      <c r="B128" s="333" t="s">
        <v>549</v>
      </c>
      <c r="D128" s="517">
        <v>0</v>
      </c>
      <c r="E128" s="517">
        <v>0</v>
      </c>
      <c r="F128" s="517">
        <v>0</v>
      </c>
      <c r="G128" s="517">
        <v>0</v>
      </c>
      <c r="H128" s="517">
        <v>0</v>
      </c>
      <c r="I128" s="517">
        <v>0</v>
      </c>
      <c r="J128" s="517">
        <v>0</v>
      </c>
      <c r="K128" s="517">
        <v>0</v>
      </c>
      <c r="L128" s="517">
        <v>0</v>
      </c>
      <c r="M128" s="517">
        <v>0</v>
      </c>
      <c r="N128" s="517">
        <v>0</v>
      </c>
      <c r="O128" s="517">
        <v>0</v>
      </c>
      <c r="P128" s="517">
        <v>0</v>
      </c>
      <c r="Q128" s="517">
        <v>0</v>
      </c>
      <c r="R128" s="517">
        <v>0</v>
      </c>
      <c r="S128" s="517">
        <v>0</v>
      </c>
      <c r="T128" s="517">
        <v>0</v>
      </c>
      <c r="U128" s="517">
        <v>0</v>
      </c>
      <c r="V128" s="517">
        <v>0</v>
      </c>
      <c r="W128" s="517">
        <v>0</v>
      </c>
      <c r="X128" s="517">
        <v>0</v>
      </c>
      <c r="Y128" s="517">
        <v>0</v>
      </c>
      <c r="Z128" s="517">
        <v>0</v>
      </c>
      <c r="AA128" s="517">
        <v>0</v>
      </c>
      <c r="AB128" s="517">
        <v>0</v>
      </c>
      <c r="AC128" s="517">
        <v>0</v>
      </c>
      <c r="AD128" s="517">
        <v>0</v>
      </c>
      <c r="AE128" s="517">
        <v>0</v>
      </c>
      <c r="AF128" s="517">
        <v>0</v>
      </c>
      <c r="AG128" s="517">
        <v>0</v>
      </c>
      <c r="AH128" s="517">
        <v>0</v>
      </c>
      <c r="AI128" s="517">
        <v>0</v>
      </c>
      <c r="AJ128" s="517">
        <v>0</v>
      </c>
      <c r="AK128" s="517">
        <v>0</v>
      </c>
      <c r="AL128" s="517">
        <v>0</v>
      </c>
      <c r="AM128" s="517">
        <v>0</v>
      </c>
      <c r="AN128" s="517">
        <v>0</v>
      </c>
      <c r="AO128" s="517">
        <v>0</v>
      </c>
      <c r="AP128" s="517">
        <v>0</v>
      </c>
      <c r="AQ128" s="517">
        <v>0</v>
      </c>
      <c r="AR128" s="517">
        <v>0</v>
      </c>
      <c r="AS128" s="517">
        <v>0</v>
      </c>
      <c r="AT128" s="517">
        <v>0</v>
      </c>
      <c r="AU128" s="517">
        <v>0</v>
      </c>
      <c r="AV128" s="517">
        <v>0</v>
      </c>
      <c r="AW128" s="517">
        <v>0</v>
      </c>
      <c r="AX128" s="517">
        <v>0</v>
      </c>
      <c r="AY128" s="517">
        <v>0</v>
      </c>
      <c r="AZ128" s="517">
        <v>0</v>
      </c>
      <c r="BA128" s="517">
        <v>0</v>
      </c>
      <c r="BB128" s="517">
        <v>0</v>
      </c>
      <c r="BC128" s="517">
        <v>0</v>
      </c>
      <c r="BD128" s="517">
        <v>0</v>
      </c>
      <c r="BE128" s="517">
        <v>0</v>
      </c>
      <c r="BF128" s="517">
        <v>0</v>
      </c>
      <c r="BG128" s="517">
        <v>0</v>
      </c>
      <c r="BH128" s="517">
        <v>0</v>
      </c>
      <c r="BI128" s="517">
        <v>0</v>
      </c>
      <c r="BJ128" s="517">
        <v>0</v>
      </c>
      <c r="BK128" s="517">
        <v>0</v>
      </c>
      <c r="BL128" s="517">
        <v>2</v>
      </c>
      <c r="BM128" s="517">
        <v>31</v>
      </c>
      <c r="BN128" s="517">
        <v>27</v>
      </c>
      <c r="BO128" s="517">
        <v>64</v>
      </c>
      <c r="BP128" s="517">
        <v>193</v>
      </c>
      <c r="BQ128" s="517">
        <v>427</v>
      </c>
      <c r="BR128" s="517">
        <v>602</v>
      </c>
      <c r="BS128" s="517">
        <v>707</v>
      </c>
      <c r="BT128" s="517">
        <v>755</v>
      </c>
      <c r="BU128" s="517">
        <v>758</v>
      </c>
      <c r="BV128" s="517">
        <v>758</v>
      </c>
      <c r="BW128" s="517">
        <v>755</v>
      </c>
      <c r="BX128" s="517">
        <v>747</v>
      </c>
      <c r="BY128" s="517">
        <v>731</v>
      </c>
      <c r="BZ128" s="517">
        <v>721</v>
      </c>
      <c r="CA128" s="517">
        <v>713</v>
      </c>
      <c r="CB128" s="517">
        <v>707</v>
      </c>
      <c r="CC128" s="517">
        <v>693</v>
      </c>
      <c r="CD128" s="517">
        <v>693</v>
      </c>
      <c r="CE128" s="517">
        <v>681</v>
      </c>
      <c r="CF128" s="517">
        <v>655</v>
      </c>
      <c r="CG128" s="517">
        <v>626</v>
      </c>
      <c r="CH128" s="518">
        <v>615</v>
      </c>
    </row>
    <row r="129" spans="1:86" x14ac:dyDescent="0.25">
      <c r="B129" s="72" t="s">
        <v>813</v>
      </c>
      <c r="D129" s="517">
        <v>0</v>
      </c>
      <c r="E129" s="517">
        <v>0</v>
      </c>
      <c r="F129" s="517">
        <v>0</v>
      </c>
      <c r="G129" s="517">
        <v>0</v>
      </c>
      <c r="H129" s="517">
        <v>0</v>
      </c>
      <c r="I129" s="517">
        <v>0</v>
      </c>
      <c r="J129" s="517">
        <v>0</v>
      </c>
      <c r="K129" s="517">
        <v>0</v>
      </c>
      <c r="L129" s="517">
        <v>0</v>
      </c>
      <c r="M129" s="517">
        <v>0</v>
      </c>
      <c r="N129" s="517">
        <v>0</v>
      </c>
      <c r="O129" s="517">
        <v>0</v>
      </c>
      <c r="P129" s="517">
        <v>0</v>
      </c>
      <c r="Q129" s="517">
        <v>0</v>
      </c>
      <c r="R129" s="517">
        <v>0</v>
      </c>
      <c r="S129" s="517">
        <v>0</v>
      </c>
      <c r="T129" s="517">
        <v>0</v>
      </c>
      <c r="U129" s="517">
        <v>0</v>
      </c>
      <c r="V129" s="517">
        <v>0</v>
      </c>
      <c r="W129" s="517">
        <v>0</v>
      </c>
      <c r="X129" s="517">
        <v>0</v>
      </c>
      <c r="Y129" s="517">
        <v>0</v>
      </c>
      <c r="Z129" s="517">
        <v>0</v>
      </c>
      <c r="AA129" s="517">
        <v>0</v>
      </c>
      <c r="AB129" s="517">
        <v>0</v>
      </c>
      <c r="AC129" s="517">
        <v>0</v>
      </c>
      <c r="AD129" s="517">
        <v>0</v>
      </c>
      <c r="AE129" s="517">
        <v>0</v>
      </c>
      <c r="AF129" s="517">
        <v>0</v>
      </c>
      <c r="AG129" s="517">
        <v>0</v>
      </c>
      <c r="AH129" s="517">
        <v>0</v>
      </c>
      <c r="AI129" s="517">
        <v>0</v>
      </c>
      <c r="AJ129" s="517">
        <v>0</v>
      </c>
      <c r="AK129" s="517">
        <v>0</v>
      </c>
      <c r="AL129" s="517">
        <v>0</v>
      </c>
      <c r="AM129" s="517">
        <v>0</v>
      </c>
      <c r="AN129" s="517">
        <v>0</v>
      </c>
      <c r="AO129" s="517">
        <v>0</v>
      </c>
      <c r="AP129" s="517">
        <v>0</v>
      </c>
      <c r="AQ129" s="517">
        <v>0</v>
      </c>
      <c r="AR129" s="517">
        <v>0</v>
      </c>
      <c r="AS129" s="517">
        <v>0</v>
      </c>
      <c r="AT129" s="517">
        <v>0</v>
      </c>
      <c r="AU129" s="517">
        <v>0</v>
      </c>
      <c r="AV129" s="517">
        <v>0</v>
      </c>
      <c r="AW129" s="517">
        <v>0</v>
      </c>
      <c r="AX129" s="517">
        <v>0</v>
      </c>
      <c r="AY129" s="517">
        <v>0</v>
      </c>
      <c r="AZ129" s="517">
        <v>0</v>
      </c>
      <c r="BA129" s="517">
        <v>0</v>
      </c>
      <c r="BB129" s="517">
        <v>0</v>
      </c>
      <c r="BC129" s="517">
        <v>0</v>
      </c>
      <c r="BD129" s="517">
        <v>0</v>
      </c>
      <c r="BE129" s="517">
        <v>0</v>
      </c>
      <c r="BF129" s="517">
        <v>0</v>
      </c>
      <c r="BG129" s="517">
        <v>0</v>
      </c>
      <c r="BH129" s="517">
        <v>0</v>
      </c>
      <c r="BI129" s="517">
        <v>0</v>
      </c>
      <c r="BJ129" s="517">
        <v>0</v>
      </c>
      <c r="BK129" s="517">
        <v>0</v>
      </c>
      <c r="BL129" s="517">
        <v>56</v>
      </c>
      <c r="BM129" s="517">
        <v>168</v>
      </c>
      <c r="BN129" s="517">
        <v>275</v>
      </c>
      <c r="BO129" s="517">
        <v>424</v>
      </c>
      <c r="BP129" s="517">
        <v>784</v>
      </c>
      <c r="BQ129" s="517">
        <v>1116</v>
      </c>
      <c r="BR129" s="517">
        <v>1340</v>
      </c>
      <c r="BS129" s="517">
        <v>1398</v>
      </c>
      <c r="BT129" s="517">
        <v>1381</v>
      </c>
      <c r="BU129" s="517">
        <v>1335</v>
      </c>
      <c r="BV129" s="517">
        <v>1227</v>
      </c>
      <c r="BW129" s="517">
        <v>1056</v>
      </c>
      <c r="BX129" s="517">
        <v>961</v>
      </c>
      <c r="BY129" s="517">
        <v>871</v>
      </c>
      <c r="BZ129" s="517">
        <v>788</v>
      </c>
      <c r="CA129" s="517">
        <v>716</v>
      </c>
      <c r="CB129" s="517">
        <v>597</v>
      </c>
      <c r="CC129" s="517">
        <v>144</v>
      </c>
      <c r="CD129" s="517">
        <v>0</v>
      </c>
      <c r="CE129" s="517">
        <v>0</v>
      </c>
      <c r="CF129" s="517">
        <v>0</v>
      </c>
      <c r="CG129" s="517">
        <v>0</v>
      </c>
      <c r="CH129" s="518">
        <v>0</v>
      </c>
    </row>
    <row r="130" spans="1:86" x14ac:dyDescent="0.25">
      <c r="B130" s="333" t="s">
        <v>547</v>
      </c>
      <c r="D130" s="517">
        <v>0</v>
      </c>
      <c r="E130" s="517">
        <v>0</v>
      </c>
      <c r="F130" s="517">
        <v>0</v>
      </c>
      <c r="G130" s="517">
        <v>0</v>
      </c>
      <c r="H130" s="517">
        <v>0</v>
      </c>
      <c r="I130" s="517">
        <v>0</v>
      </c>
      <c r="J130" s="517">
        <v>0</v>
      </c>
      <c r="K130" s="517">
        <v>0</v>
      </c>
      <c r="L130" s="517">
        <v>0</v>
      </c>
      <c r="M130" s="517">
        <v>0</v>
      </c>
      <c r="N130" s="517">
        <v>0</v>
      </c>
      <c r="O130" s="517">
        <v>0</v>
      </c>
      <c r="P130" s="517">
        <v>0</v>
      </c>
      <c r="Q130" s="517">
        <v>0</v>
      </c>
      <c r="R130" s="517">
        <v>0</v>
      </c>
      <c r="S130" s="517">
        <v>0</v>
      </c>
      <c r="T130" s="517">
        <v>0</v>
      </c>
      <c r="U130" s="517">
        <v>0</v>
      </c>
      <c r="V130" s="517">
        <v>0</v>
      </c>
      <c r="W130" s="517">
        <v>0</v>
      </c>
      <c r="X130" s="517">
        <v>0</v>
      </c>
      <c r="Y130" s="517">
        <v>0</v>
      </c>
      <c r="Z130" s="517">
        <v>0</v>
      </c>
      <c r="AA130" s="517">
        <v>0</v>
      </c>
      <c r="AB130" s="517">
        <v>0</v>
      </c>
      <c r="AC130" s="517">
        <v>0</v>
      </c>
      <c r="AD130" s="517">
        <v>0</v>
      </c>
      <c r="AE130" s="517">
        <v>0</v>
      </c>
      <c r="AF130" s="517">
        <v>0</v>
      </c>
      <c r="AG130" s="517">
        <v>0</v>
      </c>
      <c r="AH130" s="517">
        <v>0</v>
      </c>
      <c r="AI130" s="517">
        <v>0</v>
      </c>
      <c r="AJ130" s="517">
        <v>0</v>
      </c>
      <c r="AK130" s="517">
        <v>0</v>
      </c>
      <c r="AL130" s="517">
        <v>0</v>
      </c>
      <c r="AM130" s="517">
        <v>0</v>
      </c>
      <c r="AN130" s="517">
        <v>0</v>
      </c>
      <c r="AO130" s="517">
        <v>0</v>
      </c>
      <c r="AP130" s="517">
        <v>0</v>
      </c>
      <c r="AQ130" s="517">
        <v>0</v>
      </c>
      <c r="AR130" s="517">
        <v>0</v>
      </c>
      <c r="AS130" s="517">
        <v>0</v>
      </c>
      <c r="AT130" s="517">
        <v>0</v>
      </c>
      <c r="AU130" s="517">
        <v>0</v>
      </c>
      <c r="AV130" s="517">
        <v>0</v>
      </c>
      <c r="AW130" s="517">
        <v>0</v>
      </c>
      <c r="AX130" s="517">
        <v>0</v>
      </c>
      <c r="AY130" s="517">
        <v>0</v>
      </c>
      <c r="AZ130" s="517">
        <v>0</v>
      </c>
      <c r="BA130" s="517">
        <v>0</v>
      </c>
      <c r="BB130" s="517">
        <v>0</v>
      </c>
      <c r="BC130" s="517">
        <v>0</v>
      </c>
      <c r="BD130" s="517">
        <v>0</v>
      </c>
      <c r="BE130" s="517">
        <v>0</v>
      </c>
      <c r="BF130" s="517">
        <v>0</v>
      </c>
      <c r="BG130" s="517">
        <v>0</v>
      </c>
      <c r="BH130" s="517">
        <v>0</v>
      </c>
      <c r="BI130" s="517">
        <v>0</v>
      </c>
      <c r="BJ130" s="517">
        <v>0</v>
      </c>
      <c r="BK130" s="517">
        <v>0</v>
      </c>
      <c r="BL130" s="517">
        <v>53</v>
      </c>
      <c r="BM130" s="517">
        <v>132</v>
      </c>
      <c r="BN130" s="517">
        <v>181</v>
      </c>
      <c r="BO130" s="517">
        <v>226</v>
      </c>
      <c r="BP130" s="517">
        <v>313</v>
      </c>
      <c r="BQ130" s="517">
        <v>354</v>
      </c>
      <c r="BR130" s="517">
        <v>392</v>
      </c>
      <c r="BS130" s="517">
        <v>295</v>
      </c>
      <c r="BT130" s="517">
        <v>222</v>
      </c>
      <c r="BU130" s="517">
        <v>188</v>
      </c>
      <c r="BV130" s="517">
        <v>87</v>
      </c>
      <c r="BW130" s="517">
        <v>19</v>
      </c>
      <c r="BX130" s="517">
        <v>9</v>
      </c>
      <c r="BY130" s="517">
        <v>4</v>
      </c>
      <c r="BZ130" s="517">
        <v>2</v>
      </c>
      <c r="CA130" s="517">
        <v>1</v>
      </c>
      <c r="CB130" s="517">
        <v>0</v>
      </c>
      <c r="CC130" s="517">
        <v>0</v>
      </c>
      <c r="CD130" s="517">
        <v>0</v>
      </c>
      <c r="CE130" s="517">
        <v>0</v>
      </c>
      <c r="CF130" s="517">
        <v>0</v>
      </c>
      <c r="CG130" s="517">
        <v>0</v>
      </c>
      <c r="CH130" s="518">
        <v>0</v>
      </c>
    </row>
    <row r="131" spans="1:86" x14ac:dyDescent="0.25">
      <c r="B131" s="333" t="s">
        <v>791</v>
      </c>
      <c r="D131" s="517">
        <v>0</v>
      </c>
      <c r="E131" s="517">
        <v>0</v>
      </c>
      <c r="F131" s="517">
        <v>0</v>
      </c>
      <c r="G131" s="517">
        <v>0</v>
      </c>
      <c r="H131" s="517">
        <v>0</v>
      </c>
      <c r="I131" s="517">
        <v>0</v>
      </c>
      <c r="J131" s="517">
        <v>0</v>
      </c>
      <c r="K131" s="517">
        <v>0</v>
      </c>
      <c r="L131" s="517">
        <v>0</v>
      </c>
      <c r="M131" s="517">
        <v>0</v>
      </c>
      <c r="N131" s="517">
        <v>0</v>
      </c>
      <c r="O131" s="517">
        <v>0</v>
      </c>
      <c r="P131" s="517">
        <v>0</v>
      </c>
      <c r="Q131" s="517">
        <v>0</v>
      </c>
      <c r="R131" s="517">
        <v>0</v>
      </c>
      <c r="S131" s="517">
        <v>0</v>
      </c>
      <c r="T131" s="517">
        <v>0</v>
      </c>
      <c r="U131" s="517">
        <v>0</v>
      </c>
      <c r="V131" s="517">
        <v>0</v>
      </c>
      <c r="W131" s="517">
        <v>0</v>
      </c>
      <c r="X131" s="517">
        <v>0</v>
      </c>
      <c r="Y131" s="517">
        <v>0</v>
      </c>
      <c r="Z131" s="517">
        <v>0</v>
      </c>
      <c r="AA131" s="517">
        <v>0</v>
      </c>
      <c r="AB131" s="517">
        <v>0</v>
      </c>
      <c r="AC131" s="517">
        <v>0</v>
      </c>
      <c r="AD131" s="517">
        <v>0</v>
      </c>
      <c r="AE131" s="517">
        <v>0</v>
      </c>
      <c r="AF131" s="517">
        <v>0</v>
      </c>
      <c r="AG131" s="517">
        <v>0</v>
      </c>
      <c r="AH131" s="517">
        <v>0</v>
      </c>
      <c r="AI131" s="517">
        <v>0</v>
      </c>
      <c r="AJ131" s="517">
        <v>0</v>
      </c>
      <c r="AK131" s="517">
        <v>0</v>
      </c>
      <c r="AL131" s="517">
        <v>0</v>
      </c>
      <c r="AM131" s="517">
        <v>0</v>
      </c>
      <c r="AN131" s="517">
        <v>0</v>
      </c>
      <c r="AO131" s="517">
        <v>0</v>
      </c>
      <c r="AP131" s="517">
        <v>0</v>
      </c>
      <c r="AQ131" s="517">
        <v>0</v>
      </c>
      <c r="AR131" s="517">
        <v>0</v>
      </c>
      <c r="AS131" s="517">
        <v>0</v>
      </c>
      <c r="AT131" s="517">
        <v>0</v>
      </c>
      <c r="AU131" s="517">
        <v>0</v>
      </c>
      <c r="AV131" s="517">
        <v>0</v>
      </c>
      <c r="AW131" s="517">
        <v>0</v>
      </c>
      <c r="AX131" s="517">
        <v>0</v>
      </c>
      <c r="AY131" s="517">
        <v>0</v>
      </c>
      <c r="AZ131" s="517">
        <v>0</v>
      </c>
      <c r="BA131" s="517">
        <v>0</v>
      </c>
      <c r="BB131" s="517">
        <v>0</v>
      </c>
      <c r="BC131" s="517">
        <v>0</v>
      </c>
      <c r="BD131" s="517">
        <v>0</v>
      </c>
      <c r="BE131" s="517">
        <v>0</v>
      </c>
      <c r="BF131" s="517">
        <v>0</v>
      </c>
      <c r="BG131" s="517">
        <v>0</v>
      </c>
      <c r="BH131" s="517">
        <v>0</v>
      </c>
      <c r="BI131" s="517">
        <v>0</v>
      </c>
      <c r="BJ131" s="517">
        <v>0</v>
      </c>
      <c r="BK131" s="517">
        <v>0</v>
      </c>
      <c r="BL131" s="517">
        <v>0</v>
      </c>
      <c r="BM131" s="517">
        <v>8</v>
      </c>
      <c r="BN131" s="517">
        <v>71</v>
      </c>
      <c r="BO131" s="517">
        <v>132</v>
      </c>
      <c r="BP131" s="517">
        <v>285</v>
      </c>
      <c r="BQ131" s="517">
        <v>394</v>
      </c>
      <c r="BR131" s="517">
        <v>414</v>
      </c>
      <c r="BS131" s="517">
        <v>395</v>
      </c>
      <c r="BT131" s="517">
        <v>363</v>
      </c>
      <c r="BU131" s="517">
        <v>343</v>
      </c>
      <c r="BV131" s="517">
        <v>315</v>
      </c>
      <c r="BW131" s="517">
        <v>232</v>
      </c>
      <c r="BX131" s="517">
        <v>182</v>
      </c>
      <c r="BY131" s="517">
        <v>153</v>
      </c>
      <c r="BZ131" s="517">
        <v>133</v>
      </c>
      <c r="CA131" s="517">
        <v>115</v>
      </c>
      <c r="CB131" s="517">
        <v>76</v>
      </c>
      <c r="CC131" s="517">
        <v>14</v>
      </c>
      <c r="CD131" s="517">
        <v>0</v>
      </c>
      <c r="CE131" s="517">
        <v>0</v>
      </c>
      <c r="CF131" s="517">
        <v>0</v>
      </c>
      <c r="CG131" s="517">
        <v>0</v>
      </c>
      <c r="CH131" s="518">
        <v>0</v>
      </c>
    </row>
    <row r="132" spans="1:86" x14ac:dyDescent="0.25">
      <c r="B132" s="333" t="s">
        <v>549</v>
      </c>
      <c r="D132" s="517">
        <v>0</v>
      </c>
      <c r="E132" s="517">
        <v>0</v>
      </c>
      <c r="F132" s="517">
        <v>0</v>
      </c>
      <c r="G132" s="517">
        <v>0</v>
      </c>
      <c r="H132" s="517">
        <v>0</v>
      </c>
      <c r="I132" s="517">
        <v>0</v>
      </c>
      <c r="J132" s="517">
        <v>0</v>
      </c>
      <c r="K132" s="517">
        <v>0</v>
      </c>
      <c r="L132" s="517">
        <v>0</v>
      </c>
      <c r="M132" s="517">
        <v>0</v>
      </c>
      <c r="N132" s="517">
        <v>0</v>
      </c>
      <c r="O132" s="517">
        <v>0</v>
      </c>
      <c r="P132" s="517">
        <v>0</v>
      </c>
      <c r="Q132" s="517">
        <v>0</v>
      </c>
      <c r="R132" s="517">
        <v>0</v>
      </c>
      <c r="S132" s="517">
        <v>0</v>
      </c>
      <c r="T132" s="517">
        <v>0</v>
      </c>
      <c r="U132" s="517">
        <v>0</v>
      </c>
      <c r="V132" s="517">
        <v>0</v>
      </c>
      <c r="W132" s="517">
        <v>0</v>
      </c>
      <c r="X132" s="517">
        <v>0</v>
      </c>
      <c r="Y132" s="517">
        <v>0</v>
      </c>
      <c r="Z132" s="517">
        <v>0</v>
      </c>
      <c r="AA132" s="517">
        <v>0</v>
      </c>
      <c r="AB132" s="517">
        <v>0</v>
      </c>
      <c r="AC132" s="517">
        <v>0</v>
      </c>
      <c r="AD132" s="517">
        <v>0</v>
      </c>
      <c r="AE132" s="517">
        <v>0</v>
      </c>
      <c r="AF132" s="517">
        <v>0</v>
      </c>
      <c r="AG132" s="517">
        <v>0</v>
      </c>
      <c r="AH132" s="517">
        <v>0</v>
      </c>
      <c r="AI132" s="517">
        <v>0</v>
      </c>
      <c r="AJ132" s="517">
        <v>0</v>
      </c>
      <c r="AK132" s="517">
        <v>0</v>
      </c>
      <c r="AL132" s="517">
        <v>0</v>
      </c>
      <c r="AM132" s="517">
        <v>0</v>
      </c>
      <c r="AN132" s="517">
        <v>0</v>
      </c>
      <c r="AO132" s="517">
        <v>0</v>
      </c>
      <c r="AP132" s="517">
        <v>0</v>
      </c>
      <c r="AQ132" s="517">
        <v>0</v>
      </c>
      <c r="AR132" s="517">
        <v>0</v>
      </c>
      <c r="AS132" s="517">
        <v>0</v>
      </c>
      <c r="AT132" s="517">
        <v>0</v>
      </c>
      <c r="AU132" s="517">
        <v>0</v>
      </c>
      <c r="AV132" s="517">
        <v>0</v>
      </c>
      <c r="AW132" s="517">
        <v>0</v>
      </c>
      <c r="AX132" s="517">
        <v>0</v>
      </c>
      <c r="AY132" s="517">
        <v>0</v>
      </c>
      <c r="AZ132" s="517">
        <v>0</v>
      </c>
      <c r="BA132" s="517">
        <v>0</v>
      </c>
      <c r="BB132" s="517">
        <v>0</v>
      </c>
      <c r="BC132" s="517">
        <v>0</v>
      </c>
      <c r="BD132" s="517">
        <v>0</v>
      </c>
      <c r="BE132" s="517">
        <v>0</v>
      </c>
      <c r="BF132" s="517">
        <v>0</v>
      </c>
      <c r="BG132" s="517">
        <v>0</v>
      </c>
      <c r="BH132" s="517">
        <v>0</v>
      </c>
      <c r="BI132" s="517">
        <v>0</v>
      </c>
      <c r="BJ132" s="517">
        <v>0</v>
      </c>
      <c r="BK132" s="517">
        <v>0</v>
      </c>
      <c r="BL132" s="517">
        <v>2</v>
      </c>
      <c r="BM132" s="517">
        <v>28</v>
      </c>
      <c r="BN132" s="517">
        <v>23</v>
      </c>
      <c r="BO132" s="517">
        <v>66</v>
      </c>
      <c r="BP132" s="517">
        <v>186</v>
      </c>
      <c r="BQ132" s="517">
        <v>367</v>
      </c>
      <c r="BR132" s="517">
        <v>533</v>
      </c>
      <c r="BS132" s="517">
        <v>707</v>
      </c>
      <c r="BT132" s="517">
        <v>796</v>
      </c>
      <c r="BU132" s="517">
        <v>804</v>
      </c>
      <c r="BV132" s="517">
        <v>826</v>
      </c>
      <c r="BW132" s="517">
        <v>805</v>
      </c>
      <c r="BX132" s="517">
        <v>771</v>
      </c>
      <c r="BY132" s="517">
        <v>713</v>
      </c>
      <c r="BZ132" s="517">
        <v>653</v>
      </c>
      <c r="CA132" s="517">
        <v>600</v>
      </c>
      <c r="CB132" s="517">
        <v>520</v>
      </c>
      <c r="CC132" s="517">
        <v>129</v>
      </c>
      <c r="CD132" s="517">
        <v>0</v>
      </c>
      <c r="CE132" s="517">
        <v>0</v>
      </c>
      <c r="CF132" s="517">
        <v>0</v>
      </c>
      <c r="CG132" s="517">
        <v>0</v>
      </c>
      <c r="CH132" s="518">
        <v>0</v>
      </c>
    </row>
    <row r="133" spans="1:86" x14ac:dyDescent="0.25">
      <c r="B133" s="72" t="s">
        <v>814</v>
      </c>
      <c r="D133" s="517">
        <v>0</v>
      </c>
      <c r="E133" s="517">
        <v>0</v>
      </c>
      <c r="F133" s="517">
        <v>0</v>
      </c>
      <c r="G133" s="517">
        <v>0</v>
      </c>
      <c r="H133" s="517">
        <v>0</v>
      </c>
      <c r="I133" s="517">
        <v>0</v>
      </c>
      <c r="J133" s="517">
        <v>0</v>
      </c>
      <c r="K133" s="517">
        <v>0</v>
      </c>
      <c r="L133" s="517">
        <v>0</v>
      </c>
      <c r="M133" s="517">
        <v>0</v>
      </c>
      <c r="N133" s="517">
        <v>0</v>
      </c>
      <c r="O133" s="517">
        <v>0</v>
      </c>
      <c r="P133" s="517">
        <v>0</v>
      </c>
      <c r="Q133" s="517">
        <v>0</v>
      </c>
      <c r="R133" s="517">
        <v>0</v>
      </c>
      <c r="S133" s="517">
        <v>0</v>
      </c>
      <c r="T133" s="517">
        <v>0</v>
      </c>
      <c r="U133" s="517">
        <v>0</v>
      </c>
      <c r="V133" s="517">
        <v>0</v>
      </c>
      <c r="W133" s="517">
        <v>0</v>
      </c>
      <c r="X133" s="517">
        <v>0</v>
      </c>
      <c r="Y133" s="517">
        <v>0</v>
      </c>
      <c r="Z133" s="517">
        <v>0</v>
      </c>
      <c r="AA133" s="517">
        <v>0</v>
      </c>
      <c r="AB133" s="517">
        <v>0</v>
      </c>
      <c r="AC133" s="517">
        <v>0</v>
      </c>
      <c r="AD133" s="517">
        <v>0</v>
      </c>
      <c r="AE133" s="517">
        <v>0</v>
      </c>
      <c r="AF133" s="517">
        <v>0</v>
      </c>
      <c r="AG133" s="517">
        <v>0</v>
      </c>
      <c r="AH133" s="517">
        <v>0</v>
      </c>
      <c r="AI133" s="517">
        <v>0</v>
      </c>
      <c r="AJ133" s="517">
        <v>0</v>
      </c>
      <c r="AK133" s="517">
        <v>0</v>
      </c>
      <c r="AL133" s="517">
        <v>0</v>
      </c>
      <c r="AM133" s="517">
        <v>0</v>
      </c>
      <c r="AN133" s="517">
        <v>0</v>
      </c>
      <c r="AO133" s="517">
        <v>0</v>
      </c>
      <c r="AP133" s="517">
        <v>0</v>
      </c>
      <c r="AQ133" s="517">
        <v>0</v>
      </c>
      <c r="AR133" s="517">
        <v>0</v>
      </c>
      <c r="AS133" s="517">
        <v>0</v>
      </c>
      <c r="AT133" s="517">
        <v>0</v>
      </c>
      <c r="AU133" s="517">
        <v>0</v>
      </c>
      <c r="AV133" s="517">
        <v>0</v>
      </c>
      <c r="AW133" s="517">
        <v>0</v>
      </c>
      <c r="AX133" s="517">
        <v>0</v>
      </c>
      <c r="AY133" s="517">
        <v>0</v>
      </c>
      <c r="AZ133" s="517">
        <v>0</v>
      </c>
      <c r="BA133" s="517">
        <v>0</v>
      </c>
      <c r="BB133" s="517">
        <v>0</v>
      </c>
      <c r="BC133" s="517">
        <v>0</v>
      </c>
      <c r="BD133" s="517">
        <v>0</v>
      </c>
      <c r="BE133" s="517">
        <v>0</v>
      </c>
      <c r="BF133" s="517">
        <v>0</v>
      </c>
      <c r="BG133" s="517">
        <v>0</v>
      </c>
      <c r="BH133" s="517">
        <v>0</v>
      </c>
      <c r="BI133" s="517">
        <v>0</v>
      </c>
      <c r="BJ133" s="517">
        <v>0</v>
      </c>
      <c r="BK133" s="517">
        <v>0</v>
      </c>
      <c r="BL133" s="517">
        <v>16</v>
      </c>
      <c r="BM133" s="517">
        <v>56</v>
      </c>
      <c r="BN133" s="517">
        <v>67</v>
      </c>
      <c r="BO133" s="517">
        <v>65</v>
      </c>
      <c r="BP133" s="517">
        <v>114</v>
      </c>
      <c r="BQ133" s="517">
        <v>124</v>
      </c>
      <c r="BR133" s="517">
        <v>141</v>
      </c>
      <c r="BS133" s="517">
        <v>144</v>
      </c>
      <c r="BT133" s="517">
        <v>137</v>
      </c>
      <c r="BU133" s="517">
        <v>133</v>
      </c>
      <c r="BV133" s="517">
        <v>123</v>
      </c>
      <c r="BW133" s="517">
        <v>108</v>
      </c>
      <c r="BX133" s="517">
        <v>108</v>
      </c>
      <c r="BY133" s="517">
        <v>106</v>
      </c>
      <c r="BZ133" s="517">
        <v>99</v>
      </c>
      <c r="CA133" s="517">
        <v>94</v>
      </c>
      <c r="CB133" s="517">
        <v>88</v>
      </c>
      <c r="CC133" s="517">
        <v>80</v>
      </c>
      <c r="CD133" s="517">
        <v>74</v>
      </c>
      <c r="CE133" s="517">
        <v>74</v>
      </c>
      <c r="CF133" s="517">
        <v>73</v>
      </c>
      <c r="CG133" s="517">
        <v>71</v>
      </c>
      <c r="CH133" s="518">
        <v>69</v>
      </c>
    </row>
    <row r="134" spans="1:86" x14ac:dyDescent="0.25">
      <c r="B134" s="238" t="s">
        <v>815</v>
      </c>
      <c r="D134" s="517">
        <v>0</v>
      </c>
      <c r="E134" s="517">
        <v>0</v>
      </c>
      <c r="F134" s="517">
        <v>0</v>
      </c>
      <c r="G134" s="517">
        <v>0</v>
      </c>
      <c r="H134" s="517">
        <v>0</v>
      </c>
      <c r="I134" s="517">
        <v>0</v>
      </c>
      <c r="J134" s="517">
        <v>0</v>
      </c>
      <c r="K134" s="517">
        <v>0</v>
      </c>
      <c r="L134" s="517">
        <v>0</v>
      </c>
      <c r="M134" s="517">
        <v>0</v>
      </c>
      <c r="N134" s="517">
        <v>0</v>
      </c>
      <c r="O134" s="517">
        <v>0</v>
      </c>
      <c r="P134" s="517">
        <v>0</v>
      </c>
      <c r="Q134" s="517">
        <v>0</v>
      </c>
      <c r="R134" s="517">
        <v>0</v>
      </c>
      <c r="S134" s="517">
        <v>0</v>
      </c>
      <c r="T134" s="517">
        <v>0</v>
      </c>
      <c r="U134" s="517">
        <v>0</v>
      </c>
      <c r="V134" s="517">
        <v>0</v>
      </c>
      <c r="W134" s="517">
        <v>0</v>
      </c>
      <c r="X134" s="517">
        <v>0</v>
      </c>
      <c r="Y134" s="517">
        <v>0</v>
      </c>
      <c r="Z134" s="517">
        <v>0</v>
      </c>
      <c r="AA134" s="517">
        <v>0</v>
      </c>
      <c r="AB134" s="517">
        <v>0</v>
      </c>
      <c r="AC134" s="517">
        <v>0</v>
      </c>
      <c r="AD134" s="517">
        <v>0</v>
      </c>
      <c r="AE134" s="517">
        <v>0</v>
      </c>
      <c r="AF134" s="517">
        <v>0</v>
      </c>
      <c r="AG134" s="517">
        <v>0</v>
      </c>
      <c r="AH134" s="517">
        <v>0</v>
      </c>
      <c r="AI134" s="517">
        <v>0</v>
      </c>
      <c r="AJ134" s="517">
        <v>0</v>
      </c>
      <c r="AK134" s="517">
        <v>0</v>
      </c>
      <c r="AL134" s="517">
        <v>0</v>
      </c>
      <c r="AM134" s="517">
        <v>0</v>
      </c>
      <c r="AN134" s="517">
        <v>0</v>
      </c>
      <c r="AO134" s="517">
        <v>0</v>
      </c>
      <c r="AP134" s="517">
        <v>0</v>
      </c>
      <c r="AQ134" s="517">
        <v>0</v>
      </c>
      <c r="AR134" s="517">
        <v>0</v>
      </c>
      <c r="AS134" s="517">
        <v>0</v>
      </c>
      <c r="AT134" s="517">
        <v>0</v>
      </c>
      <c r="AU134" s="517">
        <v>0</v>
      </c>
      <c r="AV134" s="517">
        <v>0</v>
      </c>
      <c r="AW134" s="517">
        <v>0</v>
      </c>
      <c r="AX134" s="517">
        <v>0</v>
      </c>
      <c r="AY134" s="517">
        <v>0</v>
      </c>
      <c r="AZ134" s="517">
        <v>0</v>
      </c>
      <c r="BA134" s="517">
        <v>0</v>
      </c>
      <c r="BB134" s="517">
        <v>0</v>
      </c>
      <c r="BC134" s="517">
        <v>0</v>
      </c>
      <c r="BD134" s="517">
        <v>0</v>
      </c>
      <c r="BE134" s="517">
        <v>0</v>
      </c>
      <c r="BF134" s="517">
        <v>0</v>
      </c>
      <c r="BG134" s="517">
        <v>0</v>
      </c>
      <c r="BH134" s="517">
        <v>0</v>
      </c>
      <c r="BI134" s="517">
        <v>0</v>
      </c>
      <c r="BJ134" s="517">
        <v>0</v>
      </c>
      <c r="BK134" s="517">
        <v>0</v>
      </c>
      <c r="BL134" s="517">
        <v>59</v>
      </c>
      <c r="BM134" s="517">
        <v>145</v>
      </c>
      <c r="BN134" s="517">
        <v>199</v>
      </c>
      <c r="BO134" s="517">
        <v>262</v>
      </c>
      <c r="BP134" s="517">
        <v>364</v>
      </c>
      <c r="BQ134" s="517">
        <v>492</v>
      </c>
      <c r="BR134" s="517">
        <v>507</v>
      </c>
      <c r="BS134" s="517">
        <v>489</v>
      </c>
      <c r="BT134" s="517">
        <v>483</v>
      </c>
      <c r="BU134" s="517">
        <v>460</v>
      </c>
      <c r="BV134" s="517">
        <v>404</v>
      </c>
      <c r="BW134" s="517">
        <v>360</v>
      </c>
      <c r="BX134" s="517">
        <v>384</v>
      </c>
      <c r="BY134" s="517">
        <v>401</v>
      </c>
      <c r="BZ134" s="517">
        <v>417</v>
      </c>
      <c r="CA134" s="517">
        <v>433</v>
      </c>
      <c r="CB134" s="517">
        <v>460</v>
      </c>
      <c r="CC134" s="517">
        <v>656</v>
      </c>
      <c r="CD134" s="517">
        <v>742</v>
      </c>
      <c r="CE134" s="517">
        <v>735</v>
      </c>
      <c r="CF134" s="517">
        <v>715</v>
      </c>
      <c r="CG134" s="517">
        <v>690</v>
      </c>
      <c r="CH134" s="518">
        <v>681</v>
      </c>
    </row>
    <row r="135" spans="1:86" x14ac:dyDescent="0.25">
      <c r="B135" s="238" t="s">
        <v>816</v>
      </c>
      <c r="D135" s="517">
        <v>0</v>
      </c>
      <c r="E135" s="517">
        <v>0</v>
      </c>
      <c r="F135" s="517">
        <v>0</v>
      </c>
      <c r="G135" s="517">
        <v>0</v>
      </c>
      <c r="H135" s="517">
        <v>0</v>
      </c>
      <c r="I135" s="517">
        <v>0</v>
      </c>
      <c r="J135" s="517">
        <v>0</v>
      </c>
      <c r="K135" s="517">
        <v>0</v>
      </c>
      <c r="L135" s="517">
        <v>0</v>
      </c>
      <c r="M135" s="517">
        <v>0</v>
      </c>
      <c r="N135" s="517">
        <v>0</v>
      </c>
      <c r="O135" s="517">
        <v>0</v>
      </c>
      <c r="P135" s="517">
        <v>0</v>
      </c>
      <c r="Q135" s="517">
        <v>0</v>
      </c>
      <c r="R135" s="517">
        <v>0</v>
      </c>
      <c r="S135" s="517">
        <v>0</v>
      </c>
      <c r="T135" s="517">
        <v>0</v>
      </c>
      <c r="U135" s="517">
        <v>0</v>
      </c>
      <c r="V135" s="517">
        <v>0</v>
      </c>
      <c r="W135" s="517">
        <v>0</v>
      </c>
      <c r="X135" s="517">
        <v>0</v>
      </c>
      <c r="Y135" s="517">
        <v>0</v>
      </c>
      <c r="Z135" s="517">
        <v>0</v>
      </c>
      <c r="AA135" s="517">
        <v>0</v>
      </c>
      <c r="AB135" s="517">
        <v>0</v>
      </c>
      <c r="AC135" s="517">
        <v>0</v>
      </c>
      <c r="AD135" s="517">
        <v>0</v>
      </c>
      <c r="AE135" s="517">
        <v>0</v>
      </c>
      <c r="AF135" s="517">
        <v>0</v>
      </c>
      <c r="AG135" s="517">
        <v>0</v>
      </c>
      <c r="AH135" s="517">
        <v>0</v>
      </c>
      <c r="AI135" s="517">
        <v>0</v>
      </c>
      <c r="AJ135" s="517">
        <v>0</v>
      </c>
      <c r="AK135" s="517">
        <v>0</v>
      </c>
      <c r="AL135" s="517">
        <v>0</v>
      </c>
      <c r="AM135" s="517">
        <v>0</v>
      </c>
      <c r="AN135" s="517">
        <v>0</v>
      </c>
      <c r="AO135" s="517">
        <v>0</v>
      </c>
      <c r="AP135" s="517">
        <v>0</v>
      </c>
      <c r="AQ135" s="517">
        <v>0</v>
      </c>
      <c r="AR135" s="517">
        <v>0</v>
      </c>
      <c r="AS135" s="517">
        <v>0</v>
      </c>
      <c r="AT135" s="517">
        <v>0</v>
      </c>
      <c r="AU135" s="517">
        <v>0</v>
      </c>
      <c r="AV135" s="517">
        <v>0</v>
      </c>
      <c r="AW135" s="517">
        <v>0</v>
      </c>
      <c r="AX135" s="517">
        <v>0</v>
      </c>
      <c r="AY135" s="517">
        <v>0</v>
      </c>
      <c r="AZ135" s="517">
        <v>0</v>
      </c>
      <c r="BA135" s="517">
        <v>0</v>
      </c>
      <c r="BB135" s="517">
        <v>0</v>
      </c>
      <c r="BC135" s="517">
        <v>0</v>
      </c>
      <c r="BD135" s="517">
        <v>0</v>
      </c>
      <c r="BE135" s="517">
        <v>0</v>
      </c>
      <c r="BF135" s="517">
        <v>0</v>
      </c>
      <c r="BG135" s="517">
        <v>0</v>
      </c>
      <c r="BH135" s="517">
        <v>0</v>
      </c>
      <c r="BI135" s="517">
        <v>0</v>
      </c>
      <c r="BJ135" s="517">
        <v>0</v>
      </c>
      <c r="BK135" s="517">
        <v>0</v>
      </c>
      <c r="BL135" s="517">
        <v>6</v>
      </c>
      <c r="BM135" s="517">
        <v>22</v>
      </c>
      <c r="BN135" s="517">
        <v>38</v>
      </c>
      <c r="BO135" s="517">
        <v>59</v>
      </c>
      <c r="BP135" s="517">
        <v>103</v>
      </c>
      <c r="BQ135" s="517">
        <v>180</v>
      </c>
      <c r="BR135" s="517">
        <v>248</v>
      </c>
      <c r="BS135" s="517">
        <v>325</v>
      </c>
      <c r="BT135" s="517">
        <v>379</v>
      </c>
      <c r="BU135" s="517">
        <v>398</v>
      </c>
      <c r="BV135" s="517">
        <v>414</v>
      </c>
      <c r="BW135" s="517">
        <v>437</v>
      </c>
      <c r="BX135" s="517">
        <v>422</v>
      </c>
      <c r="BY135" s="517">
        <v>391</v>
      </c>
      <c r="BZ135" s="517">
        <v>358</v>
      </c>
      <c r="CA135" s="517">
        <v>330</v>
      </c>
      <c r="CB135" s="517">
        <v>292</v>
      </c>
      <c r="CC135" s="517">
        <v>81</v>
      </c>
      <c r="CD135" s="517">
        <v>0</v>
      </c>
      <c r="CE135" s="517">
        <v>0</v>
      </c>
      <c r="CF135" s="517">
        <v>0</v>
      </c>
      <c r="CG135" s="517">
        <v>0</v>
      </c>
      <c r="CH135" s="518">
        <v>0</v>
      </c>
    </row>
    <row r="136" spans="1:86" x14ac:dyDescent="0.25">
      <c r="B136" s="238" t="s">
        <v>817</v>
      </c>
      <c r="D136" s="517">
        <v>0</v>
      </c>
      <c r="E136" s="517">
        <v>0</v>
      </c>
      <c r="F136" s="517">
        <v>0</v>
      </c>
      <c r="G136" s="517">
        <v>0</v>
      </c>
      <c r="H136" s="517">
        <v>0</v>
      </c>
      <c r="I136" s="517">
        <v>0</v>
      </c>
      <c r="J136" s="517">
        <v>0</v>
      </c>
      <c r="K136" s="517">
        <v>0</v>
      </c>
      <c r="L136" s="517">
        <v>0</v>
      </c>
      <c r="M136" s="517">
        <v>0</v>
      </c>
      <c r="N136" s="517">
        <v>0</v>
      </c>
      <c r="O136" s="517">
        <v>0</v>
      </c>
      <c r="P136" s="517">
        <v>0</v>
      </c>
      <c r="Q136" s="517">
        <v>0</v>
      </c>
      <c r="R136" s="517">
        <v>0</v>
      </c>
      <c r="S136" s="517">
        <v>0</v>
      </c>
      <c r="T136" s="517">
        <v>0</v>
      </c>
      <c r="U136" s="517">
        <v>0</v>
      </c>
      <c r="V136" s="517">
        <v>0</v>
      </c>
      <c r="W136" s="517">
        <v>0</v>
      </c>
      <c r="X136" s="517">
        <v>0</v>
      </c>
      <c r="Y136" s="517">
        <v>0</v>
      </c>
      <c r="Z136" s="517">
        <v>0</v>
      </c>
      <c r="AA136" s="517">
        <v>0</v>
      </c>
      <c r="AB136" s="517">
        <v>0</v>
      </c>
      <c r="AC136" s="517">
        <v>0</v>
      </c>
      <c r="AD136" s="517">
        <v>0</v>
      </c>
      <c r="AE136" s="517">
        <v>0</v>
      </c>
      <c r="AF136" s="517">
        <v>0</v>
      </c>
      <c r="AG136" s="517">
        <v>0</v>
      </c>
      <c r="AH136" s="517">
        <v>0</v>
      </c>
      <c r="AI136" s="517">
        <v>0</v>
      </c>
      <c r="AJ136" s="517">
        <v>0</v>
      </c>
      <c r="AK136" s="517">
        <v>0</v>
      </c>
      <c r="AL136" s="517">
        <v>0</v>
      </c>
      <c r="AM136" s="517">
        <v>0</v>
      </c>
      <c r="AN136" s="517">
        <v>0</v>
      </c>
      <c r="AO136" s="517">
        <v>0</v>
      </c>
      <c r="AP136" s="517">
        <v>0</v>
      </c>
      <c r="AQ136" s="517">
        <v>0</v>
      </c>
      <c r="AR136" s="517">
        <v>0</v>
      </c>
      <c r="AS136" s="517">
        <v>0</v>
      </c>
      <c r="AT136" s="517">
        <v>0</v>
      </c>
      <c r="AU136" s="517">
        <v>0</v>
      </c>
      <c r="AV136" s="517">
        <v>0</v>
      </c>
      <c r="AW136" s="517">
        <v>0</v>
      </c>
      <c r="AX136" s="517">
        <v>0</v>
      </c>
      <c r="AY136" s="517">
        <v>0</v>
      </c>
      <c r="AZ136" s="517">
        <v>0</v>
      </c>
      <c r="BA136" s="517">
        <v>0</v>
      </c>
      <c r="BB136" s="517">
        <v>0</v>
      </c>
      <c r="BC136" s="517">
        <v>0</v>
      </c>
      <c r="BD136" s="517">
        <v>0</v>
      </c>
      <c r="BE136" s="517">
        <v>0</v>
      </c>
      <c r="BF136" s="517">
        <v>0</v>
      </c>
      <c r="BG136" s="517">
        <v>0</v>
      </c>
      <c r="BH136" s="517">
        <v>0</v>
      </c>
      <c r="BI136" s="517">
        <v>0</v>
      </c>
      <c r="BJ136" s="517">
        <v>0</v>
      </c>
      <c r="BK136" s="517">
        <v>0</v>
      </c>
      <c r="BL136" s="517">
        <v>56</v>
      </c>
      <c r="BM136" s="517">
        <v>168</v>
      </c>
      <c r="BN136" s="517">
        <v>275</v>
      </c>
      <c r="BO136" s="517">
        <v>424</v>
      </c>
      <c r="BP136" s="517">
        <v>784</v>
      </c>
      <c r="BQ136" s="517">
        <v>1116</v>
      </c>
      <c r="BR136" s="517">
        <v>1340</v>
      </c>
      <c r="BS136" s="517">
        <v>1398</v>
      </c>
      <c r="BT136" s="517">
        <v>1381</v>
      </c>
      <c r="BU136" s="517">
        <v>1335</v>
      </c>
      <c r="BV136" s="517">
        <v>1227</v>
      </c>
      <c r="BW136" s="517">
        <v>1056</v>
      </c>
      <c r="BX136" s="517">
        <v>961</v>
      </c>
      <c r="BY136" s="517">
        <v>871</v>
      </c>
      <c r="BZ136" s="517">
        <v>788</v>
      </c>
      <c r="CA136" s="517">
        <v>716</v>
      </c>
      <c r="CB136" s="517">
        <v>597</v>
      </c>
      <c r="CC136" s="517">
        <v>144</v>
      </c>
      <c r="CD136" s="517">
        <v>0</v>
      </c>
      <c r="CE136" s="517">
        <v>0</v>
      </c>
      <c r="CF136" s="517">
        <v>0</v>
      </c>
      <c r="CG136" s="517">
        <v>0</v>
      </c>
      <c r="CH136" s="518">
        <v>0</v>
      </c>
    </row>
    <row r="137" spans="1:86" s="287" customFormat="1" ht="26.25" customHeight="1" x14ac:dyDescent="0.3">
      <c r="B137" s="123" t="s">
        <v>405</v>
      </c>
      <c r="C137" s="467"/>
      <c r="D137" s="557" t="s">
        <v>616</v>
      </c>
      <c r="E137" s="557" t="s">
        <v>616</v>
      </c>
      <c r="F137" s="557" t="s">
        <v>616</v>
      </c>
      <c r="G137" s="557" t="s">
        <v>616</v>
      </c>
      <c r="H137" s="557" t="s">
        <v>616</v>
      </c>
      <c r="I137" s="557" t="s">
        <v>616</v>
      </c>
      <c r="J137" s="557" t="s">
        <v>616</v>
      </c>
      <c r="K137" s="557" t="s">
        <v>616</v>
      </c>
      <c r="L137" s="557" t="s">
        <v>616</v>
      </c>
      <c r="M137" s="557" t="s">
        <v>616</v>
      </c>
      <c r="N137" s="557" t="s">
        <v>616</v>
      </c>
      <c r="O137" s="557" t="s">
        <v>616</v>
      </c>
      <c r="P137" s="557" t="s">
        <v>616</v>
      </c>
      <c r="Q137" s="557" t="s">
        <v>616</v>
      </c>
      <c r="R137" s="557" t="s">
        <v>616</v>
      </c>
      <c r="S137" s="557" t="s">
        <v>616</v>
      </c>
      <c r="T137" s="557" t="s">
        <v>616</v>
      </c>
      <c r="U137" s="557" t="s">
        <v>616</v>
      </c>
      <c r="V137" s="557" t="s">
        <v>616</v>
      </c>
      <c r="W137" s="557" t="s">
        <v>616</v>
      </c>
      <c r="X137" s="557" t="s">
        <v>616</v>
      </c>
      <c r="Y137" s="557" t="s">
        <v>616</v>
      </c>
      <c r="Z137" s="557" t="s">
        <v>616</v>
      </c>
      <c r="AA137" s="557" t="s">
        <v>616</v>
      </c>
      <c r="AB137" s="557" t="s">
        <v>616</v>
      </c>
      <c r="AC137" s="557" t="s">
        <v>616</v>
      </c>
      <c r="AD137" s="557" t="s">
        <v>616</v>
      </c>
      <c r="AE137" s="557" t="s">
        <v>616</v>
      </c>
      <c r="AF137" s="557" t="s">
        <v>616</v>
      </c>
      <c r="AG137" s="557" t="s">
        <v>616</v>
      </c>
      <c r="AH137" s="510">
        <v>0</v>
      </c>
      <c r="AI137" s="510">
        <v>0</v>
      </c>
      <c r="AJ137" s="510">
        <v>0</v>
      </c>
      <c r="AK137" s="510">
        <v>0</v>
      </c>
      <c r="AL137" s="510">
        <v>0</v>
      </c>
      <c r="AM137" s="510">
        <v>0</v>
      </c>
      <c r="AN137" s="510">
        <v>0</v>
      </c>
      <c r="AO137" s="510">
        <v>0</v>
      </c>
      <c r="AP137" s="510">
        <v>0</v>
      </c>
      <c r="AQ137" s="510">
        <v>0</v>
      </c>
      <c r="AR137" s="510">
        <v>0</v>
      </c>
      <c r="AS137" s="510">
        <v>0</v>
      </c>
      <c r="AT137" s="510">
        <v>0</v>
      </c>
      <c r="AU137" s="510">
        <v>0</v>
      </c>
      <c r="AV137" s="510">
        <v>0</v>
      </c>
      <c r="AW137" s="510">
        <v>0</v>
      </c>
      <c r="AX137" s="510">
        <v>0</v>
      </c>
      <c r="AY137" s="510">
        <v>2490</v>
      </c>
      <c r="AZ137" s="510">
        <v>2455</v>
      </c>
      <c r="BA137" s="510">
        <v>2437</v>
      </c>
      <c r="BB137" s="510">
        <v>2371</v>
      </c>
      <c r="BC137" s="510">
        <v>2354</v>
      </c>
      <c r="BD137" s="510">
        <v>2391</v>
      </c>
      <c r="BE137" s="510">
        <v>2430</v>
      </c>
      <c r="BF137" s="510">
        <v>2483</v>
      </c>
      <c r="BG137" s="510">
        <v>2504</v>
      </c>
      <c r="BH137" s="510">
        <v>2510</v>
      </c>
      <c r="BI137" s="510">
        <v>2475</v>
      </c>
      <c r="BJ137" s="510">
        <v>2443</v>
      </c>
      <c r="BK137" s="510">
        <v>2415</v>
      </c>
      <c r="BL137" s="510">
        <v>2332</v>
      </c>
      <c r="BM137" s="510">
        <v>2031</v>
      </c>
      <c r="BN137" s="510">
        <v>1827</v>
      </c>
      <c r="BO137" s="510">
        <v>1577</v>
      </c>
      <c r="BP137" s="510">
        <v>965</v>
      </c>
      <c r="BQ137" s="510">
        <v>366</v>
      </c>
      <c r="BR137" s="510">
        <v>133</v>
      </c>
      <c r="BS137" s="510">
        <v>74</v>
      </c>
      <c r="BT137" s="510">
        <v>52</v>
      </c>
      <c r="BU137" s="510">
        <v>40</v>
      </c>
      <c r="BV137" s="510">
        <v>32</v>
      </c>
      <c r="BW137" s="510">
        <v>26</v>
      </c>
      <c r="BX137" s="510">
        <v>23</v>
      </c>
      <c r="BY137" s="510">
        <v>21</v>
      </c>
      <c r="BZ137" s="510">
        <v>19</v>
      </c>
      <c r="CA137" s="510">
        <v>17</v>
      </c>
      <c r="CB137" s="510">
        <v>15</v>
      </c>
      <c r="CC137" s="510">
        <v>13</v>
      </c>
      <c r="CD137" s="510">
        <v>10</v>
      </c>
      <c r="CE137" s="510">
        <v>8</v>
      </c>
      <c r="CF137" s="510">
        <v>6</v>
      </c>
      <c r="CG137" s="510">
        <v>3</v>
      </c>
      <c r="CH137" s="513">
        <v>1</v>
      </c>
    </row>
    <row r="138" spans="1:86" x14ac:dyDescent="0.25">
      <c r="A138" s="417"/>
      <c r="B138" s="515" t="s">
        <v>569</v>
      </c>
      <c r="D138" s="517">
        <v>0</v>
      </c>
      <c r="E138" s="517">
        <v>0</v>
      </c>
      <c r="F138" s="517">
        <v>0</v>
      </c>
      <c r="G138" s="517">
        <v>0</v>
      </c>
      <c r="H138" s="517">
        <v>0</v>
      </c>
      <c r="I138" s="517">
        <v>0</v>
      </c>
      <c r="J138" s="517">
        <v>0</v>
      </c>
      <c r="K138" s="517">
        <v>0</v>
      </c>
      <c r="L138" s="517">
        <v>0</v>
      </c>
      <c r="M138" s="517">
        <v>0</v>
      </c>
      <c r="N138" s="517">
        <v>0</v>
      </c>
      <c r="O138" s="517">
        <v>0</v>
      </c>
      <c r="P138" s="517">
        <v>0</v>
      </c>
      <c r="Q138" s="517">
        <v>0</v>
      </c>
      <c r="R138" s="517">
        <v>0</v>
      </c>
      <c r="S138" s="517">
        <v>0</v>
      </c>
      <c r="T138" s="517">
        <v>0</v>
      </c>
      <c r="U138" s="517">
        <v>0</v>
      </c>
      <c r="V138" s="517">
        <v>0</v>
      </c>
      <c r="W138" s="517">
        <v>0</v>
      </c>
      <c r="X138" s="517">
        <v>0</v>
      </c>
      <c r="Y138" s="517">
        <v>0</v>
      </c>
      <c r="Z138" s="517">
        <v>0</v>
      </c>
      <c r="AA138" s="517">
        <v>0</v>
      </c>
      <c r="AB138" s="517">
        <v>0</v>
      </c>
      <c r="AC138" s="517">
        <v>0</v>
      </c>
      <c r="AD138" s="517">
        <v>0</v>
      </c>
      <c r="AE138" s="517">
        <v>0</v>
      </c>
      <c r="AF138" s="517">
        <v>0</v>
      </c>
      <c r="AG138" s="517">
        <v>0</v>
      </c>
      <c r="AH138" s="517">
        <v>0</v>
      </c>
      <c r="AI138" s="517">
        <v>0</v>
      </c>
      <c r="AJ138" s="517">
        <v>0</v>
      </c>
      <c r="AK138" s="517">
        <v>0</v>
      </c>
      <c r="AL138" s="517">
        <v>0</v>
      </c>
      <c r="AM138" s="517">
        <v>0</v>
      </c>
      <c r="AN138" s="517">
        <v>0</v>
      </c>
      <c r="AO138" s="517">
        <v>0</v>
      </c>
      <c r="AP138" s="517">
        <v>0</v>
      </c>
      <c r="AQ138" s="517">
        <v>0</v>
      </c>
      <c r="AR138" s="517">
        <v>0</v>
      </c>
      <c r="AS138" s="517">
        <v>0</v>
      </c>
      <c r="AT138" s="517">
        <v>0</v>
      </c>
      <c r="AU138" s="517">
        <v>0</v>
      </c>
      <c r="AV138" s="517">
        <v>0</v>
      </c>
      <c r="AW138" s="517">
        <v>0</v>
      </c>
      <c r="AX138" s="517">
        <v>0</v>
      </c>
      <c r="AY138" s="517">
        <v>2218</v>
      </c>
      <c r="AZ138" s="517">
        <v>2240</v>
      </c>
      <c r="BA138" s="517">
        <v>2285</v>
      </c>
      <c r="BB138" s="517">
        <v>2288</v>
      </c>
      <c r="BC138" s="517">
        <v>2328</v>
      </c>
      <c r="BD138" s="517">
        <v>2384</v>
      </c>
      <c r="BE138" s="517">
        <v>2427</v>
      </c>
      <c r="BF138" s="517">
        <v>2483</v>
      </c>
      <c r="BG138" s="517">
        <v>2504</v>
      </c>
      <c r="BH138" s="517">
        <v>2510</v>
      </c>
      <c r="BI138" s="517">
        <v>2475</v>
      </c>
      <c r="BJ138" s="517">
        <v>2443</v>
      </c>
      <c r="BK138" s="517">
        <v>2415</v>
      </c>
      <c r="BL138" s="517">
        <v>2332</v>
      </c>
      <c r="BM138" s="517">
        <v>2031</v>
      </c>
      <c r="BN138" s="517">
        <v>1827</v>
      </c>
      <c r="BO138" s="517">
        <v>1577</v>
      </c>
      <c r="BP138" s="517">
        <v>965</v>
      </c>
      <c r="BQ138" s="517">
        <v>366</v>
      </c>
      <c r="BR138" s="517">
        <v>133</v>
      </c>
      <c r="BS138" s="517">
        <v>74</v>
      </c>
      <c r="BT138" s="517">
        <v>52</v>
      </c>
      <c r="BU138" s="517">
        <v>40</v>
      </c>
      <c r="BV138" s="517">
        <v>32</v>
      </c>
      <c r="BW138" s="517">
        <v>26</v>
      </c>
      <c r="BX138" s="517">
        <v>23</v>
      </c>
      <c r="BY138" s="517">
        <v>21</v>
      </c>
      <c r="BZ138" s="517">
        <v>19</v>
      </c>
      <c r="CA138" s="517">
        <v>17</v>
      </c>
      <c r="CB138" s="517">
        <v>15</v>
      </c>
      <c r="CC138" s="517">
        <v>13</v>
      </c>
      <c r="CD138" s="517">
        <v>10</v>
      </c>
      <c r="CE138" s="517">
        <v>8</v>
      </c>
      <c r="CF138" s="517">
        <v>6</v>
      </c>
      <c r="CG138" s="517">
        <v>3</v>
      </c>
      <c r="CH138" s="518">
        <v>1</v>
      </c>
    </row>
    <row r="139" spans="1:86" x14ac:dyDescent="0.25">
      <c r="A139" s="417"/>
      <c r="B139" s="515" t="s">
        <v>568</v>
      </c>
      <c r="D139" s="555" t="s">
        <v>616</v>
      </c>
      <c r="E139" s="555" t="s">
        <v>616</v>
      </c>
      <c r="F139" s="555" t="s">
        <v>616</v>
      </c>
      <c r="G139" s="555" t="s">
        <v>616</v>
      </c>
      <c r="H139" s="555" t="s">
        <v>616</v>
      </c>
      <c r="I139" s="555" t="s">
        <v>616</v>
      </c>
      <c r="J139" s="555" t="s">
        <v>616</v>
      </c>
      <c r="K139" s="555" t="s">
        <v>616</v>
      </c>
      <c r="L139" s="555" t="s">
        <v>616</v>
      </c>
      <c r="M139" s="555" t="s">
        <v>616</v>
      </c>
      <c r="N139" s="555" t="s">
        <v>616</v>
      </c>
      <c r="O139" s="555" t="s">
        <v>616</v>
      </c>
      <c r="P139" s="555" t="s">
        <v>616</v>
      </c>
      <c r="Q139" s="555" t="s">
        <v>616</v>
      </c>
      <c r="R139" s="555" t="s">
        <v>616</v>
      </c>
      <c r="S139" s="555" t="s">
        <v>616</v>
      </c>
      <c r="T139" s="555" t="s">
        <v>616</v>
      </c>
      <c r="U139" s="555" t="s">
        <v>616</v>
      </c>
      <c r="V139" s="555" t="s">
        <v>616</v>
      </c>
      <c r="W139" s="555" t="s">
        <v>616</v>
      </c>
      <c r="X139" s="555" t="s">
        <v>616</v>
      </c>
      <c r="Y139" s="555" t="s">
        <v>616</v>
      </c>
      <c r="Z139" s="555" t="s">
        <v>616</v>
      </c>
      <c r="AA139" s="555" t="s">
        <v>616</v>
      </c>
      <c r="AB139" s="555" t="s">
        <v>616</v>
      </c>
      <c r="AC139" s="555" t="s">
        <v>616</v>
      </c>
      <c r="AD139" s="555" t="s">
        <v>616</v>
      </c>
      <c r="AE139" s="555" t="s">
        <v>616</v>
      </c>
      <c r="AF139" s="555" t="s">
        <v>616</v>
      </c>
      <c r="AG139" s="555" t="s">
        <v>616</v>
      </c>
      <c r="AH139" s="517">
        <v>0</v>
      </c>
      <c r="AI139" s="517">
        <v>0</v>
      </c>
      <c r="AJ139" s="517">
        <v>0</v>
      </c>
      <c r="AK139" s="517">
        <v>0</v>
      </c>
      <c r="AL139" s="517">
        <v>0</v>
      </c>
      <c r="AM139" s="517">
        <v>0</v>
      </c>
      <c r="AN139" s="517">
        <v>0</v>
      </c>
      <c r="AO139" s="517">
        <v>0</v>
      </c>
      <c r="AP139" s="517">
        <v>0</v>
      </c>
      <c r="AQ139" s="517">
        <v>0</v>
      </c>
      <c r="AR139" s="517">
        <v>0</v>
      </c>
      <c r="AS139" s="517">
        <v>0</v>
      </c>
      <c r="AT139" s="517">
        <v>0</v>
      </c>
      <c r="AU139" s="517">
        <v>0</v>
      </c>
      <c r="AV139" s="517">
        <v>0</v>
      </c>
      <c r="AW139" s="517">
        <v>0</v>
      </c>
      <c r="AX139" s="517">
        <v>0</v>
      </c>
      <c r="AY139" s="517">
        <v>272</v>
      </c>
      <c r="AZ139" s="517">
        <v>215</v>
      </c>
      <c r="BA139" s="517">
        <v>152</v>
      </c>
      <c r="BB139" s="517">
        <v>83</v>
      </c>
      <c r="BC139" s="517">
        <v>26</v>
      </c>
      <c r="BD139" s="517">
        <v>7</v>
      </c>
      <c r="BE139" s="517">
        <v>2</v>
      </c>
      <c r="BF139" s="517">
        <v>0</v>
      </c>
      <c r="BG139" s="517">
        <v>0</v>
      </c>
      <c r="BH139" s="517">
        <v>0</v>
      </c>
      <c r="BI139" s="517">
        <v>0</v>
      </c>
      <c r="BJ139" s="517">
        <v>0</v>
      </c>
      <c r="BK139" s="517">
        <v>0</v>
      </c>
      <c r="BL139" s="517">
        <v>0</v>
      </c>
      <c r="BM139" s="517">
        <v>0</v>
      </c>
      <c r="BN139" s="517">
        <v>0</v>
      </c>
      <c r="BO139" s="517">
        <v>0</v>
      </c>
      <c r="BP139" s="517">
        <v>0</v>
      </c>
      <c r="BQ139" s="517">
        <v>0</v>
      </c>
      <c r="BR139" s="517">
        <v>0</v>
      </c>
      <c r="BS139" s="517">
        <v>0</v>
      </c>
      <c r="BT139" s="517">
        <v>0</v>
      </c>
      <c r="BU139" s="517">
        <v>0</v>
      </c>
      <c r="BV139" s="517">
        <v>0</v>
      </c>
      <c r="BW139" s="517">
        <v>0</v>
      </c>
      <c r="BX139" s="517">
        <v>0</v>
      </c>
      <c r="BY139" s="517">
        <v>0</v>
      </c>
      <c r="BZ139" s="517">
        <v>0</v>
      </c>
      <c r="CA139" s="517">
        <v>0</v>
      </c>
      <c r="CB139" s="517">
        <v>0</v>
      </c>
      <c r="CC139" s="517">
        <v>0</v>
      </c>
      <c r="CD139" s="517">
        <v>0</v>
      </c>
      <c r="CE139" s="517">
        <v>0</v>
      </c>
      <c r="CF139" s="517">
        <v>0</v>
      </c>
      <c r="CG139" s="517">
        <v>0</v>
      </c>
      <c r="CH139" s="518">
        <v>0</v>
      </c>
    </row>
    <row r="140" spans="1:86" x14ac:dyDescent="0.25">
      <c r="B140" s="72" t="s">
        <v>793</v>
      </c>
      <c r="D140" s="517"/>
      <c r="E140" s="517"/>
      <c r="F140" s="517"/>
      <c r="G140" s="517"/>
      <c r="H140" s="517"/>
      <c r="I140" s="517"/>
      <c r="J140" s="517"/>
      <c r="K140" s="517"/>
      <c r="L140" s="517"/>
      <c r="M140" s="517"/>
      <c r="N140" s="517"/>
      <c r="O140" s="517"/>
      <c r="P140" s="517"/>
      <c r="Q140" s="517"/>
      <c r="R140" s="517"/>
      <c r="S140" s="517"/>
      <c r="T140" s="517"/>
      <c r="U140" s="517"/>
      <c r="V140" s="517"/>
      <c r="W140" s="517"/>
      <c r="X140" s="517"/>
      <c r="Y140" s="517"/>
      <c r="Z140" s="517"/>
      <c r="AA140" s="517"/>
      <c r="AB140" s="517"/>
      <c r="AC140" s="517"/>
      <c r="AD140" s="517"/>
      <c r="AE140" s="517"/>
      <c r="AF140" s="517"/>
      <c r="AG140" s="517"/>
      <c r="AH140" s="517"/>
      <c r="AI140" s="517"/>
      <c r="AJ140" s="517"/>
      <c r="AK140" s="517"/>
      <c r="AL140" s="517"/>
      <c r="AM140" s="517"/>
      <c r="AN140" s="517"/>
      <c r="AO140" s="517"/>
      <c r="AP140" s="517"/>
      <c r="AQ140" s="517"/>
      <c r="AR140" s="517"/>
      <c r="AS140" s="517"/>
      <c r="AT140" s="517"/>
      <c r="AU140" s="517"/>
      <c r="AV140" s="517"/>
      <c r="AW140" s="517"/>
      <c r="AX140" s="517"/>
      <c r="AY140" s="517"/>
      <c r="AZ140" s="517"/>
      <c r="BA140" s="517">
        <v>0</v>
      </c>
      <c r="BB140" s="517">
        <v>0</v>
      </c>
      <c r="BC140" s="517">
        <v>0</v>
      </c>
      <c r="BD140" s="517">
        <v>115</v>
      </c>
      <c r="BE140" s="517">
        <v>111</v>
      </c>
      <c r="BF140" s="517">
        <v>123</v>
      </c>
      <c r="BG140" s="517">
        <v>108</v>
      </c>
      <c r="BH140" s="517">
        <v>100</v>
      </c>
      <c r="BI140" s="517">
        <v>94</v>
      </c>
      <c r="BJ140" s="517">
        <v>91</v>
      </c>
      <c r="BK140" s="517">
        <v>91</v>
      </c>
      <c r="BL140" s="517">
        <v>72</v>
      </c>
      <c r="BM140" s="517">
        <v>7</v>
      </c>
      <c r="BN140" s="517">
        <v>5</v>
      </c>
      <c r="BO140" s="517">
        <v>2</v>
      </c>
      <c r="BP140" s="517">
        <v>1</v>
      </c>
      <c r="BQ140" s="517">
        <v>1</v>
      </c>
      <c r="BR140" s="517">
        <v>0</v>
      </c>
      <c r="BS140" s="517">
        <v>0</v>
      </c>
      <c r="BT140" s="517">
        <v>0</v>
      </c>
      <c r="BU140" s="517">
        <v>0</v>
      </c>
      <c r="BV140" s="517">
        <v>0</v>
      </c>
      <c r="BW140" s="517">
        <v>0</v>
      </c>
      <c r="BX140" s="517">
        <v>0</v>
      </c>
      <c r="BY140" s="517">
        <v>0</v>
      </c>
      <c r="BZ140" s="517">
        <v>0</v>
      </c>
      <c r="CA140" s="517">
        <v>0</v>
      </c>
      <c r="CB140" s="517">
        <v>0</v>
      </c>
      <c r="CC140" s="517">
        <v>0</v>
      </c>
      <c r="CD140" s="517">
        <v>0</v>
      </c>
      <c r="CE140" s="517">
        <v>0</v>
      </c>
      <c r="CF140" s="517">
        <v>0</v>
      </c>
      <c r="CG140" s="517">
        <v>0</v>
      </c>
      <c r="CH140" s="518">
        <v>0</v>
      </c>
    </row>
    <row r="141" spans="1:86" x14ac:dyDescent="0.25">
      <c r="B141" s="72" t="s">
        <v>794</v>
      </c>
      <c r="D141" s="517">
        <v>0</v>
      </c>
      <c r="E141" s="517">
        <v>0</v>
      </c>
      <c r="F141" s="517">
        <v>0</v>
      </c>
      <c r="G141" s="517">
        <v>0</v>
      </c>
      <c r="H141" s="517">
        <v>0</v>
      </c>
      <c r="I141" s="517">
        <v>0</v>
      </c>
      <c r="J141" s="517">
        <v>0</v>
      </c>
      <c r="K141" s="517">
        <v>0</v>
      </c>
      <c r="L141" s="517">
        <v>0</v>
      </c>
      <c r="M141" s="517">
        <v>0</v>
      </c>
      <c r="N141" s="517">
        <v>0</v>
      </c>
      <c r="O141" s="517">
        <v>0</v>
      </c>
      <c r="P141" s="517">
        <v>0</v>
      </c>
      <c r="Q141" s="517">
        <v>0</v>
      </c>
      <c r="R141" s="517">
        <v>0</v>
      </c>
      <c r="S141" s="517">
        <v>0</v>
      </c>
      <c r="T141" s="517">
        <v>0</v>
      </c>
      <c r="U141" s="517">
        <v>0</v>
      </c>
      <c r="V141" s="517">
        <v>0</v>
      </c>
      <c r="W141" s="517">
        <v>0</v>
      </c>
      <c r="X141" s="517">
        <v>0</v>
      </c>
      <c r="Y141" s="517">
        <v>0</v>
      </c>
      <c r="Z141" s="517">
        <v>0</v>
      </c>
      <c r="AA141" s="517">
        <v>0</v>
      </c>
      <c r="AB141" s="517">
        <v>0</v>
      </c>
      <c r="AC141" s="517">
        <v>0</v>
      </c>
      <c r="AD141" s="517">
        <v>0</v>
      </c>
      <c r="AE141" s="517">
        <v>0</v>
      </c>
      <c r="AF141" s="517">
        <v>0</v>
      </c>
      <c r="AG141" s="517">
        <v>0</v>
      </c>
      <c r="AH141" s="517">
        <v>0</v>
      </c>
      <c r="AI141" s="517">
        <v>0</v>
      </c>
      <c r="AJ141" s="517">
        <v>0</v>
      </c>
      <c r="AK141" s="517">
        <v>0</v>
      </c>
      <c r="AL141" s="517">
        <v>0</v>
      </c>
      <c r="AM141" s="517">
        <v>0</v>
      </c>
      <c r="AN141" s="517">
        <v>0</v>
      </c>
      <c r="AO141" s="517">
        <v>0</v>
      </c>
      <c r="AP141" s="517">
        <v>0</v>
      </c>
      <c r="AQ141" s="517">
        <v>0</v>
      </c>
      <c r="AR141" s="517">
        <v>0</v>
      </c>
      <c r="AS141" s="517">
        <v>0</v>
      </c>
      <c r="AT141" s="517">
        <v>0</v>
      </c>
      <c r="AU141" s="517">
        <v>0</v>
      </c>
      <c r="AV141" s="517">
        <v>0</v>
      </c>
      <c r="AW141" s="517">
        <v>0</v>
      </c>
      <c r="AX141" s="517">
        <v>0</v>
      </c>
      <c r="AY141" s="517">
        <v>0</v>
      </c>
      <c r="AZ141" s="517">
        <v>0</v>
      </c>
      <c r="BA141" s="517">
        <v>0</v>
      </c>
      <c r="BB141" s="517">
        <v>0</v>
      </c>
      <c r="BC141" s="517">
        <v>0</v>
      </c>
      <c r="BD141" s="517">
        <v>115</v>
      </c>
      <c r="BE141" s="517">
        <v>117</v>
      </c>
      <c r="BF141" s="517">
        <v>123</v>
      </c>
      <c r="BG141" s="517">
        <v>113</v>
      </c>
      <c r="BH141" s="517">
        <v>109</v>
      </c>
      <c r="BI141" s="517">
        <v>98</v>
      </c>
      <c r="BJ141" s="517">
        <v>92</v>
      </c>
      <c r="BK141" s="517">
        <v>92</v>
      </c>
      <c r="BL141" s="517">
        <v>82</v>
      </c>
      <c r="BM141" s="517">
        <v>23</v>
      </c>
      <c r="BN141" s="517">
        <v>4</v>
      </c>
      <c r="BO141" s="517">
        <v>3</v>
      </c>
      <c r="BP141" s="517">
        <v>1</v>
      </c>
      <c r="BQ141" s="517">
        <v>0</v>
      </c>
      <c r="BR141" s="517">
        <v>0</v>
      </c>
      <c r="BS141" s="517">
        <v>0</v>
      </c>
      <c r="BT141" s="517">
        <v>0</v>
      </c>
      <c r="BU141" s="517">
        <v>0</v>
      </c>
      <c r="BV141" s="517">
        <v>0</v>
      </c>
      <c r="BW141" s="517">
        <v>0</v>
      </c>
      <c r="BX141" s="517">
        <v>0</v>
      </c>
      <c r="BY141" s="517">
        <v>0</v>
      </c>
      <c r="BZ141" s="517">
        <v>0</v>
      </c>
      <c r="CA141" s="517">
        <v>0</v>
      </c>
      <c r="CB141" s="517">
        <v>0</v>
      </c>
      <c r="CC141" s="517">
        <v>0</v>
      </c>
      <c r="CD141" s="517">
        <v>0</v>
      </c>
      <c r="CE141" s="517">
        <v>0</v>
      </c>
      <c r="CF141" s="517">
        <v>0</v>
      </c>
      <c r="CG141" s="517">
        <v>0</v>
      </c>
      <c r="CH141" s="518">
        <v>0</v>
      </c>
    </row>
    <row r="142" spans="1:86" x14ac:dyDescent="0.25">
      <c r="B142" s="72" t="s">
        <v>795</v>
      </c>
      <c r="D142" s="517">
        <v>0</v>
      </c>
      <c r="E142" s="517">
        <v>0</v>
      </c>
      <c r="F142" s="517">
        <v>0</v>
      </c>
      <c r="G142" s="517">
        <v>0</v>
      </c>
      <c r="H142" s="517">
        <v>0</v>
      </c>
      <c r="I142" s="517">
        <v>0</v>
      </c>
      <c r="J142" s="517">
        <v>0</v>
      </c>
      <c r="K142" s="517">
        <v>0</v>
      </c>
      <c r="L142" s="517">
        <v>0</v>
      </c>
      <c r="M142" s="517">
        <v>0</v>
      </c>
      <c r="N142" s="517">
        <v>0</v>
      </c>
      <c r="O142" s="517">
        <v>0</v>
      </c>
      <c r="P142" s="517">
        <v>0</v>
      </c>
      <c r="Q142" s="517">
        <v>0</v>
      </c>
      <c r="R142" s="517">
        <v>0</v>
      </c>
      <c r="S142" s="517">
        <v>0</v>
      </c>
      <c r="T142" s="517">
        <v>0</v>
      </c>
      <c r="U142" s="517">
        <v>0</v>
      </c>
      <c r="V142" s="517">
        <v>0</v>
      </c>
      <c r="W142" s="517">
        <v>0</v>
      </c>
      <c r="X142" s="517">
        <v>0</v>
      </c>
      <c r="Y142" s="517">
        <v>0</v>
      </c>
      <c r="Z142" s="517">
        <v>0</v>
      </c>
      <c r="AA142" s="517">
        <v>0</v>
      </c>
      <c r="AB142" s="517">
        <v>0</v>
      </c>
      <c r="AC142" s="517">
        <v>0</v>
      </c>
      <c r="AD142" s="517">
        <v>0</v>
      </c>
      <c r="AE142" s="517">
        <v>0</v>
      </c>
      <c r="AF142" s="517">
        <v>0</v>
      </c>
      <c r="AG142" s="517">
        <v>0</v>
      </c>
      <c r="AH142" s="517">
        <v>0</v>
      </c>
      <c r="AI142" s="517">
        <v>0</v>
      </c>
      <c r="AJ142" s="517">
        <v>0</v>
      </c>
      <c r="AK142" s="517">
        <v>0</v>
      </c>
      <c r="AL142" s="517">
        <v>0</v>
      </c>
      <c r="AM142" s="517">
        <v>0</v>
      </c>
      <c r="AN142" s="517">
        <v>0</v>
      </c>
      <c r="AO142" s="517">
        <v>0</v>
      </c>
      <c r="AP142" s="517">
        <v>0</v>
      </c>
      <c r="AQ142" s="517">
        <v>0</v>
      </c>
      <c r="AR142" s="517">
        <v>0</v>
      </c>
      <c r="AS142" s="517">
        <v>0</v>
      </c>
      <c r="AT142" s="517">
        <v>0</v>
      </c>
      <c r="AU142" s="517">
        <v>0</v>
      </c>
      <c r="AV142" s="517">
        <v>0</v>
      </c>
      <c r="AW142" s="517">
        <v>0</v>
      </c>
      <c r="AX142" s="517">
        <v>0</v>
      </c>
      <c r="AY142" s="517">
        <v>0</v>
      </c>
      <c r="AZ142" s="517">
        <v>0</v>
      </c>
      <c r="BA142" s="517">
        <v>0</v>
      </c>
      <c r="BB142" s="517">
        <v>0</v>
      </c>
      <c r="BC142" s="517">
        <v>0</v>
      </c>
      <c r="BD142" s="517">
        <v>1343</v>
      </c>
      <c r="BE142" s="517">
        <v>1344</v>
      </c>
      <c r="BF142" s="517">
        <v>1340</v>
      </c>
      <c r="BG142" s="517">
        <v>1349</v>
      </c>
      <c r="BH142" s="517">
        <v>1334</v>
      </c>
      <c r="BI142" s="517">
        <v>1308</v>
      </c>
      <c r="BJ142" s="517">
        <v>1273</v>
      </c>
      <c r="BK142" s="517">
        <v>1230</v>
      </c>
      <c r="BL142" s="517">
        <v>1191</v>
      </c>
      <c r="BM142" s="517">
        <v>1146</v>
      </c>
      <c r="BN142" s="517">
        <v>1045</v>
      </c>
      <c r="BO142" s="517">
        <v>904</v>
      </c>
      <c r="BP142" s="517">
        <v>564</v>
      </c>
      <c r="BQ142" s="517">
        <v>192</v>
      </c>
      <c r="BR142" s="517">
        <v>37</v>
      </c>
      <c r="BS142" s="517">
        <v>10</v>
      </c>
      <c r="BT142" s="517">
        <v>3</v>
      </c>
      <c r="BU142" s="517">
        <v>2</v>
      </c>
      <c r="BV142" s="517">
        <v>0</v>
      </c>
      <c r="BW142" s="517">
        <v>0</v>
      </c>
      <c r="BX142" s="517">
        <v>0</v>
      </c>
      <c r="BY142" s="517">
        <v>0</v>
      </c>
      <c r="BZ142" s="517">
        <v>0</v>
      </c>
      <c r="CA142" s="517">
        <v>0</v>
      </c>
      <c r="CB142" s="517">
        <v>0</v>
      </c>
      <c r="CC142" s="517">
        <v>0</v>
      </c>
      <c r="CD142" s="517">
        <v>0</v>
      </c>
      <c r="CE142" s="517">
        <v>0</v>
      </c>
      <c r="CF142" s="517">
        <v>0</v>
      </c>
      <c r="CG142" s="517">
        <v>0</v>
      </c>
      <c r="CH142" s="518">
        <v>0</v>
      </c>
    </row>
    <row r="143" spans="1:86" x14ac:dyDescent="0.25">
      <c r="B143" s="72" t="s">
        <v>796</v>
      </c>
      <c r="D143" s="517">
        <v>0</v>
      </c>
      <c r="E143" s="517">
        <v>0</v>
      </c>
      <c r="F143" s="517">
        <v>0</v>
      </c>
      <c r="G143" s="517">
        <v>0</v>
      </c>
      <c r="H143" s="517">
        <v>0</v>
      </c>
      <c r="I143" s="517">
        <v>0</v>
      </c>
      <c r="J143" s="517">
        <v>0</v>
      </c>
      <c r="K143" s="517">
        <v>0</v>
      </c>
      <c r="L143" s="517">
        <v>0</v>
      </c>
      <c r="M143" s="517">
        <v>0</v>
      </c>
      <c r="N143" s="517">
        <v>0</v>
      </c>
      <c r="O143" s="517">
        <v>0</v>
      </c>
      <c r="P143" s="517">
        <v>0</v>
      </c>
      <c r="Q143" s="517">
        <v>0</v>
      </c>
      <c r="R143" s="517">
        <v>0</v>
      </c>
      <c r="S143" s="517">
        <v>0</v>
      </c>
      <c r="T143" s="517">
        <v>0</v>
      </c>
      <c r="U143" s="517">
        <v>0</v>
      </c>
      <c r="V143" s="517">
        <v>0</v>
      </c>
      <c r="W143" s="517">
        <v>0</v>
      </c>
      <c r="X143" s="517">
        <v>0</v>
      </c>
      <c r="Y143" s="517">
        <v>0</v>
      </c>
      <c r="Z143" s="517">
        <v>0</v>
      </c>
      <c r="AA143" s="517">
        <v>0</v>
      </c>
      <c r="AB143" s="517">
        <v>0</v>
      </c>
      <c r="AC143" s="517">
        <v>0</v>
      </c>
      <c r="AD143" s="517">
        <v>0</v>
      </c>
      <c r="AE143" s="517">
        <v>0</v>
      </c>
      <c r="AF143" s="517">
        <v>0</v>
      </c>
      <c r="AG143" s="517">
        <v>0</v>
      </c>
      <c r="AH143" s="517">
        <v>0</v>
      </c>
      <c r="AI143" s="517">
        <v>0</v>
      </c>
      <c r="AJ143" s="517">
        <v>0</v>
      </c>
      <c r="AK143" s="517">
        <v>0</v>
      </c>
      <c r="AL143" s="517">
        <v>0</v>
      </c>
      <c r="AM143" s="517">
        <v>0</v>
      </c>
      <c r="AN143" s="517">
        <v>0</v>
      </c>
      <c r="AO143" s="517">
        <v>0</v>
      </c>
      <c r="AP143" s="517">
        <v>0</v>
      </c>
      <c r="AQ143" s="517">
        <v>0</v>
      </c>
      <c r="AR143" s="517">
        <v>0</v>
      </c>
      <c r="AS143" s="517">
        <v>0</v>
      </c>
      <c r="AT143" s="517">
        <v>0</v>
      </c>
      <c r="AU143" s="517">
        <v>0</v>
      </c>
      <c r="AV143" s="517">
        <v>0</v>
      </c>
      <c r="AW143" s="517">
        <v>0</v>
      </c>
      <c r="AX143" s="517">
        <v>0</v>
      </c>
      <c r="AY143" s="517">
        <v>1899</v>
      </c>
      <c r="AZ143" s="517">
        <v>1832</v>
      </c>
      <c r="BA143" s="517">
        <v>1765</v>
      </c>
      <c r="BB143" s="517">
        <v>1660</v>
      </c>
      <c r="BC143" s="517">
        <v>1595</v>
      </c>
      <c r="BD143" s="517">
        <v>1580</v>
      </c>
      <c r="BE143" s="517">
        <v>1574</v>
      </c>
      <c r="BF143" s="517">
        <v>1586</v>
      </c>
      <c r="BG143" s="517">
        <v>1570</v>
      </c>
      <c r="BH143" s="517">
        <v>1543</v>
      </c>
      <c r="BI143" s="517">
        <v>1500</v>
      </c>
      <c r="BJ143" s="517">
        <v>1456</v>
      </c>
      <c r="BK143" s="517">
        <v>1413</v>
      </c>
      <c r="BL143" s="517">
        <v>1346</v>
      </c>
      <c r="BM143" s="517">
        <v>1177</v>
      </c>
      <c r="BN143" s="517">
        <v>1054</v>
      </c>
      <c r="BO143" s="517">
        <v>909</v>
      </c>
      <c r="BP143" s="517">
        <v>566</v>
      </c>
      <c r="BQ143" s="517">
        <v>192</v>
      </c>
      <c r="BR143" s="517">
        <v>38</v>
      </c>
      <c r="BS143" s="517">
        <v>10</v>
      </c>
      <c r="BT143" s="517">
        <v>3</v>
      </c>
      <c r="BU143" s="517">
        <v>2</v>
      </c>
      <c r="BV143" s="517">
        <v>0</v>
      </c>
      <c r="BW143" s="517">
        <v>0</v>
      </c>
      <c r="BX143" s="517">
        <v>0</v>
      </c>
      <c r="BY143" s="517">
        <v>0</v>
      </c>
      <c r="BZ143" s="517">
        <v>0</v>
      </c>
      <c r="CA143" s="517">
        <v>0</v>
      </c>
      <c r="CB143" s="517">
        <v>0</v>
      </c>
      <c r="CC143" s="517">
        <v>0</v>
      </c>
      <c r="CD143" s="517">
        <v>0</v>
      </c>
      <c r="CE143" s="517">
        <v>0</v>
      </c>
      <c r="CF143" s="517">
        <v>0</v>
      </c>
      <c r="CG143" s="517">
        <v>0</v>
      </c>
      <c r="CH143" s="518">
        <v>0</v>
      </c>
    </row>
    <row r="144" spans="1:86" x14ac:dyDescent="0.25">
      <c r="B144" s="333" t="s">
        <v>569</v>
      </c>
      <c r="D144" s="517">
        <v>0</v>
      </c>
      <c r="E144" s="517">
        <v>0</v>
      </c>
      <c r="F144" s="517">
        <v>0</v>
      </c>
      <c r="G144" s="517">
        <v>0</v>
      </c>
      <c r="H144" s="517">
        <v>0</v>
      </c>
      <c r="I144" s="517">
        <v>0</v>
      </c>
      <c r="J144" s="517">
        <v>0</v>
      </c>
      <c r="K144" s="517">
        <v>0</v>
      </c>
      <c r="L144" s="517">
        <v>0</v>
      </c>
      <c r="M144" s="517">
        <v>0</v>
      </c>
      <c r="N144" s="517">
        <v>0</v>
      </c>
      <c r="O144" s="517">
        <v>0</v>
      </c>
      <c r="P144" s="517">
        <v>0</v>
      </c>
      <c r="Q144" s="517">
        <v>0</v>
      </c>
      <c r="R144" s="517">
        <v>0</v>
      </c>
      <c r="S144" s="517">
        <v>0</v>
      </c>
      <c r="T144" s="517">
        <v>0</v>
      </c>
      <c r="U144" s="517">
        <v>0</v>
      </c>
      <c r="V144" s="517">
        <v>0</v>
      </c>
      <c r="W144" s="517">
        <v>0</v>
      </c>
      <c r="X144" s="517">
        <v>0</v>
      </c>
      <c r="Y144" s="517">
        <v>0</v>
      </c>
      <c r="Z144" s="517">
        <v>0</v>
      </c>
      <c r="AA144" s="517">
        <v>0</v>
      </c>
      <c r="AB144" s="517">
        <v>0</v>
      </c>
      <c r="AC144" s="517">
        <v>0</v>
      </c>
      <c r="AD144" s="517">
        <v>0</v>
      </c>
      <c r="AE144" s="517">
        <v>0</v>
      </c>
      <c r="AF144" s="517">
        <v>0</v>
      </c>
      <c r="AG144" s="517">
        <v>0</v>
      </c>
      <c r="AH144" s="517">
        <v>0</v>
      </c>
      <c r="AI144" s="517">
        <v>0</v>
      </c>
      <c r="AJ144" s="517">
        <v>0</v>
      </c>
      <c r="AK144" s="517">
        <v>0</v>
      </c>
      <c r="AL144" s="517">
        <v>0</v>
      </c>
      <c r="AM144" s="517">
        <v>0</v>
      </c>
      <c r="AN144" s="517">
        <v>0</v>
      </c>
      <c r="AO144" s="517">
        <v>0</v>
      </c>
      <c r="AP144" s="517">
        <v>0</v>
      </c>
      <c r="AQ144" s="517">
        <v>0</v>
      </c>
      <c r="AR144" s="517">
        <v>0</v>
      </c>
      <c r="AS144" s="517">
        <v>0</v>
      </c>
      <c r="AT144" s="517">
        <v>0</v>
      </c>
      <c r="AU144" s="517">
        <v>0</v>
      </c>
      <c r="AV144" s="517">
        <v>0</v>
      </c>
      <c r="AW144" s="517">
        <v>0</v>
      </c>
      <c r="AX144" s="517">
        <v>0</v>
      </c>
      <c r="AY144" s="517">
        <v>1634</v>
      </c>
      <c r="AZ144" s="517">
        <v>1622</v>
      </c>
      <c r="BA144" s="517">
        <v>1618</v>
      </c>
      <c r="BB144" s="517">
        <v>1581</v>
      </c>
      <c r="BC144" s="517">
        <v>1569</v>
      </c>
      <c r="BD144" s="517">
        <v>1573</v>
      </c>
      <c r="BE144" s="517">
        <v>1572</v>
      </c>
      <c r="BF144" s="517">
        <v>1586</v>
      </c>
      <c r="BG144" s="517">
        <v>1570</v>
      </c>
      <c r="BH144" s="517">
        <v>1543</v>
      </c>
      <c r="BI144" s="517">
        <v>1500</v>
      </c>
      <c r="BJ144" s="517">
        <v>1456</v>
      </c>
      <c r="BK144" s="517">
        <v>1413</v>
      </c>
      <c r="BL144" s="517">
        <v>1346</v>
      </c>
      <c r="BM144" s="517">
        <v>1177</v>
      </c>
      <c r="BN144" s="517">
        <v>1054</v>
      </c>
      <c r="BO144" s="517">
        <v>909</v>
      </c>
      <c r="BP144" s="517">
        <v>566</v>
      </c>
      <c r="BQ144" s="517">
        <v>192</v>
      </c>
      <c r="BR144" s="517">
        <v>38</v>
      </c>
      <c r="BS144" s="517">
        <v>10</v>
      </c>
      <c r="BT144" s="517">
        <v>3</v>
      </c>
      <c r="BU144" s="517">
        <v>2</v>
      </c>
      <c r="BV144" s="517">
        <v>0</v>
      </c>
      <c r="BW144" s="517">
        <v>0</v>
      </c>
      <c r="BX144" s="517">
        <v>0</v>
      </c>
      <c r="BY144" s="517">
        <v>0</v>
      </c>
      <c r="BZ144" s="517">
        <v>0</v>
      </c>
      <c r="CA144" s="517">
        <v>0</v>
      </c>
      <c r="CB144" s="517">
        <v>0</v>
      </c>
      <c r="CC144" s="517">
        <v>0</v>
      </c>
      <c r="CD144" s="517">
        <v>0</v>
      </c>
      <c r="CE144" s="517">
        <v>0</v>
      </c>
      <c r="CF144" s="517">
        <v>0</v>
      </c>
      <c r="CG144" s="517">
        <v>0</v>
      </c>
      <c r="CH144" s="518">
        <v>0</v>
      </c>
    </row>
    <row r="145" spans="1:86" x14ac:dyDescent="0.25">
      <c r="B145" s="333" t="s">
        <v>568</v>
      </c>
      <c r="D145" s="517">
        <v>0</v>
      </c>
      <c r="E145" s="517">
        <v>0</v>
      </c>
      <c r="F145" s="517">
        <v>0</v>
      </c>
      <c r="G145" s="517">
        <v>0</v>
      </c>
      <c r="H145" s="517">
        <v>0</v>
      </c>
      <c r="I145" s="517">
        <v>0</v>
      </c>
      <c r="J145" s="517">
        <v>0</v>
      </c>
      <c r="K145" s="517">
        <v>0</v>
      </c>
      <c r="L145" s="517">
        <v>0</v>
      </c>
      <c r="M145" s="517">
        <v>0</v>
      </c>
      <c r="N145" s="517">
        <v>0</v>
      </c>
      <c r="O145" s="517">
        <v>0</v>
      </c>
      <c r="P145" s="517">
        <v>0</v>
      </c>
      <c r="Q145" s="517">
        <v>0</v>
      </c>
      <c r="R145" s="517">
        <v>0</v>
      </c>
      <c r="S145" s="517">
        <v>0</v>
      </c>
      <c r="T145" s="517">
        <v>0</v>
      </c>
      <c r="U145" s="517">
        <v>0</v>
      </c>
      <c r="V145" s="517">
        <v>0</v>
      </c>
      <c r="W145" s="517">
        <v>0</v>
      </c>
      <c r="X145" s="517">
        <v>0</v>
      </c>
      <c r="Y145" s="517">
        <v>0</v>
      </c>
      <c r="Z145" s="517">
        <v>0</v>
      </c>
      <c r="AA145" s="517">
        <v>0</v>
      </c>
      <c r="AB145" s="517">
        <v>0</v>
      </c>
      <c r="AC145" s="517">
        <v>0</v>
      </c>
      <c r="AD145" s="517">
        <v>0</v>
      </c>
      <c r="AE145" s="517">
        <v>0</v>
      </c>
      <c r="AF145" s="517">
        <v>0</v>
      </c>
      <c r="AG145" s="517">
        <v>0</v>
      </c>
      <c r="AH145" s="517">
        <v>0</v>
      </c>
      <c r="AI145" s="517">
        <v>0</v>
      </c>
      <c r="AJ145" s="517">
        <v>0</v>
      </c>
      <c r="AK145" s="517">
        <v>0</v>
      </c>
      <c r="AL145" s="517">
        <v>0</v>
      </c>
      <c r="AM145" s="517">
        <v>0</v>
      </c>
      <c r="AN145" s="517">
        <v>0</v>
      </c>
      <c r="AO145" s="517">
        <v>0</v>
      </c>
      <c r="AP145" s="517">
        <v>0</v>
      </c>
      <c r="AQ145" s="517">
        <v>0</v>
      </c>
      <c r="AR145" s="517">
        <v>0</v>
      </c>
      <c r="AS145" s="517">
        <v>0</v>
      </c>
      <c r="AT145" s="517">
        <v>0</v>
      </c>
      <c r="AU145" s="517">
        <v>0</v>
      </c>
      <c r="AV145" s="517">
        <v>0</v>
      </c>
      <c r="AW145" s="517">
        <v>0</v>
      </c>
      <c r="AX145" s="517">
        <v>0</v>
      </c>
      <c r="AY145" s="517">
        <v>266</v>
      </c>
      <c r="AZ145" s="517">
        <v>210</v>
      </c>
      <c r="BA145" s="517">
        <v>148</v>
      </c>
      <c r="BB145" s="517">
        <v>78</v>
      </c>
      <c r="BC145" s="517">
        <v>26</v>
      </c>
      <c r="BD145" s="517">
        <v>7</v>
      </c>
      <c r="BE145" s="517">
        <v>2</v>
      </c>
      <c r="BF145" s="517">
        <v>0</v>
      </c>
      <c r="BG145" s="517">
        <v>0</v>
      </c>
      <c r="BH145" s="517">
        <v>0</v>
      </c>
      <c r="BI145" s="517">
        <v>0</v>
      </c>
      <c r="BJ145" s="517">
        <v>0</v>
      </c>
      <c r="BK145" s="517">
        <v>0</v>
      </c>
      <c r="BL145" s="517">
        <v>0</v>
      </c>
      <c r="BM145" s="517">
        <v>0</v>
      </c>
      <c r="BN145" s="517">
        <v>0</v>
      </c>
      <c r="BO145" s="517">
        <v>0</v>
      </c>
      <c r="BP145" s="517">
        <v>0</v>
      </c>
      <c r="BQ145" s="517">
        <v>0</v>
      </c>
      <c r="BR145" s="517">
        <v>0</v>
      </c>
      <c r="BS145" s="517">
        <v>0</v>
      </c>
      <c r="BT145" s="517">
        <v>0</v>
      </c>
      <c r="BU145" s="517">
        <v>0</v>
      </c>
      <c r="BV145" s="517">
        <v>0</v>
      </c>
      <c r="BW145" s="517">
        <v>0</v>
      </c>
      <c r="BX145" s="517">
        <v>0</v>
      </c>
      <c r="BY145" s="517">
        <v>0</v>
      </c>
      <c r="BZ145" s="517">
        <v>0</v>
      </c>
      <c r="CA145" s="517">
        <v>0</v>
      </c>
      <c r="CB145" s="517">
        <v>0</v>
      </c>
      <c r="CC145" s="517">
        <v>0</v>
      </c>
      <c r="CD145" s="517">
        <v>0</v>
      </c>
      <c r="CE145" s="517">
        <v>0</v>
      </c>
      <c r="CF145" s="517">
        <v>0</v>
      </c>
      <c r="CG145" s="517">
        <v>0</v>
      </c>
      <c r="CH145" s="518">
        <v>0</v>
      </c>
    </row>
    <row r="146" spans="1:86" x14ac:dyDescent="0.25">
      <c r="B146" s="72" t="s">
        <v>818</v>
      </c>
      <c r="D146" s="517">
        <v>0</v>
      </c>
      <c r="E146" s="517">
        <v>0</v>
      </c>
      <c r="F146" s="517">
        <v>0</v>
      </c>
      <c r="G146" s="517">
        <v>0</v>
      </c>
      <c r="H146" s="517">
        <v>0</v>
      </c>
      <c r="I146" s="517">
        <v>0</v>
      </c>
      <c r="J146" s="517">
        <v>0</v>
      </c>
      <c r="K146" s="517">
        <v>0</v>
      </c>
      <c r="L146" s="517">
        <v>0</v>
      </c>
      <c r="M146" s="517">
        <v>0</v>
      </c>
      <c r="N146" s="517">
        <v>0</v>
      </c>
      <c r="O146" s="517">
        <v>0</v>
      </c>
      <c r="P146" s="517">
        <v>0</v>
      </c>
      <c r="Q146" s="517">
        <v>0</v>
      </c>
      <c r="R146" s="517">
        <v>0</v>
      </c>
      <c r="S146" s="517">
        <v>0</v>
      </c>
      <c r="T146" s="517">
        <v>0</v>
      </c>
      <c r="U146" s="517">
        <v>0</v>
      </c>
      <c r="V146" s="517">
        <v>0</v>
      </c>
      <c r="W146" s="517">
        <v>0</v>
      </c>
      <c r="X146" s="517">
        <v>0</v>
      </c>
      <c r="Y146" s="517">
        <v>0</v>
      </c>
      <c r="Z146" s="517">
        <v>0</v>
      </c>
      <c r="AA146" s="517">
        <v>0</v>
      </c>
      <c r="AB146" s="517">
        <v>0</v>
      </c>
      <c r="AC146" s="517">
        <v>0</v>
      </c>
      <c r="AD146" s="517">
        <v>0</v>
      </c>
      <c r="AE146" s="517">
        <v>0</v>
      </c>
      <c r="AF146" s="517">
        <v>0</v>
      </c>
      <c r="AG146" s="517">
        <v>0</v>
      </c>
      <c r="AH146" s="517">
        <v>0</v>
      </c>
      <c r="AI146" s="517">
        <v>0</v>
      </c>
      <c r="AJ146" s="517">
        <v>0</v>
      </c>
      <c r="AK146" s="517">
        <v>0</v>
      </c>
      <c r="AL146" s="517">
        <v>0</v>
      </c>
      <c r="AM146" s="517">
        <v>0</v>
      </c>
      <c r="AN146" s="517">
        <v>0</v>
      </c>
      <c r="AO146" s="517">
        <v>0</v>
      </c>
      <c r="AP146" s="517">
        <v>0</v>
      </c>
      <c r="AQ146" s="517">
        <v>0</v>
      </c>
      <c r="AR146" s="517">
        <v>0</v>
      </c>
      <c r="AS146" s="517">
        <v>0</v>
      </c>
      <c r="AT146" s="517">
        <v>0</v>
      </c>
      <c r="AU146" s="517">
        <v>0</v>
      </c>
      <c r="AV146" s="517">
        <v>0</v>
      </c>
      <c r="AW146" s="517">
        <v>0</v>
      </c>
      <c r="AX146" s="517">
        <v>0</v>
      </c>
      <c r="AY146" s="517">
        <v>590</v>
      </c>
      <c r="AZ146" s="517">
        <v>623</v>
      </c>
      <c r="BA146" s="517">
        <v>671</v>
      </c>
      <c r="BB146" s="517">
        <v>712</v>
      </c>
      <c r="BC146" s="517">
        <v>759</v>
      </c>
      <c r="BD146" s="517">
        <v>811</v>
      </c>
      <c r="BE146" s="517">
        <v>856</v>
      </c>
      <c r="BF146" s="517">
        <v>898</v>
      </c>
      <c r="BG146" s="517">
        <v>934</v>
      </c>
      <c r="BH146" s="517">
        <v>967</v>
      </c>
      <c r="BI146" s="517">
        <v>975</v>
      </c>
      <c r="BJ146" s="517">
        <v>987</v>
      </c>
      <c r="BK146" s="517">
        <v>1002</v>
      </c>
      <c r="BL146" s="517">
        <v>986</v>
      </c>
      <c r="BM146" s="517">
        <v>854</v>
      </c>
      <c r="BN146" s="517">
        <v>773</v>
      </c>
      <c r="BO146" s="517">
        <v>668</v>
      </c>
      <c r="BP146" s="517">
        <v>399</v>
      </c>
      <c r="BQ146" s="517">
        <v>174</v>
      </c>
      <c r="BR146" s="517">
        <v>95</v>
      </c>
      <c r="BS146" s="517">
        <v>65</v>
      </c>
      <c r="BT146" s="517">
        <v>49</v>
      </c>
      <c r="BU146" s="517">
        <v>39</v>
      </c>
      <c r="BV146" s="517">
        <v>32</v>
      </c>
      <c r="BW146" s="517">
        <v>25</v>
      </c>
      <c r="BX146" s="517">
        <v>23</v>
      </c>
      <c r="BY146" s="517">
        <v>21</v>
      </c>
      <c r="BZ146" s="517">
        <v>19</v>
      </c>
      <c r="CA146" s="517">
        <v>17</v>
      </c>
      <c r="CB146" s="517">
        <v>15</v>
      </c>
      <c r="CC146" s="517">
        <v>13</v>
      </c>
      <c r="CD146" s="517">
        <v>10</v>
      </c>
      <c r="CE146" s="517">
        <v>8</v>
      </c>
      <c r="CF146" s="517">
        <v>6</v>
      </c>
      <c r="CG146" s="517">
        <v>3</v>
      </c>
      <c r="CH146" s="518">
        <v>1</v>
      </c>
    </row>
    <row r="147" spans="1:86" x14ac:dyDescent="0.25">
      <c r="B147" s="333" t="s">
        <v>569</v>
      </c>
      <c r="D147" s="517">
        <v>0</v>
      </c>
      <c r="E147" s="517">
        <v>0</v>
      </c>
      <c r="F147" s="517">
        <v>0</v>
      </c>
      <c r="G147" s="517">
        <v>0</v>
      </c>
      <c r="H147" s="517">
        <v>0</v>
      </c>
      <c r="I147" s="517">
        <v>0</v>
      </c>
      <c r="J147" s="517">
        <v>0</v>
      </c>
      <c r="K147" s="517">
        <v>0</v>
      </c>
      <c r="L147" s="517">
        <v>0</v>
      </c>
      <c r="M147" s="517">
        <v>0</v>
      </c>
      <c r="N147" s="517">
        <v>0</v>
      </c>
      <c r="O147" s="517">
        <v>0</v>
      </c>
      <c r="P147" s="517">
        <v>0</v>
      </c>
      <c r="Q147" s="517">
        <v>0</v>
      </c>
      <c r="R147" s="517">
        <v>0</v>
      </c>
      <c r="S147" s="517">
        <v>0</v>
      </c>
      <c r="T147" s="517">
        <v>0</v>
      </c>
      <c r="U147" s="517">
        <v>0</v>
      </c>
      <c r="V147" s="517">
        <v>0</v>
      </c>
      <c r="W147" s="517">
        <v>0</v>
      </c>
      <c r="X147" s="517">
        <v>0</v>
      </c>
      <c r="Y147" s="517">
        <v>0</v>
      </c>
      <c r="Z147" s="517">
        <v>0</v>
      </c>
      <c r="AA147" s="517">
        <v>0</v>
      </c>
      <c r="AB147" s="517">
        <v>0</v>
      </c>
      <c r="AC147" s="517">
        <v>0</v>
      </c>
      <c r="AD147" s="517">
        <v>0</v>
      </c>
      <c r="AE147" s="517">
        <v>0</v>
      </c>
      <c r="AF147" s="517">
        <v>0</v>
      </c>
      <c r="AG147" s="517">
        <v>0</v>
      </c>
      <c r="AH147" s="517">
        <v>0</v>
      </c>
      <c r="AI147" s="517">
        <v>0</v>
      </c>
      <c r="AJ147" s="517">
        <v>0</v>
      </c>
      <c r="AK147" s="517">
        <v>0</v>
      </c>
      <c r="AL147" s="517">
        <v>0</v>
      </c>
      <c r="AM147" s="517">
        <v>0</v>
      </c>
      <c r="AN147" s="517">
        <v>0</v>
      </c>
      <c r="AO147" s="517">
        <v>0</v>
      </c>
      <c r="AP147" s="517">
        <v>0</v>
      </c>
      <c r="AQ147" s="517">
        <v>0</v>
      </c>
      <c r="AR147" s="517">
        <v>0</v>
      </c>
      <c r="AS147" s="517">
        <v>0</v>
      </c>
      <c r="AT147" s="517">
        <v>0</v>
      </c>
      <c r="AU147" s="517">
        <v>0</v>
      </c>
      <c r="AV147" s="517">
        <v>0</v>
      </c>
      <c r="AW147" s="517">
        <v>0</v>
      </c>
      <c r="AX147" s="517">
        <v>0</v>
      </c>
      <c r="AY147" s="517">
        <v>584</v>
      </c>
      <c r="AZ147" s="517">
        <v>618</v>
      </c>
      <c r="BA147" s="517">
        <v>667</v>
      </c>
      <c r="BB147" s="517">
        <v>707</v>
      </c>
      <c r="BC147" s="517">
        <v>759</v>
      </c>
      <c r="BD147" s="517">
        <v>811</v>
      </c>
      <c r="BE147" s="517">
        <v>856</v>
      </c>
      <c r="BF147" s="517">
        <v>898</v>
      </c>
      <c r="BG147" s="517">
        <v>934</v>
      </c>
      <c r="BH147" s="517">
        <v>967</v>
      </c>
      <c r="BI147" s="517">
        <v>975</v>
      </c>
      <c r="BJ147" s="517">
        <v>987</v>
      </c>
      <c r="BK147" s="517">
        <v>1002</v>
      </c>
      <c r="BL147" s="517">
        <v>986</v>
      </c>
      <c r="BM147" s="517">
        <v>854</v>
      </c>
      <c r="BN147" s="517">
        <v>773</v>
      </c>
      <c r="BO147" s="517">
        <v>668</v>
      </c>
      <c r="BP147" s="517">
        <v>399</v>
      </c>
      <c r="BQ147" s="517">
        <v>174</v>
      </c>
      <c r="BR147" s="517">
        <v>95</v>
      </c>
      <c r="BS147" s="517">
        <v>65</v>
      </c>
      <c r="BT147" s="517">
        <v>49</v>
      </c>
      <c r="BU147" s="517">
        <v>39</v>
      </c>
      <c r="BV147" s="517">
        <v>32</v>
      </c>
      <c r="BW147" s="517">
        <v>25</v>
      </c>
      <c r="BX147" s="517">
        <v>23</v>
      </c>
      <c r="BY147" s="517">
        <v>21</v>
      </c>
      <c r="BZ147" s="517">
        <v>19</v>
      </c>
      <c r="CA147" s="517">
        <v>17</v>
      </c>
      <c r="CB147" s="517">
        <v>15</v>
      </c>
      <c r="CC147" s="517">
        <v>13</v>
      </c>
      <c r="CD147" s="517">
        <v>10</v>
      </c>
      <c r="CE147" s="517">
        <v>8</v>
      </c>
      <c r="CF147" s="517">
        <v>6</v>
      </c>
      <c r="CG147" s="517">
        <v>3</v>
      </c>
      <c r="CH147" s="518">
        <v>1</v>
      </c>
    </row>
    <row r="148" spans="1:86" x14ac:dyDescent="0.25">
      <c r="B148" s="333" t="s">
        <v>568</v>
      </c>
      <c r="D148" s="517">
        <v>0</v>
      </c>
      <c r="E148" s="517">
        <v>0</v>
      </c>
      <c r="F148" s="517">
        <v>0</v>
      </c>
      <c r="G148" s="517">
        <v>0</v>
      </c>
      <c r="H148" s="517">
        <v>0</v>
      </c>
      <c r="I148" s="517">
        <v>0</v>
      </c>
      <c r="J148" s="517">
        <v>0</v>
      </c>
      <c r="K148" s="517">
        <v>0</v>
      </c>
      <c r="L148" s="517">
        <v>0</v>
      </c>
      <c r="M148" s="517">
        <v>0</v>
      </c>
      <c r="N148" s="517">
        <v>0</v>
      </c>
      <c r="O148" s="517">
        <v>0</v>
      </c>
      <c r="P148" s="517">
        <v>0</v>
      </c>
      <c r="Q148" s="517">
        <v>0</v>
      </c>
      <c r="R148" s="517">
        <v>0</v>
      </c>
      <c r="S148" s="517">
        <v>0</v>
      </c>
      <c r="T148" s="517">
        <v>0</v>
      </c>
      <c r="U148" s="517">
        <v>0</v>
      </c>
      <c r="V148" s="517">
        <v>0</v>
      </c>
      <c r="W148" s="517">
        <v>0</v>
      </c>
      <c r="X148" s="517">
        <v>0</v>
      </c>
      <c r="Y148" s="517">
        <v>0</v>
      </c>
      <c r="Z148" s="517">
        <v>0</v>
      </c>
      <c r="AA148" s="517">
        <v>0</v>
      </c>
      <c r="AB148" s="517">
        <v>0</v>
      </c>
      <c r="AC148" s="517">
        <v>0</v>
      </c>
      <c r="AD148" s="517">
        <v>0</v>
      </c>
      <c r="AE148" s="517">
        <v>0</v>
      </c>
      <c r="AF148" s="517">
        <v>0</v>
      </c>
      <c r="AG148" s="517">
        <v>0</v>
      </c>
      <c r="AH148" s="517">
        <v>0</v>
      </c>
      <c r="AI148" s="517">
        <v>0</v>
      </c>
      <c r="AJ148" s="517">
        <v>0</v>
      </c>
      <c r="AK148" s="517">
        <v>0</v>
      </c>
      <c r="AL148" s="517">
        <v>0</v>
      </c>
      <c r="AM148" s="517">
        <v>0</v>
      </c>
      <c r="AN148" s="517">
        <v>0</v>
      </c>
      <c r="AO148" s="517">
        <v>0</v>
      </c>
      <c r="AP148" s="517">
        <v>0</v>
      </c>
      <c r="AQ148" s="517">
        <v>0</v>
      </c>
      <c r="AR148" s="517">
        <v>0</v>
      </c>
      <c r="AS148" s="517">
        <v>0</v>
      </c>
      <c r="AT148" s="517">
        <v>0</v>
      </c>
      <c r="AU148" s="517">
        <v>0</v>
      </c>
      <c r="AV148" s="517">
        <v>0</v>
      </c>
      <c r="AW148" s="517">
        <v>0</v>
      </c>
      <c r="AX148" s="517">
        <v>0</v>
      </c>
      <c r="AY148" s="517">
        <v>6</v>
      </c>
      <c r="AZ148" s="517">
        <v>5</v>
      </c>
      <c r="BA148" s="517">
        <v>4</v>
      </c>
      <c r="BB148" s="517">
        <v>5</v>
      </c>
      <c r="BC148" s="517">
        <v>0</v>
      </c>
      <c r="BD148" s="517">
        <v>0</v>
      </c>
      <c r="BE148" s="517">
        <v>0</v>
      </c>
      <c r="BF148" s="517">
        <v>0</v>
      </c>
      <c r="BG148" s="517">
        <v>0</v>
      </c>
      <c r="BH148" s="517">
        <v>0</v>
      </c>
      <c r="BI148" s="517">
        <v>0</v>
      </c>
      <c r="BJ148" s="517">
        <v>0</v>
      </c>
      <c r="BK148" s="517">
        <v>0</v>
      </c>
      <c r="BL148" s="517">
        <v>0</v>
      </c>
      <c r="BM148" s="517">
        <v>0</v>
      </c>
      <c r="BN148" s="517">
        <v>0</v>
      </c>
      <c r="BO148" s="517">
        <v>0</v>
      </c>
      <c r="BP148" s="517">
        <v>0</v>
      </c>
      <c r="BQ148" s="517">
        <v>0</v>
      </c>
      <c r="BR148" s="517">
        <v>0</v>
      </c>
      <c r="BS148" s="517">
        <v>0</v>
      </c>
      <c r="BT148" s="517">
        <v>0</v>
      </c>
      <c r="BU148" s="517">
        <v>0</v>
      </c>
      <c r="BV148" s="517">
        <v>0</v>
      </c>
      <c r="BW148" s="517">
        <v>0</v>
      </c>
      <c r="BX148" s="517">
        <v>0</v>
      </c>
      <c r="BY148" s="517">
        <v>0</v>
      </c>
      <c r="BZ148" s="517">
        <v>0</v>
      </c>
      <c r="CA148" s="517">
        <v>0</v>
      </c>
      <c r="CB148" s="517">
        <v>0</v>
      </c>
      <c r="CC148" s="517">
        <v>0</v>
      </c>
      <c r="CD148" s="517">
        <v>0</v>
      </c>
      <c r="CE148" s="517">
        <v>0</v>
      </c>
      <c r="CF148" s="517">
        <v>0</v>
      </c>
      <c r="CG148" s="517">
        <v>0</v>
      </c>
      <c r="CH148" s="518">
        <v>0</v>
      </c>
    </row>
    <row r="149" spans="1:86" x14ac:dyDescent="0.25">
      <c r="B149" s="333"/>
      <c r="D149" s="517"/>
      <c r="E149" s="517"/>
      <c r="F149" s="517"/>
      <c r="G149" s="517"/>
      <c r="H149" s="517"/>
      <c r="I149" s="517"/>
      <c r="J149" s="517"/>
      <c r="K149" s="517"/>
      <c r="L149" s="517"/>
      <c r="M149" s="517"/>
      <c r="N149" s="517"/>
      <c r="O149" s="517"/>
      <c r="P149" s="517"/>
      <c r="Q149" s="517"/>
      <c r="R149" s="517"/>
      <c r="S149" s="517"/>
      <c r="T149" s="517"/>
      <c r="U149" s="517"/>
      <c r="V149" s="517"/>
      <c r="W149" s="517"/>
      <c r="X149" s="517"/>
      <c r="Y149" s="517"/>
      <c r="Z149" s="517"/>
      <c r="AA149" s="517"/>
      <c r="AB149" s="517"/>
      <c r="AC149" s="517"/>
      <c r="AD149" s="517"/>
      <c r="AE149" s="517"/>
      <c r="AF149" s="517"/>
      <c r="AG149" s="517"/>
      <c r="AH149" s="517"/>
      <c r="AI149" s="517"/>
      <c r="AJ149" s="517"/>
      <c r="AK149" s="517"/>
      <c r="AL149" s="517"/>
      <c r="AM149" s="517"/>
      <c r="AN149" s="517"/>
      <c r="AO149" s="517"/>
      <c r="AP149" s="517"/>
      <c r="AQ149" s="517"/>
      <c r="AR149" s="517"/>
      <c r="AS149" s="517"/>
      <c r="AT149" s="517"/>
      <c r="AU149" s="517"/>
      <c r="AV149" s="517"/>
      <c r="AW149" s="517"/>
      <c r="AX149" s="517"/>
      <c r="AY149" s="517"/>
      <c r="AZ149" s="517"/>
      <c r="BA149" s="517"/>
      <c r="BB149" s="517"/>
      <c r="BC149" s="517"/>
      <c r="BD149" s="517"/>
      <c r="BE149" s="517"/>
      <c r="BF149" s="517"/>
      <c r="BG149" s="517"/>
      <c r="BH149" s="517"/>
      <c r="BI149" s="517"/>
      <c r="BJ149" s="517"/>
      <c r="BK149" s="517"/>
      <c r="BL149" s="517"/>
      <c r="BM149" s="517"/>
      <c r="BN149" s="517"/>
      <c r="BO149" s="517"/>
      <c r="BP149" s="517"/>
      <c r="BQ149" s="517"/>
      <c r="BR149" s="517"/>
      <c r="BS149" s="517"/>
      <c r="BT149" s="517"/>
      <c r="BU149" s="517"/>
      <c r="BV149" s="517"/>
      <c r="BW149" s="517"/>
      <c r="BX149" s="517"/>
      <c r="BY149" s="517"/>
      <c r="BZ149" s="517"/>
      <c r="CA149" s="517"/>
      <c r="CB149" s="517"/>
      <c r="CC149" s="517"/>
      <c r="CD149" s="517"/>
      <c r="CE149" s="517"/>
      <c r="CF149" s="517"/>
      <c r="CG149" s="517"/>
      <c r="CH149" s="518"/>
    </row>
    <row r="150" spans="1:86" s="287" customFormat="1" ht="15.6" x14ac:dyDescent="0.3">
      <c r="A150" s="461"/>
      <c r="B150" s="123" t="s">
        <v>408</v>
      </c>
      <c r="C150" s="467"/>
      <c r="D150" s="557" t="s">
        <v>616</v>
      </c>
      <c r="E150" s="557" t="s">
        <v>616</v>
      </c>
      <c r="F150" s="557" t="s">
        <v>616</v>
      </c>
      <c r="G150" s="557" t="s">
        <v>616</v>
      </c>
      <c r="H150" s="557" t="s">
        <v>616</v>
      </c>
      <c r="I150" s="557" t="s">
        <v>616</v>
      </c>
      <c r="J150" s="557" t="s">
        <v>616</v>
      </c>
      <c r="K150" s="557" t="s">
        <v>616</v>
      </c>
      <c r="L150" s="557" t="s">
        <v>616</v>
      </c>
      <c r="M150" s="557" t="s">
        <v>616</v>
      </c>
      <c r="N150" s="557" t="s">
        <v>616</v>
      </c>
      <c r="O150" s="557" t="s">
        <v>616</v>
      </c>
      <c r="P150" s="557" t="s">
        <v>616</v>
      </c>
      <c r="Q150" s="557" t="s">
        <v>616</v>
      </c>
      <c r="R150" s="557" t="s">
        <v>616</v>
      </c>
      <c r="S150" s="557" t="s">
        <v>616</v>
      </c>
      <c r="T150" s="557" t="s">
        <v>616</v>
      </c>
      <c r="U150" s="557" t="s">
        <v>616</v>
      </c>
      <c r="V150" s="557" t="s">
        <v>616</v>
      </c>
      <c r="W150" s="557" t="s">
        <v>616</v>
      </c>
      <c r="X150" s="557" t="s">
        <v>616</v>
      </c>
      <c r="Y150" s="557" t="s">
        <v>616</v>
      </c>
      <c r="Z150" s="557" t="s">
        <v>616</v>
      </c>
      <c r="AA150" s="557" t="s">
        <v>616</v>
      </c>
      <c r="AB150" s="557" t="s">
        <v>616</v>
      </c>
      <c r="AC150" s="557" t="s">
        <v>616</v>
      </c>
      <c r="AD150" s="557" t="s">
        <v>616</v>
      </c>
      <c r="AE150" s="557" t="s">
        <v>616</v>
      </c>
      <c r="AF150" s="557" t="s">
        <v>616</v>
      </c>
      <c r="AG150" s="557" t="s">
        <v>616</v>
      </c>
      <c r="AH150" s="510">
        <v>586</v>
      </c>
      <c r="AI150" s="510">
        <v>613</v>
      </c>
      <c r="AJ150" s="510">
        <v>643</v>
      </c>
      <c r="AK150" s="510">
        <v>710</v>
      </c>
      <c r="AL150" s="510">
        <v>754</v>
      </c>
      <c r="AM150" s="510">
        <v>796</v>
      </c>
      <c r="AN150" s="510">
        <v>861</v>
      </c>
      <c r="AO150" s="510">
        <v>921</v>
      </c>
      <c r="AP150" s="510">
        <v>974</v>
      </c>
      <c r="AQ150" s="510">
        <v>1067</v>
      </c>
      <c r="AR150" s="510">
        <v>1178</v>
      </c>
      <c r="AS150" s="510">
        <v>1300</v>
      </c>
      <c r="AT150" s="510">
        <v>1441</v>
      </c>
      <c r="AU150" s="510">
        <v>1623</v>
      </c>
      <c r="AV150" s="510">
        <v>1826</v>
      </c>
      <c r="AW150" s="510">
        <v>1990</v>
      </c>
      <c r="AX150" s="510">
        <v>2142</v>
      </c>
      <c r="AY150" s="510">
        <v>0</v>
      </c>
      <c r="AZ150" s="510">
        <v>0</v>
      </c>
      <c r="BA150" s="510">
        <v>0</v>
      </c>
      <c r="BB150" s="510">
        <v>0</v>
      </c>
      <c r="BC150" s="510">
        <v>0</v>
      </c>
      <c r="BD150" s="510">
        <v>0</v>
      </c>
      <c r="BE150" s="510">
        <v>0</v>
      </c>
      <c r="BF150" s="510">
        <v>0</v>
      </c>
      <c r="BG150" s="510">
        <v>0</v>
      </c>
      <c r="BH150" s="510">
        <v>0</v>
      </c>
      <c r="BI150" s="510">
        <v>0</v>
      </c>
      <c r="BJ150" s="510">
        <v>0</v>
      </c>
      <c r="BK150" s="510">
        <v>0</v>
      </c>
      <c r="BL150" s="510">
        <v>0</v>
      </c>
      <c r="BM150" s="510">
        <v>0</v>
      </c>
      <c r="BN150" s="510">
        <v>0</v>
      </c>
      <c r="BO150" s="510">
        <v>0</v>
      </c>
      <c r="BP150" s="510">
        <v>0</v>
      </c>
      <c r="BQ150" s="510">
        <v>0</v>
      </c>
      <c r="BR150" s="510">
        <v>0</v>
      </c>
      <c r="BS150" s="510">
        <v>0</v>
      </c>
      <c r="BT150" s="510">
        <v>0</v>
      </c>
      <c r="BU150" s="510">
        <v>0</v>
      </c>
      <c r="BV150" s="510">
        <v>0</v>
      </c>
      <c r="BW150" s="510">
        <v>0</v>
      </c>
      <c r="BX150" s="510">
        <v>0</v>
      </c>
      <c r="BY150" s="510">
        <v>0</v>
      </c>
      <c r="BZ150" s="510">
        <v>0</v>
      </c>
      <c r="CA150" s="510">
        <v>0</v>
      </c>
      <c r="CB150" s="510">
        <v>0</v>
      </c>
      <c r="CC150" s="510">
        <v>0</v>
      </c>
      <c r="CD150" s="510">
        <v>0</v>
      </c>
      <c r="CE150" s="510">
        <v>0</v>
      </c>
      <c r="CF150" s="510">
        <v>0</v>
      </c>
      <c r="CG150" s="510">
        <v>0</v>
      </c>
      <c r="CH150" s="513">
        <v>0</v>
      </c>
    </row>
    <row r="151" spans="1:86" x14ac:dyDescent="0.25">
      <c r="A151" s="479"/>
      <c r="B151" s="515" t="s">
        <v>569</v>
      </c>
      <c r="D151" s="555" t="s">
        <v>616</v>
      </c>
      <c r="E151" s="555" t="s">
        <v>616</v>
      </c>
      <c r="F151" s="555" t="s">
        <v>616</v>
      </c>
      <c r="G151" s="555" t="s">
        <v>616</v>
      </c>
      <c r="H151" s="555" t="s">
        <v>616</v>
      </c>
      <c r="I151" s="555" t="s">
        <v>616</v>
      </c>
      <c r="J151" s="555" t="s">
        <v>616</v>
      </c>
      <c r="K151" s="555" t="s">
        <v>616</v>
      </c>
      <c r="L151" s="555" t="s">
        <v>616</v>
      </c>
      <c r="M151" s="555" t="s">
        <v>616</v>
      </c>
      <c r="N151" s="555" t="s">
        <v>616</v>
      </c>
      <c r="O151" s="555" t="s">
        <v>616</v>
      </c>
      <c r="P151" s="555" t="s">
        <v>616</v>
      </c>
      <c r="Q151" s="555" t="s">
        <v>616</v>
      </c>
      <c r="R151" s="555" t="s">
        <v>616</v>
      </c>
      <c r="S151" s="555" t="s">
        <v>616</v>
      </c>
      <c r="T151" s="555" t="s">
        <v>616</v>
      </c>
      <c r="U151" s="555" t="s">
        <v>616</v>
      </c>
      <c r="V151" s="555" t="s">
        <v>616</v>
      </c>
      <c r="W151" s="555" t="s">
        <v>616</v>
      </c>
      <c r="X151" s="555" t="s">
        <v>616</v>
      </c>
      <c r="Y151" s="555" t="s">
        <v>616</v>
      </c>
      <c r="Z151" s="555" t="s">
        <v>616</v>
      </c>
      <c r="AA151" s="555" t="s">
        <v>616</v>
      </c>
      <c r="AB151" s="555" t="s">
        <v>616</v>
      </c>
      <c r="AC151" s="555" t="s">
        <v>616</v>
      </c>
      <c r="AD151" s="555" t="s">
        <v>616</v>
      </c>
      <c r="AE151" s="555" t="s">
        <v>616</v>
      </c>
      <c r="AF151" s="555" t="s">
        <v>616</v>
      </c>
      <c r="AG151" s="555" t="s">
        <v>616</v>
      </c>
      <c r="AH151" s="517">
        <v>545</v>
      </c>
      <c r="AI151" s="517">
        <v>565</v>
      </c>
      <c r="AJ151" s="517">
        <v>591</v>
      </c>
      <c r="AK151" s="517">
        <v>654</v>
      </c>
      <c r="AL151" s="517">
        <v>694</v>
      </c>
      <c r="AM151" s="517">
        <v>730</v>
      </c>
      <c r="AN151" s="517">
        <v>782</v>
      </c>
      <c r="AO151" s="517">
        <v>826</v>
      </c>
      <c r="AP151" s="517">
        <v>857</v>
      </c>
      <c r="AQ151" s="517">
        <v>926</v>
      </c>
      <c r="AR151" s="517">
        <v>1012</v>
      </c>
      <c r="AS151" s="517">
        <v>1105</v>
      </c>
      <c r="AT151" s="517">
        <v>1214</v>
      </c>
      <c r="AU151" s="517">
        <v>1366</v>
      </c>
      <c r="AV151" s="517">
        <v>1547</v>
      </c>
      <c r="AW151" s="517">
        <v>1694</v>
      </c>
      <c r="AX151" s="517">
        <v>1838</v>
      </c>
      <c r="AY151" s="517">
        <v>0</v>
      </c>
      <c r="AZ151" s="517">
        <v>0</v>
      </c>
      <c r="BA151" s="517">
        <v>0</v>
      </c>
      <c r="BB151" s="517">
        <v>0</v>
      </c>
      <c r="BC151" s="517">
        <v>0</v>
      </c>
      <c r="BD151" s="517">
        <v>0</v>
      </c>
      <c r="BE151" s="517">
        <v>0</v>
      </c>
      <c r="BF151" s="517">
        <v>0</v>
      </c>
      <c r="BG151" s="517">
        <v>0</v>
      </c>
      <c r="BH151" s="517">
        <v>0</v>
      </c>
      <c r="BI151" s="517">
        <v>0</v>
      </c>
      <c r="BJ151" s="517">
        <v>0</v>
      </c>
      <c r="BK151" s="517">
        <v>0</v>
      </c>
      <c r="BL151" s="517">
        <v>0</v>
      </c>
      <c r="BM151" s="517">
        <v>0</v>
      </c>
      <c r="BN151" s="517">
        <v>0</v>
      </c>
      <c r="BO151" s="517">
        <v>0</v>
      </c>
      <c r="BP151" s="517">
        <v>0</v>
      </c>
      <c r="BQ151" s="517">
        <v>0</v>
      </c>
      <c r="BR151" s="517">
        <v>0</v>
      </c>
      <c r="BS151" s="517">
        <v>0</v>
      </c>
      <c r="BT151" s="517">
        <v>0</v>
      </c>
      <c r="BU151" s="517">
        <v>0</v>
      </c>
      <c r="BV151" s="517">
        <v>0</v>
      </c>
      <c r="BW151" s="517">
        <v>0</v>
      </c>
      <c r="BX151" s="517">
        <v>0</v>
      </c>
      <c r="BY151" s="517">
        <v>0</v>
      </c>
      <c r="BZ151" s="517">
        <v>0</v>
      </c>
      <c r="CA151" s="517">
        <v>0</v>
      </c>
      <c r="CB151" s="517">
        <v>0</v>
      </c>
      <c r="CC151" s="517">
        <v>0</v>
      </c>
      <c r="CD151" s="517">
        <v>0</v>
      </c>
      <c r="CE151" s="517">
        <v>0</v>
      </c>
      <c r="CF151" s="517">
        <v>0</v>
      </c>
      <c r="CG151" s="517">
        <v>0</v>
      </c>
      <c r="CH151" s="518">
        <v>0</v>
      </c>
    </row>
    <row r="152" spans="1:86" x14ac:dyDescent="0.25">
      <c r="A152" s="479"/>
      <c r="B152" s="515" t="s">
        <v>568</v>
      </c>
      <c r="D152" s="555" t="s">
        <v>616</v>
      </c>
      <c r="E152" s="555" t="s">
        <v>616</v>
      </c>
      <c r="F152" s="555" t="s">
        <v>616</v>
      </c>
      <c r="G152" s="555" t="s">
        <v>616</v>
      </c>
      <c r="H152" s="555" t="s">
        <v>616</v>
      </c>
      <c r="I152" s="555" t="s">
        <v>616</v>
      </c>
      <c r="J152" s="555" t="s">
        <v>616</v>
      </c>
      <c r="K152" s="555" t="s">
        <v>616</v>
      </c>
      <c r="L152" s="555" t="s">
        <v>616</v>
      </c>
      <c r="M152" s="555" t="s">
        <v>616</v>
      </c>
      <c r="N152" s="555" t="s">
        <v>616</v>
      </c>
      <c r="O152" s="555" t="s">
        <v>616</v>
      </c>
      <c r="P152" s="555" t="s">
        <v>616</v>
      </c>
      <c r="Q152" s="555" t="s">
        <v>616</v>
      </c>
      <c r="R152" s="555" t="s">
        <v>616</v>
      </c>
      <c r="S152" s="555" t="s">
        <v>616</v>
      </c>
      <c r="T152" s="555" t="s">
        <v>616</v>
      </c>
      <c r="U152" s="555" t="s">
        <v>616</v>
      </c>
      <c r="V152" s="555" t="s">
        <v>616</v>
      </c>
      <c r="W152" s="555" t="s">
        <v>616</v>
      </c>
      <c r="X152" s="555" t="s">
        <v>616</v>
      </c>
      <c r="Y152" s="555" t="s">
        <v>616</v>
      </c>
      <c r="Z152" s="555" t="s">
        <v>616</v>
      </c>
      <c r="AA152" s="555" t="s">
        <v>616</v>
      </c>
      <c r="AB152" s="555" t="s">
        <v>616</v>
      </c>
      <c r="AC152" s="555" t="s">
        <v>616</v>
      </c>
      <c r="AD152" s="555" t="s">
        <v>616</v>
      </c>
      <c r="AE152" s="555" t="s">
        <v>616</v>
      </c>
      <c r="AF152" s="555" t="s">
        <v>616</v>
      </c>
      <c r="AG152" s="555" t="s">
        <v>616</v>
      </c>
      <c r="AH152" s="517">
        <v>40</v>
      </c>
      <c r="AI152" s="517">
        <v>48</v>
      </c>
      <c r="AJ152" s="517">
        <v>52</v>
      </c>
      <c r="AK152" s="517">
        <v>56</v>
      </c>
      <c r="AL152" s="517">
        <v>60</v>
      </c>
      <c r="AM152" s="517">
        <v>66</v>
      </c>
      <c r="AN152" s="517">
        <v>79</v>
      </c>
      <c r="AO152" s="517">
        <v>95</v>
      </c>
      <c r="AP152" s="517">
        <v>117</v>
      </c>
      <c r="AQ152" s="517">
        <v>142</v>
      </c>
      <c r="AR152" s="517">
        <v>166</v>
      </c>
      <c r="AS152" s="517">
        <v>195</v>
      </c>
      <c r="AT152" s="517">
        <v>228</v>
      </c>
      <c r="AU152" s="517">
        <v>257</v>
      </c>
      <c r="AV152" s="517">
        <v>279</v>
      </c>
      <c r="AW152" s="517">
        <v>297</v>
      </c>
      <c r="AX152" s="517">
        <v>305</v>
      </c>
      <c r="AY152" s="517">
        <v>0</v>
      </c>
      <c r="AZ152" s="517">
        <v>0</v>
      </c>
      <c r="BA152" s="517">
        <v>0</v>
      </c>
      <c r="BB152" s="517">
        <v>0</v>
      </c>
      <c r="BC152" s="517">
        <v>0</v>
      </c>
      <c r="BD152" s="517">
        <v>0</v>
      </c>
      <c r="BE152" s="517">
        <v>0</v>
      </c>
      <c r="BF152" s="517">
        <v>0</v>
      </c>
      <c r="BG152" s="517">
        <v>0</v>
      </c>
      <c r="BH152" s="517">
        <v>0</v>
      </c>
      <c r="BI152" s="517">
        <v>0</v>
      </c>
      <c r="BJ152" s="517">
        <v>0</v>
      </c>
      <c r="BK152" s="517">
        <v>0</v>
      </c>
      <c r="BL152" s="517">
        <v>0</v>
      </c>
      <c r="BM152" s="517">
        <v>0</v>
      </c>
      <c r="BN152" s="517">
        <v>0</v>
      </c>
      <c r="BO152" s="517">
        <v>0</v>
      </c>
      <c r="BP152" s="517">
        <v>0</v>
      </c>
      <c r="BQ152" s="517">
        <v>0</v>
      </c>
      <c r="BR152" s="517">
        <v>0</v>
      </c>
      <c r="BS152" s="517">
        <v>0</v>
      </c>
      <c r="BT152" s="517">
        <v>0</v>
      </c>
      <c r="BU152" s="517">
        <v>0</v>
      </c>
      <c r="BV152" s="517">
        <v>0</v>
      </c>
      <c r="BW152" s="517">
        <v>0</v>
      </c>
      <c r="BX152" s="517">
        <v>0</v>
      </c>
      <c r="BY152" s="517">
        <v>0</v>
      </c>
      <c r="BZ152" s="517">
        <v>0</v>
      </c>
      <c r="CA152" s="517">
        <v>0</v>
      </c>
      <c r="CB152" s="517">
        <v>0</v>
      </c>
      <c r="CC152" s="517">
        <v>0</v>
      </c>
      <c r="CD152" s="517">
        <v>0</v>
      </c>
      <c r="CE152" s="517">
        <v>0</v>
      </c>
      <c r="CF152" s="517">
        <v>0</v>
      </c>
      <c r="CG152" s="517">
        <v>0</v>
      </c>
      <c r="CH152" s="518">
        <v>0</v>
      </c>
    </row>
    <row r="153" spans="1:86" x14ac:dyDescent="0.25">
      <c r="B153" s="72" t="s">
        <v>819</v>
      </c>
      <c r="D153" s="517">
        <v>0</v>
      </c>
      <c r="E153" s="517">
        <v>0</v>
      </c>
      <c r="F153" s="517">
        <v>0</v>
      </c>
      <c r="G153" s="517">
        <v>0</v>
      </c>
      <c r="H153" s="517">
        <v>0</v>
      </c>
      <c r="I153" s="517">
        <v>0</v>
      </c>
      <c r="J153" s="517">
        <v>0</v>
      </c>
      <c r="K153" s="517">
        <v>0</v>
      </c>
      <c r="L153" s="517">
        <v>0</v>
      </c>
      <c r="M153" s="517">
        <v>0</v>
      </c>
      <c r="N153" s="517">
        <v>0</v>
      </c>
      <c r="O153" s="517">
        <v>0</v>
      </c>
      <c r="P153" s="517">
        <v>0</v>
      </c>
      <c r="Q153" s="517">
        <v>0</v>
      </c>
      <c r="R153" s="517">
        <v>0</v>
      </c>
      <c r="S153" s="517">
        <v>0</v>
      </c>
      <c r="T153" s="517">
        <v>0</v>
      </c>
      <c r="U153" s="517">
        <v>0</v>
      </c>
      <c r="V153" s="517">
        <v>0</v>
      </c>
      <c r="W153" s="517">
        <v>0</v>
      </c>
      <c r="X153" s="517">
        <v>0</v>
      </c>
      <c r="Y153" s="517">
        <v>0</v>
      </c>
      <c r="Z153" s="517">
        <v>0</v>
      </c>
      <c r="AA153" s="517">
        <v>0</v>
      </c>
      <c r="AB153" s="517">
        <v>0</v>
      </c>
      <c r="AC153" s="517">
        <v>0</v>
      </c>
      <c r="AD153" s="517">
        <v>0</v>
      </c>
      <c r="AE153" s="517">
        <v>0</v>
      </c>
      <c r="AF153" s="517">
        <v>0</v>
      </c>
      <c r="AG153" s="517">
        <v>0</v>
      </c>
      <c r="AH153" s="517">
        <v>0</v>
      </c>
      <c r="AI153" s="517">
        <v>0</v>
      </c>
      <c r="AJ153" s="517">
        <v>0</v>
      </c>
      <c r="AK153" s="517">
        <v>0</v>
      </c>
      <c r="AL153" s="517">
        <v>0</v>
      </c>
      <c r="AM153" s="517">
        <v>0</v>
      </c>
      <c r="AN153" s="517">
        <v>813</v>
      </c>
      <c r="AO153" s="517">
        <v>864</v>
      </c>
      <c r="AP153" s="517">
        <v>900</v>
      </c>
      <c r="AQ153" s="517">
        <v>964</v>
      </c>
      <c r="AR153" s="517">
        <v>1030</v>
      </c>
      <c r="AS153" s="517">
        <v>1099</v>
      </c>
      <c r="AT153" s="517">
        <v>1181</v>
      </c>
      <c r="AU153" s="517">
        <v>1303</v>
      </c>
      <c r="AV153" s="517">
        <v>1439</v>
      </c>
      <c r="AW153" s="517">
        <v>1540</v>
      </c>
      <c r="AX153" s="517">
        <v>1624</v>
      </c>
      <c r="AY153" s="517">
        <v>0</v>
      </c>
      <c r="AZ153" s="517">
        <v>0</v>
      </c>
      <c r="BA153" s="517">
        <v>0</v>
      </c>
      <c r="BB153" s="517">
        <v>0</v>
      </c>
      <c r="BC153" s="517">
        <v>0</v>
      </c>
      <c r="BD153" s="517">
        <v>0</v>
      </c>
      <c r="BE153" s="517">
        <v>0</v>
      </c>
      <c r="BF153" s="517">
        <v>0</v>
      </c>
      <c r="BG153" s="517">
        <v>0</v>
      </c>
      <c r="BH153" s="517">
        <v>0</v>
      </c>
      <c r="BI153" s="517">
        <v>0</v>
      </c>
      <c r="BJ153" s="517">
        <v>0</v>
      </c>
      <c r="BK153" s="517">
        <v>0</v>
      </c>
      <c r="BL153" s="517">
        <v>0</v>
      </c>
      <c r="BM153" s="517">
        <v>0</v>
      </c>
      <c r="BN153" s="517">
        <v>0</v>
      </c>
      <c r="BO153" s="517">
        <v>0</v>
      </c>
      <c r="BP153" s="517">
        <v>0</v>
      </c>
      <c r="BQ153" s="517">
        <v>0</v>
      </c>
      <c r="BR153" s="517">
        <v>0</v>
      </c>
      <c r="BS153" s="517">
        <v>0</v>
      </c>
      <c r="BT153" s="517">
        <v>0</v>
      </c>
      <c r="BU153" s="517">
        <v>0</v>
      </c>
      <c r="BV153" s="517">
        <v>0</v>
      </c>
      <c r="BW153" s="517">
        <v>0</v>
      </c>
      <c r="BX153" s="517">
        <v>0</v>
      </c>
      <c r="BY153" s="517">
        <v>0</v>
      </c>
      <c r="BZ153" s="517">
        <v>0</v>
      </c>
      <c r="CA153" s="517">
        <v>0</v>
      </c>
      <c r="CB153" s="517">
        <v>0</v>
      </c>
      <c r="CC153" s="517">
        <v>0</v>
      </c>
      <c r="CD153" s="517">
        <v>0</v>
      </c>
      <c r="CE153" s="517">
        <v>0</v>
      </c>
      <c r="CF153" s="517">
        <v>0</v>
      </c>
      <c r="CG153" s="517">
        <v>0</v>
      </c>
      <c r="CH153" s="518">
        <v>0</v>
      </c>
    </row>
    <row r="154" spans="1:86" x14ac:dyDescent="0.25">
      <c r="B154" s="333" t="s">
        <v>569</v>
      </c>
      <c r="D154" s="517">
        <v>0</v>
      </c>
      <c r="E154" s="517">
        <v>0</v>
      </c>
      <c r="F154" s="517">
        <v>0</v>
      </c>
      <c r="G154" s="517">
        <v>0</v>
      </c>
      <c r="H154" s="517">
        <v>0</v>
      </c>
      <c r="I154" s="517">
        <v>0</v>
      </c>
      <c r="J154" s="517">
        <v>0</v>
      </c>
      <c r="K154" s="517">
        <v>0</v>
      </c>
      <c r="L154" s="517">
        <v>0</v>
      </c>
      <c r="M154" s="517">
        <v>0</v>
      </c>
      <c r="N154" s="517">
        <v>0</v>
      </c>
      <c r="O154" s="517">
        <v>0</v>
      </c>
      <c r="P154" s="517">
        <v>0</v>
      </c>
      <c r="Q154" s="517">
        <v>0</v>
      </c>
      <c r="R154" s="517">
        <v>0</v>
      </c>
      <c r="S154" s="517">
        <v>0</v>
      </c>
      <c r="T154" s="517">
        <v>0</v>
      </c>
      <c r="U154" s="517">
        <v>0</v>
      </c>
      <c r="V154" s="517">
        <v>0</v>
      </c>
      <c r="W154" s="517">
        <v>0</v>
      </c>
      <c r="X154" s="517">
        <v>0</v>
      </c>
      <c r="Y154" s="517">
        <v>0</v>
      </c>
      <c r="Z154" s="517">
        <v>0</v>
      </c>
      <c r="AA154" s="517">
        <v>0</v>
      </c>
      <c r="AB154" s="517">
        <v>0</v>
      </c>
      <c r="AC154" s="517">
        <v>0</v>
      </c>
      <c r="AD154" s="517">
        <v>0</v>
      </c>
      <c r="AE154" s="517">
        <v>0</v>
      </c>
      <c r="AF154" s="517">
        <v>0</v>
      </c>
      <c r="AG154" s="517">
        <v>0</v>
      </c>
      <c r="AH154" s="517">
        <v>0</v>
      </c>
      <c r="AI154" s="517">
        <v>0</v>
      </c>
      <c r="AJ154" s="517">
        <v>0</v>
      </c>
      <c r="AK154" s="517">
        <v>0</v>
      </c>
      <c r="AL154" s="517">
        <v>0</v>
      </c>
      <c r="AM154" s="517">
        <v>0</v>
      </c>
      <c r="AN154" s="517">
        <v>734</v>
      </c>
      <c r="AO154" s="517">
        <v>768</v>
      </c>
      <c r="AP154" s="517">
        <v>782</v>
      </c>
      <c r="AQ154" s="517">
        <v>823</v>
      </c>
      <c r="AR154" s="517">
        <v>864</v>
      </c>
      <c r="AS154" s="517">
        <v>904</v>
      </c>
      <c r="AT154" s="517">
        <v>955</v>
      </c>
      <c r="AU154" s="517">
        <v>1048</v>
      </c>
      <c r="AV154" s="517">
        <v>1164</v>
      </c>
      <c r="AW154" s="517">
        <v>1249</v>
      </c>
      <c r="AX154" s="517">
        <v>1325</v>
      </c>
      <c r="AY154" s="517">
        <v>0</v>
      </c>
      <c r="AZ154" s="517">
        <v>0</v>
      </c>
      <c r="BA154" s="517">
        <v>0</v>
      </c>
      <c r="BB154" s="517">
        <v>0</v>
      </c>
      <c r="BC154" s="517">
        <v>0</v>
      </c>
      <c r="BD154" s="517">
        <v>0</v>
      </c>
      <c r="BE154" s="517">
        <v>0</v>
      </c>
      <c r="BF154" s="517">
        <v>0</v>
      </c>
      <c r="BG154" s="517">
        <v>0</v>
      </c>
      <c r="BH154" s="517">
        <v>0</v>
      </c>
      <c r="BI154" s="517">
        <v>0</v>
      </c>
      <c r="BJ154" s="517">
        <v>0</v>
      </c>
      <c r="BK154" s="517">
        <v>0</v>
      </c>
      <c r="BL154" s="517">
        <v>0</v>
      </c>
      <c r="BM154" s="517">
        <v>0</v>
      </c>
      <c r="BN154" s="517">
        <v>0</v>
      </c>
      <c r="BO154" s="517">
        <v>0</v>
      </c>
      <c r="BP154" s="517">
        <v>0</v>
      </c>
      <c r="BQ154" s="517">
        <v>0</v>
      </c>
      <c r="BR154" s="517">
        <v>0</v>
      </c>
      <c r="BS154" s="517">
        <v>0</v>
      </c>
      <c r="BT154" s="517">
        <v>0</v>
      </c>
      <c r="BU154" s="517">
        <v>0</v>
      </c>
      <c r="BV154" s="517">
        <v>0</v>
      </c>
      <c r="BW154" s="517">
        <v>0</v>
      </c>
      <c r="BX154" s="517">
        <v>0</v>
      </c>
      <c r="BY154" s="517">
        <v>0</v>
      </c>
      <c r="BZ154" s="517">
        <v>0</v>
      </c>
      <c r="CA154" s="517">
        <v>0</v>
      </c>
      <c r="CB154" s="517">
        <v>0</v>
      </c>
      <c r="CC154" s="517">
        <v>0</v>
      </c>
      <c r="CD154" s="517">
        <v>0</v>
      </c>
      <c r="CE154" s="517">
        <v>0</v>
      </c>
      <c r="CF154" s="517">
        <v>0</v>
      </c>
      <c r="CG154" s="517">
        <v>0</v>
      </c>
      <c r="CH154" s="518">
        <v>0</v>
      </c>
    </row>
    <row r="155" spans="1:86" x14ac:dyDescent="0.25">
      <c r="B155" s="333" t="s">
        <v>568</v>
      </c>
      <c r="D155" s="517">
        <v>0</v>
      </c>
      <c r="E155" s="517">
        <v>0</v>
      </c>
      <c r="F155" s="517">
        <v>0</v>
      </c>
      <c r="G155" s="517">
        <v>0</v>
      </c>
      <c r="H155" s="517">
        <v>0</v>
      </c>
      <c r="I155" s="517">
        <v>0</v>
      </c>
      <c r="J155" s="517">
        <v>0</v>
      </c>
      <c r="K155" s="517">
        <v>0</v>
      </c>
      <c r="L155" s="517">
        <v>0</v>
      </c>
      <c r="M155" s="517">
        <v>0</v>
      </c>
      <c r="N155" s="517">
        <v>0</v>
      </c>
      <c r="O155" s="517">
        <v>0</v>
      </c>
      <c r="P155" s="517">
        <v>0</v>
      </c>
      <c r="Q155" s="517">
        <v>0</v>
      </c>
      <c r="R155" s="517">
        <v>0</v>
      </c>
      <c r="S155" s="517">
        <v>0</v>
      </c>
      <c r="T155" s="517">
        <v>0</v>
      </c>
      <c r="U155" s="517">
        <v>0</v>
      </c>
      <c r="V155" s="517">
        <v>0</v>
      </c>
      <c r="W155" s="517">
        <v>0</v>
      </c>
      <c r="X155" s="517">
        <v>0</v>
      </c>
      <c r="Y155" s="517">
        <v>0</v>
      </c>
      <c r="Z155" s="517">
        <v>0</v>
      </c>
      <c r="AA155" s="517">
        <v>0</v>
      </c>
      <c r="AB155" s="517">
        <v>0</v>
      </c>
      <c r="AC155" s="517">
        <v>0</v>
      </c>
      <c r="AD155" s="517">
        <v>0</v>
      </c>
      <c r="AE155" s="517">
        <v>0</v>
      </c>
      <c r="AF155" s="517">
        <v>0</v>
      </c>
      <c r="AG155" s="517">
        <v>0</v>
      </c>
      <c r="AH155" s="517">
        <v>0</v>
      </c>
      <c r="AI155" s="517">
        <v>0</v>
      </c>
      <c r="AJ155" s="517">
        <v>0</v>
      </c>
      <c r="AK155" s="517">
        <v>0</v>
      </c>
      <c r="AL155" s="517">
        <v>0</v>
      </c>
      <c r="AM155" s="517">
        <v>0</v>
      </c>
      <c r="AN155" s="517">
        <v>79</v>
      </c>
      <c r="AO155" s="517">
        <v>96</v>
      </c>
      <c r="AP155" s="517">
        <v>118</v>
      </c>
      <c r="AQ155" s="517">
        <v>141</v>
      </c>
      <c r="AR155" s="517">
        <v>166</v>
      </c>
      <c r="AS155" s="517">
        <v>195</v>
      </c>
      <c r="AT155" s="517">
        <v>226</v>
      </c>
      <c r="AU155" s="517">
        <v>255</v>
      </c>
      <c r="AV155" s="517">
        <v>275</v>
      </c>
      <c r="AW155" s="517">
        <v>291</v>
      </c>
      <c r="AX155" s="517">
        <v>299</v>
      </c>
      <c r="AY155" s="517">
        <v>0</v>
      </c>
      <c r="AZ155" s="517">
        <v>0</v>
      </c>
      <c r="BA155" s="517">
        <v>0</v>
      </c>
      <c r="BB155" s="517">
        <v>0</v>
      </c>
      <c r="BC155" s="517">
        <v>0</v>
      </c>
      <c r="BD155" s="517">
        <v>0</v>
      </c>
      <c r="BE155" s="517">
        <v>0</v>
      </c>
      <c r="BF155" s="517">
        <v>0</v>
      </c>
      <c r="BG155" s="517">
        <v>0</v>
      </c>
      <c r="BH155" s="517">
        <v>0</v>
      </c>
      <c r="BI155" s="517">
        <v>0</v>
      </c>
      <c r="BJ155" s="517">
        <v>0</v>
      </c>
      <c r="BK155" s="517">
        <v>0</v>
      </c>
      <c r="BL155" s="517">
        <v>0</v>
      </c>
      <c r="BM155" s="517">
        <v>0</v>
      </c>
      <c r="BN155" s="517">
        <v>0</v>
      </c>
      <c r="BO155" s="517">
        <v>0</v>
      </c>
      <c r="BP155" s="517">
        <v>0</v>
      </c>
      <c r="BQ155" s="517">
        <v>0</v>
      </c>
      <c r="BR155" s="517">
        <v>0</v>
      </c>
      <c r="BS155" s="517">
        <v>0</v>
      </c>
      <c r="BT155" s="517">
        <v>0</v>
      </c>
      <c r="BU155" s="517">
        <v>0</v>
      </c>
      <c r="BV155" s="517">
        <v>0</v>
      </c>
      <c r="BW155" s="517">
        <v>0</v>
      </c>
      <c r="BX155" s="517">
        <v>0</v>
      </c>
      <c r="BY155" s="517">
        <v>0</v>
      </c>
      <c r="BZ155" s="517">
        <v>0</v>
      </c>
      <c r="CA155" s="517">
        <v>0</v>
      </c>
      <c r="CB155" s="517">
        <v>0</v>
      </c>
      <c r="CC155" s="517">
        <v>0</v>
      </c>
      <c r="CD155" s="517">
        <v>0</v>
      </c>
      <c r="CE155" s="517">
        <v>0</v>
      </c>
      <c r="CF155" s="517">
        <v>0</v>
      </c>
      <c r="CG155" s="517">
        <v>0</v>
      </c>
      <c r="CH155" s="518">
        <v>0</v>
      </c>
    </row>
    <row r="156" spans="1:86" x14ac:dyDescent="0.25">
      <c r="A156" s="417"/>
      <c r="B156" s="72" t="s">
        <v>820</v>
      </c>
      <c r="D156" s="517">
        <v>0</v>
      </c>
      <c r="E156" s="517">
        <v>0</v>
      </c>
      <c r="F156" s="517">
        <v>0</v>
      </c>
      <c r="G156" s="517">
        <v>0</v>
      </c>
      <c r="H156" s="517">
        <v>0</v>
      </c>
      <c r="I156" s="517">
        <v>0</v>
      </c>
      <c r="J156" s="517">
        <v>0</v>
      </c>
      <c r="K156" s="517">
        <v>0</v>
      </c>
      <c r="L156" s="517">
        <v>0</v>
      </c>
      <c r="M156" s="517">
        <v>0</v>
      </c>
      <c r="N156" s="517">
        <v>0</v>
      </c>
      <c r="O156" s="517">
        <v>0</v>
      </c>
      <c r="P156" s="517">
        <v>0</v>
      </c>
      <c r="Q156" s="517">
        <v>0</v>
      </c>
      <c r="R156" s="517">
        <v>0</v>
      </c>
      <c r="S156" s="517">
        <v>0</v>
      </c>
      <c r="T156" s="517">
        <v>0</v>
      </c>
      <c r="U156" s="517">
        <v>0</v>
      </c>
      <c r="V156" s="517">
        <v>0</v>
      </c>
      <c r="W156" s="517">
        <v>0</v>
      </c>
      <c r="X156" s="517">
        <v>0</v>
      </c>
      <c r="Y156" s="517">
        <v>0</v>
      </c>
      <c r="Z156" s="517">
        <v>0</v>
      </c>
      <c r="AA156" s="517">
        <v>0</v>
      </c>
      <c r="AB156" s="517">
        <v>0</v>
      </c>
      <c r="AC156" s="517">
        <v>0</v>
      </c>
      <c r="AD156" s="517">
        <v>0</v>
      </c>
      <c r="AE156" s="517">
        <v>0</v>
      </c>
      <c r="AF156" s="517">
        <v>0</v>
      </c>
      <c r="AG156" s="517">
        <v>0</v>
      </c>
      <c r="AH156" s="517">
        <v>0</v>
      </c>
      <c r="AI156" s="517">
        <v>0</v>
      </c>
      <c r="AJ156" s="517">
        <v>0</v>
      </c>
      <c r="AK156" s="517">
        <v>0</v>
      </c>
      <c r="AL156" s="517">
        <v>0</v>
      </c>
      <c r="AM156" s="517">
        <v>0</v>
      </c>
      <c r="AN156" s="517">
        <v>48</v>
      </c>
      <c r="AO156" s="517">
        <v>57</v>
      </c>
      <c r="AP156" s="517">
        <v>74</v>
      </c>
      <c r="AQ156" s="517">
        <v>103</v>
      </c>
      <c r="AR156" s="517">
        <v>148</v>
      </c>
      <c r="AS156" s="517">
        <v>201</v>
      </c>
      <c r="AT156" s="517">
        <v>260</v>
      </c>
      <c r="AU156" s="517">
        <v>320</v>
      </c>
      <c r="AV156" s="517">
        <v>387</v>
      </c>
      <c r="AW156" s="517">
        <v>450</v>
      </c>
      <c r="AX156" s="517">
        <v>518</v>
      </c>
      <c r="AY156" s="517">
        <v>0</v>
      </c>
      <c r="AZ156" s="517">
        <v>0</v>
      </c>
      <c r="BA156" s="517">
        <v>0</v>
      </c>
      <c r="BB156" s="517">
        <v>0</v>
      </c>
      <c r="BC156" s="517">
        <v>0</v>
      </c>
      <c r="BD156" s="517">
        <v>0</v>
      </c>
      <c r="BE156" s="517">
        <v>0</v>
      </c>
      <c r="BF156" s="517">
        <v>0</v>
      </c>
      <c r="BG156" s="517">
        <v>0</v>
      </c>
      <c r="BH156" s="517">
        <v>0</v>
      </c>
      <c r="BI156" s="517">
        <v>0</v>
      </c>
      <c r="BJ156" s="517">
        <v>0</v>
      </c>
      <c r="BK156" s="517">
        <v>0</v>
      </c>
      <c r="BL156" s="517">
        <v>0</v>
      </c>
      <c r="BM156" s="517">
        <v>0</v>
      </c>
      <c r="BN156" s="517">
        <v>0</v>
      </c>
      <c r="BO156" s="517">
        <v>0</v>
      </c>
      <c r="BP156" s="517">
        <v>0</v>
      </c>
      <c r="BQ156" s="517">
        <v>0</v>
      </c>
      <c r="BR156" s="517">
        <v>0</v>
      </c>
      <c r="BS156" s="517">
        <v>0</v>
      </c>
      <c r="BT156" s="517">
        <v>0</v>
      </c>
      <c r="BU156" s="517">
        <v>0</v>
      </c>
      <c r="BV156" s="517">
        <v>0</v>
      </c>
      <c r="BW156" s="517">
        <v>0</v>
      </c>
      <c r="BX156" s="517">
        <v>0</v>
      </c>
      <c r="BY156" s="517">
        <v>0</v>
      </c>
      <c r="BZ156" s="517">
        <v>0</v>
      </c>
      <c r="CA156" s="517">
        <v>0</v>
      </c>
      <c r="CB156" s="517">
        <v>0</v>
      </c>
      <c r="CC156" s="517">
        <v>0</v>
      </c>
      <c r="CD156" s="517">
        <v>0</v>
      </c>
      <c r="CE156" s="517">
        <v>0</v>
      </c>
      <c r="CF156" s="517">
        <v>0</v>
      </c>
      <c r="CG156" s="517">
        <v>0</v>
      </c>
      <c r="CH156" s="518">
        <v>0</v>
      </c>
    </row>
    <row r="157" spans="1:86" x14ac:dyDescent="0.25">
      <c r="A157" s="417"/>
      <c r="B157" s="333" t="s">
        <v>569</v>
      </c>
      <c r="D157" s="517">
        <v>0</v>
      </c>
      <c r="E157" s="517">
        <v>0</v>
      </c>
      <c r="F157" s="517">
        <v>0</v>
      </c>
      <c r="G157" s="517">
        <v>0</v>
      </c>
      <c r="H157" s="517">
        <v>0</v>
      </c>
      <c r="I157" s="517">
        <v>0</v>
      </c>
      <c r="J157" s="517">
        <v>0</v>
      </c>
      <c r="K157" s="517">
        <v>0</v>
      </c>
      <c r="L157" s="517">
        <v>0</v>
      </c>
      <c r="M157" s="517">
        <v>0</v>
      </c>
      <c r="N157" s="517">
        <v>0</v>
      </c>
      <c r="O157" s="517">
        <v>0</v>
      </c>
      <c r="P157" s="517">
        <v>0</v>
      </c>
      <c r="Q157" s="517">
        <v>0</v>
      </c>
      <c r="R157" s="517">
        <v>0</v>
      </c>
      <c r="S157" s="517">
        <v>0</v>
      </c>
      <c r="T157" s="517">
        <v>0</v>
      </c>
      <c r="U157" s="517">
        <v>0</v>
      </c>
      <c r="V157" s="517">
        <v>0</v>
      </c>
      <c r="W157" s="517">
        <v>0</v>
      </c>
      <c r="X157" s="517">
        <v>0</v>
      </c>
      <c r="Y157" s="517">
        <v>0</v>
      </c>
      <c r="Z157" s="517">
        <v>0</v>
      </c>
      <c r="AA157" s="517">
        <v>0</v>
      </c>
      <c r="AB157" s="517">
        <v>0</v>
      </c>
      <c r="AC157" s="517">
        <v>0</v>
      </c>
      <c r="AD157" s="517">
        <v>0</v>
      </c>
      <c r="AE157" s="517">
        <v>0</v>
      </c>
      <c r="AF157" s="517">
        <v>0</v>
      </c>
      <c r="AG157" s="517">
        <v>0</v>
      </c>
      <c r="AH157" s="517">
        <v>0</v>
      </c>
      <c r="AI157" s="517">
        <v>0</v>
      </c>
      <c r="AJ157" s="517">
        <v>0</v>
      </c>
      <c r="AK157" s="517">
        <v>0</v>
      </c>
      <c r="AL157" s="517">
        <v>0</v>
      </c>
      <c r="AM157" s="517">
        <v>0</v>
      </c>
      <c r="AN157" s="517">
        <v>46</v>
      </c>
      <c r="AO157" s="517">
        <v>57</v>
      </c>
      <c r="AP157" s="517">
        <v>74</v>
      </c>
      <c r="AQ157" s="517">
        <v>101</v>
      </c>
      <c r="AR157" s="517">
        <v>146</v>
      </c>
      <c r="AS157" s="517">
        <v>199</v>
      </c>
      <c r="AT157" s="517">
        <v>257</v>
      </c>
      <c r="AU157" s="517">
        <v>316</v>
      </c>
      <c r="AV157" s="517">
        <v>382</v>
      </c>
      <c r="AW157" s="517">
        <v>442</v>
      </c>
      <c r="AX157" s="517">
        <v>511</v>
      </c>
      <c r="AY157" s="517">
        <v>0</v>
      </c>
      <c r="AZ157" s="517">
        <v>0</v>
      </c>
      <c r="BA157" s="517">
        <v>0</v>
      </c>
      <c r="BB157" s="517">
        <v>0</v>
      </c>
      <c r="BC157" s="517">
        <v>0</v>
      </c>
      <c r="BD157" s="517">
        <v>0</v>
      </c>
      <c r="BE157" s="517">
        <v>0</v>
      </c>
      <c r="BF157" s="517">
        <v>0</v>
      </c>
      <c r="BG157" s="517">
        <v>0</v>
      </c>
      <c r="BH157" s="517">
        <v>0</v>
      </c>
      <c r="BI157" s="517">
        <v>0</v>
      </c>
      <c r="BJ157" s="517">
        <v>0</v>
      </c>
      <c r="BK157" s="517">
        <v>0</v>
      </c>
      <c r="BL157" s="517">
        <v>0</v>
      </c>
      <c r="BM157" s="517">
        <v>0</v>
      </c>
      <c r="BN157" s="517">
        <v>0</v>
      </c>
      <c r="BO157" s="517">
        <v>0</v>
      </c>
      <c r="BP157" s="517">
        <v>0</v>
      </c>
      <c r="BQ157" s="517">
        <v>0</v>
      </c>
      <c r="BR157" s="517">
        <v>0</v>
      </c>
      <c r="BS157" s="517">
        <v>0</v>
      </c>
      <c r="BT157" s="517">
        <v>0</v>
      </c>
      <c r="BU157" s="517">
        <v>0</v>
      </c>
      <c r="BV157" s="517">
        <v>0</v>
      </c>
      <c r="BW157" s="517">
        <v>0</v>
      </c>
      <c r="BX157" s="517">
        <v>0</v>
      </c>
      <c r="BY157" s="517">
        <v>0</v>
      </c>
      <c r="BZ157" s="517">
        <v>0</v>
      </c>
      <c r="CA157" s="517">
        <v>0</v>
      </c>
      <c r="CB157" s="517">
        <v>0</v>
      </c>
      <c r="CC157" s="517">
        <v>0</v>
      </c>
      <c r="CD157" s="517">
        <v>0</v>
      </c>
      <c r="CE157" s="517">
        <v>0</v>
      </c>
      <c r="CF157" s="517">
        <v>0</v>
      </c>
      <c r="CG157" s="517">
        <v>0</v>
      </c>
      <c r="CH157" s="518">
        <v>0</v>
      </c>
    </row>
    <row r="158" spans="1:86" x14ac:dyDescent="0.25">
      <c r="A158" s="417"/>
      <c r="B158" s="333" t="s">
        <v>568</v>
      </c>
      <c r="D158" s="517">
        <v>0</v>
      </c>
      <c r="E158" s="517">
        <v>0</v>
      </c>
      <c r="F158" s="517">
        <v>0</v>
      </c>
      <c r="G158" s="517">
        <v>0</v>
      </c>
      <c r="H158" s="517">
        <v>0</v>
      </c>
      <c r="I158" s="517">
        <v>0</v>
      </c>
      <c r="J158" s="517">
        <v>0</v>
      </c>
      <c r="K158" s="517">
        <v>0</v>
      </c>
      <c r="L158" s="517">
        <v>0</v>
      </c>
      <c r="M158" s="517">
        <v>0</v>
      </c>
      <c r="N158" s="517">
        <v>0</v>
      </c>
      <c r="O158" s="517">
        <v>0</v>
      </c>
      <c r="P158" s="517">
        <v>0</v>
      </c>
      <c r="Q158" s="517">
        <v>0</v>
      </c>
      <c r="R158" s="517">
        <v>0</v>
      </c>
      <c r="S158" s="517">
        <v>0</v>
      </c>
      <c r="T158" s="517">
        <v>0</v>
      </c>
      <c r="U158" s="517">
        <v>0</v>
      </c>
      <c r="V158" s="517">
        <v>0</v>
      </c>
      <c r="W158" s="517">
        <v>0</v>
      </c>
      <c r="X158" s="517">
        <v>0</v>
      </c>
      <c r="Y158" s="517">
        <v>0</v>
      </c>
      <c r="Z158" s="517">
        <v>0</v>
      </c>
      <c r="AA158" s="517">
        <v>0</v>
      </c>
      <c r="AB158" s="517">
        <v>0</v>
      </c>
      <c r="AC158" s="517">
        <v>0</v>
      </c>
      <c r="AD158" s="517">
        <v>0</v>
      </c>
      <c r="AE158" s="517">
        <v>0</v>
      </c>
      <c r="AF158" s="517">
        <v>0</v>
      </c>
      <c r="AG158" s="517">
        <v>0</v>
      </c>
      <c r="AH158" s="517">
        <v>0</v>
      </c>
      <c r="AI158" s="517">
        <v>0</v>
      </c>
      <c r="AJ158" s="517">
        <v>0</v>
      </c>
      <c r="AK158" s="517">
        <v>0</v>
      </c>
      <c r="AL158" s="517">
        <v>0</v>
      </c>
      <c r="AM158" s="517">
        <v>0</v>
      </c>
      <c r="AN158" s="517">
        <v>2</v>
      </c>
      <c r="AO158" s="517">
        <v>0</v>
      </c>
      <c r="AP158" s="517">
        <v>0</v>
      </c>
      <c r="AQ158" s="517">
        <v>2</v>
      </c>
      <c r="AR158" s="517">
        <v>2</v>
      </c>
      <c r="AS158" s="517">
        <v>2</v>
      </c>
      <c r="AT158" s="517">
        <v>3</v>
      </c>
      <c r="AU158" s="517">
        <v>4</v>
      </c>
      <c r="AV158" s="517">
        <v>5</v>
      </c>
      <c r="AW158" s="517">
        <v>8</v>
      </c>
      <c r="AX158" s="517">
        <v>7</v>
      </c>
      <c r="AY158" s="517">
        <v>0</v>
      </c>
      <c r="AZ158" s="517">
        <v>0</v>
      </c>
      <c r="BA158" s="517">
        <v>0</v>
      </c>
      <c r="BB158" s="517">
        <v>0</v>
      </c>
      <c r="BC158" s="517">
        <v>0</v>
      </c>
      <c r="BD158" s="517">
        <v>0</v>
      </c>
      <c r="BE158" s="517">
        <v>0</v>
      </c>
      <c r="BF158" s="517">
        <v>0</v>
      </c>
      <c r="BG158" s="517">
        <v>0</v>
      </c>
      <c r="BH158" s="517">
        <v>0</v>
      </c>
      <c r="BI158" s="517">
        <v>0</v>
      </c>
      <c r="BJ158" s="517">
        <v>0</v>
      </c>
      <c r="BK158" s="517">
        <v>0</v>
      </c>
      <c r="BL158" s="517">
        <v>0</v>
      </c>
      <c r="BM158" s="517">
        <v>0</v>
      </c>
      <c r="BN158" s="517">
        <v>0</v>
      </c>
      <c r="BO158" s="517">
        <v>0</v>
      </c>
      <c r="BP158" s="517">
        <v>0</v>
      </c>
      <c r="BQ158" s="517">
        <v>0</v>
      </c>
      <c r="BR158" s="517">
        <v>0</v>
      </c>
      <c r="BS158" s="517">
        <v>0</v>
      </c>
      <c r="BT158" s="517">
        <v>0</v>
      </c>
      <c r="BU158" s="517">
        <v>0</v>
      </c>
      <c r="BV158" s="517">
        <v>0</v>
      </c>
      <c r="BW158" s="517">
        <v>0</v>
      </c>
      <c r="BX158" s="517">
        <v>0</v>
      </c>
      <c r="BY158" s="517">
        <v>0</v>
      </c>
      <c r="BZ158" s="517">
        <v>0</v>
      </c>
      <c r="CA158" s="517">
        <v>0</v>
      </c>
      <c r="CB158" s="517">
        <v>0</v>
      </c>
      <c r="CC158" s="517">
        <v>0</v>
      </c>
      <c r="CD158" s="517">
        <v>0</v>
      </c>
      <c r="CE158" s="517">
        <v>0</v>
      </c>
      <c r="CF158" s="517">
        <v>0</v>
      </c>
      <c r="CG158" s="517">
        <v>0</v>
      </c>
      <c r="CH158" s="518">
        <v>0</v>
      </c>
    </row>
    <row r="159" spans="1:86" x14ac:dyDescent="0.25">
      <c r="A159" s="417"/>
      <c r="B159" s="333"/>
      <c r="D159" s="517"/>
      <c r="E159" s="517"/>
      <c r="F159" s="517"/>
      <c r="G159" s="517"/>
      <c r="H159" s="517"/>
      <c r="I159" s="517"/>
      <c r="J159" s="517"/>
      <c r="K159" s="517"/>
      <c r="L159" s="517"/>
      <c r="M159" s="517"/>
      <c r="N159" s="517"/>
      <c r="O159" s="517"/>
      <c r="P159" s="517"/>
      <c r="Q159" s="517"/>
      <c r="R159" s="517"/>
      <c r="S159" s="517"/>
      <c r="T159" s="517"/>
      <c r="U159" s="517"/>
      <c r="V159" s="517"/>
      <c r="W159" s="517"/>
      <c r="X159" s="517"/>
      <c r="Y159" s="517"/>
      <c r="Z159" s="517"/>
      <c r="AA159" s="517"/>
      <c r="AB159" s="517"/>
      <c r="AC159" s="517"/>
      <c r="AD159" s="517"/>
      <c r="AE159" s="517"/>
      <c r="AF159" s="517"/>
      <c r="AG159" s="517"/>
      <c r="AH159" s="517"/>
      <c r="AI159" s="517"/>
      <c r="AJ159" s="517"/>
      <c r="AK159" s="517"/>
      <c r="AL159" s="517"/>
      <c r="AM159" s="517"/>
      <c r="AN159" s="517"/>
      <c r="AO159" s="517"/>
      <c r="AP159" s="517"/>
      <c r="AQ159" s="517"/>
      <c r="AR159" s="517"/>
      <c r="AS159" s="517"/>
      <c r="AT159" s="517"/>
      <c r="AU159" s="517"/>
      <c r="AV159" s="517"/>
      <c r="AW159" s="517"/>
      <c r="AX159" s="517"/>
      <c r="AY159" s="517"/>
      <c r="AZ159" s="517"/>
      <c r="BA159" s="517"/>
      <c r="BB159" s="517"/>
      <c r="BC159" s="517"/>
      <c r="BD159" s="517"/>
      <c r="BE159" s="517"/>
      <c r="BF159" s="517"/>
      <c r="BG159" s="517"/>
      <c r="BH159" s="517"/>
      <c r="BI159" s="517"/>
      <c r="BJ159" s="517"/>
      <c r="BK159" s="517"/>
      <c r="BL159" s="517"/>
      <c r="BM159" s="517"/>
      <c r="BN159" s="517"/>
      <c r="BO159" s="517"/>
      <c r="BP159" s="517"/>
      <c r="BQ159" s="517"/>
      <c r="BR159" s="517"/>
      <c r="BS159" s="517"/>
      <c r="BT159" s="517"/>
      <c r="BU159" s="517"/>
      <c r="BV159" s="517"/>
      <c r="BW159" s="517"/>
      <c r="BX159" s="517"/>
      <c r="BY159" s="517"/>
      <c r="BZ159" s="517"/>
      <c r="CA159" s="517"/>
      <c r="CB159" s="517"/>
      <c r="CC159" s="517"/>
      <c r="CD159" s="517"/>
      <c r="CE159" s="517"/>
      <c r="CF159" s="517"/>
      <c r="CG159" s="517"/>
      <c r="CH159" s="518"/>
    </row>
    <row r="160" spans="1:86" s="287" customFormat="1" ht="15.6" x14ac:dyDescent="0.3">
      <c r="B160" s="123" t="s">
        <v>427</v>
      </c>
      <c r="C160" s="467"/>
      <c r="D160" s="510">
        <v>0</v>
      </c>
      <c r="E160" s="510">
        <v>0</v>
      </c>
      <c r="F160" s="510">
        <v>0</v>
      </c>
      <c r="G160" s="510">
        <v>0</v>
      </c>
      <c r="H160" s="510">
        <v>0</v>
      </c>
      <c r="I160" s="510">
        <v>0</v>
      </c>
      <c r="J160" s="510">
        <v>0</v>
      </c>
      <c r="K160" s="510">
        <v>0</v>
      </c>
      <c r="L160" s="510">
        <v>0</v>
      </c>
      <c r="M160" s="510">
        <v>0</v>
      </c>
      <c r="N160" s="510">
        <v>0</v>
      </c>
      <c r="O160" s="510">
        <v>0</v>
      </c>
      <c r="P160" s="510">
        <v>0</v>
      </c>
      <c r="Q160" s="510">
        <v>0</v>
      </c>
      <c r="R160" s="510">
        <v>0</v>
      </c>
      <c r="S160" s="510">
        <v>0</v>
      </c>
      <c r="T160" s="510">
        <v>0</v>
      </c>
      <c r="U160" s="510">
        <v>0</v>
      </c>
      <c r="V160" s="510">
        <v>0</v>
      </c>
      <c r="W160" s="510">
        <v>0</v>
      </c>
      <c r="X160" s="510">
        <v>0</v>
      </c>
      <c r="Y160" s="510">
        <v>0</v>
      </c>
      <c r="Z160" s="510">
        <v>0</v>
      </c>
      <c r="AA160" s="510">
        <v>0</v>
      </c>
      <c r="AB160" s="510">
        <v>0</v>
      </c>
      <c r="AC160" s="510">
        <v>0</v>
      </c>
      <c r="AD160" s="510">
        <v>0</v>
      </c>
      <c r="AE160" s="510">
        <v>0</v>
      </c>
      <c r="AF160" s="510">
        <v>0</v>
      </c>
      <c r="AG160" s="510">
        <v>0</v>
      </c>
      <c r="AH160" s="510">
        <v>552</v>
      </c>
      <c r="AI160" s="510">
        <v>506</v>
      </c>
      <c r="AJ160" s="510">
        <v>449</v>
      </c>
      <c r="AK160" s="510">
        <v>444</v>
      </c>
      <c r="AL160" s="510">
        <v>437</v>
      </c>
      <c r="AM160" s="510">
        <v>327</v>
      </c>
      <c r="AN160" s="510">
        <v>242</v>
      </c>
      <c r="AO160" s="510">
        <v>233</v>
      </c>
      <c r="AP160" s="510">
        <v>215</v>
      </c>
      <c r="AQ160" s="510">
        <v>206</v>
      </c>
      <c r="AR160" s="510">
        <v>217</v>
      </c>
      <c r="AS160" s="510">
        <v>222</v>
      </c>
      <c r="AT160" s="510">
        <v>232</v>
      </c>
      <c r="AU160" s="510">
        <v>253</v>
      </c>
      <c r="AV160" s="510">
        <v>276</v>
      </c>
      <c r="AW160" s="510">
        <v>283</v>
      </c>
      <c r="AX160" s="510">
        <v>286</v>
      </c>
      <c r="AY160" s="510">
        <v>0</v>
      </c>
      <c r="AZ160" s="510">
        <v>0</v>
      </c>
      <c r="BA160" s="510">
        <v>0</v>
      </c>
      <c r="BB160" s="510">
        <v>0</v>
      </c>
      <c r="BC160" s="510">
        <v>0</v>
      </c>
      <c r="BD160" s="510">
        <v>0</v>
      </c>
      <c r="BE160" s="510">
        <v>0</v>
      </c>
      <c r="BF160" s="510">
        <v>0</v>
      </c>
      <c r="BG160" s="510">
        <v>0</v>
      </c>
      <c r="BH160" s="510">
        <v>0</v>
      </c>
      <c r="BI160" s="510">
        <v>0</v>
      </c>
      <c r="BJ160" s="510">
        <v>0</v>
      </c>
      <c r="BK160" s="510">
        <v>0</v>
      </c>
      <c r="BL160" s="510">
        <v>0</v>
      </c>
      <c r="BM160" s="510">
        <v>0</v>
      </c>
      <c r="BN160" s="510">
        <v>0</v>
      </c>
      <c r="BO160" s="510">
        <v>0</v>
      </c>
      <c r="BP160" s="510">
        <v>0</v>
      </c>
      <c r="BQ160" s="510">
        <v>0</v>
      </c>
      <c r="BR160" s="510">
        <v>0</v>
      </c>
      <c r="BS160" s="510">
        <v>0</v>
      </c>
      <c r="BT160" s="510">
        <v>0</v>
      </c>
      <c r="BU160" s="510">
        <v>0</v>
      </c>
      <c r="BV160" s="510">
        <v>0</v>
      </c>
      <c r="BW160" s="510">
        <v>0</v>
      </c>
      <c r="BX160" s="510">
        <v>0</v>
      </c>
      <c r="BY160" s="510">
        <v>0</v>
      </c>
      <c r="BZ160" s="510">
        <v>0</v>
      </c>
      <c r="CA160" s="510">
        <v>0</v>
      </c>
      <c r="CB160" s="510">
        <v>0</v>
      </c>
      <c r="CC160" s="510">
        <v>0</v>
      </c>
      <c r="CD160" s="510">
        <v>0</v>
      </c>
      <c r="CE160" s="510">
        <v>0</v>
      </c>
      <c r="CF160" s="510">
        <v>0</v>
      </c>
      <c r="CG160" s="510">
        <v>0</v>
      </c>
      <c r="CH160" s="513">
        <v>0</v>
      </c>
    </row>
    <row r="161" spans="1:86" x14ac:dyDescent="0.25">
      <c r="A161" s="417"/>
      <c r="B161" s="515" t="s">
        <v>569</v>
      </c>
      <c r="D161" s="517">
        <v>0</v>
      </c>
      <c r="E161" s="517">
        <v>0</v>
      </c>
      <c r="F161" s="517">
        <v>0</v>
      </c>
      <c r="G161" s="517">
        <v>0</v>
      </c>
      <c r="H161" s="517">
        <v>0</v>
      </c>
      <c r="I161" s="517">
        <v>0</v>
      </c>
      <c r="J161" s="517">
        <v>0</v>
      </c>
      <c r="K161" s="517">
        <v>0</v>
      </c>
      <c r="L161" s="517">
        <v>0</v>
      </c>
      <c r="M161" s="517">
        <v>0</v>
      </c>
      <c r="N161" s="517">
        <v>0</v>
      </c>
      <c r="O161" s="517">
        <v>0</v>
      </c>
      <c r="P161" s="517">
        <v>0</v>
      </c>
      <c r="Q161" s="517">
        <v>0</v>
      </c>
      <c r="R161" s="517">
        <v>0</v>
      </c>
      <c r="S161" s="517">
        <v>0</v>
      </c>
      <c r="T161" s="517">
        <v>0</v>
      </c>
      <c r="U161" s="517">
        <v>0</v>
      </c>
      <c r="V161" s="517">
        <v>0</v>
      </c>
      <c r="W161" s="517">
        <v>0</v>
      </c>
      <c r="X161" s="517">
        <v>0</v>
      </c>
      <c r="Y161" s="517">
        <v>0</v>
      </c>
      <c r="Z161" s="517">
        <v>0</v>
      </c>
      <c r="AA161" s="517">
        <v>0</v>
      </c>
      <c r="AB161" s="517">
        <v>0</v>
      </c>
      <c r="AC161" s="517">
        <v>0</v>
      </c>
      <c r="AD161" s="517">
        <v>0</v>
      </c>
      <c r="AE161" s="517">
        <v>0</v>
      </c>
      <c r="AF161" s="517">
        <v>0</v>
      </c>
      <c r="AG161" s="517">
        <v>0</v>
      </c>
      <c r="AH161" s="517">
        <v>549</v>
      </c>
      <c r="AI161" s="517">
        <v>503</v>
      </c>
      <c r="AJ161" s="517">
        <v>446</v>
      </c>
      <c r="AK161" s="517">
        <v>442</v>
      </c>
      <c r="AL161" s="517">
        <v>435</v>
      </c>
      <c r="AM161" s="517">
        <v>325</v>
      </c>
      <c r="AN161" s="517">
        <v>240</v>
      </c>
      <c r="AO161" s="517">
        <v>232</v>
      </c>
      <c r="AP161" s="517">
        <v>215</v>
      </c>
      <c r="AQ161" s="517">
        <v>205</v>
      </c>
      <c r="AR161" s="517">
        <v>215</v>
      </c>
      <c r="AS161" s="517">
        <v>220</v>
      </c>
      <c r="AT161" s="517">
        <v>230</v>
      </c>
      <c r="AU161" s="517">
        <v>252</v>
      </c>
      <c r="AV161" s="517">
        <v>274</v>
      </c>
      <c r="AW161" s="517">
        <v>281</v>
      </c>
      <c r="AX161" s="517">
        <v>285</v>
      </c>
      <c r="AY161" s="517">
        <v>0</v>
      </c>
      <c r="AZ161" s="517">
        <v>0</v>
      </c>
      <c r="BA161" s="517">
        <v>0</v>
      </c>
      <c r="BB161" s="517">
        <v>0</v>
      </c>
      <c r="BC161" s="517">
        <v>0</v>
      </c>
      <c r="BD161" s="517">
        <v>0</v>
      </c>
      <c r="BE161" s="517">
        <v>0</v>
      </c>
      <c r="BF161" s="517">
        <v>0</v>
      </c>
      <c r="BG161" s="517">
        <v>0</v>
      </c>
      <c r="BH161" s="517">
        <v>0</v>
      </c>
      <c r="BI161" s="517">
        <v>0</v>
      </c>
      <c r="BJ161" s="517">
        <v>0</v>
      </c>
      <c r="BK161" s="517">
        <v>0</v>
      </c>
      <c r="BL161" s="517">
        <v>0</v>
      </c>
      <c r="BM161" s="517">
        <v>0</v>
      </c>
      <c r="BN161" s="517">
        <v>0</v>
      </c>
      <c r="BO161" s="517">
        <v>0</v>
      </c>
      <c r="BP161" s="517">
        <v>0</v>
      </c>
      <c r="BQ161" s="517">
        <v>0</v>
      </c>
      <c r="BR161" s="517">
        <v>0</v>
      </c>
      <c r="BS161" s="517">
        <v>0</v>
      </c>
      <c r="BT161" s="517">
        <v>0</v>
      </c>
      <c r="BU161" s="517">
        <v>0</v>
      </c>
      <c r="BV161" s="517">
        <v>0</v>
      </c>
      <c r="BW161" s="517">
        <v>0</v>
      </c>
      <c r="BX161" s="517">
        <v>0</v>
      </c>
      <c r="BY161" s="517">
        <v>0</v>
      </c>
      <c r="BZ161" s="517">
        <v>0</v>
      </c>
      <c r="CA161" s="517">
        <v>0</v>
      </c>
      <c r="CB161" s="517">
        <v>0</v>
      </c>
      <c r="CC161" s="517">
        <v>0</v>
      </c>
      <c r="CD161" s="517">
        <v>0</v>
      </c>
      <c r="CE161" s="517">
        <v>0</v>
      </c>
      <c r="CF161" s="517">
        <v>0</v>
      </c>
      <c r="CG161" s="517">
        <v>0</v>
      </c>
      <c r="CH161" s="518">
        <v>0</v>
      </c>
    </row>
    <row r="162" spans="1:86" x14ac:dyDescent="0.25">
      <c r="A162" s="417"/>
      <c r="B162" s="515" t="s">
        <v>568</v>
      </c>
      <c r="D162" s="517">
        <v>0</v>
      </c>
      <c r="E162" s="517">
        <v>0</v>
      </c>
      <c r="F162" s="517">
        <v>0</v>
      </c>
      <c r="G162" s="517">
        <v>0</v>
      </c>
      <c r="H162" s="517">
        <v>0</v>
      </c>
      <c r="I162" s="517">
        <v>0</v>
      </c>
      <c r="J162" s="517">
        <v>0</v>
      </c>
      <c r="K162" s="517">
        <v>0</v>
      </c>
      <c r="L162" s="517">
        <v>0</v>
      </c>
      <c r="M162" s="517">
        <v>0</v>
      </c>
      <c r="N162" s="517">
        <v>0</v>
      </c>
      <c r="O162" s="517">
        <v>0</v>
      </c>
      <c r="P162" s="517">
        <v>0</v>
      </c>
      <c r="Q162" s="517">
        <v>0</v>
      </c>
      <c r="R162" s="517">
        <v>0</v>
      </c>
      <c r="S162" s="517">
        <v>0</v>
      </c>
      <c r="T162" s="517">
        <v>0</v>
      </c>
      <c r="U162" s="517">
        <v>0</v>
      </c>
      <c r="V162" s="517">
        <v>0</v>
      </c>
      <c r="W162" s="517">
        <v>0</v>
      </c>
      <c r="X162" s="517">
        <v>0</v>
      </c>
      <c r="Y162" s="517">
        <v>0</v>
      </c>
      <c r="Z162" s="517">
        <v>0</v>
      </c>
      <c r="AA162" s="517">
        <v>0</v>
      </c>
      <c r="AB162" s="517">
        <v>0</v>
      </c>
      <c r="AC162" s="517">
        <v>0</v>
      </c>
      <c r="AD162" s="517">
        <v>0</v>
      </c>
      <c r="AE162" s="517">
        <v>0</v>
      </c>
      <c r="AF162" s="517">
        <v>0</v>
      </c>
      <c r="AG162" s="517">
        <v>0</v>
      </c>
      <c r="AH162" s="517">
        <v>3</v>
      </c>
      <c r="AI162" s="517">
        <v>3</v>
      </c>
      <c r="AJ162" s="517">
        <v>3</v>
      </c>
      <c r="AK162" s="517">
        <v>2</v>
      </c>
      <c r="AL162" s="517">
        <v>2</v>
      </c>
      <c r="AM162" s="517">
        <v>2</v>
      </c>
      <c r="AN162" s="517">
        <v>2</v>
      </c>
      <c r="AO162" s="517">
        <v>1</v>
      </c>
      <c r="AP162" s="517">
        <v>1</v>
      </c>
      <c r="AQ162" s="517">
        <v>1</v>
      </c>
      <c r="AR162" s="517">
        <v>2</v>
      </c>
      <c r="AS162" s="517">
        <v>2</v>
      </c>
      <c r="AT162" s="517">
        <v>2</v>
      </c>
      <c r="AU162" s="517">
        <v>2</v>
      </c>
      <c r="AV162" s="517">
        <v>2</v>
      </c>
      <c r="AW162" s="517">
        <v>2</v>
      </c>
      <c r="AX162" s="517">
        <v>1</v>
      </c>
      <c r="AY162" s="517">
        <v>0</v>
      </c>
      <c r="AZ162" s="517">
        <v>0</v>
      </c>
      <c r="BA162" s="517">
        <v>0</v>
      </c>
      <c r="BB162" s="517">
        <v>0</v>
      </c>
      <c r="BC162" s="517">
        <v>0</v>
      </c>
      <c r="BD162" s="517">
        <v>0</v>
      </c>
      <c r="BE162" s="517">
        <v>0</v>
      </c>
      <c r="BF162" s="517">
        <v>0</v>
      </c>
      <c r="BG162" s="517">
        <v>0</v>
      </c>
      <c r="BH162" s="517">
        <v>0</v>
      </c>
      <c r="BI162" s="517">
        <v>0</v>
      </c>
      <c r="BJ162" s="517">
        <v>0</v>
      </c>
      <c r="BK162" s="517">
        <v>0</v>
      </c>
      <c r="BL162" s="517">
        <v>0</v>
      </c>
      <c r="BM162" s="517">
        <v>0</v>
      </c>
      <c r="BN162" s="517">
        <v>0</v>
      </c>
      <c r="BO162" s="517">
        <v>0</v>
      </c>
      <c r="BP162" s="517">
        <v>0</v>
      </c>
      <c r="BQ162" s="517">
        <v>0</v>
      </c>
      <c r="BR162" s="517">
        <v>0</v>
      </c>
      <c r="BS162" s="517">
        <v>0</v>
      </c>
      <c r="BT162" s="517">
        <v>0</v>
      </c>
      <c r="BU162" s="517">
        <v>0</v>
      </c>
      <c r="BV162" s="517">
        <v>0</v>
      </c>
      <c r="BW162" s="517">
        <v>0</v>
      </c>
      <c r="BX162" s="517">
        <v>0</v>
      </c>
      <c r="BY162" s="517">
        <v>0</v>
      </c>
      <c r="BZ162" s="517">
        <v>0</v>
      </c>
      <c r="CA162" s="517">
        <v>0</v>
      </c>
      <c r="CB162" s="517">
        <v>0</v>
      </c>
      <c r="CC162" s="517">
        <v>0</v>
      </c>
      <c r="CD162" s="517">
        <v>0</v>
      </c>
      <c r="CE162" s="517">
        <v>0</v>
      </c>
      <c r="CF162" s="517">
        <v>0</v>
      </c>
      <c r="CG162" s="517">
        <v>0</v>
      </c>
      <c r="CH162" s="518">
        <v>0</v>
      </c>
    </row>
    <row r="163" spans="1:86" x14ac:dyDescent="0.25">
      <c r="A163" s="417"/>
      <c r="B163" s="515"/>
      <c r="D163" s="517"/>
      <c r="E163" s="517"/>
      <c r="F163" s="517"/>
      <c r="G163" s="517"/>
      <c r="H163" s="517"/>
      <c r="I163" s="517"/>
      <c r="J163" s="517"/>
      <c r="K163" s="517"/>
      <c r="L163" s="517"/>
      <c r="M163" s="517"/>
      <c r="N163" s="517"/>
      <c r="O163" s="517"/>
      <c r="P163" s="517"/>
      <c r="Q163" s="517"/>
      <c r="R163" s="517"/>
      <c r="S163" s="517"/>
      <c r="T163" s="517"/>
      <c r="U163" s="517"/>
      <c r="V163" s="517"/>
      <c r="W163" s="517"/>
      <c r="X163" s="517"/>
      <c r="Y163" s="517"/>
      <c r="Z163" s="517"/>
      <c r="AA163" s="517"/>
      <c r="AB163" s="517"/>
      <c r="AC163" s="517"/>
      <c r="AD163" s="517"/>
      <c r="AE163" s="517"/>
      <c r="AF163" s="517"/>
      <c r="AG163" s="517"/>
      <c r="AH163" s="517"/>
      <c r="AI163" s="517"/>
      <c r="AJ163" s="517"/>
      <c r="AK163" s="517"/>
      <c r="AL163" s="517"/>
      <c r="AM163" s="517"/>
      <c r="AN163" s="517"/>
      <c r="AO163" s="517"/>
      <c r="AP163" s="517"/>
      <c r="AQ163" s="517"/>
      <c r="AR163" s="517"/>
      <c r="AS163" s="517"/>
      <c r="AT163" s="517"/>
      <c r="AU163" s="517"/>
      <c r="AV163" s="517"/>
      <c r="AW163" s="517"/>
      <c r="AX163" s="517"/>
      <c r="AY163" s="517"/>
      <c r="AZ163" s="517"/>
      <c r="BA163" s="517"/>
      <c r="BB163" s="517"/>
      <c r="BC163" s="517"/>
      <c r="BD163" s="517"/>
      <c r="BE163" s="517"/>
      <c r="BF163" s="517"/>
      <c r="BG163" s="517"/>
      <c r="BH163" s="517"/>
      <c r="BI163" s="517"/>
      <c r="BJ163" s="517"/>
      <c r="BK163" s="517"/>
      <c r="BL163" s="517"/>
      <c r="BM163" s="517"/>
      <c r="BN163" s="517"/>
      <c r="BO163" s="517"/>
      <c r="BP163" s="517"/>
      <c r="BQ163" s="517"/>
      <c r="BR163" s="517"/>
      <c r="BS163" s="517"/>
      <c r="BT163" s="517"/>
      <c r="BU163" s="517"/>
      <c r="BV163" s="517"/>
      <c r="BW163" s="517"/>
      <c r="BX163" s="517"/>
      <c r="BY163" s="517"/>
      <c r="BZ163" s="517"/>
      <c r="CA163" s="517"/>
      <c r="CB163" s="517"/>
      <c r="CC163" s="517"/>
      <c r="CD163" s="517"/>
      <c r="CE163" s="517"/>
      <c r="CF163" s="517"/>
      <c r="CG163" s="517"/>
      <c r="CH163" s="518"/>
    </row>
    <row r="164" spans="1:86" s="287" customFormat="1" ht="15.6" x14ac:dyDescent="0.3">
      <c r="A164" s="467"/>
      <c r="B164" s="123" t="s">
        <v>800</v>
      </c>
      <c r="C164" s="467"/>
      <c r="D164" s="510">
        <v>0</v>
      </c>
      <c r="E164" s="510">
        <v>0</v>
      </c>
      <c r="F164" s="510">
        <v>0</v>
      </c>
      <c r="G164" s="510">
        <v>0</v>
      </c>
      <c r="H164" s="510">
        <v>0</v>
      </c>
      <c r="I164" s="510">
        <v>0</v>
      </c>
      <c r="J164" s="510">
        <v>0</v>
      </c>
      <c r="K164" s="510">
        <v>0</v>
      </c>
      <c r="L164" s="510">
        <v>0</v>
      </c>
      <c r="M164" s="510">
        <v>0</v>
      </c>
      <c r="N164" s="510">
        <v>0</v>
      </c>
      <c r="O164" s="510">
        <v>0</v>
      </c>
      <c r="P164" s="510">
        <v>0</v>
      </c>
      <c r="Q164" s="510">
        <v>0</v>
      </c>
      <c r="R164" s="510">
        <v>0</v>
      </c>
      <c r="S164" s="510">
        <v>0</v>
      </c>
      <c r="T164" s="510">
        <v>0</v>
      </c>
      <c r="U164" s="510">
        <v>0</v>
      </c>
      <c r="V164" s="510">
        <v>0</v>
      </c>
      <c r="W164" s="510">
        <v>0</v>
      </c>
      <c r="X164" s="510">
        <v>0</v>
      </c>
      <c r="Y164" s="510">
        <v>0</v>
      </c>
      <c r="Z164" s="510">
        <v>0</v>
      </c>
      <c r="AA164" s="510">
        <v>0</v>
      </c>
      <c r="AB164" s="510">
        <v>0</v>
      </c>
      <c r="AC164" s="510">
        <v>0</v>
      </c>
      <c r="AD164" s="510">
        <v>0</v>
      </c>
      <c r="AE164" s="510">
        <v>0</v>
      </c>
      <c r="AF164" s="510">
        <v>103</v>
      </c>
      <c r="AG164" s="510">
        <v>107</v>
      </c>
      <c r="AH164" s="510">
        <v>116</v>
      </c>
      <c r="AI164" s="510">
        <v>153</v>
      </c>
      <c r="AJ164" s="510">
        <v>178</v>
      </c>
      <c r="AK164" s="510">
        <v>186</v>
      </c>
      <c r="AL164" s="510">
        <v>196</v>
      </c>
      <c r="AM164" s="510">
        <v>209</v>
      </c>
      <c r="AN164" s="510">
        <v>236</v>
      </c>
      <c r="AO164" s="510">
        <v>254</v>
      </c>
      <c r="AP164" s="510">
        <v>257</v>
      </c>
      <c r="AQ164" s="510">
        <v>258</v>
      </c>
      <c r="AR164" s="510">
        <v>267</v>
      </c>
      <c r="AS164" s="510">
        <v>277</v>
      </c>
      <c r="AT164" s="510">
        <v>286</v>
      </c>
      <c r="AU164" s="510">
        <v>296</v>
      </c>
      <c r="AV164" s="510">
        <v>307</v>
      </c>
      <c r="AW164" s="510">
        <v>321</v>
      </c>
      <c r="AX164" s="510">
        <v>337</v>
      </c>
      <c r="AY164" s="510">
        <v>358</v>
      </c>
      <c r="AZ164" s="510">
        <v>364</v>
      </c>
      <c r="BA164" s="510">
        <v>376</v>
      </c>
      <c r="BB164" s="510">
        <v>378</v>
      </c>
      <c r="BC164" s="510">
        <v>377</v>
      </c>
      <c r="BD164" s="510">
        <v>376</v>
      </c>
      <c r="BE164" s="510">
        <v>367</v>
      </c>
      <c r="BF164" s="510">
        <v>331</v>
      </c>
      <c r="BG164" s="510">
        <v>315</v>
      </c>
      <c r="BH164" s="510">
        <v>301</v>
      </c>
      <c r="BI164" s="510">
        <v>288</v>
      </c>
      <c r="BJ164" s="510">
        <v>275</v>
      </c>
      <c r="BK164" s="510">
        <v>263</v>
      </c>
      <c r="BL164" s="510">
        <v>251</v>
      </c>
      <c r="BM164" s="510">
        <v>240</v>
      </c>
      <c r="BN164" s="510">
        <v>230</v>
      </c>
      <c r="BO164" s="510">
        <v>220</v>
      </c>
      <c r="BP164" s="510">
        <v>211</v>
      </c>
      <c r="BQ164" s="510">
        <v>198</v>
      </c>
      <c r="BR164" s="510">
        <v>163</v>
      </c>
      <c r="BS164" s="510">
        <v>113</v>
      </c>
      <c r="BT164" s="510">
        <v>58</v>
      </c>
      <c r="BU164" s="510">
        <v>33</v>
      </c>
      <c r="BV164" s="510">
        <v>27</v>
      </c>
      <c r="BW164" s="510">
        <v>18</v>
      </c>
      <c r="BX164" s="510">
        <v>15</v>
      </c>
      <c r="BY164" s="510">
        <v>13</v>
      </c>
      <c r="BZ164" s="510">
        <v>12</v>
      </c>
      <c r="CA164" s="510">
        <v>10</v>
      </c>
      <c r="CB164" s="510">
        <v>9</v>
      </c>
      <c r="CC164" s="510">
        <v>8</v>
      </c>
      <c r="CD164" s="510">
        <v>7</v>
      </c>
      <c r="CE164" s="510">
        <v>6</v>
      </c>
      <c r="CF164" s="510">
        <v>4</v>
      </c>
      <c r="CG164" s="510">
        <v>3</v>
      </c>
      <c r="CH164" s="513">
        <v>2</v>
      </c>
    </row>
    <row r="165" spans="1:86" x14ac:dyDescent="0.25">
      <c r="B165" s="515" t="s">
        <v>569</v>
      </c>
      <c r="D165" s="517">
        <v>0</v>
      </c>
      <c r="E165" s="517">
        <v>0</v>
      </c>
      <c r="F165" s="517">
        <v>0</v>
      </c>
      <c r="G165" s="517">
        <v>0</v>
      </c>
      <c r="H165" s="517">
        <v>0</v>
      </c>
      <c r="I165" s="517">
        <v>0</v>
      </c>
      <c r="J165" s="517">
        <v>0</v>
      </c>
      <c r="K165" s="517">
        <v>0</v>
      </c>
      <c r="L165" s="517">
        <v>0</v>
      </c>
      <c r="M165" s="517">
        <v>0</v>
      </c>
      <c r="N165" s="517">
        <v>0</v>
      </c>
      <c r="O165" s="517">
        <v>0</v>
      </c>
      <c r="P165" s="517">
        <v>0</v>
      </c>
      <c r="Q165" s="517">
        <v>0</v>
      </c>
      <c r="R165" s="517">
        <v>0</v>
      </c>
      <c r="S165" s="517">
        <v>0</v>
      </c>
      <c r="T165" s="517">
        <v>0</v>
      </c>
      <c r="U165" s="517">
        <v>0</v>
      </c>
      <c r="V165" s="517">
        <v>0</v>
      </c>
      <c r="W165" s="517">
        <v>0</v>
      </c>
      <c r="X165" s="517">
        <v>0</v>
      </c>
      <c r="Y165" s="517">
        <v>0</v>
      </c>
      <c r="Z165" s="517">
        <v>0</v>
      </c>
      <c r="AA165" s="517">
        <v>0</v>
      </c>
      <c r="AB165" s="517">
        <v>0</v>
      </c>
      <c r="AC165" s="517">
        <v>0</v>
      </c>
      <c r="AD165" s="517">
        <v>0</v>
      </c>
      <c r="AE165" s="517">
        <v>0</v>
      </c>
      <c r="AF165" s="517">
        <v>100</v>
      </c>
      <c r="AG165" s="517">
        <v>103</v>
      </c>
      <c r="AH165" s="517">
        <v>110</v>
      </c>
      <c r="AI165" s="517">
        <v>143</v>
      </c>
      <c r="AJ165" s="517">
        <v>164</v>
      </c>
      <c r="AK165" s="517">
        <v>169</v>
      </c>
      <c r="AL165" s="517">
        <v>177</v>
      </c>
      <c r="AM165" s="517">
        <v>188</v>
      </c>
      <c r="AN165" s="517">
        <v>212</v>
      </c>
      <c r="AO165" s="517">
        <v>227</v>
      </c>
      <c r="AP165" s="517">
        <v>228</v>
      </c>
      <c r="AQ165" s="517">
        <v>228</v>
      </c>
      <c r="AR165" s="517">
        <v>233</v>
      </c>
      <c r="AS165" s="517">
        <v>240</v>
      </c>
      <c r="AT165" s="517">
        <v>247</v>
      </c>
      <c r="AU165" s="517">
        <v>257</v>
      </c>
      <c r="AV165" s="517">
        <v>265</v>
      </c>
      <c r="AW165" s="517">
        <v>273</v>
      </c>
      <c r="AX165" s="517">
        <v>289</v>
      </c>
      <c r="AY165" s="517">
        <v>308</v>
      </c>
      <c r="AZ165" s="517">
        <v>328</v>
      </c>
      <c r="BA165" s="517">
        <v>339</v>
      </c>
      <c r="BB165" s="517">
        <v>338</v>
      </c>
      <c r="BC165" s="517">
        <v>337</v>
      </c>
      <c r="BD165" s="517">
        <v>336</v>
      </c>
      <c r="BE165" s="517">
        <v>326</v>
      </c>
      <c r="BF165" s="517">
        <v>289</v>
      </c>
      <c r="BG165" s="517">
        <v>274</v>
      </c>
      <c r="BH165" s="517">
        <v>260</v>
      </c>
      <c r="BI165" s="517">
        <v>246</v>
      </c>
      <c r="BJ165" s="517">
        <v>234</v>
      </c>
      <c r="BK165" s="517">
        <v>221</v>
      </c>
      <c r="BL165" s="517">
        <v>210</v>
      </c>
      <c r="BM165" s="517">
        <v>200</v>
      </c>
      <c r="BN165" s="517">
        <v>191</v>
      </c>
      <c r="BO165" s="517">
        <v>184</v>
      </c>
      <c r="BP165" s="517">
        <v>177</v>
      </c>
      <c r="BQ165" s="517">
        <v>167</v>
      </c>
      <c r="BR165" s="517">
        <v>134</v>
      </c>
      <c r="BS165" s="517">
        <v>75</v>
      </c>
      <c r="BT165" s="517">
        <v>25</v>
      </c>
      <c r="BU165" s="517">
        <v>3</v>
      </c>
      <c r="BV165" s="517">
        <v>0</v>
      </c>
      <c r="BW165" s="517">
        <v>0</v>
      </c>
      <c r="BX165" s="517">
        <v>0</v>
      </c>
      <c r="BY165" s="517">
        <v>0</v>
      </c>
      <c r="BZ165" s="517">
        <v>0</v>
      </c>
      <c r="CA165" s="517">
        <v>0</v>
      </c>
      <c r="CB165" s="517">
        <v>0</v>
      </c>
      <c r="CC165" s="517">
        <v>0</v>
      </c>
      <c r="CD165" s="517">
        <v>0</v>
      </c>
      <c r="CE165" s="517">
        <v>0</v>
      </c>
      <c r="CF165" s="517">
        <v>0</v>
      </c>
      <c r="CG165" s="517">
        <v>0</v>
      </c>
      <c r="CH165" s="518">
        <v>0</v>
      </c>
    </row>
    <row r="166" spans="1:86" x14ac:dyDescent="0.25">
      <c r="B166" s="515" t="s">
        <v>568</v>
      </c>
      <c r="D166" s="517">
        <v>0</v>
      </c>
      <c r="E166" s="517">
        <v>0</v>
      </c>
      <c r="F166" s="517">
        <v>0</v>
      </c>
      <c r="G166" s="517">
        <v>0</v>
      </c>
      <c r="H166" s="517">
        <v>0</v>
      </c>
      <c r="I166" s="517">
        <v>0</v>
      </c>
      <c r="J166" s="517">
        <v>0</v>
      </c>
      <c r="K166" s="517">
        <v>0</v>
      </c>
      <c r="L166" s="517">
        <v>0</v>
      </c>
      <c r="M166" s="517">
        <v>0</v>
      </c>
      <c r="N166" s="517">
        <v>0</v>
      </c>
      <c r="O166" s="517">
        <v>0</v>
      </c>
      <c r="P166" s="517">
        <v>0</v>
      </c>
      <c r="Q166" s="517">
        <v>0</v>
      </c>
      <c r="R166" s="517">
        <v>0</v>
      </c>
      <c r="S166" s="517">
        <v>0</v>
      </c>
      <c r="T166" s="517">
        <v>0</v>
      </c>
      <c r="U166" s="517">
        <v>0</v>
      </c>
      <c r="V166" s="517">
        <v>0</v>
      </c>
      <c r="W166" s="517">
        <v>0</v>
      </c>
      <c r="X166" s="517">
        <v>0</v>
      </c>
      <c r="Y166" s="517">
        <v>0</v>
      </c>
      <c r="Z166" s="517">
        <v>0</v>
      </c>
      <c r="AA166" s="517">
        <v>0</v>
      </c>
      <c r="AB166" s="517">
        <v>0</v>
      </c>
      <c r="AC166" s="517">
        <v>0</v>
      </c>
      <c r="AD166" s="517">
        <v>0</v>
      </c>
      <c r="AE166" s="517">
        <v>0</v>
      </c>
      <c r="AF166" s="517">
        <v>3</v>
      </c>
      <c r="AG166" s="517">
        <v>4</v>
      </c>
      <c r="AH166" s="517">
        <v>6</v>
      </c>
      <c r="AI166" s="517">
        <v>10</v>
      </c>
      <c r="AJ166" s="517">
        <v>14</v>
      </c>
      <c r="AK166" s="517">
        <v>17</v>
      </c>
      <c r="AL166" s="517">
        <v>19</v>
      </c>
      <c r="AM166" s="517">
        <v>21</v>
      </c>
      <c r="AN166" s="517">
        <v>24</v>
      </c>
      <c r="AO166" s="517">
        <v>27</v>
      </c>
      <c r="AP166" s="517">
        <v>29</v>
      </c>
      <c r="AQ166" s="517">
        <v>31</v>
      </c>
      <c r="AR166" s="517">
        <v>34</v>
      </c>
      <c r="AS166" s="517">
        <v>37</v>
      </c>
      <c r="AT166" s="517">
        <v>39</v>
      </c>
      <c r="AU166" s="517">
        <v>40</v>
      </c>
      <c r="AV166" s="517">
        <v>43</v>
      </c>
      <c r="AW166" s="517">
        <v>48</v>
      </c>
      <c r="AX166" s="517">
        <v>49</v>
      </c>
      <c r="AY166" s="517">
        <v>50</v>
      </c>
      <c r="AZ166" s="517">
        <v>36</v>
      </c>
      <c r="BA166" s="517">
        <v>37</v>
      </c>
      <c r="BB166" s="517">
        <v>39</v>
      </c>
      <c r="BC166" s="517">
        <v>40</v>
      </c>
      <c r="BD166" s="517">
        <v>41</v>
      </c>
      <c r="BE166" s="517">
        <v>41</v>
      </c>
      <c r="BF166" s="517">
        <v>41</v>
      </c>
      <c r="BG166" s="517">
        <v>41</v>
      </c>
      <c r="BH166" s="517">
        <v>42</v>
      </c>
      <c r="BI166" s="517">
        <v>42</v>
      </c>
      <c r="BJ166" s="517">
        <v>42</v>
      </c>
      <c r="BK166" s="517">
        <v>42</v>
      </c>
      <c r="BL166" s="517">
        <v>41</v>
      </c>
      <c r="BM166" s="517">
        <v>40</v>
      </c>
      <c r="BN166" s="517">
        <v>39</v>
      </c>
      <c r="BO166" s="517">
        <v>36</v>
      </c>
      <c r="BP166" s="517">
        <v>34</v>
      </c>
      <c r="BQ166" s="517">
        <v>31</v>
      </c>
      <c r="BR166" s="517">
        <v>29</v>
      </c>
      <c r="BS166" s="517">
        <v>38</v>
      </c>
      <c r="BT166" s="517">
        <v>34</v>
      </c>
      <c r="BU166" s="517">
        <v>30</v>
      </c>
      <c r="BV166" s="517">
        <v>27</v>
      </c>
      <c r="BW166" s="517">
        <v>18</v>
      </c>
      <c r="BX166" s="517">
        <v>15</v>
      </c>
      <c r="BY166" s="517">
        <v>13</v>
      </c>
      <c r="BZ166" s="517">
        <v>12</v>
      </c>
      <c r="CA166" s="517">
        <v>10</v>
      </c>
      <c r="CB166" s="517">
        <v>9</v>
      </c>
      <c r="CC166" s="517">
        <v>8</v>
      </c>
      <c r="CD166" s="517">
        <v>7</v>
      </c>
      <c r="CE166" s="517">
        <v>6</v>
      </c>
      <c r="CF166" s="517">
        <v>4</v>
      </c>
      <c r="CG166" s="517">
        <v>3</v>
      </c>
      <c r="CH166" s="518">
        <v>2</v>
      </c>
    </row>
    <row r="167" spans="1:86" x14ac:dyDescent="0.25">
      <c r="A167" s="417"/>
      <c r="B167" s="479"/>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c r="AO167" s="558"/>
      <c r="AP167" s="558"/>
      <c r="AQ167" s="558"/>
      <c r="AR167" s="558"/>
      <c r="AS167" s="558"/>
      <c r="AT167" s="558"/>
      <c r="AU167" s="558"/>
      <c r="AV167" s="558"/>
      <c r="AW167" s="558"/>
      <c r="AX167" s="558"/>
      <c r="AY167" s="558"/>
      <c r="AZ167" s="558"/>
      <c r="BA167" s="558"/>
      <c r="BB167" s="558"/>
      <c r="BC167" s="558"/>
      <c r="BD167" s="558"/>
      <c r="BE167" s="558"/>
      <c r="BF167" s="558"/>
      <c r="BG167" s="558"/>
      <c r="BH167" s="558"/>
      <c r="BI167" s="558"/>
      <c r="BJ167" s="558"/>
      <c r="BK167" s="558"/>
      <c r="BL167" s="558"/>
      <c r="BM167" s="558"/>
      <c r="BN167" s="558"/>
      <c r="BO167" s="558"/>
      <c r="BP167" s="558"/>
      <c r="BQ167" s="558"/>
      <c r="BR167" s="558"/>
      <c r="BS167" s="558"/>
      <c r="BT167" s="558"/>
      <c r="BU167" s="558"/>
      <c r="BV167" s="558"/>
      <c r="BW167" s="558"/>
      <c r="BX167" s="558"/>
      <c r="BY167" s="558"/>
      <c r="BZ167" s="558"/>
      <c r="CA167" s="558"/>
      <c r="CB167" s="558"/>
      <c r="CC167" s="558"/>
      <c r="CD167" s="558"/>
      <c r="CE167" s="558"/>
      <c r="CF167" s="558"/>
      <c r="CG167" s="558"/>
      <c r="CH167" s="559"/>
    </row>
    <row r="168" spans="1:86" s="562" customFormat="1" ht="15.6" x14ac:dyDescent="0.3">
      <c r="A168" s="560"/>
      <c r="B168" s="561" t="s">
        <v>821</v>
      </c>
      <c r="C168" s="413"/>
      <c r="D168" s="457">
        <v>0</v>
      </c>
      <c r="E168" s="457">
        <v>0</v>
      </c>
      <c r="F168" s="457">
        <v>0</v>
      </c>
      <c r="G168" s="457">
        <v>0</v>
      </c>
      <c r="H168" s="457">
        <v>0</v>
      </c>
      <c r="I168" s="457">
        <v>0</v>
      </c>
      <c r="J168" s="457">
        <v>0</v>
      </c>
      <c r="K168" s="457">
        <v>0</v>
      </c>
      <c r="L168" s="457">
        <v>0</v>
      </c>
      <c r="M168" s="457">
        <v>0</v>
      </c>
      <c r="N168" s="457">
        <v>0</v>
      </c>
      <c r="O168" s="457">
        <v>0</v>
      </c>
      <c r="P168" s="457">
        <v>0</v>
      </c>
      <c r="Q168" s="457">
        <v>0</v>
      </c>
      <c r="R168" s="457">
        <v>0</v>
      </c>
      <c r="S168" s="457">
        <v>0</v>
      </c>
      <c r="T168" s="457">
        <v>0</v>
      </c>
      <c r="U168" s="457">
        <v>0</v>
      </c>
      <c r="V168" s="457">
        <v>0</v>
      </c>
      <c r="W168" s="457">
        <v>0</v>
      </c>
      <c r="X168" s="457">
        <v>0</v>
      </c>
      <c r="Y168" s="457">
        <v>0</v>
      </c>
      <c r="Z168" s="457">
        <v>0</v>
      </c>
      <c r="AA168" s="457">
        <v>0</v>
      </c>
      <c r="AB168" s="457">
        <v>0</v>
      </c>
      <c r="AC168" s="457">
        <v>0</v>
      </c>
      <c r="AD168" s="457">
        <v>0</v>
      </c>
      <c r="AE168" s="457">
        <v>0</v>
      </c>
      <c r="AF168" s="457">
        <v>0</v>
      </c>
      <c r="AG168" s="457">
        <v>0</v>
      </c>
      <c r="AH168" s="457">
        <v>0</v>
      </c>
      <c r="AI168" s="457">
        <v>0</v>
      </c>
      <c r="AJ168" s="457">
        <v>0</v>
      </c>
      <c r="AK168" s="457">
        <v>0</v>
      </c>
      <c r="AL168" s="457">
        <v>0</v>
      </c>
      <c r="AM168" s="457">
        <v>0</v>
      </c>
      <c r="AN168" s="457">
        <v>0</v>
      </c>
      <c r="AO168" s="457">
        <v>0</v>
      </c>
      <c r="AP168" s="457">
        <v>0</v>
      </c>
      <c r="AQ168" s="457">
        <v>0</v>
      </c>
      <c r="AR168" s="457">
        <v>0</v>
      </c>
      <c r="AS168" s="457">
        <v>0</v>
      </c>
      <c r="AT168" s="457">
        <v>0</v>
      </c>
      <c r="AU168" s="457">
        <v>0</v>
      </c>
      <c r="AV168" s="457">
        <v>0</v>
      </c>
      <c r="AW168" s="457">
        <v>0</v>
      </c>
      <c r="AX168" s="457">
        <v>0</v>
      </c>
      <c r="AY168" s="457">
        <v>0</v>
      </c>
      <c r="AZ168" s="457">
        <v>0</v>
      </c>
      <c r="BA168" s="457">
        <v>0</v>
      </c>
      <c r="BB168" s="457">
        <v>0</v>
      </c>
      <c r="BC168" s="457">
        <v>0</v>
      </c>
      <c r="BD168" s="457">
        <v>0</v>
      </c>
      <c r="BE168" s="457">
        <v>0</v>
      </c>
      <c r="BF168" s="457">
        <v>0</v>
      </c>
      <c r="BG168" s="457">
        <v>0</v>
      </c>
      <c r="BH168" s="457">
        <v>0</v>
      </c>
      <c r="BI168" s="457">
        <v>0</v>
      </c>
      <c r="BJ168" s="457">
        <v>0</v>
      </c>
      <c r="BK168" s="457">
        <v>0</v>
      </c>
      <c r="BL168" s="457">
        <v>0</v>
      </c>
      <c r="BM168" s="457">
        <v>0</v>
      </c>
      <c r="BN168" s="457">
        <v>0</v>
      </c>
      <c r="BO168" s="457">
        <v>0</v>
      </c>
      <c r="BP168" s="457">
        <v>0</v>
      </c>
      <c r="BQ168" s="457">
        <v>0</v>
      </c>
      <c r="BR168" s="457">
        <v>0</v>
      </c>
      <c r="BS168" s="457">
        <v>0</v>
      </c>
      <c r="BT168" s="457">
        <v>0</v>
      </c>
      <c r="BU168" s="457">
        <v>0</v>
      </c>
      <c r="BV168" s="457">
        <v>0</v>
      </c>
      <c r="BW168" s="457">
        <v>588</v>
      </c>
      <c r="BX168" s="457">
        <v>816</v>
      </c>
      <c r="BY168" s="457">
        <v>1174</v>
      </c>
      <c r="BZ168" s="457">
        <v>1490</v>
      </c>
      <c r="CA168" s="457">
        <v>1822</v>
      </c>
      <c r="CB168" s="457">
        <v>2259</v>
      </c>
      <c r="CC168" s="457">
        <v>3099</v>
      </c>
      <c r="CD168" s="457">
        <v>3458</v>
      </c>
      <c r="CE168" s="457">
        <v>3554</v>
      </c>
      <c r="CF168" s="457">
        <v>3617</v>
      </c>
      <c r="CG168" s="458">
        <v>3665</v>
      </c>
      <c r="CH168" s="466">
        <v>3720</v>
      </c>
    </row>
    <row r="169" spans="1:86" s="565" customFormat="1" ht="15.75" customHeight="1" x14ac:dyDescent="0.3">
      <c r="A169" s="563"/>
      <c r="B169" s="564" t="s">
        <v>802</v>
      </c>
      <c r="C169" s="413"/>
      <c r="D169" s="462">
        <v>0</v>
      </c>
      <c r="E169" s="462">
        <v>0</v>
      </c>
      <c r="F169" s="462">
        <v>0</v>
      </c>
      <c r="G169" s="462">
        <v>0</v>
      </c>
      <c r="H169" s="462">
        <v>0</v>
      </c>
      <c r="I169" s="462">
        <v>0</v>
      </c>
      <c r="J169" s="462">
        <v>0</v>
      </c>
      <c r="K169" s="462">
        <v>0</v>
      </c>
      <c r="L169" s="462">
        <v>0</v>
      </c>
      <c r="M169" s="462">
        <v>0</v>
      </c>
      <c r="N169" s="462">
        <v>0</v>
      </c>
      <c r="O169" s="462">
        <v>0</v>
      </c>
      <c r="P169" s="462">
        <v>0</v>
      </c>
      <c r="Q169" s="462">
        <v>0</v>
      </c>
      <c r="R169" s="462">
        <v>0</v>
      </c>
      <c r="S169" s="462">
        <v>0</v>
      </c>
      <c r="T169" s="462">
        <v>0</v>
      </c>
      <c r="U169" s="462">
        <v>0</v>
      </c>
      <c r="V169" s="462">
        <v>0</v>
      </c>
      <c r="W169" s="462">
        <v>0</v>
      </c>
      <c r="X169" s="462">
        <v>0</v>
      </c>
      <c r="Y169" s="462">
        <v>0</v>
      </c>
      <c r="Z169" s="462">
        <v>0</v>
      </c>
      <c r="AA169" s="462">
        <v>0</v>
      </c>
      <c r="AB169" s="462">
        <v>0</v>
      </c>
      <c r="AC169" s="462">
        <v>0</v>
      </c>
      <c r="AD169" s="462">
        <v>0</v>
      </c>
      <c r="AE169" s="462">
        <v>0</v>
      </c>
      <c r="AF169" s="462">
        <v>0</v>
      </c>
      <c r="AG169" s="462">
        <v>0</v>
      </c>
      <c r="AH169" s="462">
        <v>0</v>
      </c>
      <c r="AI169" s="462">
        <v>0</v>
      </c>
      <c r="AJ169" s="462">
        <v>0</v>
      </c>
      <c r="AK169" s="462">
        <v>0</v>
      </c>
      <c r="AL169" s="462">
        <v>0</v>
      </c>
      <c r="AM169" s="462">
        <v>0</v>
      </c>
      <c r="AN169" s="462">
        <v>0</v>
      </c>
      <c r="AO169" s="462">
        <v>0</v>
      </c>
      <c r="AP169" s="462">
        <v>0</v>
      </c>
      <c r="AQ169" s="462">
        <v>0</v>
      </c>
      <c r="AR169" s="462">
        <v>0</v>
      </c>
      <c r="AS169" s="462">
        <v>0</v>
      </c>
      <c r="AT169" s="462">
        <v>0</v>
      </c>
      <c r="AU169" s="462">
        <v>0</v>
      </c>
      <c r="AV169" s="462">
        <v>0</v>
      </c>
      <c r="AW169" s="462">
        <v>0</v>
      </c>
      <c r="AX169" s="462">
        <v>0</v>
      </c>
      <c r="AY169" s="462">
        <v>0</v>
      </c>
      <c r="AZ169" s="462">
        <v>0</v>
      </c>
      <c r="BA169" s="462">
        <v>0</v>
      </c>
      <c r="BB169" s="462">
        <v>0</v>
      </c>
      <c r="BC169" s="462">
        <v>0</v>
      </c>
      <c r="BD169" s="462">
        <v>0</v>
      </c>
      <c r="BE169" s="462">
        <v>0</v>
      </c>
      <c r="BF169" s="462">
        <v>0</v>
      </c>
      <c r="BG169" s="462">
        <v>0</v>
      </c>
      <c r="BH169" s="462">
        <v>0</v>
      </c>
      <c r="BI169" s="462">
        <v>0</v>
      </c>
      <c r="BJ169" s="462">
        <v>0</v>
      </c>
      <c r="BK169" s="462">
        <v>0</v>
      </c>
      <c r="BL169" s="462">
        <v>0</v>
      </c>
      <c r="BM169" s="462">
        <v>0</v>
      </c>
      <c r="BN169" s="462">
        <v>0</v>
      </c>
      <c r="BO169" s="462">
        <v>0</v>
      </c>
      <c r="BP169" s="462">
        <v>0</v>
      </c>
      <c r="BQ169" s="462">
        <v>0</v>
      </c>
      <c r="BR169" s="462">
        <v>0</v>
      </c>
      <c r="BS169" s="462">
        <v>0</v>
      </c>
      <c r="BT169" s="462">
        <v>0</v>
      </c>
      <c r="BU169" s="462">
        <v>0</v>
      </c>
      <c r="BV169" s="462">
        <v>0</v>
      </c>
      <c r="BW169" s="462">
        <v>146</v>
      </c>
      <c r="BX169" s="462">
        <v>110</v>
      </c>
      <c r="BY169" s="462">
        <v>179</v>
      </c>
      <c r="BZ169" s="462">
        <v>183</v>
      </c>
      <c r="CA169" s="462">
        <v>186</v>
      </c>
      <c r="CB169" s="462">
        <v>218</v>
      </c>
      <c r="CC169" s="462">
        <v>206</v>
      </c>
      <c r="CD169" s="462">
        <v>199</v>
      </c>
      <c r="CE169" s="462">
        <v>197</v>
      </c>
      <c r="CF169" s="462">
        <v>192</v>
      </c>
      <c r="CG169" s="463">
        <v>189</v>
      </c>
      <c r="CH169" s="464">
        <v>191</v>
      </c>
    </row>
    <row r="170" spans="1:86" s="565" customFormat="1" ht="15.6" x14ac:dyDescent="0.3">
      <c r="A170" s="563"/>
      <c r="B170" s="564" t="s">
        <v>803</v>
      </c>
      <c r="C170" s="413"/>
      <c r="D170" s="462">
        <v>0</v>
      </c>
      <c r="E170" s="462">
        <v>0</v>
      </c>
      <c r="F170" s="462">
        <v>0</v>
      </c>
      <c r="G170" s="462">
        <v>0</v>
      </c>
      <c r="H170" s="462">
        <v>0</v>
      </c>
      <c r="I170" s="462">
        <v>0</v>
      </c>
      <c r="J170" s="462">
        <v>0</v>
      </c>
      <c r="K170" s="462">
        <v>0</v>
      </c>
      <c r="L170" s="462">
        <v>0</v>
      </c>
      <c r="M170" s="462">
        <v>0</v>
      </c>
      <c r="N170" s="462">
        <v>0</v>
      </c>
      <c r="O170" s="462">
        <v>0</v>
      </c>
      <c r="P170" s="462">
        <v>0</v>
      </c>
      <c r="Q170" s="462">
        <v>0</v>
      </c>
      <c r="R170" s="462">
        <v>0</v>
      </c>
      <c r="S170" s="462">
        <v>0</v>
      </c>
      <c r="T170" s="462">
        <v>0</v>
      </c>
      <c r="U170" s="462">
        <v>0</v>
      </c>
      <c r="V170" s="462">
        <v>0</v>
      </c>
      <c r="W170" s="462">
        <v>0</v>
      </c>
      <c r="X170" s="462">
        <v>0</v>
      </c>
      <c r="Y170" s="462">
        <v>0</v>
      </c>
      <c r="Z170" s="462">
        <v>0</v>
      </c>
      <c r="AA170" s="462">
        <v>0</v>
      </c>
      <c r="AB170" s="462">
        <v>0</v>
      </c>
      <c r="AC170" s="462">
        <v>0</v>
      </c>
      <c r="AD170" s="462">
        <v>0</v>
      </c>
      <c r="AE170" s="462">
        <v>0</v>
      </c>
      <c r="AF170" s="462">
        <v>0</v>
      </c>
      <c r="AG170" s="462">
        <v>0</v>
      </c>
      <c r="AH170" s="462">
        <v>0</v>
      </c>
      <c r="AI170" s="462">
        <v>0</v>
      </c>
      <c r="AJ170" s="462">
        <v>0</v>
      </c>
      <c r="AK170" s="462">
        <v>0</v>
      </c>
      <c r="AL170" s="462">
        <v>0</v>
      </c>
      <c r="AM170" s="462">
        <v>0</v>
      </c>
      <c r="AN170" s="462">
        <v>0</v>
      </c>
      <c r="AO170" s="462">
        <v>0</v>
      </c>
      <c r="AP170" s="462">
        <v>0</v>
      </c>
      <c r="AQ170" s="462">
        <v>0</v>
      </c>
      <c r="AR170" s="462">
        <v>0</v>
      </c>
      <c r="AS170" s="462">
        <v>0</v>
      </c>
      <c r="AT170" s="462">
        <v>0</v>
      </c>
      <c r="AU170" s="462">
        <v>0</v>
      </c>
      <c r="AV170" s="462">
        <v>0</v>
      </c>
      <c r="AW170" s="462">
        <v>0</v>
      </c>
      <c r="AX170" s="462">
        <v>0</v>
      </c>
      <c r="AY170" s="462">
        <v>0</v>
      </c>
      <c r="AZ170" s="462">
        <v>0</v>
      </c>
      <c r="BA170" s="462">
        <v>0</v>
      </c>
      <c r="BB170" s="462">
        <v>0</v>
      </c>
      <c r="BC170" s="462">
        <v>0</v>
      </c>
      <c r="BD170" s="462">
        <v>0</v>
      </c>
      <c r="BE170" s="462">
        <v>0</v>
      </c>
      <c r="BF170" s="462">
        <v>0</v>
      </c>
      <c r="BG170" s="462">
        <v>0</v>
      </c>
      <c r="BH170" s="462">
        <v>0</v>
      </c>
      <c r="BI170" s="462">
        <v>0</v>
      </c>
      <c r="BJ170" s="462">
        <v>0</v>
      </c>
      <c r="BK170" s="462">
        <v>0</v>
      </c>
      <c r="BL170" s="462">
        <v>0</v>
      </c>
      <c r="BM170" s="462">
        <v>0</v>
      </c>
      <c r="BN170" s="462">
        <v>0</v>
      </c>
      <c r="BO170" s="462">
        <v>0</v>
      </c>
      <c r="BP170" s="462">
        <v>0</v>
      </c>
      <c r="BQ170" s="462">
        <v>0</v>
      </c>
      <c r="BR170" s="462">
        <v>0</v>
      </c>
      <c r="BS170" s="462">
        <v>0</v>
      </c>
      <c r="BT170" s="462">
        <v>0</v>
      </c>
      <c r="BU170" s="462">
        <v>0</v>
      </c>
      <c r="BV170" s="462">
        <v>0</v>
      </c>
      <c r="BW170" s="462">
        <v>123</v>
      </c>
      <c r="BX170" s="462">
        <v>171</v>
      </c>
      <c r="BY170" s="462">
        <v>221</v>
      </c>
      <c r="BZ170" s="462">
        <v>274</v>
      </c>
      <c r="CA170" s="462">
        <v>328</v>
      </c>
      <c r="CB170" s="462">
        <v>362</v>
      </c>
      <c r="CC170" s="462">
        <v>434</v>
      </c>
      <c r="CD170" s="462">
        <v>468</v>
      </c>
      <c r="CE170" s="462">
        <v>477</v>
      </c>
      <c r="CF170" s="462">
        <v>481</v>
      </c>
      <c r="CG170" s="463">
        <v>487</v>
      </c>
      <c r="CH170" s="464">
        <v>494</v>
      </c>
    </row>
    <row r="171" spans="1:86" s="565" customFormat="1" ht="15.6" x14ac:dyDescent="0.3">
      <c r="A171" s="563"/>
      <c r="B171" s="564" t="s">
        <v>804</v>
      </c>
      <c r="C171" s="413"/>
      <c r="D171" s="462">
        <v>0</v>
      </c>
      <c r="E171" s="462">
        <v>0</v>
      </c>
      <c r="F171" s="462">
        <v>0</v>
      </c>
      <c r="G171" s="462">
        <v>0</v>
      </c>
      <c r="H171" s="462">
        <v>0</v>
      </c>
      <c r="I171" s="462">
        <v>0</v>
      </c>
      <c r="J171" s="462">
        <v>0</v>
      </c>
      <c r="K171" s="462">
        <v>0</v>
      </c>
      <c r="L171" s="462">
        <v>0</v>
      </c>
      <c r="M171" s="462">
        <v>0</v>
      </c>
      <c r="N171" s="462">
        <v>0</v>
      </c>
      <c r="O171" s="462">
        <v>0</v>
      </c>
      <c r="P171" s="462">
        <v>0</v>
      </c>
      <c r="Q171" s="462">
        <v>0</v>
      </c>
      <c r="R171" s="462">
        <v>0</v>
      </c>
      <c r="S171" s="462">
        <v>0</v>
      </c>
      <c r="T171" s="462">
        <v>0</v>
      </c>
      <c r="U171" s="462">
        <v>0</v>
      </c>
      <c r="V171" s="462">
        <v>0</v>
      </c>
      <c r="W171" s="462">
        <v>0</v>
      </c>
      <c r="X171" s="462">
        <v>0</v>
      </c>
      <c r="Y171" s="462">
        <v>0</v>
      </c>
      <c r="Z171" s="462">
        <v>0</v>
      </c>
      <c r="AA171" s="462">
        <v>0</v>
      </c>
      <c r="AB171" s="462">
        <v>0</v>
      </c>
      <c r="AC171" s="462">
        <v>0</v>
      </c>
      <c r="AD171" s="462">
        <v>0</v>
      </c>
      <c r="AE171" s="462">
        <v>0</v>
      </c>
      <c r="AF171" s="462">
        <v>0</v>
      </c>
      <c r="AG171" s="462">
        <v>0</v>
      </c>
      <c r="AH171" s="462">
        <v>0</v>
      </c>
      <c r="AI171" s="462">
        <v>0</v>
      </c>
      <c r="AJ171" s="462">
        <v>0</v>
      </c>
      <c r="AK171" s="462">
        <v>0</v>
      </c>
      <c r="AL171" s="462">
        <v>0</v>
      </c>
      <c r="AM171" s="462">
        <v>0</v>
      </c>
      <c r="AN171" s="462">
        <v>0</v>
      </c>
      <c r="AO171" s="462">
        <v>0</v>
      </c>
      <c r="AP171" s="462">
        <v>0</v>
      </c>
      <c r="AQ171" s="462">
        <v>0</v>
      </c>
      <c r="AR171" s="462">
        <v>0</v>
      </c>
      <c r="AS171" s="462">
        <v>0</v>
      </c>
      <c r="AT171" s="462">
        <v>0</v>
      </c>
      <c r="AU171" s="462">
        <v>0</v>
      </c>
      <c r="AV171" s="462">
        <v>0</v>
      </c>
      <c r="AW171" s="462">
        <v>0</v>
      </c>
      <c r="AX171" s="462">
        <v>0</v>
      </c>
      <c r="AY171" s="462">
        <v>0</v>
      </c>
      <c r="AZ171" s="462">
        <v>0</v>
      </c>
      <c r="BA171" s="462">
        <v>0</v>
      </c>
      <c r="BB171" s="462">
        <v>0</v>
      </c>
      <c r="BC171" s="462">
        <v>0</v>
      </c>
      <c r="BD171" s="462">
        <v>0</v>
      </c>
      <c r="BE171" s="462">
        <v>0</v>
      </c>
      <c r="BF171" s="462">
        <v>0</v>
      </c>
      <c r="BG171" s="462">
        <v>0</v>
      </c>
      <c r="BH171" s="462">
        <v>0</v>
      </c>
      <c r="BI171" s="462">
        <v>0</v>
      </c>
      <c r="BJ171" s="462">
        <v>0</v>
      </c>
      <c r="BK171" s="462">
        <v>0</v>
      </c>
      <c r="BL171" s="462">
        <v>0</v>
      </c>
      <c r="BM171" s="462">
        <v>0</v>
      </c>
      <c r="BN171" s="462">
        <v>0</v>
      </c>
      <c r="BO171" s="462">
        <v>0</v>
      </c>
      <c r="BP171" s="462">
        <v>0</v>
      </c>
      <c r="BQ171" s="462">
        <v>0</v>
      </c>
      <c r="BR171" s="462">
        <v>0</v>
      </c>
      <c r="BS171" s="462">
        <v>0</v>
      </c>
      <c r="BT171" s="462">
        <v>0</v>
      </c>
      <c r="BU171" s="462">
        <v>0</v>
      </c>
      <c r="BV171" s="462">
        <v>0</v>
      </c>
      <c r="BW171" s="462">
        <v>319</v>
      </c>
      <c r="BX171" s="462">
        <v>535</v>
      </c>
      <c r="BY171" s="462">
        <v>774</v>
      </c>
      <c r="BZ171" s="462">
        <v>1033</v>
      </c>
      <c r="CA171" s="462">
        <v>1308</v>
      </c>
      <c r="CB171" s="462">
        <v>1680</v>
      </c>
      <c r="CC171" s="462">
        <v>2458</v>
      </c>
      <c r="CD171" s="462">
        <v>2792</v>
      </c>
      <c r="CE171" s="462">
        <v>2880</v>
      </c>
      <c r="CF171" s="462">
        <v>2943</v>
      </c>
      <c r="CG171" s="463">
        <v>2988</v>
      </c>
      <c r="CH171" s="464">
        <v>3036</v>
      </c>
    </row>
    <row r="172" spans="1:86" s="565" customFormat="1" ht="15.6" x14ac:dyDescent="0.3">
      <c r="A172" s="563"/>
      <c r="B172" s="564"/>
      <c r="C172" s="413"/>
      <c r="D172" s="462"/>
      <c r="E172" s="462"/>
      <c r="F172" s="462"/>
      <c r="G172" s="462"/>
      <c r="H172" s="462"/>
      <c r="I172" s="462"/>
      <c r="J172" s="462"/>
      <c r="K172" s="462"/>
      <c r="L172" s="462"/>
      <c r="M172" s="462"/>
      <c r="N172" s="462"/>
      <c r="O172" s="462"/>
      <c r="P172" s="462"/>
      <c r="Q172" s="462"/>
      <c r="R172" s="462"/>
      <c r="S172" s="462"/>
      <c r="T172" s="462"/>
      <c r="U172" s="462"/>
      <c r="V172" s="462"/>
      <c r="W172" s="462"/>
      <c r="X172" s="462"/>
      <c r="Y172" s="462"/>
      <c r="Z172" s="462"/>
      <c r="AA172" s="462"/>
      <c r="AB172" s="462"/>
      <c r="AC172" s="462"/>
      <c r="AD172" s="462"/>
      <c r="AE172" s="462"/>
      <c r="AF172" s="462"/>
      <c r="AG172" s="462"/>
      <c r="AH172" s="462"/>
      <c r="AI172" s="462"/>
      <c r="AJ172" s="462"/>
      <c r="AK172" s="462"/>
      <c r="AL172" s="462"/>
      <c r="AM172" s="462"/>
      <c r="AN172" s="462"/>
      <c r="AO172" s="462"/>
      <c r="AP172" s="462"/>
      <c r="AQ172" s="462"/>
      <c r="AR172" s="462"/>
      <c r="AS172" s="462"/>
      <c r="AT172" s="462"/>
      <c r="AU172" s="462"/>
      <c r="AV172" s="462"/>
      <c r="AW172" s="462"/>
      <c r="AX172" s="462"/>
      <c r="AY172" s="462"/>
      <c r="AZ172" s="462"/>
      <c r="BA172" s="462"/>
      <c r="BB172" s="462"/>
      <c r="BC172" s="462"/>
      <c r="BD172" s="462"/>
      <c r="BE172" s="462"/>
      <c r="BF172" s="462"/>
      <c r="BG172" s="462"/>
      <c r="BH172" s="462"/>
      <c r="BI172" s="462"/>
      <c r="BJ172" s="462"/>
      <c r="BK172" s="462"/>
      <c r="BL172" s="462"/>
      <c r="BM172" s="462"/>
      <c r="BN172" s="462"/>
      <c r="BO172" s="462"/>
      <c r="BP172" s="462"/>
      <c r="BQ172" s="462"/>
      <c r="BR172" s="462"/>
      <c r="BS172" s="462"/>
      <c r="BT172" s="462"/>
      <c r="BU172" s="462"/>
      <c r="BV172" s="462"/>
      <c r="BW172" s="462"/>
      <c r="BX172" s="462"/>
      <c r="BY172" s="462"/>
      <c r="BZ172" s="462"/>
      <c r="CA172" s="462"/>
      <c r="CB172" s="462"/>
      <c r="CC172" s="462"/>
      <c r="CD172" s="462"/>
      <c r="CE172" s="462"/>
      <c r="CF172" s="462"/>
      <c r="CG172" s="463"/>
      <c r="CH172" s="464"/>
    </row>
    <row r="173" spans="1:86" s="565" customFormat="1" ht="15" customHeight="1" x14ac:dyDescent="0.3">
      <c r="A173" s="566"/>
      <c r="B173" s="567" t="s">
        <v>822</v>
      </c>
      <c r="C173" s="413"/>
      <c r="D173" s="457">
        <v>0</v>
      </c>
      <c r="E173" s="457">
        <v>0</v>
      </c>
      <c r="F173" s="457">
        <v>0</v>
      </c>
      <c r="G173" s="457">
        <v>0</v>
      </c>
      <c r="H173" s="457">
        <v>0</v>
      </c>
      <c r="I173" s="457">
        <v>0</v>
      </c>
      <c r="J173" s="457">
        <v>0</v>
      </c>
      <c r="K173" s="457">
        <v>0</v>
      </c>
      <c r="L173" s="457">
        <v>0</v>
      </c>
      <c r="M173" s="457">
        <v>0</v>
      </c>
      <c r="N173" s="457">
        <v>0</v>
      </c>
      <c r="O173" s="457">
        <v>0</v>
      </c>
      <c r="P173" s="457">
        <v>0</v>
      </c>
      <c r="Q173" s="457">
        <v>0</v>
      </c>
      <c r="R173" s="457">
        <v>0</v>
      </c>
      <c r="S173" s="457">
        <v>0</v>
      </c>
      <c r="T173" s="457">
        <v>0</v>
      </c>
      <c r="U173" s="457">
        <v>0</v>
      </c>
      <c r="V173" s="457">
        <v>0</v>
      </c>
      <c r="W173" s="457">
        <v>0</v>
      </c>
      <c r="X173" s="457">
        <v>0</v>
      </c>
      <c r="Y173" s="457">
        <v>0</v>
      </c>
      <c r="Z173" s="457">
        <v>0</v>
      </c>
      <c r="AA173" s="457">
        <v>0</v>
      </c>
      <c r="AB173" s="457">
        <v>0</v>
      </c>
      <c r="AC173" s="457">
        <v>0</v>
      </c>
      <c r="AD173" s="457">
        <v>0</v>
      </c>
      <c r="AE173" s="457">
        <v>0</v>
      </c>
      <c r="AF173" s="457">
        <v>0</v>
      </c>
      <c r="AG173" s="457">
        <v>0</v>
      </c>
      <c r="AH173" s="457">
        <v>0</v>
      </c>
      <c r="AI173" s="457">
        <v>0</v>
      </c>
      <c r="AJ173" s="457">
        <v>0</v>
      </c>
      <c r="AK173" s="457">
        <v>0</v>
      </c>
      <c r="AL173" s="457">
        <v>0</v>
      </c>
      <c r="AM173" s="457">
        <v>0</v>
      </c>
      <c r="AN173" s="457">
        <v>0</v>
      </c>
      <c r="AO173" s="457">
        <v>0</v>
      </c>
      <c r="AP173" s="457">
        <v>0</v>
      </c>
      <c r="AQ173" s="457">
        <v>0</v>
      </c>
      <c r="AR173" s="457">
        <v>0</v>
      </c>
      <c r="AS173" s="457">
        <v>0</v>
      </c>
      <c r="AT173" s="457">
        <v>0</v>
      </c>
      <c r="AU173" s="457">
        <v>0</v>
      </c>
      <c r="AV173" s="457">
        <v>0</v>
      </c>
      <c r="AW173" s="457">
        <v>0</v>
      </c>
      <c r="AX173" s="457">
        <v>0</v>
      </c>
      <c r="AY173" s="457">
        <v>0</v>
      </c>
      <c r="AZ173" s="457">
        <v>0</v>
      </c>
      <c r="BA173" s="457">
        <v>0</v>
      </c>
      <c r="BB173" s="457">
        <v>0</v>
      </c>
      <c r="BC173" s="457">
        <v>0</v>
      </c>
      <c r="BD173" s="457">
        <v>0</v>
      </c>
      <c r="BE173" s="457">
        <v>0</v>
      </c>
      <c r="BF173" s="457">
        <v>0</v>
      </c>
      <c r="BG173" s="457">
        <v>0</v>
      </c>
      <c r="BH173" s="457">
        <v>0</v>
      </c>
      <c r="BI173" s="457">
        <v>0</v>
      </c>
      <c r="BJ173" s="457">
        <v>0</v>
      </c>
      <c r="BK173" s="457">
        <v>0</v>
      </c>
      <c r="BL173" s="457">
        <v>0</v>
      </c>
      <c r="BM173" s="457">
        <v>0</v>
      </c>
      <c r="BN173" s="457">
        <v>0</v>
      </c>
      <c r="BO173" s="457">
        <v>0</v>
      </c>
      <c r="BP173" s="457">
        <v>0</v>
      </c>
      <c r="BQ173" s="457">
        <v>0</v>
      </c>
      <c r="BR173" s="457">
        <v>0</v>
      </c>
      <c r="BS173" s="457">
        <v>0</v>
      </c>
      <c r="BT173" s="457">
        <v>0</v>
      </c>
      <c r="BU173" s="457">
        <v>0</v>
      </c>
      <c r="BV173" s="457">
        <v>0</v>
      </c>
      <c r="BW173" s="457">
        <v>34</v>
      </c>
      <c r="BX173" s="457">
        <v>69</v>
      </c>
      <c r="BY173" s="457">
        <v>95</v>
      </c>
      <c r="BZ173" s="457">
        <v>112</v>
      </c>
      <c r="CA173" s="457">
        <v>131</v>
      </c>
      <c r="CB173" s="457">
        <v>171</v>
      </c>
      <c r="CC173" s="457">
        <v>366</v>
      </c>
      <c r="CD173" s="457">
        <v>435</v>
      </c>
      <c r="CE173" s="457">
        <v>423</v>
      </c>
      <c r="CF173" s="457">
        <v>412</v>
      </c>
      <c r="CG173" s="458">
        <v>402</v>
      </c>
      <c r="CH173" s="466">
        <v>395</v>
      </c>
    </row>
    <row r="174" spans="1:86" s="565" customFormat="1" ht="15.75" customHeight="1" x14ac:dyDescent="0.3">
      <c r="A174" s="563"/>
      <c r="B174" s="568" t="s">
        <v>823</v>
      </c>
      <c r="C174" s="413"/>
      <c r="D174" s="462">
        <v>0</v>
      </c>
      <c r="E174" s="462">
        <v>0</v>
      </c>
      <c r="F174" s="462">
        <v>0</v>
      </c>
      <c r="G174" s="462">
        <v>0</v>
      </c>
      <c r="H174" s="462">
        <v>0</v>
      </c>
      <c r="I174" s="462">
        <v>0</v>
      </c>
      <c r="J174" s="462">
        <v>0</v>
      </c>
      <c r="K174" s="462">
        <v>0</v>
      </c>
      <c r="L174" s="462">
        <v>0</v>
      </c>
      <c r="M174" s="462">
        <v>0</v>
      </c>
      <c r="N174" s="462">
        <v>0</v>
      </c>
      <c r="O174" s="462">
        <v>0</v>
      </c>
      <c r="P174" s="462">
        <v>0</v>
      </c>
      <c r="Q174" s="462">
        <v>0</v>
      </c>
      <c r="R174" s="462">
        <v>0</v>
      </c>
      <c r="S174" s="462">
        <v>0</v>
      </c>
      <c r="T174" s="462">
        <v>0</v>
      </c>
      <c r="U174" s="462">
        <v>0</v>
      </c>
      <c r="V174" s="462">
        <v>0</v>
      </c>
      <c r="W174" s="462">
        <v>0</v>
      </c>
      <c r="X174" s="462">
        <v>0</v>
      </c>
      <c r="Y174" s="462">
        <v>0</v>
      </c>
      <c r="Z174" s="462">
        <v>0</v>
      </c>
      <c r="AA174" s="462">
        <v>0</v>
      </c>
      <c r="AB174" s="462">
        <v>0</v>
      </c>
      <c r="AC174" s="462">
        <v>0</v>
      </c>
      <c r="AD174" s="462">
        <v>0</v>
      </c>
      <c r="AE174" s="462">
        <v>0</v>
      </c>
      <c r="AF174" s="462">
        <v>0</v>
      </c>
      <c r="AG174" s="462">
        <v>0</v>
      </c>
      <c r="AH174" s="462">
        <v>0</v>
      </c>
      <c r="AI174" s="462">
        <v>0</v>
      </c>
      <c r="AJ174" s="462">
        <v>0</v>
      </c>
      <c r="AK174" s="462">
        <v>0</v>
      </c>
      <c r="AL174" s="462">
        <v>0</v>
      </c>
      <c r="AM174" s="462">
        <v>0</v>
      </c>
      <c r="AN174" s="462">
        <v>0</v>
      </c>
      <c r="AO174" s="462">
        <v>0</v>
      </c>
      <c r="AP174" s="462">
        <v>0</v>
      </c>
      <c r="AQ174" s="462">
        <v>0</v>
      </c>
      <c r="AR174" s="462">
        <v>0</v>
      </c>
      <c r="AS174" s="462">
        <v>0</v>
      </c>
      <c r="AT174" s="462">
        <v>0</v>
      </c>
      <c r="AU174" s="462">
        <v>0</v>
      </c>
      <c r="AV174" s="462">
        <v>0</v>
      </c>
      <c r="AW174" s="462">
        <v>0</v>
      </c>
      <c r="AX174" s="462">
        <v>0</v>
      </c>
      <c r="AY174" s="462">
        <v>0</v>
      </c>
      <c r="AZ174" s="462">
        <v>0</v>
      </c>
      <c r="BA174" s="462">
        <v>0</v>
      </c>
      <c r="BB174" s="462">
        <v>0</v>
      </c>
      <c r="BC174" s="462">
        <v>0</v>
      </c>
      <c r="BD174" s="462">
        <v>0</v>
      </c>
      <c r="BE174" s="462">
        <v>0</v>
      </c>
      <c r="BF174" s="462">
        <v>0</v>
      </c>
      <c r="BG174" s="462">
        <v>0</v>
      </c>
      <c r="BH174" s="462">
        <v>0</v>
      </c>
      <c r="BI174" s="462">
        <v>0</v>
      </c>
      <c r="BJ174" s="462">
        <v>0</v>
      </c>
      <c r="BK174" s="462">
        <v>0</v>
      </c>
      <c r="BL174" s="462">
        <v>0</v>
      </c>
      <c r="BM174" s="462">
        <v>0</v>
      </c>
      <c r="BN174" s="462">
        <v>0</v>
      </c>
      <c r="BO174" s="462">
        <v>0</v>
      </c>
      <c r="BP174" s="462">
        <v>0</v>
      </c>
      <c r="BQ174" s="462">
        <v>0</v>
      </c>
      <c r="BR174" s="462">
        <v>0</v>
      </c>
      <c r="BS174" s="462">
        <v>0</v>
      </c>
      <c r="BT174" s="462">
        <v>0</v>
      </c>
      <c r="BU174" s="462">
        <v>0</v>
      </c>
      <c r="BV174" s="462">
        <v>0</v>
      </c>
      <c r="BW174" s="462">
        <v>4</v>
      </c>
      <c r="BX174" s="462">
        <v>18</v>
      </c>
      <c r="BY174" s="462">
        <v>19</v>
      </c>
      <c r="BZ174" s="462">
        <v>13</v>
      </c>
      <c r="CA174" s="462">
        <v>10</v>
      </c>
      <c r="CB174" s="462">
        <v>9</v>
      </c>
      <c r="CC174" s="462">
        <v>7</v>
      </c>
      <c r="CD174" s="462">
        <v>6</v>
      </c>
      <c r="CE174" s="462">
        <v>6</v>
      </c>
      <c r="CF174" s="462">
        <v>6</v>
      </c>
      <c r="CG174" s="463">
        <v>6</v>
      </c>
      <c r="CH174" s="464">
        <v>6</v>
      </c>
    </row>
    <row r="175" spans="1:86" s="565" customFormat="1" ht="15.6" x14ac:dyDescent="0.3">
      <c r="A175" s="563"/>
      <c r="B175" s="568" t="s">
        <v>824</v>
      </c>
      <c r="C175" s="413"/>
      <c r="D175" s="462">
        <v>0</v>
      </c>
      <c r="E175" s="462">
        <v>0</v>
      </c>
      <c r="F175" s="462">
        <v>0</v>
      </c>
      <c r="G175" s="462">
        <v>0</v>
      </c>
      <c r="H175" s="462">
        <v>0</v>
      </c>
      <c r="I175" s="462">
        <v>0</v>
      </c>
      <c r="J175" s="462">
        <v>0</v>
      </c>
      <c r="K175" s="462">
        <v>0</v>
      </c>
      <c r="L175" s="462">
        <v>0</v>
      </c>
      <c r="M175" s="462">
        <v>0</v>
      </c>
      <c r="N175" s="462">
        <v>0</v>
      </c>
      <c r="O175" s="462">
        <v>0</v>
      </c>
      <c r="P175" s="462">
        <v>0</v>
      </c>
      <c r="Q175" s="462">
        <v>0</v>
      </c>
      <c r="R175" s="462">
        <v>0</v>
      </c>
      <c r="S175" s="462">
        <v>0</v>
      </c>
      <c r="T175" s="462">
        <v>0</v>
      </c>
      <c r="U175" s="462">
        <v>0</v>
      </c>
      <c r="V175" s="462">
        <v>0</v>
      </c>
      <c r="W175" s="462">
        <v>0</v>
      </c>
      <c r="X175" s="462">
        <v>0</v>
      </c>
      <c r="Y175" s="462">
        <v>0</v>
      </c>
      <c r="Z175" s="462">
        <v>0</v>
      </c>
      <c r="AA175" s="462">
        <v>0</v>
      </c>
      <c r="AB175" s="462">
        <v>0</v>
      </c>
      <c r="AC175" s="462">
        <v>0</v>
      </c>
      <c r="AD175" s="462">
        <v>0</v>
      </c>
      <c r="AE175" s="462">
        <v>0</v>
      </c>
      <c r="AF175" s="462">
        <v>0</v>
      </c>
      <c r="AG175" s="462">
        <v>0</v>
      </c>
      <c r="AH175" s="462">
        <v>0</v>
      </c>
      <c r="AI175" s="462">
        <v>0</v>
      </c>
      <c r="AJ175" s="462">
        <v>0</v>
      </c>
      <c r="AK175" s="462">
        <v>0</v>
      </c>
      <c r="AL175" s="462">
        <v>0</v>
      </c>
      <c r="AM175" s="462">
        <v>0</v>
      </c>
      <c r="AN175" s="462">
        <v>0</v>
      </c>
      <c r="AO175" s="462">
        <v>0</v>
      </c>
      <c r="AP175" s="462">
        <v>0</v>
      </c>
      <c r="AQ175" s="462">
        <v>0</v>
      </c>
      <c r="AR175" s="462">
        <v>0</v>
      </c>
      <c r="AS175" s="462">
        <v>0</v>
      </c>
      <c r="AT175" s="462">
        <v>0</v>
      </c>
      <c r="AU175" s="462">
        <v>0</v>
      </c>
      <c r="AV175" s="462">
        <v>0</v>
      </c>
      <c r="AW175" s="462">
        <v>0</v>
      </c>
      <c r="AX175" s="462">
        <v>0</v>
      </c>
      <c r="AY175" s="462">
        <v>0</v>
      </c>
      <c r="AZ175" s="462">
        <v>0</v>
      </c>
      <c r="BA175" s="462">
        <v>0</v>
      </c>
      <c r="BB175" s="462">
        <v>0</v>
      </c>
      <c r="BC175" s="462">
        <v>0</v>
      </c>
      <c r="BD175" s="462">
        <v>0</v>
      </c>
      <c r="BE175" s="462">
        <v>0</v>
      </c>
      <c r="BF175" s="462">
        <v>0</v>
      </c>
      <c r="BG175" s="462">
        <v>0</v>
      </c>
      <c r="BH175" s="462">
        <v>0</v>
      </c>
      <c r="BI175" s="462">
        <v>0</v>
      </c>
      <c r="BJ175" s="462">
        <v>0</v>
      </c>
      <c r="BK175" s="462">
        <v>0</v>
      </c>
      <c r="BL175" s="462">
        <v>0</v>
      </c>
      <c r="BM175" s="462">
        <v>0</v>
      </c>
      <c r="BN175" s="462">
        <v>0</v>
      </c>
      <c r="BO175" s="462">
        <v>0</v>
      </c>
      <c r="BP175" s="462">
        <v>0</v>
      </c>
      <c r="BQ175" s="462">
        <v>0</v>
      </c>
      <c r="BR175" s="462">
        <v>0</v>
      </c>
      <c r="BS175" s="462">
        <v>0</v>
      </c>
      <c r="BT175" s="462">
        <v>0</v>
      </c>
      <c r="BU175" s="462">
        <v>0</v>
      </c>
      <c r="BV175" s="462">
        <v>0</v>
      </c>
      <c r="BW175" s="462">
        <v>2</v>
      </c>
      <c r="BX175" s="462">
        <v>4</v>
      </c>
      <c r="BY175" s="462">
        <v>6</v>
      </c>
      <c r="BZ175" s="462">
        <v>8</v>
      </c>
      <c r="CA175" s="462">
        <v>9</v>
      </c>
      <c r="CB175" s="462">
        <v>8</v>
      </c>
      <c r="CC175" s="462">
        <v>6</v>
      </c>
      <c r="CD175" s="462">
        <v>6</v>
      </c>
      <c r="CE175" s="462">
        <v>6</v>
      </c>
      <c r="CF175" s="462">
        <v>6</v>
      </c>
      <c r="CG175" s="463">
        <v>6</v>
      </c>
      <c r="CH175" s="464">
        <v>6</v>
      </c>
    </row>
    <row r="176" spans="1:86" s="574" customFormat="1" ht="27" customHeight="1" x14ac:dyDescent="0.25">
      <c r="A176" s="569"/>
      <c r="B176" s="570" t="s">
        <v>825</v>
      </c>
      <c r="C176" s="413"/>
      <c r="D176" s="571">
        <v>0</v>
      </c>
      <c r="E176" s="571">
        <v>0</v>
      </c>
      <c r="F176" s="571">
        <v>0</v>
      </c>
      <c r="G176" s="571">
        <v>0</v>
      </c>
      <c r="H176" s="571">
        <v>0</v>
      </c>
      <c r="I176" s="571">
        <v>0</v>
      </c>
      <c r="J176" s="571">
        <v>0</v>
      </c>
      <c r="K176" s="571">
        <v>0</v>
      </c>
      <c r="L176" s="571">
        <v>0</v>
      </c>
      <c r="M176" s="571">
        <v>0</v>
      </c>
      <c r="N176" s="571">
        <v>0</v>
      </c>
      <c r="O176" s="571">
        <v>0</v>
      </c>
      <c r="P176" s="571">
        <v>0</v>
      </c>
      <c r="Q176" s="571">
        <v>0</v>
      </c>
      <c r="R176" s="571">
        <v>0</v>
      </c>
      <c r="S176" s="571">
        <v>0</v>
      </c>
      <c r="T176" s="571">
        <v>0</v>
      </c>
      <c r="U176" s="571">
        <v>0</v>
      </c>
      <c r="V176" s="571">
        <v>0</v>
      </c>
      <c r="W176" s="571">
        <v>0</v>
      </c>
      <c r="X176" s="571">
        <v>0</v>
      </c>
      <c r="Y176" s="571">
        <v>0</v>
      </c>
      <c r="Z176" s="571">
        <v>0</v>
      </c>
      <c r="AA176" s="571">
        <v>0</v>
      </c>
      <c r="AB176" s="571">
        <v>0</v>
      </c>
      <c r="AC176" s="571">
        <v>0</v>
      </c>
      <c r="AD176" s="571">
        <v>0</v>
      </c>
      <c r="AE176" s="571">
        <v>0</v>
      </c>
      <c r="AF176" s="571">
        <v>0</v>
      </c>
      <c r="AG176" s="571">
        <v>0</v>
      </c>
      <c r="AH176" s="571">
        <v>0</v>
      </c>
      <c r="AI176" s="571">
        <v>0</v>
      </c>
      <c r="AJ176" s="571">
        <v>0</v>
      </c>
      <c r="AK176" s="571">
        <v>0</v>
      </c>
      <c r="AL176" s="571">
        <v>0</v>
      </c>
      <c r="AM176" s="571">
        <v>0</v>
      </c>
      <c r="AN176" s="571">
        <v>0</v>
      </c>
      <c r="AO176" s="571">
        <v>0</v>
      </c>
      <c r="AP176" s="571">
        <v>0</v>
      </c>
      <c r="AQ176" s="571">
        <v>0</v>
      </c>
      <c r="AR176" s="571">
        <v>0</v>
      </c>
      <c r="AS176" s="571">
        <v>0</v>
      </c>
      <c r="AT176" s="571">
        <v>0</v>
      </c>
      <c r="AU176" s="571">
        <v>0</v>
      </c>
      <c r="AV176" s="571">
        <v>0</v>
      </c>
      <c r="AW176" s="571">
        <v>0</v>
      </c>
      <c r="AX176" s="571">
        <v>0</v>
      </c>
      <c r="AY176" s="571">
        <v>0</v>
      </c>
      <c r="AZ176" s="571">
        <v>0</v>
      </c>
      <c r="BA176" s="571">
        <v>0</v>
      </c>
      <c r="BB176" s="571">
        <v>0</v>
      </c>
      <c r="BC176" s="571">
        <v>0</v>
      </c>
      <c r="BD176" s="571">
        <v>0</v>
      </c>
      <c r="BE176" s="571">
        <v>0</v>
      </c>
      <c r="BF176" s="571">
        <v>0</v>
      </c>
      <c r="BG176" s="571">
        <v>0</v>
      </c>
      <c r="BH176" s="571">
        <v>0</v>
      </c>
      <c r="BI176" s="571">
        <v>0</v>
      </c>
      <c r="BJ176" s="571">
        <v>0</v>
      </c>
      <c r="BK176" s="571">
        <v>0</v>
      </c>
      <c r="BL176" s="571">
        <v>0</v>
      </c>
      <c r="BM176" s="571">
        <v>0</v>
      </c>
      <c r="BN176" s="571">
        <v>0</v>
      </c>
      <c r="BO176" s="571">
        <v>0</v>
      </c>
      <c r="BP176" s="571">
        <v>0</v>
      </c>
      <c r="BQ176" s="571">
        <v>0</v>
      </c>
      <c r="BR176" s="571">
        <v>0</v>
      </c>
      <c r="BS176" s="571">
        <v>0</v>
      </c>
      <c r="BT176" s="571">
        <v>0</v>
      </c>
      <c r="BU176" s="571">
        <v>0</v>
      </c>
      <c r="BV176" s="571">
        <v>0</v>
      </c>
      <c r="BW176" s="571">
        <v>29</v>
      </c>
      <c r="BX176" s="571">
        <v>48</v>
      </c>
      <c r="BY176" s="571">
        <v>70</v>
      </c>
      <c r="BZ176" s="571">
        <v>92</v>
      </c>
      <c r="CA176" s="571">
        <v>112</v>
      </c>
      <c r="CB176" s="571">
        <v>153</v>
      </c>
      <c r="CC176" s="571">
        <v>353</v>
      </c>
      <c r="CD176" s="571">
        <v>423</v>
      </c>
      <c r="CE176" s="571">
        <v>411</v>
      </c>
      <c r="CF176" s="571">
        <v>399</v>
      </c>
      <c r="CG176" s="572">
        <v>390</v>
      </c>
      <c r="CH176" s="573">
        <v>383</v>
      </c>
    </row>
    <row r="177" spans="1:86" ht="26.25" customHeight="1" x14ac:dyDescent="0.3">
      <c r="A177" s="417"/>
      <c r="B177" s="450" t="s">
        <v>826</v>
      </c>
      <c r="D177" s="510">
        <f>D178</f>
        <v>0</v>
      </c>
      <c r="E177" s="510">
        <f t="shared" ref="E177:BB177" si="50">E178</f>
        <v>0</v>
      </c>
      <c r="F177" s="510">
        <f t="shared" si="50"/>
        <v>0</v>
      </c>
      <c r="G177" s="510">
        <f t="shared" si="50"/>
        <v>0</v>
      </c>
      <c r="H177" s="510">
        <f t="shared" si="50"/>
        <v>0</v>
      </c>
      <c r="I177" s="510">
        <f t="shared" si="50"/>
        <v>0</v>
      </c>
      <c r="J177" s="510">
        <f t="shared" si="50"/>
        <v>0</v>
      </c>
      <c r="K177" s="510">
        <f t="shared" si="50"/>
        <v>0</v>
      </c>
      <c r="L177" s="510">
        <f t="shared" si="50"/>
        <v>0</v>
      </c>
      <c r="M177" s="510">
        <f t="shared" si="50"/>
        <v>0</v>
      </c>
      <c r="N177" s="510">
        <f t="shared" si="50"/>
        <v>0</v>
      </c>
      <c r="O177" s="510">
        <f t="shared" si="50"/>
        <v>0</v>
      </c>
      <c r="P177" s="510">
        <f t="shared" si="50"/>
        <v>0</v>
      </c>
      <c r="Q177" s="510">
        <f t="shared" si="50"/>
        <v>0</v>
      </c>
      <c r="R177" s="510">
        <f t="shared" si="50"/>
        <v>0</v>
      </c>
      <c r="S177" s="510">
        <f t="shared" si="50"/>
        <v>0</v>
      </c>
      <c r="T177" s="510">
        <f t="shared" si="50"/>
        <v>0</v>
      </c>
      <c r="U177" s="510">
        <f t="shared" si="50"/>
        <v>0</v>
      </c>
      <c r="V177" s="510">
        <f t="shared" si="50"/>
        <v>0</v>
      </c>
      <c r="W177" s="510">
        <f t="shared" si="50"/>
        <v>0</v>
      </c>
      <c r="X177" s="510">
        <f t="shared" si="50"/>
        <v>0</v>
      </c>
      <c r="Y177" s="510">
        <f t="shared" si="50"/>
        <v>0</v>
      </c>
      <c r="Z177" s="510">
        <f t="shared" si="50"/>
        <v>0</v>
      </c>
      <c r="AA177" s="510">
        <f t="shared" si="50"/>
        <v>0</v>
      </c>
      <c r="AB177" s="510">
        <f t="shared" si="50"/>
        <v>0</v>
      </c>
      <c r="AC177" s="510">
        <f t="shared" si="50"/>
        <v>0</v>
      </c>
      <c r="AD177" s="510">
        <f t="shared" si="50"/>
        <v>0</v>
      </c>
      <c r="AE177" s="510">
        <f t="shared" si="50"/>
        <v>0</v>
      </c>
      <c r="AF177" s="510">
        <f t="shared" si="50"/>
        <v>0</v>
      </c>
      <c r="AG177" s="510">
        <f t="shared" si="50"/>
        <v>0</v>
      </c>
      <c r="AH177" s="510">
        <f t="shared" si="50"/>
        <v>0</v>
      </c>
      <c r="AI177" s="510">
        <f t="shared" si="50"/>
        <v>207</v>
      </c>
      <c r="AJ177" s="510">
        <f t="shared" si="50"/>
        <v>205</v>
      </c>
      <c r="AK177" s="510">
        <f t="shared" si="50"/>
        <v>221</v>
      </c>
      <c r="AL177" s="510">
        <f t="shared" si="50"/>
        <v>240</v>
      </c>
      <c r="AM177" s="510">
        <f t="shared" si="50"/>
        <v>241</v>
      </c>
      <c r="AN177" s="510">
        <f t="shared" si="50"/>
        <v>273</v>
      </c>
      <c r="AO177" s="510">
        <f t="shared" si="50"/>
        <v>301</v>
      </c>
      <c r="AP177" s="510">
        <f t="shared" si="50"/>
        <v>327</v>
      </c>
      <c r="AQ177" s="510">
        <f t="shared" si="50"/>
        <v>352</v>
      </c>
      <c r="AR177" s="510">
        <f t="shared" si="50"/>
        <v>247</v>
      </c>
      <c r="AS177" s="510">
        <f t="shared" si="50"/>
        <v>290</v>
      </c>
      <c r="AT177" s="510">
        <f t="shared" si="50"/>
        <v>330</v>
      </c>
      <c r="AU177" s="510">
        <f t="shared" si="50"/>
        <v>375</v>
      </c>
      <c r="AV177" s="510">
        <f t="shared" si="50"/>
        <v>425</v>
      </c>
      <c r="AW177" s="510">
        <f t="shared" si="50"/>
        <v>527</v>
      </c>
      <c r="AX177" s="510">
        <f t="shared" si="50"/>
        <v>618</v>
      </c>
      <c r="AY177" s="510">
        <f t="shared" si="50"/>
        <v>739</v>
      </c>
      <c r="AZ177" s="510">
        <f t="shared" si="50"/>
        <v>786</v>
      </c>
      <c r="BA177" s="510">
        <f t="shared" si="50"/>
        <v>849</v>
      </c>
      <c r="BB177" s="510">
        <f t="shared" si="50"/>
        <v>898</v>
      </c>
      <c r="BC177" s="575">
        <f>BC178</f>
        <v>932</v>
      </c>
      <c r="BD177" s="510">
        <f>BD179</f>
        <v>1268</v>
      </c>
      <c r="BE177" s="510">
        <f>BE179</f>
        <v>1322</v>
      </c>
      <c r="BF177" s="510">
        <f t="shared" ref="BF177:CH177" si="51">BF179</f>
        <v>1345</v>
      </c>
      <c r="BG177" s="510">
        <f t="shared" si="51"/>
        <v>1297</v>
      </c>
      <c r="BH177" s="510">
        <f t="shared" si="51"/>
        <v>1213</v>
      </c>
      <c r="BI177" s="510">
        <f t="shared" si="51"/>
        <v>1198</v>
      </c>
      <c r="BJ177" s="510">
        <f t="shared" si="51"/>
        <v>1196</v>
      </c>
      <c r="BK177" s="510">
        <f t="shared" si="51"/>
        <v>1196</v>
      </c>
      <c r="BL177" s="510">
        <f t="shared" si="51"/>
        <v>1176</v>
      </c>
      <c r="BM177" s="510">
        <f t="shared" si="51"/>
        <v>1055</v>
      </c>
      <c r="BN177" s="510">
        <f t="shared" si="51"/>
        <v>969</v>
      </c>
      <c r="BO177" s="510">
        <f t="shared" si="51"/>
        <v>847</v>
      </c>
      <c r="BP177" s="510">
        <f t="shared" si="51"/>
        <v>530</v>
      </c>
      <c r="BQ177" s="510">
        <f t="shared" si="51"/>
        <v>252</v>
      </c>
      <c r="BR177" s="510">
        <f t="shared" si="51"/>
        <v>138</v>
      </c>
      <c r="BS177" s="510">
        <f t="shared" si="51"/>
        <v>73</v>
      </c>
      <c r="BT177" s="510">
        <f t="shared" si="51"/>
        <v>28</v>
      </c>
      <c r="BU177" s="510">
        <f t="shared" si="51"/>
        <v>6</v>
      </c>
      <c r="BV177" s="510">
        <f t="shared" si="51"/>
        <v>0</v>
      </c>
      <c r="BW177" s="510">
        <f t="shared" si="51"/>
        <v>0</v>
      </c>
      <c r="BX177" s="510">
        <f t="shared" si="51"/>
        <v>0</v>
      </c>
      <c r="BY177" s="510">
        <f t="shared" si="51"/>
        <v>0</v>
      </c>
      <c r="BZ177" s="510">
        <f t="shared" si="51"/>
        <v>0</v>
      </c>
      <c r="CA177" s="510">
        <f t="shared" si="51"/>
        <v>0</v>
      </c>
      <c r="CB177" s="510">
        <f t="shared" si="51"/>
        <v>0</v>
      </c>
      <c r="CC177" s="510">
        <f t="shared" si="51"/>
        <v>0</v>
      </c>
      <c r="CD177" s="510">
        <f t="shared" si="51"/>
        <v>0</v>
      </c>
      <c r="CE177" s="510">
        <f t="shared" si="51"/>
        <v>0</v>
      </c>
      <c r="CF177" s="510">
        <f t="shared" si="51"/>
        <v>0</v>
      </c>
      <c r="CG177" s="510">
        <f t="shared" si="51"/>
        <v>0</v>
      </c>
      <c r="CH177" s="513">
        <f t="shared" si="51"/>
        <v>0</v>
      </c>
    </row>
    <row r="178" spans="1:86" ht="15.75" customHeight="1" x14ac:dyDescent="0.25">
      <c r="A178" s="417"/>
      <c r="B178" s="515" t="s">
        <v>827</v>
      </c>
      <c r="D178" s="517">
        <v>0</v>
      </c>
      <c r="E178" s="517">
        <v>0</v>
      </c>
      <c r="F178" s="517">
        <v>0</v>
      </c>
      <c r="G178" s="517">
        <v>0</v>
      </c>
      <c r="H178" s="517">
        <v>0</v>
      </c>
      <c r="I178" s="517">
        <v>0</v>
      </c>
      <c r="J178" s="517">
        <v>0</v>
      </c>
      <c r="K178" s="517">
        <v>0</v>
      </c>
      <c r="L178" s="517">
        <v>0</v>
      </c>
      <c r="M178" s="517">
        <v>0</v>
      </c>
      <c r="N178" s="517">
        <v>0</v>
      </c>
      <c r="O178" s="517">
        <v>0</v>
      </c>
      <c r="P178" s="517">
        <v>0</v>
      </c>
      <c r="Q178" s="517">
        <v>0</v>
      </c>
      <c r="R178" s="517">
        <v>0</v>
      </c>
      <c r="S178" s="517">
        <v>0</v>
      </c>
      <c r="T178" s="517">
        <v>0</v>
      </c>
      <c r="U178" s="517">
        <v>0</v>
      </c>
      <c r="V178" s="517">
        <v>0</v>
      </c>
      <c r="W178" s="517">
        <v>0</v>
      </c>
      <c r="X178" s="517">
        <v>0</v>
      </c>
      <c r="Y178" s="517">
        <v>0</v>
      </c>
      <c r="Z178" s="517">
        <v>0</v>
      </c>
      <c r="AA178" s="517">
        <v>0</v>
      </c>
      <c r="AB178" s="517">
        <v>0</v>
      </c>
      <c r="AC178" s="517">
        <v>0</v>
      </c>
      <c r="AD178" s="517">
        <v>0</v>
      </c>
      <c r="AE178" s="517">
        <v>0</v>
      </c>
      <c r="AF178" s="517">
        <v>0</v>
      </c>
      <c r="AG178" s="517">
        <v>0</v>
      </c>
      <c r="AH178" s="517">
        <v>0</v>
      </c>
      <c r="AI178" s="517">
        <v>207</v>
      </c>
      <c r="AJ178" s="517">
        <v>205</v>
      </c>
      <c r="AK178" s="517">
        <v>221</v>
      </c>
      <c r="AL178" s="517">
        <v>240</v>
      </c>
      <c r="AM178" s="517">
        <v>241</v>
      </c>
      <c r="AN178" s="517">
        <v>273</v>
      </c>
      <c r="AO178" s="517">
        <v>301</v>
      </c>
      <c r="AP178" s="517">
        <v>327</v>
      </c>
      <c r="AQ178" s="517">
        <v>352</v>
      </c>
      <c r="AR178" s="517">
        <v>247</v>
      </c>
      <c r="AS178" s="517">
        <v>290</v>
      </c>
      <c r="AT178" s="517">
        <v>330</v>
      </c>
      <c r="AU178" s="517">
        <v>375</v>
      </c>
      <c r="AV178" s="517">
        <v>425</v>
      </c>
      <c r="AW178" s="517">
        <v>527</v>
      </c>
      <c r="AX178" s="517">
        <v>618</v>
      </c>
      <c r="AY178" s="517">
        <v>739</v>
      </c>
      <c r="AZ178" s="517">
        <v>786</v>
      </c>
      <c r="BA178" s="517">
        <v>849</v>
      </c>
      <c r="BB178" s="517">
        <v>898</v>
      </c>
      <c r="BC178" s="517">
        <v>932</v>
      </c>
      <c r="BD178" s="517">
        <v>994</v>
      </c>
      <c r="BE178" s="517">
        <v>1048</v>
      </c>
      <c r="BF178" s="517">
        <v>1091</v>
      </c>
      <c r="BG178" s="517">
        <v>1121</v>
      </c>
      <c r="BH178" s="517">
        <v>1137</v>
      </c>
      <c r="BI178" s="517">
        <v>1139</v>
      </c>
      <c r="BJ178" s="517">
        <v>1142</v>
      </c>
      <c r="BK178" s="517">
        <v>1133</v>
      </c>
      <c r="BL178" s="517">
        <v>1128</v>
      </c>
      <c r="BM178" s="517">
        <v>1099</v>
      </c>
      <c r="BN178" s="517">
        <v>0</v>
      </c>
      <c r="BO178" s="517">
        <v>0</v>
      </c>
      <c r="BP178" s="517">
        <v>0</v>
      </c>
      <c r="BQ178" s="517">
        <v>0</v>
      </c>
      <c r="BR178" s="517">
        <v>0</v>
      </c>
      <c r="BS178" s="517">
        <v>0</v>
      </c>
      <c r="BT178" s="517">
        <v>0</v>
      </c>
      <c r="BU178" s="517">
        <v>0</v>
      </c>
      <c r="BV178" s="517">
        <v>0</v>
      </c>
      <c r="BW178" s="517">
        <v>0</v>
      </c>
      <c r="BX178" s="517">
        <v>0</v>
      </c>
      <c r="BY178" s="517">
        <v>0</v>
      </c>
      <c r="BZ178" s="517">
        <v>0</v>
      </c>
      <c r="CA178" s="517">
        <v>0</v>
      </c>
      <c r="CB178" s="517">
        <v>0</v>
      </c>
      <c r="CC178" s="517">
        <v>0</v>
      </c>
      <c r="CD178" s="517">
        <v>0</v>
      </c>
      <c r="CE178" s="517">
        <v>0</v>
      </c>
      <c r="CF178" s="517">
        <v>0</v>
      </c>
      <c r="CG178" s="517">
        <v>0</v>
      </c>
      <c r="CH178" s="518">
        <v>0</v>
      </c>
    </row>
    <row r="179" spans="1:86" x14ac:dyDescent="0.25">
      <c r="A179" s="417"/>
      <c r="B179" s="576" t="s">
        <v>828</v>
      </c>
      <c r="D179" s="517">
        <v>0</v>
      </c>
      <c r="E179" s="517">
        <v>0</v>
      </c>
      <c r="F179" s="517">
        <v>0</v>
      </c>
      <c r="G179" s="517">
        <v>0</v>
      </c>
      <c r="H179" s="517">
        <v>0</v>
      </c>
      <c r="I179" s="517">
        <v>0</v>
      </c>
      <c r="J179" s="517">
        <v>0</v>
      </c>
      <c r="K179" s="517">
        <v>0</v>
      </c>
      <c r="L179" s="517">
        <v>0</v>
      </c>
      <c r="M179" s="517">
        <v>0</v>
      </c>
      <c r="N179" s="517">
        <v>0</v>
      </c>
      <c r="O179" s="517">
        <v>0</v>
      </c>
      <c r="P179" s="517">
        <v>0</v>
      </c>
      <c r="Q179" s="517">
        <v>0</v>
      </c>
      <c r="R179" s="517">
        <v>0</v>
      </c>
      <c r="S179" s="517">
        <v>0</v>
      </c>
      <c r="T179" s="517">
        <v>0</v>
      </c>
      <c r="U179" s="517">
        <v>0</v>
      </c>
      <c r="V179" s="517">
        <v>0</v>
      </c>
      <c r="W179" s="517">
        <v>0</v>
      </c>
      <c r="X179" s="517">
        <v>0</v>
      </c>
      <c r="Y179" s="517">
        <v>0</v>
      </c>
      <c r="Z179" s="517">
        <v>0</v>
      </c>
      <c r="AA179" s="517">
        <v>0</v>
      </c>
      <c r="AB179" s="517">
        <v>0</v>
      </c>
      <c r="AC179" s="517">
        <v>0</v>
      </c>
      <c r="AD179" s="517">
        <v>0</v>
      </c>
      <c r="AE179" s="517">
        <v>0</v>
      </c>
      <c r="AF179" s="517">
        <v>0</v>
      </c>
      <c r="AG179" s="517">
        <v>0</v>
      </c>
      <c r="AH179" s="517">
        <v>0</v>
      </c>
      <c r="AI179" s="517">
        <v>0</v>
      </c>
      <c r="AJ179" s="517">
        <v>0</v>
      </c>
      <c r="AK179" s="517">
        <v>0</v>
      </c>
      <c r="AL179" s="517">
        <v>0</v>
      </c>
      <c r="AM179" s="517">
        <v>0</v>
      </c>
      <c r="AN179" s="517">
        <v>0</v>
      </c>
      <c r="AO179" s="517">
        <v>0</v>
      </c>
      <c r="AP179" s="517">
        <v>0</v>
      </c>
      <c r="AQ179" s="517">
        <v>0</v>
      </c>
      <c r="AR179" s="517">
        <v>0</v>
      </c>
      <c r="AS179" s="517">
        <v>0</v>
      </c>
      <c r="AT179" s="517">
        <v>0</v>
      </c>
      <c r="AU179" s="517">
        <v>0</v>
      </c>
      <c r="AV179" s="517">
        <v>0</v>
      </c>
      <c r="AW179" s="517">
        <v>0</v>
      </c>
      <c r="AX179" s="517">
        <v>0</v>
      </c>
      <c r="AY179" s="517">
        <v>0</v>
      </c>
      <c r="AZ179" s="517">
        <v>0</v>
      </c>
      <c r="BA179" s="517">
        <v>0</v>
      </c>
      <c r="BB179" s="517">
        <v>0</v>
      </c>
      <c r="BC179" s="517">
        <v>0</v>
      </c>
      <c r="BD179" s="517">
        <v>1268</v>
      </c>
      <c r="BE179" s="517">
        <v>1322</v>
      </c>
      <c r="BF179" s="517">
        <v>1345</v>
      </c>
      <c r="BG179" s="517">
        <v>1297</v>
      </c>
      <c r="BH179" s="517">
        <v>1213</v>
      </c>
      <c r="BI179" s="517">
        <v>1198</v>
      </c>
      <c r="BJ179" s="517">
        <v>1196</v>
      </c>
      <c r="BK179" s="517">
        <v>1196</v>
      </c>
      <c r="BL179" s="517">
        <v>1176</v>
      </c>
      <c r="BM179" s="517">
        <v>1055</v>
      </c>
      <c r="BN179" s="517">
        <v>969</v>
      </c>
      <c r="BO179" s="517">
        <v>847</v>
      </c>
      <c r="BP179" s="517">
        <v>530</v>
      </c>
      <c r="BQ179" s="517">
        <v>252</v>
      </c>
      <c r="BR179" s="517">
        <v>138</v>
      </c>
      <c r="BS179" s="517">
        <v>73</v>
      </c>
      <c r="BT179" s="517">
        <v>28</v>
      </c>
      <c r="BU179" s="517">
        <v>6</v>
      </c>
      <c r="BV179" s="517">
        <v>0</v>
      </c>
      <c r="BW179" s="517">
        <v>0</v>
      </c>
      <c r="BX179" s="517">
        <v>0</v>
      </c>
      <c r="BY179" s="517">
        <v>0</v>
      </c>
      <c r="BZ179" s="517">
        <v>0</v>
      </c>
      <c r="CA179" s="517">
        <v>0</v>
      </c>
      <c r="CB179" s="517">
        <v>0</v>
      </c>
      <c r="CC179" s="517">
        <v>0</v>
      </c>
      <c r="CD179" s="517">
        <v>0</v>
      </c>
      <c r="CE179" s="517">
        <v>0</v>
      </c>
      <c r="CF179" s="517">
        <v>0</v>
      </c>
      <c r="CG179" s="517">
        <v>0</v>
      </c>
      <c r="CH179" s="518">
        <v>0</v>
      </c>
    </row>
    <row r="180" spans="1:86" x14ac:dyDescent="0.25">
      <c r="A180" s="417"/>
      <c r="B180" s="576"/>
      <c r="D180" s="517"/>
      <c r="E180" s="517"/>
      <c r="F180" s="517"/>
      <c r="G180" s="517"/>
      <c r="H180" s="517"/>
      <c r="I180" s="517"/>
      <c r="J180" s="517"/>
      <c r="K180" s="517"/>
      <c r="L180" s="517"/>
      <c r="M180" s="517"/>
      <c r="N180" s="517"/>
      <c r="O180" s="517"/>
      <c r="P180" s="517"/>
      <c r="Q180" s="517"/>
      <c r="R180" s="517"/>
      <c r="S180" s="517"/>
      <c r="T180" s="517"/>
      <c r="U180" s="517"/>
      <c r="V180" s="517"/>
      <c r="W180" s="517"/>
      <c r="X180" s="517"/>
      <c r="Y180" s="517"/>
      <c r="Z180" s="517"/>
      <c r="AA180" s="517"/>
      <c r="AB180" s="517"/>
      <c r="AC180" s="517"/>
      <c r="AD180" s="517"/>
      <c r="AE180" s="517"/>
      <c r="AF180" s="517"/>
      <c r="AG180" s="517"/>
      <c r="AH180" s="517"/>
      <c r="AI180" s="517"/>
      <c r="AJ180" s="517"/>
      <c r="AK180" s="517"/>
      <c r="AL180" s="517"/>
      <c r="AM180" s="517"/>
      <c r="AN180" s="517"/>
      <c r="AO180" s="517"/>
      <c r="AP180" s="517"/>
      <c r="AQ180" s="517"/>
      <c r="AR180" s="517"/>
      <c r="AS180" s="517"/>
      <c r="AT180" s="517"/>
      <c r="AU180" s="517"/>
      <c r="AV180" s="517"/>
      <c r="AW180" s="517"/>
      <c r="AX180" s="517"/>
      <c r="AY180" s="517"/>
      <c r="AZ180" s="517"/>
      <c r="BA180" s="517"/>
      <c r="BB180" s="517"/>
      <c r="BC180" s="517"/>
      <c r="BD180" s="517"/>
      <c r="BE180" s="517"/>
      <c r="BF180" s="517"/>
      <c r="BG180" s="517"/>
      <c r="BH180" s="517"/>
      <c r="BI180" s="517"/>
      <c r="BJ180" s="517"/>
      <c r="BK180" s="517"/>
      <c r="BL180" s="517"/>
      <c r="BM180" s="517"/>
      <c r="BN180" s="517"/>
      <c r="BO180" s="517"/>
      <c r="BP180" s="517"/>
      <c r="BQ180" s="517"/>
      <c r="BR180" s="517"/>
      <c r="BS180" s="517"/>
      <c r="BT180" s="517"/>
      <c r="BU180" s="517"/>
      <c r="BV180" s="517"/>
      <c r="BW180" s="517"/>
      <c r="BX180" s="517"/>
      <c r="BY180" s="517"/>
      <c r="BZ180" s="517"/>
      <c r="CA180" s="517"/>
      <c r="CB180" s="517"/>
      <c r="CC180" s="517"/>
      <c r="CD180" s="517"/>
      <c r="CE180" s="517"/>
      <c r="CF180" s="517"/>
      <c r="CG180" s="517"/>
      <c r="CH180" s="518"/>
    </row>
    <row r="181" spans="1:86" s="287" customFormat="1" ht="15.6" x14ac:dyDescent="0.3">
      <c r="A181" s="467"/>
      <c r="B181" s="79" t="s">
        <v>676</v>
      </c>
      <c r="C181" s="467"/>
      <c r="D181" s="510">
        <v>0</v>
      </c>
      <c r="E181" s="510">
        <v>0</v>
      </c>
      <c r="F181" s="510">
        <v>0</v>
      </c>
      <c r="G181" s="510">
        <v>0</v>
      </c>
      <c r="H181" s="510">
        <v>0</v>
      </c>
      <c r="I181" s="510">
        <v>0</v>
      </c>
      <c r="J181" s="510">
        <v>0</v>
      </c>
      <c r="K181" s="510">
        <v>0</v>
      </c>
      <c r="L181" s="510">
        <v>0</v>
      </c>
      <c r="M181" s="510">
        <v>0</v>
      </c>
      <c r="N181" s="510">
        <v>0</v>
      </c>
      <c r="O181" s="510">
        <v>0</v>
      </c>
      <c r="P181" s="510">
        <v>0</v>
      </c>
      <c r="Q181" s="510">
        <v>0</v>
      </c>
      <c r="R181" s="510">
        <v>0</v>
      </c>
      <c r="S181" s="510">
        <v>0</v>
      </c>
      <c r="T181" s="510">
        <v>0</v>
      </c>
      <c r="U181" s="510">
        <v>0</v>
      </c>
      <c r="V181" s="510">
        <v>0</v>
      </c>
      <c r="W181" s="510">
        <v>0</v>
      </c>
      <c r="X181" s="510">
        <v>0</v>
      </c>
      <c r="Y181" s="510">
        <v>0</v>
      </c>
      <c r="Z181" s="510">
        <v>0</v>
      </c>
      <c r="AA181" s="510">
        <v>0</v>
      </c>
      <c r="AB181" s="510">
        <v>0</v>
      </c>
      <c r="AC181" s="510">
        <v>0</v>
      </c>
      <c r="AD181" s="510">
        <v>0</v>
      </c>
      <c r="AE181" s="510">
        <v>0</v>
      </c>
      <c r="AF181" s="510">
        <v>0</v>
      </c>
      <c r="AG181" s="510">
        <v>0</v>
      </c>
      <c r="AH181" s="510">
        <v>0</v>
      </c>
      <c r="AI181" s="510">
        <v>0</v>
      </c>
      <c r="AJ181" s="510">
        <v>0</v>
      </c>
      <c r="AK181" s="510">
        <v>0</v>
      </c>
      <c r="AL181" s="510">
        <v>0</v>
      </c>
      <c r="AM181" s="510">
        <v>0</v>
      </c>
      <c r="AN181" s="510">
        <v>0</v>
      </c>
      <c r="AO181" s="510">
        <v>0</v>
      </c>
      <c r="AP181" s="510">
        <v>0</v>
      </c>
      <c r="AQ181" s="510">
        <v>0</v>
      </c>
      <c r="AR181" s="510">
        <v>0</v>
      </c>
      <c r="AS181" s="510">
        <v>0</v>
      </c>
      <c r="AT181" s="510">
        <v>0</v>
      </c>
      <c r="AU181" s="510">
        <v>0</v>
      </c>
      <c r="AV181" s="510">
        <v>0</v>
      </c>
      <c r="AW181" s="510">
        <v>0</v>
      </c>
      <c r="AX181" s="510">
        <v>0</v>
      </c>
      <c r="AY181" s="510">
        <v>0</v>
      </c>
      <c r="AZ181" s="510">
        <v>0</v>
      </c>
      <c r="BA181" s="510">
        <v>0</v>
      </c>
      <c r="BB181" s="510">
        <v>0</v>
      </c>
      <c r="BC181" s="510">
        <v>0</v>
      </c>
      <c r="BD181" s="510">
        <v>10</v>
      </c>
      <c r="BE181" s="510">
        <v>10</v>
      </c>
      <c r="BF181" s="510">
        <v>11</v>
      </c>
      <c r="BG181" s="510">
        <v>11</v>
      </c>
      <c r="BH181" s="510">
        <v>11</v>
      </c>
      <c r="BI181" s="510">
        <v>11</v>
      </c>
      <c r="BJ181" s="510">
        <v>11</v>
      </c>
      <c r="BK181" s="510">
        <v>11</v>
      </c>
      <c r="BL181" s="510">
        <v>11</v>
      </c>
      <c r="BM181" s="510">
        <v>10</v>
      </c>
      <c r="BN181" s="510">
        <v>9</v>
      </c>
      <c r="BO181" s="510">
        <v>9</v>
      </c>
      <c r="BP181" s="510">
        <v>8</v>
      </c>
      <c r="BQ181" s="510">
        <v>7</v>
      </c>
      <c r="BR181" s="510">
        <v>6</v>
      </c>
      <c r="BS181" s="510">
        <v>9</v>
      </c>
      <c r="BT181" s="510">
        <v>9</v>
      </c>
      <c r="BU181" s="510">
        <v>9</v>
      </c>
      <c r="BV181" s="510">
        <v>9</v>
      </c>
      <c r="BW181" s="510">
        <v>8</v>
      </c>
      <c r="BX181" s="510">
        <v>8</v>
      </c>
      <c r="BY181" s="510">
        <v>8</v>
      </c>
      <c r="BZ181" s="510">
        <v>8</v>
      </c>
      <c r="CA181" s="510">
        <v>8</v>
      </c>
      <c r="CB181" s="510">
        <v>8</v>
      </c>
      <c r="CC181" s="510">
        <v>8</v>
      </c>
      <c r="CD181" s="510">
        <v>8</v>
      </c>
      <c r="CE181" s="510">
        <v>8</v>
      </c>
      <c r="CF181" s="510">
        <v>7</v>
      </c>
      <c r="CG181" s="510">
        <v>7</v>
      </c>
      <c r="CH181" s="513">
        <v>7</v>
      </c>
    </row>
    <row r="182" spans="1:86" x14ac:dyDescent="0.25">
      <c r="B182" s="72" t="s">
        <v>793</v>
      </c>
      <c r="D182" s="517">
        <v>0</v>
      </c>
      <c r="E182" s="517">
        <v>0</v>
      </c>
      <c r="F182" s="517">
        <v>0</v>
      </c>
      <c r="G182" s="517">
        <v>0</v>
      </c>
      <c r="H182" s="517">
        <v>0</v>
      </c>
      <c r="I182" s="517">
        <v>0</v>
      </c>
      <c r="J182" s="517">
        <v>0</v>
      </c>
      <c r="K182" s="517">
        <v>0</v>
      </c>
      <c r="L182" s="517">
        <v>0</v>
      </c>
      <c r="M182" s="517">
        <v>0</v>
      </c>
      <c r="N182" s="517">
        <v>0</v>
      </c>
      <c r="O182" s="517">
        <v>0</v>
      </c>
      <c r="P182" s="517">
        <v>0</v>
      </c>
      <c r="Q182" s="517">
        <v>0</v>
      </c>
      <c r="R182" s="517">
        <v>0</v>
      </c>
      <c r="S182" s="517">
        <v>0</v>
      </c>
      <c r="T182" s="517">
        <v>0</v>
      </c>
      <c r="U182" s="517">
        <v>0</v>
      </c>
      <c r="V182" s="517">
        <v>0</v>
      </c>
      <c r="W182" s="517">
        <v>0</v>
      </c>
      <c r="X182" s="517">
        <v>0</v>
      </c>
      <c r="Y182" s="517">
        <v>0</v>
      </c>
      <c r="Z182" s="517">
        <v>0</v>
      </c>
      <c r="AA182" s="517">
        <v>0</v>
      </c>
      <c r="AB182" s="517">
        <v>0</v>
      </c>
      <c r="AC182" s="517">
        <v>0</v>
      </c>
      <c r="AD182" s="517">
        <v>0</v>
      </c>
      <c r="AE182" s="517">
        <v>0</v>
      </c>
      <c r="AF182" s="517">
        <v>0</v>
      </c>
      <c r="AG182" s="517">
        <v>0</v>
      </c>
      <c r="AH182" s="517">
        <v>0</v>
      </c>
      <c r="AI182" s="517">
        <v>0</v>
      </c>
      <c r="AJ182" s="517">
        <v>0</v>
      </c>
      <c r="AK182" s="517">
        <v>0</v>
      </c>
      <c r="AL182" s="517">
        <v>0</v>
      </c>
      <c r="AM182" s="517">
        <v>0</v>
      </c>
      <c r="AN182" s="517">
        <v>0</v>
      </c>
      <c r="AO182" s="517">
        <v>0</v>
      </c>
      <c r="AP182" s="517">
        <v>0</v>
      </c>
      <c r="AQ182" s="517">
        <v>0</v>
      </c>
      <c r="AR182" s="517">
        <v>0</v>
      </c>
      <c r="AS182" s="517">
        <v>0</v>
      </c>
      <c r="AT182" s="517">
        <v>0</v>
      </c>
      <c r="AU182" s="517">
        <v>0</v>
      </c>
      <c r="AV182" s="517">
        <v>0</v>
      </c>
      <c r="AW182" s="517">
        <v>0</v>
      </c>
      <c r="AX182" s="517">
        <v>0</v>
      </c>
      <c r="AY182" s="517">
        <v>0</v>
      </c>
      <c r="AZ182" s="517">
        <v>0</v>
      </c>
      <c r="BA182" s="517">
        <v>0</v>
      </c>
      <c r="BB182" s="517">
        <v>0</v>
      </c>
      <c r="BC182" s="517">
        <v>0</v>
      </c>
      <c r="BD182" s="517">
        <v>0</v>
      </c>
      <c r="BE182" s="517">
        <v>0</v>
      </c>
      <c r="BF182" s="517">
        <v>0</v>
      </c>
      <c r="BG182" s="517">
        <v>0</v>
      </c>
      <c r="BH182" s="517">
        <v>0</v>
      </c>
      <c r="BI182" s="517">
        <v>0</v>
      </c>
      <c r="BJ182" s="517">
        <v>0</v>
      </c>
      <c r="BK182" s="517">
        <v>0</v>
      </c>
      <c r="BL182" s="517">
        <v>0</v>
      </c>
      <c r="BM182" s="517">
        <v>0</v>
      </c>
      <c r="BN182" s="517">
        <v>0</v>
      </c>
      <c r="BO182" s="517">
        <v>0</v>
      </c>
      <c r="BP182" s="517">
        <v>0</v>
      </c>
      <c r="BQ182" s="517">
        <v>0</v>
      </c>
      <c r="BR182" s="517">
        <v>0</v>
      </c>
      <c r="BS182" s="517">
        <v>0</v>
      </c>
      <c r="BT182" s="517">
        <v>0</v>
      </c>
      <c r="BU182" s="517">
        <v>0</v>
      </c>
      <c r="BV182" s="517">
        <v>0</v>
      </c>
      <c r="BW182" s="517">
        <v>0</v>
      </c>
      <c r="BX182" s="517">
        <v>0</v>
      </c>
      <c r="BY182" s="517">
        <v>0</v>
      </c>
      <c r="BZ182" s="517">
        <v>0</v>
      </c>
      <c r="CA182" s="517">
        <v>0</v>
      </c>
      <c r="CB182" s="517">
        <v>0</v>
      </c>
      <c r="CC182" s="517">
        <v>0</v>
      </c>
      <c r="CD182" s="517">
        <v>0</v>
      </c>
      <c r="CE182" s="517">
        <v>0</v>
      </c>
      <c r="CF182" s="517">
        <v>0</v>
      </c>
      <c r="CG182" s="517">
        <v>0</v>
      </c>
      <c r="CH182" s="518">
        <v>0</v>
      </c>
    </row>
    <row r="183" spans="1:86" ht="15.75" customHeight="1" x14ac:dyDescent="0.25">
      <c r="B183" s="72" t="s">
        <v>794</v>
      </c>
      <c r="D183" s="517">
        <v>0</v>
      </c>
      <c r="E183" s="517">
        <v>0</v>
      </c>
      <c r="F183" s="517">
        <v>0</v>
      </c>
      <c r="G183" s="517">
        <v>0</v>
      </c>
      <c r="H183" s="517">
        <v>0</v>
      </c>
      <c r="I183" s="517">
        <v>0</v>
      </c>
      <c r="J183" s="517">
        <v>0</v>
      </c>
      <c r="K183" s="517">
        <v>0</v>
      </c>
      <c r="L183" s="517">
        <v>0</v>
      </c>
      <c r="M183" s="517">
        <v>0</v>
      </c>
      <c r="N183" s="517">
        <v>0</v>
      </c>
      <c r="O183" s="517">
        <v>0</v>
      </c>
      <c r="P183" s="517">
        <v>0</v>
      </c>
      <c r="Q183" s="517">
        <v>0</v>
      </c>
      <c r="R183" s="517">
        <v>0</v>
      </c>
      <c r="S183" s="517">
        <v>0</v>
      </c>
      <c r="T183" s="517">
        <v>0</v>
      </c>
      <c r="U183" s="517">
        <v>0</v>
      </c>
      <c r="V183" s="517">
        <v>0</v>
      </c>
      <c r="W183" s="517">
        <v>0</v>
      </c>
      <c r="X183" s="517">
        <v>0</v>
      </c>
      <c r="Y183" s="517">
        <v>0</v>
      </c>
      <c r="Z183" s="517">
        <v>0</v>
      </c>
      <c r="AA183" s="517">
        <v>0</v>
      </c>
      <c r="AB183" s="517">
        <v>0</v>
      </c>
      <c r="AC183" s="517">
        <v>0</v>
      </c>
      <c r="AD183" s="517">
        <v>0</v>
      </c>
      <c r="AE183" s="517">
        <v>0</v>
      </c>
      <c r="AF183" s="517">
        <v>0</v>
      </c>
      <c r="AG183" s="517">
        <v>0</v>
      </c>
      <c r="AH183" s="517">
        <v>0</v>
      </c>
      <c r="AI183" s="517">
        <v>0</v>
      </c>
      <c r="AJ183" s="517">
        <v>0</v>
      </c>
      <c r="AK183" s="517">
        <v>0</v>
      </c>
      <c r="AL183" s="517">
        <v>0</v>
      </c>
      <c r="AM183" s="517">
        <v>0</v>
      </c>
      <c r="AN183" s="517">
        <v>0</v>
      </c>
      <c r="AO183" s="517">
        <v>0</v>
      </c>
      <c r="AP183" s="517">
        <v>0</v>
      </c>
      <c r="AQ183" s="517">
        <v>0</v>
      </c>
      <c r="AR183" s="517">
        <v>0</v>
      </c>
      <c r="AS183" s="517">
        <v>0</v>
      </c>
      <c r="AT183" s="517">
        <v>0</v>
      </c>
      <c r="AU183" s="517">
        <v>0</v>
      </c>
      <c r="AV183" s="517">
        <v>0</v>
      </c>
      <c r="AW183" s="517">
        <v>0</v>
      </c>
      <c r="AX183" s="517">
        <v>0</v>
      </c>
      <c r="AY183" s="517">
        <v>0</v>
      </c>
      <c r="AZ183" s="517">
        <v>0</v>
      </c>
      <c r="BA183" s="517">
        <v>0</v>
      </c>
      <c r="BB183" s="517">
        <v>0</v>
      </c>
      <c r="BC183" s="517">
        <v>0</v>
      </c>
      <c r="BD183" s="517">
        <v>0</v>
      </c>
      <c r="BE183" s="517">
        <v>0</v>
      </c>
      <c r="BF183" s="517">
        <v>0</v>
      </c>
      <c r="BG183" s="517">
        <v>0</v>
      </c>
      <c r="BH183" s="517">
        <v>0</v>
      </c>
      <c r="BI183" s="517">
        <v>0</v>
      </c>
      <c r="BJ183" s="517">
        <v>0</v>
      </c>
      <c r="BK183" s="517">
        <v>0</v>
      </c>
      <c r="BL183" s="517">
        <v>0</v>
      </c>
      <c r="BM183" s="517">
        <v>0</v>
      </c>
      <c r="BN183" s="517">
        <v>0</v>
      </c>
      <c r="BO183" s="517">
        <v>0</v>
      </c>
      <c r="BP183" s="517">
        <v>0</v>
      </c>
      <c r="BQ183" s="517">
        <v>0</v>
      </c>
      <c r="BR183" s="517">
        <v>0</v>
      </c>
      <c r="BS183" s="517">
        <v>0</v>
      </c>
      <c r="BT183" s="517">
        <v>0</v>
      </c>
      <c r="BU183" s="517">
        <v>0</v>
      </c>
      <c r="BV183" s="517">
        <v>0</v>
      </c>
      <c r="BW183" s="517">
        <v>0</v>
      </c>
      <c r="BX183" s="517">
        <v>0</v>
      </c>
      <c r="BY183" s="517">
        <v>0</v>
      </c>
      <c r="BZ183" s="517">
        <v>0</v>
      </c>
      <c r="CA183" s="517">
        <v>0</v>
      </c>
      <c r="CB183" s="517">
        <v>0</v>
      </c>
      <c r="CC183" s="517">
        <v>0</v>
      </c>
      <c r="CD183" s="517">
        <v>0</v>
      </c>
      <c r="CE183" s="517">
        <v>0</v>
      </c>
      <c r="CF183" s="517">
        <v>0</v>
      </c>
      <c r="CG183" s="517">
        <v>0</v>
      </c>
      <c r="CH183" s="518">
        <v>0</v>
      </c>
    </row>
    <row r="184" spans="1:86" x14ac:dyDescent="0.25">
      <c r="B184" s="72" t="s">
        <v>795</v>
      </c>
      <c r="D184" s="517">
        <v>0</v>
      </c>
      <c r="E184" s="517">
        <v>0</v>
      </c>
      <c r="F184" s="517">
        <v>0</v>
      </c>
      <c r="G184" s="517">
        <v>0</v>
      </c>
      <c r="H184" s="517">
        <v>0</v>
      </c>
      <c r="I184" s="517">
        <v>0</v>
      </c>
      <c r="J184" s="517">
        <v>0</v>
      </c>
      <c r="K184" s="517">
        <v>0</v>
      </c>
      <c r="L184" s="517">
        <v>0</v>
      </c>
      <c r="M184" s="517">
        <v>0</v>
      </c>
      <c r="N184" s="517">
        <v>0</v>
      </c>
      <c r="O184" s="517">
        <v>0</v>
      </c>
      <c r="P184" s="517">
        <v>0</v>
      </c>
      <c r="Q184" s="517">
        <v>0</v>
      </c>
      <c r="R184" s="517">
        <v>0</v>
      </c>
      <c r="S184" s="517">
        <v>0</v>
      </c>
      <c r="T184" s="517">
        <v>0</v>
      </c>
      <c r="U184" s="517">
        <v>0</v>
      </c>
      <c r="V184" s="517">
        <v>0</v>
      </c>
      <c r="W184" s="517">
        <v>0</v>
      </c>
      <c r="X184" s="517">
        <v>0</v>
      </c>
      <c r="Y184" s="517">
        <v>0</v>
      </c>
      <c r="Z184" s="517">
        <v>0</v>
      </c>
      <c r="AA184" s="517">
        <v>0</v>
      </c>
      <c r="AB184" s="517">
        <v>0</v>
      </c>
      <c r="AC184" s="517">
        <v>0</v>
      </c>
      <c r="AD184" s="517">
        <v>0</v>
      </c>
      <c r="AE184" s="517">
        <v>0</v>
      </c>
      <c r="AF184" s="517">
        <v>0</v>
      </c>
      <c r="AG184" s="517">
        <v>0</v>
      </c>
      <c r="AH184" s="517">
        <v>0</v>
      </c>
      <c r="AI184" s="517">
        <v>0</v>
      </c>
      <c r="AJ184" s="517">
        <v>0</v>
      </c>
      <c r="AK184" s="517">
        <v>0</v>
      </c>
      <c r="AL184" s="517">
        <v>0</v>
      </c>
      <c r="AM184" s="517">
        <v>0</v>
      </c>
      <c r="AN184" s="517">
        <v>0</v>
      </c>
      <c r="AO184" s="517">
        <v>0</v>
      </c>
      <c r="AP184" s="517">
        <v>0</v>
      </c>
      <c r="AQ184" s="517">
        <v>0</v>
      </c>
      <c r="AR184" s="517">
        <v>0</v>
      </c>
      <c r="AS184" s="517">
        <v>0</v>
      </c>
      <c r="AT184" s="517">
        <v>0</v>
      </c>
      <c r="AU184" s="517">
        <v>0</v>
      </c>
      <c r="AV184" s="517">
        <v>0</v>
      </c>
      <c r="AW184" s="517">
        <v>0</v>
      </c>
      <c r="AX184" s="517">
        <v>0</v>
      </c>
      <c r="AY184" s="517">
        <v>0</v>
      </c>
      <c r="AZ184" s="517">
        <v>0</v>
      </c>
      <c r="BA184" s="517">
        <v>0</v>
      </c>
      <c r="BB184" s="517">
        <v>0</v>
      </c>
      <c r="BC184" s="517">
        <v>0</v>
      </c>
      <c r="BD184" s="517">
        <v>9</v>
      </c>
      <c r="BE184" s="517">
        <v>9</v>
      </c>
      <c r="BF184" s="517">
        <v>9</v>
      </c>
      <c r="BG184" s="517">
        <v>10</v>
      </c>
      <c r="BH184" s="517">
        <v>10</v>
      </c>
      <c r="BI184" s="517">
        <v>10</v>
      </c>
      <c r="BJ184" s="517">
        <v>10</v>
      </c>
      <c r="BK184" s="517">
        <v>10</v>
      </c>
      <c r="BL184" s="517">
        <v>10</v>
      </c>
      <c r="BM184" s="517">
        <v>9</v>
      </c>
      <c r="BN184" s="517">
        <v>9</v>
      </c>
      <c r="BO184" s="517">
        <v>8</v>
      </c>
      <c r="BP184" s="517">
        <v>5</v>
      </c>
      <c r="BQ184" s="517">
        <v>2</v>
      </c>
      <c r="BR184" s="517">
        <v>1</v>
      </c>
      <c r="BS184" s="517">
        <v>0</v>
      </c>
      <c r="BT184" s="517">
        <v>0</v>
      </c>
      <c r="BU184" s="517">
        <v>0</v>
      </c>
      <c r="BV184" s="517">
        <v>0</v>
      </c>
      <c r="BW184" s="517">
        <v>0</v>
      </c>
      <c r="BX184" s="517">
        <v>0</v>
      </c>
      <c r="BY184" s="517">
        <v>0</v>
      </c>
      <c r="BZ184" s="517">
        <v>0</v>
      </c>
      <c r="CA184" s="517">
        <v>0</v>
      </c>
      <c r="CB184" s="517">
        <v>0</v>
      </c>
      <c r="CC184" s="517">
        <v>0</v>
      </c>
      <c r="CD184" s="517">
        <v>0</v>
      </c>
      <c r="CE184" s="517">
        <v>0</v>
      </c>
      <c r="CF184" s="517">
        <v>0</v>
      </c>
      <c r="CG184" s="517">
        <v>0</v>
      </c>
      <c r="CH184" s="518">
        <v>0</v>
      </c>
    </row>
    <row r="185" spans="1:86" x14ac:dyDescent="0.25">
      <c r="A185" s="417"/>
      <c r="B185" s="72" t="s">
        <v>394</v>
      </c>
      <c r="D185" s="517">
        <v>0</v>
      </c>
      <c r="E185" s="517">
        <v>0</v>
      </c>
      <c r="F185" s="517">
        <v>0</v>
      </c>
      <c r="G185" s="517">
        <v>0</v>
      </c>
      <c r="H185" s="517">
        <v>0</v>
      </c>
      <c r="I185" s="517">
        <v>0</v>
      </c>
      <c r="J185" s="517">
        <v>0</v>
      </c>
      <c r="K185" s="517">
        <v>0</v>
      </c>
      <c r="L185" s="517">
        <v>0</v>
      </c>
      <c r="M185" s="517">
        <v>0</v>
      </c>
      <c r="N185" s="517">
        <v>0</v>
      </c>
      <c r="O185" s="517">
        <v>0</v>
      </c>
      <c r="P185" s="517">
        <v>0</v>
      </c>
      <c r="Q185" s="517">
        <v>0</v>
      </c>
      <c r="R185" s="517">
        <v>0</v>
      </c>
      <c r="S185" s="517">
        <v>0</v>
      </c>
      <c r="T185" s="517">
        <v>0</v>
      </c>
      <c r="U185" s="517">
        <v>0</v>
      </c>
      <c r="V185" s="517">
        <v>0</v>
      </c>
      <c r="W185" s="517">
        <v>0</v>
      </c>
      <c r="X185" s="517">
        <v>0</v>
      </c>
      <c r="Y185" s="517">
        <v>0</v>
      </c>
      <c r="Z185" s="517">
        <v>0</v>
      </c>
      <c r="AA185" s="517">
        <v>0</v>
      </c>
      <c r="AB185" s="517">
        <v>0</v>
      </c>
      <c r="AC185" s="517">
        <v>0</v>
      </c>
      <c r="AD185" s="517">
        <v>0</v>
      </c>
      <c r="AE185" s="517">
        <v>0</v>
      </c>
      <c r="AF185" s="517">
        <v>0</v>
      </c>
      <c r="AG185" s="517">
        <v>0</v>
      </c>
      <c r="AH185" s="517">
        <v>0</v>
      </c>
      <c r="AI185" s="517">
        <v>0</v>
      </c>
      <c r="AJ185" s="517">
        <v>0</v>
      </c>
      <c r="AK185" s="517">
        <v>0</v>
      </c>
      <c r="AL185" s="517">
        <v>0</v>
      </c>
      <c r="AM185" s="517">
        <v>0</v>
      </c>
      <c r="AN185" s="517">
        <v>0</v>
      </c>
      <c r="AO185" s="517">
        <v>0</v>
      </c>
      <c r="AP185" s="517">
        <v>0</v>
      </c>
      <c r="AQ185" s="517">
        <v>0</v>
      </c>
      <c r="AR185" s="517">
        <v>0</v>
      </c>
      <c r="AS185" s="517">
        <v>0</v>
      </c>
      <c r="AT185" s="517">
        <v>0</v>
      </c>
      <c r="AU185" s="517">
        <v>0</v>
      </c>
      <c r="AV185" s="517">
        <v>0</v>
      </c>
      <c r="AW185" s="517">
        <v>0</v>
      </c>
      <c r="AX185" s="517">
        <v>0</v>
      </c>
      <c r="AY185" s="517">
        <v>0</v>
      </c>
      <c r="AZ185" s="517">
        <v>0</v>
      </c>
      <c r="BA185" s="517">
        <v>0</v>
      </c>
      <c r="BB185" s="517">
        <v>0</v>
      </c>
      <c r="BC185" s="517">
        <v>0</v>
      </c>
      <c r="BD185" s="517">
        <v>0</v>
      </c>
      <c r="BE185" s="517">
        <v>0</v>
      </c>
      <c r="BF185" s="517">
        <v>0</v>
      </c>
      <c r="BG185" s="517">
        <v>0</v>
      </c>
      <c r="BH185" s="517">
        <v>0</v>
      </c>
      <c r="BI185" s="517">
        <v>0</v>
      </c>
      <c r="BJ185" s="517">
        <v>0</v>
      </c>
      <c r="BK185" s="517">
        <v>0</v>
      </c>
      <c r="BL185" s="517">
        <v>0</v>
      </c>
      <c r="BM185" s="517">
        <v>0</v>
      </c>
      <c r="BN185" s="517">
        <v>0</v>
      </c>
      <c r="BO185" s="517">
        <v>1</v>
      </c>
      <c r="BP185" s="517">
        <v>2</v>
      </c>
      <c r="BQ185" s="517">
        <v>5</v>
      </c>
      <c r="BR185" s="517">
        <v>5</v>
      </c>
      <c r="BS185" s="517">
        <v>8</v>
      </c>
      <c r="BT185" s="517">
        <v>9</v>
      </c>
      <c r="BU185" s="517">
        <v>9</v>
      </c>
      <c r="BV185" s="517">
        <v>8</v>
      </c>
      <c r="BW185" s="517">
        <v>8</v>
      </c>
      <c r="BX185" s="517">
        <v>8</v>
      </c>
      <c r="BY185" s="517">
        <v>8</v>
      </c>
      <c r="BZ185" s="517">
        <v>8</v>
      </c>
      <c r="CA185" s="517">
        <v>8</v>
      </c>
      <c r="CB185" s="517">
        <v>8</v>
      </c>
      <c r="CC185" s="517">
        <v>8</v>
      </c>
      <c r="CD185" s="517">
        <v>8</v>
      </c>
      <c r="CE185" s="517">
        <v>8</v>
      </c>
      <c r="CF185" s="517">
        <v>7</v>
      </c>
      <c r="CG185" s="517">
        <v>7</v>
      </c>
      <c r="CH185" s="518">
        <v>7</v>
      </c>
    </row>
    <row r="186" spans="1:86" x14ac:dyDescent="0.25">
      <c r="A186" s="417"/>
      <c r="B186" s="72" t="s">
        <v>810</v>
      </c>
      <c r="C186" s="417"/>
      <c r="D186" s="517">
        <v>0</v>
      </c>
      <c r="E186" s="517">
        <v>0</v>
      </c>
      <c r="F186" s="517">
        <v>0</v>
      </c>
      <c r="G186" s="517">
        <v>0</v>
      </c>
      <c r="H186" s="517">
        <v>0</v>
      </c>
      <c r="I186" s="517">
        <v>0</v>
      </c>
      <c r="J186" s="517">
        <v>0</v>
      </c>
      <c r="K186" s="517">
        <v>0</v>
      </c>
      <c r="L186" s="517">
        <v>0</v>
      </c>
      <c r="M186" s="517">
        <v>0</v>
      </c>
      <c r="N186" s="517">
        <v>0</v>
      </c>
      <c r="O186" s="517">
        <v>0</v>
      </c>
      <c r="P186" s="517">
        <v>0</v>
      </c>
      <c r="Q186" s="517">
        <v>0</v>
      </c>
      <c r="R186" s="517">
        <v>0</v>
      </c>
      <c r="S186" s="517">
        <v>0</v>
      </c>
      <c r="T186" s="517">
        <v>0</v>
      </c>
      <c r="U186" s="517">
        <v>0</v>
      </c>
      <c r="V186" s="517">
        <v>0</v>
      </c>
      <c r="W186" s="517">
        <v>0</v>
      </c>
      <c r="X186" s="517">
        <v>0</v>
      </c>
      <c r="Y186" s="517">
        <v>0</v>
      </c>
      <c r="Z186" s="517">
        <v>0</v>
      </c>
      <c r="AA186" s="517">
        <v>0</v>
      </c>
      <c r="AB186" s="517">
        <v>0</v>
      </c>
      <c r="AC186" s="517">
        <v>0</v>
      </c>
      <c r="AD186" s="517">
        <v>0</v>
      </c>
      <c r="AE186" s="517">
        <v>0</v>
      </c>
      <c r="AF186" s="517">
        <v>0</v>
      </c>
      <c r="AG186" s="517">
        <v>0</v>
      </c>
      <c r="AH186" s="517">
        <v>0</v>
      </c>
      <c r="AI186" s="517">
        <v>0</v>
      </c>
      <c r="AJ186" s="517">
        <v>0</v>
      </c>
      <c r="AK186" s="517">
        <v>0</v>
      </c>
      <c r="AL186" s="517">
        <v>0</v>
      </c>
      <c r="AM186" s="517">
        <v>0</v>
      </c>
      <c r="AN186" s="517">
        <v>0</v>
      </c>
      <c r="AO186" s="517">
        <v>0</v>
      </c>
      <c r="AP186" s="517">
        <v>0</v>
      </c>
      <c r="AQ186" s="517">
        <v>0</v>
      </c>
      <c r="AR186" s="517">
        <v>0</v>
      </c>
      <c r="AS186" s="517">
        <v>0</v>
      </c>
      <c r="AT186" s="517">
        <v>0</v>
      </c>
      <c r="AU186" s="517">
        <v>0</v>
      </c>
      <c r="AV186" s="517">
        <v>0</v>
      </c>
      <c r="AW186" s="517">
        <v>0</v>
      </c>
      <c r="AX186" s="517">
        <v>0</v>
      </c>
      <c r="AY186" s="517">
        <v>0</v>
      </c>
      <c r="AZ186" s="517">
        <v>0</v>
      </c>
      <c r="BA186" s="517">
        <v>0</v>
      </c>
      <c r="BB186" s="517">
        <v>0</v>
      </c>
      <c r="BC186" s="517">
        <v>0</v>
      </c>
      <c r="BD186" s="517">
        <v>1</v>
      </c>
      <c r="BE186" s="517">
        <v>1</v>
      </c>
      <c r="BF186" s="517">
        <v>1</v>
      </c>
      <c r="BG186" s="517">
        <v>1</v>
      </c>
      <c r="BH186" s="517">
        <v>1</v>
      </c>
      <c r="BI186" s="517">
        <v>1</v>
      </c>
      <c r="BJ186" s="517">
        <v>1</v>
      </c>
      <c r="BK186" s="517">
        <v>1</v>
      </c>
      <c r="BL186" s="517">
        <v>1</v>
      </c>
      <c r="BM186" s="517">
        <v>1</v>
      </c>
      <c r="BN186" s="517">
        <v>0</v>
      </c>
      <c r="BO186" s="517">
        <v>0</v>
      </c>
      <c r="BP186" s="517">
        <v>0</v>
      </c>
      <c r="BQ186" s="517">
        <v>0</v>
      </c>
      <c r="BR186" s="517">
        <v>0</v>
      </c>
      <c r="BS186" s="517">
        <v>0</v>
      </c>
      <c r="BT186" s="517">
        <v>0</v>
      </c>
      <c r="BU186" s="517">
        <v>0</v>
      </c>
      <c r="BV186" s="517">
        <v>0</v>
      </c>
      <c r="BW186" s="517">
        <v>0</v>
      </c>
      <c r="BX186" s="517">
        <v>0</v>
      </c>
      <c r="BY186" s="517">
        <v>0</v>
      </c>
      <c r="BZ186" s="517">
        <v>0</v>
      </c>
      <c r="CA186" s="517">
        <v>0</v>
      </c>
      <c r="CB186" s="517">
        <v>0</v>
      </c>
      <c r="CC186" s="517">
        <v>0</v>
      </c>
      <c r="CD186" s="517">
        <v>0</v>
      </c>
      <c r="CE186" s="517">
        <v>0</v>
      </c>
      <c r="CF186" s="517">
        <v>0</v>
      </c>
      <c r="CG186" s="517">
        <v>0</v>
      </c>
      <c r="CH186" s="518">
        <v>0</v>
      </c>
    </row>
    <row r="187" spans="1:86" ht="15.75" customHeight="1" x14ac:dyDescent="0.25">
      <c r="A187" s="577"/>
      <c r="B187" s="578"/>
      <c r="C187" s="57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c r="AO187" s="558"/>
      <c r="AP187" s="558"/>
      <c r="AQ187" s="558"/>
      <c r="AR187" s="558"/>
      <c r="AS187" s="558"/>
      <c r="AT187" s="558"/>
      <c r="AU187" s="558"/>
      <c r="AV187" s="558"/>
      <c r="AW187" s="558"/>
      <c r="AX187" s="558"/>
      <c r="AY187" s="558"/>
      <c r="AZ187" s="558"/>
      <c r="BA187" s="558"/>
      <c r="BB187" s="558"/>
      <c r="BC187" s="558"/>
      <c r="BD187" s="558"/>
      <c r="BE187" s="558"/>
      <c r="BF187" s="558"/>
      <c r="BG187" s="558"/>
      <c r="BH187" s="558"/>
      <c r="BI187" s="558"/>
      <c r="BJ187" s="558"/>
      <c r="BK187" s="558"/>
      <c r="BL187" s="558"/>
      <c r="BM187" s="558"/>
      <c r="BN187" s="558"/>
      <c r="BO187" s="558"/>
      <c r="BP187" s="558"/>
      <c r="BQ187" s="558"/>
      <c r="BR187" s="558"/>
      <c r="BS187" s="558"/>
      <c r="BT187" s="558"/>
      <c r="BU187" s="558"/>
      <c r="BV187" s="558"/>
      <c r="BW187" s="558"/>
      <c r="BX187" s="558"/>
      <c r="BY187" s="558"/>
      <c r="BZ187" s="558"/>
      <c r="CA187" s="558"/>
      <c r="CB187" s="558"/>
      <c r="CC187" s="558"/>
      <c r="CD187" s="558"/>
      <c r="CE187" s="558"/>
      <c r="CF187" s="558"/>
      <c r="CG187" s="558"/>
      <c r="CH187" s="559"/>
    </row>
    <row r="188" spans="1:86" ht="75" x14ac:dyDescent="0.25">
      <c r="A188" s="577"/>
      <c r="B188" s="579" t="s">
        <v>829</v>
      </c>
      <c r="C188" s="57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c r="AO188" s="558"/>
      <c r="AP188" s="558"/>
      <c r="AQ188" s="558"/>
      <c r="AR188" s="558"/>
      <c r="AS188" s="558"/>
      <c r="AT188" s="558"/>
      <c r="AU188" s="558"/>
      <c r="AV188" s="558"/>
      <c r="AW188" s="558"/>
      <c r="AX188" s="558"/>
      <c r="AY188" s="558"/>
      <c r="AZ188" s="558"/>
      <c r="BA188" s="558"/>
      <c r="BB188" s="558"/>
      <c r="BC188" s="558"/>
      <c r="BD188" s="558"/>
      <c r="BE188" s="558"/>
      <c r="BF188" s="558"/>
      <c r="BG188" s="558"/>
      <c r="BH188" s="558"/>
      <c r="BI188" s="558"/>
      <c r="BJ188" s="558"/>
      <c r="BK188" s="558"/>
      <c r="BL188" s="558"/>
      <c r="BM188" s="558"/>
      <c r="BN188" s="558"/>
      <c r="BO188" s="558"/>
      <c r="BP188" s="558"/>
      <c r="BQ188" s="558"/>
      <c r="BR188" s="558"/>
      <c r="BS188" s="558"/>
      <c r="BT188" s="558"/>
      <c r="BU188" s="558"/>
      <c r="BV188" s="558"/>
      <c r="BW188" s="558"/>
      <c r="BX188" s="558"/>
      <c r="BY188" s="558"/>
      <c r="BZ188" s="558"/>
      <c r="CA188" s="558"/>
      <c r="CB188" s="558"/>
      <c r="CC188" s="558"/>
      <c r="CD188" s="558"/>
      <c r="CE188" s="558"/>
      <c r="CF188" s="558"/>
      <c r="CG188" s="558"/>
      <c r="CH188" s="559"/>
    </row>
    <row r="189" spans="1:86" ht="60.6" thickBot="1" x14ac:dyDescent="0.3">
      <c r="A189" s="580"/>
      <c r="B189" s="581" t="s">
        <v>830</v>
      </c>
      <c r="C189" s="580"/>
      <c r="D189" s="582"/>
      <c r="E189" s="582"/>
      <c r="F189" s="582"/>
      <c r="G189" s="582"/>
      <c r="H189" s="582"/>
      <c r="I189" s="582"/>
      <c r="J189" s="582"/>
      <c r="K189" s="582"/>
      <c r="L189" s="582"/>
      <c r="M189" s="582"/>
      <c r="N189" s="582"/>
      <c r="O189" s="582"/>
      <c r="P189" s="582"/>
      <c r="Q189" s="582"/>
      <c r="R189" s="582"/>
      <c r="S189" s="582"/>
      <c r="T189" s="582"/>
      <c r="U189" s="582"/>
      <c r="V189" s="582"/>
      <c r="W189" s="582"/>
      <c r="X189" s="582"/>
      <c r="Y189" s="582"/>
      <c r="Z189" s="582"/>
      <c r="AA189" s="582"/>
      <c r="AB189" s="582"/>
      <c r="AC189" s="582"/>
      <c r="AD189" s="582"/>
      <c r="AE189" s="582"/>
      <c r="AF189" s="582"/>
      <c r="AG189" s="582"/>
      <c r="AH189" s="582"/>
      <c r="AI189" s="582"/>
      <c r="AJ189" s="582"/>
      <c r="AK189" s="582"/>
      <c r="AL189" s="582"/>
      <c r="AM189" s="582"/>
      <c r="AN189" s="582"/>
      <c r="AO189" s="582"/>
      <c r="AP189" s="582"/>
      <c r="AQ189" s="582"/>
      <c r="AR189" s="582"/>
      <c r="AS189" s="582"/>
      <c r="AT189" s="582"/>
      <c r="AU189" s="582"/>
      <c r="AV189" s="582"/>
      <c r="AW189" s="582"/>
      <c r="AX189" s="582"/>
      <c r="AY189" s="582"/>
      <c r="AZ189" s="582"/>
      <c r="BA189" s="582"/>
      <c r="BB189" s="582"/>
      <c r="BC189" s="582"/>
      <c r="BD189" s="582"/>
      <c r="BE189" s="582"/>
      <c r="BF189" s="582"/>
      <c r="BG189" s="582"/>
      <c r="BH189" s="582"/>
      <c r="BI189" s="582"/>
      <c r="BJ189" s="582"/>
      <c r="BK189" s="582"/>
      <c r="BL189" s="582"/>
      <c r="BM189" s="582"/>
      <c r="BN189" s="582"/>
      <c r="BO189" s="582"/>
      <c r="BP189" s="582"/>
      <c r="BQ189" s="582"/>
      <c r="BR189" s="582"/>
      <c r="BS189" s="582"/>
      <c r="BT189" s="582"/>
      <c r="BU189" s="582"/>
      <c r="BV189" s="582"/>
      <c r="BW189" s="582"/>
      <c r="BX189" s="482"/>
      <c r="BY189" s="482"/>
      <c r="BZ189" s="482"/>
      <c r="CA189" s="482"/>
      <c r="CB189" s="482"/>
      <c r="CC189" s="482"/>
      <c r="CD189" s="482"/>
      <c r="CE189" s="482"/>
      <c r="CF189" s="482"/>
      <c r="CG189" s="482"/>
      <c r="CH189" s="583"/>
    </row>
    <row r="191" spans="1:86" x14ac:dyDescent="0.25">
      <c r="BX191" s="584"/>
      <c r="BY191" s="584"/>
      <c r="BZ191" s="584"/>
      <c r="CA191" s="584"/>
      <c r="CB191" s="584"/>
      <c r="CC191" s="584"/>
      <c r="CD191" s="584"/>
      <c r="CE191" s="584"/>
      <c r="CF191" s="584"/>
      <c r="CG191" s="584"/>
      <c r="CH191" s="584"/>
    </row>
    <row r="192" spans="1:86" x14ac:dyDescent="0.25">
      <c r="BX192" s="584"/>
      <c r="BY192" s="584"/>
      <c r="BZ192" s="584"/>
      <c r="CA192" s="584"/>
      <c r="CB192" s="584"/>
      <c r="CC192" s="584"/>
      <c r="CD192" s="584"/>
      <c r="CE192" s="584"/>
      <c r="CF192" s="584"/>
      <c r="CG192" s="584"/>
      <c r="CH192" s="584"/>
    </row>
    <row r="197" ht="32.25" customHeight="1" x14ac:dyDescent="0.25"/>
    <row r="204" ht="48" customHeight="1" x14ac:dyDescent="0.25"/>
    <row r="205" ht="98.25" customHeight="1" x14ac:dyDescent="0.25"/>
  </sheetData>
  <hyperlinks>
    <hyperlink ref="B1" location="Notes!A1" display="Information relating to this table can be found in the 'Notes' tab" xr:uid="{B12610C6-A932-4208-873F-7F21E411629E}"/>
    <hyperlink ref="A1" location="Contents!A1" display="Contents page" xr:uid="{AE79A57A-4855-459D-9ADD-1AFB4D774C3A}"/>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F09CE-BBF3-4CA7-B4A3-5E0CFB4CABDE}">
  <dimension ref="A1:CH149"/>
  <sheetViews>
    <sheetView zoomScale="80" zoomScaleNormal="80" workbookViewId="0">
      <pane xSplit="2" topLeftCell="BS1" activePane="topRight" state="frozen"/>
      <selection activeCell="B8" sqref="B8"/>
      <selection pane="topRight" activeCell="B8" sqref="B8"/>
    </sheetView>
  </sheetViews>
  <sheetFormatPr defaultColWidth="9" defaultRowHeight="15" outlineLevelCol="1" x14ac:dyDescent="0.25"/>
  <cols>
    <col min="1" max="1" width="23" style="413" bestFit="1" customWidth="1"/>
    <col min="2" max="2" width="108" style="413" bestFit="1" customWidth="1"/>
    <col min="3" max="3" width="25.5546875" style="413" hidden="1" customWidth="1" outlineLevel="1"/>
    <col min="4" max="25" width="12.5546875" style="257" hidden="1" customWidth="1" outlineLevel="1"/>
    <col min="26" max="26" width="12.5546875" style="257" customWidth="1" collapsed="1"/>
    <col min="27" max="75" width="12.5546875" style="257"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142"/>
      <c r="D1" s="412"/>
      <c r="E1" s="412"/>
      <c r="F1" s="412"/>
      <c r="G1" s="412"/>
      <c r="H1" s="412"/>
      <c r="I1" s="412"/>
      <c r="J1" s="412"/>
      <c r="K1" s="412"/>
      <c r="L1" s="412"/>
      <c r="M1" s="412"/>
      <c r="N1" s="412"/>
      <c r="O1" s="412"/>
      <c r="P1" s="412"/>
      <c r="Q1" s="412"/>
      <c r="R1" s="412"/>
      <c r="S1" s="412"/>
      <c r="T1" s="412"/>
      <c r="U1" s="412"/>
      <c r="V1" s="412"/>
      <c r="W1" s="412"/>
      <c r="X1" s="412"/>
      <c r="Y1" s="412"/>
      <c r="Z1" s="412"/>
      <c r="AA1" s="412"/>
      <c r="AB1" s="412"/>
      <c r="AC1" s="412"/>
      <c r="AD1" s="412"/>
      <c r="AE1" s="412"/>
      <c r="AF1" s="412"/>
      <c r="AG1" s="412"/>
      <c r="AH1" s="412"/>
      <c r="AI1" s="412"/>
      <c r="AJ1" s="412"/>
      <c r="AK1" s="412"/>
      <c r="AL1" s="412"/>
      <c r="AM1" s="412"/>
      <c r="AN1" s="412"/>
      <c r="AO1" s="412"/>
      <c r="AP1" s="412"/>
      <c r="AQ1" s="412"/>
      <c r="AR1" s="412"/>
      <c r="AS1" s="412"/>
      <c r="AT1" s="412"/>
      <c r="AU1" s="412"/>
      <c r="AV1" s="412"/>
      <c r="AW1" s="412"/>
      <c r="AX1" s="412"/>
      <c r="AY1" s="412"/>
      <c r="AZ1" s="412"/>
      <c r="BA1" s="412"/>
      <c r="BB1" s="412"/>
      <c r="BC1" s="412"/>
      <c r="BD1" s="412"/>
      <c r="BE1" s="412"/>
      <c r="BF1" s="412"/>
      <c r="BG1" s="412"/>
      <c r="BH1" s="412"/>
      <c r="BI1" s="412"/>
      <c r="BJ1" s="412"/>
      <c r="BK1" s="412"/>
      <c r="BL1" s="412"/>
      <c r="BM1" s="412"/>
      <c r="BN1" s="412"/>
      <c r="BO1" s="412"/>
      <c r="BP1" s="412"/>
      <c r="BQ1" s="412"/>
      <c r="BR1" s="412"/>
      <c r="BS1" s="412"/>
      <c r="BT1" s="412"/>
      <c r="BU1" s="412"/>
      <c r="BV1" s="485"/>
      <c r="BW1" s="485"/>
    </row>
    <row r="2" spans="1:86" ht="15.75" customHeight="1" x14ac:dyDescent="0.3">
      <c r="A2" s="17" t="s">
        <v>48</v>
      </c>
      <c r="B2" s="46" t="s">
        <v>831</v>
      </c>
      <c r="C2" s="508"/>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73"/>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6.25" customHeight="1" x14ac:dyDescent="0.3">
      <c r="A4" s="128"/>
      <c r="B4" s="123" t="s">
        <v>276</v>
      </c>
      <c r="C4" s="519"/>
      <c r="D4" s="458">
        <f t="shared" ref="D4:Y4" si="0">SUM(D6,D10,D13)</f>
        <v>0</v>
      </c>
      <c r="E4" s="458">
        <f t="shared" si="0"/>
        <v>0</v>
      </c>
      <c r="F4" s="458">
        <f t="shared" si="0"/>
        <v>0</v>
      </c>
      <c r="G4" s="458">
        <f t="shared" si="0"/>
        <v>0</v>
      </c>
      <c r="H4" s="458">
        <f t="shared" si="0"/>
        <v>0</v>
      </c>
      <c r="I4" s="458">
        <f t="shared" si="0"/>
        <v>0</v>
      </c>
      <c r="J4" s="458">
        <f t="shared" si="0"/>
        <v>0</v>
      </c>
      <c r="K4" s="458">
        <f t="shared" si="0"/>
        <v>0</v>
      </c>
      <c r="L4" s="458">
        <f t="shared" si="0"/>
        <v>0</v>
      </c>
      <c r="M4" s="458">
        <f t="shared" si="0"/>
        <v>0</v>
      </c>
      <c r="N4" s="458">
        <f t="shared" si="0"/>
        <v>0</v>
      </c>
      <c r="O4" s="458">
        <f t="shared" si="0"/>
        <v>0</v>
      </c>
      <c r="P4" s="458">
        <f t="shared" si="0"/>
        <v>0</v>
      </c>
      <c r="Q4" s="458">
        <f t="shared" si="0"/>
        <v>0</v>
      </c>
      <c r="R4" s="458">
        <f t="shared" si="0"/>
        <v>0</v>
      </c>
      <c r="S4" s="458">
        <f t="shared" si="0"/>
        <v>0</v>
      </c>
      <c r="T4" s="458">
        <f t="shared" si="0"/>
        <v>0</v>
      </c>
      <c r="U4" s="458">
        <f t="shared" si="0"/>
        <v>0</v>
      </c>
      <c r="V4" s="458">
        <f t="shared" si="0"/>
        <v>0</v>
      </c>
      <c r="W4" s="458">
        <f t="shared" si="0"/>
        <v>0</v>
      </c>
      <c r="X4" s="458">
        <f t="shared" si="0"/>
        <v>0</v>
      </c>
      <c r="Y4" s="458">
        <f t="shared" si="0"/>
        <v>0</v>
      </c>
      <c r="Z4" s="458">
        <f t="shared" ref="Z4:BK4" si="1">SUM(Z6,Z10,Z13,Z16,Z18)</f>
        <v>76.699999999999989</v>
      </c>
      <c r="AA4" s="458">
        <f t="shared" si="1"/>
        <v>83.800000000000011</v>
      </c>
      <c r="AB4" s="458">
        <f t="shared" si="1"/>
        <v>92.7</v>
      </c>
      <c r="AC4" s="458">
        <f t="shared" si="1"/>
        <v>103.7</v>
      </c>
      <c r="AD4" s="458">
        <f t="shared" si="1"/>
        <v>130.80000000000001</v>
      </c>
      <c r="AE4" s="458">
        <f t="shared" si="1"/>
        <v>171.1</v>
      </c>
      <c r="AF4" s="458">
        <f t="shared" si="1"/>
        <v>196.7</v>
      </c>
      <c r="AG4" s="458">
        <f t="shared" si="1"/>
        <v>224.6</v>
      </c>
      <c r="AH4" s="458">
        <f t="shared" si="1"/>
        <v>253</v>
      </c>
      <c r="AI4" s="458">
        <f t="shared" si="1"/>
        <v>285</v>
      </c>
      <c r="AJ4" s="458">
        <f t="shared" si="1"/>
        <v>329</v>
      </c>
      <c r="AK4" s="458">
        <f t="shared" si="1"/>
        <v>367</v>
      </c>
      <c r="AL4" s="458">
        <f t="shared" si="1"/>
        <v>399</v>
      </c>
      <c r="AM4" s="458">
        <f t="shared" si="1"/>
        <v>428</v>
      </c>
      <c r="AN4" s="458">
        <f t="shared" si="1"/>
        <v>441</v>
      </c>
      <c r="AO4" s="458">
        <f t="shared" si="1"/>
        <v>470</v>
      </c>
      <c r="AP4" s="458">
        <f t="shared" si="1"/>
        <v>505</v>
      </c>
      <c r="AQ4" s="458">
        <f t="shared" si="1"/>
        <v>514.10200000000009</v>
      </c>
      <c r="AR4" s="458">
        <f t="shared" si="1"/>
        <v>513.58300000000008</v>
      </c>
      <c r="AS4" s="458">
        <f t="shared" si="1"/>
        <v>533.13800000000003</v>
      </c>
      <c r="AT4" s="458">
        <f t="shared" si="1"/>
        <v>584.37099999999998</v>
      </c>
      <c r="AU4" s="458">
        <f t="shared" si="1"/>
        <v>654.65499413448993</v>
      </c>
      <c r="AV4" s="458">
        <f t="shared" si="1"/>
        <v>667.50399999999991</v>
      </c>
      <c r="AW4" s="458">
        <f t="shared" si="1"/>
        <v>686.28399999999988</v>
      </c>
      <c r="AX4" s="458">
        <f t="shared" si="1"/>
        <v>710.02199999999993</v>
      </c>
      <c r="AY4" s="458">
        <f t="shared" si="1"/>
        <v>734.97559504132221</v>
      </c>
      <c r="AZ4" s="458">
        <f t="shared" si="1"/>
        <v>748.39700000000005</v>
      </c>
      <c r="BA4" s="458">
        <f t="shared" si="1"/>
        <v>751.94600000000003</v>
      </c>
      <c r="BB4" s="458">
        <f t="shared" si="1"/>
        <v>769.20972503840244</v>
      </c>
      <c r="BC4" s="458">
        <f t="shared" si="1"/>
        <v>763.73799999999994</v>
      </c>
      <c r="BD4" s="458">
        <f t="shared" si="1"/>
        <v>770.87267336961202</v>
      </c>
      <c r="BE4" s="458">
        <f t="shared" si="1"/>
        <v>792.85709700000007</v>
      </c>
      <c r="BF4" s="458">
        <f t="shared" si="1"/>
        <v>802.21727761258762</v>
      </c>
      <c r="BG4" s="458">
        <f t="shared" si="1"/>
        <v>802.82745841250244</v>
      </c>
      <c r="BH4" s="458">
        <f t="shared" si="1"/>
        <v>815.19508900000005</v>
      </c>
      <c r="BI4" s="458">
        <f t="shared" si="1"/>
        <v>812.2834377490002</v>
      </c>
      <c r="BJ4" s="458">
        <f t="shared" si="1"/>
        <v>816.40638853999985</v>
      </c>
      <c r="BK4" s="458">
        <f t="shared" si="1"/>
        <v>822.24543098380013</v>
      </c>
      <c r="BL4" s="458">
        <f>SUM(BL6,BL10,BL13,BL15,BL18)</f>
        <v>853.28739183000016</v>
      </c>
      <c r="BM4" s="458">
        <f t="shared" ref="BM4:CE4" si="2">SUM(BM6,BM10,BM13,BM15,BM18)</f>
        <v>886.07535800000016</v>
      </c>
      <c r="BN4" s="458">
        <f t="shared" si="2"/>
        <v>935.91351682000004</v>
      </c>
      <c r="BO4" s="458">
        <f t="shared" si="2"/>
        <v>934.84436764999998</v>
      </c>
      <c r="BP4" s="458">
        <f t="shared" si="2"/>
        <v>956.67538677023606</v>
      </c>
      <c r="BQ4" s="458">
        <f t="shared" si="2"/>
        <v>955.36992824000004</v>
      </c>
      <c r="BR4" s="458">
        <f t="shared" si="2"/>
        <v>990.27274720504909</v>
      </c>
      <c r="BS4" s="458">
        <f t="shared" si="2"/>
        <v>981.8956384411166</v>
      </c>
      <c r="BT4" s="458">
        <f t="shared" si="2"/>
        <v>944.54616344999977</v>
      </c>
      <c r="BU4" s="458">
        <f t="shared" si="2"/>
        <v>930.13222866000035</v>
      </c>
      <c r="BV4" s="458">
        <f t="shared" si="2"/>
        <v>923.82389724765915</v>
      </c>
      <c r="BW4" s="458">
        <f t="shared" si="2"/>
        <v>916.44847311872797</v>
      </c>
      <c r="BX4" s="458">
        <f t="shared" si="2"/>
        <v>799.38588588999994</v>
      </c>
      <c r="BY4" s="458">
        <f t="shared" si="2"/>
        <v>783.30235273000039</v>
      </c>
      <c r="BZ4" s="458">
        <f t="shared" si="2"/>
        <v>773.27378092999936</v>
      </c>
      <c r="CA4" s="458">
        <f t="shared" si="2"/>
        <v>807.3960622899998</v>
      </c>
      <c r="CB4" s="458">
        <f t="shared" si="2"/>
        <v>837.89344896000023</v>
      </c>
      <c r="CC4" s="458">
        <f t="shared" si="2"/>
        <v>821.53483267937213</v>
      </c>
      <c r="CD4" s="458">
        <f t="shared" si="2"/>
        <v>814.11983488333578</v>
      </c>
      <c r="CE4" s="458">
        <f t="shared" si="2"/>
        <v>798.2452538535407</v>
      </c>
      <c r="CF4" s="458">
        <f>SUM(CF6,CF10,CF13,CF15,CF18)</f>
        <v>774.95120781257867</v>
      </c>
      <c r="CG4" s="459">
        <f>SUM(CG6,CG10,CG13,CG15,CG18)</f>
        <v>752.12523494668221</v>
      </c>
      <c r="CH4" s="460">
        <f>SUM(CH6,CH10,CH13,CH15,CH18)</f>
        <v>728.6840907210667</v>
      </c>
    </row>
    <row r="5" spans="1:86" s="287" customFormat="1" ht="26.25" customHeight="1" x14ac:dyDescent="0.3">
      <c r="A5" s="128"/>
      <c r="B5" s="272" t="s">
        <v>832</v>
      </c>
      <c r="C5" s="519"/>
      <c r="D5" s="458"/>
      <c r="E5" s="458"/>
      <c r="F5" s="458"/>
      <c r="G5" s="458"/>
      <c r="H5" s="458"/>
      <c r="I5" s="458"/>
      <c r="J5" s="458"/>
      <c r="K5" s="458"/>
      <c r="L5" s="458"/>
      <c r="M5" s="458"/>
      <c r="N5" s="458"/>
      <c r="O5" s="458"/>
      <c r="P5" s="458"/>
      <c r="Q5" s="458"/>
      <c r="R5" s="458"/>
      <c r="S5" s="458"/>
      <c r="T5" s="458"/>
      <c r="U5" s="458"/>
      <c r="V5" s="458"/>
      <c r="W5" s="458"/>
      <c r="X5" s="458"/>
      <c r="Y5" s="458"/>
      <c r="Z5" s="458">
        <f t="shared" ref="Z5:CE5" si="3">Z6+Z10+Z13</f>
        <v>76.699999999999989</v>
      </c>
      <c r="AA5" s="458">
        <f t="shared" si="3"/>
        <v>83.800000000000011</v>
      </c>
      <c r="AB5" s="458">
        <f t="shared" si="3"/>
        <v>92.7</v>
      </c>
      <c r="AC5" s="458">
        <f t="shared" si="3"/>
        <v>103.7</v>
      </c>
      <c r="AD5" s="458">
        <f t="shared" si="3"/>
        <v>130.80000000000001</v>
      </c>
      <c r="AE5" s="458">
        <f t="shared" si="3"/>
        <v>171.1</v>
      </c>
      <c r="AF5" s="458">
        <f t="shared" si="3"/>
        <v>196.7</v>
      </c>
      <c r="AG5" s="458">
        <f t="shared" si="3"/>
        <v>224.6</v>
      </c>
      <c r="AH5" s="458">
        <f t="shared" si="3"/>
        <v>253</v>
      </c>
      <c r="AI5" s="458">
        <f t="shared" si="3"/>
        <v>285</v>
      </c>
      <c r="AJ5" s="458">
        <f t="shared" si="3"/>
        <v>329</v>
      </c>
      <c r="AK5" s="458">
        <f t="shared" si="3"/>
        <v>367</v>
      </c>
      <c r="AL5" s="458">
        <f t="shared" si="3"/>
        <v>399</v>
      </c>
      <c r="AM5" s="458">
        <f t="shared" si="3"/>
        <v>428</v>
      </c>
      <c r="AN5" s="458">
        <f t="shared" si="3"/>
        <v>441</v>
      </c>
      <c r="AO5" s="458">
        <f t="shared" si="3"/>
        <v>470</v>
      </c>
      <c r="AP5" s="458">
        <f t="shared" si="3"/>
        <v>505</v>
      </c>
      <c r="AQ5" s="458">
        <f t="shared" si="3"/>
        <v>514.10200000000009</v>
      </c>
      <c r="AR5" s="458">
        <f t="shared" si="3"/>
        <v>513.58300000000008</v>
      </c>
      <c r="AS5" s="458">
        <f t="shared" si="3"/>
        <v>533.13800000000003</v>
      </c>
      <c r="AT5" s="458">
        <f t="shared" si="3"/>
        <v>584.37099999999998</v>
      </c>
      <c r="AU5" s="458">
        <f t="shared" si="3"/>
        <v>654.65499413448993</v>
      </c>
      <c r="AV5" s="458">
        <f t="shared" si="3"/>
        <v>667.50399999999991</v>
      </c>
      <c r="AW5" s="458">
        <f t="shared" si="3"/>
        <v>686.28399999999988</v>
      </c>
      <c r="AX5" s="458">
        <f t="shared" si="3"/>
        <v>706.56499999999994</v>
      </c>
      <c r="AY5" s="458">
        <f t="shared" si="3"/>
        <v>730.84699999999987</v>
      </c>
      <c r="AZ5" s="458">
        <f t="shared" si="3"/>
        <v>742.93900000000008</v>
      </c>
      <c r="BA5" s="458">
        <f t="shared" si="3"/>
        <v>746.97900000000004</v>
      </c>
      <c r="BB5" s="458">
        <f t="shared" si="3"/>
        <v>760.91300000000001</v>
      </c>
      <c r="BC5" s="458">
        <f t="shared" si="3"/>
        <v>753.17499999999995</v>
      </c>
      <c r="BD5" s="458">
        <f t="shared" si="3"/>
        <v>759</v>
      </c>
      <c r="BE5" s="458">
        <f t="shared" si="3"/>
        <v>778.45800000000008</v>
      </c>
      <c r="BF5" s="458">
        <f t="shared" si="3"/>
        <v>782.50758261258761</v>
      </c>
      <c r="BG5" s="458">
        <f t="shared" si="3"/>
        <v>783.48695761035617</v>
      </c>
      <c r="BH5" s="458">
        <f t="shared" si="3"/>
        <v>794.55200000000002</v>
      </c>
      <c r="BI5" s="458">
        <f t="shared" si="3"/>
        <v>787.58934177900016</v>
      </c>
      <c r="BJ5" s="458">
        <f t="shared" si="3"/>
        <v>790.4603985399998</v>
      </c>
      <c r="BK5" s="458">
        <f t="shared" si="3"/>
        <v>794.80543098380008</v>
      </c>
      <c r="BL5" s="458">
        <f t="shared" si="3"/>
        <v>816.22339083000008</v>
      </c>
      <c r="BM5" s="458">
        <f t="shared" si="3"/>
        <v>843.82698400000015</v>
      </c>
      <c r="BN5" s="458">
        <f t="shared" si="3"/>
        <v>888.44639182000003</v>
      </c>
      <c r="BO5" s="458">
        <f t="shared" si="3"/>
        <v>887.63814664999995</v>
      </c>
      <c r="BP5" s="458">
        <f t="shared" si="3"/>
        <v>905.24794301000009</v>
      </c>
      <c r="BQ5" s="458">
        <f t="shared" si="3"/>
        <v>900.69442791999995</v>
      </c>
      <c r="BR5" s="458">
        <f t="shared" si="3"/>
        <v>907.95083237504912</v>
      </c>
      <c r="BS5" s="458">
        <f t="shared" si="3"/>
        <v>892.04744098111667</v>
      </c>
      <c r="BT5" s="458">
        <f t="shared" si="3"/>
        <v>861.11320264999983</v>
      </c>
      <c r="BU5" s="458">
        <f t="shared" si="3"/>
        <v>840.41455076000034</v>
      </c>
      <c r="BV5" s="458">
        <f t="shared" si="3"/>
        <v>837.99864539999999</v>
      </c>
      <c r="BW5" s="458">
        <f t="shared" si="3"/>
        <v>830.78214811872795</v>
      </c>
      <c r="BX5" s="458">
        <f t="shared" si="3"/>
        <v>723.49545768999997</v>
      </c>
      <c r="BY5" s="458">
        <f t="shared" si="3"/>
        <v>704.87557493000043</v>
      </c>
      <c r="BZ5" s="458">
        <f t="shared" si="3"/>
        <v>695.39615152999943</v>
      </c>
      <c r="CA5" s="458">
        <f t="shared" si="3"/>
        <v>735.73449428999982</v>
      </c>
      <c r="CB5" s="458">
        <f t="shared" si="3"/>
        <v>752.05159296000022</v>
      </c>
      <c r="CC5" s="458">
        <f t="shared" si="3"/>
        <v>737.27878803136684</v>
      </c>
      <c r="CD5" s="458">
        <f t="shared" si="3"/>
        <v>732.06245247779646</v>
      </c>
      <c r="CE5" s="458">
        <f t="shared" si="3"/>
        <v>717.02901157474776</v>
      </c>
      <c r="CF5" s="458">
        <f>CF6+CF10+CF13</f>
        <v>694.74262005694277</v>
      </c>
      <c r="CG5" s="458">
        <f>CG6+CG10+CG13</f>
        <v>673.00088239218292</v>
      </c>
      <c r="CH5" s="466">
        <f>CH6+CH10+CH13</f>
        <v>650.70602620925172</v>
      </c>
    </row>
    <row r="6" spans="1:86" ht="15" customHeight="1" x14ac:dyDescent="0.25">
      <c r="A6" s="585"/>
      <c r="B6" s="238" t="s">
        <v>833</v>
      </c>
      <c r="C6" s="51"/>
      <c r="D6" s="463">
        <v>0</v>
      </c>
      <c r="E6" s="463">
        <v>0</v>
      </c>
      <c r="F6" s="463">
        <v>0</v>
      </c>
      <c r="G6" s="463">
        <v>0</v>
      </c>
      <c r="H6" s="463">
        <v>0</v>
      </c>
      <c r="I6" s="463">
        <v>0</v>
      </c>
      <c r="J6" s="463">
        <v>0</v>
      </c>
      <c r="K6" s="463">
        <v>0</v>
      </c>
      <c r="L6" s="463">
        <v>0</v>
      </c>
      <c r="M6" s="463">
        <v>0</v>
      </c>
      <c r="N6" s="463">
        <v>0</v>
      </c>
      <c r="O6" s="463">
        <v>0</v>
      </c>
      <c r="P6" s="463">
        <v>0</v>
      </c>
      <c r="Q6" s="463">
        <v>0</v>
      </c>
      <c r="R6" s="463">
        <v>0</v>
      </c>
      <c r="S6" s="463">
        <v>0</v>
      </c>
      <c r="T6" s="463">
        <v>0</v>
      </c>
      <c r="U6" s="463">
        <v>0</v>
      </c>
      <c r="V6" s="463">
        <v>0</v>
      </c>
      <c r="W6" s="463">
        <v>0</v>
      </c>
      <c r="X6" s="463">
        <v>0</v>
      </c>
      <c r="Y6" s="463">
        <v>0</v>
      </c>
      <c r="Z6" s="463">
        <v>64.599999999999994</v>
      </c>
      <c r="AA6" s="463">
        <v>70.7</v>
      </c>
      <c r="AB6" s="463">
        <v>78.099999999999994</v>
      </c>
      <c r="AC6" s="463">
        <v>87.3</v>
      </c>
      <c r="AD6" s="463">
        <v>110.1</v>
      </c>
      <c r="AE6" s="463">
        <v>144.6</v>
      </c>
      <c r="AF6" s="463">
        <v>167.2</v>
      </c>
      <c r="AG6" s="463">
        <v>191.1</v>
      </c>
      <c r="AH6" s="463">
        <v>216</v>
      </c>
      <c r="AI6" s="463">
        <v>244</v>
      </c>
      <c r="AJ6" s="463">
        <v>282</v>
      </c>
      <c r="AK6" s="463">
        <v>315</v>
      </c>
      <c r="AL6" s="463">
        <v>343</v>
      </c>
      <c r="AM6" s="463">
        <v>369</v>
      </c>
      <c r="AN6" s="463">
        <v>381</v>
      </c>
      <c r="AO6" s="463">
        <v>407</v>
      </c>
      <c r="AP6" s="463">
        <v>440</v>
      </c>
      <c r="AQ6" s="463">
        <v>453.38600000000002</v>
      </c>
      <c r="AR6" s="463">
        <v>451.27800000000002</v>
      </c>
      <c r="AS6" s="463">
        <v>469.52100000000002</v>
      </c>
      <c r="AT6" s="463">
        <v>520.06299999999999</v>
      </c>
      <c r="AU6" s="463">
        <v>586.55099413448988</v>
      </c>
      <c r="AV6" s="463">
        <f t="shared" ref="AV6:BT6" si="4">SUM(AV7:AV8)</f>
        <v>600.92999999999995</v>
      </c>
      <c r="AW6" s="463">
        <f t="shared" si="4"/>
        <v>616.15499999999997</v>
      </c>
      <c r="AX6" s="463">
        <f t="shared" si="4"/>
        <v>645.43899999999996</v>
      </c>
      <c r="AY6" s="463">
        <f t="shared" si="4"/>
        <v>669.97299999999996</v>
      </c>
      <c r="AZ6" s="463">
        <f t="shared" si="4"/>
        <v>684.82</v>
      </c>
      <c r="BA6" s="463">
        <f t="shared" si="4"/>
        <v>689.89800000000002</v>
      </c>
      <c r="BB6" s="463">
        <f t="shared" si="4"/>
        <v>709.66099999999994</v>
      </c>
      <c r="BC6" s="463">
        <f t="shared" si="4"/>
        <v>699.61199999999997</v>
      </c>
      <c r="BD6" s="463">
        <f t="shared" si="4"/>
        <v>708</v>
      </c>
      <c r="BE6" s="463">
        <f t="shared" si="4"/>
        <v>727.45800000000008</v>
      </c>
      <c r="BF6" s="463">
        <f t="shared" si="4"/>
        <v>732.7211213525876</v>
      </c>
      <c r="BG6" s="463">
        <f t="shared" si="4"/>
        <v>736.5558877814442</v>
      </c>
      <c r="BH6" s="463">
        <f t="shared" si="4"/>
        <v>749.94100000000003</v>
      </c>
      <c r="BI6" s="463">
        <f t="shared" si="4"/>
        <v>745.66237929900012</v>
      </c>
      <c r="BJ6" s="463">
        <f t="shared" si="4"/>
        <v>750.09489891999988</v>
      </c>
      <c r="BK6" s="463">
        <f t="shared" si="4"/>
        <v>755.76206665380005</v>
      </c>
      <c r="BL6" s="463">
        <f t="shared" si="4"/>
        <v>778.67019714000014</v>
      </c>
      <c r="BM6" s="463">
        <f t="shared" si="4"/>
        <v>807.08740407000005</v>
      </c>
      <c r="BN6" s="463">
        <f t="shared" si="4"/>
        <v>853.62603838000007</v>
      </c>
      <c r="BO6" s="463">
        <f t="shared" si="4"/>
        <v>854.15397472999996</v>
      </c>
      <c r="BP6" s="463">
        <f t="shared" si="4"/>
        <v>873.08095759619198</v>
      </c>
      <c r="BQ6" s="463">
        <f t="shared" si="4"/>
        <v>870.57572770000002</v>
      </c>
      <c r="BR6" s="463">
        <f t="shared" si="4"/>
        <v>879.197</v>
      </c>
      <c r="BS6" s="463">
        <f t="shared" si="4"/>
        <v>865.05799890795549</v>
      </c>
      <c r="BT6" s="463">
        <f t="shared" si="4"/>
        <v>835.61493410366666</v>
      </c>
      <c r="BU6" s="463">
        <f t="shared" ref="BU6:CE6" si="5">SUM(BU7:BU8)</f>
        <v>816.60546981378729</v>
      </c>
      <c r="BV6" s="463">
        <f t="shared" si="5"/>
        <v>815.68788701622077</v>
      </c>
      <c r="BW6" s="463">
        <f t="shared" si="5"/>
        <v>810.0677881287379</v>
      </c>
      <c r="BX6" s="463">
        <f t="shared" si="5"/>
        <v>706.71987354359123</v>
      </c>
      <c r="BY6" s="463">
        <f t="shared" si="5"/>
        <v>689.27149366212348</v>
      </c>
      <c r="BZ6" s="463">
        <f t="shared" si="5"/>
        <v>680.94934829427859</v>
      </c>
      <c r="CA6" s="463">
        <f t="shared" si="5"/>
        <v>721.43530459832346</v>
      </c>
      <c r="CB6" s="463">
        <f t="shared" si="5"/>
        <v>738.14615308272835</v>
      </c>
      <c r="CC6" s="463">
        <f t="shared" si="5"/>
        <v>724.35690894999482</v>
      </c>
      <c r="CD6" s="463">
        <f t="shared" si="5"/>
        <v>719.81263801125556</v>
      </c>
      <c r="CE6" s="463">
        <f t="shared" si="5"/>
        <v>705.4855546076293</v>
      </c>
      <c r="CF6" s="463">
        <f>SUM(CF7:CF8)</f>
        <v>684.05074617880825</v>
      </c>
      <c r="CG6" s="463">
        <f>SUM(CG7:CG8)</f>
        <v>663.07220603169708</v>
      </c>
      <c r="CH6" s="464">
        <f>SUM(CH7:CH8)</f>
        <v>641.48851495410122</v>
      </c>
    </row>
    <row r="7" spans="1:86" x14ac:dyDescent="0.25">
      <c r="A7" s="433"/>
      <c r="B7" s="520" t="s">
        <v>569</v>
      </c>
      <c r="C7" s="515"/>
      <c r="D7" s="463">
        <v>0</v>
      </c>
      <c r="E7" s="463">
        <v>0</v>
      </c>
      <c r="F7" s="463">
        <v>0</v>
      </c>
      <c r="G7" s="463">
        <v>0</v>
      </c>
      <c r="H7" s="463">
        <v>0</v>
      </c>
      <c r="I7" s="463">
        <v>0</v>
      </c>
      <c r="J7" s="463">
        <v>0</v>
      </c>
      <c r="K7" s="463">
        <v>0</v>
      </c>
      <c r="L7" s="463">
        <v>0</v>
      </c>
      <c r="M7" s="463">
        <v>0</v>
      </c>
      <c r="N7" s="463">
        <v>0</v>
      </c>
      <c r="O7" s="463">
        <v>0</v>
      </c>
      <c r="P7" s="463">
        <v>0</v>
      </c>
      <c r="Q7" s="463">
        <v>0</v>
      </c>
      <c r="R7" s="463">
        <v>0</v>
      </c>
      <c r="S7" s="463">
        <v>0</v>
      </c>
      <c r="T7" s="463">
        <v>0</v>
      </c>
      <c r="U7" s="463">
        <v>0</v>
      </c>
      <c r="V7" s="463">
        <v>0</v>
      </c>
      <c r="W7" s="463">
        <v>0</v>
      </c>
      <c r="X7" s="463">
        <v>0</v>
      </c>
      <c r="Y7" s="463">
        <v>0</v>
      </c>
      <c r="Z7" s="463">
        <v>0</v>
      </c>
      <c r="AA7" s="463">
        <v>0</v>
      </c>
      <c r="AB7" s="463">
        <v>0</v>
      </c>
      <c r="AC7" s="463">
        <v>0</v>
      </c>
      <c r="AD7" s="463">
        <v>0</v>
      </c>
      <c r="AE7" s="463">
        <v>0</v>
      </c>
      <c r="AF7" s="463">
        <v>0</v>
      </c>
      <c r="AG7" s="463">
        <v>0</v>
      </c>
      <c r="AH7" s="463">
        <v>150.86192021876099</v>
      </c>
      <c r="AI7" s="463">
        <v>169.58927529545215</v>
      </c>
      <c r="AJ7" s="463">
        <v>194.52703018605663</v>
      </c>
      <c r="AK7" s="463">
        <v>215.59324696900481</v>
      </c>
      <c r="AL7" s="463">
        <v>223.46081816684327</v>
      </c>
      <c r="AM7" s="463">
        <v>248.3824459728107</v>
      </c>
      <c r="AN7" s="463">
        <v>264.93793790353891</v>
      </c>
      <c r="AO7" s="463">
        <v>287.54597527130755</v>
      </c>
      <c r="AP7" s="463">
        <v>283.61457487886878</v>
      </c>
      <c r="AQ7" s="463">
        <v>292.24290374097916</v>
      </c>
      <c r="AR7" s="463">
        <v>287.73943877592222</v>
      </c>
      <c r="AS7" s="463">
        <v>302.68487699282929</v>
      </c>
      <c r="AT7" s="463">
        <v>333.52147044155834</v>
      </c>
      <c r="AU7" s="463">
        <v>380.80942158251628</v>
      </c>
      <c r="AV7" s="463">
        <v>384.88923407703078</v>
      </c>
      <c r="AW7" s="463">
        <v>387.87665524354281</v>
      </c>
      <c r="AX7" s="463">
        <v>409.33011150143244</v>
      </c>
      <c r="AY7" s="463">
        <v>424.97262513563601</v>
      </c>
      <c r="AZ7" s="463">
        <v>448.46025849279948</v>
      </c>
      <c r="BA7" s="463">
        <v>451.93083260759454</v>
      </c>
      <c r="BB7" s="463">
        <v>464.56368155140774</v>
      </c>
      <c r="BC7" s="463">
        <v>457.40530309547091</v>
      </c>
      <c r="BD7" s="463">
        <v>449.27100000000002</v>
      </c>
      <c r="BE7" s="463">
        <v>458.60217196123631</v>
      </c>
      <c r="BF7" s="463">
        <v>453.35111210171794</v>
      </c>
      <c r="BG7" s="463">
        <v>469.02827967669646</v>
      </c>
      <c r="BH7" s="463">
        <v>459.91899999999998</v>
      </c>
      <c r="BI7" s="463">
        <v>449.75794596037161</v>
      </c>
      <c r="BJ7" s="463">
        <v>443.13462537454694</v>
      </c>
      <c r="BK7" s="463">
        <v>416.31119045700922</v>
      </c>
      <c r="BL7" s="463">
        <v>348.6831197044811</v>
      </c>
      <c r="BM7" s="463">
        <v>354.05537931399999</v>
      </c>
      <c r="BN7" s="463">
        <v>401.20840422019995</v>
      </c>
      <c r="BO7" s="463">
        <v>390.79752025713873</v>
      </c>
      <c r="BP7" s="463">
        <v>387.51426097503168</v>
      </c>
      <c r="BQ7" s="463">
        <v>373.41078429999999</v>
      </c>
      <c r="BR7" s="463">
        <v>366.75900000000001</v>
      </c>
      <c r="BS7" s="463">
        <v>346.02319956318229</v>
      </c>
      <c r="BT7" s="463">
        <v>354.33784172217963</v>
      </c>
      <c r="BU7" s="463">
        <v>338.69333340869139</v>
      </c>
      <c r="BV7" s="463">
        <v>330.58593021450383</v>
      </c>
      <c r="BW7" s="463">
        <v>327.94006459299652</v>
      </c>
      <c r="BX7" s="463">
        <v>286.85897564409254</v>
      </c>
      <c r="BY7" s="463">
        <v>272.34091349112413</v>
      </c>
      <c r="BZ7" s="463">
        <v>260.34201917615599</v>
      </c>
      <c r="CA7" s="463">
        <v>265.28795629572369</v>
      </c>
      <c r="CB7" s="463">
        <v>260.71161402055833</v>
      </c>
      <c r="CC7" s="463">
        <v>244.88466401279237</v>
      </c>
      <c r="CD7" s="463">
        <v>238.72104352185949</v>
      </c>
      <c r="CE7" s="463">
        <v>235.53137652466441</v>
      </c>
      <c r="CF7" s="463">
        <v>223.8882570702996</v>
      </c>
      <c r="CG7" s="463">
        <v>207.9365277543034</v>
      </c>
      <c r="CH7" s="464">
        <v>192.73359380562496</v>
      </c>
    </row>
    <row r="8" spans="1:86" x14ac:dyDescent="0.25">
      <c r="A8" s="433"/>
      <c r="B8" s="520" t="s">
        <v>568</v>
      </c>
      <c r="C8" s="515"/>
      <c r="D8" s="463">
        <v>0</v>
      </c>
      <c r="E8" s="463">
        <v>0</v>
      </c>
      <c r="F8" s="463">
        <v>0</v>
      </c>
      <c r="G8" s="463">
        <v>0</v>
      </c>
      <c r="H8" s="463">
        <v>0</v>
      </c>
      <c r="I8" s="463">
        <v>0</v>
      </c>
      <c r="J8" s="463">
        <v>0</v>
      </c>
      <c r="K8" s="463">
        <v>0</v>
      </c>
      <c r="L8" s="463">
        <v>0</v>
      </c>
      <c r="M8" s="463">
        <v>0</v>
      </c>
      <c r="N8" s="463">
        <v>0</v>
      </c>
      <c r="O8" s="463">
        <v>0</v>
      </c>
      <c r="P8" s="463">
        <v>0</v>
      </c>
      <c r="Q8" s="463">
        <v>0</v>
      </c>
      <c r="R8" s="463">
        <v>0</v>
      </c>
      <c r="S8" s="463">
        <v>0</v>
      </c>
      <c r="T8" s="463">
        <v>0</v>
      </c>
      <c r="U8" s="463">
        <v>0</v>
      </c>
      <c r="V8" s="463">
        <v>0</v>
      </c>
      <c r="W8" s="463">
        <v>0</v>
      </c>
      <c r="X8" s="463">
        <v>0</v>
      </c>
      <c r="Y8" s="463">
        <v>0</v>
      </c>
      <c r="Z8" s="463">
        <v>0</v>
      </c>
      <c r="AA8" s="463">
        <v>0</v>
      </c>
      <c r="AB8" s="463">
        <v>0</v>
      </c>
      <c r="AC8" s="463">
        <v>0</v>
      </c>
      <c r="AD8" s="463">
        <v>0</v>
      </c>
      <c r="AE8" s="463">
        <v>0</v>
      </c>
      <c r="AF8" s="463">
        <v>0</v>
      </c>
      <c r="AG8" s="463">
        <v>0</v>
      </c>
      <c r="AH8" s="463">
        <v>65.138079781239014</v>
      </c>
      <c r="AI8" s="463">
        <v>74.410724704547846</v>
      </c>
      <c r="AJ8" s="463">
        <v>87.472969813943365</v>
      </c>
      <c r="AK8" s="463">
        <v>99.406753030995191</v>
      </c>
      <c r="AL8" s="463">
        <v>119.53918183315673</v>
      </c>
      <c r="AM8" s="463">
        <v>120.6175540271893</v>
      </c>
      <c r="AN8" s="463">
        <v>116.06206209646109</v>
      </c>
      <c r="AO8" s="463">
        <v>119.45402472869245</v>
      </c>
      <c r="AP8" s="463">
        <v>156.38542512113122</v>
      </c>
      <c r="AQ8" s="463">
        <v>161.14309625902087</v>
      </c>
      <c r="AR8" s="463">
        <v>163.5385612240778</v>
      </c>
      <c r="AS8" s="463">
        <v>166.83612300717073</v>
      </c>
      <c r="AT8" s="463">
        <v>186.54152955844165</v>
      </c>
      <c r="AU8" s="463">
        <v>205.7415725519736</v>
      </c>
      <c r="AV8" s="463">
        <v>216.04076592296917</v>
      </c>
      <c r="AW8" s="463">
        <v>228.27834475645716</v>
      </c>
      <c r="AX8" s="463">
        <v>236.10888849856752</v>
      </c>
      <c r="AY8" s="463">
        <v>245.00037486436395</v>
      </c>
      <c r="AZ8" s="463">
        <v>236.35974150720057</v>
      </c>
      <c r="BA8" s="463">
        <v>237.96716739240549</v>
      </c>
      <c r="BB8" s="463">
        <v>245.0973184485922</v>
      </c>
      <c r="BC8" s="463">
        <v>242.20669690452905</v>
      </c>
      <c r="BD8" s="463">
        <v>258.72899999999998</v>
      </c>
      <c r="BE8" s="463">
        <v>268.85582803876378</v>
      </c>
      <c r="BF8" s="463">
        <v>279.37000925086966</v>
      </c>
      <c r="BG8" s="463">
        <v>267.52760810474769</v>
      </c>
      <c r="BH8" s="463">
        <v>290.02199999999999</v>
      </c>
      <c r="BI8" s="463">
        <v>295.90443333862845</v>
      </c>
      <c r="BJ8" s="463">
        <v>306.96027354545299</v>
      </c>
      <c r="BK8" s="463">
        <v>339.45087619679083</v>
      </c>
      <c r="BL8" s="463">
        <v>429.98707743551904</v>
      </c>
      <c r="BM8" s="463">
        <v>453.03202475600006</v>
      </c>
      <c r="BN8" s="463">
        <v>452.41763415980012</v>
      </c>
      <c r="BO8" s="463">
        <v>463.35645447286123</v>
      </c>
      <c r="BP8" s="463">
        <v>485.5666966211603</v>
      </c>
      <c r="BQ8" s="463">
        <v>497.16494340000003</v>
      </c>
      <c r="BR8" s="463">
        <v>512.43799999999999</v>
      </c>
      <c r="BS8" s="463">
        <v>519.03479934477321</v>
      </c>
      <c r="BT8" s="463">
        <v>481.27709238148697</v>
      </c>
      <c r="BU8" s="463">
        <v>477.91213640509585</v>
      </c>
      <c r="BV8" s="463">
        <v>485.10195680171694</v>
      </c>
      <c r="BW8" s="463">
        <v>482.12772353574138</v>
      </c>
      <c r="BX8" s="463">
        <v>419.8608978994987</v>
      </c>
      <c r="BY8" s="463">
        <v>416.93058017099941</v>
      </c>
      <c r="BZ8" s="463">
        <v>420.60732911812261</v>
      </c>
      <c r="CA8" s="463">
        <v>456.14734830259982</v>
      </c>
      <c r="CB8" s="463">
        <v>477.43453906217002</v>
      </c>
      <c r="CC8" s="463">
        <v>479.47224493720245</v>
      </c>
      <c r="CD8" s="463">
        <v>481.09159448939613</v>
      </c>
      <c r="CE8" s="463">
        <v>469.95417808296492</v>
      </c>
      <c r="CF8" s="463">
        <v>460.16248910850862</v>
      </c>
      <c r="CG8" s="463">
        <v>455.13567827739371</v>
      </c>
      <c r="CH8" s="464">
        <v>448.75492114847623</v>
      </c>
    </row>
    <row r="9" spans="1:86" ht="21.75" customHeight="1" x14ac:dyDescent="0.25">
      <c r="A9" s="433"/>
      <c r="B9" s="532" t="s">
        <v>786</v>
      </c>
      <c r="C9" s="515"/>
      <c r="D9" s="463">
        <v>0</v>
      </c>
      <c r="E9" s="463">
        <v>0</v>
      </c>
      <c r="F9" s="463">
        <v>0</v>
      </c>
      <c r="G9" s="463">
        <v>0</v>
      </c>
      <c r="H9" s="463">
        <v>0</v>
      </c>
      <c r="I9" s="463">
        <v>0</v>
      </c>
      <c r="J9" s="463">
        <v>0</v>
      </c>
      <c r="K9" s="463">
        <v>0</v>
      </c>
      <c r="L9" s="463">
        <v>0</v>
      </c>
      <c r="M9" s="463">
        <v>0</v>
      </c>
      <c r="N9" s="463">
        <v>0</v>
      </c>
      <c r="O9" s="463">
        <v>0</v>
      </c>
      <c r="P9" s="463">
        <v>0</v>
      </c>
      <c r="Q9" s="463">
        <v>0</v>
      </c>
      <c r="R9" s="463">
        <v>0</v>
      </c>
      <c r="S9" s="463">
        <v>0</v>
      </c>
      <c r="T9" s="463">
        <v>0</v>
      </c>
      <c r="U9" s="463">
        <v>0</v>
      </c>
      <c r="V9" s="463">
        <v>0</v>
      </c>
      <c r="W9" s="463">
        <v>0</v>
      </c>
      <c r="X9" s="463">
        <v>0</v>
      </c>
      <c r="Y9" s="463">
        <v>0</v>
      </c>
      <c r="Z9" s="463">
        <v>0</v>
      </c>
      <c r="AA9" s="463">
        <v>0</v>
      </c>
      <c r="AB9" s="463">
        <v>0</v>
      </c>
      <c r="AC9" s="463">
        <v>0</v>
      </c>
      <c r="AD9" s="463">
        <v>0</v>
      </c>
      <c r="AE9" s="463">
        <v>0</v>
      </c>
      <c r="AF9" s="463">
        <v>0</v>
      </c>
      <c r="AG9" s="463">
        <v>0</v>
      </c>
      <c r="AH9" s="463">
        <v>0</v>
      </c>
      <c r="AI9" s="463">
        <v>0</v>
      </c>
      <c r="AJ9" s="463">
        <v>0</v>
      </c>
      <c r="AK9" s="463">
        <v>0</v>
      </c>
      <c r="AL9" s="463">
        <v>0</v>
      </c>
      <c r="AM9" s="463">
        <v>0</v>
      </c>
      <c r="AN9" s="463">
        <v>0</v>
      </c>
      <c r="AO9" s="463">
        <v>0</v>
      </c>
      <c r="AP9" s="463">
        <v>0</v>
      </c>
      <c r="AQ9" s="463">
        <v>0</v>
      </c>
      <c r="AR9" s="463">
        <v>0</v>
      </c>
      <c r="AS9" s="463">
        <v>0</v>
      </c>
      <c r="AT9" s="463">
        <v>0</v>
      </c>
      <c r="AU9" s="463">
        <v>8.5689234733107629</v>
      </c>
      <c r="AV9" s="463">
        <v>8.5689234733107629</v>
      </c>
      <c r="AW9" s="463">
        <v>8.5689234733107629</v>
      </c>
      <c r="AX9" s="463">
        <v>8.5689234733107629</v>
      </c>
      <c r="AY9" s="463">
        <v>8.5689234733107629</v>
      </c>
      <c r="AZ9" s="463">
        <v>8.5689234733107629</v>
      </c>
      <c r="BA9" s="463">
        <v>8.5689234733107629</v>
      </c>
      <c r="BB9" s="463">
        <v>8.5689234733107629</v>
      </c>
      <c r="BC9" s="463">
        <v>8.5689234733107629</v>
      </c>
      <c r="BD9" s="463">
        <v>10.031442333804979</v>
      </c>
      <c r="BE9" s="463">
        <v>11.300390135446513</v>
      </c>
      <c r="BF9" s="463">
        <v>13.048991239095871</v>
      </c>
      <c r="BG9" s="463">
        <v>13.117562070944141</v>
      </c>
      <c r="BH9" s="463">
        <v>11.495379362478616</v>
      </c>
      <c r="BI9" s="463">
        <v>11.459261914883713</v>
      </c>
      <c r="BJ9" s="463">
        <v>15.020734931035486</v>
      </c>
      <c r="BK9" s="463">
        <v>15.280651014211305</v>
      </c>
      <c r="BL9" s="463">
        <v>15.887440978603943</v>
      </c>
      <c r="BM9" s="463">
        <v>16.554241335234778</v>
      </c>
      <c r="BN9" s="463">
        <v>17.326090727748223</v>
      </c>
      <c r="BO9" s="463">
        <v>17.444311718611427</v>
      </c>
      <c r="BP9" s="463">
        <v>18.097163159146831</v>
      </c>
      <c r="BQ9" s="463">
        <v>18.292431275019226</v>
      </c>
      <c r="BR9" s="463">
        <v>18.795417115847687</v>
      </c>
      <c r="BS9" s="463">
        <v>20.331115810503317</v>
      </c>
      <c r="BT9" s="463">
        <v>20.122202182521193</v>
      </c>
      <c r="BU9" s="463">
        <v>20.241163335307711</v>
      </c>
      <c r="BV9" s="463">
        <v>20.801179865672964</v>
      </c>
      <c r="BW9" s="463">
        <v>21.229464545320976</v>
      </c>
      <c r="BX9" s="463">
        <v>15.230569913947345</v>
      </c>
      <c r="BY9" s="463">
        <v>14.716594951277571</v>
      </c>
      <c r="BZ9" s="463">
        <v>14.403300295991135</v>
      </c>
      <c r="CA9" s="463">
        <v>15.272161388967072</v>
      </c>
      <c r="CB9" s="463">
        <v>15.571957739521963</v>
      </c>
      <c r="CC9" s="463">
        <v>15.287237046534047</v>
      </c>
      <c r="CD9" s="463">
        <v>15.200757186375284</v>
      </c>
      <c r="CE9" s="463">
        <v>14.912404578136705</v>
      </c>
      <c r="CF9" s="463">
        <v>14.478115875570698</v>
      </c>
      <c r="CG9" s="463">
        <v>14.052973832026572</v>
      </c>
      <c r="CH9" s="464">
        <v>13.615453956837225</v>
      </c>
    </row>
    <row r="10" spans="1:86" ht="26.25" customHeight="1" x14ac:dyDescent="0.25">
      <c r="A10" s="585"/>
      <c r="B10" s="238" t="s">
        <v>834</v>
      </c>
      <c r="C10" s="51"/>
      <c r="D10" s="463">
        <v>0</v>
      </c>
      <c r="E10" s="463">
        <v>0</v>
      </c>
      <c r="F10" s="463">
        <v>0</v>
      </c>
      <c r="G10" s="463">
        <v>0</v>
      </c>
      <c r="H10" s="463">
        <v>0</v>
      </c>
      <c r="I10" s="463">
        <v>0</v>
      </c>
      <c r="J10" s="463">
        <v>0</v>
      </c>
      <c r="K10" s="463">
        <v>0</v>
      </c>
      <c r="L10" s="463">
        <v>0</v>
      </c>
      <c r="M10" s="463">
        <v>0</v>
      </c>
      <c r="N10" s="463">
        <v>0</v>
      </c>
      <c r="O10" s="463">
        <v>0</v>
      </c>
      <c r="P10" s="463">
        <v>0</v>
      </c>
      <c r="Q10" s="463">
        <v>0</v>
      </c>
      <c r="R10" s="463">
        <v>0</v>
      </c>
      <c r="S10" s="463">
        <v>0</v>
      </c>
      <c r="T10" s="463">
        <v>0</v>
      </c>
      <c r="U10" s="463">
        <v>0</v>
      </c>
      <c r="V10" s="463">
        <v>0</v>
      </c>
      <c r="W10" s="463">
        <v>0</v>
      </c>
      <c r="X10" s="463">
        <v>0</v>
      </c>
      <c r="Y10" s="463">
        <v>0</v>
      </c>
      <c r="Z10" s="463">
        <v>9.3000000000000007</v>
      </c>
      <c r="AA10" s="463">
        <v>10.199999999999999</v>
      </c>
      <c r="AB10" s="463">
        <v>11.7</v>
      </c>
      <c r="AC10" s="463">
        <v>13.4</v>
      </c>
      <c r="AD10" s="463">
        <v>17.2</v>
      </c>
      <c r="AE10" s="463">
        <v>22.5</v>
      </c>
      <c r="AF10" s="463">
        <v>25.5</v>
      </c>
      <c r="AG10" s="463">
        <v>29</v>
      </c>
      <c r="AH10" s="463">
        <f t="shared" ref="AH10:BI10" si="6">SUM(AH11:AH12)</f>
        <v>32</v>
      </c>
      <c r="AI10" s="463">
        <f t="shared" si="6"/>
        <v>36</v>
      </c>
      <c r="AJ10" s="463">
        <f t="shared" si="6"/>
        <v>42</v>
      </c>
      <c r="AK10" s="463">
        <f t="shared" si="6"/>
        <v>47</v>
      </c>
      <c r="AL10" s="463">
        <f t="shared" si="6"/>
        <v>51</v>
      </c>
      <c r="AM10" s="463">
        <f t="shared" si="6"/>
        <v>54</v>
      </c>
      <c r="AN10" s="463">
        <f t="shared" si="6"/>
        <v>55</v>
      </c>
      <c r="AO10" s="463">
        <f t="shared" si="6"/>
        <v>58</v>
      </c>
      <c r="AP10" s="463">
        <f t="shared" si="6"/>
        <v>61</v>
      </c>
      <c r="AQ10" s="463">
        <f t="shared" si="6"/>
        <v>56.491999999999997</v>
      </c>
      <c r="AR10" s="463">
        <f t="shared" si="6"/>
        <v>58.61</v>
      </c>
      <c r="AS10" s="463">
        <f t="shared" si="6"/>
        <v>59.338999999999999</v>
      </c>
      <c r="AT10" s="463">
        <f t="shared" si="6"/>
        <v>60.216000000000001</v>
      </c>
      <c r="AU10" s="463">
        <f t="shared" si="6"/>
        <v>64.003</v>
      </c>
      <c r="AV10" s="463">
        <f t="shared" si="6"/>
        <v>62.688000000000002</v>
      </c>
      <c r="AW10" s="463">
        <f t="shared" si="6"/>
        <v>66.622</v>
      </c>
      <c r="AX10" s="463">
        <f t="shared" si="6"/>
        <v>58.168999999999997</v>
      </c>
      <c r="AY10" s="463">
        <f t="shared" si="6"/>
        <v>57.765999999999998</v>
      </c>
      <c r="AZ10" s="463">
        <f t="shared" si="6"/>
        <v>55.347000000000001</v>
      </c>
      <c r="BA10" s="463">
        <f t="shared" si="6"/>
        <v>54.619</v>
      </c>
      <c r="BB10" s="463">
        <f t="shared" si="6"/>
        <v>49.393000000000001</v>
      </c>
      <c r="BC10" s="463">
        <f t="shared" si="6"/>
        <v>51.527999999999999</v>
      </c>
      <c r="BD10" s="463">
        <f t="shared" si="6"/>
        <v>49</v>
      </c>
      <c r="BE10" s="463">
        <f t="shared" si="6"/>
        <v>49</v>
      </c>
      <c r="BF10" s="463">
        <f t="shared" si="6"/>
        <v>48.056406750000008</v>
      </c>
      <c r="BG10" s="463">
        <f t="shared" si="6"/>
        <v>45.566810758911991</v>
      </c>
      <c r="BH10" s="463">
        <f t="shared" si="6"/>
        <v>43.427999999999997</v>
      </c>
      <c r="BI10" s="463">
        <f t="shared" si="6"/>
        <v>40.824999999999996</v>
      </c>
      <c r="BJ10" s="463">
        <f>SUM(BJ11:BJ12)</f>
        <v>39.280999999999992</v>
      </c>
      <c r="BK10" s="463">
        <f t="shared" ref="BK10:CE10" si="7">SUM(BK11:BK12)</f>
        <v>37.953660409999991</v>
      </c>
      <c r="BL10" s="463">
        <f t="shared" si="7"/>
        <v>36.609209720000003</v>
      </c>
      <c r="BM10" s="463">
        <f t="shared" si="7"/>
        <v>35.892877070000004</v>
      </c>
      <c r="BN10" s="463">
        <f t="shared" si="7"/>
        <v>34.066781949999992</v>
      </c>
      <c r="BO10" s="463">
        <f t="shared" si="7"/>
        <v>32.863790210000005</v>
      </c>
      <c r="BP10" s="463">
        <f t="shared" si="7"/>
        <v>31.777945706246079</v>
      </c>
      <c r="BQ10" s="463">
        <f t="shared" si="7"/>
        <v>30.124750710000001</v>
      </c>
      <c r="BR10" s="463">
        <f t="shared" si="7"/>
        <v>28.755832375049046</v>
      </c>
      <c r="BS10" s="463">
        <f t="shared" si="7"/>
        <v>27.025887466107488</v>
      </c>
      <c r="BT10" s="463">
        <f t="shared" si="7"/>
        <v>25.498268546333197</v>
      </c>
      <c r="BU10" s="463">
        <f t="shared" si="7"/>
        <v>23.831493541905591</v>
      </c>
      <c r="BV10" s="463">
        <f t="shared" si="7"/>
        <v>22.347574829076994</v>
      </c>
      <c r="BW10" s="463">
        <f t="shared" si="7"/>
        <v>20.714049781261576</v>
      </c>
      <c r="BX10" s="463">
        <f t="shared" si="7"/>
        <v>16.781813026408692</v>
      </c>
      <c r="BY10" s="463">
        <f t="shared" si="7"/>
        <v>15.575720927877013</v>
      </c>
      <c r="BZ10" s="463">
        <f t="shared" si="7"/>
        <v>14.450967945720846</v>
      </c>
      <c r="CA10" s="463">
        <f t="shared" si="7"/>
        <v>14.307758381676305</v>
      </c>
      <c r="CB10" s="463">
        <f t="shared" si="7"/>
        <v>13.902680267271853</v>
      </c>
      <c r="CC10" s="463">
        <f t="shared" si="7"/>
        <v>12.921879081371991</v>
      </c>
      <c r="CD10" s="463">
        <f t="shared" si="7"/>
        <v>12.249814466540862</v>
      </c>
      <c r="CE10" s="463">
        <f t="shared" si="7"/>
        <v>11.543456967118471</v>
      </c>
      <c r="CF10" s="463">
        <f>SUM(CF11:CF12)</f>
        <v>10.691873878134489</v>
      </c>
      <c r="CG10" s="463">
        <f>SUM(CG11:CG12)</f>
        <v>9.9286763604858432</v>
      </c>
      <c r="CH10" s="464">
        <f>SUM(CH11:CH12)</f>
        <v>9.2175112551505318</v>
      </c>
    </row>
    <row r="11" spans="1:86" x14ac:dyDescent="0.25">
      <c r="A11" s="433"/>
      <c r="B11" s="520" t="s">
        <v>569</v>
      </c>
      <c r="C11" s="515"/>
      <c r="D11" s="463">
        <v>0</v>
      </c>
      <c r="E11" s="463">
        <v>0</v>
      </c>
      <c r="F11" s="463">
        <v>0</v>
      </c>
      <c r="G11" s="463">
        <v>0</v>
      </c>
      <c r="H11" s="463">
        <v>0</v>
      </c>
      <c r="I11" s="463">
        <v>0</v>
      </c>
      <c r="J11" s="463">
        <v>0</v>
      </c>
      <c r="K11" s="463">
        <v>0</v>
      </c>
      <c r="L11" s="463">
        <v>0</v>
      </c>
      <c r="M11" s="463">
        <v>0</v>
      </c>
      <c r="N11" s="463">
        <v>0</v>
      </c>
      <c r="O11" s="463">
        <v>0</v>
      </c>
      <c r="P11" s="463">
        <v>0</v>
      </c>
      <c r="Q11" s="463">
        <v>0</v>
      </c>
      <c r="R11" s="463">
        <v>0</v>
      </c>
      <c r="S11" s="463">
        <v>0</v>
      </c>
      <c r="T11" s="463">
        <v>0</v>
      </c>
      <c r="U11" s="463">
        <v>0</v>
      </c>
      <c r="V11" s="463">
        <v>0</v>
      </c>
      <c r="W11" s="463">
        <v>0</v>
      </c>
      <c r="X11" s="463">
        <v>0</v>
      </c>
      <c r="Y11" s="463">
        <v>0</v>
      </c>
      <c r="Z11" s="463">
        <v>0</v>
      </c>
      <c r="AA11" s="463">
        <v>0</v>
      </c>
      <c r="AB11" s="463">
        <v>0</v>
      </c>
      <c r="AC11" s="463">
        <v>0</v>
      </c>
      <c r="AD11" s="463">
        <v>0</v>
      </c>
      <c r="AE11" s="463">
        <v>0</v>
      </c>
      <c r="AF11" s="463">
        <v>0</v>
      </c>
      <c r="AG11" s="463">
        <v>0</v>
      </c>
      <c r="AH11" s="463">
        <v>5.8755802207076453</v>
      </c>
      <c r="AI11" s="463">
        <v>6.6100277482961012</v>
      </c>
      <c r="AJ11" s="463">
        <v>7.7116990396787841</v>
      </c>
      <c r="AK11" s="463">
        <v>8.6297584491643544</v>
      </c>
      <c r="AL11" s="463">
        <v>9.3642059767528103</v>
      </c>
      <c r="AM11" s="463">
        <v>9.9150416224441535</v>
      </c>
      <c r="AN11" s="463">
        <v>10.098653504341266</v>
      </c>
      <c r="AO11" s="463">
        <v>10.649489150032608</v>
      </c>
      <c r="AP11" s="463">
        <v>11.200324795723949</v>
      </c>
      <c r="AQ11" s="463">
        <v>10.372602432131758</v>
      </c>
      <c r="AR11" s="463">
        <v>10.761492397989846</v>
      </c>
      <c r="AS11" s="463">
        <v>10.895345459892843</v>
      </c>
      <c r="AT11" s="463">
        <v>11.056373080316611</v>
      </c>
      <c r="AU11" s="463">
        <v>11.751711277060982</v>
      </c>
      <c r="AV11" s="463">
        <v>10.740101662601536</v>
      </c>
      <c r="AW11" s="463">
        <v>10.867560615178869</v>
      </c>
      <c r="AX11" s="463">
        <v>8.9144351893882074</v>
      </c>
      <c r="AY11" s="463">
        <v>8.2866278477680808</v>
      </c>
      <c r="AZ11" s="463">
        <v>7.7611274445963527</v>
      </c>
      <c r="BA11" s="463">
        <v>6.8913768673835412</v>
      </c>
      <c r="BB11" s="463">
        <v>6.0945233728261901</v>
      </c>
      <c r="BC11" s="463">
        <v>6.0057435125149512</v>
      </c>
      <c r="BD11" s="463">
        <v>5.2120000000000033</v>
      </c>
      <c r="BE11" s="463">
        <v>5.213000000000001</v>
      </c>
      <c r="BF11" s="463">
        <v>4.7798173643700785</v>
      </c>
      <c r="BG11" s="463">
        <v>3.6967457020200758</v>
      </c>
      <c r="BH11" s="463">
        <v>3.266</v>
      </c>
      <c r="BI11" s="463">
        <v>6.1911786786786775</v>
      </c>
      <c r="BJ11" s="463">
        <v>5.6055504291845493</v>
      </c>
      <c r="BK11" s="463">
        <v>5.6746798378225547</v>
      </c>
      <c r="BL11" s="463">
        <v>2.1965525831999999</v>
      </c>
      <c r="BM11" s="463">
        <v>1.8406603625641045</v>
      </c>
      <c r="BN11" s="463">
        <v>1.6231135700409567</v>
      </c>
      <c r="BO11" s="463">
        <v>1.448690672492809</v>
      </c>
      <c r="BP11" s="463">
        <v>1.2921065736641424</v>
      </c>
      <c r="BQ11" s="463">
        <v>1.3134113182071192</v>
      </c>
      <c r="BR11" s="463">
        <v>1.2081481339837865</v>
      </c>
      <c r="BS11" s="463">
        <v>1.0813523540077929</v>
      </c>
      <c r="BT11" s="463">
        <v>1.0297670745376626</v>
      </c>
      <c r="BU11" s="463">
        <v>0.98217161277972498</v>
      </c>
      <c r="BV11" s="463">
        <v>0.95287536348174917</v>
      </c>
      <c r="BW11" s="463">
        <v>0.89789249711118579</v>
      </c>
      <c r="BX11" s="463">
        <v>0.71117100284859969</v>
      </c>
      <c r="BY11" s="463">
        <v>0.59926896396977158</v>
      </c>
      <c r="BZ11" s="463">
        <v>0.46718420563513524</v>
      </c>
      <c r="CA11" s="463">
        <v>0.36688508306074835</v>
      </c>
      <c r="CB11" s="463">
        <v>0.3056227078461185</v>
      </c>
      <c r="CC11" s="463">
        <v>0.22227891584464193</v>
      </c>
      <c r="CD11" s="463">
        <v>0.1817818336861193</v>
      </c>
      <c r="CE11" s="463">
        <v>0.15275251614103325</v>
      </c>
      <c r="CF11" s="463">
        <v>0.11527201410885782</v>
      </c>
      <c r="CG11" s="463">
        <v>7.9518413919908382E-2</v>
      </c>
      <c r="CH11" s="464">
        <v>5.2380244613500999E-2</v>
      </c>
    </row>
    <row r="12" spans="1:86" x14ac:dyDescent="0.25">
      <c r="A12" s="433"/>
      <c r="B12" s="520" t="s">
        <v>568</v>
      </c>
      <c r="C12" s="515"/>
      <c r="D12" s="463">
        <v>0</v>
      </c>
      <c r="E12" s="463">
        <v>0</v>
      </c>
      <c r="F12" s="463">
        <v>0</v>
      </c>
      <c r="G12" s="463">
        <v>0</v>
      </c>
      <c r="H12" s="463">
        <v>0</v>
      </c>
      <c r="I12" s="463">
        <v>0</v>
      </c>
      <c r="J12" s="463">
        <v>0</v>
      </c>
      <c r="K12" s="463">
        <v>0</v>
      </c>
      <c r="L12" s="463">
        <v>0</v>
      </c>
      <c r="M12" s="463">
        <v>0</v>
      </c>
      <c r="N12" s="463">
        <v>0</v>
      </c>
      <c r="O12" s="463">
        <v>0</v>
      </c>
      <c r="P12" s="463">
        <v>0</v>
      </c>
      <c r="Q12" s="463">
        <v>0</v>
      </c>
      <c r="R12" s="463">
        <v>0</v>
      </c>
      <c r="S12" s="463">
        <v>0</v>
      </c>
      <c r="T12" s="463">
        <v>0</v>
      </c>
      <c r="U12" s="463">
        <v>0</v>
      </c>
      <c r="V12" s="463">
        <v>0</v>
      </c>
      <c r="W12" s="463">
        <v>0</v>
      </c>
      <c r="X12" s="463">
        <v>0</v>
      </c>
      <c r="Y12" s="463">
        <v>0</v>
      </c>
      <c r="Z12" s="463">
        <v>0</v>
      </c>
      <c r="AA12" s="463">
        <v>0</v>
      </c>
      <c r="AB12" s="463">
        <v>0</v>
      </c>
      <c r="AC12" s="463">
        <v>0</v>
      </c>
      <c r="AD12" s="463">
        <v>0</v>
      </c>
      <c r="AE12" s="463">
        <v>0</v>
      </c>
      <c r="AF12" s="463">
        <v>0</v>
      </c>
      <c r="AG12" s="463">
        <v>0</v>
      </c>
      <c r="AH12" s="463">
        <v>26.124419779292353</v>
      </c>
      <c r="AI12" s="463">
        <v>29.389972251703899</v>
      </c>
      <c r="AJ12" s="463">
        <v>34.288300960321216</v>
      </c>
      <c r="AK12" s="463">
        <v>38.370241550835644</v>
      </c>
      <c r="AL12" s="463">
        <v>41.635794023247186</v>
      </c>
      <c r="AM12" s="463">
        <v>44.08495837755585</v>
      </c>
      <c r="AN12" s="463">
        <v>44.901346495658736</v>
      </c>
      <c r="AO12" s="463">
        <v>47.350510849967392</v>
      </c>
      <c r="AP12" s="463">
        <v>49.799675204276049</v>
      </c>
      <c r="AQ12" s="463">
        <v>46.119397567868241</v>
      </c>
      <c r="AR12" s="463">
        <v>47.848507602010152</v>
      </c>
      <c r="AS12" s="463">
        <v>48.443654540107154</v>
      </c>
      <c r="AT12" s="463">
        <v>49.15962691968339</v>
      </c>
      <c r="AU12" s="463">
        <v>52.251288722939016</v>
      </c>
      <c r="AV12" s="463">
        <v>51.94789833739847</v>
      </c>
      <c r="AW12" s="463">
        <v>55.754439384821133</v>
      </c>
      <c r="AX12" s="463">
        <v>49.254564810611789</v>
      </c>
      <c r="AY12" s="463">
        <v>49.479372152231917</v>
      </c>
      <c r="AZ12" s="463">
        <v>47.585872555403647</v>
      </c>
      <c r="BA12" s="463">
        <v>47.727623132616458</v>
      </c>
      <c r="BB12" s="463">
        <v>43.298476627173812</v>
      </c>
      <c r="BC12" s="463">
        <v>45.522256487485045</v>
      </c>
      <c r="BD12" s="463">
        <v>43.787999999999997</v>
      </c>
      <c r="BE12" s="463">
        <v>43.786999999999999</v>
      </c>
      <c r="BF12" s="463">
        <v>43.276589385629926</v>
      </c>
      <c r="BG12" s="463">
        <v>41.870065056891917</v>
      </c>
      <c r="BH12" s="463">
        <v>40.161999999999999</v>
      </c>
      <c r="BI12" s="463">
        <v>34.633821321321321</v>
      </c>
      <c r="BJ12" s="463">
        <v>33.675449570815445</v>
      </c>
      <c r="BK12" s="463">
        <v>32.278980572177439</v>
      </c>
      <c r="BL12" s="463">
        <v>34.4126571368</v>
      </c>
      <c r="BM12" s="463">
        <v>34.052216707435903</v>
      </c>
      <c r="BN12" s="463">
        <v>32.443668379959036</v>
      </c>
      <c r="BO12" s="463">
        <v>31.415099537507196</v>
      </c>
      <c r="BP12" s="463">
        <v>30.485839132581937</v>
      </c>
      <c r="BQ12" s="463">
        <v>28.811339391792881</v>
      </c>
      <c r="BR12" s="463">
        <v>27.547684241065259</v>
      </c>
      <c r="BS12" s="463">
        <v>25.944535112099693</v>
      </c>
      <c r="BT12" s="463">
        <v>24.468501471795534</v>
      </c>
      <c r="BU12" s="463">
        <v>22.849321929125864</v>
      </c>
      <c r="BV12" s="463">
        <v>21.394699465595245</v>
      </c>
      <c r="BW12" s="463">
        <v>19.816157284150389</v>
      </c>
      <c r="BX12" s="463">
        <v>16.070642023560094</v>
      </c>
      <c r="BY12" s="463">
        <v>14.976451963907241</v>
      </c>
      <c r="BZ12" s="463">
        <v>13.983783740085711</v>
      </c>
      <c r="CA12" s="463">
        <v>13.940873298615557</v>
      </c>
      <c r="CB12" s="463">
        <v>13.597057559425734</v>
      </c>
      <c r="CC12" s="463">
        <v>12.699600165527348</v>
      </c>
      <c r="CD12" s="463">
        <v>12.068032632854742</v>
      </c>
      <c r="CE12" s="463">
        <v>11.390704450977438</v>
      </c>
      <c r="CF12" s="463">
        <v>10.576601864025632</v>
      </c>
      <c r="CG12" s="463">
        <v>9.8491579465659349</v>
      </c>
      <c r="CH12" s="464">
        <v>9.1651310105370314</v>
      </c>
    </row>
    <row r="13" spans="1:86" s="414" customFormat="1" ht="27" customHeight="1" x14ac:dyDescent="0.25">
      <c r="A13" s="586"/>
      <c r="B13" s="334" t="s">
        <v>835</v>
      </c>
      <c r="C13" s="45"/>
      <c r="D13" s="587">
        <v>0</v>
      </c>
      <c r="E13" s="587">
        <v>0</v>
      </c>
      <c r="F13" s="587">
        <v>0</v>
      </c>
      <c r="G13" s="587">
        <v>0</v>
      </c>
      <c r="H13" s="587">
        <v>0</v>
      </c>
      <c r="I13" s="587">
        <v>0</v>
      </c>
      <c r="J13" s="587">
        <v>0</v>
      </c>
      <c r="K13" s="587">
        <v>0</v>
      </c>
      <c r="L13" s="587">
        <v>0</v>
      </c>
      <c r="M13" s="587">
        <v>0</v>
      </c>
      <c r="N13" s="587">
        <v>0</v>
      </c>
      <c r="O13" s="587">
        <v>0</v>
      </c>
      <c r="P13" s="587">
        <v>0</v>
      </c>
      <c r="Q13" s="587">
        <v>0</v>
      </c>
      <c r="R13" s="587">
        <v>0</v>
      </c>
      <c r="S13" s="587">
        <v>0</v>
      </c>
      <c r="T13" s="587">
        <v>0</v>
      </c>
      <c r="U13" s="587">
        <v>0</v>
      </c>
      <c r="V13" s="587">
        <v>0</v>
      </c>
      <c r="W13" s="587">
        <v>0</v>
      </c>
      <c r="X13" s="587">
        <v>0</v>
      </c>
      <c r="Y13" s="587">
        <v>0</v>
      </c>
      <c r="Z13" s="587">
        <v>2.8</v>
      </c>
      <c r="AA13" s="587">
        <v>2.9</v>
      </c>
      <c r="AB13" s="587">
        <v>2.9</v>
      </c>
      <c r="AC13" s="587">
        <v>3</v>
      </c>
      <c r="AD13" s="587">
        <v>3.5</v>
      </c>
      <c r="AE13" s="587">
        <v>4</v>
      </c>
      <c r="AF13" s="587">
        <v>4</v>
      </c>
      <c r="AG13" s="587">
        <v>4.5</v>
      </c>
      <c r="AH13" s="587">
        <v>5</v>
      </c>
      <c r="AI13" s="587">
        <v>5</v>
      </c>
      <c r="AJ13" s="587">
        <v>5</v>
      </c>
      <c r="AK13" s="587">
        <v>5</v>
      </c>
      <c r="AL13" s="587">
        <v>5</v>
      </c>
      <c r="AM13" s="587">
        <v>5</v>
      </c>
      <c r="AN13" s="587">
        <v>5</v>
      </c>
      <c r="AO13" s="587">
        <v>5</v>
      </c>
      <c r="AP13" s="587">
        <v>4</v>
      </c>
      <c r="AQ13" s="587">
        <v>4.2240000000000002</v>
      </c>
      <c r="AR13" s="587">
        <v>3.6949999999999998</v>
      </c>
      <c r="AS13" s="587">
        <v>4.2779999999999996</v>
      </c>
      <c r="AT13" s="587">
        <v>4.0919999999999996</v>
      </c>
      <c r="AU13" s="587">
        <v>4.101</v>
      </c>
      <c r="AV13" s="587">
        <v>3.8860000000000001</v>
      </c>
      <c r="AW13" s="587">
        <v>3.5070000000000001</v>
      </c>
      <c r="AX13" s="587">
        <v>2.9569999999999999</v>
      </c>
      <c r="AY13" s="587">
        <v>3.1080000000000001</v>
      </c>
      <c r="AZ13" s="587">
        <v>2.7719999999999998</v>
      </c>
      <c r="BA13" s="587">
        <v>2.4620000000000002</v>
      </c>
      <c r="BB13" s="587">
        <v>1.859</v>
      </c>
      <c r="BC13" s="587">
        <v>2.0350000000000001</v>
      </c>
      <c r="BD13" s="587">
        <v>2</v>
      </c>
      <c r="BE13" s="587">
        <v>2</v>
      </c>
      <c r="BF13" s="587">
        <v>1.73005451</v>
      </c>
      <c r="BG13" s="587">
        <v>1.3642590700000001</v>
      </c>
      <c r="BH13" s="587">
        <v>1.1830000000000001</v>
      </c>
      <c r="BI13" s="587">
        <v>1.1019624799999999</v>
      </c>
      <c r="BJ13" s="587">
        <v>1.0844996200000001</v>
      </c>
      <c r="BK13" s="587">
        <v>1.0897039199999998</v>
      </c>
      <c r="BL13" s="587">
        <v>0.94398397000000001</v>
      </c>
      <c r="BM13" s="587">
        <v>0.84670285999999995</v>
      </c>
      <c r="BN13" s="587">
        <v>0.75357149000000001</v>
      </c>
      <c r="BO13" s="587">
        <v>0.62038171000000009</v>
      </c>
      <c r="BP13" s="587">
        <v>0.38903970756204248</v>
      </c>
      <c r="BQ13" s="587">
        <v>-6.0504900000000004E-3</v>
      </c>
      <c r="BR13" s="587">
        <v>-2E-3</v>
      </c>
      <c r="BS13" s="587">
        <v>-3.6445392946300642E-2</v>
      </c>
      <c r="BT13" s="587">
        <v>0</v>
      </c>
      <c r="BU13" s="587">
        <v>-2.2412595692622359E-2</v>
      </c>
      <c r="BV13" s="587">
        <v>-3.6816445297728866E-2</v>
      </c>
      <c r="BW13" s="587">
        <v>3.1020872850033782E-4</v>
      </c>
      <c r="BX13" s="587">
        <v>-6.22888E-3</v>
      </c>
      <c r="BY13" s="587">
        <v>2.8360339999999998E-2</v>
      </c>
      <c r="BZ13" s="587">
        <v>-4.1647100000000012E-3</v>
      </c>
      <c r="CA13" s="587">
        <v>-8.5686900000000003E-3</v>
      </c>
      <c r="CB13" s="587">
        <v>2.75961E-3</v>
      </c>
      <c r="CC13" s="587">
        <v>0</v>
      </c>
      <c r="CD13" s="587">
        <v>0</v>
      </c>
      <c r="CE13" s="587">
        <v>0</v>
      </c>
      <c r="CF13" s="587">
        <v>0</v>
      </c>
      <c r="CG13" s="587">
        <v>0</v>
      </c>
      <c r="CH13" s="588">
        <v>0</v>
      </c>
    </row>
    <row r="14" spans="1:86" s="414" customFormat="1" ht="27" customHeight="1" x14ac:dyDescent="0.3">
      <c r="A14" s="586"/>
      <c r="B14" s="272" t="s">
        <v>836</v>
      </c>
      <c r="C14" s="45"/>
      <c r="D14" s="587"/>
      <c r="E14" s="587"/>
      <c r="F14" s="587"/>
      <c r="G14" s="587"/>
      <c r="H14" s="587"/>
      <c r="I14" s="587"/>
      <c r="J14" s="587"/>
      <c r="K14" s="587"/>
      <c r="L14" s="587"/>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7"/>
      <c r="AL14" s="587"/>
      <c r="AM14" s="587"/>
      <c r="AN14" s="587"/>
      <c r="AO14" s="587"/>
      <c r="AP14" s="587"/>
      <c r="AQ14" s="587"/>
      <c r="AR14" s="587"/>
      <c r="AS14" s="587"/>
      <c r="AT14" s="587"/>
      <c r="AU14" s="587"/>
      <c r="AV14" s="587"/>
      <c r="AW14" s="587"/>
      <c r="AX14" s="589">
        <f t="shared" ref="AX14:BK14" si="8">SUM(AX16:AX18)</f>
        <v>3.4569999999999999</v>
      </c>
      <c r="AY14" s="589">
        <f t="shared" si="8"/>
        <v>4.1285950413223143</v>
      </c>
      <c r="AZ14" s="589">
        <f t="shared" si="8"/>
        <v>5.4580000000000002</v>
      </c>
      <c r="BA14" s="589">
        <f t="shared" si="8"/>
        <v>4.9669999999999996</v>
      </c>
      <c r="BB14" s="589">
        <f t="shared" si="8"/>
        <v>8.2967250384024585</v>
      </c>
      <c r="BC14" s="589">
        <f t="shared" si="8"/>
        <v>10.563000000000001</v>
      </c>
      <c r="BD14" s="589">
        <f t="shared" si="8"/>
        <v>11.87267336961207</v>
      </c>
      <c r="BE14" s="589">
        <f t="shared" si="8"/>
        <v>14.399096999999999</v>
      </c>
      <c r="BF14" s="589">
        <f t="shared" si="8"/>
        <v>19.709695</v>
      </c>
      <c r="BG14" s="589">
        <f t="shared" si="8"/>
        <v>19.340500802146213</v>
      </c>
      <c r="BH14" s="589">
        <f t="shared" si="8"/>
        <v>20.643089</v>
      </c>
      <c r="BI14" s="589">
        <f t="shared" si="8"/>
        <v>24.694095969999999</v>
      </c>
      <c r="BJ14" s="589">
        <f t="shared" si="8"/>
        <v>25.945989999999998</v>
      </c>
      <c r="BK14" s="589">
        <f t="shared" si="8"/>
        <v>27.44</v>
      </c>
      <c r="BL14" s="589">
        <f t="shared" ref="BL14:BU14" si="9">SUM(BL15,BL18)</f>
        <v>37.064000999999998</v>
      </c>
      <c r="BM14" s="589">
        <f t="shared" si="9"/>
        <v>42.248373999999998</v>
      </c>
      <c r="BN14" s="589">
        <f t="shared" si="9"/>
        <v>47.467124999999996</v>
      </c>
      <c r="BO14" s="589">
        <f t="shared" si="9"/>
        <v>47.206220999999999</v>
      </c>
      <c r="BP14" s="589">
        <f t="shared" si="9"/>
        <v>51.427443760235988</v>
      </c>
      <c r="BQ14" s="589">
        <f t="shared" si="9"/>
        <v>54.675500320000005</v>
      </c>
      <c r="BR14" s="589">
        <f t="shared" si="9"/>
        <v>82.321914830000011</v>
      </c>
      <c r="BS14" s="589">
        <f t="shared" si="9"/>
        <v>89.848197459999994</v>
      </c>
      <c r="BT14" s="589">
        <f t="shared" si="9"/>
        <v>83.432960799999989</v>
      </c>
      <c r="BU14" s="589">
        <f t="shared" si="9"/>
        <v>89.717677900000012</v>
      </c>
      <c r="BV14" s="589">
        <f>SUM(BV15,BV18)</f>
        <v>85.82525184765916</v>
      </c>
      <c r="BW14" s="589">
        <f t="shared" ref="BW14:CE14" si="10">SUM(BW15,BW18)</f>
        <v>85.666325000000001</v>
      </c>
      <c r="BX14" s="589">
        <f t="shared" si="10"/>
        <v>75.890428200000002</v>
      </c>
      <c r="BY14" s="589">
        <f t="shared" si="10"/>
        <v>78.426777799999996</v>
      </c>
      <c r="BZ14" s="589">
        <f t="shared" si="10"/>
        <v>77.877629399999989</v>
      </c>
      <c r="CA14" s="589">
        <f t="shared" si="10"/>
        <v>71.661568000000003</v>
      </c>
      <c r="CB14" s="589">
        <f t="shared" si="10"/>
        <v>85.841856000000007</v>
      </c>
      <c r="CC14" s="589">
        <f t="shared" si="10"/>
        <v>84.256044648005329</v>
      </c>
      <c r="CD14" s="589">
        <f t="shared" si="10"/>
        <v>82.057382405539286</v>
      </c>
      <c r="CE14" s="589">
        <f t="shared" si="10"/>
        <v>81.216242278792919</v>
      </c>
      <c r="CF14" s="589">
        <f>SUM(CF15,CF18)</f>
        <v>80.208587755635989</v>
      </c>
      <c r="CG14" s="589">
        <f>SUM(CG15,CG18)</f>
        <v>79.124352554499325</v>
      </c>
      <c r="CH14" s="590">
        <f>SUM(CH15,CH18)</f>
        <v>77.978064511814949</v>
      </c>
    </row>
    <row r="15" spans="1:86" s="414" customFormat="1" ht="27" customHeight="1" x14ac:dyDescent="0.25">
      <c r="A15" s="586"/>
      <c r="B15" s="238" t="s">
        <v>837</v>
      </c>
      <c r="C15" s="45"/>
      <c r="D15" s="587"/>
      <c r="E15" s="587"/>
      <c r="F15" s="587"/>
      <c r="G15" s="587"/>
      <c r="H15" s="587"/>
      <c r="I15" s="587"/>
      <c r="J15" s="587"/>
      <c r="K15" s="587"/>
      <c r="L15" s="587"/>
      <c r="M15" s="587"/>
      <c r="N15" s="587"/>
      <c r="O15" s="587"/>
      <c r="P15" s="587"/>
      <c r="Q15" s="587"/>
      <c r="R15" s="587"/>
      <c r="S15" s="587"/>
      <c r="T15" s="587"/>
      <c r="U15" s="587"/>
      <c r="V15" s="587"/>
      <c r="W15" s="587"/>
      <c r="X15" s="587"/>
      <c r="Y15" s="587"/>
      <c r="Z15" s="587"/>
      <c r="AA15" s="587"/>
      <c r="AB15" s="587"/>
      <c r="AC15" s="587"/>
      <c r="AD15" s="587"/>
      <c r="AE15" s="587"/>
      <c r="AF15" s="587"/>
      <c r="AG15" s="587"/>
      <c r="AH15" s="587"/>
      <c r="AI15" s="587"/>
      <c r="AJ15" s="587"/>
      <c r="AK15" s="587"/>
      <c r="AL15" s="587"/>
      <c r="AM15" s="587"/>
      <c r="AN15" s="587"/>
      <c r="AO15" s="587"/>
      <c r="AP15" s="587"/>
      <c r="AQ15" s="587"/>
      <c r="AR15" s="587"/>
      <c r="AS15" s="587"/>
      <c r="AT15" s="587"/>
      <c r="AU15" s="587"/>
      <c r="AV15" s="587"/>
      <c r="AW15" s="587"/>
      <c r="AX15" s="587"/>
      <c r="AY15" s="587"/>
      <c r="AZ15" s="587"/>
      <c r="BA15" s="587"/>
      <c r="BB15" s="587"/>
      <c r="BC15" s="587"/>
      <c r="BD15" s="587"/>
      <c r="BE15" s="587"/>
      <c r="BF15" s="587"/>
      <c r="BG15" s="587"/>
      <c r="BH15" s="587"/>
      <c r="BI15" s="587"/>
      <c r="BJ15" s="587"/>
      <c r="BK15" s="587"/>
      <c r="BL15" s="587">
        <v>5.5109329999999996</v>
      </c>
      <c r="BM15" s="587">
        <v>7.0408049999999998</v>
      </c>
      <c r="BN15" s="587">
        <v>9.2482140000000008</v>
      </c>
      <c r="BO15" s="587">
        <v>9.5133209999999995</v>
      </c>
      <c r="BP15" s="587">
        <v>9.4075343484310903</v>
      </c>
      <c r="BQ15" s="587">
        <v>9.2168086836232543</v>
      </c>
      <c r="BR15" s="587">
        <v>37.532187830000005</v>
      </c>
      <c r="BS15" s="587">
        <v>43.794516459999997</v>
      </c>
      <c r="BT15" s="587">
        <v>41.280517799999998</v>
      </c>
      <c r="BU15" s="587">
        <v>48.629247100000001</v>
      </c>
      <c r="BV15" s="587">
        <v>41.032349681177138</v>
      </c>
      <c r="BW15" s="587">
        <f>SUM(BW16:BW17)</f>
        <v>43.885255000000001</v>
      </c>
      <c r="BX15" s="587">
        <f t="shared" ref="BX15:CE15" si="11">SUM(BX16:BX17)</f>
        <v>41.886665799999996</v>
      </c>
      <c r="BY15" s="587">
        <f t="shared" si="11"/>
        <v>41.936323200000004</v>
      </c>
      <c r="BZ15" s="587">
        <f t="shared" si="11"/>
        <v>42.326642399999997</v>
      </c>
      <c r="CA15" s="587">
        <f t="shared" si="11"/>
        <v>42.899118999999999</v>
      </c>
      <c r="CB15" s="587">
        <f t="shared" si="11"/>
        <v>48.725510999999997</v>
      </c>
      <c r="CC15" s="587">
        <f t="shared" si="11"/>
        <v>48.019350057896538</v>
      </c>
      <c r="CD15" s="587">
        <f t="shared" si="11"/>
        <v>46.105338060484513</v>
      </c>
      <c r="CE15" s="587">
        <f t="shared" si="11"/>
        <v>45.88683353709267</v>
      </c>
      <c r="CF15" s="587">
        <f>SUM(CF16:CF17)</f>
        <v>45.625102657512379</v>
      </c>
      <c r="CG15" s="587">
        <f>SUM(CG16:CG17)</f>
        <v>45.343551326884253</v>
      </c>
      <c r="CH15" s="588">
        <f>SUM(CH16:CH17)</f>
        <v>45.045887903567994</v>
      </c>
    </row>
    <row r="16" spans="1:86" x14ac:dyDescent="0.25">
      <c r="A16" s="433"/>
      <c r="B16" s="520" t="s">
        <v>838</v>
      </c>
      <c r="C16" s="515"/>
      <c r="D16" s="463"/>
      <c r="E16" s="463"/>
      <c r="F16" s="463"/>
      <c r="G16" s="463"/>
      <c r="H16" s="463"/>
      <c r="I16" s="463"/>
      <c r="J16" s="463"/>
      <c r="K16" s="463"/>
      <c r="L16" s="463"/>
      <c r="M16" s="463"/>
      <c r="N16" s="463"/>
      <c r="O16" s="463"/>
      <c r="P16" s="463"/>
      <c r="Q16" s="463"/>
      <c r="R16" s="463"/>
      <c r="S16" s="463"/>
      <c r="T16" s="463"/>
      <c r="U16" s="463"/>
      <c r="V16" s="463"/>
      <c r="W16" s="463"/>
      <c r="X16" s="463"/>
      <c r="Y16" s="463"/>
      <c r="Z16" s="463"/>
      <c r="AA16" s="463"/>
      <c r="AB16" s="463"/>
      <c r="AC16" s="463"/>
      <c r="AD16" s="463"/>
      <c r="AE16" s="463"/>
      <c r="AF16" s="463"/>
      <c r="AG16" s="463"/>
      <c r="AH16" s="463"/>
      <c r="AI16" s="463"/>
      <c r="AJ16" s="463"/>
      <c r="AK16" s="463"/>
      <c r="AL16" s="463"/>
      <c r="AM16" s="463"/>
      <c r="AN16" s="463"/>
      <c r="AO16" s="463"/>
      <c r="AP16" s="463"/>
      <c r="AQ16" s="463"/>
      <c r="AR16" s="463"/>
      <c r="AS16" s="463"/>
      <c r="AT16" s="463"/>
      <c r="AU16" s="463"/>
      <c r="AV16" s="463"/>
      <c r="AW16" s="463"/>
      <c r="AX16" s="463"/>
      <c r="AY16" s="463"/>
      <c r="AZ16" s="463"/>
      <c r="BA16" s="463"/>
      <c r="BB16" s="463"/>
      <c r="BC16" s="463"/>
      <c r="BD16" s="463"/>
      <c r="BE16" s="463"/>
      <c r="BF16" s="463"/>
      <c r="BG16" s="463"/>
      <c r="BH16" s="463"/>
      <c r="BI16" s="463"/>
      <c r="BJ16" s="463"/>
      <c r="BK16" s="463"/>
      <c r="BL16" s="463"/>
      <c r="BM16" s="463"/>
      <c r="BN16" s="463"/>
      <c r="BO16" s="463"/>
      <c r="BP16" s="463"/>
      <c r="BQ16" s="463"/>
      <c r="BR16" s="463"/>
      <c r="BS16" s="463"/>
      <c r="BT16" s="463"/>
      <c r="BU16" s="463"/>
      <c r="BV16" s="463"/>
      <c r="BW16" s="463">
        <v>10.385251000000004</v>
      </c>
      <c r="BX16" s="463">
        <v>8.3866617999999988</v>
      </c>
      <c r="BY16" s="463">
        <v>8.4363192000000069</v>
      </c>
      <c r="BZ16" s="463">
        <v>8.8266384000000002</v>
      </c>
      <c r="CA16" s="463">
        <v>9.3991150000000019</v>
      </c>
      <c r="CB16" s="463">
        <v>15.225507</v>
      </c>
      <c r="CC16" s="463">
        <v>14.519346057896541</v>
      </c>
      <c r="CD16" s="463">
        <v>12.605334060484516</v>
      </c>
      <c r="CE16" s="463">
        <v>12.386829537092673</v>
      </c>
      <c r="CF16" s="463">
        <v>12.125098657512382</v>
      </c>
      <c r="CG16" s="463">
        <v>11.843547326884256</v>
      </c>
      <c r="CH16" s="573">
        <v>11.545883903567997</v>
      </c>
    </row>
    <row r="17" spans="1:86" s="431" customFormat="1" ht="23.25" customHeight="1" x14ac:dyDescent="0.25">
      <c r="A17" s="429"/>
      <c r="B17" s="591" t="s">
        <v>839</v>
      </c>
      <c r="C17" s="592"/>
      <c r="D17" s="572"/>
      <c r="E17" s="572"/>
      <c r="F17" s="572"/>
      <c r="G17" s="572"/>
      <c r="H17" s="572"/>
      <c r="I17" s="572"/>
      <c r="J17" s="572"/>
      <c r="K17" s="572"/>
      <c r="L17" s="572"/>
      <c r="M17" s="572"/>
      <c r="N17" s="572"/>
      <c r="O17" s="572"/>
      <c r="P17" s="572"/>
      <c r="Q17" s="572"/>
      <c r="R17" s="572"/>
      <c r="S17" s="572"/>
      <c r="T17" s="572"/>
      <c r="U17" s="572"/>
      <c r="V17" s="572"/>
      <c r="W17" s="572"/>
      <c r="X17" s="572"/>
      <c r="Y17" s="572"/>
      <c r="Z17" s="572"/>
      <c r="AA17" s="572"/>
      <c r="AB17" s="572"/>
      <c r="AC17" s="572"/>
      <c r="AD17" s="572"/>
      <c r="AE17" s="572"/>
      <c r="AF17" s="572"/>
      <c r="AG17" s="572"/>
      <c r="AH17" s="572"/>
      <c r="AI17" s="572"/>
      <c r="AJ17" s="572"/>
      <c r="AK17" s="572"/>
      <c r="AL17" s="572"/>
      <c r="AM17" s="572"/>
      <c r="AN17" s="572"/>
      <c r="AO17" s="572"/>
      <c r="AP17" s="572"/>
      <c r="AQ17" s="572"/>
      <c r="AR17" s="572"/>
      <c r="AS17" s="572"/>
      <c r="AT17" s="572"/>
      <c r="AU17" s="572"/>
      <c r="AV17" s="572"/>
      <c r="AW17" s="572"/>
      <c r="AX17" s="572"/>
      <c r="AY17" s="572"/>
      <c r="AZ17" s="572"/>
      <c r="BA17" s="572"/>
      <c r="BB17" s="572"/>
      <c r="BC17" s="572"/>
      <c r="BD17" s="572"/>
      <c r="BE17" s="572"/>
      <c r="BF17" s="572"/>
      <c r="BG17" s="572"/>
      <c r="BH17" s="572"/>
      <c r="BI17" s="572"/>
      <c r="BJ17" s="572"/>
      <c r="BK17" s="572"/>
      <c r="BL17" s="572"/>
      <c r="BM17" s="572"/>
      <c r="BN17" s="572"/>
      <c r="BO17" s="572"/>
      <c r="BP17" s="572"/>
      <c r="BQ17" s="572"/>
      <c r="BR17" s="572"/>
      <c r="BS17" s="572"/>
      <c r="BT17" s="572"/>
      <c r="BU17" s="572"/>
      <c r="BV17" s="572"/>
      <c r="BW17" s="572">
        <v>33.500003999999997</v>
      </c>
      <c r="BX17" s="572">
        <v>33.500003999999997</v>
      </c>
      <c r="BY17" s="572">
        <v>33.500003999999997</v>
      </c>
      <c r="BZ17" s="572">
        <v>33.500003999999997</v>
      </c>
      <c r="CA17" s="572">
        <v>33.500003999999997</v>
      </c>
      <c r="CB17" s="572">
        <v>33.500003999999997</v>
      </c>
      <c r="CC17" s="572">
        <v>33.500003999999997</v>
      </c>
      <c r="CD17" s="572">
        <v>33.500003999999997</v>
      </c>
      <c r="CE17" s="572">
        <v>33.500003999999997</v>
      </c>
      <c r="CF17" s="572">
        <v>33.500003999999997</v>
      </c>
      <c r="CG17" s="572">
        <v>33.500003999999997</v>
      </c>
      <c r="CH17" s="573">
        <v>33.500003999999997</v>
      </c>
    </row>
    <row r="18" spans="1:86" s="431" customFormat="1" ht="27" customHeight="1" thickBot="1" x14ac:dyDescent="0.3">
      <c r="A18" s="429"/>
      <c r="B18" s="522" t="s">
        <v>840</v>
      </c>
      <c r="C18" s="523"/>
      <c r="D18" s="470"/>
      <c r="E18" s="470"/>
      <c r="F18" s="470"/>
      <c r="G18" s="470"/>
      <c r="H18" s="470"/>
      <c r="I18" s="470"/>
      <c r="J18" s="470"/>
      <c r="K18" s="470"/>
      <c r="L18" s="470"/>
      <c r="M18" s="470"/>
      <c r="N18" s="470"/>
      <c r="O18" s="470"/>
      <c r="P18" s="470"/>
      <c r="Q18" s="470"/>
      <c r="R18" s="470"/>
      <c r="S18" s="470"/>
      <c r="T18" s="470"/>
      <c r="U18" s="470"/>
      <c r="V18" s="470"/>
      <c r="W18" s="470"/>
      <c r="X18" s="470"/>
      <c r="Y18" s="470"/>
      <c r="Z18" s="470"/>
      <c r="AA18" s="470"/>
      <c r="AB18" s="470"/>
      <c r="AC18" s="470"/>
      <c r="AD18" s="470"/>
      <c r="AE18" s="470"/>
      <c r="AF18" s="470"/>
      <c r="AG18" s="470"/>
      <c r="AH18" s="470"/>
      <c r="AI18" s="470"/>
      <c r="AJ18" s="470"/>
      <c r="AK18" s="470"/>
      <c r="AL18" s="470"/>
      <c r="AM18" s="470"/>
      <c r="AN18" s="470"/>
      <c r="AO18" s="470"/>
      <c r="AP18" s="470"/>
      <c r="AQ18" s="470"/>
      <c r="AR18" s="470"/>
      <c r="AS18" s="470"/>
      <c r="AT18" s="470"/>
      <c r="AU18" s="470"/>
      <c r="AV18" s="470"/>
      <c r="AW18" s="470"/>
      <c r="AX18" s="470">
        <v>3.4569999999999999</v>
      </c>
      <c r="AY18" s="470">
        <v>4.1285950413223143</v>
      </c>
      <c r="AZ18" s="470">
        <v>5.4580000000000002</v>
      </c>
      <c r="BA18" s="470">
        <v>4.9669999999999996</v>
      </c>
      <c r="BB18" s="470">
        <v>8.2967250384024585</v>
      </c>
      <c r="BC18" s="470">
        <v>10.563000000000001</v>
      </c>
      <c r="BD18" s="470">
        <v>11.87267336961207</v>
      </c>
      <c r="BE18" s="470">
        <v>14.399096999999999</v>
      </c>
      <c r="BF18" s="470">
        <v>19.709695</v>
      </c>
      <c r="BG18" s="470">
        <v>19.340500802146213</v>
      </c>
      <c r="BH18" s="470">
        <v>20.643089</v>
      </c>
      <c r="BI18" s="470">
        <v>24.694095969999999</v>
      </c>
      <c r="BJ18" s="470">
        <v>25.945989999999998</v>
      </c>
      <c r="BK18" s="470">
        <v>27.44</v>
      </c>
      <c r="BL18" s="470">
        <v>31.553068</v>
      </c>
      <c r="BM18" s="470">
        <v>35.207568999999999</v>
      </c>
      <c r="BN18" s="470">
        <v>38.218910999999999</v>
      </c>
      <c r="BO18" s="470">
        <v>37.692900000000002</v>
      </c>
      <c r="BP18" s="470">
        <v>42.019909411804896</v>
      </c>
      <c r="BQ18" s="470">
        <v>45.458691636376749</v>
      </c>
      <c r="BR18" s="470">
        <v>44.789727000000006</v>
      </c>
      <c r="BS18" s="470">
        <v>46.053681000000005</v>
      </c>
      <c r="BT18" s="470">
        <v>42.152442999999998</v>
      </c>
      <c r="BU18" s="470">
        <v>41.088430800000005</v>
      </c>
      <c r="BV18" s="470">
        <v>44.79290216648203</v>
      </c>
      <c r="BW18" s="470">
        <v>41.78107</v>
      </c>
      <c r="BX18" s="470">
        <v>34.003762399999999</v>
      </c>
      <c r="BY18" s="470">
        <v>36.4904546</v>
      </c>
      <c r="BZ18" s="470">
        <v>35.550986999999999</v>
      </c>
      <c r="CA18" s="470">
        <v>28.762449</v>
      </c>
      <c r="CB18" s="470">
        <v>37.116345000000003</v>
      </c>
      <c r="CC18" s="470">
        <v>36.23669459010879</v>
      </c>
      <c r="CD18" s="470">
        <v>35.952044345054773</v>
      </c>
      <c r="CE18" s="470">
        <v>35.329408741700242</v>
      </c>
      <c r="CF18" s="470">
        <v>34.583485098123603</v>
      </c>
      <c r="CG18" s="470">
        <v>33.780801227615072</v>
      </c>
      <c r="CH18" s="471">
        <v>32.932176608246955</v>
      </c>
    </row>
    <row r="19" spans="1:86" ht="26.25" customHeight="1" x14ac:dyDescent="0.3">
      <c r="A19" s="439"/>
      <c r="B19" s="211" t="s">
        <v>841</v>
      </c>
      <c r="C19" s="508"/>
      <c r="D19" s="49" t="s">
        <v>297</v>
      </c>
      <c r="E19" s="49" t="s">
        <v>298</v>
      </c>
      <c r="F19" s="49" t="s">
        <v>299</v>
      </c>
      <c r="G19" s="49" t="s">
        <v>300</v>
      </c>
      <c r="H19" s="49" t="s">
        <v>301</v>
      </c>
      <c r="I19" s="49" t="s">
        <v>302</v>
      </c>
      <c r="J19" s="49" t="s">
        <v>303</v>
      </c>
      <c r="K19" s="49" t="s">
        <v>304</v>
      </c>
      <c r="L19" s="49" t="s">
        <v>305</v>
      </c>
      <c r="M19" s="49" t="s">
        <v>306</v>
      </c>
      <c r="N19" s="49" t="s">
        <v>307</v>
      </c>
      <c r="O19" s="49" t="s">
        <v>308</v>
      </c>
      <c r="P19" s="49" t="s">
        <v>309</v>
      </c>
      <c r="Q19" s="49" t="s">
        <v>310</v>
      </c>
      <c r="R19" s="49" t="s">
        <v>311</v>
      </c>
      <c r="S19" s="49" t="s">
        <v>312</v>
      </c>
      <c r="T19" s="49" t="s">
        <v>313</v>
      </c>
      <c r="U19" s="49" t="s">
        <v>314</v>
      </c>
      <c r="V19" s="49" t="s">
        <v>315</v>
      </c>
      <c r="W19" s="49" t="s">
        <v>316</v>
      </c>
      <c r="X19" s="49" t="s">
        <v>317</v>
      </c>
      <c r="Y19" s="49" t="s">
        <v>318</v>
      </c>
      <c r="Z19" s="49" t="s">
        <v>319</v>
      </c>
      <c r="AA19" s="49" t="s">
        <v>320</v>
      </c>
      <c r="AB19" s="49" t="s">
        <v>321</v>
      </c>
      <c r="AC19" s="49" t="s">
        <v>322</v>
      </c>
      <c r="AD19" s="49" t="s">
        <v>323</v>
      </c>
      <c r="AE19" s="49" t="s">
        <v>324</v>
      </c>
      <c r="AF19" s="49" t="s">
        <v>325</v>
      </c>
      <c r="AG19" s="49" t="s">
        <v>326</v>
      </c>
      <c r="AH19" s="49" t="s">
        <v>327</v>
      </c>
      <c r="AI19" s="49" t="s">
        <v>328</v>
      </c>
      <c r="AJ19" s="49" t="s">
        <v>329</v>
      </c>
      <c r="AK19" s="49" t="s">
        <v>330</v>
      </c>
      <c r="AL19" s="49" t="s">
        <v>331</v>
      </c>
      <c r="AM19" s="49" t="s">
        <v>332</v>
      </c>
      <c r="AN19" s="49" t="s">
        <v>333</v>
      </c>
      <c r="AO19" s="49" t="s">
        <v>334</v>
      </c>
      <c r="AP19" s="49" t="s">
        <v>335</v>
      </c>
      <c r="AQ19" s="49" t="s">
        <v>336</v>
      </c>
      <c r="AR19" s="49" t="s">
        <v>337</v>
      </c>
      <c r="AS19" s="49" t="s">
        <v>338</v>
      </c>
      <c r="AT19" s="49" t="s">
        <v>339</v>
      </c>
      <c r="AU19" s="49" t="s">
        <v>340</v>
      </c>
      <c r="AV19" s="49" t="s">
        <v>341</v>
      </c>
      <c r="AW19" s="49" t="s">
        <v>342</v>
      </c>
      <c r="AX19" s="49" t="s">
        <v>343</v>
      </c>
      <c r="AY19" s="49" t="s">
        <v>226</v>
      </c>
      <c r="AZ19" s="49" t="s">
        <v>227</v>
      </c>
      <c r="BA19" s="49" t="s">
        <v>228</v>
      </c>
      <c r="BB19" s="49" t="s">
        <v>229</v>
      </c>
      <c r="BC19" s="49" t="s">
        <v>230</v>
      </c>
      <c r="BD19" s="49" t="s">
        <v>231</v>
      </c>
      <c r="BE19" s="49" t="s">
        <v>232</v>
      </c>
      <c r="BF19" s="49" t="s">
        <v>233</v>
      </c>
      <c r="BG19" s="49" t="s">
        <v>234</v>
      </c>
      <c r="BH19" s="49" t="s">
        <v>235</v>
      </c>
      <c r="BI19" s="49" t="s">
        <v>236</v>
      </c>
      <c r="BJ19" s="49" t="s">
        <v>237</v>
      </c>
      <c r="BK19" s="49" t="s">
        <v>238</v>
      </c>
      <c r="BL19" s="49" t="s">
        <v>239</v>
      </c>
      <c r="BM19" s="49" t="s">
        <v>240</v>
      </c>
      <c r="BN19" s="49" t="s">
        <v>241</v>
      </c>
      <c r="BO19" s="49" t="s">
        <v>242</v>
      </c>
      <c r="BP19" s="49" t="s">
        <v>243</v>
      </c>
      <c r="BQ19" s="49" t="s">
        <v>244</v>
      </c>
      <c r="BR19" s="49" t="s">
        <v>245</v>
      </c>
      <c r="BS19" s="49" t="s">
        <v>246</v>
      </c>
      <c r="BT19" s="49" t="s">
        <v>247</v>
      </c>
      <c r="BU19" s="49" t="s">
        <v>248</v>
      </c>
      <c r="BV19" s="49" t="s">
        <v>249</v>
      </c>
      <c r="BW19" s="49" t="s">
        <v>250</v>
      </c>
      <c r="BX19" s="49" t="s">
        <v>251</v>
      </c>
      <c r="BY19" s="49" t="s">
        <v>252</v>
      </c>
      <c r="BZ19" s="49" t="s">
        <v>253</v>
      </c>
      <c r="CA19" s="49" t="s">
        <v>254</v>
      </c>
      <c r="CB19" s="49" t="s">
        <v>255</v>
      </c>
      <c r="CC19" s="49" t="s">
        <v>256</v>
      </c>
      <c r="CD19" s="49" t="s">
        <v>257</v>
      </c>
      <c r="CE19" s="49" t="s">
        <v>258</v>
      </c>
      <c r="CF19" s="49" t="s">
        <v>259</v>
      </c>
      <c r="CG19" s="49" t="s">
        <v>260</v>
      </c>
      <c r="CH19" s="50" t="s">
        <v>261</v>
      </c>
    </row>
    <row r="20" spans="1:86" ht="15.6" x14ac:dyDescent="0.3">
      <c r="A20" s="439"/>
      <c r="B20" s="443" t="s">
        <v>462</v>
      </c>
      <c r="C20" s="473"/>
      <c r="D20" s="323" t="s">
        <v>263</v>
      </c>
      <c r="E20" s="323" t="s">
        <v>263</v>
      </c>
      <c r="F20" s="323" t="s">
        <v>263</v>
      </c>
      <c r="G20" s="323" t="s">
        <v>263</v>
      </c>
      <c r="H20" s="323" t="s">
        <v>263</v>
      </c>
      <c r="I20" s="323" t="s">
        <v>263</v>
      </c>
      <c r="J20" s="323" t="s">
        <v>263</v>
      </c>
      <c r="K20" s="323" t="s">
        <v>263</v>
      </c>
      <c r="L20" s="323" t="s">
        <v>263</v>
      </c>
      <c r="M20" s="323" t="s">
        <v>263</v>
      </c>
      <c r="N20" s="323" t="s">
        <v>263</v>
      </c>
      <c r="O20" s="323" t="s">
        <v>263</v>
      </c>
      <c r="P20" s="323" t="s">
        <v>263</v>
      </c>
      <c r="Q20" s="323" t="s">
        <v>263</v>
      </c>
      <c r="R20" s="323" t="s">
        <v>263</v>
      </c>
      <c r="S20" s="323" t="s">
        <v>263</v>
      </c>
      <c r="T20" s="323" t="s">
        <v>263</v>
      </c>
      <c r="U20" s="323" t="s">
        <v>263</v>
      </c>
      <c r="V20" s="323" t="s">
        <v>263</v>
      </c>
      <c r="W20" s="323" t="s">
        <v>263</v>
      </c>
      <c r="X20" s="323" t="s">
        <v>263</v>
      </c>
      <c r="Y20" s="323" t="s">
        <v>263</v>
      </c>
      <c r="Z20" s="323" t="s">
        <v>263</v>
      </c>
      <c r="AA20" s="323" t="s">
        <v>263</v>
      </c>
      <c r="AB20" s="323" t="s">
        <v>263</v>
      </c>
      <c r="AC20" s="323" t="s">
        <v>263</v>
      </c>
      <c r="AD20" s="323" t="s">
        <v>263</v>
      </c>
      <c r="AE20" s="323" t="s">
        <v>263</v>
      </c>
      <c r="AF20" s="323" t="s">
        <v>263</v>
      </c>
      <c r="AG20" s="323" t="s">
        <v>263</v>
      </c>
      <c r="AH20" s="323" t="s">
        <v>263</v>
      </c>
      <c r="AI20" s="323" t="s">
        <v>263</v>
      </c>
      <c r="AJ20" s="323" t="s">
        <v>263</v>
      </c>
      <c r="AK20" s="323" t="s">
        <v>263</v>
      </c>
      <c r="AL20" s="323" t="s">
        <v>263</v>
      </c>
      <c r="AM20" s="323" t="s">
        <v>263</v>
      </c>
      <c r="AN20" s="323" t="s">
        <v>263</v>
      </c>
      <c r="AO20" s="323" t="s">
        <v>263</v>
      </c>
      <c r="AP20" s="323" t="s">
        <v>263</v>
      </c>
      <c r="AQ20" s="323" t="s">
        <v>263</v>
      </c>
      <c r="AR20" s="323" t="s">
        <v>263</v>
      </c>
      <c r="AS20" s="323" t="s">
        <v>263</v>
      </c>
      <c r="AT20" s="323" t="s">
        <v>263</v>
      </c>
      <c r="AU20" s="323" t="s">
        <v>263</v>
      </c>
      <c r="AV20" s="323" t="s">
        <v>263</v>
      </c>
      <c r="AW20" s="323" t="s">
        <v>263</v>
      </c>
      <c r="AX20" s="323" t="s">
        <v>263</v>
      </c>
      <c r="AY20" s="323" t="s">
        <v>263</v>
      </c>
      <c r="AZ20" s="323" t="s">
        <v>263</v>
      </c>
      <c r="BA20" s="323" t="s">
        <v>263</v>
      </c>
      <c r="BB20" s="323" t="s">
        <v>263</v>
      </c>
      <c r="BC20" s="323" t="s">
        <v>263</v>
      </c>
      <c r="BD20" s="323" t="s">
        <v>263</v>
      </c>
      <c r="BE20" s="323" t="s">
        <v>263</v>
      </c>
      <c r="BF20" s="323" t="s">
        <v>263</v>
      </c>
      <c r="BG20" s="323" t="s">
        <v>263</v>
      </c>
      <c r="BH20" s="323" t="s">
        <v>263</v>
      </c>
      <c r="BI20" s="323" t="s">
        <v>263</v>
      </c>
      <c r="BJ20" s="323" t="s">
        <v>263</v>
      </c>
      <c r="BK20" s="323" t="s">
        <v>263</v>
      </c>
      <c r="BL20" s="323" t="s">
        <v>263</v>
      </c>
      <c r="BM20" s="323" t="s">
        <v>263</v>
      </c>
      <c r="BN20" s="323" t="s">
        <v>263</v>
      </c>
      <c r="BO20" s="323" t="s">
        <v>263</v>
      </c>
      <c r="BP20" s="323" t="s">
        <v>263</v>
      </c>
      <c r="BQ20" s="323" t="s">
        <v>263</v>
      </c>
      <c r="BR20" s="323" t="s">
        <v>263</v>
      </c>
      <c r="BS20" s="323" t="s">
        <v>263</v>
      </c>
      <c r="BT20" s="323" t="s">
        <v>263</v>
      </c>
      <c r="BU20" s="323" t="s">
        <v>263</v>
      </c>
      <c r="BV20" s="323" t="s">
        <v>263</v>
      </c>
      <c r="BW20" s="323" t="s">
        <v>263</v>
      </c>
      <c r="BX20" s="323" t="s">
        <v>263</v>
      </c>
      <c r="BY20" s="323" t="s">
        <v>263</v>
      </c>
      <c r="BZ20" s="323" t="s">
        <v>263</v>
      </c>
      <c r="CA20" s="323" t="s">
        <v>263</v>
      </c>
      <c r="CB20" s="323" t="s">
        <v>263</v>
      </c>
      <c r="CC20" s="323" t="s">
        <v>264</v>
      </c>
      <c r="CD20" s="323" t="s">
        <v>264</v>
      </c>
      <c r="CE20" s="323" t="s">
        <v>264</v>
      </c>
      <c r="CF20" s="323" t="s">
        <v>264</v>
      </c>
      <c r="CG20" s="323" t="s">
        <v>264</v>
      </c>
      <c r="CH20" s="324" t="s">
        <v>264</v>
      </c>
    </row>
    <row r="21" spans="1:86" s="287" customFormat="1" ht="26.25" customHeight="1" x14ac:dyDescent="0.3">
      <c r="A21" s="593"/>
      <c r="B21" s="123" t="s">
        <v>276</v>
      </c>
      <c r="C21" s="519"/>
      <c r="D21" s="458">
        <v>0</v>
      </c>
      <c r="E21" s="458">
        <v>0</v>
      </c>
      <c r="F21" s="458">
        <v>0</v>
      </c>
      <c r="G21" s="458">
        <v>0</v>
      </c>
      <c r="H21" s="458">
        <v>0</v>
      </c>
      <c r="I21" s="458">
        <v>0</v>
      </c>
      <c r="J21" s="458">
        <v>0</v>
      </c>
      <c r="K21" s="458">
        <v>0</v>
      </c>
      <c r="L21" s="458">
        <v>0</v>
      </c>
      <c r="M21" s="458">
        <v>0</v>
      </c>
      <c r="N21" s="458">
        <v>0</v>
      </c>
      <c r="O21" s="458">
        <v>0</v>
      </c>
      <c r="P21" s="458">
        <v>0</v>
      </c>
      <c r="Q21" s="458">
        <v>0</v>
      </c>
      <c r="R21" s="458">
        <v>0</v>
      </c>
      <c r="S21" s="458">
        <v>0</v>
      </c>
      <c r="T21" s="458">
        <v>0</v>
      </c>
      <c r="U21" s="458">
        <v>0</v>
      </c>
      <c r="V21" s="458">
        <v>0</v>
      </c>
      <c r="W21" s="458">
        <v>0</v>
      </c>
      <c r="X21" s="458">
        <v>0</v>
      </c>
      <c r="Y21" s="458">
        <v>0</v>
      </c>
      <c r="Z21" s="458">
        <f t="shared" ref="Z21:BK21" si="12">SUM(Z23,Z27,Z30,Z33,Z35)</f>
        <v>1367.0313418340136</v>
      </c>
      <c r="AA21" s="458">
        <f t="shared" si="12"/>
        <v>1388.4641183248782</v>
      </c>
      <c r="AB21" s="458">
        <f t="shared" si="12"/>
        <v>1415.5697920883372</v>
      </c>
      <c r="AC21" s="458">
        <f t="shared" si="12"/>
        <v>1455.6140501194834</v>
      </c>
      <c r="AD21" s="458">
        <f t="shared" si="12"/>
        <v>1525.8532098322871</v>
      </c>
      <c r="AE21" s="458">
        <f t="shared" si="12"/>
        <v>1603.8365010048155</v>
      </c>
      <c r="AF21" s="458">
        <f t="shared" si="12"/>
        <v>1618.0585586235009</v>
      </c>
      <c r="AG21" s="458">
        <f t="shared" si="12"/>
        <v>1624.3301957821739</v>
      </c>
      <c r="AH21" s="458">
        <f t="shared" si="12"/>
        <v>1644.5677081418889</v>
      </c>
      <c r="AI21" s="458">
        <f t="shared" si="12"/>
        <v>1585.0907417440897</v>
      </c>
      <c r="AJ21" s="458">
        <f t="shared" si="12"/>
        <v>1536.5541341049593</v>
      </c>
      <c r="AK21" s="458">
        <f t="shared" si="12"/>
        <v>1550.6953141684457</v>
      </c>
      <c r="AL21" s="458">
        <f t="shared" si="12"/>
        <v>1570.1923660517909</v>
      </c>
      <c r="AM21" s="458">
        <f t="shared" si="12"/>
        <v>1607.8193173615234</v>
      </c>
      <c r="AN21" s="458">
        <f t="shared" si="12"/>
        <v>1565.1362451151974</v>
      </c>
      <c r="AO21" s="458">
        <f t="shared" si="12"/>
        <v>1581.9065077516964</v>
      </c>
      <c r="AP21" s="458">
        <f t="shared" si="12"/>
        <v>1633.3578684087313</v>
      </c>
      <c r="AQ21" s="458">
        <f t="shared" si="12"/>
        <v>1571.3249177962603</v>
      </c>
      <c r="AR21" s="458">
        <f t="shared" si="12"/>
        <v>1469.6662389924854</v>
      </c>
      <c r="AS21" s="458">
        <f t="shared" si="12"/>
        <v>1411.5031835789439</v>
      </c>
      <c r="AT21" s="458">
        <f t="shared" si="12"/>
        <v>1427.3913895324092</v>
      </c>
      <c r="AU21" s="458">
        <f t="shared" si="12"/>
        <v>1508.3503103579069</v>
      </c>
      <c r="AV21" s="458">
        <f t="shared" si="12"/>
        <v>1496.918329666428</v>
      </c>
      <c r="AW21" s="458">
        <f t="shared" si="12"/>
        <v>1496.4499890667234</v>
      </c>
      <c r="AX21" s="458">
        <f t="shared" si="12"/>
        <v>1522.9461502708725</v>
      </c>
      <c r="AY21" s="458">
        <f t="shared" si="12"/>
        <v>1528.1058904600172</v>
      </c>
      <c r="AZ21" s="458">
        <f t="shared" si="12"/>
        <v>1505.0968039565348</v>
      </c>
      <c r="BA21" s="458">
        <f t="shared" si="12"/>
        <v>1508.3282846926534</v>
      </c>
      <c r="BB21" s="458">
        <f t="shared" si="12"/>
        <v>1521.5772119962326</v>
      </c>
      <c r="BC21" s="458">
        <f t="shared" si="12"/>
        <v>1492.3007901942251</v>
      </c>
      <c r="BD21" s="458">
        <f t="shared" si="12"/>
        <v>1492.9342985452074</v>
      </c>
      <c r="BE21" s="458">
        <f t="shared" si="12"/>
        <v>1505.3331880671476</v>
      </c>
      <c r="BF21" s="458">
        <f t="shared" si="12"/>
        <v>1492.4175147687663</v>
      </c>
      <c r="BG21" s="458">
        <f t="shared" si="12"/>
        <v>1457.7896749664044</v>
      </c>
      <c r="BH21" s="458">
        <f t="shared" si="12"/>
        <v>1437.3969862964962</v>
      </c>
      <c r="BI21" s="458">
        <f t="shared" si="12"/>
        <v>1393.9736277482509</v>
      </c>
      <c r="BJ21" s="458">
        <f t="shared" si="12"/>
        <v>1360.1675969110167</v>
      </c>
      <c r="BK21" s="458">
        <f t="shared" si="12"/>
        <v>1343.6140842186321</v>
      </c>
      <c r="BL21" s="458">
        <f t="shared" ref="BL21:CH21" si="13">SUM(BL23,BL27,BL30,BL32,BL35)</f>
        <v>1344.2371930254631</v>
      </c>
      <c r="BM21" s="458">
        <f t="shared" si="13"/>
        <v>1378.0664180424185</v>
      </c>
      <c r="BN21" s="458">
        <f t="shared" si="13"/>
        <v>1431.2253467220951</v>
      </c>
      <c r="BO21" s="458">
        <f t="shared" si="13"/>
        <v>1399.7097628575764</v>
      </c>
      <c r="BP21" s="458">
        <f t="shared" si="13"/>
        <v>1407.9841794330669</v>
      </c>
      <c r="BQ21" s="458">
        <f t="shared" si="13"/>
        <v>1377.4093959129057</v>
      </c>
      <c r="BR21" s="458">
        <f t="shared" si="13"/>
        <v>1407.8283042220057</v>
      </c>
      <c r="BS21" s="458">
        <f t="shared" si="13"/>
        <v>1386.2958244290426</v>
      </c>
      <c r="BT21" s="458">
        <f t="shared" si="13"/>
        <v>1307.3550647844472</v>
      </c>
      <c r="BU21" s="458">
        <f t="shared" si="13"/>
        <v>1271.3070551720828</v>
      </c>
      <c r="BV21" s="458">
        <f t="shared" si="13"/>
        <v>1234.5451411367051</v>
      </c>
      <c r="BW21" s="458">
        <f t="shared" si="13"/>
        <v>1193.2055840151388</v>
      </c>
      <c r="BX21" s="458">
        <f t="shared" si="13"/>
        <v>989.10189070844478</v>
      </c>
      <c r="BY21" s="458">
        <f t="shared" si="13"/>
        <v>966.88945612712632</v>
      </c>
      <c r="BZ21" s="458">
        <f t="shared" si="13"/>
        <v>891.82431873018868</v>
      </c>
      <c r="CA21" s="458">
        <f t="shared" si="13"/>
        <v>884.49776111346569</v>
      </c>
      <c r="CB21" s="458">
        <f t="shared" si="13"/>
        <v>882.38170056062756</v>
      </c>
      <c r="CC21" s="458">
        <f t="shared" si="13"/>
        <v>838.01270124656685</v>
      </c>
      <c r="CD21" s="458">
        <f t="shared" si="13"/>
        <v>814.11983488333578</v>
      </c>
      <c r="CE21" s="458">
        <f t="shared" si="13"/>
        <v>783.03879500689391</v>
      </c>
      <c r="CF21" s="458">
        <f t="shared" si="13"/>
        <v>746.26823823699397</v>
      </c>
      <c r="CG21" s="458">
        <f t="shared" si="13"/>
        <v>711.03088738080055</v>
      </c>
      <c r="CH21" s="466">
        <f t="shared" si="13"/>
        <v>675.25757369044106</v>
      </c>
    </row>
    <row r="22" spans="1:86" s="287" customFormat="1" ht="26.25" customHeight="1" x14ac:dyDescent="0.3">
      <c r="A22" s="593"/>
      <c r="B22" s="272" t="s">
        <v>842</v>
      </c>
      <c r="C22" s="519"/>
      <c r="D22" s="458"/>
      <c r="E22" s="458"/>
      <c r="F22" s="458"/>
      <c r="G22" s="458"/>
      <c r="H22" s="458"/>
      <c r="I22" s="458"/>
      <c r="J22" s="458"/>
      <c r="K22" s="458"/>
      <c r="L22" s="458"/>
      <c r="M22" s="458"/>
      <c r="N22" s="458"/>
      <c r="O22" s="458"/>
      <c r="P22" s="458"/>
      <c r="Q22" s="458"/>
      <c r="R22" s="458"/>
      <c r="S22" s="458"/>
      <c r="T22" s="458"/>
      <c r="U22" s="458"/>
      <c r="V22" s="458"/>
      <c r="W22" s="458"/>
      <c r="X22" s="458"/>
      <c r="Y22" s="458"/>
      <c r="Z22" s="458">
        <f t="shared" ref="Z22:CH22" si="14">Z23+Z27+Z30</f>
        <v>1367.0313418340136</v>
      </c>
      <c r="AA22" s="458">
        <f t="shared" si="14"/>
        <v>1388.4641183248782</v>
      </c>
      <c r="AB22" s="458">
        <f t="shared" si="14"/>
        <v>1415.5697920883372</v>
      </c>
      <c r="AC22" s="458">
        <f t="shared" si="14"/>
        <v>1455.6140501194834</v>
      </c>
      <c r="AD22" s="458">
        <f t="shared" si="14"/>
        <v>1525.8532098322871</v>
      </c>
      <c r="AE22" s="458">
        <f t="shared" si="14"/>
        <v>1603.8365010048155</v>
      </c>
      <c r="AF22" s="458">
        <f t="shared" si="14"/>
        <v>1618.0585586235009</v>
      </c>
      <c r="AG22" s="458">
        <f t="shared" si="14"/>
        <v>1624.3301957821739</v>
      </c>
      <c r="AH22" s="458">
        <f t="shared" si="14"/>
        <v>1644.5677081418889</v>
      </c>
      <c r="AI22" s="458">
        <f t="shared" si="14"/>
        <v>1585.0907417440897</v>
      </c>
      <c r="AJ22" s="458">
        <f t="shared" si="14"/>
        <v>1536.5541341049593</v>
      </c>
      <c r="AK22" s="458">
        <f t="shared" si="14"/>
        <v>1550.6953141684457</v>
      </c>
      <c r="AL22" s="458">
        <f t="shared" si="14"/>
        <v>1570.1923660517909</v>
      </c>
      <c r="AM22" s="458">
        <f t="shared" si="14"/>
        <v>1607.8193173615234</v>
      </c>
      <c r="AN22" s="458">
        <f t="shared" si="14"/>
        <v>1565.1362451151974</v>
      </c>
      <c r="AO22" s="458">
        <f t="shared" si="14"/>
        <v>1581.9065077516964</v>
      </c>
      <c r="AP22" s="458">
        <f t="shared" si="14"/>
        <v>1633.3578684087313</v>
      </c>
      <c r="AQ22" s="458">
        <f t="shared" si="14"/>
        <v>1571.3249177962603</v>
      </c>
      <c r="AR22" s="458">
        <f t="shared" si="14"/>
        <v>1469.6662389924854</v>
      </c>
      <c r="AS22" s="458">
        <f t="shared" si="14"/>
        <v>1411.5031835789439</v>
      </c>
      <c r="AT22" s="458">
        <f t="shared" si="14"/>
        <v>1427.3913895324092</v>
      </c>
      <c r="AU22" s="458">
        <f t="shared" si="14"/>
        <v>1508.3503103579069</v>
      </c>
      <c r="AV22" s="458">
        <f t="shared" si="14"/>
        <v>1496.918329666428</v>
      </c>
      <c r="AW22" s="458">
        <f t="shared" si="14"/>
        <v>1496.4499890667234</v>
      </c>
      <c r="AX22" s="458">
        <f t="shared" si="14"/>
        <v>1515.5311337763324</v>
      </c>
      <c r="AY22" s="458">
        <f t="shared" si="14"/>
        <v>1519.522026662997</v>
      </c>
      <c r="AZ22" s="458">
        <f t="shared" si="14"/>
        <v>1494.1202522653939</v>
      </c>
      <c r="BA22" s="458">
        <f t="shared" si="14"/>
        <v>1498.3649806920091</v>
      </c>
      <c r="BB22" s="458">
        <f t="shared" si="14"/>
        <v>1505.1654229331114</v>
      </c>
      <c r="BC22" s="458">
        <f t="shared" si="14"/>
        <v>1471.6612865335173</v>
      </c>
      <c r="BD22" s="458">
        <f t="shared" si="14"/>
        <v>1469.9407200967216</v>
      </c>
      <c r="BE22" s="458">
        <f t="shared" si="14"/>
        <v>1477.9947954686411</v>
      </c>
      <c r="BF22" s="458">
        <f t="shared" si="14"/>
        <v>1455.7502740477858</v>
      </c>
      <c r="BG22" s="458">
        <f t="shared" si="14"/>
        <v>1422.6708183769706</v>
      </c>
      <c r="BH22" s="458">
        <f t="shared" si="14"/>
        <v>1400.9979521059818</v>
      </c>
      <c r="BI22" s="458">
        <f t="shared" si="14"/>
        <v>1351.5956634274996</v>
      </c>
      <c r="BJ22" s="458">
        <f t="shared" si="14"/>
        <v>1316.9404794323198</v>
      </c>
      <c r="BK22" s="458">
        <f t="shared" si="14"/>
        <v>1298.7749533683134</v>
      </c>
      <c r="BL22" s="458">
        <f t="shared" si="14"/>
        <v>1285.847945576628</v>
      </c>
      <c r="BM22" s="458">
        <f t="shared" si="14"/>
        <v>1312.3597432086779</v>
      </c>
      <c r="BN22" s="458">
        <f t="shared" si="14"/>
        <v>1358.6372803942832</v>
      </c>
      <c r="BO22" s="458">
        <f t="shared" si="14"/>
        <v>1329.0295398302815</v>
      </c>
      <c r="BP22" s="458">
        <f t="shared" si="14"/>
        <v>1332.2959907282743</v>
      </c>
      <c r="BQ22" s="458">
        <f t="shared" si="14"/>
        <v>1298.5807185169722</v>
      </c>
      <c r="BR22" s="458">
        <f t="shared" si="14"/>
        <v>1290.7947676710603</v>
      </c>
      <c r="BS22" s="458">
        <f t="shared" si="14"/>
        <v>1259.4430550562986</v>
      </c>
      <c r="BT22" s="458">
        <f t="shared" si="14"/>
        <v>1191.8747334966306</v>
      </c>
      <c r="BU22" s="458">
        <f t="shared" si="14"/>
        <v>1148.6807087522348</v>
      </c>
      <c r="BV22" s="458">
        <f t="shared" si="14"/>
        <v>1119.853209080138</v>
      </c>
      <c r="BW22" s="458">
        <f t="shared" si="14"/>
        <v>1081.6689942882736</v>
      </c>
      <c r="BX22" s="458">
        <f t="shared" si="14"/>
        <v>895.20060055028625</v>
      </c>
      <c r="BY22" s="458">
        <f t="shared" si="14"/>
        <v>870.08134075691351</v>
      </c>
      <c r="BZ22" s="458">
        <f t="shared" si="14"/>
        <v>802.00727656894105</v>
      </c>
      <c r="CA22" s="458">
        <f t="shared" si="14"/>
        <v>805.99292387893138</v>
      </c>
      <c r="CB22" s="458">
        <f t="shared" si="14"/>
        <v>791.98204059124112</v>
      </c>
      <c r="CC22" s="458">
        <f t="shared" si="14"/>
        <v>752.06669778674404</v>
      </c>
      <c r="CD22" s="458">
        <f t="shared" si="14"/>
        <v>732.06245247779646</v>
      </c>
      <c r="CE22" s="458">
        <f t="shared" si="14"/>
        <v>703.36971062215639</v>
      </c>
      <c r="CF22" s="458">
        <f t="shared" si="14"/>
        <v>669.02837994342235</v>
      </c>
      <c r="CG22" s="458">
        <f t="shared" si="14"/>
        <v>636.22970268947029</v>
      </c>
      <c r="CH22" s="466">
        <f t="shared" si="14"/>
        <v>602.9967966077138</v>
      </c>
    </row>
    <row r="23" spans="1:86" ht="15.75" customHeight="1" x14ac:dyDescent="0.25">
      <c r="A23" s="585"/>
      <c r="B23" s="238" t="s">
        <v>833</v>
      </c>
      <c r="C23" s="51"/>
      <c r="D23" s="463">
        <v>0</v>
      </c>
      <c r="E23" s="463">
        <v>0</v>
      </c>
      <c r="F23" s="463">
        <v>0</v>
      </c>
      <c r="G23" s="463">
        <v>0</v>
      </c>
      <c r="H23" s="463">
        <v>0</v>
      </c>
      <c r="I23" s="463">
        <v>0</v>
      </c>
      <c r="J23" s="463">
        <v>0</v>
      </c>
      <c r="K23" s="463">
        <v>0</v>
      </c>
      <c r="L23" s="463">
        <v>0</v>
      </c>
      <c r="M23" s="463">
        <v>0</v>
      </c>
      <c r="N23" s="463">
        <v>0</v>
      </c>
      <c r="O23" s="463">
        <v>0</v>
      </c>
      <c r="P23" s="463">
        <v>0</v>
      </c>
      <c r="Q23" s="463">
        <v>0</v>
      </c>
      <c r="R23" s="463">
        <v>0</v>
      </c>
      <c r="S23" s="463">
        <v>0</v>
      </c>
      <c r="T23" s="463">
        <v>0</v>
      </c>
      <c r="U23" s="463">
        <v>0</v>
      </c>
      <c r="V23" s="463">
        <v>0</v>
      </c>
      <c r="W23" s="463">
        <v>0</v>
      </c>
      <c r="X23" s="463">
        <v>0</v>
      </c>
      <c r="Y23" s="463">
        <v>0</v>
      </c>
      <c r="Z23" s="463">
        <v>1151.3718993804077</v>
      </c>
      <c r="AA23" s="463">
        <v>1171.4130449351896</v>
      </c>
      <c r="AB23" s="463">
        <v>1192.621367444435</v>
      </c>
      <c r="AC23" s="463">
        <v>1225.4108637939335</v>
      </c>
      <c r="AD23" s="463">
        <v>1284.3764403863518</v>
      </c>
      <c r="AE23" s="463">
        <v>1355.4340037714571</v>
      </c>
      <c r="AF23" s="463">
        <v>1375.3909049407694</v>
      </c>
      <c r="AG23" s="463">
        <v>1382.0547658680919</v>
      </c>
      <c r="AH23" s="463">
        <f t="shared" ref="AH23:BD23" si="15">SUM(AH24:AH25)</f>
        <v>1404.0578061606641</v>
      </c>
      <c r="AI23" s="463">
        <f t="shared" si="15"/>
        <v>1357.060143808975</v>
      </c>
      <c r="AJ23" s="463">
        <f t="shared" si="15"/>
        <v>1317.0464006613938</v>
      </c>
      <c r="AK23" s="463">
        <f t="shared" si="15"/>
        <v>1330.9782669293199</v>
      </c>
      <c r="AL23" s="463">
        <f t="shared" si="15"/>
        <v>1349.8144901146975</v>
      </c>
      <c r="AM23" s="463">
        <f t="shared" si="15"/>
        <v>1386.1806731457993</v>
      </c>
      <c r="AN23" s="463">
        <f t="shared" si="15"/>
        <v>1352.1925382968034</v>
      </c>
      <c r="AO23" s="463">
        <f t="shared" si="15"/>
        <v>1369.8637205424266</v>
      </c>
      <c r="AP23" s="463">
        <f t="shared" si="15"/>
        <v>1423.1236873264193</v>
      </c>
      <c r="AQ23" s="463">
        <f t="shared" si="15"/>
        <v>1385.7497523448174</v>
      </c>
      <c r="AR23" s="463">
        <f t="shared" si="15"/>
        <v>1291.3745996266443</v>
      </c>
      <c r="AS23" s="463">
        <f t="shared" si="15"/>
        <v>1243.0747503595117</v>
      </c>
      <c r="AT23" s="463">
        <f t="shared" si="15"/>
        <v>1270.3119220741503</v>
      </c>
      <c r="AU23" s="463">
        <f t="shared" si="15"/>
        <v>1351.4360723898217</v>
      </c>
      <c r="AV23" s="463">
        <f t="shared" si="15"/>
        <v>1347.6220844316238</v>
      </c>
      <c r="AW23" s="463">
        <f t="shared" si="15"/>
        <v>1343.532914964369</v>
      </c>
      <c r="AX23" s="463">
        <f t="shared" si="15"/>
        <v>1384.4202578014226</v>
      </c>
      <c r="AY23" s="463">
        <f t="shared" si="15"/>
        <v>1392.9573915874157</v>
      </c>
      <c r="AZ23" s="463">
        <f t="shared" si="15"/>
        <v>1377.2374732735623</v>
      </c>
      <c r="BA23" s="463">
        <f t="shared" si="15"/>
        <v>1383.8662177242675</v>
      </c>
      <c r="BB23" s="463">
        <f t="shared" si="15"/>
        <v>1403.7836115352673</v>
      </c>
      <c r="BC23" s="463">
        <f t="shared" si="15"/>
        <v>1367.0022186003082</v>
      </c>
      <c r="BD23" s="463">
        <f t="shared" si="15"/>
        <v>1371.169999774017</v>
      </c>
      <c r="BE23" s="463">
        <f t="shared" ref="BE23:BO23" si="16">SUM(BE24:BE25)</f>
        <v>1381.1652496628292</v>
      </c>
      <c r="BF23" s="463">
        <f t="shared" si="16"/>
        <v>1363.1292487266842</v>
      </c>
      <c r="BG23" s="463">
        <f t="shared" si="16"/>
        <v>1337.4524712529208</v>
      </c>
      <c r="BH23" s="463">
        <f t="shared" si="16"/>
        <v>1322.3373740174491</v>
      </c>
      <c r="BI23" s="463">
        <f t="shared" si="16"/>
        <v>1279.6440794450987</v>
      </c>
      <c r="BJ23" s="463">
        <f t="shared" si="16"/>
        <v>1249.6898486350351</v>
      </c>
      <c r="BK23" s="463">
        <f t="shared" si="16"/>
        <v>1234.9750072302108</v>
      </c>
      <c r="BL23" s="463">
        <f t="shared" si="16"/>
        <v>1226.6880421744174</v>
      </c>
      <c r="BM23" s="463">
        <f t="shared" si="16"/>
        <v>1255.2206061619186</v>
      </c>
      <c r="BN23" s="463">
        <f t="shared" si="16"/>
        <v>1305.3890138295696</v>
      </c>
      <c r="BO23" s="463">
        <f t="shared" si="16"/>
        <v>1278.8948607762245</v>
      </c>
      <c r="BP23" s="463">
        <f>SUM(BP24:BP25)</f>
        <v>1284.9543247995643</v>
      </c>
      <c r="BQ23" s="463">
        <f t="shared" ref="BQ23:CG23" si="17">SUM(BQ24:BQ25)</f>
        <v>1255.156931092411</v>
      </c>
      <c r="BR23" s="463">
        <f t="shared" si="17"/>
        <v>1249.9166770776342</v>
      </c>
      <c r="BS23" s="463">
        <f t="shared" si="17"/>
        <v>1221.3378334982372</v>
      </c>
      <c r="BT23" s="463">
        <f t="shared" si="17"/>
        <v>1156.5823446042509</v>
      </c>
      <c r="BU23" s="463">
        <f t="shared" si="17"/>
        <v>1116.1383973996967</v>
      </c>
      <c r="BV23" s="463">
        <f t="shared" si="17"/>
        <v>1090.0383943304544</v>
      </c>
      <c r="BW23" s="463">
        <f t="shared" si="17"/>
        <v>1054.6991310233543</v>
      </c>
      <c r="BX23" s="463">
        <f t="shared" si="17"/>
        <v>874.4437141830997</v>
      </c>
      <c r="BY23" s="463">
        <f t="shared" si="17"/>
        <v>850.82004070096741</v>
      </c>
      <c r="BZ23" s="463">
        <f t="shared" si="17"/>
        <v>785.34563515387777</v>
      </c>
      <c r="CA23" s="463">
        <f t="shared" si="17"/>
        <v>790.32824348384452</v>
      </c>
      <c r="CB23" s="463">
        <f t="shared" si="17"/>
        <v>777.33828642276035</v>
      </c>
      <c r="CC23" s="463">
        <f t="shared" si="17"/>
        <v>738.88563915914438</v>
      </c>
      <c r="CD23" s="463">
        <f t="shared" si="17"/>
        <v>719.81263801125556</v>
      </c>
      <c r="CE23" s="463">
        <f t="shared" si="17"/>
        <v>692.04615487270394</v>
      </c>
      <c r="CF23" s="463">
        <f t="shared" si="17"/>
        <v>658.73224026127446</v>
      </c>
      <c r="CG23" s="463">
        <f t="shared" si="17"/>
        <v>626.8435057702651</v>
      </c>
      <c r="CH23" s="464">
        <f>SUM(CH24:CH25)</f>
        <v>594.45510568173495</v>
      </c>
    </row>
    <row r="24" spans="1:86" x14ac:dyDescent="0.25">
      <c r="A24" s="433"/>
      <c r="B24" s="520" t="s">
        <v>569</v>
      </c>
      <c r="C24" s="515"/>
      <c r="D24" s="463">
        <v>0</v>
      </c>
      <c r="E24" s="463">
        <v>0</v>
      </c>
      <c r="F24" s="463">
        <v>0</v>
      </c>
      <c r="G24" s="463">
        <v>0</v>
      </c>
      <c r="H24" s="463">
        <v>0</v>
      </c>
      <c r="I24" s="463">
        <v>0</v>
      </c>
      <c r="J24" s="463">
        <v>0</v>
      </c>
      <c r="K24" s="463">
        <v>0</v>
      </c>
      <c r="L24" s="463">
        <v>0</v>
      </c>
      <c r="M24" s="463">
        <v>0</v>
      </c>
      <c r="N24" s="463">
        <v>0</v>
      </c>
      <c r="O24" s="463">
        <v>0</v>
      </c>
      <c r="P24" s="463">
        <v>0</v>
      </c>
      <c r="Q24" s="463">
        <v>0</v>
      </c>
      <c r="R24" s="463">
        <v>0</v>
      </c>
      <c r="S24" s="463">
        <v>0</v>
      </c>
      <c r="T24" s="463">
        <v>0</v>
      </c>
      <c r="U24" s="463">
        <v>0</v>
      </c>
      <c r="V24" s="463">
        <v>0</v>
      </c>
      <c r="W24" s="463">
        <v>0</v>
      </c>
      <c r="X24" s="463">
        <v>0</v>
      </c>
      <c r="Y24" s="463">
        <v>0</v>
      </c>
      <c r="Z24" s="463">
        <v>0</v>
      </c>
      <c r="AA24" s="463">
        <v>0</v>
      </c>
      <c r="AB24" s="463">
        <v>0</v>
      </c>
      <c r="AC24" s="463">
        <v>0</v>
      </c>
      <c r="AD24" s="463">
        <v>0</v>
      </c>
      <c r="AE24" s="463">
        <v>0</v>
      </c>
      <c r="AF24" s="463">
        <v>0</v>
      </c>
      <c r="AG24" s="463">
        <v>0</v>
      </c>
      <c r="AH24" s="463">
        <v>980.64285525712353</v>
      </c>
      <c r="AI24" s="463">
        <v>943.20838656109072</v>
      </c>
      <c r="AJ24" s="463">
        <v>908.51462743934815</v>
      </c>
      <c r="AK24" s="463">
        <v>910.95214670625671</v>
      </c>
      <c r="AL24" s="463">
        <v>879.38965112096412</v>
      </c>
      <c r="AM24" s="463">
        <v>933.07031478642512</v>
      </c>
      <c r="AN24" s="463">
        <v>940.28110956668536</v>
      </c>
      <c r="AO24" s="463">
        <v>967.8103182116804</v>
      </c>
      <c r="AP24" s="463">
        <v>917.31504450256955</v>
      </c>
      <c r="AQ24" s="463">
        <v>893.22460659039348</v>
      </c>
      <c r="AR24" s="463">
        <v>823.39356792498609</v>
      </c>
      <c r="AS24" s="463">
        <v>801.36975322820649</v>
      </c>
      <c r="AT24" s="463">
        <v>814.66341610461211</v>
      </c>
      <c r="AU24" s="463">
        <v>877.39956828802883</v>
      </c>
      <c r="AV24" s="463">
        <v>863.13752334245157</v>
      </c>
      <c r="AW24" s="463">
        <v>845.76941397211203</v>
      </c>
      <c r="AX24" s="463">
        <v>877.98366459215856</v>
      </c>
      <c r="AY24" s="463">
        <v>883.57106839378935</v>
      </c>
      <c r="AZ24" s="463">
        <v>901.895787608761</v>
      </c>
      <c r="BA24" s="463">
        <v>906.52793890350586</v>
      </c>
      <c r="BB24" s="463">
        <v>918.95550505995823</v>
      </c>
      <c r="BC24" s="463">
        <v>893.74405260495132</v>
      </c>
      <c r="BD24" s="463">
        <v>870.09451549219261</v>
      </c>
      <c r="BE24" s="463">
        <v>870.71058856010461</v>
      </c>
      <c r="BF24" s="463">
        <v>843.39886327809245</v>
      </c>
      <c r="BG24" s="463">
        <v>851.67065004474091</v>
      </c>
      <c r="BH24" s="463">
        <v>810.95457205397645</v>
      </c>
      <c r="BI24" s="463">
        <v>771.83737400381676</v>
      </c>
      <c r="BJ24" s="463">
        <v>738.28104111440314</v>
      </c>
      <c r="BK24" s="463">
        <v>680.28542067615763</v>
      </c>
      <c r="BL24" s="463">
        <v>549.30240687336277</v>
      </c>
      <c r="BM24" s="463">
        <v>550.6437166486395</v>
      </c>
      <c r="BN24" s="463">
        <v>613.53920754230455</v>
      </c>
      <c r="BO24" s="463">
        <v>585.12745365252408</v>
      </c>
      <c r="BP24" s="463">
        <v>570.32297088728274</v>
      </c>
      <c r="BQ24" s="463">
        <v>538.36687509889805</v>
      </c>
      <c r="BR24" s="463">
        <v>521.40554456886912</v>
      </c>
      <c r="BS24" s="463">
        <v>488.53513339929503</v>
      </c>
      <c r="BT24" s="463">
        <v>490.44227793828065</v>
      </c>
      <c r="BU24" s="463">
        <v>462.92689473037797</v>
      </c>
      <c r="BV24" s="463">
        <v>441.77603013993445</v>
      </c>
      <c r="BW24" s="463">
        <v>426.97426835469764</v>
      </c>
      <c r="BX24" s="463">
        <v>354.93840982739454</v>
      </c>
      <c r="BY24" s="463">
        <v>336.17102873347778</v>
      </c>
      <c r="BZ24" s="463">
        <v>300.25503206559</v>
      </c>
      <c r="CA24" s="463">
        <v>290.62143643407359</v>
      </c>
      <c r="CB24" s="463">
        <v>274.55419017883776</v>
      </c>
      <c r="CC24" s="463">
        <v>249.79641838669272</v>
      </c>
      <c r="CD24" s="463">
        <v>238.72104352185949</v>
      </c>
      <c r="CE24" s="463">
        <v>231.04453721440711</v>
      </c>
      <c r="CF24" s="463">
        <v>215.60156753276789</v>
      </c>
      <c r="CG24" s="463">
        <v>196.57536667880285</v>
      </c>
      <c r="CH24" s="464">
        <v>178.6025255375632</v>
      </c>
    </row>
    <row r="25" spans="1:86" x14ac:dyDescent="0.25">
      <c r="A25" s="433"/>
      <c r="B25" s="520" t="s">
        <v>568</v>
      </c>
      <c r="C25" s="515"/>
      <c r="D25" s="463">
        <v>0</v>
      </c>
      <c r="E25" s="463">
        <v>0</v>
      </c>
      <c r="F25" s="463">
        <v>0</v>
      </c>
      <c r="G25" s="463">
        <v>0</v>
      </c>
      <c r="H25" s="463">
        <v>0</v>
      </c>
      <c r="I25" s="463">
        <v>0</v>
      </c>
      <c r="J25" s="463">
        <v>0</v>
      </c>
      <c r="K25" s="463">
        <v>0</v>
      </c>
      <c r="L25" s="463">
        <v>0</v>
      </c>
      <c r="M25" s="463">
        <v>0</v>
      </c>
      <c r="N25" s="463">
        <v>0</v>
      </c>
      <c r="O25" s="463">
        <v>0</v>
      </c>
      <c r="P25" s="463">
        <v>0</v>
      </c>
      <c r="Q25" s="463">
        <v>0</v>
      </c>
      <c r="R25" s="463">
        <v>0</v>
      </c>
      <c r="S25" s="463">
        <v>0</v>
      </c>
      <c r="T25" s="463">
        <v>0</v>
      </c>
      <c r="U25" s="463">
        <v>0</v>
      </c>
      <c r="V25" s="463">
        <v>0</v>
      </c>
      <c r="W25" s="463">
        <v>0</v>
      </c>
      <c r="X25" s="463">
        <v>0</v>
      </c>
      <c r="Y25" s="463">
        <v>0</v>
      </c>
      <c r="Z25" s="463">
        <v>0</v>
      </c>
      <c r="AA25" s="463">
        <v>0</v>
      </c>
      <c r="AB25" s="463">
        <v>0</v>
      </c>
      <c r="AC25" s="463">
        <v>0</v>
      </c>
      <c r="AD25" s="463">
        <v>0</v>
      </c>
      <c r="AE25" s="463">
        <v>0</v>
      </c>
      <c r="AF25" s="463">
        <v>0</v>
      </c>
      <c r="AG25" s="463">
        <v>0</v>
      </c>
      <c r="AH25" s="463">
        <v>423.41495090354056</v>
      </c>
      <c r="AI25" s="463">
        <v>413.85175724788422</v>
      </c>
      <c r="AJ25" s="463">
        <v>408.53177322204556</v>
      </c>
      <c r="AK25" s="463">
        <v>420.02612022306317</v>
      </c>
      <c r="AL25" s="463">
        <v>470.42483899373349</v>
      </c>
      <c r="AM25" s="463">
        <v>453.11035835937423</v>
      </c>
      <c r="AN25" s="463">
        <v>411.9114287301179</v>
      </c>
      <c r="AO25" s="463">
        <v>402.05340233074605</v>
      </c>
      <c r="AP25" s="463">
        <v>505.80864282384977</v>
      </c>
      <c r="AQ25" s="463">
        <v>492.52514575442387</v>
      </c>
      <c r="AR25" s="463">
        <v>467.9810317016582</v>
      </c>
      <c r="AS25" s="463">
        <v>441.70499713130516</v>
      </c>
      <c r="AT25" s="463">
        <v>455.64850596953818</v>
      </c>
      <c r="AU25" s="463">
        <v>474.03650410179273</v>
      </c>
      <c r="AV25" s="463">
        <v>484.48456108917225</v>
      </c>
      <c r="AW25" s="463">
        <v>497.76350099225692</v>
      </c>
      <c r="AX25" s="463">
        <v>506.43659320926412</v>
      </c>
      <c r="AY25" s="463">
        <v>509.38632319362642</v>
      </c>
      <c r="AZ25" s="463">
        <v>475.34168566480122</v>
      </c>
      <c r="BA25" s="463">
        <v>477.33827882076162</v>
      </c>
      <c r="BB25" s="463">
        <v>484.82810647530897</v>
      </c>
      <c r="BC25" s="463">
        <v>473.25816599535688</v>
      </c>
      <c r="BD25" s="463">
        <v>501.07548428182429</v>
      </c>
      <c r="BE25" s="463">
        <v>510.45466110272451</v>
      </c>
      <c r="BF25" s="463">
        <v>519.73038544859185</v>
      </c>
      <c r="BG25" s="463">
        <v>485.78182120817991</v>
      </c>
      <c r="BH25" s="463">
        <v>511.38280196347256</v>
      </c>
      <c r="BI25" s="463">
        <v>507.80670544128196</v>
      </c>
      <c r="BJ25" s="463">
        <v>511.40880752063191</v>
      </c>
      <c r="BK25" s="463">
        <v>554.68958655405322</v>
      </c>
      <c r="BL25" s="463">
        <v>677.38563530105466</v>
      </c>
      <c r="BM25" s="463">
        <v>704.57688951327918</v>
      </c>
      <c r="BN25" s="463">
        <v>691.84980628726498</v>
      </c>
      <c r="BO25" s="463">
        <v>693.76740712370054</v>
      </c>
      <c r="BP25" s="463">
        <v>714.6313539122815</v>
      </c>
      <c r="BQ25" s="463">
        <v>716.79005599351285</v>
      </c>
      <c r="BR25" s="463">
        <v>728.51113250876494</v>
      </c>
      <c r="BS25" s="463">
        <v>732.80270009894218</v>
      </c>
      <c r="BT25" s="463">
        <v>666.14006666597038</v>
      </c>
      <c r="BU25" s="463">
        <v>653.21150266931863</v>
      </c>
      <c r="BV25" s="463">
        <v>648.26236419051986</v>
      </c>
      <c r="BW25" s="463">
        <v>627.72486266865656</v>
      </c>
      <c r="BX25" s="463">
        <v>519.50530435570522</v>
      </c>
      <c r="BY25" s="463">
        <v>514.64901196748963</v>
      </c>
      <c r="BZ25" s="463">
        <v>485.09060308828771</v>
      </c>
      <c r="CA25" s="463">
        <v>499.70680704977087</v>
      </c>
      <c r="CB25" s="463">
        <v>502.78409624392253</v>
      </c>
      <c r="CC25" s="463">
        <v>489.0892207724516</v>
      </c>
      <c r="CD25" s="463">
        <v>481.09159448939613</v>
      </c>
      <c r="CE25" s="463">
        <v>461.00161765829688</v>
      </c>
      <c r="CF25" s="463">
        <v>443.13067272850662</v>
      </c>
      <c r="CG25" s="463">
        <v>430.26813909146222</v>
      </c>
      <c r="CH25" s="464">
        <v>415.85258014417172</v>
      </c>
    </row>
    <row r="26" spans="1:86" ht="26.25" customHeight="1" x14ac:dyDescent="0.25">
      <c r="A26" s="433"/>
      <c r="B26" s="532" t="s">
        <v>786</v>
      </c>
      <c r="C26" s="515"/>
      <c r="D26" s="463">
        <v>0</v>
      </c>
      <c r="E26" s="463">
        <v>0</v>
      </c>
      <c r="F26" s="463">
        <v>0</v>
      </c>
      <c r="G26" s="463">
        <v>0</v>
      </c>
      <c r="H26" s="463">
        <v>0</v>
      </c>
      <c r="I26" s="463">
        <v>0</v>
      </c>
      <c r="J26" s="463">
        <v>0</v>
      </c>
      <c r="K26" s="463">
        <v>0</v>
      </c>
      <c r="L26" s="463">
        <v>0</v>
      </c>
      <c r="M26" s="463">
        <v>0</v>
      </c>
      <c r="N26" s="463">
        <v>0</v>
      </c>
      <c r="O26" s="463">
        <v>0</v>
      </c>
      <c r="P26" s="463">
        <v>0</v>
      </c>
      <c r="Q26" s="463">
        <v>0</v>
      </c>
      <c r="R26" s="463">
        <v>0</v>
      </c>
      <c r="S26" s="463">
        <v>0</v>
      </c>
      <c r="T26" s="463">
        <v>0</v>
      </c>
      <c r="U26" s="463">
        <v>0</v>
      </c>
      <c r="V26" s="463">
        <v>0</v>
      </c>
      <c r="W26" s="463">
        <v>0</v>
      </c>
      <c r="X26" s="463">
        <v>0</v>
      </c>
      <c r="Y26" s="463">
        <v>0</v>
      </c>
      <c r="Z26" s="463">
        <v>0</v>
      </c>
      <c r="AA26" s="463">
        <v>0</v>
      </c>
      <c r="AB26" s="463">
        <v>0</v>
      </c>
      <c r="AC26" s="463">
        <v>0</v>
      </c>
      <c r="AD26" s="463">
        <v>0</v>
      </c>
      <c r="AE26" s="463">
        <v>0</v>
      </c>
      <c r="AF26" s="463">
        <v>0</v>
      </c>
      <c r="AG26" s="463">
        <v>0</v>
      </c>
      <c r="AH26" s="463">
        <v>0</v>
      </c>
      <c r="AI26" s="463">
        <v>0</v>
      </c>
      <c r="AJ26" s="463">
        <v>0</v>
      </c>
      <c r="AK26" s="463">
        <v>0</v>
      </c>
      <c r="AL26" s="463">
        <v>0</v>
      </c>
      <c r="AM26" s="463">
        <v>0</v>
      </c>
      <c r="AN26" s="463">
        <v>0</v>
      </c>
      <c r="AO26" s="463">
        <v>0</v>
      </c>
      <c r="AP26" s="463">
        <v>0</v>
      </c>
      <c r="AQ26" s="463">
        <v>0</v>
      </c>
      <c r="AR26" s="463">
        <v>0</v>
      </c>
      <c r="AS26" s="463">
        <v>0</v>
      </c>
      <c r="AT26" s="463">
        <v>0</v>
      </c>
      <c r="AU26" s="463">
        <v>19.743129581542902</v>
      </c>
      <c r="AV26" s="463">
        <v>19.216332205811195</v>
      </c>
      <c r="AW26" s="463">
        <v>18.684634113500362</v>
      </c>
      <c r="AX26" s="463">
        <v>18.379724875629687</v>
      </c>
      <c r="AY26" s="463">
        <v>17.815860176596878</v>
      </c>
      <c r="AZ26" s="463">
        <v>17.232911587069641</v>
      </c>
      <c r="BA26" s="463">
        <v>17.188401353503355</v>
      </c>
      <c r="BB26" s="463">
        <v>16.950226009789898</v>
      </c>
      <c r="BC26" s="463">
        <v>16.743191081673945</v>
      </c>
      <c r="BD26" s="463">
        <v>19.427701670305701</v>
      </c>
      <c r="BE26" s="463">
        <v>21.45513027928946</v>
      </c>
      <c r="BF26" s="463">
        <v>24.27589584363907</v>
      </c>
      <c r="BG26" s="463">
        <v>23.819123707559896</v>
      </c>
      <c r="BH26" s="463">
        <v>20.269287529971493</v>
      </c>
      <c r="BI26" s="463">
        <v>19.665437162026489</v>
      </c>
      <c r="BJ26" s="463">
        <v>25.025180133047055</v>
      </c>
      <c r="BK26" s="463">
        <v>24.969792649572707</v>
      </c>
      <c r="BL26" s="463">
        <v>25.028483099503152</v>
      </c>
      <c r="BM26" s="463">
        <v>25.745941193702325</v>
      </c>
      <c r="BN26" s="463">
        <v>26.495546611417438</v>
      </c>
      <c r="BO26" s="463">
        <v>26.118757585554398</v>
      </c>
      <c r="BP26" s="463">
        <v>26.634446514528459</v>
      </c>
      <c r="BQ26" s="463">
        <v>26.373204732034445</v>
      </c>
      <c r="BR26" s="463">
        <v>26.720638611970276</v>
      </c>
      <c r="BS26" s="463">
        <v>28.704619768788451</v>
      </c>
      <c r="BT26" s="463">
        <v>27.85132580693428</v>
      </c>
      <c r="BU26" s="463">
        <v>27.665672643274785</v>
      </c>
      <c r="BV26" s="463">
        <v>27.797500811123651</v>
      </c>
      <c r="BW26" s="463">
        <v>27.640523590950092</v>
      </c>
      <c r="BX26" s="463">
        <v>18.845198250755015</v>
      </c>
      <c r="BY26" s="463">
        <v>18.165808437688611</v>
      </c>
      <c r="BZ26" s="463">
        <v>16.611469043331535</v>
      </c>
      <c r="CA26" s="463">
        <v>16.73056531585242</v>
      </c>
      <c r="CB26" s="463">
        <v>16.39875639117637</v>
      </c>
      <c r="CC26" s="463">
        <v>15.593859569144294</v>
      </c>
      <c r="CD26" s="463">
        <v>15.200757186375284</v>
      </c>
      <c r="CE26" s="463">
        <v>14.628325386400491</v>
      </c>
      <c r="CF26" s="463">
        <v>13.94224296772278</v>
      </c>
      <c r="CG26" s="463">
        <v>13.285152511647022</v>
      </c>
      <c r="CH26" s="464">
        <v>12.617180093077087</v>
      </c>
    </row>
    <row r="27" spans="1:86" ht="26.25" customHeight="1" x14ac:dyDescent="0.25">
      <c r="A27" s="585"/>
      <c r="B27" s="238" t="s">
        <v>834</v>
      </c>
      <c r="C27" s="51"/>
      <c r="D27" s="463">
        <v>0</v>
      </c>
      <c r="E27" s="463">
        <v>0</v>
      </c>
      <c r="F27" s="463">
        <v>0</v>
      </c>
      <c r="G27" s="463">
        <v>0</v>
      </c>
      <c r="H27" s="463">
        <v>0</v>
      </c>
      <c r="I27" s="463">
        <v>0</v>
      </c>
      <c r="J27" s="463">
        <v>0</v>
      </c>
      <c r="K27" s="463">
        <v>0</v>
      </c>
      <c r="L27" s="463">
        <v>0</v>
      </c>
      <c r="M27" s="463">
        <v>0</v>
      </c>
      <c r="N27" s="463">
        <v>0</v>
      </c>
      <c r="O27" s="463">
        <v>0</v>
      </c>
      <c r="P27" s="463">
        <v>0</v>
      </c>
      <c r="Q27" s="463">
        <v>0</v>
      </c>
      <c r="R27" s="463">
        <v>0</v>
      </c>
      <c r="S27" s="463">
        <v>0</v>
      </c>
      <c r="T27" s="463">
        <v>0</v>
      </c>
      <c r="U27" s="463">
        <v>0</v>
      </c>
      <c r="V27" s="463">
        <v>0</v>
      </c>
      <c r="W27" s="463">
        <v>0</v>
      </c>
      <c r="X27" s="463">
        <v>0</v>
      </c>
      <c r="Y27" s="463">
        <v>0</v>
      </c>
      <c r="Z27" s="463">
        <v>165.75477808417637</v>
      </c>
      <c r="AA27" s="463">
        <v>169.00159912784912</v>
      </c>
      <c r="AB27" s="463">
        <v>178.66414851600371</v>
      </c>
      <c r="AC27" s="463">
        <v>188.09284736355912</v>
      </c>
      <c r="AD27" s="463">
        <v>200.64736398406222</v>
      </c>
      <c r="AE27" s="463">
        <v>210.90778066983256</v>
      </c>
      <c r="AF27" s="463">
        <v>209.76356504778482</v>
      </c>
      <c r="AG27" s="463">
        <v>209.73096917935462</v>
      </c>
      <c r="AH27" s="463">
        <f t="shared" ref="AH27:BM27" si="18">SUM(AH28:AH29)</f>
        <v>208.00856387565392</v>
      </c>
      <c r="AI27" s="463">
        <f t="shared" si="18"/>
        <v>200.22198843083237</v>
      </c>
      <c r="AJ27" s="463">
        <f t="shared" si="18"/>
        <v>196.1558469070161</v>
      </c>
      <c r="AK27" s="463">
        <f t="shared" si="18"/>
        <v>198.59040808151755</v>
      </c>
      <c r="AL27" s="463">
        <f t="shared" si="18"/>
        <v>200.70127987128154</v>
      </c>
      <c r="AM27" s="463">
        <f t="shared" si="18"/>
        <v>202.85570826523895</v>
      </c>
      <c r="AN27" s="463">
        <f t="shared" si="18"/>
        <v>195.19839791686135</v>
      </c>
      <c r="AO27" s="463">
        <f t="shared" si="18"/>
        <v>195.2139945736136</v>
      </c>
      <c r="AP27" s="463">
        <f t="shared" si="18"/>
        <v>197.29669301570814</v>
      </c>
      <c r="AQ27" s="463">
        <f t="shared" si="18"/>
        <v>172.66473823510964</v>
      </c>
      <c r="AR27" s="463">
        <f t="shared" si="18"/>
        <v>167.71804804160098</v>
      </c>
      <c r="AS27" s="463">
        <f t="shared" si="18"/>
        <v>157.10226509907557</v>
      </c>
      <c r="AT27" s="463">
        <f t="shared" si="18"/>
        <v>147.0843007474422</v>
      </c>
      <c r="AU27" s="463">
        <f t="shared" si="18"/>
        <v>147.46537608174805</v>
      </c>
      <c r="AV27" s="463">
        <f t="shared" si="18"/>
        <v>140.58165381799819</v>
      </c>
      <c r="AW27" s="463">
        <f t="shared" si="18"/>
        <v>145.27002111604415</v>
      </c>
      <c r="AX27" s="463">
        <f t="shared" si="18"/>
        <v>124.76832353801205</v>
      </c>
      <c r="AY27" s="463">
        <f t="shared" si="18"/>
        <v>120.10271560561196</v>
      </c>
      <c r="AZ27" s="463">
        <f t="shared" si="18"/>
        <v>111.30802609922584</v>
      </c>
      <c r="BA27" s="463">
        <f t="shared" si="18"/>
        <v>109.56023781179502</v>
      </c>
      <c r="BB27" s="463">
        <f t="shared" si="18"/>
        <v>97.704515148164347</v>
      </c>
      <c r="BC27" s="463">
        <f t="shared" si="18"/>
        <v>100.68279320542911</v>
      </c>
      <c r="BD27" s="463">
        <f t="shared" si="18"/>
        <v>94.897358741422082</v>
      </c>
      <c r="BE27" s="463">
        <f t="shared" si="18"/>
        <v>93.032308715387842</v>
      </c>
      <c r="BF27" s="463">
        <f t="shared" si="18"/>
        <v>89.402491235283037</v>
      </c>
      <c r="BG27" s="463">
        <f t="shared" si="18"/>
        <v>82.741099036200467</v>
      </c>
      <c r="BH27" s="463">
        <f t="shared" si="18"/>
        <v>76.574647177350982</v>
      </c>
      <c r="BI27" s="463">
        <f t="shared" si="18"/>
        <v>70.060487150308631</v>
      </c>
      <c r="BJ27" s="463">
        <f t="shared" si="18"/>
        <v>65.443808529976835</v>
      </c>
      <c r="BK27" s="463">
        <f t="shared" si="18"/>
        <v>62.019283723489366</v>
      </c>
      <c r="BL27" s="463">
        <f t="shared" si="18"/>
        <v>57.672786196163166</v>
      </c>
      <c r="BM27" s="463">
        <f t="shared" si="18"/>
        <v>55.822304604809666</v>
      </c>
      <c r="BN27" s="463">
        <f t="shared" ref="BN27:CH27" si="19">SUM(BN28:BN29)</f>
        <v>52.095883788236826</v>
      </c>
      <c r="BO27" s="463">
        <f t="shared" si="19"/>
        <v>49.205803225914366</v>
      </c>
      <c r="BP27" s="463">
        <f t="shared" si="19"/>
        <v>46.769097886306646</v>
      </c>
      <c r="BQ27" s="463">
        <f t="shared" si="19"/>
        <v>43.43251074892968</v>
      </c>
      <c r="BR27" s="463">
        <f t="shared" si="19"/>
        <v>40.88093390767115</v>
      </c>
      <c r="BS27" s="463">
        <f t="shared" si="19"/>
        <v>38.156677226141682</v>
      </c>
      <c r="BT27" s="463">
        <f t="shared" si="19"/>
        <v>35.292388892379748</v>
      </c>
      <c r="BU27" s="463">
        <f t="shared" si="19"/>
        <v>32.572944944355108</v>
      </c>
      <c r="BV27" s="463">
        <f t="shared" si="19"/>
        <v>29.864014130422348</v>
      </c>
      <c r="BW27" s="463">
        <f t="shared" si="19"/>
        <v>26.969459376650452</v>
      </c>
      <c r="BX27" s="463">
        <f t="shared" si="19"/>
        <v>20.764593529764362</v>
      </c>
      <c r="BY27" s="463">
        <f t="shared" si="19"/>
        <v>19.226292739010823</v>
      </c>
      <c r="BZ27" s="463">
        <f t="shared" si="19"/>
        <v>16.666444616400288</v>
      </c>
      <c r="CA27" s="463">
        <f t="shared" si="19"/>
        <v>15.674067345896514</v>
      </c>
      <c r="CB27" s="463">
        <f t="shared" si="19"/>
        <v>14.640848036003259</v>
      </c>
      <c r="CC27" s="463">
        <f t="shared" si="19"/>
        <v>13.181058627599617</v>
      </c>
      <c r="CD27" s="463">
        <f t="shared" si="19"/>
        <v>12.249814466540862</v>
      </c>
      <c r="CE27" s="463">
        <f t="shared" si="19"/>
        <v>11.323555749452439</v>
      </c>
      <c r="CF27" s="463">
        <f t="shared" si="19"/>
        <v>10.296139682147937</v>
      </c>
      <c r="CG27" s="463">
        <f t="shared" si="19"/>
        <v>9.3861969192051866</v>
      </c>
      <c r="CH27" s="464">
        <f t="shared" si="19"/>
        <v>8.5416909259788447</v>
      </c>
    </row>
    <row r="28" spans="1:86" x14ac:dyDescent="0.25">
      <c r="A28" s="433"/>
      <c r="B28" s="520" t="s">
        <v>569</v>
      </c>
      <c r="C28" s="515"/>
      <c r="D28" s="463">
        <v>0</v>
      </c>
      <c r="E28" s="463">
        <v>0</v>
      </c>
      <c r="F28" s="463">
        <v>0</v>
      </c>
      <c r="G28" s="463">
        <v>0</v>
      </c>
      <c r="H28" s="463">
        <v>0</v>
      </c>
      <c r="I28" s="463">
        <v>0</v>
      </c>
      <c r="J28" s="463">
        <v>0</v>
      </c>
      <c r="K28" s="463">
        <v>0</v>
      </c>
      <c r="L28" s="463">
        <v>0</v>
      </c>
      <c r="M28" s="463">
        <v>0</v>
      </c>
      <c r="N28" s="463">
        <v>0</v>
      </c>
      <c r="O28" s="463">
        <v>0</v>
      </c>
      <c r="P28" s="463">
        <v>0</v>
      </c>
      <c r="Q28" s="463">
        <v>0</v>
      </c>
      <c r="R28" s="463">
        <v>0</v>
      </c>
      <c r="S28" s="463">
        <v>0</v>
      </c>
      <c r="T28" s="463">
        <v>0</v>
      </c>
      <c r="U28" s="463">
        <v>0</v>
      </c>
      <c r="V28" s="463">
        <v>0</v>
      </c>
      <c r="W28" s="463">
        <v>0</v>
      </c>
      <c r="X28" s="463">
        <v>0</v>
      </c>
      <c r="Y28" s="463">
        <v>0</v>
      </c>
      <c r="Z28" s="463">
        <v>0</v>
      </c>
      <c r="AA28" s="463">
        <v>0</v>
      </c>
      <c r="AB28" s="463">
        <v>0</v>
      </c>
      <c r="AC28" s="463">
        <v>0</v>
      </c>
      <c r="AD28" s="463">
        <v>0</v>
      </c>
      <c r="AE28" s="463">
        <v>0</v>
      </c>
      <c r="AF28" s="463">
        <v>0</v>
      </c>
      <c r="AG28" s="463">
        <v>0</v>
      </c>
      <c r="AH28" s="463">
        <v>38.192843863924843</v>
      </c>
      <c r="AI28" s="463">
        <v>36.763136092967301</v>
      </c>
      <c r="AJ28" s="463">
        <v>36.016544195719391</v>
      </c>
      <c r="AK28" s="463">
        <v>36.463558554563264</v>
      </c>
      <c r="AL28" s="463">
        <v>36.851139696325362</v>
      </c>
      <c r="AM28" s="463">
        <v>37.246718348152456</v>
      </c>
      <c r="AN28" s="463">
        <v>35.840745184816598</v>
      </c>
      <c r="AO28" s="463">
        <v>35.843608916314182</v>
      </c>
      <c r="AP28" s="463">
        <v>36.226017096691344</v>
      </c>
      <c r="AQ28" s="463">
        <v>31.703297524621039</v>
      </c>
      <c r="AR28" s="463">
        <v>30.795026429028919</v>
      </c>
      <c r="AS28" s="463">
        <v>28.845842545140545</v>
      </c>
      <c r="AT28" s="463">
        <v>27.006425257758941</v>
      </c>
      <c r="AU28" s="463">
        <v>27.076395217035412</v>
      </c>
      <c r="AV28" s="463">
        <v>24.085331385623334</v>
      </c>
      <c r="AW28" s="463">
        <v>23.696838282353038</v>
      </c>
      <c r="AX28" s="463">
        <v>19.120822669604561</v>
      </c>
      <c r="AY28" s="463">
        <v>17.228932377696815</v>
      </c>
      <c r="AZ28" s="463">
        <v>15.608357745904001</v>
      </c>
      <c r="BA28" s="463">
        <v>13.823411055516281</v>
      </c>
      <c r="BB28" s="463">
        <v>12.055604057278119</v>
      </c>
      <c r="BC28" s="463">
        <v>11.734882629160658</v>
      </c>
      <c r="BD28" s="463">
        <v>10.093980280822288</v>
      </c>
      <c r="BE28" s="463">
        <v>9.8974984761901421</v>
      </c>
      <c r="BF28" s="463">
        <v>8.8922083219288872</v>
      </c>
      <c r="BG28" s="463">
        <v>6.7126225677900591</v>
      </c>
      <c r="BH28" s="463">
        <v>5.7587915096534106</v>
      </c>
      <c r="BI28" s="463">
        <v>10.62478859186362</v>
      </c>
      <c r="BJ28" s="463">
        <v>9.3390842644709444</v>
      </c>
      <c r="BK28" s="463">
        <v>9.2728757937970308</v>
      </c>
      <c r="BL28" s="463">
        <v>3.4603671717697901</v>
      </c>
      <c r="BM28" s="463">
        <v>2.8626822874261393</v>
      </c>
      <c r="BN28" s="463">
        <v>2.482111050115313</v>
      </c>
      <c r="BO28" s="463">
        <v>2.1690738563748488</v>
      </c>
      <c r="BP28" s="463">
        <v>1.9016540396241122</v>
      </c>
      <c r="BQ28" s="463">
        <v>1.8936173694828429</v>
      </c>
      <c r="BR28" s="463">
        <v>1.7175723996403067</v>
      </c>
      <c r="BS28" s="463">
        <v>1.5267144433775965</v>
      </c>
      <c r="BT28" s="463">
        <v>1.4253101145715921</v>
      </c>
      <c r="BU28" s="463">
        <v>1.3424346154691029</v>
      </c>
      <c r="BV28" s="463">
        <v>1.2733678503013481</v>
      </c>
      <c r="BW28" s="463">
        <v>1.1690459123712948</v>
      </c>
      <c r="BX28" s="463">
        <v>0.87995121749168015</v>
      </c>
      <c r="BY28" s="463">
        <v>0.73972309750781984</v>
      </c>
      <c r="BZ28" s="463">
        <v>0.53880817659557456</v>
      </c>
      <c r="CA28" s="463">
        <v>0.40192050681144253</v>
      </c>
      <c r="CB28" s="463">
        <v>0.32184985455361376</v>
      </c>
      <c r="CC28" s="463">
        <v>0.22673725725008298</v>
      </c>
      <c r="CD28" s="463">
        <v>0.1817818336861193</v>
      </c>
      <c r="CE28" s="463">
        <v>0.14984260237805513</v>
      </c>
      <c r="CF28" s="463">
        <v>0.11100549559741063</v>
      </c>
      <c r="CG28" s="463">
        <v>7.5173715473852376E-2</v>
      </c>
      <c r="CH28" s="464">
        <v>4.8539768244458409E-2</v>
      </c>
    </row>
    <row r="29" spans="1:86" x14ac:dyDescent="0.25">
      <c r="A29" s="433"/>
      <c r="B29" s="520" t="s">
        <v>568</v>
      </c>
      <c r="C29" s="515"/>
      <c r="D29" s="463">
        <v>0</v>
      </c>
      <c r="E29" s="463">
        <v>0</v>
      </c>
      <c r="F29" s="463">
        <v>0</v>
      </c>
      <c r="G29" s="463">
        <v>0</v>
      </c>
      <c r="H29" s="463">
        <v>0</v>
      </c>
      <c r="I29" s="463">
        <v>0</v>
      </c>
      <c r="J29" s="463">
        <v>0</v>
      </c>
      <c r="K29" s="463">
        <v>0</v>
      </c>
      <c r="L29" s="463">
        <v>0</v>
      </c>
      <c r="M29" s="463">
        <v>0</v>
      </c>
      <c r="N29" s="463">
        <v>0</v>
      </c>
      <c r="O29" s="463">
        <v>0</v>
      </c>
      <c r="P29" s="463">
        <v>0</v>
      </c>
      <c r="Q29" s="463">
        <v>0</v>
      </c>
      <c r="R29" s="463">
        <v>0</v>
      </c>
      <c r="S29" s="463">
        <v>0</v>
      </c>
      <c r="T29" s="463">
        <v>0</v>
      </c>
      <c r="U29" s="463">
        <v>0</v>
      </c>
      <c r="V29" s="463">
        <v>0</v>
      </c>
      <c r="W29" s="463">
        <v>0</v>
      </c>
      <c r="X29" s="463">
        <v>0</v>
      </c>
      <c r="Y29" s="463">
        <v>0</v>
      </c>
      <c r="Z29" s="463">
        <v>0</v>
      </c>
      <c r="AA29" s="463">
        <v>0</v>
      </c>
      <c r="AB29" s="463">
        <v>0</v>
      </c>
      <c r="AC29" s="463">
        <v>0</v>
      </c>
      <c r="AD29" s="463">
        <v>0</v>
      </c>
      <c r="AE29" s="463">
        <v>0</v>
      </c>
      <c r="AF29" s="463">
        <v>0</v>
      </c>
      <c r="AG29" s="463">
        <v>0</v>
      </c>
      <c r="AH29" s="463">
        <v>169.81572001172907</v>
      </c>
      <c r="AI29" s="463">
        <v>163.45885233786507</v>
      </c>
      <c r="AJ29" s="463">
        <v>160.13930271129669</v>
      </c>
      <c r="AK29" s="463">
        <v>162.12684952695429</v>
      </c>
      <c r="AL29" s="463">
        <v>163.85014017495618</v>
      </c>
      <c r="AM29" s="463">
        <v>165.60898991708649</v>
      </c>
      <c r="AN29" s="463">
        <v>159.35765273204476</v>
      </c>
      <c r="AO29" s="463">
        <v>159.37038565729944</v>
      </c>
      <c r="AP29" s="463">
        <v>161.07067591901679</v>
      </c>
      <c r="AQ29" s="463">
        <v>140.9614407104886</v>
      </c>
      <c r="AR29" s="463">
        <v>136.92302161257206</v>
      </c>
      <c r="AS29" s="463">
        <v>128.25642255393501</v>
      </c>
      <c r="AT29" s="463">
        <v>120.07787548968327</v>
      </c>
      <c r="AU29" s="463">
        <v>120.38898086471265</v>
      </c>
      <c r="AV29" s="463">
        <v>116.49632243237485</v>
      </c>
      <c r="AW29" s="463">
        <v>121.57318283369112</v>
      </c>
      <c r="AX29" s="463">
        <v>105.64750086840749</v>
      </c>
      <c r="AY29" s="463">
        <v>102.87378322791514</v>
      </c>
      <c r="AZ29" s="463">
        <v>95.69966835332184</v>
      </c>
      <c r="BA29" s="463">
        <v>95.736826756278745</v>
      </c>
      <c r="BB29" s="463">
        <v>85.64891109088623</v>
      </c>
      <c r="BC29" s="463">
        <v>88.947910576268455</v>
      </c>
      <c r="BD29" s="463">
        <v>84.803378460599788</v>
      </c>
      <c r="BE29" s="463">
        <v>83.134810239197705</v>
      </c>
      <c r="BF29" s="463">
        <v>80.510282913354146</v>
      </c>
      <c r="BG29" s="463">
        <v>76.028476468410403</v>
      </c>
      <c r="BH29" s="463">
        <v>70.815855667697576</v>
      </c>
      <c r="BI29" s="463">
        <v>59.435698558445011</v>
      </c>
      <c r="BJ29" s="463">
        <v>56.104724265505894</v>
      </c>
      <c r="BK29" s="463">
        <v>52.746407929692332</v>
      </c>
      <c r="BL29" s="463">
        <v>54.212419024393377</v>
      </c>
      <c r="BM29" s="463">
        <v>52.959622317383527</v>
      </c>
      <c r="BN29" s="463">
        <v>49.613772738121511</v>
      </c>
      <c r="BO29" s="463">
        <v>47.036729369539515</v>
      </c>
      <c r="BP29" s="463">
        <v>44.867443846682534</v>
      </c>
      <c r="BQ29" s="463">
        <v>41.53889337944684</v>
      </c>
      <c r="BR29" s="463">
        <v>39.163361508030846</v>
      </c>
      <c r="BS29" s="463">
        <v>36.629962782764082</v>
      </c>
      <c r="BT29" s="463">
        <v>33.867078777808153</v>
      </c>
      <c r="BU29" s="463">
        <v>31.230510328886002</v>
      </c>
      <c r="BV29" s="463">
        <v>28.590646280121</v>
      </c>
      <c r="BW29" s="463">
        <v>25.800413464279156</v>
      </c>
      <c r="BX29" s="463">
        <v>19.884642312272682</v>
      </c>
      <c r="BY29" s="463">
        <v>18.486569641503003</v>
      </c>
      <c r="BZ29" s="463">
        <v>16.127636439804714</v>
      </c>
      <c r="CA29" s="463">
        <v>15.272146839085071</v>
      </c>
      <c r="CB29" s="463">
        <v>14.318998181449645</v>
      </c>
      <c r="CC29" s="463">
        <v>12.954321370349534</v>
      </c>
      <c r="CD29" s="463">
        <v>12.068032632854742</v>
      </c>
      <c r="CE29" s="463">
        <v>11.173713147074384</v>
      </c>
      <c r="CF29" s="463">
        <v>10.185134186550526</v>
      </c>
      <c r="CG29" s="463">
        <v>9.3110232037313345</v>
      </c>
      <c r="CH29" s="464">
        <v>8.4931511577343866</v>
      </c>
    </row>
    <row r="30" spans="1:86" s="414" customFormat="1" ht="35.25" customHeight="1" x14ac:dyDescent="0.25">
      <c r="A30" s="586"/>
      <c r="B30" s="334" t="s">
        <v>835</v>
      </c>
      <c r="C30" s="45"/>
      <c r="D30" s="587">
        <v>0</v>
      </c>
      <c r="E30" s="587">
        <v>0</v>
      </c>
      <c r="F30" s="587">
        <v>0</v>
      </c>
      <c r="G30" s="587">
        <v>0</v>
      </c>
      <c r="H30" s="587">
        <v>0</v>
      </c>
      <c r="I30" s="587">
        <v>0</v>
      </c>
      <c r="J30" s="587">
        <v>0</v>
      </c>
      <c r="K30" s="587">
        <v>0</v>
      </c>
      <c r="L30" s="587">
        <v>0</v>
      </c>
      <c r="M30" s="587">
        <v>0</v>
      </c>
      <c r="N30" s="587">
        <v>0</v>
      </c>
      <c r="O30" s="587">
        <v>0</v>
      </c>
      <c r="P30" s="587">
        <v>0</v>
      </c>
      <c r="Q30" s="587">
        <v>0</v>
      </c>
      <c r="R30" s="587">
        <v>0</v>
      </c>
      <c r="S30" s="587">
        <v>0</v>
      </c>
      <c r="T30" s="587">
        <v>0</v>
      </c>
      <c r="U30" s="587">
        <v>0</v>
      </c>
      <c r="V30" s="587">
        <v>0</v>
      </c>
      <c r="W30" s="587">
        <v>0</v>
      </c>
      <c r="X30" s="587">
        <v>0</v>
      </c>
      <c r="Y30" s="587">
        <v>0</v>
      </c>
      <c r="Z30" s="587">
        <v>49.90466436942944</v>
      </c>
      <c r="AA30" s="587">
        <v>48.049474261839464</v>
      </c>
      <c r="AB30" s="587">
        <v>44.284276127898359</v>
      </c>
      <c r="AC30" s="587">
        <v>42.110338961990841</v>
      </c>
      <c r="AD30" s="587">
        <v>40.829405461873129</v>
      </c>
      <c r="AE30" s="587">
        <v>37.494716563525792</v>
      </c>
      <c r="AF30" s="587">
        <v>32.904088634946639</v>
      </c>
      <c r="AG30" s="587">
        <v>32.544460734727437</v>
      </c>
      <c r="AH30" s="587">
        <v>32.50133810557093</v>
      </c>
      <c r="AI30" s="587">
        <v>27.808609504282273</v>
      </c>
      <c r="AJ30" s="587">
        <v>23.351886536549532</v>
      </c>
      <c r="AK30" s="587">
        <v>21.126639157608253</v>
      </c>
      <c r="AL30" s="587">
        <v>19.676596065811918</v>
      </c>
      <c r="AM30" s="587">
        <v>18.782935950485086</v>
      </c>
      <c r="AN30" s="587">
        <v>17.745308901532852</v>
      </c>
      <c r="AO30" s="587">
        <v>16.828792635656345</v>
      </c>
      <c r="AP30" s="587">
        <v>12.937488066603812</v>
      </c>
      <c r="AQ30" s="587">
        <v>12.910427216333343</v>
      </c>
      <c r="AR30" s="587">
        <v>10.573591324240157</v>
      </c>
      <c r="AS30" s="587">
        <v>11.326168120356684</v>
      </c>
      <c r="AT30" s="587">
        <v>9.9951667108166173</v>
      </c>
      <c r="AU30" s="587">
        <v>9.4488618863373404</v>
      </c>
      <c r="AV30" s="587">
        <v>8.7145914168061012</v>
      </c>
      <c r="AW30" s="587">
        <v>7.6470529863103316</v>
      </c>
      <c r="AX30" s="587">
        <v>6.3425524368976882</v>
      </c>
      <c r="AY30" s="587">
        <v>6.4619194699692208</v>
      </c>
      <c r="AZ30" s="587">
        <v>5.5747528926058143</v>
      </c>
      <c r="BA30" s="587">
        <v>4.9385251559464542</v>
      </c>
      <c r="BB30" s="587">
        <v>3.677296249679864</v>
      </c>
      <c r="BC30" s="587">
        <v>3.9762747277800088</v>
      </c>
      <c r="BD30" s="587">
        <v>3.8733615812825333</v>
      </c>
      <c r="BE30" s="587">
        <v>3.797237090423994</v>
      </c>
      <c r="BF30" s="587">
        <v>3.2185340858185754</v>
      </c>
      <c r="BG30" s="587">
        <v>2.4772480878492806</v>
      </c>
      <c r="BH30" s="587">
        <v>2.0859309111818694</v>
      </c>
      <c r="BI30" s="587">
        <v>1.8910968320921548</v>
      </c>
      <c r="BJ30" s="587">
        <v>1.8068222673076717</v>
      </c>
      <c r="BK30" s="587">
        <v>1.7806624146131615</v>
      </c>
      <c r="BL30" s="587">
        <v>1.4871172060475526</v>
      </c>
      <c r="BM30" s="587">
        <v>1.316832441949561</v>
      </c>
      <c r="BN30" s="587">
        <v>1.1523827764767338</v>
      </c>
      <c r="BO30" s="587">
        <v>0.92887582814253455</v>
      </c>
      <c r="BP30" s="587">
        <v>0.57256804240347647</v>
      </c>
      <c r="BQ30" s="587">
        <v>-8.7233243684256712E-3</v>
      </c>
      <c r="BR30" s="587">
        <v>-2.8433142448794392E-3</v>
      </c>
      <c r="BS30" s="587">
        <v>-5.1455668080312121E-2</v>
      </c>
      <c r="BT30" s="587">
        <v>0</v>
      </c>
      <c r="BU30" s="587">
        <v>-3.0633591817154041E-2</v>
      </c>
      <c r="BV30" s="587">
        <v>-4.919938073874245E-2</v>
      </c>
      <c r="BW30" s="587">
        <v>4.0388826858669041E-4</v>
      </c>
      <c r="BX30" s="587">
        <v>-7.7071625778539271E-3</v>
      </c>
      <c r="BY30" s="587">
        <v>3.5007316935293749E-2</v>
      </c>
      <c r="BZ30" s="587">
        <v>-4.8032013370372263E-3</v>
      </c>
      <c r="CA30" s="587">
        <v>-9.3869508097168888E-3</v>
      </c>
      <c r="CB30" s="587">
        <v>2.9061324774725121E-3</v>
      </c>
      <c r="CC30" s="587">
        <v>0</v>
      </c>
      <c r="CD30" s="587">
        <v>0</v>
      </c>
      <c r="CE30" s="587">
        <v>0</v>
      </c>
      <c r="CF30" s="587">
        <v>0</v>
      </c>
      <c r="CG30" s="587">
        <v>0</v>
      </c>
      <c r="CH30" s="588">
        <v>0</v>
      </c>
    </row>
    <row r="31" spans="1:86" s="414" customFormat="1" ht="24" customHeight="1" x14ac:dyDescent="0.3">
      <c r="A31" s="586"/>
      <c r="B31" s="272" t="s">
        <v>836</v>
      </c>
      <c r="C31" s="45"/>
      <c r="D31" s="587"/>
      <c r="E31" s="587"/>
      <c r="F31" s="587"/>
      <c r="G31" s="587"/>
      <c r="H31" s="587"/>
      <c r="I31" s="587"/>
      <c r="J31" s="587"/>
      <c r="K31" s="587"/>
      <c r="L31" s="587"/>
      <c r="M31" s="587"/>
      <c r="N31" s="587"/>
      <c r="O31" s="587"/>
      <c r="P31" s="587"/>
      <c r="Q31" s="587"/>
      <c r="R31" s="587"/>
      <c r="S31" s="587"/>
      <c r="T31" s="587"/>
      <c r="U31" s="587"/>
      <c r="V31" s="587"/>
      <c r="W31" s="587"/>
      <c r="X31" s="587"/>
      <c r="Y31" s="587"/>
      <c r="Z31" s="587"/>
      <c r="AA31" s="587"/>
      <c r="AB31" s="587"/>
      <c r="AC31" s="587"/>
      <c r="AD31" s="587"/>
      <c r="AE31" s="587"/>
      <c r="AF31" s="587"/>
      <c r="AG31" s="587"/>
      <c r="AH31" s="587"/>
      <c r="AI31" s="587"/>
      <c r="AJ31" s="587"/>
      <c r="AK31" s="587"/>
      <c r="AL31" s="587"/>
      <c r="AM31" s="587"/>
      <c r="AN31" s="587"/>
      <c r="AO31" s="587"/>
      <c r="AP31" s="587"/>
      <c r="AQ31" s="587"/>
      <c r="AR31" s="587"/>
      <c r="AS31" s="587"/>
      <c r="AT31" s="587"/>
      <c r="AU31" s="589"/>
      <c r="AV31" s="589"/>
      <c r="AW31" s="589"/>
      <c r="AX31" s="589">
        <f t="shared" ref="AX31:BK31" si="20">SUM(AX33:AX35)</f>
        <v>7.4150164945401782</v>
      </c>
      <c r="AY31" s="589">
        <f t="shared" si="20"/>
        <v>8.5838637970202836</v>
      </c>
      <c r="AZ31" s="589">
        <f t="shared" si="20"/>
        <v>10.976551691140887</v>
      </c>
      <c r="BA31" s="589">
        <f t="shared" si="20"/>
        <v>9.9633040006442055</v>
      </c>
      <c r="BB31" s="589">
        <f t="shared" si="20"/>
        <v>16.41178906312124</v>
      </c>
      <c r="BC31" s="589">
        <f t="shared" si="20"/>
        <v>20.639503660707732</v>
      </c>
      <c r="BD31" s="589">
        <f t="shared" si="20"/>
        <v>22.993578448485817</v>
      </c>
      <c r="BE31" s="589">
        <f t="shared" si="20"/>
        <v>27.338392598506431</v>
      </c>
      <c r="BF31" s="589">
        <f t="shared" si="20"/>
        <v>36.667240720980487</v>
      </c>
      <c r="BG31" s="589">
        <f t="shared" si="20"/>
        <v>35.11885658943369</v>
      </c>
      <c r="BH31" s="589">
        <f t="shared" si="20"/>
        <v>36.399034190514307</v>
      </c>
      <c r="BI31" s="589">
        <f t="shared" si="20"/>
        <v>42.377964320751332</v>
      </c>
      <c r="BJ31" s="589">
        <f t="shared" si="20"/>
        <v>43.227117478696925</v>
      </c>
      <c r="BK31" s="589">
        <f t="shared" si="20"/>
        <v>44.839130850318647</v>
      </c>
      <c r="BL31" s="589">
        <f>SUM(BL32,BL35)</f>
        <v>58.389247448835064</v>
      </c>
      <c r="BM31" s="589">
        <f t="shared" ref="BM31:CH31" si="21">SUM(BM32,BM35)</f>
        <v>65.706674833740777</v>
      </c>
      <c r="BN31" s="589">
        <f t="shared" si="21"/>
        <v>72.588066327812086</v>
      </c>
      <c r="BO31" s="589">
        <f t="shared" si="21"/>
        <v>70.680223027294772</v>
      </c>
      <c r="BP31" s="589">
        <f t="shared" si="21"/>
        <v>75.688188704792594</v>
      </c>
      <c r="BQ31" s="589">
        <f t="shared" si="21"/>
        <v>78.828677395933482</v>
      </c>
      <c r="BR31" s="589">
        <f t="shared" si="21"/>
        <v>117.03353655094548</v>
      </c>
      <c r="BS31" s="589">
        <f t="shared" si="21"/>
        <v>126.85276937274389</v>
      </c>
      <c r="BT31" s="589">
        <f t="shared" si="21"/>
        <v>115.48033128781674</v>
      </c>
      <c r="BU31" s="589">
        <f t="shared" si="21"/>
        <v>122.62634641984798</v>
      </c>
      <c r="BV31" s="589">
        <f t="shared" si="21"/>
        <v>114.6919320565672</v>
      </c>
      <c r="BW31" s="589">
        <f t="shared" si="21"/>
        <v>111.53658972686524</v>
      </c>
      <c r="BX31" s="589">
        <f t="shared" si="21"/>
        <v>93.901290158158503</v>
      </c>
      <c r="BY31" s="589">
        <f t="shared" si="21"/>
        <v>96.808115370212761</v>
      </c>
      <c r="BZ31" s="589">
        <f t="shared" si="21"/>
        <v>89.817042161247599</v>
      </c>
      <c r="CA31" s="589">
        <f t="shared" si="21"/>
        <v>78.504837234534321</v>
      </c>
      <c r="CB31" s="589">
        <f t="shared" si="21"/>
        <v>90.399659969386477</v>
      </c>
      <c r="CC31" s="589">
        <f t="shared" si="21"/>
        <v>85.946003459822833</v>
      </c>
      <c r="CD31" s="589">
        <f t="shared" si="21"/>
        <v>82.057382405539286</v>
      </c>
      <c r="CE31" s="589">
        <f t="shared" si="21"/>
        <v>79.669084384737516</v>
      </c>
      <c r="CF31" s="589">
        <f t="shared" si="21"/>
        <v>77.239858293571686</v>
      </c>
      <c r="CG31" s="589">
        <f t="shared" si="21"/>
        <v>74.801184691330292</v>
      </c>
      <c r="CH31" s="590">
        <f t="shared" si="21"/>
        <v>72.260777082727316</v>
      </c>
    </row>
    <row r="32" spans="1:86" s="414" customFormat="1" ht="24" customHeight="1" x14ac:dyDescent="0.25">
      <c r="A32" s="586"/>
      <c r="B32" s="238" t="s">
        <v>837</v>
      </c>
      <c r="C32" s="45"/>
      <c r="D32" s="587"/>
      <c r="E32" s="587"/>
      <c r="F32" s="587"/>
      <c r="G32" s="587"/>
      <c r="H32" s="587"/>
      <c r="I32" s="587"/>
      <c r="J32" s="587"/>
      <c r="K32" s="587"/>
      <c r="L32" s="587"/>
      <c r="M32" s="587"/>
      <c r="N32" s="587"/>
      <c r="O32" s="587"/>
      <c r="P32" s="587"/>
      <c r="Q32" s="587"/>
      <c r="R32" s="587"/>
      <c r="S32" s="587"/>
      <c r="T32" s="587"/>
      <c r="U32" s="587"/>
      <c r="V32" s="587"/>
      <c r="W32" s="587"/>
      <c r="X32" s="587"/>
      <c r="Y32" s="587"/>
      <c r="Z32" s="587"/>
      <c r="AA32" s="587"/>
      <c r="AB32" s="587"/>
      <c r="AC32" s="587"/>
      <c r="AD32" s="587"/>
      <c r="AE32" s="587"/>
      <c r="AF32" s="587"/>
      <c r="AG32" s="587"/>
      <c r="AH32" s="587"/>
      <c r="AI32" s="587"/>
      <c r="AJ32" s="587"/>
      <c r="AK32" s="587"/>
      <c r="AL32" s="587"/>
      <c r="AM32" s="587"/>
      <c r="AN32" s="587"/>
      <c r="AO32" s="587"/>
      <c r="AP32" s="587"/>
      <c r="AQ32" s="587"/>
      <c r="AR32" s="587"/>
      <c r="AS32" s="587"/>
      <c r="AT32" s="587"/>
      <c r="AU32" s="587"/>
      <c r="AV32" s="587"/>
      <c r="AW32" s="587"/>
      <c r="AX32" s="587"/>
      <c r="AY32" s="587"/>
      <c r="AZ32" s="587"/>
      <c r="BA32" s="587"/>
      <c r="BB32" s="587"/>
      <c r="BC32" s="587"/>
      <c r="BD32" s="587"/>
      <c r="BE32" s="587"/>
      <c r="BF32" s="587"/>
      <c r="BG32" s="587"/>
      <c r="BH32" s="587"/>
      <c r="BI32" s="587"/>
      <c r="BJ32" s="587"/>
      <c r="BK32" s="587"/>
      <c r="BL32" s="463">
        <v>8.6817187008750345</v>
      </c>
      <c r="BM32" s="463">
        <v>10.950193839478326</v>
      </c>
      <c r="BN32" s="463">
        <v>14.142629688353789</v>
      </c>
      <c r="BO32" s="463">
        <v>14.243962676238091</v>
      </c>
      <c r="BP32" s="463">
        <v>13.845510936349971</v>
      </c>
      <c r="BQ32" s="463">
        <v>13.288380245065783</v>
      </c>
      <c r="BR32" s="463">
        <v>53.357902149264866</v>
      </c>
      <c r="BS32" s="463">
        <v>61.831576518432428</v>
      </c>
      <c r="BT32" s="463">
        <v>57.136745784486358</v>
      </c>
      <c r="BU32" s="463">
        <v>66.466576494184849</v>
      </c>
      <c r="BV32" s="463">
        <v>54.833272963861752</v>
      </c>
      <c r="BW32" s="463">
        <v>57.138107441796549</v>
      </c>
      <c r="BX32" s="463">
        <v>51.827510429617185</v>
      </c>
      <c r="BY32" s="463">
        <v>51.76518184772511</v>
      </c>
      <c r="BZ32" s="463">
        <v>48.815736358108126</v>
      </c>
      <c r="CA32" s="463">
        <v>46.995739119187547</v>
      </c>
      <c r="CB32" s="463">
        <v>51.312609389929783</v>
      </c>
      <c r="CC32" s="463">
        <v>48.982494294100754</v>
      </c>
      <c r="CD32" s="463">
        <v>46.105338060484513</v>
      </c>
      <c r="CE32" s="463">
        <v>45.012695867728269</v>
      </c>
      <c r="CF32" s="463">
        <v>43.936398364628886</v>
      </c>
      <c r="CG32" s="463">
        <v>42.86608670860101</v>
      </c>
      <c r="CH32" s="464">
        <v>41.743160524329973</v>
      </c>
    </row>
    <row r="33" spans="1:86" x14ac:dyDescent="0.25">
      <c r="A33" s="433"/>
      <c r="B33" s="520" t="s">
        <v>838</v>
      </c>
      <c r="C33" s="515"/>
      <c r="D33" s="463"/>
      <c r="E33" s="463"/>
      <c r="F33" s="463"/>
      <c r="G33" s="463"/>
      <c r="H33" s="463"/>
      <c r="I33" s="463"/>
      <c r="J33" s="463"/>
      <c r="K33" s="463"/>
      <c r="L33" s="463"/>
      <c r="M33" s="463"/>
      <c r="N33" s="463"/>
      <c r="O33" s="463"/>
      <c r="P33" s="463"/>
      <c r="Q33" s="463"/>
      <c r="R33" s="463"/>
      <c r="S33" s="463"/>
      <c r="T33" s="463"/>
      <c r="U33" s="463"/>
      <c r="V33" s="463"/>
      <c r="W33" s="463"/>
      <c r="X33" s="463"/>
      <c r="Y33" s="463"/>
      <c r="Z33" s="463"/>
      <c r="AA33" s="463"/>
      <c r="AB33" s="463"/>
      <c r="AC33" s="463"/>
      <c r="AD33" s="463"/>
      <c r="AE33" s="463"/>
      <c r="AF33" s="463"/>
      <c r="AG33" s="463"/>
      <c r="AH33" s="463"/>
      <c r="AI33" s="463"/>
      <c r="AJ33" s="463"/>
      <c r="AK33" s="463"/>
      <c r="AL33" s="463"/>
      <c r="AM33" s="463"/>
      <c r="AN33" s="463"/>
      <c r="AO33" s="463"/>
      <c r="AP33" s="463"/>
      <c r="AQ33" s="463"/>
      <c r="AR33" s="463"/>
      <c r="AS33" s="463"/>
      <c r="AT33" s="463"/>
      <c r="AU33" s="463"/>
      <c r="AV33" s="463"/>
      <c r="AW33" s="463"/>
      <c r="AX33" s="463"/>
      <c r="AY33" s="463"/>
      <c r="AZ33" s="463"/>
      <c r="BA33" s="463"/>
      <c r="BB33" s="463"/>
      <c r="BC33" s="463"/>
      <c r="BD33" s="463"/>
      <c r="BE33" s="463"/>
      <c r="BF33" s="463"/>
      <c r="BG33" s="463"/>
      <c r="BH33" s="463"/>
      <c r="BI33" s="463"/>
      <c r="BJ33" s="463"/>
      <c r="BK33" s="463"/>
      <c r="BL33" s="463"/>
      <c r="BM33" s="463"/>
      <c r="BN33" s="463"/>
      <c r="BO33" s="463"/>
      <c r="BP33" s="463"/>
      <c r="BQ33" s="463"/>
      <c r="BR33" s="463"/>
      <c r="BS33" s="463"/>
      <c r="BT33" s="463"/>
      <c r="BU33" s="463"/>
      <c r="BV33" s="463"/>
      <c r="BW33" s="463">
        <v>13.521479764627669</v>
      </c>
      <c r="BX33" s="463">
        <v>10.377044665827091</v>
      </c>
      <c r="BY33" s="463">
        <v>10.413588130526787</v>
      </c>
      <c r="BZ33" s="463">
        <v>10.179849584826822</v>
      </c>
      <c r="CA33" s="463">
        <v>10.296676640171622</v>
      </c>
      <c r="CB33" s="463">
        <v>16.033910726039213</v>
      </c>
      <c r="CC33" s="463">
        <v>14.810566669009702</v>
      </c>
      <c r="CD33" s="463">
        <v>12.605334060484516</v>
      </c>
      <c r="CE33" s="463">
        <v>12.150862191609667</v>
      </c>
      <c r="CF33" s="463">
        <v>11.676317066635114</v>
      </c>
      <c r="CG33" s="463">
        <v>11.196443855746962</v>
      </c>
      <c r="CH33" s="464">
        <v>10.699349210602225</v>
      </c>
    </row>
    <row r="34" spans="1:86" s="431" customFormat="1" ht="21.75" customHeight="1" x14ac:dyDescent="0.25">
      <c r="A34" s="429"/>
      <c r="B34" s="591" t="s">
        <v>839</v>
      </c>
      <c r="C34" s="592"/>
      <c r="D34" s="572"/>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572"/>
      <c r="AJ34" s="572"/>
      <c r="AK34" s="572"/>
      <c r="AL34" s="572"/>
      <c r="AM34" s="572"/>
      <c r="AN34" s="572"/>
      <c r="AO34" s="572"/>
      <c r="AP34" s="572"/>
      <c r="AQ34" s="572"/>
      <c r="AR34" s="572"/>
      <c r="AS34" s="572"/>
      <c r="AT34" s="572"/>
      <c r="AU34" s="572"/>
      <c r="AV34" s="572"/>
      <c r="AW34" s="572"/>
      <c r="AX34" s="572"/>
      <c r="AY34" s="572"/>
      <c r="AZ34" s="572"/>
      <c r="BA34" s="572"/>
      <c r="BB34" s="572"/>
      <c r="BC34" s="572"/>
      <c r="BD34" s="572"/>
      <c r="BE34" s="572"/>
      <c r="BF34" s="572"/>
      <c r="BG34" s="572"/>
      <c r="BH34" s="572"/>
      <c r="BI34" s="572"/>
      <c r="BJ34" s="572"/>
      <c r="BK34" s="572"/>
      <c r="BL34" s="572"/>
      <c r="BM34" s="572"/>
      <c r="BN34" s="572"/>
      <c r="BO34" s="572"/>
      <c r="BP34" s="572"/>
      <c r="BQ34" s="572"/>
      <c r="BR34" s="572"/>
      <c r="BS34" s="572"/>
      <c r="BT34" s="572"/>
      <c r="BU34" s="572"/>
      <c r="BV34" s="572"/>
      <c r="BW34" s="572">
        <v>43.616627677168879</v>
      </c>
      <c r="BX34" s="572">
        <v>41.450465763790099</v>
      </c>
      <c r="BY34" s="572">
        <v>41.35159371719832</v>
      </c>
      <c r="BZ34" s="572">
        <v>38.635886773281307</v>
      </c>
      <c r="CA34" s="572">
        <v>36.699062479015929</v>
      </c>
      <c r="CB34" s="572">
        <v>35.278698663890573</v>
      </c>
      <c r="CC34" s="572">
        <v>34.171927625091051</v>
      </c>
      <c r="CD34" s="572">
        <v>33.500003999999997</v>
      </c>
      <c r="CE34" s="572">
        <v>32.8618336761186</v>
      </c>
      <c r="CF34" s="572">
        <v>32.260081297993771</v>
      </c>
      <c r="CG34" s="572">
        <v>31.669642852854047</v>
      </c>
      <c r="CH34" s="573">
        <v>31.043811313727751</v>
      </c>
    </row>
    <row r="35" spans="1:86" s="431" customFormat="1" ht="27" customHeight="1" thickBot="1" x14ac:dyDescent="0.3">
      <c r="A35" s="429"/>
      <c r="B35" s="522" t="s">
        <v>840</v>
      </c>
      <c r="C35" s="523"/>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c r="AN35" s="470"/>
      <c r="AO35" s="470"/>
      <c r="AP35" s="470"/>
      <c r="AQ35" s="470"/>
      <c r="AR35" s="470"/>
      <c r="AS35" s="470"/>
      <c r="AT35" s="470"/>
      <c r="AU35" s="470"/>
      <c r="AV35" s="470"/>
      <c r="AW35" s="470"/>
      <c r="AX35" s="470">
        <v>7.4150164945401782</v>
      </c>
      <c r="AY35" s="470">
        <v>8.5838637970202836</v>
      </c>
      <c r="AZ35" s="470">
        <v>10.976551691140887</v>
      </c>
      <c r="BA35" s="470">
        <v>9.9633040006442055</v>
      </c>
      <c r="BB35" s="470">
        <v>16.41178906312124</v>
      </c>
      <c r="BC35" s="470">
        <v>20.639503660707732</v>
      </c>
      <c r="BD35" s="470">
        <v>22.993578448485817</v>
      </c>
      <c r="BE35" s="470">
        <v>27.338392598506431</v>
      </c>
      <c r="BF35" s="470">
        <v>36.667240720980487</v>
      </c>
      <c r="BG35" s="470">
        <v>35.11885658943369</v>
      </c>
      <c r="BH35" s="470">
        <v>36.399034190514307</v>
      </c>
      <c r="BI35" s="470">
        <v>42.377964320751332</v>
      </c>
      <c r="BJ35" s="470">
        <v>43.227117478696925</v>
      </c>
      <c r="BK35" s="470">
        <v>44.839130850318647</v>
      </c>
      <c r="BL35" s="470">
        <v>49.707528747960033</v>
      </c>
      <c r="BM35" s="470">
        <v>54.756480994262454</v>
      </c>
      <c r="BN35" s="470">
        <v>58.445436639458293</v>
      </c>
      <c r="BO35" s="470">
        <v>56.436260351056674</v>
      </c>
      <c r="BP35" s="470">
        <v>61.84267776844262</v>
      </c>
      <c r="BQ35" s="470">
        <v>65.540297150867701</v>
      </c>
      <c r="BR35" s="470">
        <v>63.675634401680618</v>
      </c>
      <c r="BS35" s="470">
        <v>65.021192854311465</v>
      </c>
      <c r="BT35" s="470">
        <v>58.343585503330374</v>
      </c>
      <c r="BU35" s="470">
        <v>56.159769925663134</v>
      </c>
      <c r="BV35" s="470">
        <v>59.858659092705452</v>
      </c>
      <c r="BW35" s="470">
        <v>54.398482285068695</v>
      </c>
      <c r="BX35" s="470">
        <v>42.073779728541318</v>
      </c>
      <c r="BY35" s="470">
        <v>45.042933522487658</v>
      </c>
      <c r="BZ35" s="470">
        <v>41.001305803139473</v>
      </c>
      <c r="CA35" s="470">
        <v>31.50909811534677</v>
      </c>
      <c r="CB35" s="470">
        <v>39.087050579456694</v>
      </c>
      <c r="CC35" s="470">
        <v>36.963509165722073</v>
      </c>
      <c r="CD35" s="470">
        <v>35.952044345054773</v>
      </c>
      <c r="CE35" s="470">
        <v>34.656388517009248</v>
      </c>
      <c r="CF35" s="470">
        <v>33.3034599289428</v>
      </c>
      <c r="CG35" s="470">
        <v>31.935097982729285</v>
      </c>
      <c r="CH35" s="471">
        <v>30.517616558397346</v>
      </c>
    </row>
    <row r="36" spans="1:86" ht="39.75" customHeight="1" x14ac:dyDescent="0.3">
      <c r="A36" s="490"/>
      <c r="B36" s="594" t="s">
        <v>843</v>
      </c>
      <c r="C36" s="437"/>
      <c r="D36" s="477" t="s">
        <v>680</v>
      </c>
      <c r="E36" s="477" t="s">
        <v>681</v>
      </c>
      <c r="F36" s="477" t="s">
        <v>682</v>
      </c>
      <c r="G36" s="477" t="s">
        <v>683</v>
      </c>
      <c r="H36" s="477" t="s">
        <v>684</v>
      </c>
      <c r="I36" s="477" t="s">
        <v>685</v>
      </c>
      <c r="J36" s="477" t="s">
        <v>686</v>
      </c>
      <c r="K36" s="477" t="s">
        <v>687</v>
      </c>
      <c r="L36" s="477" t="s">
        <v>688</v>
      </c>
      <c r="M36" s="477" t="s">
        <v>689</v>
      </c>
      <c r="N36" s="477" t="s">
        <v>690</v>
      </c>
      <c r="O36" s="477" t="s">
        <v>691</v>
      </c>
      <c r="P36" s="477" t="s">
        <v>692</v>
      </c>
      <c r="Q36" s="477" t="s">
        <v>693</v>
      </c>
      <c r="R36" s="477" t="s">
        <v>694</v>
      </c>
      <c r="S36" s="477" t="s">
        <v>695</v>
      </c>
      <c r="T36" s="477" t="s">
        <v>696</v>
      </c>
      <c r="U36" s="477" t="s">
        <v>697</v>
      </c>
      <c r="V36" s="477" t="s">
        <v>698</v>
      </c>
      <c r="W36" s="477" t="s">
        <v>699</v>
      </c>
      <c r="X36" s="477" t="s">
        <v>700</v>
      </c>
      <c r="Y36" s="477" t="s">
        <v>701</v>
      </c>
      <c r="Z36" s="477" t="s">
        <v>702</v>
      </c>
      <c r="AA36" s="477" t="s">
        <v>703</v>
      </c>
      <c r="AB36" s="477" t="s">
        <v>704</v>
      </c>
      <c r="AC36" s="477" t="s">
        <v>705</v>
      </c>
      <c r="AD36" s="477" t="s">
        <v>706</v>
      </c>
      <c r="AE36" s="477" t="s">
        <v>707</v>
      </c>
      <c r="AF36" s="477" t="s">
        <v>708</v>
      </c>
      <c r="AG36" s="477" t="s">
        <v>709</v>
      </c>
      <c r="AH36" s="477" t="s">
        <v>710</v>
      </c>
      <c r="AI36" s="477" t="s">
        <v>711</v>
      </c>
      <c r="AJ36" s="477" t="s">
        <v>712</v>
      </c>
      <c r="AK36" s="477" t="s">
        <v>713</v>
      </c>
      <c r="AL36" s="477" t="s">
        <v>714</v>
      </c>
      <c r="AM36" s="477" t="s">
        <v>715</v>
      </c>
      <c r="AN36" s="477" t="s">
        <v>716</v>
      </c>
      <c r="AO36" s="477" t="s">
        <v>717</v>
      </c>
      <c r="AP36" s="477" t="s">
        <v>718</v>
      </c>
      <c r="AQ36" s="477" t="s">
        <v>719</v>
      </c>
      <c r="AR36" s="477" t="s">
        <v>720</v>
      </c>
      <c r="AS36" s="477" t="s">
        <v>721</v>
      </c>
      <c r="AT36" s="477" t="s">
        <v>722</v>
      </c>
      <c r="AU36" s="477" t="s">
        <v>723</v>
      </c>
      <c r="AV36" s="477" t="s">
        <v>724</v>
      </c>
      <c r="AW36" s="477" t="s">
        <v>725</v>
      </c>
      <c r="AX36" s="477" t="s">
        <v>726</v>
      </c>
      <c r="AY36" s="477" t="s">
        <v>727</v>
      </c>
      <c r="AZ36" s="477" t="s">
        <v>728</v>
      </c>
      <c r="BA36" s="477" t="s">
        <v>729</v>
      </c>
      <c r="BB36" s="477" t="s">
        <v>730</v>
      </c>
      <c r="BC36" s="477" t="s">
        <v>731</v>
      </c>
      <c r="BD36" s="477" t="s">
        <v>732</v>
      </c>
      <c r="BE36" s="477" t="s">
        <v>733</v>
      </c>
      <c r="BF36" s="477" t="s">
        <v>734</v>
      </c>
      <c r="BG36" s="477" t="s">
        <v>735</v>
      </c>
      <c r="BH36" s="477" t="s">
        <v>736</v>
      </c>
      <c r="BI36" s="477" t="s">
        <v>737</v>
      </c>
      <c r="BJ36" s="477" t="s">
        <v>738</v>
      </c>
      <c r="BK36" s="477" t="s">
        <v>739</v>
      </c>
      <c r="BL36" s="477" t="s">
        <v>740</v>
      </c>
      <c r="BM36" s="477" t="s">
        <v>741</v>
      </c>
      <c r="BN36" s="477" t="s">
        <v>742</v>
      </c>
      <c r="BO36" s="477" t="s">
        <v>743</v>
      </c>
      <c r="BP36" s="477" t="s">
        <v>744</v>
      </c>
      <c r="BQ36" s="477" t="s">
        <v>745</v>
      </c>
      <c r="BR36" s="477" t="s">
        <v>746</v>
      </c>
      <c r="BS36" s="477" t="s">
        <v>747</v>
      </c>
      <c r="BT36" s="477" t="s">
        <v>748</v>
      </c>
      <c r="BU36" s="477" t="s">
        <v>749</v>
      </c>
      <c r="BV36" s="477" t="s">
        <v>750</v>
      </c>
      <c r="BW36" s="477" t="s">
        <v>751</v>
      </c>
      <c r="BX36" s="477" t="s">
        <v>752</v>
      </c>
      <c r="BY36" s="477" t="s">
        <v>753</v>
      </c>
      <c r="BZ36" s="477" t="s">
        <v>754</v>
      </c>
      <c r="CA36" s="477" t="s">
        <v>755</v>
      </c>
      <c r="CB36" s="477" t="s">
        <v>756</v>
      </c>
      <c r="CC36" s="477" t="s">
        <v>757</v>
      </c>
      <c r="CD36" s="477" t="s">
        <v>758</v>
      </c>
      <c r="CE36" s="477" t="s">
        <v>759</v>
      </c>
      <c r="CF36" s="477" t="s">
        <v>760</v>
      </c>
      <c r="CG36" s="477" t="s">
        <v>761</v>
      </c>
      <c r="CH36" s="478" t="s">
        <v>762</v>
      </c>
    </row>
    <row r="37" spans="1:86" ht="15.6" x14ac:dyDescent="0.3">
      <c r="A37" s="479"/>
      <c r="B37" s="123" t="s">
        <v>608</v>
      </c>
      <c r="D37" s="595" t="s">
        <v>616</v>
      </c>
      <c r="E37" s="595" t="s">
        <v>616</v>
      </c>
      <c r="F37" s="595" t="s">
        <v>616</v>
      </c>
      <c r="G37" s="595" t="s">
        <v>616</v>
      </c>
      <c r="H37" s="595" t="s">
        <v>616</v>
      </c>
      <c r="I37" s="595" t="s">
        <v>616</v>
      </c>
      <c r="J37" s="595" t="s">
        <v>616</v>
      </c>
      <c r="K37" s="595" t="s">
        <v>616</v>
      </c>
      <c r="L37" s="595" t="s">
        <v>616</v>
      </c>
      <c r="M37" s="595" t="s">
        <v>616</v>
      </c>
      <c r="N37" s="595" t="s">
        <v>616</v>
      </c>
      <c r="O37" s="595" t="s">
        <v>616</v>
      </c>
      <c r="P37" s="595" t="s">
        <v>616</v>
      </c>
      <c r="Q37" s="595" t="s">
        <v>616</v>
      </c>
      <c r="R37" s="595" t="s">
        <v>616</v>
      </c>
      <c r="S37" s="595" t="s">
        <v>616</v>
      </c>
      <c r="T37" s="595" t="s">
        <v>616</v>
      </c>
      <c r="U37" s="595" t="s">
        <v>616</v>
      </c>
      <c r="V37" s="595" t="s">
        <v>616</v>
      </c>
      <c r="W37" s="595" t="s">
        <v>616</v>
      </c>
      <c r="X37" s="595" t="s">
        <v>616</v>
      </c>
      <c r="Y37" s="595" t="s">
        <v>616</v>
      </c>
      <c r="Z37" s="595" t="s">
        <v>616</v>
      </c>
      <c r="AA37" s="595" t="s">
        <v>616</v>
      </c>
      <c r="AB37" s="595" t="s">
        <v>616</v>
      </c>
      <c r="AC37" s="595" t="s">
        <v>616</v>
      </c>
      <c r="AD37" s="595" t="s">
        <v>616</v>
      </c>
      <c r="AE37" s="595" t="s">
        <v>616</v>
      </c>
      <c r="AF37" s="595" t="s">
        <v>616</v>
      </c>
      <c r="AG37" s="595" t="s">
        <v>616</v>
      </c>
      <c r="AH37" s="595" t="s">
        <v>616</v>
      </c>
      <c r="AI37" s="595" t="s">
        <v>616</v>
      </c>
      <c r="AJ37" s="595" t="s">
        <v>616</v>
      </c>
      <c r="AK37" s="595" t="s">
        <v>616</v>
      </c>
      <c r="AL37" s="595" t="s">
        <v>616</v>
      </c>
      <c r="AM37" s="595" t="s">
        <v>616</v>
      </c>
      <c r="AN37" s="595" t="s">
        <v>616</v>
      </c>
      <c r="AO37" s="595" t="s">
        <v>616</v>
      </c>
      <c r="AP37" s="595" t="s">
        <v>616</v>
      </c>
      <c r="AQ37" s="595" t="s">
        <v>616</v>
      </c>
      <c r="AR37" s="595" t="s">
        <v>616</v>
      </c>
      <c r="AS37" s="595" t="s">
        <v>616</v>
      </c>
      <c r="AT37" s="595" t="s">
        <v>616</v>
      </c>
      <c r="AU37" s="595" t="s">
        <v>616</v>
      </c>
      <c r="AV37" s="595" t="s">
        <v>616</v>
      </c>
      <c r="AW37" s="595" t="s">
        <v>616</v>
      </c>
      <c r="AX37" s="595" t="s">
        <v>616</v>
      </c>
      <c r="AY37" s="595" t="s">
        <v>616</v>
      </c>
      <c r="AZ37" s="595" t="s">
        <v>616</v>
      </c>
      <c r="BA37" s="595" t="s">
        <v>616</v>
      </c>
      <c r="BB37" s="595" t="s">
        <v>616</v>
      </c>
      <c r="BC37" s="595" t="s">
        <v>616</v>
      </c>
      <c r="BD37" s="595" t="s">
        <v>616</v>
      </c>
      <c r="BE37" s="595" t="s">
        <v>616</v>
      </c>
      <c r="BF37" s="595" t="s">
        <v>616</v>
      </c>
      <c r="BG37" s="457">
        <v>342</v>
      </c>
      <c r="BH37" s="457">
        <v>341</v>
      </c>
      <c r="BI37" s="457">
        <v>339</v>
      </c>
      <c r="BJ37" s="457">
        <v>336</v>
      </c>
      <c r="BK37" s="457">
        <v>332</v>
      </c>
      <c r="BL37" s="457">
        <v>327</v>
      </c>
      <c r="BM37" s="457">
        <v>325</v>
      </c>
      <c r="BN37" s="457">
        <v>327</v>
      </c>
      <c r="BO37" s="457">
        <v>324</v>
      </c>
      <c r="BP37" s="457">
        <v>318</v>
      </c>
      <c r="BQ37" s="457">
        <v>320</v>
      </c>
      <c r="BR37" s="457">
        <v>314</v>
      </c>
      <c r="BS37" s="457">
        <v>308</v>
      </c>
      <c r="BT37" s="457">
        <v>301</v>
      </c>
      <c r="BU37" s="457">
        <v>292</v>
      </c>
      <c r="BV37" s="457">
        <v>284</v>
      </c>
      <c r="BW37" s="457">
        <v>276</v>
      </c>
      <c r="BX37" s="458">
        <v>237</v>
      </c>
      <c r="BY37" s="458">
        <v>228</v>
      </c>
      <c r="BZ37" s="458">
        <v>221</v>
      </c>
      <c r="CA37" s="458">
        <v>213</v>
      </c>
      <c r="CB37" s="458">
        <v>205</v>
      </c>
      <c r="CC37" s="458">
        <v>197</v>
      </c>
      <c r="CD37" s="458">
        <v>189</v>
      </c>
      <c r="CE37" s="458">
        <v>181</v>
      </c>
      <c r="CF37" s="458">
        <v>173</v>
      </c>
      <c r="CG37" s="458">
        <v>165</v>
      </c>
      <c r="CH37" s="466">
        <v>157</v>
      </c>
    </row>
    <row r="38" spans="1:86" x14ac:dyDescent="0.25">
      <c r="B38" s="479" t="s">
        <v>523</v>
      </c>
      <c r="D38" s="462">
        <v>0</v>
      </c>
      <c r="E38" s="462">
        <v>0</v>
      </c>
      <c r="F38" s="462">
        <v>0</v>
      </c>
      <c r="G38" s="462">
        <v>0</v>
      </c>
      <c r="H38" s="462">
        <v>0</v>
      </c>
      <c r="I38" s="462">
        <v>0</v>
      </c>
      <c r="J38" s="462">
        <v>0</v>
      </c>
      <c r="K38" s="462">
        <v>0</v>
      </c>
      <c r="L38" s="462">
        <v>0</v>
      </c>
      <c r="M38" s="462">
        <v>0</v>
      </c>
      <c r="N38" s="462">
        <v>0</v>
      </c>
      <c r="O38" s="462">
        <v>0</v>
      </c>
      <c r="P38" s="462">
        <v>0</v>
      </c>
      <c r="Q38" s="462">
        <v>0</v>
      </c>
      <c r="R38" s="462">
        <v>0</v>
      </c>
      <c r="S38" s="462">
        <v>0</v>
      </c>
      <c r="T38" s="462">
        <v>0</v>
      </c>
      <c r="U38" s="462">
        <v>0</v>
      </c>
      <c r="V38" s="462">
        <v>0</v>
      </c>
      <c r="W38" s="462">
        <v>0</v>
      </c>
      <c r="X38" s="462">
        <v>0</v>
      </c>
      <c r="Y38" s="462">
        <v>0</v>
      </c>
      <c r="Z38" s="462">
        <v>0</v>
      </c>
      <c r="AA38" s="462">
        <v>0</v>
      </c>
      <c r="AB38" s="462">
        <v>0</v>
      </c>
      <c r="AC38" s="462">
        <v>0</v>
      </c>
      <c r="AD38" s="462">
        <v>0</v>
      </c>
      <c r="AE38" s="462">
        <v>0</v>
      </c>
      <c r="AF38" s="462">
        <v>0</v>
      </c>
      <c r="AG38" s="462">
        <v>0</v>
      </c>
      <c r="AH38" s="462">
        <v>0</v>
      </c>
      <c r="AI38" s="462">
        <v>0</v>
      </c>
      <c r="AJ38" s="462">
        <v>0</v>
      </c>
      <c r="AK38" s="462">
        <v>0</v>
      </c>
      <c r="AL38" s="462">
        <v>0</v>
      </c>
      <c r="AM38" s="462">
        <v>0</v>
      </c>
      <c r="AN38" s="462">
        <v>0</v>
      </c>
      <c r="AO38" s="462">
        <v>0</v>
      </c>
      <c r="AP38" s="462">
        <v>0</v>
      </c>
      <c r="AQ38" s="462">
        <v>0</v>
      </c>
      <c r="AR38" s="462">
        <v>0</v>
      </c>
      <c r="AS38" s="462">
        <v>0</v>
      </c>
      <c r="AT38" s="462">
        <v>0</v>
      </c>
      <c r="AU38" s="462">
        <v>0</v>
      </c>
      <c r="AV38" s="462">
        <v>0</v>
      </c>
      <c r="AW38" s="462">
        <v>0</v>
      </c>
      <c r="AX38" s="462">
        <v>0</v>
      </c>
      <c r="AY38" s="462">
        <v>0</v>
      </c>
      <c r="AZ38" s="462">
        <v>0</v>
      </c>
      <c r="BA38" s="462">
        <v>0</v>
      </c>
      <c r="BB38" s="462">
        <v>0</v>
      </c>
      <c r="BC38" s="462">
        <v>0</v>
      </c>
      <c r="BD38" s="462">
        <v>0</v>
      </c>
      <c r="BE38" s="462">
        <v>0</v>
      </c>
      <c r="BF38" s="462">
        <v>0</v>
      </c>
      <c r="BG38" s="462">
        <v>192</v>
      </c>
      <c r="BH38" s="462">
        <v>187</v>
      </c>
      <c r="BI38" s="462">
        <v>182</v>
      </c>
      <c r="BJ38" s="462">
        <v>176</v>
      </c>
      <c r="BK38" s="462">
        <v>170</v>
      </c>
      <c r="BL38" s="462">
        <v>163</v>
      </c>
      <c r="BM38" s="462">
        <v>156</v>
      </c>
      <c r="BN38" s="462">
        <v>152</v>
      </c>
      <c r="BO38" s="462">
        <v>145</v>
      </c>
      <c r="BP38" s="462">
        <v>137</v>
      </c>
      <c r="BQ38" s="462">
        <v>137</v>
      </c>
      <c r="BR38" s="462">
        <v>131</v>
      </c>
      <c r="BS38" s="462">
        <v>125</v>
      </c>
      <c r="BT38" s="462">
        <v>120</v>
      </c>
      <c r="BU38" s="462">
        <v>114</v>
      </c>
      <c r="BV38" s="462">
        <v>108</v>
      </c>
      <c r="BW38" s="462">
        <v>105</v>
      </c>
      <c r="BX38" s="463">
        <v>89</v>
      </c>
      <c r="BY38" s="463">
        <v>84</v>
      </c>
      <c r="BZ38" s="463">
        <v>79</v>
      </c>
      <c r="CA38" s="463">
        <v>73</v>
      </c>
      <c r="CB38" s="463">
        <v>67</v>
      </c>
      <c r="CC38" s="463">
        <v>62</v>
      </c>
      <c r="CD38" s="463">
        <v>58</v>
      </c>
      <c r="CE38" s="463">
        <v>56</v>
      </c>
      <c r="CF38" s="463">
        <v>52</v>
      </c>
      <c r="CG38" s="463">
        <v>47</v>
      </c>
      <c r="CH38" s="464">
        <v>43</v>
      </c>
    </row>
    <row r="39" spans="1:86" x14ac:dyDescent="0.25">
      <c r="B39" s="479" t="s">
        <v>524</v>
      </c>
      <c r="D39" s="462">
        <v>0</v>
      </c>
      <c r="E39" s="462">
        <v>0</v>
      </c>
      <c r="F39" s="462">
        <v>0</v>
      </c>
      <c r="G39" s="462">
        <v>0</v>
      </c>
      <c r="H39" s="462">
        <v>0</v>
      </c>
      <c r="I39" s="462">
        <v>0</v>
      </c>
      <c r="J39" s="462">
        <v>0</v>
      </c>
      <c r="K39" s="462">
        <v>0</v>
      </c>
      <c r="L39" s="462">
        <v>0</v>
      </c>
      <c r="M39" s="462">
        <v>0</v>
      </c>
      <c r="N39" s="462">
        <v>0</v>
      </c>
      <c r="O39" s="462">
        <v>0</v>
      </c>
      <c r="P39" s="462">
        <v>0</v>
      </c>
      <c r="Q39" s="462">
        <v>0</v>
      </c>
      <c r="R39" s="462">
        <v>0</v>
      </c>
      <c r="S39" s="462">
        <v>0</v>
      </c>
      <c r="T39" s="462">
        <v>0</v>
      </c>
      <c r="U39" s="462">
        <v>0</v>
      </c>
      <c r="V39" s="462">
        <v>0</v>
      </c>
      <c r="W39" s="462">
        <v>0</v>
      </c>
      <c r="X39" s="462">
        <v>0</v>
      </c>
      <c r="Y39" s="462">
        <v>0</v>
      </c>
      <c r="Z39" s="462">
        <v>0</v>
      </c>
      <c r="AA39" s="462">
        <v>0</v>
      </c>
      <c r="AB39" s="462">
        <v>0</v>
      </c>
      <c r="AC39" s="462">
        <v>0</v>
      </c>
      <c r="AD39" s="462">
        <v>0</v>
      </c>
      <c r="AE39" s="462">
        <v>0</v>
      </c>
      <c r="AF39" s="462">
        <v>0</v>
      </c>
      <c r="AG39" s="462">
        <v>0</v>
      </c>
      <c r="AH39" s="462">
        <v>0</v>
      </c>
      <c r="AI39" s="462">
        <v>0</v>
      </c>
      <c r="AJ39" s="462">
        <v>0</v>
      </c>
      <c r="AK39" s="462">
        <v>0</v>
      </c>
      <c r="AL39" s="462">
        <v>0</v>
      </c>
      <c r="AM39" s="462">
        <v>0</v>
      </c>
      <c r="AN39" s="462">
        <v>0</v>
      </c>
      <c r="AO39" s="462">
        <v>0</v>
      </c>
      <c r="AP39" s="462">
        <v>0</v>
      </c>
      <c r="AQ39" s="462">
        <v>0</v>
      </c>
      <c r="AR39" s="462">
        <v>0</v>
      </c>
      <c r="AS39" s="462">
        <v>0</v>
      </c>
      <c r="AT39" s="462">
        <v>0</v>
      </c>
      <c r="AU39" s="462">
        <v>0</v>
      </c>
      <c r="AV39" s="462">
        <v>0</v>
      </c>
      <c r="AW39" s="462">
        <v>0</v>
      </c>
      <c r="AX39" s="462">
        <v>0</v>
      </c>
      <c r="AY39" s="462">
        <v>0</v>
      </c>
      <c r="AZ39" s="462">
        <v>0</v>
      </c>
      <c r="BA39" s="462">
        <v>0</v>
      </c>
      <c r="BB39" s="462">
        <v>0</v>
      </c>
      <c r="BC39" s="462">
        <v>0</v>
      </c>
      <c r="BD39" s="462">
        <v>0</v>
      </c>
      <c r="BE39" s="462">
        <v>0</v>
      </c>
      <c r="BF39" s="462">
        <v>0</v>
      </c>
      <c r="BG39" s="462">
        <v>150</v>
      </c>
      <c r="BH39" s="462">
        <v>153</v>
      </c>
      <c r="BI39" s="462">
        <v>156</v>
      </c>
      <c r="BJ39" s="462">
        <v>159</v>
      </c>
      <c r="BK39" s="462">
        <v>162</v>
      </c>
      <c r="BL39" s="462">
        <v>164</v>
      </c>
      <c r="BM39" s="462">
        <v>169</v>
      </c>
      <c r="BN39" s="462">
        <v>175</v>
      </c>
      <c r="BO39" s="462">
        <v>179</v>
      </c>
      <c r="BP39" s="462">
        <v>181</v>
      </c>
      <c r="BQ39" s="462">
        <v>183</v>
      </c>
      <c r="BR39" s="462">
        <v>183</v>
      </c>
      <c r="BS39" s="462">
        <v>183</v>
      </c>
      <c r="BT39" s="462">
        <v>181</v>
      </c>
      <c r="BU39" s="462">
        <v>178</v>
      </c>
      <c r="BV39" s="462">
        <v>176</v>
      </c>
      <c r="BW39" s="462">
        <v>171</v>
      </c>
      <c r="BX39" s="463">
        <v>147</v>
      </c>
      <c r="BY39" s="463">
        <v>145</v>
      </c>
      <c r="BZ39" s="463">
        <v>142</v>
      </c>
      <c r="CA39" s="463">
        <v>140</v>
      </c>
      <c r="CB39" s="463">
        <v>138</v>
      </c>
      <c r="CC39" s="463">
        <v>136</v>
      </c>
      <c r="CD39" s="463">
        <v>131</v>
      </c>
      <c r="CE39" s="463">
        <v>125</v>
      </c>
      <c r="CF39" s="463">
        <v>121</v>
      </c>
      <c r="CG39" s="463">
        <v>118</v>
      </c>
      <c r="CH39" s="464">
        <v>114</v>
      </c>
    </row>
    <row r="40" spans="1:86" s="287" customFormat="1" ht="15.6" x14ac:dyDescent="0.3">
      <c r="A40" s="467"/>
      <c r="B40" s="461" t="s">
        <v>648</v>
      </c>
      <c r="C40" s="467"/>
      <c r="D40" s="457">
        <v>0</v>
      </c>
      <c r="E40" s="457">
        <v>0</v>
      </c>
      <c r="F40" s="457">
        <v>0</v>
      </c>
      <c r="G40" s="457">
        <v>0</v>
      </c>
      <c r="H40" s="457">
        <v>0</v>
      </c>
      <c r="I40" s="457">
        <v>0</v>
      </c>
      <c r="J40" s="457">
        <v>0</v>
      </c>
      <c r="K40" s="457">
        <v>0</v>
      </c>
      <c r="L40" s="457">
        <v>0</v>
      </c>
      <c r="M40" s="457">
        <v>0</v>
      </c>
      <c r="N40" s="457">
        <v>0</v>
      </c>
      <c r="O40" s="457">
        <v>0</v>
      </c>
      <c r="P40" s="457">
        <v>0</v>
      </c>
      <c r="Q40" s="457">
        <v>0</v>
      </c>
      <c r="R40" s="457">
        <v>0</v>
      </c>
      <c r="S40" s="457">
        <v>0</v>
      </c>
      <c r="T40" s="457">
        <v>0</v>
      </c>
      <c r="U40" s="457">
        <v>0</v>
      </c>
      <c r="V40" s="457">
        <v>0</v>
      </c>
      <c r="W40" s="457">
        <v>0</v>
      </c>
      <c r="X40" s="457">
        <v>0</v>
      </c>
      <c r="Y40" s="457">
        <v>0</v>
      </c>
      <c r="Z40" s="457">
        <v>0</v>
      </c>
      <c r="AA40" s="457">
        <v>0</v>
      </c>
      <c r="AB40" s="457">
        <v>0</v>
      </c>
      <c r="AC40" s="457">
        <v>0</v>
      </c>
      <c r="AD40" s="457">
        <v>0</v>
      </c>
      <c r="AE40" s="457">
        <v>0</v>
      </c>
      <c r="AF40" s="457">
        <v>0</v>
      </c>
      <c r="AG40" s="457">
        <v>0</v>
      </c>
      <c r="AH40" s="457">
        <v>0</v>
      </c>
      <c r="AI40" s="457">
        <v>0</v>
      </c>
      <c r="AJ40" s="457">
        <v>0</v>
      </c>
      <c r="AK40" s="457">
        <v>0</v>
      </c>
      <c r="AL40" s="457">
        <v>0</v>
      </c>
      <c r="AM40" s="457">
        <v>0</v>
      </c>
      <c r="AN40" s="457">
        <v>0</v>
      </c>
      <c r="AO40" s="457">
        <v>0</v>
      </c>
      <c r="AP40" s="457">
        <v>0</v>
      </c>
      <c r="AQ40" s="457">
        <v>0</v>
      </c>
      <c r="AR40" s="457">
        <v>0</v>
      </c>
      <c r="AS40" s="457">
        <v>0</v>
      </c>
      <c r="AT40" s="457">
        <v>0</v>
      </c>
      <c r="AU40" s="457">
        <v>25</v>
      </c>
      <c r="AV40" s="457">
        <v>24</v>
      </c>
      <c r="AW40" s="457">
        <v>22</v>
      </c>
      <c r="AX40" s="457">
        <v>21</v>
      </c>
      <c r="AY40" s="457">
        <v>19</v>
      </c>
      <c r="AZ40" s="457">
        <v>17</v>
      </c>
      <c r="BA40" s="457">
        <v>16</v>
      </c>
      <c r="BB40" s="457">
        <v>16</v>
      </c>
      <c r="BC40" s="457">
        <v>16</v>
      </c>
      <c r="BD40" s="457">
        <v>15</v>
      </c>
      <c r="BE40" s="457">
        <v>13</v>
      </c>
      <c r="BF40" s="457">
        <v>12</v>
      </c>
      <c r="BG40" s="457">
        <v>11</v>
      </c>
      <c r="BH40" s="457">
        <v>11</v>
      </c>
      <c r="BI40" s="457">
        <v>10</v>
      </c>
      <c r="BJ40" s="457">
        <v>9</v>
      </c>
      <c r="BK40" s="457">
        <v>9</v>
      </c>
      <c r="BL40" s="457">
        <v>8</v>
      </c>
      <c r="BM40" s="457">
        <v>8</v>
      </c>
      <c r="BN40" s="457">
        <v>7</v>
      </c>
      <c r="BO40" s="457">
        <v>7</v>
      </c>
      <c r="BP40" s="457">
        <v>6</v>
      </c>
      <c r="BQ40" s="457">
        <v>6</v>
      </c>
      <c r="BR40" s="457">
        <v>5</v>
      </c>
      <c r="BS40" s="457">
        <v>5</v>
      </c>
      <c r="BT40" s="457">
        <v>4</v>
      </c>
      <c r="BU40" s="457">
        <v>4</v>
      </c>
      <c r="BV40" s="457">
        <v>4</v>
      </c>
      <c r="BW40" s="457">
        <v>3</v>
      </c>
      <c r="BX40" s="458">
        <v>3</v>
      </c>
      <c r="BY40" s="458">
        <v>2</v>
      </c>
      <c r="BZ40" s="458">
        <v>2</v>
      </c>
      <c r="CA40" s="458">
        <v>2</v>
      </c>
      <c r="CB40" s="458">
        <v>2</v>
      </c>
      <c r="CC40" s="458">
        <v>2</v>
      </c>
      <c r="CD40" s="458">
        <v>1</v>
      </c>
      <c r="CE40" s="458">
        <v>1</v>
      </c>
      <c r="CF40" s="458">
        <v>1</v>
      </c>
      <c r="CG40" s="458">
        <v>1</v>
      </c>
      <c r="CH40" s="466">
        <v>1</v>
      </c>
    </row>
    <row r="41" spans="1:86" ht="16.5" customHeight="1" thickBot="1" x14ac:dyDescent="0.3">
      <c r="A41" s="596"/>
      <c r="B41" s="137" t="s">
        <v>844</v>
      </c>
      <c r="C41" s="482"/>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B41" s="496"/>
      <c r="AC41" s="496"/>
      <c r="AD41" s="496"/>
      <c r="AE41" s="496"/>
      <c r="AF41" s="496"/>
      <c r="AG41" s="496"/>
      <c r="AH41" s="496"/>
      <c r="AI41" s="496"/>
      <c r="AJ41" s="496"/>
      <c r="AK41" s="496"/>
      <c r="AL41" s="496"/>
      <c r="AM41" s="496"/>
      <c r="AN41" s="496"/>
      <c r="AO41" s="496"/>
      <c r="AP41" s="496"/>
      <c r="AQ41" s="496"/>
      <c r="AR41" s="496"/>
      <c r="AS41" s="496"/>
      <c r="AT41" s="496"/>
      <c r="AU41" s="496"/>
      <c r="AV41" s="496"/>
      <c r="AW41" s="496"/>
      <c r="AX41" s="496"/>
      <c r="AY41" s="496"/>
      <c r="AZ41" s="496"/>
      <c r="BA41" s="496"/>
      <c r="BB41" s="496"/>
      <c r="BC41" s="496"/>
      <c r="BD41" s="496"/>
      <c r="BE41" s="496"/>
      <c r="BF41" s="496"/>
      <c r="BG41" s="496"/>
      <c r="BH41" s="496"/>
      <c r="BI41" s="496"/>
      <c r="BJ41" s="496"/>
      <c r="BK41" s="496"/>
      <c r="BL41" s="496"/>
      <c r="BM41" s="496"/>
      <c r="BN41" s="496"/>
      <c r="BO41" s="496"/>
      <c r="BP41" s="496"/>
      <c r="BQ41" s="496"/>
      <c r="BR41" s="496"/>
      <c r="BS41" s="496"/>
      <c r="BT41" s="496"/>
      <c r="BU41" s="496"/>
      <c r="BV41" s="496"/>
      <c r="BW41" s="496"/>
      <c r="BX41" s="496"/>
      <c r="BY41" s="496"/>
      <c r="BZ41" s="496"/>
      <c r="CA41" s="496"/>
      <c r="CB41" s="496"/>
      <c r="CC41" s="496"/>
      <c r="CD41" s="496"/>
      <c r="CE41" s="496"/>
      <c r="CF41" s="496"/>
      <c r="CG41" s="496"/>
      <c r="CH41" s="497"/>
    </row>
    <row r="149" spans="86:86" x14ac:dyDescent="0.25">
      <c r="CH149" s="455"/>
    </row>
  </sheetData>
  <hyperlinks>
    <hyperlink ref="B1" location="Notes!A1" display="Information relating to this table can be found in the 'Notes' tab" xr:uid="{AAB88137-6C00-4044-B469-6D1982B9EBEF}"/>
    <hyperlink ref="A1" location="Contents!A1" display="Contents page" xr:uid="{3A0F71C3-51B9-4662-B7A8-AD36994728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686EB-5F8B-4982-B04B-07DC372688B8}">
  <dimension ref="A1:CH149"/>
  <sheetViews>
    <sheetView zoomScale="85" zoomScaleNormal="85" workbookViewId="0">
      <pane xSplit="2" ySplit="3" topLeftCell="BR4"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413" bestFit="1" customWidth="1"/>
    <col min="2" max="2" width="75.5546875" style="413" customWidth="1"/>
    <col min="3" max="3" width="25.5546875" style="413" hidden="1" customWidth="1" outlineLevel="1"/>
    <col min="4" max="25" width="12.5546875" style="257" hidden="1" customWidth="1" outlineLevel="1"/>
    <col min="26" max="26" width="12.5546875" style="257" customWidth="1" collapsed="1"/>
    <col min="27" max="75" width="12.5546875" style="257"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142"/>
      <c r="D1" s="412"/>
      <c r="E1" s="412"/>
      <c r="F1" s="412"/>
      <c r="G1" s="412"/>
      <c r="H1" s="412"/>
      <c r="I1" s="412"/>
      <c r="J1" s="412"/>
      <c r="K1" s="412"/>
      <c r="L1" s="412"/>
      <c r="M1" s="412"/>
      <c r="N1" s="412"/>
      <c r="O1" s="412"/>
      <c r="P1" s="412"/>
      <c r="Q1" s="412"/>
      <c r="R1" s="412"/>
      <c r="S1" s="412"/>
      <c r="T1" s="412"/>
      <c r="U1" s="412"/>
      <c r="V1" s="412"/>
      <c r="W1" s="412"/>
      <c r="X1" s="412"/>
      <c r="Y1" s="412"/>
      <c r="Z1" s="412"/>
      <c r="AA1" s="412"/>
      <c r="AB1" s="412"/>
      <c r="AC1" s="412"/>
      <c r="AD1" s="412"/>
      <c r="AE1" s="412"/>
      <c r="AF1" s="412"/>
      <c r="AG1" s="412"/>
      <c r="AH1" s="412"/>
      <c r="AI1" s="412"/>
      <c r="AJ1" s="412"/>
      <c r="AK1" s="412"/>
      <c r="AL1" s="412"/>
      <c r="AM1" s="412"/>
      <c r="AN1" s="412"/>
      <c r="AO1" s="412"/>
      <c r="AP1" s="412"/>
      <c r="AQ1" s="412"/>
      <c r="AR1" s="412"/>
      <c r="AS1" s="412"/>
      <c r="AT1" s="412"/>
      <c r="AU1" s="412"/>
      <c r="AV1" s="412"/>
      <c r="AW1" s="412"/>
      <c r="AX1" s="412"/>
      <c r="AY1" s="412"/>
      <c r="AZ1" s="412"/>
      <c r="BA1" s="412"/>
      <c r="BB1" s="412"/>
      <c r="BC1" s="412"/>
      <c r="BD1" s="412"/>
      <c r="BE1" s="412"/>
      <c r="BF1" s="412"/>
      <c r="BG1" s="412"/>
      <c r="BH1" s="412"/>
      <c r="BI1" s="412"/>
      <c r="BJ1" s="412"/>
      <c r="BK1" s="412"/>
      <c r="BL1" s="412"/>
      <c r="BM1" s="412"/>
      <c r="BN1" s="412"/>
      <c r="BO1" s="412"/>
      <c r="BP1" s="412"/>
      <c r="BQ1" s="412"/>
      <c r="BR1" s="412"/>
      <c r="BS1" s="412"/>
      <c r="BT1" s="412"/>
      <c r="BU1" s="412"/>
      <c r="BV1" s="485"/>
      <c r="BW1" s="485"/>
      <c r="BX1" s="485"/>
    </row>
    <row r="2" spans="1:86" ht="15.6" x14ac:dyDescent="0.3">
      <c r="A2" s="17" t="s">
        <v>48</v>
      </c>
      <c r="B2" s="46" t="s">
        <v>845</v>
      </c>
      <c r="C2" s="415"/>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19"/>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4" customHeight="1" x14ac:dyDescent="0.3">
      <c r="A4" s="110"/>
      <c r="B4" s="123" t="s">
        <v>276</v>
      </c>
      <c r="C4" s="597"/>
      <c r="D4" s="457">
        <v>0</v>
      </c>
      <c r="E4" s="457">
        <v>0</v>
      </c>
      <c r="F4" s="457">
        <v>0</v>
      </c>
      <c r="G4" s="457">
        <v>0</v>
      </c>
      <c r="H4" s="457">
        <v>0</v>
      </c>
      <c r="I4" s="457">
        <v>0</v>
      </c>
      <c r="J4" s="457">
        <v>0</v>
      </c>
      <c r="K4" s="457">
        <v>0</v>
      </c>
      <c r="L4" s="457">
        <v>0</v>
      </c>
      <c r="M4" s="457">
        <v>0</v>
      </c>
      <c r="N4" s="457">
        <v>0</v>
      </c>
      <c r="O4" s="457">
        <v>0</v>
      </c>
      <c r="P4" s="457">
        <v>0</v>
      </c>
      <c r="Q4" s="457">
        <v>0</v>
      </c>
      <c r="R4" s="457">
        <v>0</v>
      </c>
      <c r="S4" s="457">
        <v>0</v>
      </c>
      <c r="T4" s="457">
        <v>0</v>
      </c>
      <c r="U4" s="457">
        <v>0</v>
      </c>
      <c r="V4" s="457">
        <v>0</v>
      </c>
      <c r="W4" s="457">
        <v>0</v>
      </c>
      <c r="X4" s="457">
        <v>0</v>
      </c>
      <c r="Y4" s="457">
        <v>0</v>
      </c>
      <c r="Z4" s="457">
        <v>18</v>
      </c>
      <c r="AA4" s="457">
        <v>21</v>
      </c>
      <c r="AB4" s="457">
        <v>27</v>
      </c>
      <c r="AC4" s="457">
        <v>33</v>
      </c>
      <c r="AD4" s="457">
        <v>99</v>
      </c>
      <c r="AE4" s="457">
        <v>137</v>
      </c>
      <c r="AF4" s="457">
        <v>148</v>
      </c>
      <c r="AG4" s="457">
        <v>369</v>
      </c>
      <c r="AH4" s="457">
        <v>386</v>
      </c>
      <c r="AI4" s="457">
        <v>445</v>
      </c>
      <c r="AJ4" s="457">
        <v>599</v>
      </c>
      <c r="AK4" s="457">
        <v>890.6</v>
      </c>
      <c r="AL4" s="457">
        <v>1083</v>
      </c>
      <c r="AM4" s="457">
        <v>1218</v>
      </c>
      <c r="AN4" s="457">
        <v>1354</v>
      </c>
      <c r="AO4" s="457">
        <v>1479</v>
      </c>
      <c r="AP4" s="457">
        <v>1635</v>
      </c>
      <c r="AQ4" s="457">
        <v>1701</v>
      </c>
      <c r="AR4" s="457">
        <v>1365.134</v>
      </c>
      <c r="AS4" s="457">
        <v>1699.6620000000003</v>
      </c>
      <c r="AT4" s="457">
        <v>2122.81</v>
      </c>
      <c r="AU4" s="457">
        <v>1404.1669999999999</v>
      </c>
      <c r="AV4" s="457">
        <v>1692.576</v>
      </c>
      <c r="AW4" s="457">
        <v>1939.9</v>
      </c>
      <c r="AX4" s="457">
        <v>2077.2112939999997</v>
      </c>
      <c r="AY4" s="457">
        <v>2188.670932</v>
      </c>
      <c r="AZ4" s="457">
        <v>2310.6117920000006</v>
      </c>
      <c r="BA4" s="457">
        <v>2394.678625</v>
      </c>
      <c r="BB4" s="457">
        <v>2452.404614999999</v>
      </c>
      <c r="BC4" s="457">
        <v>2510.8873257930913</v>
      </c>
      <c r="BD4" s="457">
        <v>2574.5184790181656</v>
      </c>
      <c r="BE4" s="457">
        <v>2685.8228541801273</v>
      </c>
      <c r="BF4" s="457">
        <v>2833.9392983749794</v>
      </c>
      <c r="BG4" s="457">
        <v>3226.13099526</v>
      </c>
      <c r="BH4" s="457">
        <v>3556.9849629183473</v>
      </c>
      <c r="BI4" s="457">
        <v>3774.089575</v>
      </c>
      <c r="BJ4" s="457">
        <v>3941.0267050000002</v>
      </c>
      <c r="BK4" s="457">
        <v>4026.6875790000004</v>
      </c>
      <c r="BL4" s="457">
        <f>SUM(BL6:BL15)</f>
        <v>4234.4436619999997</v>
      </c>
      <c r="BM4" s="457">
        <f>SUM(BM6:BM15)</f>
        <v>4697.6782249999997</v>
      </c>
      <c r="BN4" s="457">
        <f>SUM(BN6:BN15)</f>
        <v>4924.7733250000001</v>
      </c>
      <c r="BO4" s="457">
        <f>SUM(BO6:BO15)</f>
        <v>4918.3788950000007</v>
      </c>
      <c r="BP4" s="457">
        <f>SUM(BP6:BP15)</f>
        <v>4911.948089999999</v>
      </c>
      <c r="BQ4" s="457">
        <f t="shared" ref="BQ4:CE4" si="0">SUM(BQ6:BQ15)</f>
        <v>0</v>
      </c>
      <c r="BR4" s="457">
        <f t="shared" si="0"/>
        <v>0</v>
      </c>
      <c r="BS4" s="457">
        <f t="shared" si="0"/>
        <v>0</v>
      </c>
      <c r="BT4" s="457">
        <f t="shared" si="0"/>
        <v>0</v>
      </c>
      <c r="BU4" s="457">
        <f t="shared" si="0"/>
        <v>0</v>
      </c>
      <c r="BV4" s="457">
        <f t="shared" si="0"/>
        <v>0</v>
      </c>
      <c r="BW4" s="457">
        <f t="shared" si="0"/>
        <v>0</v>
      </c>
      <c r="BX4" s="458">
        <f t="shared" si="0"/>
        <v>0</v>
      </c>
      <c r="BY4" s="458">
        <f t="shared" si="0"/>
        <v>0</v>
      </c>
      <c r="BZ4" s="458">
        <f t="shared" si="0"/>
        <v>0</v>
      </c>
      <c r="CA4" s="458">
        <f t="shared" si="0"/>
        <v>0</v>
      </c>
      <c r="CB4" s="458">
        <f t="shared" si="0"/>
        <v>0</v>
      </c>
      <c r="CC4" s="458">
        <f t="shared" si="0"/>
        <v>0</v>
      </c>
      <c r="CD4" s="458">
        <f t="shared" si="0"/>
        <v>0</v>
      </c>
      <c r="CE4" s="458">
        <f t="shared" si="0"/>
        <v>0</v>
      </c>
      <c r="CF4" s="458">
        <f>SUM(CF6:CF15)</f>
        <v>0</v>
      </c>
      <c r="CG4" s="458">
        <f>SUM(CG6:CG15)</f>
        <v>0</v>
      </c>
      <c r="CH4" s="466">
        <f>SUM(CH6:CH15)</f>
        <v>0</v>
      </c>
    </row>
    <row r="5" spans="1:86" ht="26.25" customHeight="1" x14ac:dyDescent="0.25">
      <c r="A5" s="74"/>
      <c r="B5" s="51" t="s">
        <v>846</v>
      </c>
      <c r="C5" s="598"/>
      <c r="D5" s="462"/>
      <c r="E5" s="462"/>
      <c r="F5" s="462"/>
      <c r="G5" s="462"/>
      <c r="H5" s="462"/>
      <c r="I5" s="462"/>
      <c r="J5" s="462"/>
      <c r="K5" s="462"/>
      <c r="L5" s="462"/>
      <c r="M5" s="462"/>
      <c r="N5" s="462"/>
      <c r="O5" s="462"/>
      <c r="P5" s="462"/>
      <c r="Q5" s="462"/>
      <c r="R5" s="462"/>
      <c r="S5" s="462"/>
      <c r="T5" s="462"/>
      <c r="U5" s="462"/>
      <c r="V5" s="462"/>
      <c r="W5" s="462"/>
      <c r="X5" s="462"/>
      <c r="Y5" s="462"/>
      <c r="Z5" s="462"/>
      <c r="AA5" s="462"/>
      <c r="AB5" s="462"/>
      <c r="AC5" s="462"/>
      <c r="AD5" s="462"/>
      <c r="AE5" s="462"/>
      <c r="AF5" s="462"/>
      <c r="AG5" s="462"/>
      <c r="AH5" s="462"/>
      <c r="AI5" s="462"/>
      <c r="AJ5" s="462"/>
      <c r="AK5" s="462"/>
      <c r="AL5" s="462"/>
      <c r="AM5" s="462"/>
      <c r="AN5" s="462"/>
      <c r="AO5" s="462"/>
      <c r="AP5" s="462"/>
      <c r="AQ5" s="462"/>
      <c r="AR5" s="462"/>
      <c r="AS5" s="462"/>
      <c r="AT5" s="462"/>
      <c r="AU5" s="462"/>
      <c r="AV5" s="462"/>
      <c r="AW5" s="462"/>
      <c r="AX5" s="462"/>
      <c r="AY5" s="462"/>
      <c r="AZ5" s="462"/>
      <c r="BA5" s="462"/>
      <c r="BB5" s="462"/>
      <c r="BC5" s="462"/>
      <c r="BD5" s="462"/>
      <c r="BE5" s="462"/>
      <c r="BF5" s="462"/>
      <c r="BG5" s="462"/>
      <c r="BH5" s="462"/>
      <c r="BI5" s="462"/>
      <c r="BJ5" s="462"/>
      <c r="BK5" s="462"/>
      <c r="BL5" s="462"/>
      <c r="BM5" s="462"/>
      <c r="BN5" s="462"/>
      <c r="BO5" s="462"/>
      <c r="BP5" s="462"/>
      <c r="BQ5" s="462"/>
      <c r="BR5" s="462"/>
      <c r="BS5" s="462"/>
      <c r="BT5" s="462"/>
      <c r="BU5" s="462"/>
      <c r="BV5" s="462"/>
      <c r="BW5" s="462"/>
      <c r="BX5" s="463"/>
      <c r="BY5" s="463"/>
      <c r="BZ5" s="463"/>
      <c r="CA5" s="463"/>
      <c r="CB5" s="463"/>
      <c r="CC5" s="463"/>
      <c r="CD5" s="463"/>
      <c r="CE5" s="463"/>
      <c r="CF5" s="463"/>
      <c r="CG5" s="463"/>
      <c r="CH5" s="464"/>
    </row>
    <row r="6" spans="1:86" x14ac:dyDescent="0.25">
      <c r="A6" s="599"/>
      <c r="B6" s="72" t="s">
        <v>847</v>
      </c>
      <c r="C6" s="598"/>
      <c r="D6" s="462">
        <v>0</v>
      </c>
      <c r="E6" s="462">
        <v>0</v>
      </c>
      <c r="F6" s="462">
        <v>0</v>
      </c>
      <c r="G6" s="462">
        <v>0</v>
      </c>
      <c r="H6" s="462">
        <v>0</v>
      </c>
      <c r="I6" s="462">
        <v>0</v>
      </c>
      <c r="J6" s="462">
        <v>0</v>
      </c>
      <c r="K6" s="462">
        <v>0</v>
      </c>
      <c r="L6" s="462">
        <v>0</v>
      </c>
      <c r="M6" s="462">
        <v>0</v>
      </c>
      <c r="N6" s="462">
        <v>0</v>
      </c>
      <c r="O6" s="462">
        <v>0</v>
      </c>
      <c r="P6" s="462">
        <v>0</v>
      </c>
      <c r="Q6" s="462">
        <v>0</v>
      </c>
      <c r="R6" s="462">
        <v>0</v>
      </c>
      <c r="S6" s="462">
        <v>0</v>
      </c>
      <c r="T6" s="462">
        <v>0</v>
      </c>
      <c r="U6" s="462">
        <v>0</v>
      </c>
      <c r="V6" s="462">
        <v>0</v>
      </c>
      <c r="W6" s="462">
        <v>0</v>
      </c>
      <c r="X6" s="462">
        <v>0</v>
      </c>
      <c r="Y6" s="462">
        <v>0</v>
      </c>
      <c r="Z6" s="462">
        <v>0</v>
      </c>
      <c r="AA6" s="462">
        <v>0</v>
      </c>
      <c r="AB6" s="462">
        <v>0</v>
      </c>
      <c r="AC6" s="462">
        <v>0</v>
      </c>
      <c r="AD6" s="462">
        <v>0</v>
      </c>
      <c r="AE6" s="462">
        <v>0</v>
      </c>
      <c r="AF6" s="462">
        <v>0</v>
      </c>
      <c r="AG6" s="462">
        <v>0</v>
      </c>
      <c r="AH6" s="462">
        <v>0</v>
      </c>
      <c r="AI6" s="462">
        <v>0</v>
      </c>
      <c r="AJ6" s="462">
        <v>0</v>
      </c>
      <c r="AK6" s="462">
        <v>0</v>
      </c>
      <c r="AL6" s="462">
        <v>0</v>
      </c>
      <c r="AM6" s="462">
        <v>0</v>
      </c>
      <c r="AN6" s="462">
        <v>0</v>
      </c>
      <c r="AO6" s="462">
        <v>0</v>
      </c>
      <c r="AP6" s="462">
        <v>0</v>
      </c>
      <c r="AQ6" s="462">
        <v>0</v>
      </c>
      <c r="AR6" s="462">
        <v>0</v>
      </c>
      <c r="AS6" s="462">
        <v>0</v>
      </c>
      <c r="AT6" s="462">
        <v>0</v>
      </c>
      <c r="AU6" s="462">
        <v>0</v>
      </c>
      <c r="AV6" s="462">
        <v>0</v>
      </c>
      <c r="AW6" s="462">
        <v>0</v>
      </c>
      <c r="AX6" s="462">
        <v>0</v>
      </c>
      <c r="AY6" s="462">
        <v>0</v>
      </c>
      <c r="AZ6" s="462">
        <v>0</v>
      </c>
      <c r="BA6" s="462">
        <v>0</v>
      </c>
      <c r="BB6" s="462">
        <v>0</v>
      </c>
      <c r="BC6" s="462">
        <v>0</v>
      </c>
      <c r="BD6" s="462">
        <v>0</v>
      </c>
      <c r="BE6" s="462">
        <v>0</v>
      </c>
      <c r="BF6" s="462">
        <v>0</v>
      </c>
      <c r="BG6" s="462">
        <v>0</v>
      </c>
      <c r="BH6" s="462">
        <v>0</v>
      </c>
      <c r="BI6" s="462">
        <v>0</v>
      </c>
      <c r="BJ6" s="462">
        <v>0</v>
      </c>
      <c r="BK6" s="462">
        <v>0</v>
      </c>
      <c r="BL6" s="462">
        <v>308.02755006718922</v>
      </c>
      <c r="BM6" s="462">
        <v>515.48243622450877</v>
      </c>
      <c r="BN6" s="462">
        <v>559.64886740375289</v>
      </c>
      <c r="BO6" s="462">
        <v>588.23789220306298</v>
      </c>
      <c r="BP6" s="462">
        <v>620.96731151552888</v>
      </c>
      <c r="BQ6" s="462">
        <v>0</v>
      </c>
      <c r="BR6" s="462">
        <v>0</v>
      </c>
      <c r="BS6" s="462">
        <v>0</v>
      </c>
      <c r="BT6" s="462">
        <v>0</v>
      </c>
      <c r="BU6" s="462">
        <v>0</v>
      </c>
      <c r="BV6" s="462">
        <v>0</v>
      </c>
      <c r="BW6" s="462">
        <v>0</v>
      </c>
      <c r="BX6" s="463">
        <v>0</v>
      </c>
      <c r="BY6" s="463">
        <v>0</v>
      </c>
      <c r="BZ6" s="463">
        <v>0</v>
      </c>
      <c r="CA6" s="463">
        <v>0</v>
      </c>
      <c r="CB6" s="463">
        <v>0</v>
      </c>
      <c r="CC6" s="463">
        <v>0</v>
      </c>
      <c r="CD6" s="463">
        <v>0</v>
      </c>
      <c r="CE6" s="463">
        <v>0</v>
      </c>
      <c r="CF6" s="463">
        <v>0</v>
      </c>
      <c r="CG6" s="463">
        <v>0</v>
      </c>
      <c r="CH6" s="464">
        <v>0</v>
      </c>
    </row>
    <row r="7" spans="1:86" x14ac:dyDescent="0.25">
      <c r="A7" s="599"/>
      <c r="B7" s="72" t="s">
        <v>848</v>
      </c>
      <c r="C7" s="598"/>
      <c r="D7" s="462">
        <v>0</v>
      </c>
      <c r="E7" s="462">
        <v>0</v>
      </c>
      <c r="F7" s="462">
        <v>0</v>
      </c>
      <c r="G7" s="462">
        <v>0</v>
      </c>
      <c r="H7" s="462">
        <v>0</v>
      </c>
      <c r="I7" s="462">
        <v>0</v>
      </c>
      <c r="J7" s="462">
        <v>0</v>
      </c>
      <c r="K7" s="462">
        <v>0</v>
      </c>
      <c r="L7" s="462">
        <v>0</v>
      </c>
      <c r="M7" s="462">
        <v>0</v>
      </c>
      <c r="N7" s="462">
        <v>0</v>
      </c>
      <c r="O7" s="462">
        <v>0</v>
      </c>
      <c r="P7" s="462">
        <v>0</v>
      </c>
      <c r="Q7" s="462">
        <v>0</v>
      </c>
      <c r="R7" s="462">
        <v>0</v>
      </c>
      <c r="S7" s="462">
        <v>0</v>
      </c>
      <c r="T7" s="462">
        <v>0</v>
      </c>
      <c r="U7" s="462">
        <v>0</v>
      </c>
      <c r="V7" s="462">
        <v>0</v>
      </c>
      <c r="W7" s="462">
        <v>0</v>
      </c>
      <c r="X7" s="462">
        <v>0</v>
      </c>
      <c r="Y7" s="462">
        <v>0</v>
      </c>
      <c r="Z7" s="462">
        <v>0</v>
      </c>
      <c r="AA7" s="462">
        <v>0</v>
      </c>
      <c r="AB7" s="462">
        <v>0</v>
      </c>
      <c r="AC7" s="462">
        <v>0</v>
      </c>
      <c r="AD7" s="462">
        <v>0</v>
      </c>
      <c r="AE7" s="462">
        <v>0</v>
      </c>
      <c r="AF7" s="462">
        <v>0</v>
      </c>
      <c r="AG7" s="462">
        <v>0</v>
      </c>
      <c r="AH7" s="462">
        <v>0</v>
      </c>
      <c r="AI7" s="462">
        <v>0</v>
      </c>
      <c r="AJ7" s="462">
        <v>0</v>
      </c>
      <c r="AK7" s="462">
        <v>0</v>
      </c>
      <c r="AL7" s="462">
        <v>0</v>
      </c>
      <c r="AM7" s="462">
        <v>0</v>
      </c>
      <c r="AN7" s="462">
        <v>0</v>
      </c>
      <c r="AO7" s="462">
        <v>0</v>
      </c>
      <c r="AP7" s="462">
        <v>0</v>
      </c>
      <c r="AQ7" s="462">
        <v>0</v>
      </c>
      <c r="AR7" s="462">
        <v>0</v>
      </c>
      <c r="AS7" s="462">
        <v>0</v>
      </c>
      <c r="AT7" s="462">
        <v>0</v>
      </c>
      <c r="AU7" s="462">
        <v>0</v>
      </c>
      <c r="AV7" s="462">
        <v>0</v>
      </c>
      <c r="AW7" s="462">
        <v>0</v>
      </c>
      <c r="AX7" s="462">
        <v>0</v>
      </c>
      <c r="AY7" s="462">
        <v>0</v>
      </c>
      <c r="AZ7" s="462">
        <v>0</v>
      </c>
      <c r="BA7" s="462">
        <v>0</v>
      </c>
      <c r="BB7" s="462">
        <v>0</v>
      </c>
      <c r="BC7" s="462">
        <v>0</v>
      </c>
      <c r="BD7" s="462">
        <v>0</v>
      </c>
      <c r="BE7" s="462">
        <v>0</v>
      </c>
      <c r="BF7" s="462">
        <v>0</v>
      </c>
      <c r="BG7" s="462">
        <v>0</v>
      </c>
      <c r="BH7" s="462">
        <v>0</v>
      </c>
      <c r="BI7" s="462">
        <v>0</v>
      </c>
      <c r="BJ7" s="462">
        <v>0</v>
      </c>
      <c r="BK7" s="462">
        <v>0</v>
      </c>
      <c r="BL7" s="462">
        <v>944.21315574012146</v>
      </c>
      <c r="BM7" s="462">
        <v>1026.3094368543275</v>
      </c>
      <c r="BN7" s="462">
        <v>1083.9569208671562</v>
      </c>
      <c r="BO7" s="462">
        <v>1097.3255047744601</v>
      </c>
      <c r="BP7" s="462">
        <v>1110.9613710199749</v>
      </c>
      <c r="BQ7" s="462">
        <v>0</v>
      </c>
      <c r="BR7" s="462">
        <v>0</v>
      </c>
      <c r="BS7" s="462">
        <v>0</v>
      </c>
      <c r="BT7" s="462">
        <v>0</v>
      </c>
      <c r="BU7" s="462">
        <v>0</v>
      </c>
      <c r="BV7" s="462">
        <v>0</v>
      </c>
      <c r="BW7" s="462">
        <v>0</v>
      </c>
      <c r="BX7" s="463">
        <v>0</v>
      </c>
      <c r="BY7" s="463">
        <v>0</v>
      </c>
      <c r="BZ7" s="463">
        <v>0</v>
      </c>
      <c r="CA7" s="463">
        <v>0</v>
      </c>
      <c r="CB7" s="463">
        <v>0</v>
      </c>
      <c r="CC7" s="463">
        <v>0</v>
      </c>
      <c r="CD7" s="463">
        <v>0</v>
      </c>
      <c r="CE7" s="463">
        <v>0</v>
      </c>
      <c r="CF7" s="463">
        <v>0</v>
      </c>
      <c r="CG7" s="463">
        <v>0</v>
      </c>
      <c r="CH7" s="464">
        <v>0</v>
      </c>
    </row>
    <row r="8" spans="1:86" x14ac:dyDescent="0.25">
      <c r="A8" s="599"/>
      <c r="B8" s="72" t="s">
        <v>849</v>
      </c>
      <c r="C8" s="598"/>
      <c r="D8" s="462">
        <v>0</v>
      </c>
      <c r="E8" s="462">
        <v>0</v>
      </c>
      <c r="F8" s="462">
        <v>0</v>
      </c>
      <c r="G8" s="462">
        <v>0</v>
      </c>
      <c r="H8" s="462">
        <v>0</v>
      </c>
      <c r="I8" s="462">
        <v>0</v>
      </c>
      <c r="J8" s="462">
        <v>0</v>
      </c>
      <c r="K8" s="462">
        <v>0</v>
      </c>
      <c r="L8" s="462">
        <v>0</v>
      </c>
      <c r="M8" s="462">
        <v>0</v>
      </c>
      <c r="N8" s="462">
        <v>0</v>
      </c>
      <c r="O8" s="462">
        <v>0</v>
      </c>
      <c r="P8" s="462">
        <v>0</v>
      </c>
      <c r="Q8" s="462">
        <v>0</v>
      </c>
      <c r="R8" s="462">
        <v>0</v>
      </c>
      <c r="S8" s="462">
        <v>0</v>
      </c>
      <c r="T8" s="462">
        <v>0</v>
      </c>
      <c r="U8" s="462">
        <v>0</v>
      </c>
      <c r="V8" s="462">
        <v>0</v>
      </c>
      <c r="W8" s="462">
        <v>0</v>
      </c>
      <c r="X8" s="462">
        <v>0</v>
      </c>
      <c r="Y8" s="462">
        <v>0</v>
      </c>
      <c r="Z8" s="462">
        <v>0</v>
      </c>
      <c r="AA8" s="462">
        <v>0</v>
      </c>
      <c r="AB8" s="462">
        <v>0</v>
      </c>
      <c r="AC8" s="462">
        <v>0</v>
      </c>
      <c r="AD8" s="462">
        <v>0</v>
      </c>
      <c r="AE8" s="462">
        <v>0</v>
      </c>
      <c r="AF8" s="462">
        <v>0</v>
      </c>
      <c r="AG8" s="462">
        <v>0</v>
      </c>
      <c r="AH8" s="462">
        <v>0</v>
      </c>
      <c r="AI8" s="462">
        <v>0</v>
      </c>
      <c r="AJ8" s="462">
        <v>0</v>
      </c>
      <c r="AK8" s="462">
        <v>0</v>
      </c>
      <c r="AL8" s="462">
        <v>0</v>
      </c>
      <c r="AM8" s="462">
        <v>0</v>
      </c>
      <c r="AN8" s="462">
        <v>0</v>
      </c>
      <c r="AO8" s="462">
        <v>0</v>
      </c>
      <c r="AP8" s="462">
        <v>0</v>
      </c>
      <c r="AQ8" s="462">
        <v>0</v>
      </c>
      <c r="AR8" s="462">
        <v>0</v>
      </c>
      <c r="AS8" s="462">
        <v>0</v>
      </c>
      <c r="AT8" s="462">
        <v>0</v>
      </c>
      <c r="AU8" s="462">
        <v>0</v>
      </c>
      <c r="AV8" s="462">
        <v>0</v>
      </c>
      <c r="AW8" s="462">
        <v>0</v>
      </c>
      <c r="AX8" s="462">
        <v>0</v>
      </c>
      <c r="AY8" s="462">
        <v>0</v>
      </c>
      <c r="AZ8" s="462">
        <v>0</v>
      </c>
      <c r="BA8" s="462">
        <v>0</v>
      </c>
      <c r="BB8" s="462">
        <v>0</v>
      </c>
      <c r="BC8" s="462">
        <v>0</v>
      </c>
      <c r="BD8" s="462">
        <v>0</v>
      </c>
      <c r="BE8" s="462">
        <v>0</v>
      </c>
      <c r="BF8" s="462">
        <v>0</v>
      </c>
      <c r="BG8" s="462">
        <v>0</v>
      </c>
      <c r="BH8" s="462">
        <v>0</v>
      </c>
      <c r="BI8" s="462">
        <v>0</v>
      </c>
      <c r="BJ8" s="462">
        <v>0</v>
      </c>
      <c r="BK8" s="462">
        <v>0</v>
      </c>
      <c r="BL8" s="462">
        <v>548.72375959129954</v>
      </c>
      <c r="BM8" s="462">
        <v>539.7901437571029</v>
      </c>
      <c r="BN8" s="462">
        <v>504.78300198133326</v>
      </c>
      <c r="BO8" s="462">
        <v>443.73935361736528</v>
      </c>
      <c r="BP8" s="462">
        <v>399.82414747873798</v>
      </c>
      <c r="BQ8" s="462">
        <v>0</v>
      </c>
      <c r="BR8" s="462">
        <v>0</v>
      </c>
      <c r="BS8" s="462">
        <v>0</v>
      </c>
      <c r="BT8" s="462">
        <v>0</v>
      </c>
      <c r="BU8" s="462">
        <v>0</v>
      </c>
      <c r="BV8" s="462">
        <v>0</v>
      </c>
      <c r="BW8" s="462">
        <v>0</v>
      </c>
      <c r="BX8" s="463">
        <v>0</v>
      </c>
      <c r="BY8" s="463">
        <v>0</v>
      </c>
      <c r="BZ8" s="463">
        <v>0</v>
      </c>
      <c r="CA8" s="463">
        <v>0</v>
      </c>
      <c r="CB8" s="463">
        <v>0</v>
      </c>
      <c r="CC8" s="463">
        <v>0</v>
      </c>
      <c r="CD8" s="463">
        <v>0</v>
      </c>
      <c r="CE8" s="463">
        <v>0</v>
      </c>
      <c r="CF8" s="463">
        <v>0</v>
      </c>
      <c r="CG8" s="463">
        <v>0</v>
      </c>
      <c r="CH8" s="464">
        <v>0</v>
      </c>
    </row>
    <row r="9" spans="1:86" x14ac:dyDescent="0.25">
      <c r="A9" s="599"/>
      <c r="B9" s="72" t="s">
        <v>850</v>
      </c>
      <c r="C9" s="598"/>
      <c r="D9" s="462">
        <v>0</v>
      </c>
      <c r="E9" s="462">
        <v>0</v>
      </c>
      <c r="F9" s="462">
        <v>0</v>
      </c>
      <c r="G9" s="462">
        <v>0</v>
      </c>
      <c r="H9" s="462">
        <v>0</v>
      </c>
      <c r="I9" s="462">
        <v>0</v>
      </c>
      <c r="J9" s="462">
        <v>0</v>
      </c>
      <c r="K9" s="462">
        <v>0</v>
      </c>
      <c r="L9" s="462">
        <v>0</v>
      </c>
      <c r="M9" s="462">
        <v>0</v>
      </c>
      <c r="N9" s="462">
        <v>0</v>
      </c>
      <c r="O9" s="462">
        <v>0</v>
      </c>
      <c r="P9" s="462">
        <v>0</v>
      </c>
      <c r="Q9" s="462">
        <v>0</v>
      </c>
      <c r="R9" s="462">
        <v>0</v>
      </c>
      <c r="S9" s="462">
        <v>0</v>
      </c>
      <c r="T9" s="462">
        <v>0</v>
      </c>
      <c r="U9" s="462">
        <v>0</v>
      </c>
      <c r="V9" s="462">
        <v>0</v>
      </c>
      <c r="W9" s="462">
        <v>0</v>
      </c>
      <c r="X9" s="462">
        <v>0</v>
      </c>
      <c r="Y9" s="462">
        <v>0</v>
      </c>
      <c r="Z9" s="462">
        <v>0</v>
      </c>
      <c r="AA9" s="462">
        <v>0</v>
      </c>
      <c r="AB9" s="462">
        <v>0</v>
      </c>
      <c r="AC9" s="462">
        <v>0</v>
      </c>
      <c r="AD9" s="462">
        <v>0</v>
      </c>
      <c r="AE9" s="462">
        <v>0</v>
      </c>
      <c r="AF9" s="462">
        <v>0</v>
      </c>
      <c r="AG9" s="462">
        <v>0</v>
      </c>
      <c r="AH9" s="462">
        <v>0</v>
      </c>
      <c r="AI9" s="462">
        <v>0</v>
      </c>
      <c r="AJ9" s="462">
        <v>0</v>
      </c>
      <c r="AK9" s="462">
        <v>0</v>
      </c>
      <c r="AL9" s="462">
        <v>0</v>
      </c>
      <c r="AM9" s="462">
        <v>0</v>
      </c>
      <c r="AN9" s="462">
        <v>0</v>
      </c>
      <c r="AO9" s="462">
        <v>0</v>
      </c>
      <c r="AP9" s="462">
        <v>0</v>
      </c>
      <c r="AQ9" s="462">
        <v>0</v>
      </c>
      <c r="AR9" s="462">
        <v>0</v>
      </c>
      <c r="AS9" s="462">
        <v>0</v>
      </c>
      <c r="AT9" s="462">
        <v>0</v>
      </c>
      <c r="AU9" s="462">
        <v>0</v>
      </c>
      <c r="AV9" s="462">
        <v>0</v>
      </c>
      <c r="AW9" s="462">
        <v>0</v>
      </c>
      <c r="AX9" s="462">
        <v>0</v>
      </c>
      <c r="AY9" s="462">
        <v>0</v>
      </c>
      <c r="AZ9" s="462">
        <v>0</v>
      </c>
      <c r="BA9" s="462">
        <v>0</v>
      </c>
      <c r="BB9" s="462">
        <v>0</v>
      </c>
      <c r="BC9" s="462">
        <v>0</v>
      </c>
      <c r="BD9" s="462">
        <v>0</v>
      </c>
      <c r="BE9" s="462">
        <v>0</v>
      </c>
      <c r="BF9" s="462">
        <v>0</v>
      </c>
      <c r="BG9" s="462">
        <v>0</v>
      </c>
      <c r="BH9" s="462">
        <v>0</v>
      </c>
      <c r="BI9" s="462">
        <v>0</v>
      </c>
      <c r="BJ9" s="462">
        <v>0</v>
      </c>
      <c r="BK9" s="462">
        <v>0</v>
      </c>
      <c r="BL9" s="462">
        <v>90.993787458770441</v>
      </c>
      <c r="BM9" s="462">
        <v>106.36432472921662</v>
      </c>
      <c r="BN9" s="462">
        <v>123.81489727307819</v>
      </c>
      <c r="BO9" s="462">
        <v>134.65359309032178</v>
      </c>
      <c r="BP9" s="462">
        <v>148.92426813359887</v>
      </c>
      <c r="BQ9" s="462">
        <v>0</v>
      </c>
      <c r="BR9" s="462">
        <v>0</v>
      </c>
      <c r="BS9" s="462">
        <v>0</v>
      </c>
      <c r="BT9" s="462">
        <v>0</v>
      </c>
      <c r="BU9" s="462">
        <v>0</v>
      </c>
      <c r="BV9" s="462">
        <v>0</v>
      </c>
      <c r="BW9" s="462">
        <v>0</v>
      </c>
      <c r="BX9" s="463">
        <v>0</v>
      </c>
      <c r="BY9" s="463">
        <v>0</v>
      </c>
      <c r="BZ9" s="463">
        <v>0</v>
      </c>
      <c r="CA9" s="463">
        <v>0</v>
      </c>
      <c r="CB9" s="463">
        <v>0</v>
      </c>
      <c r="CC9" s="463">
        <v>0</v>
      </c>
      <c r="CD9" s="463">
        <v>0</v>
      </c>
      <c r="CE9" s="463">
        <v>0</v>
      </c>
      <c r="CF9" s="463">
        <v>0</v>
      </c>
      <c r="CG9" s="463">
        <v>0</v>
      </c>
      <c r="CH9" s="464">
        <v>0</v>
      </c>
    </row>
    <row r="10" spans="1:86" x14ac:dyDescent="0.25">
      <c r="A10" s="599"/>
      <c r="B10" s="72" t="s">
        <v>851</v>
      </c>
      <c r="C10" s="598"/>
      <c r="D10" s="462">
        <v>0</v>
      </c>
      <c r="E10" s="462">
        <v>0</v>
      </c>
      <c r="F10" s="462">
        <v>0</v>
      </c>
      <c r="G10" s="462">
        <v>0</v>
      </c>
      <c r="H10" s="462">
        <v>0</v>
      </c>
      <c r="I10" s="462">
        <v>0</v>
      </c>
      <c r="J10" s="462">
        <v>0</v>
      </c>
      <c r="K10" s="462">
        <v>0</v>
      </c>
      <c r="L10" s="462">
        <v>0</v>
      </c>
      <c r="M10" s="462">
        <v>0</v>
      </c>
      <c r="N10" s="462">
        <v>0</v>
      </c>
      <c r="O10" s="462">
        <v>0</v>
      </c>
      <c r="P10" s="462">
        <v>0</v>
      </c>
      <c r="Q10" s="462">
        <v>0</v>
      </c>
      <c r="R10" s="462">
        <v>0</v>
      </c>
      <c r="S10" s="462">
        <v>0</v>
      </c>
      <c r="T10" s="462">
        <v>0</v>
      </c>
      <c r="U10" s="462">
        <v>0</v>
      </c>
      <c r="V10" s="462">
        <v>0</v>
      </c>
      <c r="W10" s="462">
        <v>0</v>
      </c>
      <c r="X10" s="462">
        <v>0</v>
      </c>
      <c r="Y10" s="462">
        <v>0</v>
      </c>
      <c r="Z10" s="462">
        <v>0</v>
      </c>
      <c r="AA10" s="462">
        <v>0</v>
      </c>
      <c r="AB10" s="462">
        <v>0</v>
      </c>
      <c r="AC10" s="462">
        <v>0</v>
      </c>
      <c r="AD10" s="462">
        <v>0</v>
      </c>
      <c r="AE10" s="462">
        <v>0</v>
      </c>
      <c r="AF10" s="462">
        <v>0</v>
      </c>
      <c r="AG10" s="462">
        <v>0</v>
      </c>
      <c r="AH10" s="462">
        <v>0</v>
      </c>
      <c r="AI10" s="462">
        <v>0</v>
      </c>
      <c r="AJ10" s="462">
        <v>0</v>
      </c>
      <c r="AK10" s="462">
        <v>0</v>
      </c>
      <c r="AL10" s="462">
        <v>0</v>
      </c>
      <c r="AM10" s="462">
        <v>0</v>
      </c>
      <c r="AN10" s="462">
        <v>0</v>
      </c>
      <c r="AO10" s="462">
        <v>0</v>
      </c>
      <c r="AP10" s="462">
        <v>0</v>
      </c>
      <c r="AQ10" s="462">
        <v>0</v>
      </c>
      <c r="AR10" s="462">
        <v>0</v>
      </c>
      <c r="AS10" s="462">
        <v>0</v>
      </c>
      <c r="AT10" s="462">
        <v>0</v>
      </c>
      <c r="AU10" s="462">
        <v>0</v>
      </c>
      <c r="AV10" s="462">
        <v>0</v>
      </c>
      <c r="AW10" s="462">
        <v>0</v>
      </c>
      <c r="AX10" s="462">
        <v>0</v>
      </c>
      <c r="AY10" s="462">
        <v>0</v>
      </c>
      <c r="AZ10" s="462">
        <v>0</v>
      </c>
      <c r="BA10" s="462">
        <v>0</v>
      </c>
      <c r="BB10" s="462">
        <v>0</v>
      </c>
      <c r="BC10" s="462">
        <v>0</v>
      </c>
      <c r="BD10" s="462">
        <v>0</v>
      </c>
      <c r="BE10" s="462">
        <v>0</v>
      </c>
      <c r="BF10" s="462">
        <v>0</v>
      </c>
      <c r="BG10" s="462">
        <v>0</v>
      </c>
      <c r="BH10" s="462">
        <v>0</v>
      </c>
      <c r="BI10" s="462">
        <v>0</v>
      </c>
      <c r="BJ10" s="462">
        <v>0</v>
      </c>
      <c r="BK10" s="462">
        <v>0</v>
      </c>
      <c r="BL10" s="462">
        <v>160.10370387808047</v>
      </c>
      <c r="BM10" s="462">
        <v>169.9076006622407</v>
      </c>
      <c r="BN10" s="462">
        <v>169.73026830045234</v>
      </c>
      <c r="BO10" s="462">
        <v>154.35312752812516</v>
      </c>
      <c r="BP10" s="462">
        <v>129.85184372983497</v>
      </c>
      <c r="BQ10" s="462">
        <v>0</v>
      </c>
      <c r="BR10" s="462">
        <v>0</v>
      </c>
      <c r="BS10" s="462">
        <v>0</v>
      </c>
      <c r="BT10" s="462">
        <v>0</v>
      </c>
      <c r="BU10" s="462">
        <v>0</v>
      </c>
      <c r="BV10" s="462">
        <v>0</v>
      </c>
      <c r="BW10" s="462">
        <v>0</v>
      </c>
      <c r="BX10" s="463">
        <v>0</v>
      </c>
      <c r="BY10" s="463">
        <v>0</v>
      </c>
      <c r="BZ10" s="463">
        <v>0</v>
      </c>
      <c r="CA10" s="463">
        <v>0</v>
      </c>
      <c r="CB10" s="463">
        <v>0</v>
      </c>
      <c r="CC10" s="463">
        <v>0</v>
      </c>
      <c r="CD10" s="463">
        <v>0</v>
      </c>
      <c r="CE10" s="463">
        <v>0</v>
      </c>
      <c r="CF10" s="463">
        <v>0</v>
      </c>
      <c r="CG10" s="463">
        <v>0</v>
      </c>
      <c r="CH10" s="464">
        <v>0</v>
      </c>
    </row>
    <row r="11" spans="1:86" ht="26.25" customHeight="1" x14ac:dyDescent="0.25">
      <c r="A11" s="599"/>
      <c r="B11" s="72" t="s">
        <v>852</v>
      </c>
      <c r="C11" s="598"/>
      <c r="D11" s="462">
        <v>0</v>
      </c>
      <c r="E11" s="462">
        <v>0</v>
      </c>
      <c r="F11" s="462">
        <v>0</v>
      </c>
      <c r="G11" s="462">
        <v>0</v>
      </c>
      <c r="H11" s="462">
        <v>0</v>
      </c>
      <c r="I11" s="462">
        <v>0</v>
      </c>
      <c r="J11" s="462">
        <v>0</v>
      </c>
      <c r="K11" s="462">
        <v>0</v>
      </c>
      <c r="L11" s="462">
        <v>0</v>
      </c>
      <c r="M11" s="462">
        <v>0</v>
      </c>
      <c r="N11" s="462">
        <v>0</v>
      </c>
      <c r="O11" s="462">
        <v>0</v>
      </c>
      <c r="P11" s="462">
        <v>0</v>
      </c>
      <c r="Q11" s="462">
        <v>0</v>
      </c>
      <c r="R11" s="462">
        <v>0</v>
      </c>
      <c r="S11" s="462">
        <v>0</v>
      </c>
      <c r="T11" s="462">
        <v>0</v>
      </c>
      <c r="U11" s="462">
        <v>0</v>
      </c>
      <c r="V11" s="462">
        <v>0</v>
      </c>
      <c r="W11" s="462">
        <v>0</v>
      </c>
      <c r="X11" s="462">
        <v>0</v>
      </c>
      <c r="Y11" s="462">
        <v>0</v>
      </c>
      <c r="Z11" s="462">
        <v>0</v>
      </c>
      <c r="AA11" s="462">
        <v>0</v>
      </c>
      <c r="AB11" s="462">
        <v>0</v>
      </c>
      <c r="AC11" s="462">
        <v>0</v>
      </c>
      <c r="AD11" s="462">
        <v>0</v>
      </c>
      <c r="AE11" s="462">
        <v>0</v>
      </c>
      <c r="AF11" s="462">
        <v>0</v>
      </c>
      <c r="AG11" s="462">
        <v>0</v>
      </c>
      <c r="AH11" s="462">
        <v>0</v>
      </c>
      <c r="AI11" s="462">
        <v>0</v>
      </c>
      <c r="AJ11" s="462">
        <v>0</v>
      </c>
      <c r="AK11" s="462">
        <v>0</v>
      </c>
      <c r="AL11" s="462">
        <v>0</v>
      </c>
      <c r="AM11" s="462">
        <v>0</v>
      </c>
      <c r="AN11" s="462">
        <v>0</v>
      </c>
      <c r="AO11" s="462">
        <v>0</v>
      </c>
      <c r="AP11" s="462">
        <v>0</v>
      </c>
      <c r="AQ11" s="462">
        <v>0</v>
      </c>
      <c r="AR11" s="462">
        <v>0</v>
      </c>
      <c r="AS11" s="462">
        <v>0</v>
      </c>
      <c r="AT11" s="462">
        <v>0</v>
      </c>
      <c r="AU11" s="462">
        <v>0</v>
      </c>
      <c r="AV11" s="462">
        <v>0</v>
      </c>
      <c r="AW11" s="462">
        <v>0</v>
      </c>
      <c r="AX11" s="462">
        <v>0</v>
      </c>
      <c r="AY11" s="462">
        <v>0</v>
      </c>
      <c r="AZ11" s="462">
        <v>0</v>
      </c>
      <c r="BA11" s="462">
        <v>0</v>
      </c>
      <c r="BB11" s="462">
        <v>0</v>
      </c>
      <c r="BC11" s="462">
        <v>0</v>
      </c>
      <c r="BD11" s="462">
        <v>0</v>
      </c>
      <c r="BE11" s="462">
        <v>0</v>
      </c>
      <c r="BF11" s="462">
        <v>0</v>
      </c>
      <c r="BG11" s="462">
        <v>0</v>
      </c>
      <c r="BH11" s="462">
        <v>0</v>
      </c>
      <c r="BI11" s="462">
        <v>0</v>
      </c>
      <c r="BJ11" s="462">
        <v>0</v>
      </c>
      <c r="BK11" s="462">
        <v>0</v>
      </c>
      <c r="BL11" s="462">
        <v>1640.5339423645937</v>
      </c>
      <c r="BM11" s="462">
        <v>1684.6942545741524</v>
      </c>
      <c r="BN11" s="462">
        <v>1704.7825727712873</v>
      </c>
      <c r="BO11" s="462">
        <v>1660.9634499654603</v>
      </c>
      <c r="BP11" s="462">
        <v>1590.5767319556921</v>
      </c>
      <c r="BQ11" s="462">
        <v>0</v>
      </c>
      <c r="BR11" s="462">
        <v>0</v>
      </c>
      <c r="BS11" s="462">
        <v>0</v>
      </c>
      <c r="BT11" s="462">
        <v>0</v>
      </c>
      <c r="BU11" s="462">
        <v>0</v>
      </c>
      <c r="BV11" s="462">
        <v>0</v>
      </c>
      <c r="BW11" s="462">
        <v>0</v>
      </c>
      <c r="BX11" s="463">
        <v>0</v>
      </c>
      <c r="BY11" s="463">
        <v>0</v>
      </c>
      <c r="BZ11" s="463">
        <v>0</v>
      </c>
      <c r="CA11" s="463">
        <v>0</v>
      </c>
      <c r="CB11" s="463">
        <v>0</v>
      </c>
      <c r="CC11" s="463">
        <v>0</v>
      </c>
      <c r="CD11" s="463">
        <v>0</v>
      </c>
      <c r="CE11" s="463">
        <v>0</v>
      </c>
      <c r="CF11" s="463">
        <v>0</v>
      </c>
      <c r="CG11" s="463">
        <v>0</v>
      </c>
      <c r="CH11" s="464">
        <v>0</v>
      </c>
    </row>
    <row r="12" spans="1:86" x14ac:dyDescent="0.25">
      <c r="A12" s="599"/>
      <c r="B12" s="72" t="s">
        <v>853</v>
      </c>
      <c r="C12" s="598"/>
      <c r="D12" s="462">
        <v>0</v>
      </c>
      <c r="E12" s="462">
        <v>0</v>
      </c>
      <c r="F12" s="462">
        <v>0</v>
      </c>
      <c r="G12" s="462">
        <v>0</v>
      </c>
      <c r="H12" s="462">
        <v>0</v>
      </c>
      <c r="I12" s="462">
        <v>0</v>
      </c>
      <c r="J12" s="462">
        <v>0</v>
      </c>
      <c r="K12" s="462">
        <v>0</v>
      </c>
      <c r="L12" s="462">
        <v>0</v>
      </c>
      <c r="M12" s="462">
        <v>0</v>
      </c>
      <c r="N12" s="462">
        <v>0</v>
      </c>
      <c r="O12" s="462">
        <v>0</v>
      </c>
      <c r="P12" s="462">
        <v>0</v>
      </c>
      <c r="Q12" s="462">
        <v>0</v>
      </c>
      <c r="R12" s="462">
        <v>0</v>
      </c>
      <c r="S12" s="462">
        <v>0</v>
      </c>
      <c r="T12" s="462">
        <v>0</v>
      </c>
      <c r="U12" s="462">
        <v>0</v>
      </c>
      <c r="V12" s="462">
        <v>0</v>
      </c>
      <c r="W12" s="462">
        <v>0</v>
      </c>
      <c r="X12" s="462">
        <v>0</v>
      </c>
      <c r="Y12" s="462">
        <v>0</v>
      </c>
      <c r="Z12" s="462">
        <v>0</v>
      </c>
      <c r="AA12" s="462">
        <v>0</v>
      </c>
      <c r="AB12" s="462">
        <v>0</v>
      </c>
      <c r="AC12" s="462">
        <v>0</v>
      </c>
      <c r="AD12" s="462">
        <v>0</v>
      </c>
      <c r="AE12" s="462">
        <v>0</v>
      </c>
      <c r="AF12" s="462">
        <v>0</v>
      </c>
      <c r="AG12" s="462">
        <v>0</v>
      </c>
      <c r="AH12" s="462">
        <v>0</v>
      </c>
      <c r="AI12" s="462">
        <v>0</v>
      </c>
      <c r="AJ12" s="462">
        <v>0</v>
      </c>
      <c r="AK12" s="462">
        <v>0</v>
      </c>
      <c r="AL12" s="462">
        <v>0</v>
      </c>
      <c r="AM12" s="462">
        <v>0</v>
      </c>
      <c r="AN12" s="462">
        <v>0</v>
      </c>
      <c r="AO12" s="462">
        <v>0</v>
      </c>
      <c r="AP12" s="462">
        <v>0</v>
      </c>
      <c r="AQ12" s="462">
        <v>0</v>
      </c>
      <c r="AR12" s="462">
        <v>0</v>
      </c>
      <c r="AS12" s="462">
        <v>0</v>
      </c>
      <c r="AT12" s="462">
        <v>0</v>
      </c>
      <c r="AU12" s="462">
        <v>0</v>
      </c>
      <c r="AV12" s="462">
        <v>0</v>
      </c>
      <c r="AW12" s="462">
        <v>0</v>
      </c>
      <c r="AX12" s="462">
        <v>0</v>
      </c>
      <c r="AY12" s="462">
        <v>0</v>
      </c>
      <c r="AZ12" s="462">
        <v>0</v>
      </c>
      <c r="BA12" s="462">
        <v>0</v>
      </c>
      <c r="BB12" s="462">
        <v>0</v>
      </c>
      <c r="BC12" s="462">
        <v>0</v>
      </c>
      <c r="BD12" s="462">
        <v>0</v>
      </c>
      <c r="BE12" s="462">
        <v>0</v>
      </c>
      <c r="BF12" s="462">
        <v>0</v>
      </c>
      <c r="BG12" s="462">
        <v>0</v>
      </c>
      <c r="BH12" s="462">
        <v>0</v>
      </c>
      <c r="BI12" s="462">
        <v>0</v>
      </c>
      <c r="BJ12" s="462">
        <v>0</v>
      </c>
      <c r="BK12" s="462">
        <v>0</v>
      </c>
      <c r="BL12" s="462">
        <v>23.082844298202023</v>
      </c>
      <c r="BM12" s="462">
        <v>28.427885672585596</v>
      </c>
      <c r="BN12" s="462">
        <v>34.419420881684694</v>
      </c>
      <c r="BO12" s="462">
        <v>38.184232300479046</v>
      </c>
      <c r="BP12" s="462">
        <v>45.841252968819461</v>
      </c>
      <c r="BQ12" s="462">
        <v>0</v>
      </c>
      <c r="BR12" s="462">
        <v>0</v>
      </c>
      <c r="BS12" s="462">
        <v>0</v>
      </c>
      <c r="BT12" s="462">
        <v>0</v>
      </c>
      <c r="BU12" s="462">
        <v>0</v>
      </c>
      <c r="BV12" s="462">
        <v>0</v>
      </c>
      <c r="BW12" s="462">
        <v>0</v>
      </c>
      <c r="BX12" s="463">
        <v>0</v>
      </c>
      <c r="BY12" s="463">
        <v>0</v>
      </c>
      <c r="BZ12" s="463">
        <v>0</v>
      </c>
      <c r="CA12" s="463">
        <v>0</v>
      </c>
      <c r="CB12" s="463">
        <v>0</v>
      </c>
      <c r="CC12" s="463">
        <v>0</v>
      </c>
      <c r="CD12" s="463">
        <v>0</v>
      </c>
      <c r="CE12" s="463">
        <v>0</v>
      </c>
      <c r="CF12" s="463">
        <v>0</v>
      </c>
      <c r="CG12" s="463">
        <v>0</v>
      </c>
      <c r="CH12" s="464">
        <v>0</v>
      </c>
    </row>
    <row r="13" spans="1:86" x14ac:dyDescent="0.25">
      <c r="A13" s="599"/>
      <c r="B13" s="72" t="s">
        <v>854</v>
      </c>
      <c r="C13" s="598"/>
      <c r="D13" s="462">
        <v>0</v>
      </c>
      <c r="E13" s="462">
        <v>0</v>
      </c>
      <c r="F13" s="462">
        <v>0</v>
      </c>
      <c r="G13" s="462">
        <v>0</v>
      </c>
      <c r="H13" s="462">
        <v>0</v>
      </c>
      <c r="I13" s="462">
        <v>0</v>
      </c>
      <c r="J13" s="462">
        <v>0</v>
      </c>
      <c r="K13" s="462">
        <v>0</v>
      </c>
      <c r="L13" s="462">
        <v>0</v>
      </c>
      <c r="M13" s="462">
        <v>0</v>
      </c>
      <c r="N13" s="462">
        <v>0</v>
      </c>
      <c r="O13" s="462">
        <v>0</v>
      </c>
      <c r="P13" s="462">
        <v>0</v>
      </c>
      <c r="Q13" s="462">
        <v>0</v>
      </c>
      <c r="R13" s="462">
        <v>0</v>
      </c>
      <c r="S13" s="462">
        <v>0</v>
      </c>
      <c r="T13" s="462">
        <v>0</v>
      </c>
      <c r="U13" s="462">
        <v>0</v>
      </c>
      <c r="V13" s="462">
        <v>0</v>
      </c>
      <c r="W13" s="462">
        <v>0</v>
      </c>
      <c r="X13" s="462">
        <v>0</v>
      </c>
      <c r="Y13" s="462">
        <v>0</v>
      </c>
      <c r="Z13" s="462">
        <v>0</v>
      </c>
      <c r="AA13" s="462">
        <v>0</v>
      </c>
      <c r="AB13" s="462">
        <v>0</v>
      </c>
      <c r="AC13" s="462">
        <v>0</v>
      </c>
      <c r="AD13" s="462">
        <v>0</v>
      </c>
      <c r="AE13" s="462">
        <v>0</v>
      </c>
      <c r="AF13" s="462">
        <v>0</v>
      </c>
      <c r="AG13" s="462">
        <v>0</v>
      </c>
      <c r="AH13" s="462">
        <v>0</v>
      </c>
      <c r="AI13" s="462">
        <v>0</v>
      </c>
      <c r="AJ13" s="462">
        <v>0</v>
      </c>
      <c r="AK13" s="462">
        <v>0</v>
      </c>
      <c r="AL13" s="462">
        <v>0</v>
      </c>
      <c r="AM13" s="462">
        <v>0</v>
      </c>
      <c r="AN13" s="462">
        <v>0</v>
      </c>
      <c r="AO13" s="462">
        <v>0</v>
      </c>
      <c r="AP13" s="462">
        <v>0</v>
      </c>
      <c r="AQ13" s="462">
        <v>0</v>
      </c>
      <c r="AR13" s="462">
        <v>0</v>
      </c>
      <c r="AS13" s="462">
        <v>0</v>
      </c>
      <c r="AT13" s="462">
        <v>0</v>
      </c>
      <c r="AU13" s="462">
        <v>0</v>
      </c>
      <c r="AV13" s="462">
        <v>0</v>
      </c>
      <c r="AW13" s="462">
        <v>0</v>
      </c>
      <c r="AX13" s="462">
        <v>0</v>
      </c>
      <c r="AY13" s="462">
        <v>0</v>
      </c>
      <c r="AZ13" s="462">
        <v>0</v>
      </c>
      <c r="BA13" s="462">
        <v>0</v>
      </c>
      <c r="BB13" s="462">
        <v>0</v>
      </c>
      <c r="BC13" s="462">
        <v>0</v>
      </c>
      <c r="BD13" s="462">
        <v>0</v>
      </c>
      <c r="BE13" s="462">
        <v>0</v>
      </c>
      <c r="BF13" s="462">
        <v>0</v>
      </c>
      <c r="BG13" s="462">
        <v>0</v>
      </c>
      <c r="BH13" s="462">
        <v>0</v>
      </c>
      <c r="BI13" s="462">
        <v>0</v>
      </c>
      <c r="BJ13" s="462">
        <v>0</v>
      </c>
      <c r="BK13" s="462">
        <v>0</v>
      </c>
      <c r="BL13" s="462">
        <v>5.4657403293191589</v>
      </c>
      <c r="BM13" s="462">
        <v>6.0969998242253682</v>
      </c>
      <c r="BN13" s="462">
        <v>6.8956510417745456</v>
      </c>
      <c r="BO13" s="462">
        <v>6.7893805407546886</v>
      </c>
      <c r="BP13" s="462">
        <v>6.7126372311936491</v>
      </c>
      <c r="BQ13" s="462">
        <v>0</v>
      </c>
      <c r="BR13" s="462">
        <v>0</v>
      </c>
      <c r="BS13" s="462">
        <v>0</v>
      </c>
      <c r="BT13" s="462">
        <v>0</v>
      </c>
      <c r="BU13" s="462">
        <v>0</v>
      </c>
      <c r="BV13" s="462">
        <v>0</v>
      </c>
      <c r="BW13" s="462">
        <v>0</v>
      </c>
      <c r="BX13" s="463">
        <v>0</v>
      </c>
      <c r="BY13" s="463">
        <v>0</v>
      </c>
      <c r="BZ13" s="463">
        <v>0</v>
      </c>
      <c r="CA13" s="463">
        <v>0</v>
      </c>
      <c r="CB13" s="463">
        <v>0</v>
      </c>
      <c r="CC13" s="463">
        <v>0</v>
      </c>
      <c r="CD13" s="463">
        <v>0</v>
      </c>
      <c r="CE13" s="463">
        <v>0</v>
      </c>
      <c r="CF13" s="463">
        <v>0</v>
      </c>
      <c r="CG13" s="463">
        <v>0</v>
      </c>
      <c r="CH13" s="464">
        <v>0</v>
      </c>
    </row>
    <row r="14" spans="1:86" x14ac:dyDescent="0.25">
      <c r="A14" s="599"/>
      <c r="B14" s="72" t="s">
        <v>35</v>
      </c>
      <c r="C14" s="598"/>
      <c r="D14" s="462">
        <v>0</v>
      </c>
      <c r="E14" s="462">
        <v>0</v>
      </c>
      <c r="F14" s="462">
        <v>0</v>
      </c>
      <c r="G14" s="462">
        <v>0</v>
      </c>
      <c r="H14" s="462">
        <v>0</v>
      </c>
      <c r="I14" s="462">
        <v>0</v>
      </c>
      <c r="J14" s="462">
        <v>0</v>
      </c>
      <c r="K14" s="462">
        <v>0</v>
      </c>
      <c r="L14" s="462">
        <v>0</v>
      </c>
      <c r="M14" s="462">
        <v>0</v>
      </c>
      <c r="N14" s="462">
        <v>0</v>
      </c>
      <c r="O14" s="462">
        <v>0</v>
      </c>
      <c r="P14" s="462">
        <v>0</v>
      </c>
      <c r="Q14" s="462">
        <v>0</v>
      </c>
      <c r="R14" s="462">
        <v>0</v>
      </c>
      <c r="S14" s="462">
        <v>0</v>
      </c>
      <c r="T14" s="462">
        <v>0</v>
      </c>
      <c r="U14" s="462">
        <v>0</v>
      </c>
      <c r="V14" s="462">
        <v>0</v>
      </c>
      <c r="W14" s="462">
        <v>0</v>
      </c>
      <c r="X14" s="462">
        <v>0</v>
      </c>
      <c r="Y14" s="462">
        <v>0</v>
      </c>
      <c r="Z14" s="462">
        <v>0</v>
      </c>
      <c r="AA14" s="462">
        <v>0</v>
      </c>
      <c r="AB14" s="462">
        <v>0</v>
      </c>
      <c r="AC14" s="462">
        <v>0</v>
      </c>
      <c r="AD14" s="462">
        <v>0</v>
      </c>
      <c r="AE14" s="462">
        <v>0</v>
      </c>
      <c r="AF14" s="462">
        <v>0</v>
      </c>
      <c r="AG14" s="462">
        <v>0</v>
      </c>
      <c r="AH14" s="462">
        <v>0</v>
      </c>
      <c r="AI14" s="462">
        <v>0</v>
      </c>
      <c r="AJ14" s="462">
        <v>0</v>
      </c>
      <c r="AK14" s="462">
        <v>0</v>
      </c>
      <c r="AL14" s="462">
        <v>0</v>
      </c>
      <c r="AM14" s="462">
        <v>0</v>
      </c>
      <c r="AN14" s="462">
        <v>0</v>
      </c>
      <c r="AO14" s="462">
        <v>0</v>
      </c>
      <c r="AP14" s="462">
        <v>0</v>
      </c>
      <c r="AQ14" s="462">
        <v>0</v>
      </c>
      <c r="AR14" s="462">
        <v>0</v>
      </c>
      <c r="AS14" s="462">
        <v>0</v>
      </c>
      <c r="AT14" s="462">
        <v>0</v>
      </c>
      <c r="AU14" s="462">
        <v>0</v>
      </c>
      <c r="AV14" s="462">
        <v>0</v>
      </c>
      <c r="AW14" s="462">
        <v>0</v>
      </c>
      <c r="AX14" s="462">
        <v>0</v>
      </c>
      <c r="AY14" s="462">
        <v>0</v>
      </c>
      <c r="AZ14" s="462">
        <v>0</v>
      </c>
      <c r="BA14" s="462">
        <v>0</v>
      </c>
      <c r="BB14" s="462">
        <v>0</v>
      </c>
      <c r="BC14" s="462">
        <v>0</v>
      </c>
      <c r="BD14" s="462">
        <v>0</v>
      </c>
      <c r="BE14" s="462">
        <v>0</v>
      </c>
      <c r="BF14" s="462">
        <v>0</v>
      </c>
      <c r="BG14" s="462">
        <v>0</v>
      </c>
      <c r="BH14" s="462">
        <v>0</v>
      </c>
      <c r="BI14" s="462">
        <v>0</v>
      </c>
      <c r="BJ14" s="462">
        <v>0</v>
      </c>
      <c r="BK14" s="462">
        <v>0</v>
      </c>
      <c r="BL14" s="462">
        <v>311.10320714739561</v>
      </c>
      <c r="BM14" s="462">
        <v>322.0954267879905</v>
      </c>
      <c r="BN14" s="462">
        <v>328.73751436019393</v>
      </c>
      <c r="BO14" s="462">
        <v>321.81967597883261</v>
      </c>
      <c r="BP14" s="462">
        <v>330.48284130260879</v>
      </c>
      <c r="BQ14" s="462">
        <v>0</v>
      </c>
      <c r="BR14" s="462">
        <v>0</v>
      </c>
      <c r="BS14" s="462">
        <v>0</v>
      </c>
      <c r="BT14" s="462">
        <v>0</v>
      </c>
      <c r="BU14" s="462">
        <v>0</v>
      </c>
      <c r="BV14" s="462">
        <v>0</v>
      </c>
      <c r="BW14" s="462">
        <v>0</v>
      </c>
      <c r="BX14" s="463">
        <v>0</v>
      </c>
      <c r="BY14" s="463">
        <v>0</v>
      </c>
      <c r="BZ14" s="463">
        <v>0</v>
      </c>
      <c r="CA14" s="463">
        <v>0</v>
      </c>
      <c r="CB14" s="463">
        <v>0</v>
      </c>
      <c r="CC14" s="463">
        <v>0</v>
      </c>
      <c r="CD14" s="463">
        <v>0</v>
      </c>
      <c r="CE14" s="463">
        <v>0</v>
      </c>
      <c r="CF14" s="463">
        <v>0</v>
      </c>
      <c r="CG14" s="463">
        <v>0</v>
      </c>
      <c r="CH14" s="464">
        <v>0</v>
      </c>
    </row>
    <row r="15" spans="1:86" x14ac:dyDescent="0.25">
      <c r="A15" s="599"/>
      <c r="B15" s="72" t="s">
        <v>855</v>
      </c>
      <c r="C15" s="598"/>
      <c r="D15" s="462">
        <v>0</v>
      </c>
      <c r="E15" s="462">
        <v>0</v>
      </c>
      <c r="F15" s="462">
        <v>0</v>
      </c>
      <c r="G15" s="462">
        <v>0</v>
      </c>
      <c r="H15" s="462">
        <v>0</v>
      </c>
      <c r="I15" s="462">
        <v>0</v>
      </c>
      <c r="J15" s="462">
        <v>0</v>
      </c>
      <c r="K15" s="462">
        <v>0</v>
      </c>
      <c r="L15" s="462">
        <v>0</v>
      </c>
      <c r="M15" s="462">
        <v>0</v>
      </c>
      <c r="N15" s="462">
        <v>0</v>
      </c>
      <c r="O15" s="462">
        <v>0</v>
      </c>
      <c r="P15" s="462">
        <v>0</v>
      </c>
      <c r="Q15" s="462">
        <v>0</v>
      </c>
      <c r="R15" s="462">
        <v>0</v>
      </c>
      <c r="S15" s="462">
        <v>0</v>
      </c>
      <c r="T15" s="462">
        <v>0</v>
      </c>
      <c r="U15" s="462">
        <v>0</v>
      </c>
      <c r="V15" s="462">
        <v>0</v>
      </c>
      <c r="W15" s="462">
        <v>0</v>
      </c>
      <c r="X15" s="462">
        <v>0</v>
      </c>
      <c r="Y15" s="462">
        <v>0</v>
      </c>
      <c r="Z15" s="462">
        <v>0</v>
      </c>
      <c r="AA15" s="462">
        <v>0</v>
      </c>
      <c r="AB15" s="462">
        <v>0</v>
      </c>
      <c r="AC15" s="462">
        <v>0</v>
      </c>
      <c r="AD15" s="462">
        <v>0</v>
      </c>
      <c r="AE15" s="462">
        <v>0</v>
      </c>
      <c r="AF15" s="462">
        <v>0</v>
      </c>
      <c r="AG15" s="462">
        <v>0</v>
      </c>
      <c r="AH15" s="462">
        <v>0</v>
      </c>
      <c r="AI15" s="462">
        <v>0</v>
      </c>
      <c r="AJ15" s="462">
        <v>0</v>
      </c>
      <c r="AK15" s="462">
        <v>0</v>
      </c>
      <c r="AL15" s="462">
        <v>0</v>
      </c>
      <c r="AM15" s="462">
        <v>0</v>
      </c>
      <c r="AN15" s="462">
        <v>0</v>
      </c>
      <c r="AO15" s="462">
        <v>0</v>
      </c>
      <c r="AP15" s="462">
        <v>0</v>
      </c>
      <c r="AQ15" s="462">
        <v>0</v>
      </c>
      <c r="AR15" s="462">
        <v>0</v>
      </c>
      <c r="AS15" s="462">
        <v>0</v>
      </c>
      <c r="AT15" s="462">
        <v>0</v>
      </c>
      <c r="AU15" s="462">
        <v>0</v>
      </c>
      <c r="AV15" s="462">
        <v>0</v>
      </c>
      <c r="AW15" s="462">
        <v>0</v>
      </c>
      <c r="AX15" s="462">
        <v>0</v>
      </c>
      <c r="AY15" s="462">
        <v>0</v>
      </c>
      <c r="AZ15" s="462">
        <v>0</v>
      </c>
      <c r="BA15" s="462">
        <v>0</v>
      </c>
      <c r="BB15" s="462">
        <v>0</v>
      </c>
      <c r="BC15" s="462">
        <v>0</v>
      </c>
      <c r="BD15" s="462">
        <v>0</v>
      </c>
      <c r="BE15" s="462">
        <v>0</v>
      </c>
      <c r="BF15" s="462">
        <v>0</v>
      </c>
      <c r="BG15" s="462">
        <v>0</v>
      </c>
      <c r="BH15" s="462">
        <v>0</v>
      </c>
      <c r="BI15" s="462">
        <v>0</v>
      </c>
      <c r="BJ15" s="462">
        <v>0</v>
      </c>
      <c r="BK15" s="462">
        <v>0</v>
      </c>
      <c r="BL15" s="462">
        <v>202.19597112502819</v>
      </c>
      <c r="BM15" s="462">
        <v>298.50971591364902</v>
      </c>
      <c r="BN15" s="462">
        <v>408.00421011928688</v>
      </c>
      <c r="BO15" s="462">
        <v>472.31268500113845</v>
      </c>
      <c r="BP15" s="462">
        <v>527.80568466400962</v>
      </c>
      <c r="BQ15" s="462">
        <v>0</v>
      </c>
      <c r="BR15" s="462">
        <v>0</v>
      </c>
      <c r="BS15" s="462">
        <v>0</v>
      </c>
      <c r="BT15" s="462">
        <v>0</v>
      </c>
      <c r="BU15" s="462">
        <v>0</v>
      </c>
      <c r="BV15" s="462">
        <v>0</v>
      </c>
      <c r="BW15" s="462">
        <v>0</v>
      </c>
      <c r="BX15" s="463">
        <v>0</v>
      </c>
      <c r="BY15" s="463">
        <v>0</v>
      </c>
      <c r="BZ15" s="463">
        <v>0</v>
      </c>
      <c r="CA15" s="463">
        <v>0</v>
      </c>
      <c r="CB15" s="463">
        <v>0</v>
      </c>
      <c r="CC15" s="463">
        <v>0</v>
      </c>
      <c r="CD15" s="463">
        <v>0</v>
      </c>
      <c r="CE15" s="463">
        <v>0</v>
      </c>
      <c r="CF15" s="463">
        <v>0</v>
      </c>
      <c r="CG15" s="463">
        <v>0</v>
      </c>
      <c r="CH15" s="464">
        <v>0</v>
      </c>
    </row>
    <row r="16" spans="1:86" ht="26.25" customHeight="1" x14ac:dyDescent="0.25">
      <c r="A16" s="599"/>
      <c r="B16" s="72" t="s">
        <v>856</v>
      </c>
      <c r="C16" s="51"/>
      <c r="D16" s="462">
        <f t="shared" ref="D16:BO16" si="1">D19</f>
        <v>0</v>
      </c>
      <c r="E16" s="462">
        <f t="shared" si="1"/>
        <v>0</v>
      </c>
      <c r="F16" s="462">
        <f t="shared" si="1"/>
        <v>0</v>
      </c>
      <c r="G16" s="462">
        <f t="shared" si="1"/>
        <v>0</v>
      </c>
      <c r="H16" s="462">
        <f t="shared" si="1"/>
        <v>0</v>
      </c>
      <c r="I16" s="462">
        <f t="shared" si="1"/>
        <v>0</v>
      </c>
      <c r="J16" s="462">
        <f t="shared" si="1"/>
        <v>0</v>
      </c>
      <c r="K16" s="462">
        <f t="shared" si="1"/>
        <v>0</v>
      </c>
      <c r="L16" s="462">
        <f t="shared" si="1"/>
        <v>0</v>
      </c>
      <c r="M16" s="462">
        <f t="shared" si="1"/>
        <v>0</v>
      </c>
      <c r="N16" s="462">
        <f t="shared" si="1"/>
        <v>0</v>
      </c>
      <c r="O16" s="462">
        <f t="shared" si="1"/>
        <v>0</v>
      </c>
      <c r="P16" s="462">
        <f t="shared" si="1"/>
        <v>0</v>
      </c>
      <c r="Q16" s="462">
        <f t="shared" si="1"/>
        <v>0</v>
      </c>
      <c r="R16" s="462">
        <f t="shared" si="1"/>
        <v>0</v>
      </c>
      <c r="S16" s="462">
        <f t="shared" si="1"/>
        <v>0</v>
      </c>
      <c r="T16" s="462">
        <f t="shared" si="1"/>
        <v>0</v>
      </c>
      <c r="U16" s="462">
        <f t="shared" si="1"/>
        <v>0</v>
      </c>
      <c r="V16" s="462">
        <f t="shared" si="1"/>
        <v>0</v>
      </c>
      <c r="W16" s="462">
        <f t="shared" si="1"/>
        <v>0</v>
      </c>
      <c r="X16" s="462">
        <f t="shared" si="1"/>
        <v>0</v>
      </c>
      <c r="Y16" s="462">
        <f t="shared" si="1"/>
        <v>0</v>
      </c>
      <c r="Z16" s="462">
        <f t="shared" si="1"/>
        <v>0</v>
      </c>
      <c r="AA16" s="462">
        <f t="shared" si="1"/>
        <v>0</v>
      </c>
      <c r="AB16" s="462">
        <f t="shared" si="1"/>
        <v>0</v>
      </c>
      <c r="AC16" s="462">
        <f t="shared" si="1"/>
        <v>0</v>
      </c>
      <c r="AD16" s="462">
        <f t="shared" si="1"/>
        <v>0</v>
      </c>
      <c r="AE16" s="462">
        <f t="shared" si="1"/>
        <v>0</v>
      </c>
      <c r="AF16" s="462">
        <f t="shared" si="1"/>
        <v>0</v>
      </c>
      <c r="AG16" s="462">
        <f t="shared" si="1"/>
        <v>0</v>
      </c>
      <c r="AH16" s="462">
        <f t="shared" si="1"/>
        <v>189.0604099893182</v>
      </c>
      <c r="AI16" s="462">
        <f t="shared" si="1"/>
        <v>217.24186395918002</v>
      </c>
      <c r="AJ16" s="462">
        <f t="shared" si="1"/>
        <v>291.64676658977385</v>
      </c>
      <c r="AK16" s="462">
        <f t="shared" si="1"/>
        <v>435.79447132057123</v>
      </c>
      <c r="AL16" s="462">
        <f t="shared" si="1"/>
        <v>531.64070822038082</v>
      </c>
      <c r="AM16" s="462">
        <f t="shared" si="1"/>
        <v>599.91337522552976</v>
      </c>
      <c r="AN16" s="462">
        <f t="shared" si="1"/>
        <v>667.59777746960162</v>
      </c>
      <c r="AO16" s="462">
        <f t="shared" si="1"/>
        <v>730.54411349699535</v>
      </c>
      <c r="AP16" s="462">
        <f t="shared" si="1"/>
        <v>805.60849456809274</v>
      </c>
      <c r="AQ16" s="462">
        <f t="shared" si="1"/>
        <v>838.18835992187337</v>
      </c>
      <c r="AR16" s="462">
        <f t="shared" si="1"/>
        <v>760.26900000000001</v>
      </c>
      <c r="AS16" s="462">
        <f t="shared" si="1"/>
        <v>936.29321192193368</v>
      </c>
      <c r="AT16" s="462">
        <f t="shared" si="1"/>
        <v>1162.117</v>
      </c>
      <c r="AU16" s="462">
        <f t="shared" si="1"/>
        <v>670.327</v>
      </c>
      <c r="AV16" s="462">
        <f t="shared" si="1"/>
        <v>724.20100000000002</v>
      </c>
      <c r="AW16" s="462">
        <f t="shared" si="1"/>
        <v>941.47799999999995</v>
      </c>
      <c r="AX16" s="462">
        <f t="shared" si="1"/>
        <v>973.24916299999973</v>
      </c>
      <c r="AY16" s="462">
        <f t="shared" si="1"/>
        <v>991.50290500000006</v>
      </c>
      <c r="AZ16" s="462">
        <f t="shared" si="1"/>
        <v>1035.1050220000002</v>
      </c>
      <c r="BA16" s="462">
        <f t="shared" si="1"/>
        <v>1079.5440269999999</v>
      </c>
      <c r="BB16" s="462">
        <f t="shared" si="1"/>
        <v>1124.7226409999994</v>
      </c>
      <c r="BC16" s="462">
        <f t="shared" si="1"/>
        <v>1163.735510948489</v>
      </c>
      <c r="BD16" s="462">
        <f t="shared" si="1"/>
        <v>1229.3620240181656</v>
      </c>
      <c r="BE16" s="462">
        <f t="shared" si="1"/>
        <v>1349.4457237699216</v>
      </c>
      <c r="BF16" s="462">
        <f t="shared" si="1"/>
        <v>1430.8457317625675</v>
      </c>
      <c r="BG16" s="462">
        <f t="shared" si="1"/>
        <v>1612.517104499429</v>
      </c>
      <c r="BH16" s="462">
        <f t="shared" si="1"/>
        <v>1828.5273484448542</v>
      </c>
      <c r="BI16" s="462">
        <f t="shared" si="1"/>
        <v>1843.2959341159444</v>
      </c>
      <c r="BJ16" s="462">
        <f t="shared" si="1"/>
        <v>2003.9939900362206</v>
      </c>
      <c r="BK16" s="462">
        <f t="shared" si="1"/>
        <v>2046.6136160962108</v>
      </c>
      <c r="BL16" s="462">
        <f t="shared" si="1"/>
        <v>2162.8252108384918</v>
      </c>
      <c r="BM16" s="462">
        <f t="shared" si="1"/>
        <v>2239.7459853678515</v>
      </c>
      <c r="BN16" s="462">
        <f t="shared" si="1"/>
        <v>2273.0145576027198</v>
      </c>
      <c r="BO16" s="462">
        <f t="shared" si="1"/>
        <v>2227.1295013956719</v>
      </c>
      <c r="BP16" s="462">
        <f t="shared" ref="BP16:CH16" si="2">BP19</f>
        <v>2136.5856605519407</v>
      </c>
      <c r="BQ16" s="462">
        <f t="shared" si="2"/>
        <v>0</v>
      </c>
      <c r="BR16" s="462">
        <f t="shared" si="2"/>
        <v>0</v>
      </c>
      <c r="BS16" s="462">
        <f t="shared" si="2"/>
        <v>0</v>
      </c>
      <c r="BT16" s="462">
        <f t="shared" si="2"/>
        <v>0</v>
      </c>
      <c r="BU16" s="462">
        <f t="shared" si="2"/>
        <v>0</v>
      </c>
      <c r="BV16" s="462">
        <f t="shared" si="2"/>
        <v>0</v>
      </c>
      <c r="BW16" s="462">
        <f t="shared" si="2"/>
        <v>0</v>
      </c>
      <c r="BX16" s="462">
        <f t="shared" si="2"/>
        <v>0</v>
      </c>
      <c r="BY16" s="462">
        <f t="shared" si="2"/>
        <v>0</v>
      </c>
      <c r="BZ16" s="462">
        <f t="shared" si="2"/>
        <v>0</v>
      </c>
      <c r="CA16" s="462">
        <f t="shared" si="2"/>
        <v>0</v>
      </c>
      <c r="CB16" s="462">
        <f t="shared" si="2"/>
        <v>0</v>
      </c>
      <c r="CC16" s="462">
        <f t="shared" si="2"/>
        <v>0</v>
      </c>
      <c r="CD16" s="462">
        <f t="shared" si="2"/>
        <v>0</v>
      </c>
      <c r="CE16" s="462">
        <f t="shared" si="2"/>
        <v>0</v>
      </c>
      <c r="CF16" s="462">
        <f t="shared" si="2"/>
        <v>0</v>
      </c>
      <c r="CG16" s="463">
        <f t="shared" si="2"/>
        <v>0</v>
      </c>
      <c r="CH16" s="468">
        <f t="shared" si="2"/>
        <v>0</v>
      </c>
    </row>
    <row r="17" spans="1:86" x14ac:dyDescent="0.25">
      <c r="A17" s="599"/>
      <c r="B17" s="72" t="s">
        <v>857</v>
      </c>
      <c r="C17" s="51"/>
      <c r="D17" s="462">
        <f t="shared" ref="D17:BO17" si="3">SUM(D20:D23)</f>
        <v>0</v>
      </c>
      <c r="E17" s="462">
        <f t="shared" si="3"/>
        <v>0</v>
      </c>
      <c r="F17" s="462">
        <f t="shared" si="3"/>
        <v>0</v>
      </c>
      <c r="G17" s="462">
        <f t="shared" si="3"/>
        <v>0</v>
      </c>
      <c r="H17" s="462">
        <f t="shared" si="3"/>
        <v>0</v>
      </c>
      <c r="I17" s="462">
        <f t="shared" si="3"/>
        <v>0</v>
      </c>
      <c r="J17" s="462">
        <f t="shared" si="3"/>
        <v>0</v>
      </c>
      <c r="K17" s="462">
        <f t="shared" si="3"/>
        <v>0</v>
      </c>
      <c r="L17" s="462">
        <f t="shared" si="3"/>
        <v>0</v>
      </c>
      <c r="M17" s="462">
        <f t="shared" si="3"/>
        <v>0</v>
      </c>
      <c r="N17" s="462">
        <f t="shared" si="3"/>
        <v>0</v>
      </c>
      <c r="O17" s="462">
        <f t="shared" si="3"/>
        <v>0</v>
      </c>
      <c r="P17" s="462">
        <f t="shared" si="3"/>
        <v>0</v>
      </c>
      <c r="Q17" s="462">
        <f t="shared" si="3"/>
        <v>0</v>
      </c>
      <c r="R17" s="462">
        <f t="shared" si="3"/>
        <v>0</v>
      </c>
      <c r="S17" s="462">
        <f t="shared" si="3"/>
        <v>0</v>
      </c>
      <c r="T17" s="462">
        <f t="shared" si="3"/>
        <v>0</v>
      </c>
      <c r="U17" s="462">
        <f t="shared" si="3"/>
        <v>0</v>
      </c>
      <c r="V17" s="462">
        <f t="shared" si="3"/>
        <v>0</v>
      </c>
      <c r="W17" s="462">
        <f t="shared" si="3"/>
        <v>0</v>
      </c>
      <c r="X17" s="462">
        <f t="shared" si="3"/>
        <v>0</v>
      </c>
      <c r="Y17" s="462">
        <f t="shared" si="3"/>
        <v>0</v>
      </c>
      <c r="Z17" s="462">
        <f t="shared" si="3"/>
        <v>0</v>
      </c>
      <c r="AA17" s="462">
        <f t="shared" si="3"/>
        <v>0</v>
      </c>
      <c r="AB17" s="462">
        <f t="shared" si="3"/>
        <v>0</v>
      </c>
      <c r="AC17" s="462">
        <f t="shared" si="3"/>
        <v>0</v>
      </c>
      <c r="AD17" s="462">
        <f t="shared" si="3"/>
        <v>0</v>
      </c>
      <c r="AE17" s="462">
        <f t="shared" si="3"/>
        <v>0</v>
      </c>
      <c r="AF17" s="462">
        <f t="shared" si="3"/>
        <v>0</v>
      </c>
      <c r="AG17" s="462">
        <f t="shared" si="3"/>
        <v>0</v>
      </c>
      <c r="AH17" s="462">
        <f t="shared" si="3"/>
        <v>196.93959001068183</v>
      </c>
      <c r="AI17" s="462">
        <f t="shared" si="3"/>
        <v>227.75813604082006</v>
      </c>
      <c r="AJ17" s="462">
        <f t="shared" si="3"/>
        <v>307.35323341022615</v>
      </c>
      <c r="AK17" s="462">
        <f t="shared" si="3"/>
        <v>454.80552867942873</v>
      </c>
      <c r="AL17" s="462">
        <f t="shared" si="3"/>
        <v>551.35929177961918</v>
      </c>
      <c r="AM17" s="462">
        <f t="shared" si="3"/>
        <v>618.08662477447024</v>
      </c>
      <c r="AN17" s="462">
        <f t="shared" si="3"/>
        <v>686.40222253039815</v>
      </c>
      <c r="AO17" s="462">
        <f t="shared" si="3"/>
        <v>748.45588650300476</v>
      </c>
      <c r="AP17" s="462">
        <f t="shared" si="3"/>
        <v>829.39150543190704</v>
      </c>
      <c r="AQ17" s="462">
        <f t="shared" si="3"/>
        <v>862.81164007812663</v>
      </c>
      <c r="AR17" s="462">
        <f t="shared" si="3"/>
        <v>604.86500000000012</v>
      </c>
      <c r="AS17" s="462">
        <f t="shared" si="3"/>
        <v>763.36878807806625</v>
      </c>
      <c r="AT17" s="462">
        <f t="shared" si="3"/>
        <v>960.69299999999987</v>
      </c>
      <c r="AU17" s="462">
        <f t="shared" si="3"/>
        <v>733.84</v>
      </c>
      <c r="AV17" s="462">
        <f t="shared" si="3"/>
        <v>968.37500000000023</v>
      </c>
      <c r="AW17" s="462">
        <f t="shared" si="3"/>
        <v>998.42199999999991</v>
      </c>
      <c r="AX17" s="462">
        <f t="shared" si="3"/>
        <v>1103.9621309999998</v>
      </c>
      <c r="AY17" s="462">
        <f t="shared" si="3"/>
        <v>1197.1680269999999</v>
      </c>
      <c r="AZ17" s="462">
        <f t="shared" si="3"/>
        <v>1275.5067700000002</v>
      </c>
      <c r="BA17" s="462">
        <f t="shared" si="3"/>
        <v>1315.1345980000001</v>
      </c>
      <c r="BB17" s="462">
        <f t="shared" si="3"/>
        <v>1327.6819739999989</v>
      </c>
      <c r="BC17" s="462">
        <f t="shared" si="3"/>
        <v>1347.1518148446023</v>
      </c>
      <c r="BD17" s="462">
        <f t="shared" si="3"/>
        <v>1345.1564549999996</v>
      </c>
      <c r="BE17" s="462">
        <f t="shared" si="3"/>
        <v>1336.3771304102056</v>
      </c>
      <c r="BF17" s="462">
        <f t="shared" si="3"/>
        <v>1403.0935666124119</v>
      </c>
      <c r="BG17" s="462">
        <f t="shared" si="3"/>
        <v>1613.6138907605705</v>
      </c>
      <c r="BH17" s="462">
        <f t="shared" si="3"/>
        <v>1728.4576144734931</v>
      </c>
      <c r="BI17" s="462">
        <f t="shared" si="3"/>
        <v>1930.7936408840555</v>
      </c>
      <c r="BJ17" s="462">
        <f t="shared" si="3"/>
        <v>1937.0327149637794</v>
      </c>
      <c r="BK17" s="462">
        <f t="shared" si="3"/>
        <v>1980.0739629037898</v>
      </c>
      <c r="BL17" s="462">
        <f t="shared" si="3"/>
        <v>2071.6184511615079</v>
      </c>
      <c r="BM17" s="462">
        <f t="shared" si="3"/>
        <v>2457.9322396321481</v>
      </c>
      <c r="BN17" s="462">
        <f t="shared" si="3"/>
        <v>2651.7587673972803</v>
      </c>
      <c r="BO17" s="462">
        <f t="shared" si="3"/>
        <v>2691.2493936043297</v>
      </c>
      <c r="BP17" s="462">
        <f t="shared" ref="BP17:CH17" si="4">SUM(BP20:BP23)</f>
        <v>2775.3624294480583</v>
      </c>
      <c r="BQ17" s="462">
        <f t="shared" si="4"/>
        <v>0</v>
      </c>
      <c r="BR17" s="462">
        <f t="shared" si="4"/>
        <v>0</v>
      </c>
      <c r="BS17" s="462">
        <f t="shared" si="4"/>
        <v>0</v>
      </c>
      <c r="BT17" s="462">
        <f t="shared" si="4"/>
        <v>0</v>
      </c>
      <c r="BU17" s="462">
        <f t="shared" si="4"/>
        <v>0</v>
      </c>
      <c r="BV17" s="462">
        <f t="shared" si="4"/>
        <v>0</v>
      </c>
      <c r="BW17" s="462">
        <f t="shared" si="4"/>
        <v>0</v>
      </c>
      <c r="BX17" s="462">
        <f t="shared" si="4"/>
        <v>0</v>
      </c>
      <c r="BY17" s="462">
        <f t="shared" si="4"/>
        <v>0</v>
      </c>
      <c r="BZ17" s="462">
        <f t="shared" si="4"/>
        <v>0</v>
      </c>
      <c r="CA17" s="462">
        <f t="shared" si="4"/>
        <v>0</v>
      </c>
      <c r="CB17" s="462">
        <f t="shared" si="4"/>
        <v>0</v>
      </c>
      <c r="CC17" s="462">
        <f t="shared" si="4"/>
        <v>0</v>
      </c>
      <c r="CD17" s="462">
        <f t="shared" si="4"/>
        <v>0</v>
      </c>
      <c r="CE17" s="462">
        <f t="shared" si="4"/>
        <v>0</v>
      </c>
      <c r="CF17" s="462">
        <f t="shared" si="4"/>
        <v>0</v>
      </c>
      <c r="CG17" s="463">
        <f t="shared" si="4"/>
        <v>0</v>
      </c>
      <c r="CH17" s="464">
        <f t="shared" si="4"/>
        <v>0</v>
      </c>
    </row>
    <row r="18" spans="1:86" ht="26.25" customHeight="1" x14ac:dyDescent="0.25">
      <c r="A18" s="74"/>
      <c r="B18" s="51" t="s">
        <v>858</v>
      </c>
      <c r="C18" s="598"/>
      <c r="D18" s="462"/>
      <c r="E18" s="462"/>
      <c r="F18" s="462"/>
      <c r="G18" s="462"/>
      <c r="H18" s="462"/>
      <c r="I18" s="462"/>
      <c r="J18" s="462"/>
      <c r="K18" s="462"/>
      <c r="L18" s="462"/>
      <c r="M18" s="462"/>
      <c r="N18" s="462"/>
      <c r="O18" s="462"/>
      <c r="P18" s="462"/>
      <c r="Q18" s="462"/>
      <c r="R18" s="462"/>
      <c r="S18" s="462"/>
      <c r="T18" s="462"/>
      <c r="U18" s="462"/>
      <c r="V18" s="462"/>
      <c r="W18" s="462"/>
      <c r="X18" s="462"/>
      <c r="Y18" s="462"/>
      <c r="Z18" s="462"/>
      <c r="AA18" s="462"/>
      <c r="AB18" s="462"/>
      <c r="AC18" s="462"/>
      <c r="AD18" s="462"/>
      <c r="AE18" s="462"/>
      <c r="AF18" s="462"/>
      <c r="AG18" s="462"/>
      <c r="AH18" s="462"/>
      <c r="AI18" s="462"/>
      <c r="AJ18" s="462"/>
      <c r="AK18" s="462"/>
      <c r="AL18" s="462"/>
      <c r="AM18" s="462"/>
      <c r="AN18" s="462"/>
      <c r="AO18" s="462"/>
      <c r="AP18" s="462"/>
      <c r="AQ18" s="462"/>
      <c r="AR18" s="462"/>
      <c r="AS18" s="462"/>
      <c r="AT18" s="462"/>
      <c r="AU18" s="462"/>
      <c r="AV18" s="462"/>
      <c r="AW18" s="462"/>
      <c r="AX18" s="462"/>
      <c r="AY18" s="462"/>
      <c r="AZ18" s="462"/>
      <c r="BA18" s="462"/>
      <c r="BB18" s="462"/>
      <c r="BC18" s="462"/>
      <c r="BD18" s="462"/>
      <c r="BE18" s="462"/>
      <c r="BF18" s="462"/>
      <c r="BG18" s="462"/>
      <c r="BH18" s="462"/>
      <c r="BI18" s="462"/>
      <c r="BJ18" s="462"/>
      <c r="BK18" s="462"/>
      <c r="BL18" s="462"/>
      <c r="BM18" s="462"/>
      <c r="BN18" s="462"/>
      <c r="BO18" s="462"/>
      <c r="BP18" s="462"/>
      <c r="BQ18" s="462"/>
      <c r="BR18" s="462"/>
      <c r="BS18" s="462"/>
      <c r="BT18" s="462"/>
      <c r="BU18" s="462"/>
      <c r="BV18" s="462"/>
      <c r="BW18" s="462"/>
      <c r="BX18" s="463"/>
      <c r="BY18" s="463"/>
      <c r="BZ18" s="463"/>
      <c r="CA18" s="463"/>
      <c r="CB18" s="463"/>
      <c r="CC18" s="463"/>
      <c r="CD18" s="463"/>
      <c r="CE18" s="463"/>
      <c r="CF18" s="463"/>
      <c r="CG18" s="463"/>
      <c r="CH18" s="464"/>
    </row>
    <row r="19" spans="1:86" x14ac:dyDescent="0.25">
      <c r="A19" s="599"/>
      <c r="B19" s="72" t="s">
        <v>859</v>
      </c>
      <c r="C19" s="598"/>
      <c r="D19" s="462">
        <v>0</v>
      </c>
      <c r="E19" s="462">
        <v>0</v>
      </c>
      <c r="F19" s="462">
        <v>0</v>
      </c>
      <c r="G19" s="462">
        <v>0</v>
      </c>
      <c r="H19" s="462">
        <v>0</v>
      </c>
      <c r="I19" s="462">
        <v>0</v>
      </c>
      <c r="J19" s="462">
        <v>0</v>
      </c>
      <c r="K19" s="462">
        <v>0</v>
      </c>
      <c r="L19" s="462">
        <v>0</v>
      </c>
      <c r="M19" s="462">
        <v>0</v>
      </c>
      <c r="N19" s="462">
        <v>0</v>
      </c>
      <c r="O19" s="462">
        <v>0</v>
      </c>
      <c r="P19" s="462">
        <v>0</v>
      </c>
      <c r="Q19" s="462">
        <v>0</v>
      </c>
      <c r="R19" s="462">
        <v>0</v>
      </c>
      <c r="S19" s="462">
        <v>0</v>
      </c>
      <c r="T19" s="462">
        <v>0</v>
      </c>
      <c r="U19" s="462">
        <v>0</v>
      </c>
      <c r="V19" s="462">
        <v>0</v>
      </c>
      <c r="W19" s="462">
        <v>0</v>
      </c>
      <c r="X19" s="462">
        <v>0</v>
      </c>
      <c r="Y19" s="462">
        <v>0</v>
      </c>
      <c r="Z19" s="462">
        <v>0</v>
      </c>
      <c r="AA19" s="462">
        <v>0</v>
      </c>
      <c r="AB19" s="462">
        <v>0</v>
      </c>
      <c r="AC19" s="462">
        <v>0</v>
      </c>
      <c r="AD19" s="462">
        <v>0</v>
      </c>
      <c r="AE19" s="462">
        <v>0</v>
      </c>
      <c r="AF19" s="462">
        <v>0</v>
      </c>
      <c r="AG19" s="462">
        <v>0</v>
      </c>
      <c r="AH19" s="462">
        <v>189.0604099893182</v>
      </c>
      <c r="AI19" s="462">
        <v>217.24186395918002</v>
      </c>
      <c r="AJ19" s="462">
        <v>291.64676658977385</v>
      </c>
      <c r="AK19" s="462">
        <v>435.79447132057123</v>
      </c>
      <c r="AL19" s="462">
        <v>531.64070822038082</v>
      </c>
      <c r="AM19" s="462">
        <v>599.91337522552976</v>
      </c>
      <c r="AN19" s="462">
        <v>667.59777746960162</v>
      </c>
      <c r="AO19" s="462">
        <v>730.54411349699535</v>
      </c>
      <c r="AP19" s="462">
        <v>805.60849456809274</v>
      </c>
      <c r="AQ19" s="462">
        <v>838.18835992187337</v>
      </c>
      <c r="AR19" s="462">
        <v>760.26900000000001</v>
      </c>
      <c r="AS19" s="462">
        <v>936.29321192193368</v>
      </c>
      <c r="AT19" s="462">
        <v>1162.117</v>
      </c>
      <c r="AU19" s="462">
        <v>670.327</v>
      </c>
      <c r="AV19" s="462">
        <v>724.20100000000002</v>
      </c>
      <c r="AW19" s="462">
        <v>941.47799999999995</v>
      </c>
      <c r="AX19" s="462">
        <v>973.24916299999973</v>
      </c>
      <c r="AY19" s="462">
        <v>991.50290500000006</v>
      </c>
      <c r="AZ19" s="462">
        <v>1035.1050220000002</v>
      </c>
      <c r="BA19" s="462">
        <v>1079.5440269999999</v>
      </c>
      <c r="BB19" s="462">
        <v>1124.7226409999994</v>
      </c>
      <c r="BC19" s="462">
        <v>1163.735510948489</v>
      </c>
      <c r="BD19" s="462">
        <v>1229.3620240181656</v>
      </c>
      <c r="BE19" s="462">
        <v>1349.4457237699216</v>
      </c>
      <c r="BF19" s="462">
        <v>1430.8457317625675</v>
      </c>
      <c r="BG19" s="462">
        <v>1612.517104499429</v>
      </c>
      <c r="BH19" s="462">
        <v>1828.5273484448542</v>
      </c>
      <c r="BI19" s="462">
        <v>1843.2959341159444</v>
      </c>
      <c r="BJ19" s="462">
        <v>2003.9939900362206</v>
      </c>
      <c r="BK19" s="462">
        <v>2046.6136160962108</v>
      </c>
      <c r="BL19" s="462">
        <v>2162.8252108384918</v>
      </c>
      <c r="BM19" s="462">
        <v>2239.7459853678515</v>
      </c>
      <c r="BN19" s="462">
        <v>2273.0145576027198</v>
      </c>
      <c r="BO19" s="462">
        <v>2227.1295013956719</v>
      </c>
      <c r="BP19" s="462">
        <v>2136.5856605519407</v>
      </c>
      <c r="BQ19" s="462">
        <v>0</v>
      </c>
      <c r="BR19" s="462">
        <v>0</v>
      </c>
      <c r="BS19" s="462">
        <v>0</v>
      </c>
      <c r="BT19" s="462">
        <v>0</v>
      </c>
      <c r="BU19" s="462">
        <v>0</v>
      </c>
      <c r="BV19" s="462">
        <v>0</v>
      </c>
      <c r="BW19" s="462">
        <v>0</v>
      </c>
      <c r="BX19" s="463">
        <v>0</v>
      </c>
      <c r="BY19" s="463">
        <v>0</v>
      </c>
      <c r="BZ19" s="463">
        <v>0</v>
      </c>
      <c r="CA19" s="463">
        <v>0</v>
      </c>
      <c r="CB19" s="463">
        <v>0</v>
      </c>
      <c r="CC19" s="463">
        <v>0</v>
      </c>
      <c r="CD19" s="463">
        <v>0</v>
      </c>
      <c r="CE19" s="463">
        <v>0</v>
      </c>
      <c r="CF19" s="463">
        <v>0</v>
      </c>
      <c r="CG19" s="463">
        <v>0</v>
      </c>
      <c r="CH19" s="464">
        <v>0</v>
      </c>
    </row>
    <row r="20" spans="1:86" x14ac:dyDescent="0.25">
      <c r="A20" s="599"/>
      <c r="B20" s="72" t="s">
        <v>860</v>
      </c>
      <c r="C20" s="598"/>
      <c r="D20" s="462">
        <v>0</v>
      </c>
      <c r="E20" s="462">
        <v>0</v>
      </c>
      <c r="F20" s="462">
        <v>0</v>
      </c>
      <c r="G20" s="462">
        <v>0</v>
      </c>
      <c r="H20" s="462">
        <v>0</v>
      </c>
      <c r="I20" s="462">
        <v>0</v>
      </c>
      <c r="J20" s="462">
        <v>0</v>
      </c>
      <c r="K20" s="462">
        <v>0</v>
      </c>
      <c r="L20" s="462">
        <v>0</v>
      </c>
      <c r="M20" s="462">
        <v>0</v>
      </c>
      <c r="N20" s="462">
        <v>0</v>
      </c>
      <c r="O20" s="462">
        <v>0</v>
      </c>
      <c r="P20" s="462">
        <v>0</v>
      </c>
      <c r="Q20" s="462">
        <v>0</v>
      </c>
      <c r="R20" s="462">
        <v>0</v>
      </c>
      <c r="S20" s="462">
        <v>0</v>
      </c>
      <c r="T20" s="462">
        <v>0</v>
      </c>
      <c r="U20" s="462">
        <v>0</v>
      </c>
      <c r="V20" s="462">
        <v>0</v>
      </c>
      <c r="W20" s="462">
        <v>0</v>
      </c>
      <c r="X20" s="462">
        <v>0</v>
      </c>
      <c r="Y20" s="462">
        <v>0</v>
      </c>
      <c r="Z20" s="462">
        <v>0</v>
      </c>
      <c r="AA20" s="462">
        <v>0</v>
      </c>
      <c r="AB20" s="462">
        <v>0</v>
      </c>
      <c r="AC20" s="462">
        <v>0</v>
      </c>
      <c r="AD20" s="462">
        <v>0</v>
      </c>
      <c r="AE20" s="462">
        <v>0</v>
      </c>
      <c r="AF20" s="462">
        <v>0</v>
      </c>
      <c r="AG20" s="462">
        <v>0</v>
      </c>
      <c r="AH20" s="462">
        <v>27.502827272667155</v>
      </c>
      <c r="AI20" s="462">
        <v>31.585852043726426</v>
      </c>
      <c r="AJ20" s="462">
        <v>42.384582121077884</v>
      </c>
      <c r="AK20" s="462">
        <v>63.213077234706887</v>
      </c>
      <c r="AL20" s="462">
        <v>76.776376134597115</v>
      </c>
      <c r="AM20" s="462">
        <v>86.294927523123278</v>
      </c>
      <c r="AN20" s="462">
        <v>96.19980924653629</v>
      </c>
      <c r="AO20" s="462">
        <v>104.64116166965778</v>
      </c>
      <c r="AP20" s="462">
        <v>116.03413200590694</v>
      </c>
      <c r="AQ20" s="462">
        <v>120.6229520803748</v>
      </c>
      <c r="AR20" s="462">
        <v>83.058999999999997</v>
      </c>
      <c r="AS20" s="462">
        <v>114.8284154022263</v>
      </c>
      <c r="AT20" s="462">
        <v>166.71700000000001</v>
      </c>
      <c r="AU20" s="462">
        <v>112.279</v>
      </c>
      <c r="AV20" s="462">
        <v>146.14699999999999</v>
      </c>
      <c r="AW20" s="462">
        <v>188.857</v>
      </c>
      <c r="AX20" s="462">
        <v>237.89668399999994</v>
      </c>
      <c r="AY20" s="462">
        <v>279.43384600000002</v>
      </c>
      <c r="AZ20" s="462">
        <v>318.77796300000006</v>
      </c>
      <c r="BA20" s="462">
        <v>366.771837</v>
      </c>
      <c r="BB20" s="462">
        <v>408.74446599999976</v>
      </c>
      <c r="BC20" s="462">
        <v>444.9005951357899</v>
      </c>
      <c r="BD20" s="462">
        <v>486.32011499999982</v>
      </c>
      <c r="BE20" s="462">
        <v>528.76477520781191</v>
      </c>
      <c r="BF20" s="462">
        <v>593.43878223860281</v>
      </c>
      <c r="BG20" s="462">
        <v>700.71103272999665</v>
      </c>
      <c r="BH20" s="462">
        <v>750.02694315173312</v>
      </c>
      <c r="BI20" s="462">
        <v>839.96132516636135</v>
      </c>
      <c r="BJ20" s="462">
        <v>805.30950638016247</v>
      </c>
      <c r="BK20" s="462">
        <v>828.09404862651547</v>
      </c>
      <c r="BL20" s="462">
        <v>869.82127433533924</v>
      </c>
      <c r="BM20" s="462">
        <v>950.96467470191726</v>
      </c>
      <c r="BN20" s="462">
        <v>1008.5423032163782</v>
      </c>
      <c r="BO20" s="462">
        <v>1020.7892962954842</v>
      </c>
      <c r="BP20" s="462">
        <v>1035.9458838204823</v>
      </c>
      <c r="BQ20" s="462">
        <v>0</v>
      </c>
      <c r="BR20" s="462">
        <v>0</v>
      </c>
      <c r="BS20" s="462">
        <v>0</v>
      </c>
      <c r="BT20" s="462">
        <v>0</v>
      </c>
      <c r="BU20" s="462">
        <v>0</v>
      </c>
      <c r="BV20" s="462">
        <v>0</v>
      </c>
      <c r="BW20" s="462">
        <v>0</v>
      </c>
      <c r="BX20" s="463">
        <v>0</v>
      </c>
      <c r="BY20" s="463">
        <v>0</v>
      </c>
      <c r="BZ20" s="463">
        <v>0</v>
      </c>
      <c r="CA20" s="463">
        <v>0</v>
      </c>
      <c r="CB20" s="463">
        <v>0</v>
      </c>
      <c r="CC20" s="463">
        <v>0</v>
      </c>
      <c r="CD20" s="463">
        <v>0</v>
      </c>
      <c r="CE20" s="463">
        <v>0</v>
      </c>
      <c r="CF20" s="463">
        <v>0</v>
      </c>
      <c r="CG20" s="463">
        <v>0</v>
      </c>
      <c r="CH20" s="464">
        <v>0</v>
      </c>
    </row>
    <row r="21" spans="1:86" x14ac:dyDescent="0.25">
      <c r="A21" s="599"/>
      <c r="B21" s="72" t="s">
        <v>861</v>
      </c>
      <c r="C21" s="598"/>
      <c r="D21" s="462">
        <v>0</v>
      </c>
      <c r="E21" s="462">
        <v>0</v>
      </c>
      <c r="F21" s="462">
        <v>0</v>
      </c>
      <c r="G21" s="462">
        <v>0</v>
      </c>
      <c r="H21" s="462">
        <v>0</v>
      </c>
      <c r="I21" s="462">
        <v>0</v>
      </c>
      <c r="J21" s="462">
        <v>0</v>
      </c>
      <c r="K21" s="462">
        <v>0</v>
      </c>
      <c r="L21" s="462">
        <v>0</v>
      </c>
      <c r="M21" s="462">
        <v>0</v>
      </c>
      <c r="N21" s="462">
        <v>0</v>
      </c>
      <c r="O21" s="462">
        <v>0</v>
      </c>
      <c r="P21" s="462">
        <v>0</v>
      </c>
      <c r="Q21" s="462">
        <v>0</v>
      </c>
      <c r="R21" s="462">
        <v>0</v>
      </c>
      <c r="S21" s="462">
        <v>0</v>
      </c>
      <c r="T21" s="462">
        <v>0</v>
      </c>
      <c r="U21" s="462">
        <v>0</v>
      </c>
      <c r="V21" s="462">
        <v>0</v>
      </c>
      <c r="W21" s="462">
        <v>0</v>
      </c>
      <c r="X21" s="462">
        <v>0</v>
      </c>
      <c r="Y21" s="462">
        <v>0</v>
      </c>
      <c r="Z21" s="462">
        <v>0</v>
      </c>
      <c r="AA21" s="462">
        <v>0</v>
      </c>
      <c r="AB21" s="462">
        <v>0</v>
      </c>
      <c r="AC21" s="462">
        <v>0</v>
      </c>
      <c r="AD21" s="462">
        <v>0</v>
      </c>
      <c r="AE21" s="462">
        <v>0</v>
      </c>
      <c r="AF21" s="462">
        <v>0</v>
      </c>
      <c r="AG21" s="462">
        <v>0</v>
      </c>
      <c r="AH21" s="462">
        <v>88.945632781705058</v>
      </c>
      <c r="AI21" s="462">
        <v>102.63989716099778</v>
      </c>
      <c r="AJ21" s="462">
        <v>138.3856917255178</v>
      </c>
      <c r="AK21" s="462">
        <v>205.51754927689734</v>
      </c>
      <c r="AL21" s="462">
        <v>249.99250242525952</v>
      </c>
      <c r="AM21" s="462">
        <v>281.05739095461479</v>
      </c>
      <c r="AN21" s="462">
        <v>312.24655644943772</v>
      </c>
      <c r="AO21" s="462">
        <v>341.18609501439198</v>
      </c>
      <c r="AP21" s="462">
        <v>377.30402508543466</v>
      </c>
      <c r="AQ21" s="462">
        <v>392.27715570427546</v>
      </c>
      <c r="AR21" s="462">
        <v>216.39</v>
      </c>
      <c r="AS21" s="462">
        <v>243.14730758287362</v>
      </c>
      <c r="AT21" s="462">
        <v>222.857</v>
      </c>
      <c r="AU21" s="462">
        <v>185.916</v>
      </c>
      <c r="AV21" s="462">
        <v>219.042</v>
      </c>
      <c r="AW21" s="462">
        <v>306.87099999999998</v>
      </c>
      <c r="AX21" s="462">
        <v>345.70058699999993</v>
      </c>
      <c r="AY21" s="462">
        <v>383.72152899999998</v>
      </c>
      <c r="AZ21" s="462">
        <v>408.69452700000005</v>
      </c>
      <c r="BA21" s="462">
        <v>423.69869799999998</v>
      </c>
      <c r="BB21" s="462">
        <v>442.26725699999969</v>
      </c>
      <c r="BC21" s="462">
        <v>458.38614234181148</v>
      </c>
      <c r="BD21" s="462">
        <v>449.61359899999985</v>
      </c>
      <c r="BE21" s="462">
        <v>447.65738801479245</v>
      </c>
      <c r="BF21" s="462">
        <v>456.77495423193301</v>
      </c>
      <c r="BG21" s="462">
        <v>524.55682653580504</v>
      </c>
      <c r="BH21" s="462">
        <v>571.40950903414523</v>
      </c>
      <c r="BI21" s="462">
        <v>632.58899092529441</v>
      </c>
      <c r="BJ21" s="462">
        <v>623.4840715467576</v>
      </c>
      <c r="BK21" s="462">
        <v>618.93076704709995</v>
      </c>
      <c r="BL21" s="462">
        <v>631.6028273544332</v>
      </c>
      <c r="BM21" s="462">
        <v>678.72746288485951</v>
      </c>
      <c r="BN21" s="462">
        <v>743.17843271133438</v>
      </c>
      <c r="BO21" s="462">
        <v>750.37605441262167</v>
      </c>
      <c r="BP21" s="462">
        <v>756.7359161644182</v>
      </c>
      <c r="BQ21" s="462">
        <v>0</v>
      </c>
      <c r="BR21" s="462">
        <v>0</v>
      </c>
      <c r="BS21" s="462">
        <v>0</v>
      </c>
      <c r="BT21" s="462">
        <v>0</v>
      </c>
      <c r="BU21" s="462">
        <v>0</v>
      </c>
      <c r="BV21" s="462">
        <v>0</v>
      </c>
      <c r="BW21" s="462">
        <v>0</v>
      </c>
      <c r="BX21" s="463">
        <v>0</v>
      </c>
      <c r="BY21" s="463">
        <v>0</v>
      </c>
      <c r="BZ21" s="463">
        <v>0</v>
      </c>
      <c r="CA21" s="463">
        <v>0</v>
      </c>
      <c r="CB21" s="463">
        <v>0</v>
      </c>
      <c r="CC21" s="463">
        <v>0</v>
      </c>
      <c r="CD21" s="463">
        <v>0</v>
      </c>
      <c r="CE21" s="463">
        <v>0</v>
      </c>
      <c r="CF21" s="463">
        <v>0</v>
      </c>
      <c r="CG21" s="463">
        <v>0</v>
      </c>
      <c r="CH21" s="464">
        <v>0</v>
      </c>
    </row>
    <row r="22" spans="1:86" x14ac:dyDescent="0.25">
      <c r="A22" s="599"/>
      <c r="B22" s="72" t="s">
        <v>565</v>
      </c>
      <c r="C22" s="598"/>
      <c r="D22" s="462">
        <v>0</v>
      </c>
      <c r="E22" s="462">
        <v>0</v>
      </c>
      <c r="F22" s="462">
        <v>0</v>
      </c>
      <c r="G22" s="462">
        <v>0</v>
      </c>
      <c r="H22" s="462">
        <v>0</v>
      </c>
      <c r="I22" s="462">
        <v>0</v>
      </c>
      <c r="J22" s="462">
        <v>0</v>
      </c>
      <c r="K22" s="462">
        <v>0</v>
      </c>
      <c r="L22" s="462">
        <v>0</v>
      </c>
      <c r="M22" s="462">
        <v>0</v>
      </c>
      <c r="N22" s="462">
        <v>0</v>
      </c>
      <c r="O22" s="462">
        <v>0</v>
      </c>
      <c r="P22" s="462">
        <v>0</v>
      </c>
      <c r="Q22" s="462">
        <v>0</v>
      </c>
      <c r="R22" s="462">
        <v>0</v>
      </c>
      <c r="S22" s="462">
        <v>0</v>
      </c>
      <c r="T22" s="462">
        <v>0</v>
      </c>
      <c r="U22" s="462">
        <v>0</v>
      </c>
      <c r="V22" s="462">
        <v>0</v>
      </c>
      <c r="W22" s="462">
        <v>0</v>
      </c>
      <c r="X22" s="462">
        <v>0</v>
      </c>
      <c r="Y22" s="462">
        <v>0</v>
      </c>
      <c r="Z22" s="462">
        <v>0</v>
      </c>
      <c r="AA22" s="462">
        <v>0</v>
      </c>
      <c r="AB22" s="462">
        <v>0</v>
      </c>
      <c r="AC22" s="462">
        <v>0</v>
      </c>
      <c r="AD22" s="462">
        <v>0</v>
      </c>
      <c r="AE22" s="462">
        <v>0</v>
      </c>
      <c r="AF22" s="462">
        <v>0</v>
      </c>
      <c r="AG22" s="462">
        <v>0</v>
      </c>
      <c r="AH22" s="462">
        <v>73.242794596669199</v>
      </c>
      <c r="AI22" s="462">
        <v>85.168081893459714</v>
      </c>
      <c r="AJ22" s="462">
        <v>115.30566723086193</v>
      </c>
      <c r="AK22" s="462">
        <v>169.32691721496712</v>
      </c>
      <c r="AL22" s="462">
        <v>204.21808645897408</v>
      </c>
      <c r="AM22" s="462">
        <v>227.83044737490729</v>
      </c>
      <c r="AN22" s="462">
        <v>252.51033820403745</v>
      </c>
      <c r="AO22" s="462">
        <v>274.82477751762963</v>
      </c>
      <c r="AP22" s="462">
        <v>305.30618267506998</v>
      </c>
      <c r="AQ22" s="462">
        <v>317.94417999582299</v>
      </c>
      <c r="AR22" s="462">
        <v>223.36600000000001</v>
      </c>
      <c r="AS22" s="462">
        <v>286.63975529133552</v>
      </c>
      <c r="AT22" s="462">
        <v>372.90100000000001</v>
      </c>
      <c r="AU22" s="462">
        <v>327.95400000000001</v>
      </c>
      <c r="AV22" s="462">
        <v>480.35</v>
      </c>
      <c r="AW22" s="462">
        <v>380.02</v>
      </c>
      <c r="AX22" s="462">
        <v>382.28165999999993</v>
      </c>
      <c r="AY22" s="462">
        <v>366.89570099999997</v>
      </c>
      <c r="AZ22" s="462">
        <v>361.93527000000006</v>
      </c>
      <c r="BA22" s="462">
        <v>314.93220000000008</v>
      </c>
      <c r="BB22" s="462">
        <v>270.82839699999982</v>
      </c>
      <c r="BC22" s="462">
        <v>249.93090682948699</v>
      </c>
      <c r="BD22" s="462">
        <v>226.13233899999992</v>
      </c>
      <c r="BE22" s="462">
        <v>192.60883676756498</v>
      </c>
      <c r="BF22" s="462">
        <v>192.05057165464862</v>
      </c>
      <c r="BG22" s="462">
        <v>171.31617186991193</v>
      </c>
      <c r="BH22" s="462">
        <v>217.85321717670377</v>
      </c>
      <c r="BI22" s="462">
        <v>241.13550347906477</v>
      </c>
      <c r="BJ22" s="462">
        <v>243.50566881771863</v>
      </c>
      <c r="BK22" s="462">
        <v>242.59360966221021</v>
      </c>
      <c r="BL22" s="462">
        <v>285.76615929922252</v>
      </c>
      <c r="BM22" s="462">
        <v>460.43987830568727</v>
      </c>
      <c r="BN22" s="462">
        <v>455.5631536628552</v>
      </c>
      <c r="BO22" s="462">
        <v>451.67751435741542</v>
      </c>
      <c r="BP22" s="462">
        <v>463.81295775151688</v>
      </c>
      <c r="BQ22" s="462">
        <v>0</v>
      </c>
      <c r="BR22" s="462">
        <v>0</v>
      </c>
      <c r="BS22" s="462">
        <v>0</v>
      </c>
      <c r="BT22" s="462">
        <v>0</v>
      </c>
      <c r="BU22" s="462">
        <v>0</v>
      </c>
      <c r="BV22" s="462">
        <v>0</v>
      </c>
      <c r="BW22" s="462">
        <v>0</v>
      </c>
      <c r="BX22" s="463">
        <v>0</v>
      </c>
      <c r="BY22" s="463">
        <v>0</v>
      </c>
      <c r="BZ22" s="463">
        <v>0</v>
      </c>
      <c r="CA22" s="463">
        <v>0</v>
      </c>
      <c r="CB22" s="463">
        <v>0</v>
      </c>
      <c r="CC22" s="463">
        <v>0</v>
      </c>
      <c r="CD22" s="463">
        <v>0</v>
      </c>
      <c r="CE22" s="463">
        <v>0</v>
      </c>
      <c r="CF22" s="463">
        <v>0</v>
      </c>
      <c r="CG22" s="463">
        <v>0</v>
      </c>
      <c r="CH22" s="464">
        <v>0</v>
      </c>
    </row>
    <row r="23" spans="1:86" x14ac:dyDescent="0.25">
      <c r="A23" s="51"/>
      <c r="B23" s="72" t="s">
        <v>862</v>
      </c>
      <c r="C23" s="598"/>
      <c r="D23" s="462">
        <v>0</v>
      </c>
      <c r="E23" s="462">
        <v>0</v>
      </c>
      <c r="F23" s="462">
        <v>0</v>
      </c>
      <c r="G23" s="462">
        <v>0</v>
      </c>
      <c r="H23" s="462">
        <v>0</v>
      </c>
      <c r="I23" s="462">
        <v>0</v>
      </c>
      <c r="J23" s="462">
        <v>0</v>
      </c>
      <c r="K23" s="462">
        <v>0</v>
      </c>
      <c r="L23" s="462">
        <v>0</v>
      </c>
      <c r="M23" s="462">
        <v>0</v>
      </c>
      <c r="N23" s="462">
        <v>0</v>
      </c>
      <c r="O23" s="462">
        <v>0</v>
      </c>
      <c r="P23" s="462">
        <v>0</v>
      </c>
      <c r="Q23" s="462">
        <v>0</v>
      </c>
      <c r="R23" s="462">
        <v>0</v>
      </c>
      <c r="S23" s="462">
        <v>0</v>
      </c>
      <c r="T23" s="462">
        <v>0</v>
      </c>
      <c r="U23" s="462">
        <v>0</v>
      </c>
      <c r="V23" s="462">
        <v>0</v>
      </c>
      <c r="W23" s="462">
        <v>0</v>
      </c>
      <c r="X23" s="462">
        <v>0</v>
      </c>
      <c r="Y23" s="462">
        <v>0</v>
      </c>
      <c r="Z23" s="462">
        <v>0</v>
      </c>
      <c r="AA23" s="462">
        <v>0</v>
      </c>
      <c r="AB23" s="462">
        <v>0</v>
      </c>
      <c r="AC23" s="462">
        <v>0</v>
      </c>
      <c r="AD23" s="462">
        <v>0</v>
      </c>
      <c r="AE23" s="462">
        <v>0</v>
      </c>
      <c r="AF23" s="462">
        <v>0</v>
      </c>
      <c r="AG23" s="462">
        <v>0</v>
      </c>
      <c r="AH23" s="462">
        <v>7.2483353596404072</v>
      </c>
      <c r="AI23" s="462">
        <v>8.3643049426361529</v>
      </c>
      <c r="AJ23" s="462">
        <v>11.277292332768525</v>
      </c>
      <c r="AK23" s="462">
        <v>16.747984952857394</v>
      </c>
      <c r="AL23" s="462">
        <v>20.372326760788525</v>
      </c>
      <c r="AM23" s="462">
        <v>22.903858921824849</v>
      </c>
      <c r="AN23" s="462">
        <v>25.445518630386744</v>
      </c>
      <c r="AO23" s="462">
        <v>27.803852301325378</v>
      </c>
      <c r="AP23" s="462">
        <v>30.747165665495459</v>
      </c>
      <c r="AQ23" s="462">
        <v>31.967352297653349</v>
      </c>
      <c r="AR23" s="462">
        <v>82.050000000000196</v>
      </c>
      <c r="AS23" s="462">
        <v>118.75330980163085</v>
      </c>
      <c r="AT23" s="462">
        <v>198.21799999999985</v>
      </c>
      <c r="AU23" s="462">
        <v>107.69100000000003</v>
      </c>
      <c r="AV23" s="462">
        <v>122.83600000000021</v>
      </c>
      <c r="AW23" s="462">
        <v>122.67399999999998</v>
      </c>
      <c r="AX23" s="462">
        <v>138.08320000000001</v>
      </c>
      <c r="AY23" s="462">
        <v>167.11695100000003</v>
      </c>
      <c r="AZ23" s="462">
        <v>186.09901000000005</v>
      </c>
      <c r="BA23" s="462">
        <v>209.73186299999998</v>
      </c>
      <c r="BB23" s="462">
        <v>205.84185399999987</v>
      </c>
      <c r="BC23" s="462">
        <v>193.93417053751386</v>
      </c>
      <c r="BD23" s="462">
        <v>183.09040199999998</v>
      </c>
      <c r="BE23" s="462">
        <v>167.34613042003627</v>
      </c>
      <c r="BF23" s="462">
        <v>160.82925848722746</v>
      </c>
      <c r="BG23" s="462">
        <v>217.02985962485695</v>
      </c>
      <c r="BH23" s="462">
        <v>189.16794511091098</v>
      </c>
      <c r="BI23" s="462">
        <v>217.10782131333502</v>
      </c>
      <c r="BJ23" s="462">
        <v>264.73346821914066</v>
      </c>
      <c r="BK23" s="462">
        <v>290.45553756796437</v>
      </c>
      <c r="BL23" s="462">
        <v>284.42819017251315</v>
      </c>
      <c r="BM23" s="462">
        <v>367.80022373968399</v>
      </c>
      <c r="BN23" s="462">
        <v>444.4748778067123</v>
      </c>
      <c r="BO23" s="462">
        <v>468.40652853880829</v>
      </c>
      <c r="BP23" s="462">
        <v>518.86767171164104</v>
      </c>
      <c r="BQ23" s="462">
        <v>0</v>
      </c>
      <c r="BR23" s="462">
        <v>0</v>
      </c>
      <c r="BS23" s="462">
        <v>0</v>
      </c>
      <c r="BT23" s="462">
        <v>0</v>
      </c>
      <c r="BU23" s="462">
        <v>0</v>
      </c>
      <c r="BV23" s="462">
        <v>0</v>
      </c>
      <c r="BW23" s="462">
        <v>0</v>
      </c>
      <c r="BX23" s="463">
        <v>0</v>
      </c>
      <c r="BY23" s="463">
        <v>0</v>
      </c>
      <c r="BZ23" s="463">
        <v>0</v>
      </c>
      <c r="CA23" s="463">
        <v>0</v>
      </c>
      <c r="CB23" s="463">
        <v>0</v>
      </c>
      <c r="CC23" s="463">
        <v>0</v>
      </c>
      <c r="CD23" s="463">
        <v>0</v>
      </c>
      <c r="CE23" s="463">
        <v>0</v>
      </c>
      <c r="CF23" s="463">
        <v>0</v>
      </c>
      <c r="CG23" s="463">
        <v>0</v>
      </c>
      <c r="CH23" s="464">
        <v>0</v>
      </c>
    </row>
    <row r="24" spans="1:86" ht="26.25" customHeight="1" x14ac:dyDescent="0.25">
      <c r="A24" s="599"/>
      <c r="B24" s="72" t="s">
        <v>857</v>
      </c>
      <c r="C24" s="598"/>
      <c r="D24" s="462">
        <f t="shared" ref="D24:AV24" si="5">SUM(D20:D23)</f>
        <v>0</v>
      </c>
      <c r="E24" s="462">
        <f t="shared" si="5"/>
        <v>0</v>
      </c>
      <c r="F24" s="462">
        <f t="shared" si="5"/>
        <v>0</v>
      </c>
      <c r="G24" s="462">
        <f t="shared" si="5"/>
        <v>0</v>
      </c>
      <c r="H24" s="462">
        <f t="shared" si="5"/>
        <v>0</v>
      </c>
      <c r="I24" s="462">
        <f t="shared" si="5"/>
        <v>0</v>
      </c>
      <c r="J24" s="462">
        <f t="shared" si="5"/>
        <v>0</v>
      </c>
      <c r="K24" s="462">
        <f t="shared" si="5"/>
        <v>0</v>
      </c>
      <c r="L24" s="462">
        <f t="shared" si="5"/>
        <v>0</v>
      </c>
      <c r="M24" s="462">
        <f t="shared" si="5"/>
        <v>0</v>
      </c>
      <c r="N24" s="462">
        <f t="shared" si="5"/>
        <v>0</v>
      </c>
      <c r="O24" s="462">
        <f t="shared" si="5"/>
        <v>0</v>
      </c>
      <c r="P24" s="462">
        <f t="shared" si="5"/>
        <v>0</v>
      </c>
      <c r="Q24" s="462">
        <f t="shared" si="5"/>
        <v>0</v>
      </c>
      <c r="R24" s="462">
        <f t="shared" si="5"/>
        <v>0</v>
      </c>
      <c r="S24" s="462">
        <f t="shared" si="5"/>
        <v>0</v>
      </c>
      <c r="T24" s="462">
        <f t="shared" si="5"/>
        <v>0</v>
      </c>
      <c r="U24" s="462">
        <f t="shared" si="5"/>
        <v>0</v>
      </c>
      <c r="V24" s="462">
        <f t="shared" si="5"/>
        <v>0</v>
      </c>
      <c r="W24" s="462">
        <f t="shared" si="5"/>
        <v>0</v>
      </c>
      <c r="X24" s="462">
        <f t="shared" si="5"/>
        <v>0</v>
      </c>
      <c r="Y24" s="462">
        <f t="shared" si="5"/>
        <v>0</v>
      </c>
      <c r="Z24" s="462">
        <f t="shared" si="5"/>
        <v>0</v>
      </c>
      <c r="AA24" s="462">
        <f t="shared" si="5"/>
        <v>0</v>
      </c>
      <c r="AB24" s="462">
        <f t="shared" si="5"/>
        <v>0</v>
      </c>
      <c r="AC24" s="462">
        <f t="shared" si="5"/>
        <v>0</v>
      </c>
      <c r="AD24" s="462">
        <f t="shared" si="5"/>
        <v>0</v>
      </c>
      <c r="AE24" s="462">
        <f t="shared" si="5"/>
        <v>0</v>
      </c>
      <c r="AF24" s="462">
        <f t="shared" si="5"/>
        <v>0</v>
      </c>
      <c r="AG24" s="462">
        <f t="shared" si="5"/>
        <v>0</v>
      </c>
      <c r="AH24" s="462">
        <f t="shared" si="5"/>
        <v>196.93959001068183</v>
      </c>
      <c r="AI24" s="462">
        <f t="shared" si="5"/>
        <v>227.75813604082006</v>
      </c>
      <c r="AJ24" s="462">
        <f t="shared" si="5"/>
        <v>307.35323341022615</v>
      </c>
      <c r="AK24" s="462">
        <f t="shared" si="5"/>
        <v>454.80552867942873</v>
      </c>
      <c r="AL24" s="462">
        <f t="shared" si="5"/>
        <v>551.35929177961918</v>
      </c>
      <c r="AM24" s="462">
        <f t="shared" si="5"/>
        <v>618.08662477447024</v>
      </c>
      <c r="AN24" s="462">
        <f t="shared" si="5"/>
        <v>686.40222253039815</v>
      </c>
      <c r="AO24" s="462">
        <f t="shared" si="5"/>
        <v>748.45588650300476</v>
      </c>
      <c r="AP24" s="462">
        <f t="shared" si="5"/>
        <v>829.39150543190704</v>
      </c>
      <c r="AQ24" s="462">
        <f t="shared" si="5"/>
        <v>862.81164007812663</v>
      </c>
      <c r="AR24" s="462">
        <f t="shared" si="5"/>
        <v>604.86500000000012</v>
      </c>
      <c r="AS24" s="462">
        <f t="shared" si="5"/>
        <v>763.36878807806625</v>
      </c>
      <c r="AT24" s="462">
        <f t="shared" si="5"/>
        <v>960.69299999999987</v>
      </c>
      <c r="AU24" s="462">
        <f t="shared" si="5"/>
        <v>733.84</v>
      </c>
      <c r="AV24" s="462">
        <f t="shared" si="5"/>
        <v>968.37500000000023</v>
      </c>
      <c r="AW24" s="462">
        <f>SUM(AW20:AW23)</f>
        <v>998.42199999999991</v>
      </c>
      <c r="AX24" s="462">
        <f t="shared" ref="AX24:CH24" si="6">SUM(AX20:AX23)</f>
        <v>1103.9621309999998</v>
      </c>
      <c r="AY24" s="462">
        <f t="shared" si="6"/>
        <v>1197.1680269999999</v>
      </c>
      <c r="AZ24" s="462">
        <f t="shared" si="6"/>
        <v>1275.5067700000002</v>
      </c>
      <c r="BA24" s="462">
        <f t="shared" si="6"/>
        <v>1315.1345980000001</v>
      </c>
      <c r="BB24" s="462">
        <f t="shared" si="6"/>
        <v>1327.6819739999989</v>
      </c>
      <c r="BC24" s="462">
        <f t="shared" si="6"/>
        <v>1347.1518148446023</v>
      </c>
      <c r="BD24" s="462">
        <f t="shared" si="6"/>
        <v>1345.1564549999996</v>
      </c>
      <c r="BE24" s="462">
        <f t="shared" si="6"/>
        <v>1336.3771304102056</v>
      </c>
      <c r="BF24" s="462">
        <f t="shared" si="6"/>
        <v>1403.0935666124119</v>
      </c>
      <c r="BG24" s="462">
        <f t="shared" si="6"/>
        <v>1613.6138907605705</v>
      </c>
      <c r="BH24" s="462">
        <f t="shared" si="6"/>
        <v>1728.4576144734931</v>
      </c>
      <c r="BI24" s="462">
        <f t="shared" si="6"/>
        <v>1930.7936408840555</v>
      </c>
      <c r="BJ24" s="462">
        <f t="shared" si="6"/>
        <v>1937.0327149637794</v>
      </c>
      <c r="BK24" s="462">
        <f t="shared" si="6"/>
        <v>1980.0739629037898</v>
      </c>
      <c r="BL24" s="462">
        <f t="shared" si="6"/>
        <v>2071.6184511615079</v>
      </c>
      <c r="BM24" s="462">
        <f t="shared" si="6"/>
        <v>2457.9322396321481</v>
      </c>
      <c r="BN24" s="462">
        <f t="shared" si="6"/>
        <v>2651.7587673972803</v>
      </c>
      <c r="BO24" s="462">
        <f t="shared" si="6"/>
        <v>2691.2493936043297</v>
      </c>
      <c r="BP24" s="462">
        <f t="shared" si="6"/>
        <v>2775.3624294480583</v>
      </c>
      <c r="BQ24" s="462">
        <f t="shared" si="6"/>
        <v>0</v>
      </c>
      <c r="BR24" s="462">
        <f t="shared" si="6"/>
        <v>0</v>
      </c>
      <c r="BS24" s="462">
        <f t="shared" si="6"/>
        <v>0</v>
      </c>
      <c r="BT24" s="462">
        <f t="shared" si="6"/>
        <v>0</v>
      </c>
      <c r="BU24" s="462">
        <f t="shared" si="6"/>
        <v>0</v>
      </c>
      <c r="BV24" s="462">
        <f t="shared" si="6"/>
        <v>0</v>
      </c>
      <c r="BW24" s="462">
        <f t="shared" si="6"/>
        <v>0</v>
      </c>
      <c r="BX24" s="463">
        <f t="shared" si="6"/>
        <v>0</v>
      </c>
      <c r="BY24" s="463">
        <f t="shared" si="6"/>
        <v>0</v>
      </c>
      <c r="BZ24" s="463">
        <f t="shared" si="6"/>
        <v>0</v>
      </c>
      <c r="CA24" s="463">
        <f t="shared" si="6"/>
        <v>0</v>
      </c>
      <c r="CB24" s="463">
        <f t="shared" si="6"/>
        <v>0</v>
      </c>
      <c r="CC24" s="463">
        <f t="shared" si="6"/>
        <v>0</v>
      </c>
      <c r="CD24" s="463">
        <f t="shared" si="6"/>
        <v>0</v>
      </c>
      <c r="CE24" s="463">
        <f t="shared" si="6"/>
        <v>0</v>
      </c>
      <c r="CF24" s="463">
        <f t="shared" si="6"/>
        <v>0</v>
      </c>
      <c r="CG24" s="463">
        <f t="shared" si="6"/>
        <v>0</v>
      </c>
      <c r="CH24" s="464">
        <f t="shared" si="6"/>
        <v>0</v>
      </c>
    </row>
    <row r="25" spans="1:86" ht="26.25" customHeight="1" x14ac:dyDescent="0.25">
      <c r="A25" s="74"/>
      <c r="B25" s="51" t="s">
        <v>863</v>
      </c>
      <c r="C25" s="598"/>
      <c r="D25" s="462"/>
      <c r="E25" s="462"/>
      <c r="F25" s="462"/>
      <c r="G25" s="462"/>
      <c r="H25" s="462"/>
      <c r="I25" s="462"/>
      <c r="J25" s="462"/>
      <c r="K25" s="462"/>
      <c r="L25" s="462"/>
      <c r="M25" s="462"/>
      <c r="N25" s="462"/>
      <c r="O25" s="462"/>
      <c r="P25" s="462"/>
      <c r="Q25" s="462"/>
      <c r="R25" s="462"/>
      <c r="S25" s="462"/>
      <c r="T25" s="462"/>
      <c r="U25" s="462"/>
      <c r="V25" s="462"/>
      <c r="W25" s="462"/>
      <c r="X25" s="462"/>
      <c r="Y25" s="462"/>
      <c r="Z25" s="462"/>
      <c r="AA25" s="462"/>
      <c r="AB25" s="462"/>
      <c r="AC25" s="462"/>
      <c r="AD25" s="462"/>
      <c r="AE25" s="462"/>
      <c r="AF25" s="462"/>
      <c r="AG25" s="462"/>
      <c r="AH25" s="462"/>
      <c r="AI25" s="462"/>
      <c r="AJ25" s="462"/>
      <c r="AK25" s="462"/>
      <c r="AL25" s="462"/>
      <c r="AM25" s="462"/>
      <c r="AN25" s="462"/>
      <c r="AO25" s="462"/>
      <c r="AP25" s="462"/>
      <c r="AQ25" s="462"/>
      <c r="AR25" s="462"/>
      <c r="AS25" s="462"/>
      <c r="AT25" s="462"/>
      <c r="AU25" s="462"/>
      <c r="AV25" s="462"/>
      <c r="AW25" s="462"/>
      <c r="AX25" s="462"/>
      <c r="AY25" s="462"/>
      <c r="AZ25" s="462"/>
      <c r="BA25" s="462"/>
      <c r="BB25" s="462"/>
      <c r="BC25" s="462"/>
      <c r="BD25" s="462"/>
      <c r="BE25" s="462"/>
      <c r="BF25" s="462"/>
      <c r="BG25" s="462"/>
      <c r="BH25" s="462"/>
      <c r="BI25" s="462"/>
      <c r="BJ25" s="462"/>
      <c r="BK25" s="462"/>
      <c r="BL25" s="462"/>
      <c r="BM25" s="462"/>
      <c r="BN25" s="462"/>
      <c r="BO25" s="462"/>
      <c r="BP25" s="462"/>
      <c r="BQ25" s="462"/>
      <c r="BR25" s="462"/>
      <c r="BS25" s="462"/>
      <c r="BT25" s="462"/>
      <c r="BU25" s="462"/>
      <c r="BV25" s="462"/>
      <c r="BW25" s="462"/>
      <c r="BX25" s="463"/>
      <c r="BY25" s="463"/>
      <c r="BZ25" s="463"/>
      <c r="CA25" s="463"/>
      <c r="CB25" s="463"/>
      <c r="CC25" s="463"/>
      <c r="CD25" s="463"/>
      <c r="CE25" s="463"/>
      <c r="CF25" s="463"/>
      <c r="CG25" s="463"/>
      <c r="CH25" s="464"/>
    </row>
    <row r="26" spans="1:86" x14ac:dyDescent="0.25">
      <c r="A26" s="599"/>
      <c r="B26" s="72" t="s">
        <v>29</v>
      </c>
      <c r="C26" s="598"/>
      <c r="D26" s="462">
        <f t="shared" ref="D26:BO26" si="7">SUM(D27:D29)</f>
        <v>0</v>
      </c>
      <c r="E26" s="462">
        <f t="shared" si="7"/>
        <v>0</v>
      </c>
      <c r="F26" s="462">
        <f t="shared" si="7"/>
        <v>0</v>
      </c>
      <c r="G26" s="462">
        <f t="shared" si="7"/>
        <v>0</v>
      </c>
      <c r="H26" s="462">
        <f t="shared" si="7"/>
        <v>0</v>
      </c>
      <c r="I26" s="462">
        <f t="shared" si="7"/>
        <v>0</v>
      </c>
      <c r="J26" s="462">
        <f t="shared" si="7"/>
        <v>0</v>
      </c>
      <c r="K26" s="462">
        <f t="shared" si="7"/>
        <v>0</v>
      </c>
      <c r="L26" s="462">
        <f t="shared" si="7"/>
        <v>0</v>
      </c>
      <c r="M26" s="462">
        <f t="shared" si="7"/>
        <v>0</v>
      </c>
      <c r="N26" s="462">
        <f t="shared" si="7"/>
        <v>0</v>
      </c>
      <c r="O26" s="462">
        <f t="shared" si="7"/>
        <v>0</v>
      </c>
      <c r="P26" s="462">
        <f t="shared" si="7"/>
        <v>0</v>
      </c>
      <c r="Q26" s="462">
        <f t="shared" si="7"/>
        <v>0</v>
      </c>
      <c r="R26" s="462">
        <f t="shared" si="7"/>
        <v>0</v>
      </c>
      <c r="S26" s="462">
        <f t="shared" si="7"/>
        <v>0</v>
      </c>
      <c r="T26" s="462">
        <f t="shared" si="7"/>
        <v>0</v>
      </c>
      <c r="U26" s="462">
        <f t="shared" si="7"/>
        <v>0</v>
      </c>
      <c r="V26" s="462">
        <f t="shared" si="7"/>
        <v>0</v>
      </c>
      <c r="W26" s="462">
        <f t="shared" si="7"/>
        <v>0</v>
      </c>
      <c r="X26" s="462">
        <f t="shared" si="7"/>
        <v>0</v>
      </c>
      <c r="Y26" s="462">
        <f t="shared" si="7"/>
        <v>0</v>
      </c>
      <c r="Z26" s="462">
        <f t="shared" si="7"/>
        <v>0</v>
      </c>
      <c r="AA26" s="462">
        <f t="shared" si="7"/>
        <v>0</v>
      </c>
      <c r="AB26" s="462">
        <f t="shared" si="7"/>
        <v>0</v>
      </c>
      <c r="AC26" s="462">
        <f t="shared" si="7"/>
        <v>0</v>
      </c>
      <c r="AD26" s="462">
        <f t="shared" si="7"/>
        <v>0</v>
      </c>
      <c r="AE26" s="462">
        <f t="shared" si="7"/>
        <v>0</v>
      </c>
      <c r="AF26" s="462">
        <f t="shared" si="7"/>
        <v>0</v>
      </c>
      <c r="AG26" s="462">
        <f t="shared" si="7"/>
        <v>0</v>
      </c>
      <c r="AH26" s="462">
        <f t="shared" si="7"/>
        <v>0</v>
      </c>
      <c r="AI26" s="462">
        <f t="shared" si="7"/>
        <v>0</v>
      </c>
      <c r="AJ26" s="462">
        <f t="shared" si="7"/>
        <v>0</v>
      </c>
      <c r="AK26" s="462">
        <f t="shared" si="7"/>
        <v>0</v>
      </c>
      <c r="AL26" s="462">
        <f t="shared" si="7"/>
        <v>0</v>
      </c>
      <c r="AM26" s="462">
        <f t="shared" si="7"/>
        <v>0</v>
      </c>
      <c r="AN26" s="462">
        <f t="shared" si="7"/>
        <v>0</v>
      </c>
      <c r="AO26" s="462">
        <f t="shared" si="7"/>
        <v>0</v>
      </c>
      <c r="AP26" s="462">
        <f t="shared" si="7"/>
        <v>0</v>
      </c>
      <c r="AQ26" s="462">
        <f t="shared" si="7"/>
        <v>0</v>
      </c>
      <c r="AR26" s="462">
        <f t="shared" si="7"/>
        <v>0</v>
      </c>
      <c r="AS26" s="462">
        <f t="shared" si="7"/>
        <v>0</v>
      </c>
      <c r="AT26" s="462">
        <f t="shared" si="7"/>
        <v>0</v>
      </c>
      <c r="AU26" s="462">
        <f t="shared" si="7"/>
        <v>0</v>
      </c>
      <c r="AV26" s="462">
        <f t="shared" si="7"/>
        <v>0</v>
      </c>
      <c r="AW26" s="462">
        <f t="shared" si="7"/>
        <v>1939.9</v>
      </c>
      <c r="AX26" s="462">
        <f t="shared" si="7"/>
        <v>2077.2112939999997</v>
      </c>
      <c r="AY26" s="462">
        <f t="shared" si="7"/>
        <v>2188.6709320000004</v>
      </c>
      <c r="AZ26" s="462">
        <f t="shared" si="7"/>
        <v>2310.6117920000002</v>
      </c>
      <c r="BA26" s="462">
        <f t="shared" si="7"/>
        <v>2394.6786249999996</v>
      </c>
      <c r="BB26" s="462">
        <f t="shared" si="7"/>
        <v>2452.4046149999999</v>
      </c>
      <c r="BC26" s="462">
        <f t="shared" si="7"/>
        <v>2510.8873257930918</v>
      </c>
      <c r="BD26" s="462">
        <f t="shared" si="7"/>
        <v>2574.5184790181661</v>
      </c>
      <c r="BE26" s="462">
        <f t="shared" si="7"/>
        <v>2685.8228541801273</v>
      </c>
      <c r="BF26" s="462">
        <f t="shared" si="7"/>
        <v>2833.9392983749799</v>
      </c>
      <c r="BG26" s="462">
        <f t="shared" si="7"/>
        <v>3226.1309952600004</v>
      </c>
      <c r="BH26" s="462">
        <f t="shared" si="7"/>
        <v>3556.9849629183477</v>
      </c>
      <c r="BI26" s="462">
        <f t="shared" si="7"/>
        <v>3774.0895750000004</v>
      </c>
      <c r="BJ26" s="462">
        <f t="shared" si="7"/>
        <v>3941.0267050000002</v>
      </c>
      <c r="BK26" s="462">
        <f t="shared" si="7"/>
        <v>4026.6875789999999</v>
      </c>
      <c r="BL26" s="462">
        <f t="shared" si="7"/>
        <v>4234.4436619999997</v>
      </c>
      <c r="BM26" s="462">
        <f t="shared" si="7"/>
        <v>4697.6782249999997</v>
      </c>
      <c r="BN26" s="462">
        <f t="shared" si="7"/>
        <v>4924.7733250000001</v>
      </c>
      <c r="BO26" s="462">
        <f t="shared" si="7"/>
        <v>4918.3788950000007</v>
      </c>
      <c r="BP26" s="462">
        <f t="shared" ref="BP26:CH26" si="8">SUM(BP27:BP29)</f>
        <v>4911.948089999999</v>
      </c>
      <c r="BQ26" s="462">
        <f t="shared" si="8"/>
        <v>0</v>
      </c>
      <c r="BR26" s="462">
        <f t="shared" si="8"/>
        <v>0</v>
      </c>
      <c r="BS26" s="462">
        <f t="shared" si="8"/>
        <v>0</v>
      </c>
      <c r="BT26" s="462">
        <f t="shared" si="8"/>
        <v>0</v>
      </c>
      <c r="BU26" s="462">
        <f t="shared" si="8"/>
        <v>0</v>
      </c>
      <c r="BV26" s="462">
        <f t="shared" si="8"/>
        <v>0</v>
      </c>
      <c r="BW26" s="462">
        <f t="shared" si="8"/>
        <v>0</v>
      </c>
      <c r="BX26" s="463">
        <f t="shared" si="8"/>
        <v>0</v>
      </c>
      <c r="BY26" s="463">
        <f t="shared" si="8"/>
        <v>0</v>
      </c>
      <c r="BZ26" s="463">
        <f t="shared" si="8"/>
        <v>0</v>
      </c>
      <c r="CA26" s="463">
        <f t="shared" si="8"/>
        <v>0</v>
      </c>
      <c r="CB26" s="463">
        <f t="shared" si="8"/>
        <v>0</v>
      </c>
      <c r="CC26" s="463">
        <f t="shared" si="8"/>
        <v>0</v>
      </c>
      <c r="CD26" s="463">
        <f t="shared" si="8"/>
        <v>0</v>
      </c>
      <c r="CE26" s="463">
        <f t="shared" si="8"/>
        <v>0</v>
      </c>
      <c r="CF26" s="463">
        <f t="shared" si="8"/>
        <v>0</v>
      </c>
      <c r="CG26" s="463">
        <f t="shared" si="8"/>
        <v>0</v>
      </c>
      <c r="CH26" s="464">
        <f t="shared" si="8"/>
        <v>0</v>
      </c>
    </row>
    <row r="27" spans="1:86" x14ac:dyDescent="0.25">
      <c r="A27" s="599"/>
      <c r="B27" s="238" t="s">
        <v>864</v>
      </c>
      <c r="C27" s="598"/>
      <c r="D27" s="462">
        <v>0</v>
      </c>
      <c r="E27" s="462">
        <v>0</v>
      </c>
      <c r="F27" s="462">
        <v>0</v>
      </c>
      <c r="G27" s="462">
        <v>0</v>
      </c>
      <c r="H27" s="462">
        <v>0</v>
      </c>
      <c r="I27" s="462">
        <v>0</v>
      </c>
      <c r="J27" s="462">
        <v>0</v>
      </c>
      <c r="K27" s="462">
        <v>0</v>
      </c>
      <c r="L27" s="462">
        <v>0</v>
      </c>
      <c r="M27" s="462">
        <v>0</v>
      </c>
      <c r="N27" s="462">
        <v>0</v>
      </c>
      <c r="O27" s="462">
        <v>0</v>
      </c>
      <c r="P27" s="462">
        <v>0</v>
      </c>
      <c r="Q27" s="462">
        <v>0</v>
      </c>
      <c r="R27" s="462">
        <v>0</v>
      </c>
      <c r="S27" s="462">
        <v>0</v>
      </c>
      <c r="T27" s="462">
        <v>0</v>
      </c>
      <c r="U27" s="462">
        <v>0</v>
      </c>
      <c r="V27" s="462">
        <v>0</v>
      </c>
      <c r="W27" s="462">
        <v>0</v>
      </c>
      <c r="X27" s="462">
        <v>0</v>
      </c>
      <c r="Y27" s="462">
        <v>0</v>
      </c>
      <c r="Z27" s="462">
        <v>0</v>
      </c>
      <c r="AA27" s="462">
        <v>0</v>
      </c>
      <c r="AB27" s="462">
        <v>0</v>
      </c>
      <c r="AC27" s="462">
        <v>0</v>
      </c>
      <c r="AD27" s="462">
        <v>0</v>
      </c>
      <c r="AE27" s="462">
        <v>0</v>
      </c>
      <c r="AF27" s="462">
        <v>0</v>
      </c>
      <c r="AG27" s="462">
        <v>0</v>
      </c>
      <c r="AH27" s="462">
        <v>0</v>
      </c>
      <c r="AI27" s="462">
        <v>0</v>
      </c>
      <c r="AJ27" s="462">
        <v>0</v>
      </c>
      <c r="AK27" s="462">
        <v>0</v>
      </c>
      <c r="AL27" s="462">
        <v>0</v>
      </c>
      <c r="AM27" s="462">
        <v>0</v>
      </c>
      <c r="AN27" s="462">
        <v>0</v>
      </c>
      <c r="AO27" s="462">
        <v>0</v>
      </c>
      <c r="AP27" s="462">
        <v>0</v>
      </c>
      <c r="AQ27" s="462">
        <v>0</v>
      </c>
      <c r="AR27" s="462">
        <v>0</v>
      </c>
      <c r="AS27" s="462">
        <v>0</v>
      </c>
      <c r="AT27" s="462">
        <v>0</v>
      </c>
      <c r="AU27" s="462">
        <v>0</v>
      </c>
      <c r="AV27" s="462">
        <v>0</v>
      </c>
      <c r="AW27" s="462">
        <v>1697.3629265066443</v>
      </c>
      <c r="AX27" s="462">
        <v>1808.6742359999998</v>
      </c>
      <c r="AY27" s="462">
        <v>1902.2181960000007</v>
      </c>
      <c r="AZ27" s="462">
        <v>1977.2827580000003</v>
      </c>
      <c r="BA27" s="462">
        <v>2013.6534619999995</v>
      </c>
      <c r="BB27" s="462">
        <v>2046.3778799999998</v>
      </c>
      <c r="BC27" s="462">
        <v>2096.1272547930917</v>
      </c>
      <c r="BD27" s="462">
        <v>2145.6562128556334</v>
      </c>
      <c r="BE27" s="462">
        <v>2246.2732761801276</v>
      </c>
      <c r="BF27" s="462">
        <v>2381.3558843749797</v>
      </c>
      <c r="BG27" s="462">
        <v>2743.7872092600001</v>
      </c>
      <c r="BH27" s="462">
        <v>3038.9946899183474</v>
      </c>
      <c r="BI27" s="462">
        <v>3229.8402160000005</v>
      </c>
      <c r="BJ27" s="462">
        <v>3384.656673</v>
      </c>
      <c r="BK27" s="462">
        <v>3471.3048880000001</v>
      </c>
      <c r="BL27" s="462">
        <v>3671.6925609999998</v>
      </c>
      <c r="BM27" s="462">
        <v>4094.947136911996</v>
      </c>
      <c r="BN27" s="462">
        <v>4299.4764100000002</v>
      </c>
      <c r="BO27" s="462">
        <v>4288.8172760000007</v>
      </c>
      <c r="BP27" s="462">
        <v>4281.2685299999994</v>
      </c>
      <c r="BQ27" s="462">
        <v>0</v>
      </c>
      <c r="BR27" s="462">
        <v>0</v>
      </c>
      <c r="BS27" s="462">
        <v>0</v>
      </c>
      <c r="BT27" s="462">
        <v>0</v>
      </c>
      <c r="BU27" s="462">
        <v>0</v>
      </c>
      <c r="BV27" s="462">
        <v>0</v>
      </c>
      <c r="BW27" s="462">
        <v>0</v>
      </c>
      <c r="BX27" s="463">
        <v>0</v>
      </c>
      <c r="BY27" s="463">
        <v>0</v>
      </c>
      <c r="BZ27" s="463">
        <v>0</v>
      </c>
      <c r="CA27" s="463">
        <v>0</v>
      </c>
      <c r="CB27" s="463">
        <v>0</v>
      </c>
      <c r="CC27" s="463">
        <v>0</v>
      </c>
      <c r="CD27" s="463">
        <v>0</v>
      </c>
      <c r="CE27" s="463">
        <v>0</v>
      </c>
      <c r="CF27" s="463">
        <v>0</v>
      </c>
      <c r="CG27" s="463">
        <v>0</v>
      </c>
      <c r="CH27" s="464">
        <v>0</v>
      </c>
    </row>
    <row r="28" spans="1:86" x14ac:dyDescent="0.25">
      <c r="A28" s="599"/>
      <c r="B28" s="238" t="s">
        <v>865</v>
      </c>
      <c r="C28" s="598"/>
      <c r="D28" s="462">
        <v>0</v>
      </c>
      <c r="E28" s="462">
        <v>0</v>
      </c>
      <c r="F28" s="462">
        <v>0</v>
      </c>
      <c r="G28" s="462">
        <v>0</v>
      </c>
      <c r="H28" s="462">
        <v>0</v>
      </c>
      <c r="I28" s="462">
        <v>0</v>
      </c>
      <c r="J28" s="462">
        <v>0</v>
      </c>
      <c r="K28" s="462">
        <v>0</v>
      </c>
      <c r="L28" s="462">
        <v>0</v>
      </c>
      <c r="M28" s="462">
        <v>0</v>
      </c>
      <c r="N28" s="462">
        <v>0</v>
      </c>
      <c r="O28" s="462">
        <v>0</v>
      </c>
      <c r="P28" s="462">
        <v>0</v>
      </c>
      <c r="Q28" s="462">
        <v>0</v>
      </c>
      <c r="R28" s="462">
        <v>0</v>
      </c>
      <c r="S28" s="462">
        <v>0</v>
      </c>
      <c r="T28" s="462">
        <v>0</v>
      </c>
      <c r="U28" s="462">
        <v>0</v>
      </c>
      <c r="V28" s="462">
        <v>0</v>
      </c>
      <c r="W28" s="462">
        <v>0</v>
      </c>
      <c r="X28" s="462">
        <v>0</v>
      </c>
      <c r="Y28" s="462">
        <v>0</v>
      </c>
      <c r="Z28" s="462">
        <v>0</v>
      </c>
      <c r="AA28" s="462">
        <v>0</v>
      </c>
      <c r="AB28" s="462">
        <v>0</v>
      </c>
      <c r="AC28" s="462">
        <v>0</v>
      </c>
      <c r="AD28" s="462">
        <v>0</v>
      </c>
      <c r="AE28" s="462">
        <v>0</v>
      </c>
      <c r="AF28" s="462">
        <v>0</v>
      </c>
      <c r="AG28" s="462">
        <v>0</v>
      </c>
      <c r="AH28" s="462">
        <v>0</v>
      </c>
      <c r="AI28" s="462">
        <v>0</v>
      </c>
      <c r="AJ28" s="462">
        <v>0</v>
      </c>
      <c r="AK28" s="462">
        <v>0</v>
      </c>
      <c r="AL28" s="462">
        <v>0</v>
      </c>
      <c r="AM28" s="462">
        <v>0</v>
      </c>
      <c r="AN28" s="462">
        <v>0</v>
      </c>
      <c r="AO28" s="462">
        <v>0</v>
      </c>
      <c r="AP28" s="462">
        <v>0</v>
      </c>
      <c r="AQ28" s="462">
        <v>0</v>
      </c>
      <c r="AR28" s="462">
        <v>0</v>
      </c>
      <c r="AS28" s="462">
        <v>0</v>
      </c>
      <c r="AT28" s="462">
        <v>0</v>
      </c>
      <c r="AU28" s="462">
        <v>0</v>
      </c>
      <c r="AV28" s="462">
        <v>0</v>
      </c>
      <c r="AW28" s="462">
        <v>57.568125284286531</v>
      </c>
      <c r="AX28" s="462">
        <v>64.45333500000001</v>
      </c>
      <c r="AY28" s="462">
        <v>73.004104999999981</v>
      </c>
      <c r="AZ28" s="462">
        <v>87.356730000000013</v>
      </c>
      <c r="BA28" s="462">
        <v>94.058710999999988</v>
      </c>
      <c r="BB28" s="462">
        <v>103.31371100000001</v>
      </c>
      <c r="BC28" s="462">
        <v>108.169843</v>
      </c>
      <c r="BD28" s="462">
        <v>118.92382939562549</v>
      </c>
      <c r="BE28" s="462">
        <v>123.72467599999997</v>
      </c>
      <c r="BF28" s="462">
        <v>130.99570600000001</v>
      </c>
      <c r="BG28" s="462">
        <v>145.12074899999999</v>
      </c>
      <c r="BH28" s="462">
        <v>160.45740000000004</v>
      </c>
      <c r="BI28" s="462">
        <v>176.47248999999999</v>
      </c>
      <c r="BJ28" s="462">
        <v>183.76244300000005</v>
      </c>
      <c r="BK28" s="462">
        <v>188.90478099999996</v>
      </c>
      <c r="BL28" s="462">
        <v>199.600787</v>
      </c>
      <c r="BM28" s="462">
        <v>223.05064708800333</v>
      </c>
      <c r="BN28" s="462">
        <v>237.858463</v>
      </c>
      <c r="BO28" s="462">
        <v>246.06113200000004</v>
      </c>
      <c r="BP28" s="462">
        <v>251.21643899999995</v>
      </c>
      <c r="BQ28" s="462">
        <v>0</v>
      </c>
      <c r="BR28" s="462">
        <v>0</v>
      </c>
      <c r="BS28" s="462">
        <v>0</v>
      </c>
      <c r="BT28" s="462">
        <v>0</v>
      </c>
      <c r="BU28" s="462">
        <v>0</v>
      </c>
      <c r="BV28" s="462">
        <v>0</v>
      </c>
      <c r="BW28" s="462">
        <v>0</v>
      </c>
      <c r="BX28" s="463">
        <v>0</v>
      </c>
      <c r="BY28" s="463">
        <v>0</v>
      </c>
      <c r="BZ28" s="463">
        <v>0</v>
      </c>
      <c r="CA28" s="463">
        <v>0</v>
      </c>
      <c r="CB28" s="463">
        <v>0</v>
      </c>
      <c r="CC28" s="463">
        <v>0</v>
      </c>
      <c r="CD28" s="463">
        <v>0</v>
      </c>
      <c r="CE28" s="463">
        <v>0</v>
      </c>
      <c r="CF28" s="463">
        <v>0</v>
      </c>
      <c r="CG28" s="463">
        <v>0</v>
      </c>
      <c r="CH28" s="464">
        <v>0</v>
      </c>
    </row>
    <row r="29" spans="1:86" x14ac:dyDescent="0.25">
      <c r="A29" s="599"/>
      <c r="B29" s="238" t="s">
        <v>866</v>
      </c>
      <c r="C29" s="598"/>
      <c r="D29" s="462">
        <v>0</v>
      </c>
      <c r="E29" s="462">
        <v>0</v>
      </c>
      <c r="F29" s="462">
        <v>0</v>
      </c>
      <c r="G29" s="462">
        <v>0</v>
      </c>
      <c r="H29" s="462">
        <v>0</v>
      </c>
      <c r="I29" s="462">
        <v>0</v>
      </c>
      <c r="J29" s="462">
        <v>0</v>
      </c>
      <c r="K29" s="462">
        <v>0</v>
      </c>
      <c r="L29" s="462">
        <v>0</v>
      </c>
      <c r="M29" s="462">
        <v>0</v>
      </c>
      <c r="N29" s="462">
        <v>0</v>
      </c>
      <c r="O29" s="462">
        <v>0</v>
      </c>
      <c r="P29" s="462">
        <v>0</v>
      </c>
      <c r="Q29" s="462">
        <v>0</v>
      </c>
      <c r="R29" s="462">
        <v>0</v>
      </c>
      <c r="S29" s="462">
        <v>0</v>
      </c>
      <c r="T29" s="462">
        <v>0</v>
      </c>
      <c r="U29" s="462">
        <v>0</v>
      </c>
      <c r="V29" s="462">
        <v>0</v>
      </c>
      <c r="W29" s="462">
        <v>0</v>
      </c>
      <c r="X29" s="462">
        <v>0</v>
      </c>
      <c r="Y29" s="462">
        <v>0</v>
      </c>
      <c r="Z29" s="462">
        <v>0</v>
      </c>
      <c r="AA29" s="462">
        <v>0</v>
      </c>
      <c r="AB29" s="462">
        <v>0</v>
      </c>
      <c r="AC29" s="462">
        <v>0</v>
      </c>
      <c r="AD29" s="462">
        <v>0</v>
      </c>
      <c r="AE29" s="462">
        <v>0</v>
      </c>
      <c r="AF29" s="462">
        <v>0</v>
      </c>
      <c r="AG29" s="462">
        <v>0</v>
      </c>
      <c r="AH29" s="462">
        <v>0</v>
      </c>
      <c r="AI29" s="462">
        <v>0</v>
      </c>
      <c r="AJ29" s="462">
        <v>0</v>
      </c>
      <c r="AK29" s="462">
        <v>0</v>
      </c>
      <c r="AL29" s="462">
        <v>0</v>
      </c>
      <c r="AM29" s="462">
        <v>0</v>
      </c>
      <c r="AN29" s="462">
        <v>0</v>
      </c>
      <c r="AO29" s="462">
        <v>0</v>
      </c>
      <c r="AP29" s="462">
        <v>0</v>
      </c>
      <c r="AQ29" s="462">
        <v>0</v>
      </c>
      <c r="AR29" s="462">
        <v>0</v>
      </c>
      <c r="AS29" s="462">
        <v>0</v>
      </c>
      <c r="AT29" s="462">
        <v>0</v>
      </c>
      <c r="AU29" s="462">
        <v>0</v>
      </c>
      <c r="AV29" s="462">
        <v>0</v>
      </c>
      <c r="AW29" s="462">
        <v>184.96894820906931</v>
      </c>
      <c r="AX29" s="462">
        <v>204.08372300000002</v>
      </c>
      <c r="AY29" s="462">
        <v>213.44863099999995</v>
      </c>
      <c r="AZ29" s="462">
        <v>245.97230400000004</v>
      </c>
      <c r="BA29" s="462">
        <v>286.966452</v>
      </c>
      <c r="BB29" s="462">
        <v>302.71302400000002</v>
      </c>
      <c r="BC29" s="462">
        <v>306.59022800000014</v>
      </c>
      <c r="BD29" s="462">
        <v>309.93843676690722</v>
      </c>
      <c r="BE29" s="462">
        <v>315.82490200000007</v>
      </c>
      <c r="BF29" s="462">
        <v>321.58770799999996</v>
      </c>
      <c r="BG29" s="462">
        <v>337.22303699999998</v>
      </c>
      <c r="BH29" s="462">
        <v>357.53287299999994</v>
      </c>
      <c r="BI29" s="462">
        <v>367.77686899999998</v>
      </c>
      <c r="BJ29" s="462">
        <v>372.60758899999996</v>
      </c>
      <c r="BK29" s="462">
        <v>366.47790999999995</v>
      </c>
      <c r="BL29" s="462">
        <v>363.15031399999992</v>
      </c>
      <c r="BM29" s="462">
        <v>379.68044099999997</v>
      </c>
      <c r="BN29" s="462">
        <v>387.43845199999998</v>
      </c>
      <c r="BO29" s="462">
        <v>383.50048700000008</v>
      </c>
      <c r="BP29" s="462">
        <v>379.46312099999994</v>
      </c>
      <c r="BQ29" s="462">
        <v>0</v>
      </c>
      <c r="BR29" s="462">
        <v>0</v>
      </c>
      <c r="BS29" s="462">
        <v>0</v>
      </c>
      <c r="BT29" s="462">
        <v>0</v>
      </c>
      <c r="BU29" s="462">
        <v>0</v>
      </c>
      <c r="BV29" s="462">
        <v>0</v>
      </c>
      <c r="BW29" s="462">
        <v>0</v>
      </c>
      <c r="BX29" s="463">
        <v>0</v>
      </c>
      <c r="BY29" s="463">
        <v>0</v>
      </c>
      <c r="BZ29" s="463">
        <v>0</v>
      </c>
      <c r="CA29" s="463">
        <v>0</v>
      </c>
      <c r="CB29" s="463">
        <v>0</v>
      </c>
      <c r="CC29" s="463">
        <v>0</v>
      </c>
      <c r="CD29" s="463">
        <v>0</v>
      </c>
      <c r="CE29" s="463">
        <v>0</v>
      </c>
      <c r="CF29" s="463">
        <v>0</v>
      </c>
      <c r="CG29" s="463">
        <v>0</v>
      </c>
      <c r="CH29" s="464">
        <v>0</v>
      </c>
    </row>
    <row r="30" spans="1:86" ht="26.25" customHeight="1" x14ac:dyDescent="0.25">
      <c r="A30" s="599"/>
      <c r="B30" s="72" t="s">
        <v>867</v>
      </c>
      <c r="C30" s="598"/>
      <c r="D30" s="462">
        <v>0</v>
      </c>
      <c r="E30" s="462">
        <v>0</v>
      </c>
      <c r="F30" s="462">
        <v>0</v>
      </c>
      <c r="G30" s="462">
        <v>0</v>
      </c>
      <c r="H30" s="462">
        <v>0</v>
      </c>
      <c r="I30" s="462">
        <v>0</v>
      </c>
      <c r="J30" s="462">
        <v>0</v>
      </c>
      <c r="K30" s="462">
        <v>0</v>
      </c>
      <c r="L30" s="462">
        <v>0</v>
      </c>
      <c r="M30" s="462">
        <v>0</v>
      </c>
      <c r="N30" s="462">
        <v>0</v>
      </c>
      <c r="O30" s="462">
        <v>0</v>
      </c>
      <c r="P30" s="462">
        <v>0</v>
      </c>
      <c r="Q30" s="462">
        <v>0</v>
      </c>
      <c r="R30" s="462">
        <v>0</v>
      </c>
      <c r="S30" s="462">
        <v>0</v>
      </c>
      <c r="T30" s="462">
        <v>0</v>
      </c>
      <c r="U30" s="462">
        <v>0</v>
      </c>
      <c r="V30" s="462">
        <v>0</v>
      </c>
      <c r="W30" s="462">
        <v>0</v>
      </c>
      <c r="X30" s="462">
        <v>0</v>
      </c>
      <c r="Y30" s="462">
        <v>0</v>
      </c>
      <c r="Z30" s="462">
        <v>0</v>
      </c>
      <c r="AA30" s="462">
        <v>0</v>
      </c>
      <c r="AB30" s="462">
        <v>0</v>
      </c>
      <c r="AC30" s="462">
        <v>0</v>
      </c>
      <c r="AD30" s="462">
        <v>0</v>
      </c>
      <c r="AE30" s="462">
        <v>0</v>
      </c>
      <c r="AF30" s="462">
        <v>0</v>
      </c>
      <c r="AG30" s="462">
        <v>0</v>
      </c>
      <c r="AH30" s="462">
        <v>0</v>
      </c>
      <c r="AI30" s="462">
        <v>0</v>
      </c>
      <c r="AJ30" s="462">
        <v>0</v>
      </c>
      <c r="AK30" s="462">
        <v>0</v>
      </c>
      <c r="AL30" s="462">
        <v>0</v>
      </c>
      <c r="AM30" s="462">
        <v>0</v>
      </c>
      <c r="AN30" s="462">
        <v>0</v>
      </c>
      <c r="AO30" s="462">
        <v>0</v>
      </c>
      <c r="AP30" s="462">
        <v>0</v>
      </c>
      <c r="AQ30" s="462">
        <v>0</v>
      </c>
      <c r="AR30" s="462">
        <v>0</v>
      </c>
      <c r="AS30" s="462">
        <v>206</v>
      </c>
      <c r="AT30" s="462">
        <v>2122.81</v>
      </c>
      <c r="AU30" s="462">
        <v>1404.1669999999999</v>
      </c>
      <c r="AV30" s="462">
        <v>1692.576</v>
      </c>
      <c r="AW30" s="462">
        <v>0</v>
      </c>
      <c r="AX30" s="462">
        <v>0</v>
      </c>
      <c r="AY30" s="462">
        <v>0</v>
      </c>
      <c r="AZ30" s="462">
        <v>0</v>
      </c>
      <c r="BA30" s="462">
        <v>0</v>
      </c>
      <c r="BB30" s="462">
        <v>0</v>
      </c>
      <c r="BC30" s="462">
        <v>0</v>
      </c>
      <c r="BD30" s="462">
        <v>0</v>
      </c>
      <c r="BE30" s="462">
        <v>0</v>
      </c>
      <c r="BF30" s="462">
        <v>0</v>
      </c>
      <c r="BG30" s="462">
        <v>0</v>
      </c>
      <c r="BH30" s="462">
        <v>0</v>
      </c>
      <c r="BI30" s="462">
        <v>0</v>
      </c>
      <c r="BJ30" s="462">
        <v>0</v>
      </c>
      <c r="BK30" s="462">
        <v>0</v>
      </c>
      <c r="BL30" s="462">
        <v>0</v>
      </c>
      <c r="BM30" s="462">
        <v>0</v>
      </c>
      <c r="BN30" s="462">
        <v>0</v>
      </c>
      <c r="BO30" s="462">
        <v>0</v>
      </c>
      <c r="BP30" s="462">
        <v>0</v>
      </c>
      <c r="BQ30" s="462">
        <v>0</v>
      </c>
      <c r="BR30" s="462">
        <v>0</v>
      </c>
      <c r="BS30" s="462">
        <v>0</v>
      </c>
      <c r="BT30" s="462">
        <v>0</v>
      </c>
      <c r="BU30" s="462">
        <v>0</v>
      </c>
      <c r="BV30" s="462">
        <v>0</v>
      </c>
      <c r="BW30" s="462">
        <v>0</v>
      </c>
      <c r="BX30" s="463">
        <v>0</v>
      </c>
      <c r="BY30" s="463">
        <v>0</v>
      </c>
      <c r="BZ30" s="463">
        <v>0</v>
      </c>
      <c r="CA30" s="463">
        <v>0</v>
      </c>
      <c r="CB30" s="463">
        <v>0</v>
      </c>
      <c r="CC30" s="463">
        <v>0</v>
      </c>
      <c r="CD30" s="463">
        <v>0</v>
      </c>
      <c r="CE30" s="463">
        <v>0</v>
      </c>
      <c r="CF30" s="463">
        <v>0</v>
      </c>
      <c r="CG30" s="463">
        <v>0</v>
      </c>
      <c r="CH30" s="464">
        <v>0</v>
      </c>
    </row>
    <row r="31" spans="1:86" x14ac:dyDescent="0.25">
      <c r="A31" s="599"/>
      <c r="B31" s="238" t="s">
        <v>864</v>
      </c>
      <c r="C31" s="598"/>
      <c r="D31" s="462">
        <v>0</v>
      </c>
      <c r="E31" s="462">
        <v>0</v>
      </c>
      <c r="F31" s="462">
        <v>0</v>
      </c>
      <c r="G31" s="462">
        <v>0</v>
      </c>
      <c r="H31" s="462">
        <v>0</v>
      </c>
      <c r="I31" s="462">
        <v>0</v>
      </c>
      <c r="J31" s="462">
        <v>0</v>
      </c>
      <c r="K31" s="462">
        <v>0</v>
      </c>
      <c r="L31" s="462">
        <v>0</v>
      </c>
      <c r="M31" s="462">
        <v>0</v>
      </c>
      <c r="N31" s="462">
        <v>0</v>
      </c>
      <c r="O31" s="462">
        <v>0</v>
      </c>
      <c r="P31" s="462">
        <v>0</v>
      </c>
      <c r="Q31" s="462">
        <v>0</v>
      </c>
      <c r="R31" s="462">
        <v>0</v>
      </c>
      <c r="S31" s="462">
        <v>0</v>
      </c>
      <c r="T31" s="462">
        <v>0</v>
      </c>
      <c r="U31" s="462">
        <v>0</v>
      </c>
      <c r="V31" s="462">
        <v>0</v>
      </c>
      <c r="W31" s="462">
        <v>0</v>
      </c>
      <c r="X31" s="462">
        <v>0</v>
      </c>
      <c r="Y31" s="462">
        <v>0</v>
      </c>
      <c r="Z31" s="462">
        <v>0</v>
      </c>
      <c r="AA31" s="462">
        <v>0</v>
      </c>
      <c r="AB31" s="462">
        <v>0</v>
      </c>
      <c r="AC31" s="462">
        <v>0</v>
      </c>
      <c r="AD31" s="462">
        <v>0</v>
      </c>
      <c r="AE31" s="462">
        <v>0</v>
      </c>
      <c r="AF31" s="462">
        <v>0</v>
      </c>
      <c r="AG31" s="462">
        <v>0</v>
      </c>
      <c r="AH31" s="462">
        <v>0</v>
      </c>
      <c r="AI31" s="462">
        <v>0</v>
      </c>
      <c r="AJ31" s="462">
        <v>0</v>
      </c>
      <c r="AK31" s="462">
        <v>0</v>
      </c>
      <c r="AL31" s="462">
        <v>0</v>
      </c>
      <c r="AM31" s="462">
        <v>0</v>
      </c>
      <c r="AN31" s="462">
        <v>0</v>
      </c>
      <c r="AO31" s="462">
        <v>0</v>
      </c>
      <c r="AP31" s="462">
        <v>0</v>
      </c>
      <c r="AQ31" s="462">
        <v>0</v>
      </c>
      <c r="AR31" s="462">
        <v>0</v>
      </c>
      <c r="AS31" s="462">
        <v>0</v>
      </c>
      <c r="AT31" s="462">
        <v>0</v>
      </c>
      <c r="AU31" s="462">
        <v>1244.3508119934597</v>
      </c>
      <c r="AV31" s="462">
        <v>1475.3810084883232</v>
      </c>
      <c r="AW31" s="462">
        <v>0</v>
      </c>
      <c r="AX31" s="462">
        <v>0</v>
      </c>
      <c r="AY31" s="462">
        <v>0</v>
      </c>
      <c r="AZ31" s="462">
        <v>0</v>
      </c>
      <c r="BA31" s="462">
        <v>0</v>
      </c>
      <c r="BB31" s="462">
        <v>0</v>
      </c>
      <c r="BC31" s="462">
        <v>0</v>
      </c>
      <c r="BD31" s="462">
        <v>0</v>
      </c>
      <c r="BE31" s="462">
        <v>0</v>
      </c>
      <c r="BF31" s="462">
        <v>0</v>
      </c>
      <c r="BG31" s="462">
        <v>0</v>
      </c>
      <c r="BH31" s="462">
        <v>0</v>
      </c>
      <c r="BI31" s="462">
        <v>0</v>
      </c>
      <c r="BJ31" s="462">
        <v>0</v>
      </c>
      <c r="BK31" s="462">
        <v>0</v>
      </c>
      <c r="BL31" s="462">
        <v>0</v>
      </c>
      <c r="BM31" s="462">
        <v>0</v>
      </c>
      <c r="BN31" s="462">
        <v>0</v>
      </c>
      <c r="BO31" s="462">
        <v>0</v>
      </c>
      <c r="BP31" s="462">
        <v>0</v>
      </c>
      <c r="BQ31" s="462">
        <v>0</v>
      </c>
      <c r="BR31" s="462">
        <v>0</v>
      </c>
      <c r="BS31" s="462">
        <v>0</v>
      </c>
      <c r="BT31" s="462">
        <v>0</v>
      </c>
      <c r="BU31" s="462">
        <v>0</v>
      </c>
      <c r="BV31" s="462">
        <v>0</v>
      </c>
      <c r="BW31" s="462">
        <v>0</v>
      </c>
      <c r="BX31" s="463">
        <v>0</v>
      </c>
      <c r="BY31" s="463">
        <v>0</v>
      </c>
      <c r="BZ31" s="463">
        <v>0</v>
      </c>
      <c r="CA31" s="463">
        <v>0</v>
      </c>
      <c r="CB31" s="463">
        <v>0</v>
      </c>
      <c r="CC31" s="463">
        <v>0</v>
      </c>
      <c r="CD31" s="463">
        <v>0</v>
      </c>
      <c r="CE31" s="463">
        <v>0</v>
      </c>
      <c r="CF31" s="463">
        <v>0</v>
      </c>
      <c r="CG31" s="463">
        <v>0</v>
      </c>
      <c r="CH31" s="464">
        <v>0</v>
      </c>
    </row>
    <row r="32" spans="1:86" x14ac:dyDescent="0.25">
      <c r="A32" s="599"/>
      <c r="B32" s="238" t="s">
        <v>865</v>
      </c>
      <c r="C32" s="598"/>
      <c r="D32" s="462">
        <v>0</v>
      </c>
      <c r="E32" s="462">
        <v>0</v>
      </c>
      <c r="F32" s="462">
        <v>0</v>
      </c>
      <c r="G32" s="462">
        <v>0</v>
      </c>
      <c r="H32" s="462">
        <v>0</v>
      </c>
      <c r="I32" s="462">
        <v>0</v>
      </c>
      <c r="J32" s="462">
        <v>0</v>
      </c>
      <c r="K32" s="462">
        <v>0</v>
      </c>
      <c r="L32" s="462">
        <v>0</v>
      </c>
      <c r="M32" s="462">
        <v>0</v>
      </c>
      <c r="N32" s="462">
        <v>0</v>
      </c>
      <c r="O32" s="462">
        <v>0</v>
      </c>
      <c r="P32" s="462">
        <v>0</v>
      </c>
      <c r="Q32" s="462">
        <v>0</v>
      </c>
      <c r="R32" s="462">
        <v>0</v>
      </c>
      <c r="S32" s="462">
        <v>0</v>
      </c>
      <c r="T32" s="462">
        <v>0</v>
      </c>
      <c r="U32" s="462">
        <v>0</v>
      </c>
      <c r="V32" s="462">
        <v>0</v>
      </c>
      <c r="W32" s="462">
        <v>0</v>
      </c>
      <c r="X32" s="462">
        <v>0</v>
      </c>
      <c r="Y32" s="462">
        <v>0</v>
      </c>
      <c r="Z32" s="462">
        <v>0</v>
      </c>
      <c r="AA32" s="462">
        <v>0</v>
      </c>
      <c r="AB32" s="462">
        <v>0</v>
      </c>
      <c r="AC32" s="462">
        <v>0</v>
      </c>
      <c r="AD32" s="462">
        <v>0</v>
      </c>
      <c r="AE32" s="462">
        <v>0</v>
      </c>
      <c r="AF32" s="462">
        <v>0</v>
      </c>
      <c r="AG32" s="462">
        <v>0</v>
      </c>
      <c r="AH32" s="462">
        <v>0</v>
      </c>
      <c r="AI32" s="462">
        <v>0</v>
      </c>
      <c r="AJ32" s="462">
        <v>0</v>
      </c>
      <c r="AK32" s="462">
        <v>0</v>
      </c>
      <c r="AL32" s="462">
        <v>0</v>
      </c>
      <c r="AM32" s="462">
        <v>0</v>
      </c>
      <c r="AN32" s="462">
        <v>0</v>
      </c>
      <c r="AO32" s="462">
        <v>0</v>
      </c>
      <c r="AP32" s="462">
        <v>0</v>
      </c>
      <c r="AQ32" s="462">
        <v>0</v>
      </c>
      <c r="AR32" s="462">
        <v>0</v>
      </c>
      <c r="AS32" s="462">
        <v>0</v>
      </c>
      <c r="AT32" s="462">
        <v>0</v>
      </c>
      <c r="AU32" s="462">
        <v>29.407042073381728</v>
      </c>
      <c r="AV32" s="462">
        <v>45.400550983141173</v>
      </c>
      <c r="AW32" s="462">
        <v>0</v>
      </c>
      <c r="AX32" s="462">
        <v>0</v>
      </c>
      <c r="AY32" s="462">
        <v>0</v>
      </c>
      <c r="AZ32" s="462">
        <v>0</v>
      </c>
      <c r="BA32" s="462">
        <v>0</v>
      </c>
      <c r="BB32" s="462">
        <v>0</v>
      </c>
      <c r="BC32" s="462">
        <v>0</v>
      </c>
      <c r="BD32" s="462">
        <v>0</v>
      </c>
      <c r="BE32" s="462">
        <v>0</v>
      </c>
      <c r="BF32" s="462">
        <v>0</v>
      </c>
      <c r="BG32" s="462">
        <v>0</v>
      </c>
      <c r="BH32" s="462">
        <v>0</v>
      </c>
      <c r="BI32" s="462">
        <v>0</v>
      </c>
      <c r="BJ32" s="462">
        <v>0</v>
      </c>
      <c r="BK32" s="462">
        <v>0</v>
      </c>
      <c r="BL32" s="462">
        <v>0</v>
      </c>
      <c r="BM32" s="462">
        <v>0</v>
      </c>
      <c r="BN32" s="462">
        <v>0</v>
      </c>
      <c r="BO32" s="462">
        <v>0</v>
      </c>
      <c r="BP32" s="462">
        <v>0</v>
      </c>
      <c r="BQ32" s="462">
        <v>0</v>
      </c>
      <c r="BR32" s="462">
        <v>0</v>
      </c>
      <c r="BS32" s="462">
        <v>0</v>
      </c>
      <c r="BT32" s="462">
        <v>0</v>
      </c>
      <c r="BU32" s="462">
        <v>0</v>
      </c>
      <c r="BV32" s="462">
        <v>0</v>
      </c>
      <c r="BW32" s="462">
        <v>0</v>
      </c>
      <c r="BX32" s="463">
        <v>0</v>
      </c>
      <c r="BY32" s="463">
        <v>0</v>
      </c>
      <c r="BZ32" s="463">
        <v>0</v>
      </c>
      <c r="CA32" s="463">
        <v>0</v>
      </c>
      <c r="CB32" s="463">
        <v>0</v>
      </c>
      <c r="CC32" s="463">
        <v>0</v>
      </c>
      <c r="CD32" s="463">
        <v>0</v>
      </c>
      <c r="CE32" s="463">
        <v>0</v>
      </c>
      <c r="CF32" s="463">
        <v>0</v>
      </c>
      <c r="CG32" s="463">
        <v>0</v>
      </c>
      <c r="CH32" s="464">
        <v>0</v>
      </c>
    </row>
    <row r="33" spans="1:86" x14ac:dyDescent="0.25">
      <c r="A33" s="599"/>
      <c r="B33" s="238" t="s">
        <v>866</v>
      </c>
      <c r="C33" s="598"/>
      <c r="D33" s="462">
        <v>0</v>
      </c>
      <c r="E33" s="462">
        <v>0</v>
      </c>
      <c r="F33" s="462">
        <v>0</v>
      </c>
      <c r="G33" s="462">
        <v>0</v>
      </c>
      <c r="H33" s="462">
        <v>0</v>
      </c>
      <c r="I33" s="462">
        <v>0</v>
      </c>
      <c r="J33" s="462">
        <v>0</v>
      </c>
      <c r="K33" s="462">
        <v>0</v>
      </c>
      <c r="L33" s="462">
        <v>0</v>
      </c>
      <c r="M33" s="462">
        <v>0</v>
      </c>
      <c r="N33" s="462">
        <v>0</v>
      </c>
      <c r="O33" s="462">
        <v>0</v>
      </c>
      <c r="P33" s="462">
        <v>0</v>
      </c>
      <c r="Q33" s="462">
        <v>0</v>
      </c>
      <c r="R33" s="462">
        <v>0</v>
      </c>
      <c r="S33" s="462">
        <v>0</v>
      </c>
      <c r="T33" s="462">
        <v>0</v>
      </c>
      <c r="U33" s="462">
        <v>0</v>
      </c>
      <c r="V33" s="462">
        <v>0</v>
      </c>
      <c r="W33" s="462">
        <v>0</v>
      </c>
      <c r="X33" s="462">
        <v>0</v>
      </c>
      <c r="Y33" s="462">
        <v>0</v>
      </c>
      <c r="Z33" s="462">
        <v>0</v>
      </c>
      <c r="AA33" s="462">
        <v>0</v>
      </c>
      <c r="AB33" s="462">
        <v>0</v>
      </c>
      <c r="AC33" s="462">
        <v>0</v>
      </c>
      <c r="AD33" s="462">
        <v>0</v>
      </c>
      <c r="AE33" s="462">
        <v>0</v>
      </c>
      <c r="AF33" s="462">
        <v>0</v>
      </c>
      <c r="AG33" s="462">
        <v>0</v>
      </c>
      <c r="AH33" s="462">
        <v>0</v>
      </c>
      <c r="AI33" s="462">
        <v>0</v>
      </c>
      <c r="AJ33" s="462">
        <v>0</v>
      </c>
      <c r="AK33" s="462">
        <v>0</v>
      </c>
      <c r="AL33" s="462">
        <v>0</v>
      </c>
      <c r="AM33" s="462">
        <v>0</v>
      </c>
      <c r="AN33" s="462">
        <v>0</v>
      </c>
      <c r="AO33" s="462">
        <v>0</v>
      </c>
      <c r="AP33" s="462">
        <v>0</v>
      </c>
      <c r="AQ33" s="462">
        <v>0</v>
      </c>
      <c r="AR33" s="462">
        <v>0</v>
      </c>
      <c r="AS33" s="462">
        <v>0</v>
      </c>
      <c r="AT33" s="462">
        <v>0</v>
      </c>
      <c r="AU33" s="462">
        <v>130.40914593315847</v>
      </c>
      <c r="AV33" s="462">
        <v>171.79444052853557</v>
      </c>
      <c r="AW33" s="462">
        <v>0</v>
      </c>
      <c r="AX33" s="462">
        <v>0</v>
      </c>
      <c r="AY33" s="462">
        <v>0</v>
      </c>
      <c r="AZ33" s="462">
        <v>0</v>
      </c>
      <c r="BA33" s="462">
        <v>0</v>
      </c>
      <c r="BB33" s="462">
        <v>0</v>
      </c>
      <c r="BC33" s="462">
        <v>0</v>
      </c>
      <c r="BD33" s="462">
        <v>0</v>
      </c>
      <c r="BE33" s="462">
        <v>0</v>
      </c>
      <c r="BF33" s="462">
        <v>0</v>
      </c>
      <c r="BG33" s="462">
        <v>0</v>
      </c>
      <c r="BH33" s="462">
        <v>0</v>
      </c>
      <c r="BI33" s="462">
        <v>0</v>
      </c>
      <c r="BJ33" s="462">
        <v>0</v>
      </c>
      <c r="BK33" s="462">
        <v>0</v>
      </c>
      <c r="BL33" s="462">
        <v>0</v>
      </c>
      <c r="BM33" s="462">
        <v>0</v>
      </c>
      <c r="BN33" s="462">
        <v>0</v>
      </c>
      <c r="BO33" s="462">
        <v>0</v>
      </c>
      <c r="BP33" s="462">
        <v>0</v>
      </c>
      <c r="BQ33" s="462">
        <v>0</v>
      </c>
      <c r="BR33" s="462">
        <v>0</v>
      </c>
      <c r="BS33" s="462">
        <v>0</v>
      </c>
      <c r="BT33" s="462">
        <v>0</v>
      </c>
      <c r="BU33" s="462">
        <v>0</v>
      </c>
      <c r="BV33" s="462">
        <v>0</v>
      </c>
      <c r="BW33" s="462">
        <v>0</v>
      </c>
      <c r="BX33" s="463">
        <v>0</v>
      </c>
      <c r="BY33" s="463">
        <v>0</v>
      </c>
      <c r="BZ33" s="463">
        <v>0</v>
      </c>
      <c r="CA33" s="463">
        <v>0</v>
      </c>
      <c r="CB33" s="463">
        <v>0</v>
      </c>
      <c r="CC33" s="463">
        <v>0</v>
      </c>
      <c r="CD33" s="463">
        <v>0</v>
      </c>
      <c r="CE33" s="463">
        <v>0</v>
      </c>
      <c r="CF33" s="463">
        <v>0</v>
      </c>
      <c r="CG33" s="463">
        <v>0</v>
      </c>
      <c r="CH33" s="464">
        <v>0</v>
      </c>
    </row>
    <row r="34" spans="1:86" ht="26.25" customHeight="1" x14ac:dyDescent="0.25">
      <c r="A34" s="599"/>
      <c r="B34" s="72" t="s">
        <v>868</v>
      </c>
      <c r="C34" s="598"/>
      <c r="D34" s="462">
        <v>0</v>
      </c>
      <c r="E34" s="462">
        <v>0</v>
      </c>
      <c r="F34" s="462">
        <v>0</v>
      </c>
      <c r="G34" s="462">
        <v>0</v>
      </c>
      <c r="H34" s="462">
        <v>0</v>
      </c>
      <c r="I34" s="462">
        <v>0</v>
      </c>
      <c r="J34" s="462">
        <v>0</v>
      </c>
      <c r="K34" s="462">
        <v>0</v>
      </c>
      <c r="L34" s="462">
        <v>0</v>
      </c>
      <c r="M34" s="462">
        <v>0</v>
      </c>
      <c r="N34" s="462">
        <v>0</v>
      </c>
      <c r="O34" s="462">
        <v>0</v>
      </c>
      <c r="P34" s="462">
        <v>0</v>
      </c>
      <c r="Q34" s="462">
        <v>0</v>
      </c>
      <c r="R34" s="462">
        <v>0</v>
      </c>
      <c r="S34" s="462">
        <v>0</v>
      </c>
      <c r="T34" s="462">
        <v>0</v>
      </c>
      <c r="U34" s="462">
        <v>0</v>
      </c>
      <c r="V34" s="462">
        <v>0</v>
      </c>
      <c r="W34" s="462">
        <v>0</v>
      </c>
      <c r="X34" s="462">
        <v>0</v>
      </c>
      <c r="Y34" s="462">
        <v>0</v>
      </c>
      <c r="Z34" s="462">
        <v>18</v>
      </c>
      <c r="AA34" s="462">
        <v>21</v>
      </c>
      <c r="AB34" s="462">
        <v>27</v>
      </c>
      <c r="AC34" s="462">
        <v>33</v>
      </c>
      <c r="AD34" s="462">
        <v>99</v>
      </c>
      <c r="AE34" s="462">
        <v>137</v>
      </c>
      <c r="AF34" s="462">
        <v>148</v>
      </c>
      <c r="AG34" s="462">
        <v>369</v>
      </c>
      <c r="AH34" s="462">
        <v>386</v>
      </c>
      <c r="AI34" s="462">
        <v>445</v>
      </c>
      <c r="AJ34" s="462">
        <v>599</v>
      </c>
      <c r="AK34" s="462">
        <v>890.6</v>
      </c>
      <c r="AL34" s="462">
        <v>1083</v>
      </c>
      <c r="AM34" s="462">
        <v>1218</v>
      </c>
      <c r="AN34" s="462">
        <v>1354</v>
      </c>
      <c r="AO34" s="462">
        <v>1479</v>
      </c>
      <c r="AP34" s="462">
        <v>1635</v>
      </c>
      <c r="AQ34" s="462">
        <v>1701</v>
      </c>
      <c r="AR34" s="462">
        <v>1365.134</v>
      </c>
      <c r="AS34" s="462">
        <v>1493.6620000000003</v>
      </c>
      <c r="AT34" s="462">
        <v>0</v>
      </c>
      <c r="AU34" s="462">
        <v>0</v>
      </c>
      <c r="AV34" s="462">
        <v>0</v>
      </c>
      <c r="AW34" s="462">
        <v>0</v>
      </c>
      <c r="AX34" s="462">
        <v>0</v>
      </c>
      <c r="AY34" s="462">
        <v>0</v>
      </c>
      <c r="AZ34" s="462">
        <v>0</v>
      </c>
      <c r="BA34" s="462">
        <v>0</v>
      </c>
      <c r="BB34" s="462">
        <v>0</v>
      </c>
      <c r="BC34" s="462">
        <v>0</v>
      </c>
      <c r="BD34" s="462">
        <v>0</v>
      </c>
      <c r="BE34" s="462">
        <v>0</v>
      </c>
      <c r="BF34" s="462">
        <v>0</v>
      </c>
      <c r="BG34" s="462">
        <v>0</v>
      </c>
      <c r="BH34" s="462">
        <v>0</v>
      </c>
      <c r="BI34" s="462">
        <v>0</v>
      </c>
      <c r="BJ34" s="462">
        <v>0</v>
      </c>
      <c r="BK34" s="462">
        <v>0</v>
      </c>
      <c r="BL34" s="462">
        <v>0</v>
      </c>
      <c r="BM34" s="462">
        <v>0</v>
      </c>
      <c r="BN34" s="462">
        <v>0</v>
      </c>
      <c r="BO34" s="462">
        <v>0</v>
      </c>
      <c r="BP34" s="462">
        <v>0</v>
      </c>
      <c r="BQ34" s="462">
        <v>0</v>
      </c>
      <c r="BR34" s="462">
        <v>0</v>
      </c>
      <c r="BS34" s="462">
        <v>0</v>
      </c>
      <c r="BT34" s="462">
        <v>0</v>
      </c>
      <c r="BU34" s="462">
        <v>0</v>
      </c>
      <c r="BV34" s="462">
        <v>0</v>
      </c>
      <c r="BW34" s="462">
        <v>0</v>
      </c>
      <c r="BX34" s="463">
        <v>0</v>
      </c>
      <c r="BY34" s="463">
        <v>0</v>
      </c>
      <c r="BZ34" s="463">
        <v>0</v>
      </c>
      <c r="CA34" s="463">
        <v>0</v>
      </c>
      <c r="CB34" s="463">
        <v>0</v>
      </c>
      <c r="CC34" s="463">
        <v>0</v>
      </c>
      <c r="CD34" s="463">
        <v>0</v>
      </c>
      <c r="CE34" s="463">
        <v>0</v>
      </c>
      <c r="CF34" s="463">
        <v>0</v>
      </c>
      <c r="CG34" s="463">
        <v>0</v>
      </c>
      <c r="CH34" s="464">
        <v>0</v>
      </c>
    </row>
    <row r="35" spans="1:86" ht="26.25" customHeight="1" x14ac:dyDescent="0.25">
      <c r="A35" s="51"/>
      <c r="B35" s="51" t="s">
        <v>869</v>
      </c>
      <c r="C35" s="598"/>
      <c r="D35" s="462"/>
      <c r="E35" s="462"/>
      <c r="F35" s="462"/>
      <c r="G35" s="462"/>
      <c r="H35" s="462"/>
      <c r="I35" s="462"/>
      <c r="J35" s="462"/>
      <c r="K35" s="462"/>
      <c r="L35" s="462"/>
      <c r="M35" s="462"/>
      <c r="N35" s="462"/>
      <c r="O35" s="462"/>
      <c r="P35" s="462"/>
      <c r="Q35" s="462"/>
      <c r="R35" s="462"/>
      <c r="S35" s="462"/>
      <c r="T35" s="462"/>
      <c r="U35" s="462"/>
      <c r="V35" s="462"/>
      <c r="W35" s="462"/>
      <c r="X35" s="462"/>
      <c r="Y35" s="462"/>
      <c r="Z35" s="462"/>
      <c r="AA35" s="462"/>
      <c r="AB35" s="462"/>
      <c r="AC35" s="462"/>
      <c r="AD35" s="462"/>
      <c r="AE35" s="462"/>
      <c r="AF35" s="462"/>
      <c r="AG35" s="462"/>
      <c r="AH35" s="462"/>
      <c r="AI35" s="462"/>
      <c r="AJ35" s="462"/>
      <c r="AK35" s="462"/>
      <c r="AL35" s="462"/>
      <c r="AM35" s="462"/>
      <c r="AN35" s="462"/>
      <c r="AO35" s="462"/>
      <c r="AP35" s="462"/>
      <c r="AQ35" s="462"/>
      <c r="AR35" s="462"/>
      <c r="AS35" s="462"/>
      <c r="AT35" s="595"/>
      <c r="AU35" s="462"/>
      <c r="AV35" s="462"/>
      <c r="AW35" s="462"/>
      <c r="AX35" s="462"/>
      <c r="AY35" s="462"/>
      <c r="AZ35" s="462"/>
      <c r="BA35" s="462"/>
      <c r="BB35" s="462"/>
      <c r="BC35" s="462"/>
      <c r="BD35" s="462"/>
      <c r="BE35" s="462"/>
      <c r="BF35" s="462"/>
      <c r="BG35" s="462"/>
      <c r="BH35" s="462"/>
      <c r="BI35" s="462"/>
      <c r="BJ35" s="462"/>
      <c r="BK35" s="462"/>
      <c r="BL35" s="462"/>
      <c r="BM35" s="462"/>
      <c r="BN35" s="462"/>
      <c r="BO35" s="462"/>
      <c r="BP35" s="462"/>
      <c r="BQ35" s="462"/>
      <c r="BR35" s="462"/>
      <c r="BS35" s="462"/>
      <c r="BT35" s="462"/>
      <c r="BU35" s="462"/>
      <c r="BV35" s="462"/>
      <c r="BW35" s="462"/>
      <c r="BX35" s="463"/>
      <c r="BY35" s="463"/>
      <c r="BZ35" s="463"/>
      <c r="CA35" s="463"/>
      <c r="CB35" s="463"/>
      <c r="CC35" s="463"/>
      <c r="CD35" s="463"/>
      <c r="CE35" s="463"/>
      <c r="CF35" s="463"/>
      <c r="CG35" s="463"/>
      <c r="CH35" s="464"/>
    </row>
    <row r="36" spans="1:86" x14ac:dyDescent="0.25">
      <c r="A36" s="599"/>
      <c r="B36" s="72" t="s">
        <v>870</v>
      </c>
      <c r="C36" s="598"/>
      <c r="D36" s="462" t="s">
        <v>616</v>
      </c>
      <c r="E36" s="462" t="s">
        <v>616</v>
      </c>
      <c r="F36" s="462" t="s">
        <v>616</v>
      </c>
      <c r="G36" s="462" t="s">
        <v>616</v>
      </c>
      <c r="H36" s="462" t="s">
        <v>616</v>
      </c>
      <c r="I36" s="462" t="s">
        <v>616</v>
      </c>
      <c r="J36" s="462" t="s">
        <v>616</v>
      </c>
      <c r="K36" s="462" t="s">
        <v>616</v>
      </c>
      <c r="L36" s="462" t="s">
        <v>616</v>
      </c>
      <c r="M36" s="462" t="s">
        <v>616</v>
      </c>
      <c r="N36" s="462" t="s">
        <v>616</v>
      </c>
      <c r="O36" s="462" t="s">
        <v>616</v>
      </c>
      <c r="P36" s="462" t="s">
        <v>616</v>
      </c>
      <c r="Q36" s="462" t="s">
        <v>616</v>
      </c>
      <c r="R36" s="462" t="s">
        <v>616</v>
      </c>
      <c r="S36" s="462" t="s">
        <v>616</v>
      </c>
      <c r="T36" s="462" t="s">
        <v>616</v>
      </c>
      <c r="U36" s="462" t="s">
        <v>616</v>
      </c>
      <c r="V36" s="462" t="s">
        <v>616</v>
      </c>
      <c r="W36" s="462" t="s">
        <v>616</v>
      </c>
      <c r="X36" s="462" t="s">
        <v>616</v>
      </c>
      <c r="Y36" s="462" t="s">
        <v>616</v>
      </c>
      <c r="Z36" s="462" t="s">
        <v>616</v>
      </c>
      <c r="AA36" s="462" t="s">
        <v>616</v>
      </c>
      <c r="AB36" s="462" t="s">
        <v>616</v>
      </c>
      <c r="AC36" s="462" t="s">
        <v>616</v>
      </c>
      <c r="AD36" s="462" t="s">
        <v>616</v>
      </c>
      <c r="AE36" s="462" t="s">
        <v>616</v>
      </c>
      <c r="AF36" s="462" t="s">
        <v>616</v>
      </c>
      <c r="AG36" s="462" t="s">
        <v>616</v>
      </c>
      <c r="AH36" s="462" t="s">
        <v>616</v>
      </c>
      <c r="AI36" s="462" t="s">
        <v>616</v>
      </c>
      <c r="AJ36" s="462" t="s">
        <v>616</v>
      </c>
      <c r="AK36" s="462" t="s">
        <v>616</v>
      </c>
      <c r="AL36" s="462" t="s">
        <v>616</v>
      </c>
      <c r="AM36" s="462" t="s">
        <v>616</v>
      </c>
      <c r="AN36" s="462" t="s">
        <v>616</v>
      </c>
      <c r="AO36" s="462" t="s">
        <v>616</v>
      </c>
      <c r="AP36" s="462" t="s">
        <v>616</v>
      </c>
      <c r="AQ36" s="462" t="s">
        <v>616</v>
      </c>
      <c r="AR36" s="462" t="s">
        <v>616</v>
      </c>
      <c r="AS36" s="462" t="s">
        <v>616</v>
      </c>
      <c r="AT36" s="462" t="s">
        <v>616</v>
      </c>
      <c r="AU36" s="462">
        <v>1074</v>
      </c>
      <c r="AV36" s="462">
        <v>1467</v>
      </c>
      <c r="AW36" s="462">
        <v>1761.354</v>
      </c>
      <c r="AX36" s="462">
        <v>1895.0971347</v>
      </c>
      <c r="AY36" s="462">
        <v>2000.7013923499997</v>
      </c>
      <c r="AZ36" s="462">
        <v>2119.6110000000003</v>
      </c>
      <c r="BA36" s="462">
        <v>2196.8490000000002</v>
      </c>
      <c r="BB36" s="462">
        <v>2241.7669999999989</v>
      </c>
      <c r="BC36" s="462">
        <v>2265.7673767930914</v>
      </c>
      <c r="BD36" s="462">
        <v>2297.6929199581655</v>
      </c>
      <c r="BE36" s="462">
        <v>2377.8325881801275</v>
      </c>
      <c r="BF36" s="462">
        <v>2598.0192173749792</v>
      </c>
      <c r="BG36" s="462">
        <v>2955.6031452049692</v>
      </c>
      <c r="BH36" s="462">
        <v>3448.9196739083468</v>
      </c>
      <c r="BI36" s="462">
        <v>3641.8223280000002</v>
      </c>
      <c r="BJ36" s="462">
        <v>3811.5277370000003</v>
      </c>
      <c r="BK36" s="462">
        <v>3911.4053540000004</v>
      </c>
      <c r="BL36" s="462">
        <v>4128.4742460000007</v>
      </c>
      <c r="BM36" s="462">
        <v>4582.3780900000011</v>
      </c>
      <c r="BN36" s="462">
        <v>4798.5646799999995</v>
      </c>
      <c r="BO36" s="462">
        <v>4823.8635100000001</v>
      </c>
      <c r="BP36" s="462">
        <v>4816.0338059999995</v>
      </c>
      <c r="BQ36" s="462">
        <v>0</v>
      </c>
      <c r="BR36" s="462">
        <v>0</v>
      </c>
      <c r="BS36" s="462">
        <v>0</v>
      </c>
      <c r="BT36" s="462">
        <v>0</v>
      </c>
      <c r="BU36" s="462">
        <v>0</v>
      </c>
      <c r="BV36" s="462">
        <v>0</v>
      </c>
      <c r="BW36" s="462">
        <v>0</v>
      </c>
      <c r="BX36" s="463">
        <v>0</v>
      </c>
      <c r="BY36" s="463">
        <v>0</v>
      </c>
      <c r="BZ36" s="463">
        <v>0</v>
      </c>
      <c r="CA36" s="463">
        <v>0</v>
      </c>
      <c r="CB36" s="463">
        <v>0</v>
      </c>
      <c r="CC36" s="463">
        <v>0</v>
      </c>
      <c r="CD36" s="463">
        <v>0</v>
      </c>
      <c r="CE36" s="463">
        <v>0</v>
      </c>
      <c r="CF36" s="463">
        <v>0</v>
      </c>
      <c r="CG36" s="463">
        <v>0</v>
      </c>
      <c r="CH36" s="464">
        <v>0</v>
      </c>
    </row>
    <row r="37" spans="1:86" x14ac:dyDescent="0.25">
      <c r="A37" s="599"/>
      <c r="B37" s="238" t="s">
        <v>864</v>
      </c>
      <c r="C37" s="598"/>
      <c r="D37" s="462">
        <v>0</v>
      </c>
      <c r="E37" s="462">
        <v>0</v>
      </c>
      <c r="F37" s="462">
        <v>0</v>
      </c>
      <c r="G37" s="462">
        <v>0</v>
      </c>
      <c r="H37" s="462">
        <v>0</v>
      </c>
      <c r="I37" s="462">
        <v>0</v>
      </c>
      <c r="J37" s="462">
        <v>0</v>
      </c>
      <c r="K37" s="462">
        <v>0</v>
      </c>
      <c r="L37" s="462">
        <v>0</v>
      </c>
      <c r="M37" s="462">
        <v>0</v>
      </c>
      <c r="N37" s="462">
        <v>0</v>
      </c>
      <c r="O37" s="462">
        <v>0</v>
      </c>
      <c r="P37" s="462">
        <v>0</v>
      </c>
      <c r="Q37" s="462">
        <v>0</v>
      </c>
      <c r="R37" s="462">
        <v>0</v>
      </c>
      <c r="S37" s="462">
        <v>0</v>
      </c>
      <c r="T37" s="462">
        <v>0</v>
      </c>
      <c r="U37" s="462">
        <v>0</v>
      </c>
      <c r="V37" s="462">
        <v>0</v>
      </c>
      <c r="W37" s="462">
        <v>0</v>
      </c>
      <c r="X37" s="462">
        <v>0</v>
      </c>
      <c r="Y37" s="462">
        <v>0</v>
      </c>
      <c r="Z37" s="462">
        <v>0</v>
      </c>
      <c r="AA37" s="462">
        <v>0</v>
      </c>
      <c r="AB37" s="462">
        <v>0</v>
      </c>
      <c r="AC37" s="462">
        <v>0</v>
      </c>
      <c r="AD37" s="462">
        <v>0</v>
      </c>
      <c r="AE37" s="462">
        <v>0</v>
      </c>
      <c r="AF37" s="462">
        <v>0</v>
      </c>
      <c r="AG37" s="462">
        <v>0</v>
      </c>
      <c r="AH37" s="462">
        <v>0</v>
      </c>
      <c r="AI37" s="462">
        <v>0</v>
      </c>
      <c r="AJ37" s="462">
        <v>0</v>
      </c>
      <c r="AK37" s="462">
        <v>0</v>
      </c>
      <c r="AL37" s="462">
        <v>0</v>
      </c>
      <c r="AM37" s="462">
        <v>0</v>
      </c>
      <c r="AN37" s="462">
        <v>0</v>
      </c>
      <c r="AO37" s="462">
        <v>0</v>
      </c>
      <c r="AP37" s="462">
        <v>0</v>
      </c>
      <c r="AQ37" s="462">
        <v>0</v>
      </c>
      <c r="AR37" s="462">
        <v>0</v>
      </c>
      <c r="AS37" s="462">
        <v>0</v>
      </c>
      <c r="AT37" s="462">
        <v>0</v>
      </c>
      <c r="AU37" s="462">
        <v>0</v>
      </c>
      <c r="AV37" s="462">
        <v>0</v>
      </c>
      <c r="AW37" s="462">
        <v>0</v>
      </c>
      <c r="AX37" s="462">
        <v>1648.6480053999999</v>
      </c>
      <c r="AY37" s="462">
        <v>1737.3765572499997</v>
      </c>
      <c r="AZ37" s="462">
        <v>1813.2495899999999</v>
      </c>
      <c r="BA37" s="462">
        <v>1847.0662776000001</v>
      </c>
      <c r="BB37" s="462">
        <v>1873.9394869</v>
      </c>
      <c r="BC37" s="462">
        <v>1888.1157537930912</v>
      </c>
      <c r="BD37" s="462">
        <v>1909.0346487956333</v>
      </c>
      <c r="BE37" s="462">
        <v>1978.2198331801276</v>
      </c>
      <c r="BF37" s="462">
        <v>2184.4064373749793</v>
      </c>
      <c r="BG37" s="462">
        <v>2518.3832842049678</v>
      </c>
      <c r="BH37" s="462">
        <v>2948.3689439083469</v>
      </c>
      <c r="BI37" s="462">
        <v>3117.8052739999998</v>
      </c>
      <c r="BJ37" s="462">
        <v>3275.1103619999999</v>
      </c>
      <c r="BK37" s="462">
        <v>3374.9266170000001</v>
      </c>
      <c r="BL37" s="462">
        <v>3583.558086</v>
      </c>
      <c r="BM37" s="462">
        <v>3996.1454942944661</v>
      </c>
      <c r="BN37" s="462">
        <v>4189.8204910000004</v>
      </c>
      <c r="BO37" s="462">
        <v>4206.5381749999997</v>
      </c>
      <c r="BP37" s="462">
        <v>4197.8565689999996</v>
      </c>
      <c r="BQ37" s="462">
        <v>0</v>
      </c>
      <c r="BR37" s="462">
        <v>0</v>
      </c>
      <c r="BS37" s="462">
        <v>0</v>
      </c>
      <c r="BT37" s="462">
        <v>0</v>
      </c>
      <c r="BU37" s="462">
        <v>0</v>
      </c>
      <c r="BV37" s="462">
        <v>0</v>
      </c>
      <c r="BW37" s="462">
        <v>0</v>
      </c>
      <c r="BX37" s="463">
        <v>0</v>
      </c>
      <c r="BY37" s="463">
        <v>0</v>
      </c>
      <c r="BZ37" s="463">
        <v>0</v>
      </c>
      <c r="CA37" s="463">
        <v>0</v>
      </c>
      <c r="CB37" s="463">
        <v>0</v>
      </c>
      <c r="CC37" s="463">
        <v>0</v>
      </c>
      <c r="CD37" s="463">
        <v>0</v>
      </c>
      <c r="CE37" s="463">
        <v>0</v>
      </c>
      <c r="CF37" s="463">
        <v>0</v>
      </c>
      <c r="CG37" s="463">
        <v>0</v>
      </c>
      <c r="CH37" s="464">
        <v>0</v>
      </c>
    </row>
    <row r="38" spans="1:86" x14ac:dyDescent="0.25">
      <c r="A38" s="599"/>
      <c r="B38" s="238" t="s">
        <v>865</v>
      </c>
      <c r="C38" s="598"/>
      <c r="D38" s="462">
        <v>0</v>
      </c>
      <c r="E38" s="462">
        <v>0</v>
      </c>
      <c r="F38" s="462">
        <v>0</v>
      </c>
      <c r="G38" s="462">
        <v>0</v>
      </c>
      <c r="H38" s="462">
        <v>0</v>
      </c>
      <c r="I38" s="462">
        <v>0</v>
      </c>
      <c r="J38" s="462">
        <v>0</v>
      </c>
      <c r="K38" s="462">
        <v>0</v>
      </c>
      <c r="L38" s="462">
        <v>0</v>
      </c>
      <c r="M38" s="462">
        <v>0</v>
      </c>
      <c r="N38" s="462">
        <v>0</v>
      </c>
      <c r="O38" s="462">
        <v>0</v>
      </c>
      <c r="P38" s="462">
        <v>0</v>
      </c>
      <c r="Q38" s="462">
        <v>0</v>
      </c>
      <c r="R38" s="462">
        <v>0</v>
      </c>
      <c r="S38" s="462">
        <v>0</v>
      </c>
      <c r="T38" s="462">
        <v>0</v>
      </c>
      <c r="U38" s="462">
        <v>0</v>
      </c>
      <c r="V38" s="462">
        <v>0</v>
      </c>
      <c r="W38" s="462">
        <v>0</v>
      </c>
      <c r="X38" s="462">
        <v>0</v>
      </c>
      <c r="Y38" s="462">
        <v>0</v>
      </c>
      <c r="Z38" s="462">
        <v>0</v>
      </c>
      <c r="AA38" s="462">
        <v>0</v>
      </c>
      <c r="AB38" s="462">
        <v>0</v>
      </c>
      <c r="AC38" s="462">
        <v>0</v>
      </c>
      <c r="AD38" s="462">
        <v>0</v>
      </c>
      <c r="AE38" s="462">
        <v>0</v>
      </c>
      <c r="AF38" s="462">
        <v>0</v>
      </c>
      <c r="AG38" s="462">
        <v>0</v>
      </c>
      <c r="AH38" s="462">
        <v>0</v>
      </c>
      <c r="AI38" s="462">
        <v>0</v>
      </c>
      <c r="AJ38" s="462">
        <v>0</v>
      </c>
      <c r="AK38" s="462">
        <v>0</v>
      </c>
      <c r="AL38" s="462">
        <v>0</v>
      </c>
      <c r="AM38" s="462">
        <v>0</v>
      </c>
      <c r="AN38" s="462">
        <v>0</v>
      </c>
      <c r="AO38" s="462">
        <v>0</v>
      </c>
      <c r="AP38" s="462">
        <v>0</v>
      </c>
      <c r="AQ38" s="462">
        <v>0</v>
      </c>
      <c r="AR38" s="462">
        <v>0</v>
      </c>
      <c r="AS38" s="462">
        <v>0</v>
      </c>
      <c r="AT38" s="462">
        <v>0</v>
      </c>
      <c r="AU38" s="462">
        <v>0</v>
      </c>
      <c r="AV38" s="462">
        <v>0</v>
      </c>
      <c r="AW38" s="462">
        <v>0</v>
      </c>
      <c r="AX38" s="462">
        <v>58.91362749999999</v>
      </c>
      <c r="AY38" s="462">
        <v>67.022252499999993</v>
      </c>
      <c r="AZ38" s="462">
        <v>80.040999999999997</v>
      </c>
      <c r="BA38" s="462">
        <v>84.993651249999999</v>
      </c>
      <c r="BB38" s="462">
        <v>93.386817649999998</v>
      </c>
      <c r="BC38" s="462">
        <v>98.976178000000004</v>
      </c>
      <c r="BD38" s="462">
        <v>108.60597139562549</v>
      </c>
      <c r="BE38" s="462">
        <v>113.284626</v>
      </c>
      <c r="BF38" s="462">
        <v>120.025907</v>
      </c>
      <c r="BG38" s="462">
        <v>129.921313</v>
      </c>
      <c r="BH38" s="462">
        <v>155.52628799999999</v>
      </c>
      <c r="BI38" s="462">
        <v>170.191858</v>
      </c>
      <c r="BJ38" s="462">
        <v>177.78376700000001</v>
      </c>
      <c r="BK38" s="462">
        <v>183.493774</v>
      </c>
      <c r="BL38" s="462">
        <v>194.99431200000001</v>
      </c>
      <c r="BM38" s="462">
        <v>218.01888170553451</v>
      </c>
      <c r="BN38" s="462">
        <v>232.68308099999999</v>
      </c>
      <c r="BO38" s="462">
        <v>241.97063399999999</v>
      </c>
      <c r="BP38" s="462">
        <v>246.946744</v>
      </c>
      <c r="BQ38" s="462">
        <v>0</v>
      </c>
      <c r="BR38" s="462">
        <v>0</v>
      </c>
      <c r="BS38" s="462">
        <v>0</v>
      </c>
      <c r="BT38" s="462">
        <v>0</v>
      </c>
      <c r="BU38" s="462">
        <v>0</v>
      </c>
      <c r="BV38" s="462">
        <v>0</v>
      </c>
      <c r="BW38" s="462">
        <v>0</v>
      </c>
      <c r="BX38" s="463">
        <v>0</v>
      </c>
      <c r="BY38" s="463">
        <v>0</v>
      </c>
      <c r="BZ38" s="463">
        <v>0</v>
      </c>
      <c r="CA38" s="463">
        <v>0</v>
      </c>
      <c r="CB38" s="463">
        <v>0</v>
      </c>
      <c r="CC38" s="463">
        <v>0</v>
      </c>
      <c r="CD38" s="463">
        <v>0</v>
      </c>
      <c r="CE38" s="463">
        <v>0</v>
      </c>
      <c r="CF38" s="463">
        <v>0</v>
      </c>
      <c r="CG38" s="463">
        <v>0</v>
      </c>
      <c r="CH38" s="464">
        <v>0</v>
      </c>
    </row>
    <row r="39" spans="1:86" x14ac:dyDescent="0.25">
      <c r="A39" s="599"/>
      <c r="B39" s="238" t="s">
        <v>866</v>
      </c>
      <c r="C39" s="598"/>
      <c r="D39" s="462">
        <v>0</v>
      </c>
      <c r="E39" s="462">
        <v>0</v>
      </c>
      <c r="F39" s="462">
        <v>0</v>
      </c>
      <c r="G39" s="462">
        <v>0</v>
      </c>
      <c r="H39" s="462">
        <v>0</v>
      </c>
      <c r="I39" s="462">
        <v>0</v>
      </c>
      <c r="J39" s="462">
        <v>0</v>
      </c>
      <c r="K39" s="462">
        <v>0</v>
      </c>
      <c r="L39" s="462">
        <v>0</v>
      </c>
      <c r="M39" s="462">
        <v>0</v>
      </c>
      <c r="N39" s="462">
        <v>0</v>
      </c>
      <c r="O39" s="462">
        <v>0</v>
      </c>
      <c r="P39" s="462">
        <v>0</v>
      </c>
      <c r="Q39" s="462">
        <v>0</v>
      </c>
      <c r="R39" s="462">
        <v>0</v>
      </c>
      <c r="S39" s="462">
        <v>0</v>
      </c>
      <c r="T39" s="462">
        <v>0</v>
      </c>
      <c r="U39" s="462">
        <v>0</v>
      </c>
      <c r="V39" s="462">
        <v>0</v>
      </c>
      <c r="W39" s="462">
        <v>0</v>
      </c>
      <c r="X39" s="462">
        <v>0</v>
      </c>
      <c r="Y39" s="462">
        <v>0</v>
      </c>
      <c r="Z39" s="462">
        <v>0</v>
      </c>
      <c r="AA39" s="462">
        <v>0</v>
      </c>
      <c r="AB39" s="462">
        <v>0</v>
      </c>
      <c r="AC39" s="462">
        <v>0</v>
      </c>
      <c r="AD39" s="462">
        <v>0</v>
      </c>
      <c r="AE39" s="462">
        <v>0</v>
      </c>
      <c r="AF39" s="462">
        <v>0</v>
      </c>
      <c r="AG39" s="462">
        <v>0</v>
      </c>
      <c r="AH39" s="462">
        <v>0</v>
      </c>
      <c r="AI39" s="462">
        <v>0</v>
      </c>
      <c r="AJ39" s="462">
        <v>0</v>
      </c>
      <c r="AK39" s="462">
        <v>0</v>
      </c>
      <c r="AL39" s="462">
        <v>0</v>
      </c>
      <c r="AM39" s="462">
        <v>0</v>
      </c>
      <c r="AN39" s="462">
        <v>0</v>
      </c>
      <c r="AO39" s="462">
        <v>0</v>
      </c>
      <c r="AP39" s="462">
        <v>0</v>
      </c>
      <c r="AQ39" s="462">
        <v>0</v>
      </c>
      <c r="AR39" s="462">
        <v>0</v>
      </c>
      <c r="AS39" s="462">
        <v>0</v>
      </c>
      <c r="AT39" s="462">
        <v>0</v>
      </c>
      <c r="AU39" s="462">
        <v>0</v>
      </c>
      <c r="AV39" s="462">
        <v>0</v>
      </c>
      <c r="AW39" s="462">
        <v>0</v>
      </c>
      <c r="AX39" s="462">
        <v>187.53550179999999</v>
      </c>
      <c r="AY39" s="462">
        <v>196.30258259999999</v>
      </c>
      <c r="AZ39" s="462">
        <v>226.32</v>
      </c>
      <c r="BA39" s="462">
        <v>264.78886645</v>
      </c>
      <c r="BB39" s="462">
        <v>274.80888385000003</v>
      </c>
      <c r="BC39" s="462">
        <v>278.16376500000001</v>
      </c>
      <c r="BD39" s="462">
        <v>280.05229976690725</v>
      </c>
      <c r="BE39" s="462">
        <v>286.32812899999999</v>
      </c>
      <c r="BF39" s="462">
        <v>293.58687300000003</v>
      </c>
      <c r="BG39" s="462">
        <v>307.29854799999998</v>
      </c>
      <c r="BH39" s="462">
        <v>345.02444200000002</v>
      </c>
      <c r="BI39" s="462">
        <v>353.82519600000001</v>
      </c>
      <c r="BJ39" s="462">
        <v>358.63360799999998</v>
      </c>
      <c r="BK39" s="462">
        <v>352.98496299999999</v>
      </c>
      <c r="BL39" s="462">
        <v>349.92184800000001</v>
      </c>
      <c r="BM39" s="462">
        <v>368.21371399999998</v>
      </c>
      <c r="BN39" s="462">
        <v>376.06110799999999</v>
      </c>
      <c r="BO39" s="462">
        <v>375.35470099999998</v>
      </c>
      <c r="BP39" s="462">
        <v>371.23049300000002</v>
      </c>
      <c r="BQ39" s="462">
        <v>0</v>
      </c>
      <c r="BR39" s="462">
        <v>0</v>
      </c>
      <c r="BS39" s="462">
        <v>0</v>
      </c>
      <c r="BT39" s="462">
        <v>0</v>
      </c>
      <c r="BU39" s="462">
        <v>0</v>
      </c>
      <c r="BV39" s="462">
        <v>0</v>
      </c>
      <c r="BW39" s="462">
        <v>0</v>
      </c>
      <c r="BX39" s="463">
        <v>0</v>
      </c>
      <c r="BY39" s="463">
        <v>0</v>
      </c>
      <c r="BZ39" s="463">
        <v>0</v>
      </c>
      <c r="CA39" s="463">
        <v>0</v>
      </c>
      <c r="CB39" s="463">
        <v>0</v>
      </c>
      <c r="CC39" s="463">
        <v>0</v>
      </c>
      <c r="CD39" s="463">
        <v>0</v>
      </c>
      <c r="CE39" s="463">
        <v>0</v>
      </c>
      <c r="CF39" s="463">
        <v>0</v>
      </c>
      <c r="CG39" s="463">
        <v>0</v>
      </c>
      <c r="CH39" s="464">
        <v>0</v>
      </c>
    </row>
    <row r="40" spans="1:86" s="431" customFormat="1" ht="26.25" customHeight="1" thickBot="1" x14ac:dyDescent="0.3">
      <c r="A40" s="600"/>
      <c r="B40" s="601" t="s">
        <v>871</v>
      </c>
      <c r="C40" s="602"/>
      <c r="D40" s="470" t="s">
        <v>616</v>
      </c>
      <c r="E40" s="470" t="s">
        <v>616</v>
      </c>
      <c r="F40" s="470" t="s">
        <v>616</v>
      </c>
      <c r="G40" s="470" t="s">
        <v>616</v>
      </c>
      <c r="H40" s="470" t="s">
        <v>616</v>
      </c>
      <c r="I40" s="470" t="s">
        <v>616</v>
      </c>
      <c r="J40" s="470" t="s">
        <v>616</v>
      </c>
      <c r="K40" s="470" t="s">
        <v>616</v>
      </c>
      <c r="L40" s="470" t="s">
        <v>616</v>
      </c>
      <c r="M40" s="470" t="s">
        <v>616</v>
      </c>
      <c r="N40" s="470" t="s">
        <v>616</v>
      </c>
      <c r="O40" s="470" t="s">
        <v>616</v>
      </c>
      <c r="P40" s="470" t="s">
        <v>616</v>
      </c>
      <c r="Q40" s="470" t="s">
        <v>616</v>
      </c>
      <c r="R40" s="470" t="s">
        <v>616</v>
      </c>
      <c r="S40" s="470" t="s">
        <v>616</v>
      </c>
      <c r="T40" s="470" t="s">
        <v>616</v>
      </c>
      <c r="U40" s="470" t="s">
        <v>616</v>
      </c>
      <c r="V40" s="470" t="s">
        <v>616</v>
      </c>
      <c r="W40" s="470" t="s">
        <v>616</v>
      </c>
      <c r="X40" s="470" t="s">
        <v>616</v>
      </c>
      <c r="Y40" s="470" t="s">
        <v>616</v>
      </c>
      <c r="Z40" s="470" t="s">
        <v>616</v>
      </c>
      <c r="AA40" s="470" t="s">
        <v>616</v>
      </c>
      <c r="AB40" s="470" t="s">
        <v>616</v>
      </c>
      <c r="AC40" s="470" t="s">
        <v>616</v>
      </c>
      <c r="AD40" s="470" t="s">
        <v>616</v>
      </c>
      <c r="AE40" s="470" t="s">
        <v>616</v>
      </c>
      <c r="AF40" s="470" t="s">
        <v>616</v>
      </c>
      <c r="AG40" s="470" t="s">
        <v>616</v>
      </c>
      <c r="AH40" s="470" t="s">
        <v>616</v>
      </c>
      <c r="AI40" s="470" t="s">
        <v>616</v>
      </c>
      <c r="AJ40" s="470" t="s">
        <v>616</v>
      </c>
      <c r="AK40" s="470" t="s">
        <v>616</v>
      </c>
      <c r="AL40" s="470" t="s">
        <v>616</v>
      </c>
      <c r="AM40" s="470" t="s">
        <v>616</v>
      </c>
      <c r="AN40" s="470" t="s">
        <v>616</v>
      </c>
      <c r="AO40" s="470" t="s">
        <v>616</v>
      </c>
      <c r="AP40" s="470" t="s">
        <v>616</v>
      </c>
      <c r="AQ40" s="470" t="s">
        <v>616</v>
      </c>
      <c r="AR40" s="470" t="s">
        <v>616</v>
      </c>
      <c r="AS40" s="470" t="s">
        <v>616</v>
      </c>
      <c r="AT40" s="470" t="s">
        <v>616</v>
      </c>
      <c r="AU40" s="470">
        <v>330.16699999999992</v>
      </c>
      <c r="AV40" s="470">
        <v>225.57600000000002</v>
      </c>
      <c r="AW40" s="470">
        <v>178.54600000000005</v>
      </c>
      <c r="AX40" s="470">
        <v>182.11415929999976</v>
      </c>
      <c r="AY40" s="470">
        <v>187.96953965000034</v>
      </c>
      <c r="AZ40" s="470">
        <v>191.00079200000008</v>
      </c>
      <c r="BA40" s="470">
        <v>197.82962499999996</v>
      </c>
      <c r="BB40" s="470">
        <v>210.63761499999998</v>
      </c>
      <c r="BC40" s="470">
        <v>245.11994899999974</v>
      </c>
      <c r="BD40" s="470">
        <v>276.82555906000005</v>
      </c>
      <c r="BE40" s="470">
        <v>307.99026600000002</v>
      </c>
      <c r="BF40" s="470">
        <v>235.92008099999998</v>
      </c>
      <c r="BG40" s="470">
        <v>270.52785005503068</v>
      </c>
      <c r="BH40" s="470">
        <v>108.06528901000044</v>
      </c>
      <c r="BI40" s="470">
        <v>132.26724699999974</v>
      </c>
      <c r="BJ40" s="470">
        <v>129.49896799999988</v>
      </c>
      <c r="BK40" s="470">
        <v>115.282225</v>
      </c>
      <c r="BL40" s="470">
        <v>105.96941599999904</v>
      </c>
      <c r="BM40" s="470">
        <v>115.30013499999859</v>
      </c>
      <c r="BN40" s="470">
        <v>126.20864500000062</v>
      </c>
      <c r="BO40" s="470">
        <v>94.515385000000606</v>
      </c>
      <c r="BP40" s="470">
        <v>95.914283999999498</v>
      </c>
      <c r="BQ40" s="470">
        <v>0</v>
      </c>
      <c r="BR40" s="470">
        <v>0</v>
      </c>
      <c r="BS40" s="470">
        <v>0</v>
      </c>
      <c r="BT40" s="470">
        <v>0</v>
      </c>
      <c r="BU40" s="470">
        <v>0</v>
      </c>
      <c r="BV40" s="470">
        <v>0</v>
      </c>
      <c r="BW40" s="470">
        <v>0</v>
      </c>
      <c r="BX40" s="470">
        <v>0</v>
      </c>
      <c r="BY40" s="470">
        <v>0</v>
      </c>
      <c r="BZ40" s="470">
        <v>0</v>
      </c>
      <c r="CA40" s="470">
        <v>0</v>
      </c>
      <c r="CB40" s="470">
        <v>0</v>
      </c>
      <c r="CC40" s="470">
        <v>0</v>
      </c>
      <c r="CD40" s="470">
        <v>0</v>
      </c>
      <c r="CE40" s="470">
        <v>0</v>
      </c>
      <c r="CF40" s="470">
        <v>0</v>
      </c>
      <c r="CG40" s="470">
        <v>0</v>
      </c>
      <c r="CH40" s="471">
        <v>0</v>
      </c>
    </row>
    <row r="41" spans="1:86" ht="26.25" customHeight="1" x14ac:dyDescent="0.3">
      <c r="A41" s="472"/>
      <c r="B41" s="123" t="s">
        <v>872</v>
      </c>
      <c r="D41" s="49" t="s">
        <v>297</v>
      </c>
      <c r="E41" s="49" t="s">
        <v>298</v>
      </c>
      <c r="F41" s="49" t="s">
        <v>299</v>
      </c>
      <c r="G41" s="49" t="s">
        <v>300</v>
      </c>
      <c r="H41" s="49" t="s">
        <v>301</v>
      </c>
      <c r="I41" s="49" t="s">
        <v>302</v>
      </c>
      <c r="J41" s="49" t="s">
        <v>303</v>
      </c>
      <c r="K41" s="49" t="s">
        <v>304</v>
      </c>
      <c r="L41" s="49" t="s">
        <v>305</v>
      </c>
      <c r="M41" s="49" t="s">
        <v>306</v>
      </c>
      <c r="N41" s="49" t="s">
        <v>307</v>
      </c>
      <c r="O41" s="49" t="s">
        <v>308</v>
      </c>
      <c r="P41" s="49" t="s">
        <v>309</v>
      </c>
      <c r="Q41" s="49" t="s">
        <v>310</v>
      </c>
      <c r="R41" s="49" t="s">
        <v>311</v>
      </c>
      <c r="S41" s="49" t="s">
        <v>312</v>
      </c>
      <c r="T41" s="49" t="s">
        <v>313</v>
      </c>
      <c r="U41" s="49" t="s">
        <v>314</v>
      </c>
      <c r="V41" s="49" t="s">
        <v>315</v>
      </c>
      <c r="W41" s="49" t="s">
        <v>316</v>
      </c>
      <c r="X41" s="49" t="s">
        <v>317</v>
      </c>
      <c r="Y41" s="49" t="s">
        <v>318</v>
      </c>
      <c r="Z41" s="49" t="s">
        <v>319</v>
      </c>
      <c r="AA41" s="49" t="s">
        <v>320</v>
      </c>
      <c r="AB41" s="49" t="s">
        <v>321</v>
      </c>
      <c r="AC41" s="49" t="s">
        <v>322</v>
      </c>
      <c r="AD41" s="49" t="s">
        <v>323</v>
      </c>
      <c r="AE41" s="49" t="s">
        <v>324</v>
      </c>
      <c r="AF41" s="49" t="s">
        <v>325</v>
      </c>
      <c r="AG41" s="49" t="s">
        <v>326</v>
      </c>
      <c r="AH41" s="49" t="s">
        <v>327</v>
      </c>
      <c r="AI41" s="49" t="s">
        <v>328</v>
      </c>
      <c r="AJ41" s="49" t="s">
        <v>329</v>
      </c>
      <c r="AK41" s="49" t="s">
        <v>330</v>
      </c>
      <c r="AL41" s="49" t="s">
        <v>331</v>
      </c>
      <c r="AM41" s="49" t="s">
        <v>332</v>
      </c>
      <c r="AN41" s="49" t="s">
        <v>333</v>
      </c>
      <c r="AO41" s="49" t="s">
        <v>334</v>
      </c>
      <c r="AP41" s="49" t="s">
        <v>335</v>
      </c>
      <c r="AQ41" s="49" t="s">
        <v>336</v>
      </c>
      <c r="AR41" s="49" t="s">
        <v>337</v>
      </c>
      <c r="AS41" s="49" t="s">
        <v>338</v>
      </c>
      <c r="AT41" s="49" t="s">
        <v>339</v>
      </c>
      <c r="AU41" s="49" t="s">
        <v>340</v>
      </c>
      <c r="AV41" s="49" t="s">
        <v>341</v>
      </c>
      <c r="AW41" s="49" t="s">
        <v>342</v>
      </c>
      <c r="AX41" s="49" t="s">
        <v>343</v>
      </c>
      <c r="AY41" s="49" t="s">
        <v>226</v>
      </c>
      <c r="AZ41" s="49" t="s">
        <v>227</v>
      </c>
      <c r="BA41" s="49" t="s">
        <v>228</v>
      </c>
      <c r="BB41" s="49" t="s">
        <v>229</v>
      </c>
      <c r="BC41" s="49" t="s">
        <v>230</v>
      </c>
      <c r="BD41" s="49" t="s">
        <v>231</v>
      </c>
      <c r="BE41" s="49" t="s">
        <v>232</v>
      </c>
      <c r="BF41" s="49" t="s">
        <v>233</v>
      </c>
      <c r="BG41" s="49" t="s">
        <v>234</v>
      </c>
      <c r="BH41" s="49" t="s">
        <v>235</v>
      </c>
      <c r="BI41" s="49" t="s">
        <v>236</v>
      </c>
      <c r="BJ41" s="49" t="s">
        <v>237</v>
      </c>
      <c r="BK41" s="49" t="s">
        <v>238</v>
      </c>
      <c r="BL41" s="49" t="s">
        <v>239</v>
      </c>
      <c r="BM41" s="49" t="s">
        <v>240</v>
      </c>
      <c r="BN41" s="49" t="s">
        <v>241</v>
      </c>
      <c r="BO41" s="49" t="s">
        <v>242</v>
      </c>
      <c r="BP41" s="49" t="s">
        <v>243</v>
      </c>
      <c r="BQ41" s="49" t="s">
        <v>244</v>
      </c>
      <c r="BR41" s="49" t="s">
        <v>245</v>
      </c>
      <c r="BS41" s="49" t="s">
        <v>246</v>
      </c>
      <c r="BT41" s="49" t="s">
        <v>247</v>
      </c>
      <c r="BU41" s="49" t="s">
        <v>248</v>
      </c>
      <c r="BV41" s="49" t="s">
        <v>249</v>
      </c>
      <c r="BW41" s="49" t="s">
        <v>250</v>
      </c>
      <c r="BX41" s="49" t="s">
        <v>251</v>
      </c>
      <c r="BY41" s="49" t="s">
        <v>252</v>
      </c>
      <c r="BZ41" s="49" t="s">
        <v>253</v>
      </c>
      <c r="CA41" s="49" t="s">
        <v>254</v>
      </c>
      <c r="CB41" s="49" t="s">
        <v>255</v>
      </c>
      <c r="CC41" s="49" t="s">
        <v>256</v>
      </c>
      <c r="CD41" s="49" t="s">
        <v>257</v>
      </c>
      <c r="CE41" s="49" t="s">
        <v>258</v>
      </c>
      <c r="CF41" s="49" t="s">
        <v>259</v>
      </c>
      <c r="CG41" s="49" t="s">
        <v>260</v>
      </c>
      <c r="CH41" s="50" t="s">
        <v>261</v>
      </c>
    </row>
    <row r="42" spans="1:86" ht="15.6" x14ac:dyDescent="0.3">
      <c r="A42" s="472"/>
      <c r="B42" s="443" t="s">
        <v>462</v>
      </c>
      <c r="C42" s="473"/>
      <c r="D42" s="323" t="s">
        <v>263</v>
      </c>
      <c r="E42" s="323" t="s">
        <v>263</v>
      </c>
      <c r="F42" s="323" t="s">
        <v>263</v>
      </c>
      <c r="G42" s="323" t="s">
        <v>263</v>
      </c>
      <c r="H42" s="323" t="s">
        <v>263</v>
      </c>
      <c r="I42" s="323" t="s">
        <v>263</v>
      </c>
      <c r="J42" s="323" t="s">
        <v>263</v>
      </c>
      <c r="K42" s="323" t="s">
        <v>263</v>
      </c>
      <c r="L42" s="323" t="s">
        <v>263</v>
      </c>
      <c r="M42" s="323" t="s">
        <v>263</v>
      </c>
      <c r="N42" s="323" t="s">
        <v>263</v>
      </c>
      <c r="O42" s="323" t="s">
        <v>263</v>
      </c>
      <c r="P42" s="323" t="s">
        <v>263</v>
      </c>
      <c r="Q42" s="323" t="s">
        <v>263</v>
      </c>
      <c r="R42" s="323" t="s">
        <v>263</v>
      </c>
      <c r="S42" s="323" t="s">
        <v>263</v>
      </c>
      <c r="T42" s="323" t="s">
        <v>263</v>
      </c>
      <c r="U42" s="323" t="s">
        <v>263</v>
      </c>
      <c r="V42" s="323" t="s">
        <v>263</v>
      </c>
      <c r="W42" s="323" t="s">
        <v>263</v>
      </c>
      <c r="X42" s="323" t="s">
        <v>263</v>
      </c>
      <c r="Y42" s="323" t="s">
        <v>263</v>
      </c>
      <c r="Z42" s="323" t="s">
        <v>263</v>
      </c>
      <c r="AA42" s="323" t="s">
        <v>263</v>
      </c>
      <c r="AB42" s="323" t="s">
        <v>263</v>
      </c>
      <c r="AC42" s="323" t="s">
        <v>263</v>
      </c>
      <c r="AD42" s="323" t="s">
        <v>263</v>
      </c>
      <c r="AE42" s="323" t="s">
        <v>263</v>
      </c>
      <c r="AF42" s="323" t="s">
        <v>263</v>
      </c>
      <c r="AG42" s="323" t="s">
        <v>263</v>
      </c>
      <c r="AH42" s="323" t="s">
        <v>263</v>
      </c>
      <c r="AI42" s="323" t="s">
        <v>263</v>
      </c>
      <c r="AJ42" s="323" t="s">
        <v>263</v>
      </c>
      <c r="AK42" s="323" t="s">
        <v>263</v>
      </c>
      <c r="AL42" s="323" t="s">
        <v>263</v>
      </c>
      <c r="AM42" s="323" t="s">
        <v>263</v>
      </c>
      <c r="AN42" s="323" t="s">
        <v>263</v>
      </c>
      <c r="AO42" s="323" t="s">
        <v>263</v>
      </c>
      <c r="AP42" s="323" t="s">
        <v>263</v>
      </c>
      <c r="AQ42" s="323" t="s">
        <v>263</v>
      </c>
      <c r="AR42" s="323" t="s">
        <v>263</v>
      </c>
      <c r="AS42" s="323" t="s">
        <v>263</v>
      </c>
      <c r="AT42" s="323" t="s">
        <v>263</v>
      </c>
      <c r="AU42" s="323" t="s">
        <v>263</v>
      </c>
      <c r="AV42" s="323" t="s">
        <v>263</v>
      </c>
      <c r="AW42" s="323" t="s">
        <v>263</v>
      </c>
      <c r="AX42" s="323" t="s">
        <v>263</v>
      </c>
      <c r="AY42" s="323" t="s">
        <v>263</v>
      </c>
      <c r="AZ42" s="323" t="s">
        <v>263</v>
      </c>
      <c r="BA42" s="323" t="s">
        <v>263</v>
      </c>
      <c r="BB42" s="323" t="s">
        <v>263</v>
      </c>
      <c r="BC42" s="323" t="s">
        <v>263</v>
      </c>
      <c r="BD42" s="323" t="s">
        <v>263</v>
      </c>
      <c r="BE42" s="323" t="s">
        <v>263</v>
      </c>
      <c r="BF42" s="323" t="s">
        <v>263</v>
      </c>
      <c r="BG42" s="323" t="s">
        <v>263</v>
      </c>
      <c r="BH42" s="323" t="s">
        <v>263</v>
      </c>
      <c r="BI42" s="323" t="s">
        <v>263</v>
      </c>
      <c r="BJ42" s="323" t="s">
        <v>263</v>
      </c>
      <c r="BK42" s="323" t="s">
        <v>263</v>
      </c>
      <c r="BL42" s="323" t="s">
        <v>263</v>
      </c>
      <c r="BM42" s="323" t="s">
        <v>263</v>
      </c>
      <c r="BN42" s="323" t="s">
        <v>263</v>
      </c>
      <c r="BO42" s="323" t="s">
        <v>263</v>
      </c>
      <c r="BP42" s="323" t="s">
        <v>263</v>
      </c>
      <c r="BQ42" s="323" t="s">
        <v>263</v>
      </c>
      <c r="BR42" s="323" t="s">
        <v>263</v>
      </c>
      <c r="BS42" s="323" t="s">
        <v>263</v>
      </c>
      <c r="BT42" s="323" t="s">
        <v>263</v>
      </c>
      <c r="BU42" s="323" t="s">
        <v>263</v>
      </c>
      <c r="BV42" s="323" t="s">
        <v>263</v>
      </c>
      <c r="BW42" s="323" t="s">
        <v>263</v>
      </c>
      <c r="BX42" s="323" t="s">
        <v>263</v>
      </c>
      <c r="BY42" s="323" t="s">
        <v>263</v>
      </c>
      <c r="BZ42" s="323" t="s">
        <v>263</v>
      </c>
      <c r="CA42" s="323" t="s">
        <v>263</v>
      </c>
      <c r="CB42" s="323" t="s">
        <v>263</v>
      </c>
      <c r="CC42" s="323" t="s">
        <v>264</v>
      </c>
      <c r="CD42" s="323" t="s">
        <v>264</v>
      </c>
      <c r="CE42" s="323" t="s">
        <v>264</v>
      </c>
      <c r="CF42" s="323" t="s">
        <v>264</v>
      </c>
      <c r="CG42" s="323" t="s">
        <v>264</v>
      </c>
      <c r="CH42" s="324" t="s">
        <v>264</v>
      </c>
    </row>
    <row r="43" spans="1:86" s="287" customFormat="1" ht="26.25" customHeight="1" x14ac:dyDescent="0.3">
      <c r="A43" s="603"/>
      <c r="B43" s="123" t="s">
        <v>276</v>
      </c>
      <c r="C43" s="597"/>
      <c r="D43" s="457">
        <v>0</v>
      </c>
      <c r="E43" s="457">
        <v>0</v>
      </c>
      <c r="F43" s="457">
        <v>0</v>
      </c>
      <c r="G43" s="457">
        <v>0</v>
      </c>
      <c r="H43" s="457">
        <v>0</v>
      </c>
      <c r="I43" s="457">
        <v>0</v>
      </c>
      <c r="J43" s="457">
        <v>0</v>
      </c>
      <c r="K43" s="457">
        <v>0</v>
      </c>
      <c r="L43" s="457">
        <v>0</v>
      </c>
      <c r="M43" s="457">
        <v>0</v>
      </c>
      <c r="N43" s="457">
        <v>0</v>
      </c>
      <c r="O43" s="457">
        <v>0</v>
      </c>
      <c r="P43" s="457">
        <v>0</v>
      </c>
      <c r="Q43" s="457">
        <v>0</v>
      </c>
      <c r="R43" s="457">
        <v>0</v>
      </c>
      <c r="S43" s="457">
        <v>0</v>
      </c>
      <c r="T43" s="457">
        <v>0</v>
      </c>
      <c r="U43" s="457">
        <v>0</v>
      </c>
      <c r="V43" s="457">
        <v>0</v>
      </c>
      <c r="W43" s="457">
        <v>0</v>
      </c>
      <c r="X43" s="457">
        <v>0</v>
      </c>
      <c r="Y43" s="457">
        <v>0</v>
      </c>
      <c r="Z43" s="457">
        <v>320.81569951776072</v>
      </c>
      <c r="AA43" s="457">
        <v>347.94446879263057</v>
      </c>
      <c r="AB43" s="457">
        <v>412.30188119077781</v>
      </c>
      <c r="AC43" s="457">
        <v>463.21372858189932</v>
      </c>
      <c r="AD43" s="457">
        <v>1154.8888973501255</v>
      </c>
      <c r="AE43" s="457">
        <v>1284.1940423007584</v>
      </c>
      <c r="AF43" s="457">
        <v>1217.4512794930256</v>
      </c>
      <c r="AG43" s="457">
        <v>2668.6457802476502</v>
      </c>
      <c r="AH43" s="457">
        <v>2509.1033017500754</v>
      </c>
      <c r="AI43" s="457">
        <v>2474.9662458811222</v>
      </c>
      <c r="AJ43" s="457">
        <v>2797.5560070786341</v>
      </c>
      <c r="AK43" s="457">
        <v>3763.0769667531818</v>
      </c>
      <c r="AL43" s="457">
        <v>4261.9507078548613</v>
      </c>
      <c r="AM43" s="457">
        <v>4575.5231975381666</v>
      </c>
      <c r="AN43" s="457">
        <v>4805.4296505350958</v>
      </c>
      <c r="AO43" s="457">
        <v>4977.9568616271472</v>
      </c>
      <c r="AP43" s="457">
        <v>5288.198247224308</v>
      </c>
      <c r="AQ43" s="457">
        <v>5199.0143690774175</v>
      </c>
      <c r="AR43" s="457">
        <v>3906.4598156495981</v>
      </c>
      <c r="AS43" s="457">
        <v>4499.9199531981503</v>
      </c>
      <c r="AT43" s="457">
        <v>5185.2003532230265</v>
      </c>
      <c r="AU43" s="457">
        <v>3235.2548276890134</v>
      </c>
      <c r="AV43" s="457">
        <v>3795.7046530859507</v>
      </c>
      <c r="AW43" s="457">
        <v>4229.9737918857745</v>
      </c>
      <c r="AX43" s="457">
        <v>4455.4689058880958</v>
      </c>
      <c r="AY43" s="457">
        <v>4550.5197261410813</v>
      </c>
      <c r="AZ43" s="457">
        <v>4646.8577817969372</v>
      </c>
      <c r="BA43" s="457">
        <v>4803.4852274450704</v>
      </c>
      <c r="BB43" s="457">
        <v>4851.1125838822418</v>
      </c>
      <c r="BC43" s="457">
        <v>4906.1316058251587</v>
      </c>
      <c r="BD43" s="457">
        <v>4986.0204834654523</v>
      </c>
      <c r="BE43" s="457">
        <v>5099.3530801006063</v>
      </c>
      <c r="BF43" s="457">
        <v>5272.1634932535444</v>
      </c>
      <c r="BG43" s="457">
        <v>5858.0712526684028</v>
      </c>
      <c r="BH43" s="457">
        <v>6271.8722609978659</v>
      </c>
      <c r="BI43" s="457">
        <v>6476.7802614427746</v>
      </c>
      <c r="BJ43" s="457">
        <v>6565.9172906378544</v>
      </c>
      <c r="BK43" s="457">
        <v>6579.9260658940893</v>
      </c>
      <c r="BL43" s="457">
        <f t="shared" ref="BL43:BX43" si="9">SUM(BL45:BL54)</f>
        <v>6670.7849157642022</v>
      </c>
      <c r="BM43" s="457">
        <f t="shared" si="9"/>
        <v>7306.0519584403301</v>
      </c>
      <c r="BN43" s="457">
        <f t="shared" si="9"/>
        <v>7531.1022684550562</v>
      </c>
      <c r="BO43" s="457">
        <f t="shared" si="9"/>
        <v>7364.1166326645725</v>
      </c>
      <c r="BP43" s="457">
        <f t="shared" si="9"/>
        <v>7229.1451170965111</v>
      </c>
      <c r="BQ43" s="457">
        <f t="shared" si="9"/>
        <v>0</v>
      </c>
      <c r="BR43" s="457">
        <f t="shared" si="9"/>
        <v>0</v>
      </c>
      <c r="BS43" s="457">
        <f t="shared" si="9"/>
        <v>0</v>
      </c>
      <c r="BT43" s="457">
        <f t="shared" si="9"/>
        <v>0</v>
      </c>
      <c r="BU43" s="457">
        <f t="shared" si="9"/>
        <v>0</v>
      </c>
      <c r="BV43" s="457">
        <f t="shared" si="9"/>
        <v>0</v>
      </c>
      <c r="BW43" s="457">
        <f t="shared" si="9"/>
        <v>0</v>
      </c>
      <c r="BX43" s="458">
        <f t="shared" si="9"/>
        <v>0</v>
      </c>
      <c r="BY43" s="458">
        <f t="shared" ref="BY43:CH43" si="10">SUM(BY45:BY54)</f>
        <v>0</v>
      </c>
      <c r="BZ43" s="458">
        <f t="shared" si="10"/>
        <v>0</v>
      </c>
      <c r="CA43" s="458">
        <f t="shared" si="10"/>
        <v>0</v>
      </c>
      <c r="CB43" s="458">
        <f t="shared" si="10"/>
        <v>0</v>
      </c>
      <c r="CC43" s="458">
        <f t="shared" si="10"/>
        <v>0</v>
      </c>
      <c r="CD43" s="458">
        <f t="shared" si="10"/>
        <v>0</v>
      </c>
      <c r="CE43" s="458">
        <f t="shared" si="10"/>
        <v>0</v>
      </c>
      <c r="CF43" s="458">
        <f t="shared" si="10"/>
        <v>0</v>
      </c>
      <c r="CG43" s="458">
        <f t="shared" si="10"/>
        <v>0</v>
      </c>
      <c r="CH43" s="466">
        <f t="shared" si="10"/>
        <v>0</v>
      </c>
    </row>
    <row r="44" spans="1:86" ht="26.25" customHeight="1" x14ac:dyDescent="0.25">
      <c r="A44" s="74"/>
      <c r="B44" s="51" t="s">
        <v>846</v>
      </c>
      <c r="C44" s="598"/>
      <c r="D44" s="462"/>
      <c r="E44" s="462"/>
      <c r="F44" s="462"/>
      <c r="G44" s="462"/>
      <c r="H44" s="462"/>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462"/>
      <c r="AG44" s="462"/>
      <c r="AH44" s="462"/>
      <c r="AI44" s="462"/>
      <c r="AJ44" s="462"/>
      <c r="AK44" s="462"/>
      <c r="AL44" s="462"/>
      <c r="AM44" s="462"/>
      <c r="AN44" s="462"/>
      <c r="AO44" s="462"/>
      <c r="AP44" s="462"/>
      <c r="AQ44" s="462"/>
      <c r="AR44" s="462"/>
      <c r="AS44" s="462"/>
      <c r="AT44" s="462"/>
      <c r="AU44" s="462"/>
      <c r="AV44" s="462"/>
      <c r="AW44" s="462"/>
      <c r="AX44" s="462"/>
      <c r="AY44" s="462"/>
      <c r="AZ44" s="462"/>
      <c r="BA44" s="462"/>
      <c r="BB44" s="462"/>
      <c r="BC44" s="462"/>
      <c r="BD44" s="462"/>
      <c r="BE44" s="462"/>
      <c r="BF44" s="462"/>
      <c r="BG44" s="462"/>
      <c r="BH44" s="462"/>
      <c r="BI44" s="462"/>
      <c r="BJ44" s="462"/>
      <c r="BK44" s="462"/>
      <c r="BL44" s="462"/>
      <c r="BM44" s="462"/>
      <c r="BN44" s="462"/>
      <c r="BO44" s="462"/>
      <c r="BP44" s="462"/>
      <c r="BQ44" s="462"/>
      <c r="BR44" s="462"/>
      <c r="BS44" s="462"/>
      <c r="BT44" s="462"/>
      <c r="BU44" s="462"/>
      <c r="BV44" s="462"/>
      <c r="BW44" s="462"/>
      <c r="BX44" s="463"/>
      <c r="BY44" s="463"/>
      <c r="BZ44" s="463"/>
      <c r="CA44" s="463"/>
      <c r="CB44" s="463"/>
      <c r="CC44" s="463"/>
      <c r="CD44" s="463"/>
      <c r="CE44" s="463"/>
      <c r="CF44" s="463"/>
      <c r="CG44" s="463"/>
      <c r="CH44" s="464"/>
    </row>
    <row r="45" spans="1:86" x14ac:dyDescent="0.25">
      <c r="A45" s="599"/>
      <c r="B45" s="72" t="s">
        <v>847</v>
      </c>
      <c r="C45" s="598"/>
      <c r="D45" s="462">
        <v>0</v>
      </c>
      <c r="E45" s="462">
        <v>0</v>
      </c>
      <c r="F45" s="462">
        <v>0</v>
      </c>
      <c r="G45" s="462">
        <v>0</v>
      </c>
      <c r="H45" s="462">
        <v>0</v>
      </c>
      <c r="I45" s="462">
        <v>0</v>
      </c>
      <c r="J45" s="462">
        <v>0</v>
      </c>
      <c r="K45" s="462">
        <v>0</v>
      </c>
      <c r="L45" s="462">
        <v>0</v>
      </c>
      <c r="M45" s="462">
        <v>0</v>
      </c>
      <c r="N45" s="462">
        <v>0</v>
      </c>
      <c r="O45" s="462">
        <v>0</v>
      </c>
      <c r="P45" s="462">
        <v>0</v>
      </c>
      <c r="Q45" s="462">
        <v>0</v>
      </c>
      <c r="R45" s="462">
        <v>0</v>
      </c>
      <c r="S45" s="462">
        <v>0</v>
      </c>
      <c r="T45" s="462">
        <v>0</v>
      </c>
      <c r="U45" s="462">
        <v>0</v>
      </c>
      <c r="V45" s="462">
        <v>0</v>
      </c>
      <c r="W45" s="462">
        <v>0</v>
      </c>
      <c r="X45" s="462">
        <v>0</v>
      </c>
      <c r="Y45" s="462">
        <v>0</v>
      </c>
      <c r="Z45" s="462">
        <v>0</v>
      </c>
      <c r="AA45" s="462">
        <v>0</v>
      </c>
      <c r="AB45" s="462">
        <v>0</v>
      </c>
      <c r="AC45" s="462">
        <v>0</v>
      </c>
      <c r="AD45" s="462">
        <v>0</v>
      </c>
      <c r="AE45" s="462">
        <v>0</v>
      </c>
      <c r="AF45" s="462">
        <v>0</v>
      </c>
      <c r="AG45" s="462">
        <v>0</v>
      </c>
      <c r="AH45" s="462">
        <v>0</v>
      </c>
      <c r="AI45" s="462">
        <v>0</v>
      </c>
      <c r="AJ45" s="462">
        <v>0</v>
      </c>
      <c r="AK45" s="462">
        <v>0</v>
      </c>
      <c r="AL45" s="462">
        <v>0</v>
      </c>
      <c r="AM45" s="462">
        <v>0</v>
      </c>
      <c r="AN45" s="462">
        <v>0</v>
      </c>
      <c r="AO45" s="462">
        <v>0</v>
      </c>
      <c r="AP45" s="462">
        <v>0</v>
      </c>
      <c r="AQ45" s="462">
        <v>0</v>
      </c>
      <c r="AR45" s="462">
        <v>0</v>
      </c>
      <c r="AS45" s="462">
        <v>0</v>
      </c>
      <c r="AT45" s="462">
        <v>0</v>
      </c>
      <c r="AU45" s="462">
        <v>0</v>
      </c>
      <c r="AV45" s="462">
        <v>0</v>
      </c>
      <c r="AW45" s="462">
        <v>0</v>
      </c>
      <c r="AX45" s="462">
        <v>0</v>
      </c>
      <c r="AY45" s="462">
        <v>0</v>
      </c>
      <c r="AZ45" s="462">
        <v>0</v>
      </c>
      <c r="BA45" s="462">
        <v>0</v>
      </c>
      <c r="BB45" s="462">
        <v>0</v>
      </c>
      <c r="BC45" s="462">
        <v>0</v>
      </c>
      <c r="BD45" s="462">
        <v>0</v>
      </c>
      <c r="BE45" s="462">
        <v>0</v>
      </c>
      <c r="BF45" s="462">
        <v>0</v>
      </c>
      <c r="BG45" s="462">
        <v>0</v>
      </c>
      <c r="BH45" s="462">
        <v>0</v>
      </c>
      <c r="BI45" s="462">
        <v>0</v>
      </c>
      <c r="BJ45" s="462">
        <v>0</v>
      </c>
      <c r="BK45" s="462">
        <v>0</v>
      </c>
      <c r="BL45" s="462">
        <v>485.25513589133413</v>
      </c>
      <c r="BM45" s="462">
        <v>801.70273108045103</v>
      </c>
      <c r="BN45" s="462">
        <v>855.83083254754786</v>
      </c>
      <c r="BO45" s="462">
        <v>880.74801441992713</v>
      </c>
      <c r="BP45" s="462">
        <v>913.90680961350211</v>
      </c>
      <c r="BQ45" s="462">
        <v>0</v>
      </c>
      <c r="BR45" s="462">
        <v>0</v>
      </c>
      <c r="BS45" s="462">
        <v>0</v>
      </c>
      <c r="BT45" s="462">
        <v>0</v>
      </c>
      <c r="BU45" s="462">
        <v>0</v>
      </c>
      <c r="BV45" s="462">
        <v>0</v>
      </c>
      <c r="BW45" s="462">
        <v>0</v>
      </c>
      <c r="BX45" s="463">
        <v>0</v>
      </c>
      <c r="BY45" s="463">
        <v>0</v>
      </c>
      <c r="BZ45" s="463">
        <v>0</v>
      </c>
      <c r="CA45" s="463">
        <v>0</v>
      </c>
      <c r="CB45" s="463">
        <v>0</v>
      </c>
      <c r="CC45" s="463">
        <v>0</v>
      </c>
      <c r="CD45" s="463">
        <v>0</v>
      </c>
      <c r="CE45" s="463">
        <v>0</v>
      </c>
      <c r="CF45" s="463">
        <v>0</v>
      </c>
      <c r="CG45" s="463">
        <v>0</v>
      </c>
      <c r="CH45" s="464">
        <v>0</v>
      </c>
    </row>
    <row r="46" spans="1:86" x14ac:dyDescent="0.25">
      <c r="A46" s="599"/>
      <c r="B46" s="72" t="s">
        <v>848</v>
      </c>
      <c r="C46" s="598"/>
      <c r="D46" s="462">
        <v>0</v>
      </c>
      <c r="E46" s="462">
        <v>0</v>
      </c>
      <c r="F46" s="462">
        <v>0</v>
      </c>
      <c r="G46" s="462">
        <v>0</v>
      </c>
      <c r="H46" s="462">
        <v>0</v>
      </c>
      <c r="I46" s="462">
        <v>0</v>
      </c>
      <c r="J46" s="462">
        <v>0</v>
      </c>
      <c r="K46" s="462">
        <v>0</v>
      </c>
      <c r="L46" s="462">
        <v>0</v>
      </c>
      <c r="M46" s="462">
        <v>0</v>
      </c>
      <c r="N46" s="462">
        <v>0</v>
      </c>
      <c r="O46" s="462">
        <v>0</v>
      </c>
      <c r="P46" s="462">
        <v>0</v>
      </c>
      <c r="Q46" s="462">
        <v>0</v>
      </c>
      <c r="R46" s="462">
        <v>0</v>
      </c>
      <c r="S46" s="462">
        <v>0</v>
      </c>
      <c r="T46" s="462">
        <v>0</v>
      </c>
      <c r="U46" s="462">
        <v>0</v>
      </c>
      <c r="V46" s="462">
        <v>0</v>
      </c>
      <c r="W46" s="462">
        <v>0</v>
      </c>
      <c r="X46" s="462">
        <v>0</v>
      </c>
      <c r="Y46" s="462">
        <v>0</v>
      </c>
      <c r="Z46" s="462">
        <v>0</v>
      </c>
      <c r="AA46" s="462">
        <v>0</v>
      </c>
      <c r="AB46" s="462">
        <v>0</v>
      </c>
      <c r="AC46" s="462">
        <v>0</v>
      </c>
      <c r="AD46" s="462">
        <v>0</v>
      </c>
      <c r="AE46" s="462">
        <v>0</v>
      </c>
      <c r="AF46" s="462">
        <v>0</v>
      </c>
      <c r="AG46" s="462">
        <v>0</v>
      </c>
      <c r="AH46" s="462">
        <v>0</v>
      </c>
      <c r="AI46" s="462">
        <v>0</v>
      </c>
      <c r="AJ46" s="462">
        <v>0</v>
      </c>
      <c r="AK46" s="462">
        <v>0</v>
      </c>
      <c r="AL46" s="462">
        <v>0</v>
      </c>
      <c r="AM46" s="462">
        <v>0</v>
      </c>
      <c r="AN46" s="462">
        <v>0</v>
      </c>
      <c r="AO46" s="462">
        <v>0</v>
      </c>
      <c r="AP46" s="462">
        <v>0</v>
      </c>
      <c r="AQ46" s="462">
        <v>0</v>
      </c>
      <c r="AR46" s="462">
        <v>0</v>
      </c>
      <c r="AS46" s="462">
        <v>0</v>
      </c>
      <c r="AT46" s="462">
        <v>0</v>
      </c>
      <c r="AU46" s="462">
        <v>0</v>
      </c>
      <c r="AV46" s="462">
        <v>0</v>
      </c>
      <c r="AW46" s="462">
        <v>0</v>
      </c>
      <c r="AX46" s="462">
        <v>0</v>
      </c>
      <c r="AY46" s="462">
        <v>0</v>
      </c>
      <c r="AZ46" s="462">
        <v>0</v>
      </c>
      <c r="BA46" s="462">
        <v>0</v>
      </c>
      <c r="BB46" s="462">
        <v>0</v>
      </c>
      <c r="BC46" s="462">
        <v>0</v>
      </c>
      <c r="BD46" s="462">
        <v>0</v>
      </c>
      <c r="BE46" s="462">
        <v>0</v>
      </c>
      <c r="BF46" s="462">
        <v>0</v>
      </c>
      <c r="BG46" s="462">
        <v>0</v>
      </c>
      <c r="BH46" s="462">
        <v>0</v>
      </c>
      <c r="BI46" s="462">
        <v>0</v>
      </c>
      <c r="BJ46" s="462">
        <v>0</v>
      </c>
      <c r="BK46" s="462">
        <v>0</v>
      </c>
      <c r="BL46" s="462">
        <v>1487.4782567309826</v>
      </c>
      <c r="BM46" s="462">
        <v>1596.1651079444362</v>
      </c>
      <c r="BN46" s="462">
        <v>1657.6174956540151</v>
      </c>
      <c r="BO46" s="462">
        <v>1642.9870844988343</v>
      </c>
      <c r="BP46" s="462">
        <v>1635.0541217938439</v>
      </c>
      <c r="BQ46" s="462">
        <v>0</v>
      </c>
      <c r="BR46" s="462">
        <v>0</v>
      </c>
      <c r="BS46" s="462">
        <v>0</v>
      </c>
      <c r="BT46" s="462">
        <v>0</v>
      </c>
      <c r="BU46" s="462">
        <v>0</v>
      </c>
      <c r="BV46" s="462">
        <v>0</v>
      </c>
      <c r="BW46" s="462">
        <v>0</v>
      </c>
      <c r="BX46" s="463">
        <v>0</v>
      </c>
      <c r="BY46" s="463">
        <v>0</v>
      </c>
      <c r="BZ46" s="463">
        <v>0</v>
      </c>
      <c r="CA46" s="463">
        <v>0</v>
      </c>
      <c r="CB46" s="463">
        <v>0</v>
      </c>
      <c r="CC46" s="463">
        <v>0</v>
      </c>
      <c r="CD46" s="463">
        <v>0</v>
      </c>
      <c r="CE46" s="463">
        <v>0</v>
      </c>
      <c r="CF46" s="463">
        <v>0</v>
      </c>
      <c r="CG46" s="463">
        <v>0</v>
      </c>
      <c r="CH46" s="464">
        <v>0</v>
      </c>
    </row>
    <row r="47" spans="1:86" x14ac:dyDescent="0.25">
      <c r="A47" s="599"/>
      <c r="B47" s="72" t="s">
        <v>849</v>
      </c>
      <c r="C47" s="598"/>
      <c r="D47" s="462">
        <v>0</v>
      </c>
      <c r="E47" s="462">
        <v>0</v>
      </c>
      <c r="F47" s="462">
        <v>0</v>
      </c>
      <c r="G47" s="462">
        <v>0</v>
      </c>
      <c r="H47" s="462">
        <v>0</v>
      </c>
      <c r="I47" s="462">
        <v>0</v>
      </c>
      <c r="J47" s="462">
        <v>0</v>
      </c>
      <c r="K47" s="462">
        <v>0</v>
      </c>
      <c r="L47" s="462">
        <v>0</v>
      </c>
      <c r="M47" s="462">
        <v>0</v>
      </c>
      <c r="N47" s="462">
        <v>0</v>
      </c>
      <c r="O47" s="462">
        <v>0</v>
      </c>
      <c r="P47" s="462">
        <v>0</v>
      </c>
      <c r="Q47" s="462">
        <v>0</v>
      </c>
      <c r="R47" s="462">
        <v>0</v>
      </c>
      <c r="S47" s="462">
        <v>0</v>
      </c>
      <c r="T47" s="462">
        <v>0</v>
      </c>
      <c r="U47" s="462">
        <v>0</v>
      </c>
      <c r="V47" s="462">
        <v>0</v>
      </c>
      <c r="W47" s="462">
        <v>0</v>
      </c>
      <c r="X47" s="462">
        <v>0</v>
      </c>
      <c r="Y47" s="462">
        <v>0</v>
      </c>
      <c r="Z47" s="462">
        <v>0</v>
      </c>
      <c r="AA47" s="462">
        <v>0</v>
      </c>
      <c r="AB47" s="462">
        <v>0</v>
      </c>
      <c r="AC47" s="462">
        <v>0</v>
      </c>
      <c r="AD47" s="462">
        <v>0</v>
      </c>
      <c r="AE47" s="462">
        <v>0</v>
      </c>
      <c r="AF47" s="462">
        <v>0</v>
      </c>
      <c r="AG47" s="462">
        <v>0</v>
      </c>
      <c r="AH47" s="462">
        <v>0</v>
      </c>
      <c r="AI47" s="462">
        <v>0</v>
      </c>
      <c r="AJ47" s="462">
        <v>0</v>
      </c>
      <c r="AK47" s="462">
        <v>0</v>
      </c>
      <c r="AL47" s="462">
        <v>0</v>
      </c>
      <c r="AM47" s="462">
        <v>0</v>
      </c>
      <c r="AN47" s="462">
        <v>0</v>
      </c>
      <c r="AO47" s="462">
        <v>0</v>
      </c>
      <c r="AP47" s="462">
        <v>0</v>
      </c>
      <c r="AQ47" s="462">
        <v>0</v>
      </c>
      <c r="AR47" s="462">
        <v>0</v>
      </c>
      <c r="AS47" s="462">
        <v>0</v>
      </c>
      <c r="AT47" s="462">
        <v>0</v>
      </c>
      <c r="AU47" s="462">
        <v>0</v>
      </c>
      <c r="AV47" s="462">
        <v>0</v>
      </c>
      <c r="AW47" s="462">
        <v>0</v>
      </c>
      <c r="AX47" s="462">
        <v>0</v>
      </c>
      <c r="AY47" s="462">
        <v>0</v>
      </c>
      <c r="AZ47" s="462">
        <v>0</v>
      </c>
      <c r="BA47" s="462">
        <v>0</v>
      </c>
      <c r="BB47" s="462">
        <v>0</v>
      </c>
      <c r="BC47" s="462">
        <v>0</v>
      </c>
      <c r="BD47" s="462">
        <v>0</v>
      </c>
      <c r="BE47" s="462">
        <v>0</v>
      </c>
      <c r="BF47" s="462">
        <v>0</v>
      </c>
      <c r="BG47" s="462">
        <v>0</v>
      </c>
      <c r="BH47" s="462">
        <v>0</v>
      </c>
      <c r="BI47" s="462">
        <v>0</v>
      </c>
      <c r="BJ47" s="462">
        <v>0</v>
      </c>
      <c r="BK47" s="462">
        <v>0</v>
      </c>
      <c r="BL47" s="462">
        <v>864.43898433500135</v>
      </c>
      <c r="BM47" s="462">
        <v>839.50723060504413</v>
      </c>
      <c r="BN47" s="462">
        <v>771.92840368935583</v>
      </c>
      <c r="BO47" s="462">
        <v>664.39540838617427</v>
      </c>
      <c r="BP47" s="462">
        <v>588.440010049698</v>
      </c>
      <c r="BQ47" s="462">
        <v>0</v>
      </c>
      <c r="BR47" s="462">
        <v>0</v>
      </c>
      <c r="BS47" s="462">
        <v>0</v>
      </c>
      <c r="BT47" s="462">
        <v>0</v>
      </c>
      <c r="BU47" s="462">
        <v>0</v>
      </c>
      <c r="BV47" s="462">
        <v>0</v>
      </c>
      <c r="BW47" s="462">
        <v>0</v>
      </c>
      <c r="BX47" s="463">
        <v>0</v>
      </c>
      <c r="BY47" s="463">
        <v>0</v>
      </c>
      <c r="BZ47" s="463">
        <v>0</v>
      </c>
      <c r="CA47" s="463">
        <v>0</v>
      </c>
      <c r="CB47" s="463">
        <v>0</v>
      </c>
      <c r="CC47" s="463">
        <v>0</v>
      </c>
      <c r="CD47" s="463">
        <v>0</v>
      </c>
      <c r="CE47" s="463">
        <v>0</v>
      </c>
      <c r="CF47" s="463">
        <v>0</v>
      </c>
      <c r="CG47" s="463">
        <v>0</v>
      </c>
      <c r="CH47" s="464">
        <v>0</v>
      </c>
    </row>
    <row r="48" spans="1:86" x14ac:dyDescent="0.25">
      <c r="A48" s="599"/>
      <c r="B48" s="72" t="s">
        <v>850</v>
      </c>
      <c r="C48" s="598"/>
      <c r="D48" s="462">
        <v>0</v>
      </c>
      <c r="E48" s="462">
        <v>0</v>
      </c>
      <c r="F48" s="462">
        <v>0</v>
      </c>
      <c r="G48" s="462">
        <v>0</v>
      </c>
      <c r="H48" s="462">
        <v>0</v>
      </c>
      <c r="I48" s="462">
        <v>0</v>
      </c>
      <c r="J48" s="462">
        <v>0</v>
      </c>
      <c r="K48" s="462">
        <v>0</v>
      </c>
      <c r="L48" s="462">
        <v>0</v>
      </c>
      <c r="M48" s="462">
        <v>0</v>
      </c>
      <c r="N48" s="462">
        <v>0</v>
      </c>
      <c r="O48" s="462">
        <v>0</v>
      </c>
      <c r="P48" s="462">
        <v>0</v>
      </c>
      <c r="Q48" s="462">
        <v>0</v>
      </c>
      <c r="R48" s="462">
        <v>0</v>
      </c>
      <c r="S48" s="462">
        <v>0</v>
      </c>
      <c r="T48" s="462">
        <v>0</v>
      </c>
      <c r="U48" s="462">
        <v>0</v>
      </c>
      <c r="V48" s="462">
        <v>0</v>
      </c>
      <c r="W48" s="462">
        <v>0</v>
      </c>
      <c r="X48" s="462">
        <v>0</v>
      </c>
      <c r="Y48" s="462">
        <v>0</v>
      </c>
      <c r="Z48" s="462">
        <v>0</v>
      </c>
      <c r="AA48" s="462">
        <v>0</v>
      </c>
      <c r="AB48" s="462">
        <v>0</v>
      </c>
      <c r="AC48" s="462">
        <v>0</v>
      </c>
      <c r="AD48" s="462">
        <v>0</v>
      </c>
      <c r="AE48" s="462">
        <v>0</v>
      </c>
      <c r="AF48" s="462">
        <v>0</v>
      </c>
      <c r="AG48" s="462">
        <v>0</v>
      </c>
      <c r="AH48" s="462">
        <v>0</v>
      </c>
      <c r="AI48" s="462">
        <v>0</v>
      </c>
      <c r="AJ48" s="462">
        <v>0</v>
      </c>
      <c r="AK48" s="462">
        <v>0</v>
      </c>
      <c r="AL48" s="462">
        <v>0</v>
      </c>
      <c r="AM48" s="462">
        <v>0</v>
      </c>
      <c r="AN48" s="462">
        <v>0</v>
      </c>
      <c r="AO48" s="462">
        <v>0</v>
      </c>
      <c r="AP48" s="462">
        <v>0</v>
      </c>
      <c r="AQ48" s="462">
        <v>0</v>
      </c>
      <c r="AR48" s="462">
        <v>0</v>
      </c>
      <c r="AS48" s="462">
        <v>0</v>
      </c>
      <c r="AT48" s="462">
        <v>0</v>
      </c>
      <c r="AU48" s="462">
        <v>0</v>
      </c>
      <c r="AV48" s="462">
        <v>0</v>
      </c>
      <c r="AW48" s="462">
        <v>0</v>
      </c>
      <c r="AX48" s="462">
        <v>0</v>
      </c>
      <c r="AY48" s="462">
        <v>0</v>
      </c>
      <c r="AZ48" s="462">
        <v>0</v>
      </c>
      <c r="BA48" s="462">
        <v>0</v>
      </c>
      <c r="BB48" s="462">
        <v>0</v>
      </c>
      <c r="BC48" s="462">
        <v>0</v>
      </c>
      <c r="BD48" s="462">
        <v>0</v>
      </c>
      <c r="BE48" s="462">
        <v>0</v>
      </c>
      <c r="BF48" s="462">
        <v>0</v>
      </c>
      <c r="BG48" s="462">
        <v>0</v>
      </c>
      <c r="BH48" s="462">
        <v>0</v>
      </c>
      <c r="BI48" s="462">
        <v>0</v>
      </c>
      <c r="BJ48" s="462">
        <v>0</v>
      </c>
      <c r="BK48" s="462">
        <v>0</v>
      </c>
      <c r="BL48" s="462">
        <v>143.34822547184942</v>
      </c>
      <c r="BM48" s="462">
        <v>165.42284204578027</v>
      </c>
      <c r="BN48" s="462">
        <v>189.34123302452886</v>
      </c>
      <c r="BO48" s="462">
        <v>201.6121136036401</v>
      </c>
      <c r="BP48" s="462">
        <v>219.1788524774858</v>
      </c>
      <c r="BQ48" s="462">
        <v>0</v>
      </c>
      <c r="BR48" s="462">
        <v>0</v>
      </c>
      <c r="BS48" s="462">
        <v>0</v>
      </c>
      <c r="BT48" s="462">
        <v>0</v>
      </c>
      <c r="BU48" s="462">
        <v>0</v>
      </c>
      <c r="BV48" s="462">
        <v>0</v>
      </c>
      <c r="BW48" s="462">
        <v>0</v>
      </c>
      <c r="BX48" s="463">
        <v>0</v>
      </c>
      <c r="BY48" s="463">
        <v>0</v>
      </c>
      <c r="BZ48" s="463">
        <v>0</v>
      </c>
      <c r="CA48" s="463">
        <v>0</v>
      </c>
      <c r="CB48" s="463">
        <v>0</v>
      </c>
      <c r="CC48" s="463">
        <v>0</v>
      </c>
      <c r="CD48" s="463">
        <v>0</v>
      </c>
      <c r="CE48" s="463">
        <v>0</v>
      </c>
      <c r="CF48" s="463">
        <v>0</v>
      </c>
      <c r="CG48" s="463">
        <v>0</v>
      </c>
      <c r="CH48" s="464">
        <v>0</v>
      </c>
    </row>
    <row r="49" spans="1:86" x14ac:dyDescent="0.25">
      <c r="A49" s="599"/>
      <c r="B49" s="72" t="s">
        <v>851</v>
      </c>
      <c r="C49" s="598"/>
      <c r="D49" s="462">
        <v>0</v>
      </c>
      <c r="E49" s="462">
        <v>0</v>
      </c>
      <c r="F49" s="462">
        <v>0</v>
      </c>
      <c r="G49" s="462">
        <v>0</v>
      </c>
      <c r="H49" s="462">
        <v>0</v>
      </c>
      <c r="I49" s="462">
        <v>0</v>
      </c>
      <c r="J49" s="462">
        <v>0</v>
      </c>
      <c r="K49" s="462">
        <v>0</v>
      </c>
      <c r="L49" s="462">
        <v>0</v>
      </c>
      <c r="M49" s="462">
        <v>0</v>
      </c>
      <c r="N49" s="462">
        <v>0</v>
      </c>
      <c r="O49" s="462">
        <v>0</v>
      </c>
      <c r="P49" s="462">
        <v>0</v>
      </c>
      <c r="Q49" s="462">
        <v>0</v>
      </c>
      <c r="R49" s="462">
        <v>0</v>
      </c>
      <c r="S49" s="462">
        <v>0</v>
      </c>
      <c r="T49" s="462">
        <v>0</v>
      </c>
      <c r="U49" s="462">
        <v>0</v>
      </c>
      <c r="V49" s="462">
        <v>0</v>
      </c>
      <c r="W49" s="462">
        <v>0</v>
      </c>
      <c r="X49" s="462">
        <v>0</v>
      </c>
      <c r="Y49" s="462">
        <v>0</v>
      </c>
      <c r="Z49" s="462">
        <v>0</v>
      </c>
      <c r="AA49" s="462">
        <v>0</v>
      </c>
      <c r="AB49" s="462">
        <v>0</v>
      </c>
      <c r="AC49" s="462">
        <v>0</v>
      </c>
      <c r="AD49" s="462">
        <v>0</v>
      </c>
      <c r="AE49" s="462">
        <v>0</v>
      </c>
      <c r="AF49" s="462">
        <v>0</v>
      </c>
      <c r="AG49" s="462">
        <v>0</v>
      </c>
      <c r="AH49" s="462">
        <v>0</v>
      </c>
      <c r="AI49" s="462">
        <v>0</v>
      </c>
      <c r="AJ49" s="462">
        <v>0</v>
      </c>
      <c r="AK49" s="462">
        <v>0</v>
      </c>
      <c r="AL49" s="462">
        <v>0</v>
      </c>
      <c r="AM49" s="462">
        <v>0</v>
      </c>
      <c r="AN49" s="462">
        <v>0</v>
      </c>
      <c r="AO49" s="462">
        <v>0</v>
      </c>
      <c r="AP49" s="462">
        <v>0</v>
      </c>
      <c r="AQ49" s="462">
        <v>0</v>
      </c>
      <c r="AR49" s="462">
        <v>0</v>
      </c>
      <c r="AS49" s="462">
        <v>0</v>
      </c>
      <c r="AT49" s="462">
        <v>0</v>
      </c>
      <c r="AU49" s="462">
        <v>0</v>
      </c>
      <c r="AV49" s="462">
        <v>0</v>
      </c>
      <c r="AW49" s="462">
        <v>0</v>
      </c>
      <c r="AX49" s="462">
        <v>0</v>
      </c>
      <c r="AY49" s="462">
        <v>0</v>
      </c>
      <c r="AZ49" s="462">
        <v>0</v>
      </c>
      <c r="BA49" s="462">
        <v>0</v>
      </c>
      <c r="BB49" s="462">
        <v>0</v>
      </c>
      <c r="BC49" s="462">
        <v>0</v>
      </c>
      <c r="BD49" s="462">
        <v>0</v>
      </c>
      <c r="BE49" s="462">
        <v>0</v>
      </c>
      <c r="BF49" s="462">
        <v>0</v>
      </c>
      <c r="BG49" s="462">
        <v>0</v>
      </c>
      <c r="BH49" s="462">
        <v>0</v>
      </c>
      <c r="BI49" s="462">
        <v>0</v>
      </c>
      <c r="BJ49" s="462">
        <v>0</v>
      </c>
      <c r="BK49" s="462">
        <v>0</v>
      </c>
      <c r="BL49" s="462">
        <v>252.221415146526</v>
      </c>
      <c r="BM49" s="462">
        <v>264.24835825622375</v>
      </c>
      <c r="BN49" s="462">
        <v>259.55631341124149</v>
      </c>
      <c r="BO49" s="462">
        <v>231.10753725972594</v>
      </c>
      <c r="BP49" s="462">
        <v>191.1090681020442</v>
      </c>
      <c r="BQ49" s="462">
        <v>0</v>
      </c>
      <c r="BR49" s="462">
        <v>0</v>
      </c>
      <c r="BS49" s="462">
        <v>0</v>
      </c>
      <c r="BT49" s="462">
        <v>0</v>
      </c>
      <c r="BU49" s="462">
        <v>0</v>
      </c>
      <c r="BV49" s="462">
        <v>0</v>
      </c>
      <c r="BW49" s="462">
        <v>0</v>
      </c>
      <c r="BX49" s="463">
        <v>0</v>
      </c>
      <c r="BY49" s="463">
        <v>0</v>
      </c>
      <c r="BZ49" s="463">
        <v>0</v>
      </c>
      <c r="CA49" s="463">
        <v>0</v>
      </c>
      <c r="CB49" s="463">
        <v>0</v>
      </c>
      <c r="CC49" s="463">
        <v>0</v>
      </c>
      <c r="CD49" s="463">
        <v>0</v>
      </c>
      <c r="CE49" s="463">
        <v>0</v>
      </c>
      <c r="CF49" s="463">
        <v>0</v>
      </c>
      <c r="CG49" s="463">
        <v>0</v>
      </c>
      <c r="CH49" s="464">
        <v>0</v>
      </c>
    </row>
    <row r="50" spans="1:86" ht="26.25" customHeight="1" x14ac:dyDescent="0.25">
      <c r="A50" s="599"/>
      <c r="B50" s="72" t="s">
        <v>852</v>
      </c>
      <c r="C50" s="598"/>
      <c r="D50" s="462">
        <v>0</v>
      </c>
      <c r="E50" s="462">
        <v>0</v>
      </c>
      <c r="F50" s="462">
        <v>0</v>
      </c>
      <c r="G50" s="462">
        <v>0</v>
      </c>
      <c r="H50" s="462">
        <v>0</v>
      </c>
      <c r="I50" s="462">
        <v>0</v>
      </c>
      <c r="J50" s="462">
        <v>0</v>
      </c>
      <c r="K50" s="462">
        <v>0</v>
      </c>
      <c r="L50" s="462">
        <v>0</v>
      </c>
      <c r="M50" s="462">
        <v>0</v>
      </c>
      <c r="N50" s="462">
        <v>0</v>
      </c>
      <c r="O50" s="462">
        <v>0</v>
      </c>
      <c r="P50" s="462">
        <v>0</v>
      </c>
      <c r="Q50" s="462">
        <v>0</v>
      </c>
      <c r="R50" s="462">
        <v>0</v>
      </c>
      <c r="S50" s="462">
        <v>0</v>
      </c>
      <c r="T50" s="462">
        <v>0</v>
      </c>
      <c r="U50" s="462">
        <v>0</v>
      </c>
      <c r="V50" s="462">
        <v>0</v>
      </c>
      <c r="W50" s="462">
        <v>0</v>
      </c>
      <c r="X50" s="462">
        <v>0</v>
      </c>
      <c r="Y50" s="462">
        <v>0</v>
      </c>
      <c r="Z50" s="462">
        <v>0</v>
      </c>
      <c r="AA50" s="462">
        <v>0</v>
      </c>
      <c r="AB50" s="462">
        <v>0</v>
      </c>
      <c r="AC50" s="462">
        <v>0</v>
      </c>
      <c r="AD50" s="462">
        <v>0</v>
      </c>
      <c r="AE50" s="462">
        <v>0</v>
      </c>
      <c r="AF50" s="462">
        <v>0</v>
      </c>
      <c r="AG50" s="462">
        <v>0</v>
      </c>
      <c r="AH50" s="462">
        <v>0</v>
      </c>
      <c r="AI50" s="462">
        <v>0</v>
      </c>
      <c r="AJ50" s="462">
        <v>0</v>
      </c>
      <c r="AK50" s="462">
        <v>0</v>
      </c>
      <c r="AL50" s="462">
        <v>0</v>
      </c>
      <c r="AM50" s="462">
        <v>0</v>
      </c>
      <c r="AN50" s="462">
        <v>0</v>
      </c>
      <c r="AO50" s="462">
        <v>0</v>
      </c>
      <c r="AP50" s="462">
        <v>0</v>
      </c>
      <c r="AQ50" s="462">
        <v>0</v>
      </c>
      <c r="AR50" s="462">
        <v>0</v>
      </c>
      <c r="AS50" s="462">
        <v>0</v>
      </c>
      <c r="AT50" s="462">
        <v>0</v>
      </c>
      <c r="AU50" s="462">
        <v>0</v>
      </c>
      <c r="AV50" s="462">
        <v>0</v>
      </c>
      <c r="AW50" s="462">
        <v>0</v>
      </c>
      <c r="AX50" s="462">
        <v>0</v>
      </c>
      <c r="AY50" s="462">
        <v>0</v>
      </c>
      <c r="AZ50" s="462">
        <v>0</v>
      </c>
      <c r="BA50" s="462">
        <v>0</v>
      </c>
      <c r="BB50" s="462">
        <v>0</v>
      </c>
      <c r="BC50" s="462">
        <v>0</v>
      </c>
      <c r="BD50" s="462">
        <v>0</v>
      </c>
      <c r="BE50" s="462">
        <v>0</v>
      </c>
      <c r="BF50" s="462">
        <v>0</v>
      </c>
      <c r="BG50" s="462">
        <v>0</v>
      </c>
      <c r="BH50" s="462">
        <v>0</v>
      </c>
      <c r="BI50" s="462">
        <v>0</v>
      </c>
      <c r="BJ50" s="462">
        <v>0</v>
      </c>
      <c r="BK50" s="462">
        <v>0</v>
      </c>
      <c r="BL50" s="462">
        <v>2584.4361030785421</v>
      </c>
      <c r="BM50" s="462">
        <v>2620.1163997358844</v>
      </c>
      <c r="BN50" s="462">
        <v>2607.0015925089278</v>
      </c>
      <c r="BO50" s="462">
        <v>2486.9024589734408</v>
      </c>
      <c r="BP50" s="462">
        <v>2340.9266149603836</v>
      </c>
      <c r="BQ50" s="462">
        <v>0</v>
      </c>
      <c r="BR50" s="462">
        <v>0</v>
      </c>
      <c r="BS50" s="462">
        <v>0</v>
      </c>
      <c r="BT50" s="462">
        <v>0</v>
      </c>
      <c r="BU50" s="462">
        <v>0</v>
      </c>
      <c r="BV50" s="462">
        <v>0</v>
      </c>
      <c r="BW50" s="462">
        <v>0</v>
      </c>
      <c r="BX50" s="463">
        <v>0</v>
      </c>
      <c r="BY50" s="463">
        <v>0</v>
      </c>
      <c r="BZ50" s="463">
        <v>0</v>
      </c>
      <c r="CA50" s="463">
        <v>0</v>
      </c>
      <c r="CB50" s="463">
        <v>0</v>
      </c>
      <c r="CC50" s="463">
        <v>0</v>
      </c>
      <c r="CD50" s="463">
        <v>0</v>
      </c>
      <c r="CE50" s="463">
        <v>0</v>
      </c>
      <c r="CF50" s="463">
        <v>0</v>
      </c>
      <c r="CG50" s="463">
        <v>0</v>
      </c>
      <c r="CH50" s="464">
        <v>0</v>
      </c>
    </row>
    <row r="51" spans="1:86" x14ac:dyDescent="0.25">
      <c r="A51" s="599"/>
      <c r="B51" s="72" t="s">
        <v>853</v>
      </c>
      <c r="C51" s="598"/>
      <c r="D51" s="462">
        <v>0</v>
      </c>
      <c r="E51" s="462">
        <v>0</v>
      </c>
      <c r="F51" s="462">
        <v>0</v>
      </c>
      <c r="G51" s="462">
        <v>0</v>
      </c>
      <c r="H51" s="462">
        <v>0</v>
      </c>
      <c r="I51" s="462">
        <v>0</v>
      </c>
      <c r="J51" s="462">
        <v>0</v>
      </c>
      <c r="K51" s="462">
        <v>0</v>
      </c>
      <c r="L51" s="462">
        <v>0</v>
      </c>
      <c r="M51" s="462">
        <v>0</v>
      </c>
      <c r="N51" s="462">
        <v>0</v>
      </c>
      <c r="O51" s="462">
        <v>0</v>
      </c>
      <c r="P51" s="462">
        <v>0</v>
      </c>
      <c r="Q51" s="462">
        <v>0</v>
      </c>
      <c r="R51" s="462">
        <v>0</v>
      </c>
      <c r="S51" s="462">
        <v>0</v>
      </c>
      <c r="T51" s="462">
        <v>0</v>
      </c>
      <c r="U51" s="462">
        <v>0</v>
      </c>
      <c r="V51" s="462">
        <v>0</v>
      </c>
      <c r="W51" s="462">
        <v>0</v>
      </c>
      <c r="X51" s="462">
        <v>0</v>
      </c>
      <c r="Y51" s="462">
        <v>0</v>
      </c>
      <c r="Z51" s="462">
        <v>0</v>
      </c>
      <c r="AA51" s="462">
        <v>0</v>
      </c>
      <c r="AB51" s="462">
        <v>0</v>
      </c>
      <c r="AC51" s="462">
        <v>0</v>
      </c>
      <c r="AD51" s="462">
        <v>0</v>
      </c>
      <c r="AE51" s="462">
        <v>0</v>
      </c>
      <c r="AF51" s="462">
        <v>0</v>
      </c>
      <c r="AG51" s="462">
        <v>0</v>
      </c>
      <c r="AH51" s="462">
        <v>0</v>
      </c>
      <c r="AI51" s="462">
        <v>0</v>
      </c>
      <c r="AJ51" s="462">
        <v>0</v>
      </c>
      <c r="AK51" s="462">
        <v>0</v>
      </c>
      <c r="AL51" s="462">
        <v>0</v>
      </c>
      <c r="AM51" s="462">
        <v>0</v>
      </c>
      <c r="AN51" s="462">
        <v>0</v>
      </c>
      <c r="AO51" s="462">
        <v>0</v>
      </c>
      <c r="AP51" s="462">
        <v>0</v>
      </c>
      <c r="AQ51" s="462">
        <v>0</v>
      </c>
      <c r="AR51" s="462">
        <v>0</v>
      </c>
      <c r="AS51" s="462">
        <v>0</v>
      </c>
      <c r="AT51" s="462">
        <v>0</v>
      </c>
      <c r="AU51" s="462">
        <v>0</v>
      </c>
      <c r="AV51" s="462">
        <v>0</v>
      </c>
      <c r="AW51" s="462">
        <v>0</v>
      </c>
      <c r="AX51" s="462">
        <v>0</v>
      </c>
      <c r="AY51" s="462">
        <v>0</v>
      </c>
      <c r="AZ51" s="462">
        <v>0</v>
      </c>
      <c r="BA51" s="462">
        <v>0</v>
      </c>
      <c r="BB51" s="462">
        <v>0</v>
      </c>
      <c r="BC51" s="462">
        <v>0</v>
      </c>
      <c r="BD51" s="462">
        <v>0</v>
      </c>
      <c r="BE51" s="462">
        <v>0</v>
      </c>
      <c r="BF51" s="462">
        <v>0</v>
      </c>
      <c r="BG51" s="462">
        <v>0</v>
      </c>
      <c r="BH51" s="462">
        <v>0</v>
      </c>
      <c r="BI51" s="462">
        <v>0</v>
      </c>
      <c r="BJ51" s="462">
        <v>0</v>
      </c>
      <c r="BK51" s="462">
        <v>0</v>
      </c>
      <c r="BL51" s="462">
        <v>36.363853636596048</v>
      </c>
      <c r="BM51" s="462">
        <v>44.21239596343613</v>
      </c>
      <c r="BN51" s="462">
        <v>52.635149188509075</v>
      </c>
      <c r="BO51" s="462">
        <v>57.171915013571869</v>
      </c>
      <c r="BP51" s="462">
        <v>67.466728880094351</v>
      </c>
      <c r="BQ51" s="462">
        <v>0</v>
      </c>
      <c r="BR51" s="462">
        <v>0</v>
      </c>
      <c r="BS51" s="462">
        <v>0</v>
      </c>
      <c r="BT51" s="462">
        <v>0</v>
      </c>
      <c r="BU51" s="462">
        <v>0</v>
      </c>
      <c r="BV51" s="462">
        <v>0</v>
      </c>
      <c r="BW51" s="462">
        <v>0</v>
      </c>
      <c r="BX51" s="463">
        <v>0</v>
      </c>
      <c r="BY51" s="463">
        <v>0</v>
      </c>
      <c r="BZ51" s="463">
        <v>0</v>
      </c>
      <c r="CA51" s="463">
        <v>0</v>
      </c>
      <c r="CB51" s="463">
        <v>0</v>
      </c>
      <c r="CC51" s="463">
        <v>0</v>
      </c>
      <c r="CD51" s="463">
        <v>0</v>
      </c>
      <c r="CE51" s="463">
        <v>0</v>
      </c>
      <c r="CF51" s="463">
        <v>0</v>
      </c>
      <c r="CG51" s="463">
        <v>0</v>
      </c>
      <c r="CH51" s="464">
        <v>0</v>
      </c>
    </row>
    <row r="52" spans="1:86" x14ac:dyDescent="0.25">
      <c r="A52" s="599"/>
      <c r="B52" s="72" t="s">
        <v>854</v>
      </c>
      <c r="C52" s="598"/>
      <c r="D52" s="462">
        <v>0</v>
      </c>
      <c r="E52" s="462">
        <v>0</v>
      </c>
      <c r="F52" s="462">
        <v>0</v>
      </c>
      <c r="G52" s="462">
        <v>0</v>
      </c>
      <c r="H52" s="462">
        <v>0</v>
      </c>
      <c r="I52" s="462">
        <v>0</v>
      </c>
      <c r="J52" s="462">
        <v>0</v>
      </c>
      <c r="K52" s="462">
        <v>0</v>
      </c>
      <c r="L52" s="462">
        <v>0</v>
      </c>
      <c r="M52" s="462">
        <v>0</v>
      </c>
      <c r="N52" s="462">
        <v>0</v>
      </c>
      <c r="O52" s="462">
        <v>0</v>
      </c>
      <c r="P52" s="462">
        <v>0</v>
      </c>
      <c r="Q52" s="462">
        <v>0</v>
      </c>
      <c r="R52" s="462">
        <v>0</v>
      </c>
      <c r="S52" s="462">
        <v>0</v>
      </c>
      <c r="T52" s="462">
        <v>0</v>
      </c>
      <c r="U52" s="462">
        <v>0</v>
      </c>
      <c r="V52" s="462">
        <v>0</v>
      </c>
      <c r="W52" s="462">
        <v>0</v>
      </c>
      <c r="X52" s="462">
        <v>0</v>
      </c>
      <c r="Y52" s="462">
        <v>0</v>
      </c>
      <c r="Z52" s="462">
        <v>0</v>
      </c>
      <c r="AA52" s="462">
        <v>0</v>
      </c>
      <c r="AB52" s="462">
        <v>0</v>
      </c>
      <c r="AC52" s="462">
        <v>0</v>
      </c>
      <c r="AD52" s="462">
        <v>0</v>
      </c>
      <c r="AE52" s="462">
        <v>0</v>
      </c>
      <c r="AF52" s="462">
        <v>0</v>
      </c>
      <c r="AG52" s="462">
        <v>0</v>
      </c>
      <c r="AH52" s="462">
        <v>0</v>
      </c>
      <c r="AI52" s="462">
        <v>0</v>
      </c>
      <c r="AJ52" s="462">
        <v>0</v>
      </c>
      <c r="AK52" s="462">
        <v>0</v>
      </c>
      <c r="AL52" s="462">
        <v>0</v>
      </c>
      <c r="AM52" s="462">
        <v>0</v>
      </c>
      <c r="AN52" s="462">
        <v>0</v>
      </c>
      <c r="AO52" s="462">
        <v>0</v>
      </c>
      <c r="AP52" s="462">
        <v>0</v>
      </c>
      <c r="AQ52" s="462">
        <v>0</v>
      </c>
      <c r="AR52" s="462">
        <v>0</v>
      </c>
      <c r="AS52" s="462">
        <v>0</v>
      </c>
      <c r="AT52" s="462">
        <v>0</v>
      </c>
      <c r="AU52" s="462">
        <v>0</v>
      </c>
      <c r="AV52" s="462">
        <v>0</v>
      </c>
      <c r="AW52" s="462">
        <v>0</v>
      </c>
      <c r="AX52" s="462">
        <v>0</v>
      </c>
      <c r="AY52" s="462">
        <v>0</v>
      </c>
      <c r="AZ52" s="462">
        <v>0</v>
      </c>
      <c r="BA52" s="462">
        <v>0</v>
      </c>
      <c r="BB52" s="462">
        <v>0</v>
      </c>
      <c r="BC52" s="462">
        <v>0</v>
      </c>
      <c r="BD52" s="462">
        <v>0</v>
      </c>
      <c r="BE52" s="462">
        <v>0</v>
      </c>
      <c r="BF52" s="462">
        <v>0</v>
      </c>
      <c r="BG52" s="462">
        <v>0</v>
      </c>
      <c r="BH52" s="462">
        <v>0</v>
      </c>
      <c r="BI52" s="462">
        <v>0</v>
      </c>
      <c r="BJ52" s="462">
        <v>0</v>
      </c>
      <c r="BK52" s="462">
        <v>0</v>
      </c>
      <c r="BL52" s="462">
        <v>8.6105238498049257</v>
      </c>
      <c r="BM52" s="462">
        <v>9.4823432710511177</v>
      </c>
      <c r="BN52" s="462">
        <v>10.5450240602054</v>
      </c>
      <c r="BO52" s="462">
        <v>10.16550193326673</v>
      </c>
      <c r="BP52" s="462">
        <v>9.8793040507730261</v>
      </c>
      <c r="BQ52" s="462">
        <v>0</v>
      </c>
      <c r="BR52" s="462">
        <v>0</v>
      </c>
      <c r="BS52" s="462">
        <v>0</v>
      </c>
      <c r="BT52" s="462">
        <v>0</v>
      </c>
      <c r="BU52" s="462">
        <v>0</v>
      </c>
      <c r="BV52" s="462">
        <v>0</v>
      </c>
      <c r="BW52" s="462">
        <v>0</v>
      </c>
      <c r="BX52" s="463">
        <v>0</v>
      </c>
      <c r="BY52" s="463">
        <v>0</v>
      </c>
      <c r="BZ52" s="463">
        <v>0</v>
      </c>
      <c r="CA52" s="463">
        <v>0</v>
      </c>
      <c r="CB52" s="463">
        <v>0</v>
      </c>
      <c r="CC52" s="463">
        <v>0</v>
      </c>
      <c r="CD52" s="463">
        <v>0</v>
      </c>
      <c r="CE52" s="463">
        <v>0</v>
      </c>
      <c r="CF52" s="463">
        <v>0</v>
      </c>
      <c r="CG52" s="463">
        <v>0</v>
      </c>
      <c r="CH52" s="464">
        <v>0</v>
      </c>
    </row>
    <row r="53" spans="1:86" x14ac:dyDescent="0.25">
      <c r="A53" s="599"/>
      <c r="B53" s="72" t="s">
        <v>35</v>
      </c>
      <c r="C53" s="598"/>
      <c r="D53" s="462">
        <v>0</v>
      </c>
      <c r="E53" s="462">
        <v>0</v>
      </c>
      <c r="F53" s="462">
        <v>0</v>
      </c>
      <c r="G53" s="462">
        <v>0</v>
      </c>
      <c r="H53" s="462">
        <v>0</v>
      </c>
      <c r="I53" s="462">
        <v>0</v>
      </c>
      <c r="J53" s="462">
        <v>0</v>
      </c>
      <c r="K53" s="462">
        <v>0</v>
      </c>
      <c r="L53" s="462">
        <v>0</v>
      </c>
      <c r="M53" s="462">
        <v>0</v>
      </c>
      <c r="N53" s="462">
        <v>0</v>
      </c>
      <c r="O53" s="462">
        <v>0</v>
      </c>
      <c r="P53" s="462">
        <v>0</v>
      </c>
      <c r="Q53" s="462">
        <v>0</v>
      </c>
      <c r="R53" s="462">
        <v>0</v>
      </c>
      <c r="S53" s="462">
        <v>0</v>
      </c>
      <c r="T53" s="462">
        <v>0</v>
      </c>
      <c r="U53" s="462">
        <v>0</v>
      </c>
      <c r="V53" s="462">
        <v>0</v>
      </c>
      <c r="W53" s="462">
        <v>0</v>
      </c>
      <c r="X53" s="462">
        <v>0</v>
      </c>
      <c r="Y53" s="462">
        <v>0</v>
      </c>
      <c r="Z53" s="462">
        <v>0</v>
      </c>
      <c r="AA53" s="462">
        <v>0</v>
      </c>
      <c r="AB53" s="462">
        <v>0</v>
      </c>
      <c r="AC53" s="462">
        <v>0</v>
      </c>
      <c r="AD53" s="462">
        <v>0</v>
      </c>
      <c r="AE53" s="462">
        <v>0</v>
      </c>
      <c r="AF53" s="462">
        <v>0</v>
      </c>
      <c r="AG53" s="462">
        <v>0</v>
      </c>
      <c r="AH53" s="462">
        <v>0</v>
      </c>
      <c r="AI53" s="462">
        <v>0</v>
      </c>
      <c r="AJ53" s="462">
        <v>0</v>
      </c>
      <c r="AK53" s="462">
        <v>0</v>
      </c>
      <c r="AL53" s="462">
        <v>0</v>
      </c>
      <c r="AM53" s="462">
        <v>0</v>
      </c>
      <c r="AN53" s="462">
        <v>0</v>
      </c>
      <c r="AO53" s="462">
        <v>0</v>
      </c>
      <c r="AP53" s="462">
        <v>0</v>
      </c>
      <c r="AQ53" s="462">
        <v>0</v>
      </c>
      <c r="AR53" s="462">
        <v>0</v>
      </c>
      <c r="AS53" s="462">
        <v>0</v>
      </c>
      <c r="AT53" s="462">
        <v>0</v>
      </c>
      <c r="AU53" s="462">
        <v>0</v>
      </c>
      <c r="AV53" s="462">
        <v>0</v>
      </c>
      <c r="AW53" s="462">
        <v>0</v>
      </c>
      <c r="AX53" s="462">
        <v>0</v>
      </c>
      <c r="AY53" s="462">
        <v>0</v>
      </c>
      <c r="AZ53" s="462">
        <v>0</v>
      </c>
      <c r="BA53" s="462">
        <v>0</v>
      </c>
      <c r="BB53" s="462">
        <v>0</v>
      </c>
      <c r="BC53" s="462">
        <v>0</v>
      </c>
      <c r="BD53" s="462">
        <v>0</v>
      </c>
      <c r="BE53" s="462">
        <v>0</v>
      </c>
      <c r="BF53" s="462">
        <v>0</v>
      </c>
      <c r="BG53" s="462">
        <v>0</v>
      </c>
      <c r="BH53" s="462">
        <v>0</v>
      </c>
      <c r="BI53" s="462">
        <v>0</v>
      </c>
      <c r="BJ53" s="462">
        <v>0</v>
      </c>
      <c r="BK53" s="462">
        <v>0</v>
      </c>
      <c r="BL53" s="462">
        <v>490.10041156256921</v>
      </c>
      <c r="BM53" s="462">
        <v>500.93808280984854</v>
      </c>
      <c r="BN53" s="462">
        <v>502.71467877647603</v>
      </c>
      <c r="BO53" s="462">
        <v>481.84934084758919</v>
      </c>
      <c r="BP53" s="462">
        <v>486.38714715874295</v>
      </c>
      <c r="BQ53" s="462">
        <v>0</v>
      </c>
      <c r="BR53" s="462">
        <v>0</v>
      </c>
      <c r="BS53" s="462">
        <v>0</v>
      </c>
      <c r="BT53" s="462">
        <v>0</v>
      </c>
      <c r="BU53" s="462">
        <v>0</v>
      </c>
      <c r="BV53" s="462">
        <v>0</v>
      </c>
      <c r="BW53" s="462">
        <v>0</v>
      </c>
      <c r="BX53" s="463">
        <v>0</v>
      </c>
      <c r="BY53" s="463">
        <v>0</v>
      </c>
      <c r="BZ53" s="463">
        <v>0</v>
      </c>
      <c r="CA53" s="463">
        <v>0</v>
      </c>
      <c r="CB53" s="463">
        <v>0</v>
      </c>
      <c r="CC53" s="463">
        <v>0</v>
      </c>
      <c r="CD53" s="463">
        <v>0</v>
      </c>
      <c r="CE53" s="463">
        <v>0</v>
      </c>
      <c r="CF53" s="463">
        <v>0</v>
      </c>
      <c r="CG53" s="463">
        <v>0</v>
      </c>
      <c r="CH53" s="464">
        <v>0</v>
      </c>
    </row>
    <row r="54" spans="1:86" x14ac:dyDescent="0.25">
      <c r="A54" s="599"/>
      <c r="B54" s="72" t="s">
        <v>855</v>
      </c>
      <c r="C54" s="598"/>
      <c r="D54" s="462">
        <v>0</v>
      </c>
      <c r="E54" s="462">
        <v>0</v>
      </c>
      <c r="F54" s="462">
        <v>0</v>
      </c>
      <c r="G54" s="462">
        <v>0</v>
      </c>
      <c r="H54" s="462">
        <v>0</v>
      </c>
      <c r="I54" s="462">
        <v>0</v>
      </c>
      <c r="J54" s="462">
        <v>0</v>
      </c>
      <c r="K54" s="462">
        <v>0</v>
      </c>
      <c r="L54" s="462">
        <v>0</v>
      </c>
      <c r="M54" s="462">
        <v>0</v>
      </c>
      <c r="N54" s="462">
        <v>0</v>
      </c>
      <c r="O54" s="462">
        <v>0</v>
      </c>
      <c r="P54" s="462">
        <v>0</v>
      </c>
      <c r="Q54" s="462">
        <v>0</v>
      </c>
      <c r="R54" s="462">
        <v>0</v>
      </c>
      <c r="S54" s="462">
        <v>0</v>
      </c>
      <c r="T54" s="462">
        <v>0</v>
      </c>
      <c r="U54" s="462">
        <v>0</v>
      </c>
      <c r="V54" s="462">
        <v>0</v>
      </c>
      <c r="W54" s="462">
        <v>0</v>
      </c>
      <c r="X54" s="462">
        <v>0</v>
      </c>
      <c r="Y54" s="462">
        <v>0</v>
      </c>
      <c r="Z54" s="462">
        <v>0</v>
      </c>
      <c r="AA54" s="462">
        <v>0</v>
      </c>
      <c r="AB54" s="462">
        <v>0</v>
      </c>
      <c r="AC54" s="462">
        <v>0</v>
      </c>
      <c r="AD54" s="462">
        <v>0</v>
      </c>
      <c r="AE54" s="462">
        <v>0</v>
      </c>
      <c r="AF54" s="462">
        <v>0</v>
      </c>
      <c r="AG54" s="462">
        <v>0</v>
      </c>
      <c r="AH54" s="462">
        <v>0</v>
      </c>
      <c r="AI54" s="462">
        <v>0</v>
      </c>
      <c r="AJ54" s="462">
        <v>0</v>
      </c>
      <c r="AK54" s="462">
        <v>0</v>
      </c>
      <c r="AL54" s="462">
        <v>0</v>
      </c>
      <c r="AM54" s="462">
        <v>0</v>
      </c>
      <c r="AN54" s="462">
        <v>0</v>
      </c>
      <c r="AO54" s="462">
        <v>0</v>
      </c>
      <c r="AP54" s="462">
        <v>0</v>
      </c>
      <c r="AQ54" s="462">
        <v>0</v>
      </c>
      <c r="AR54" s="462">
        <v>0</v>
      </c>
      <c r="AS54" s="462">
        <v>0</v>
      </c>
      <c r="AT54" s="462">
        <v>0</v>
      </c>
      <c r="AU54" s="462">
        <v>0</v>
      </c>
      <c r="AV54" s="462">
        <v>0</v>
      </c>
      <c r="AW54" s="462">
        <v>0</v>
      </c>
      <c r="AX54" s="462">
        <v>0</v>
      </c>
      <c r="AY54" s="462">
        <v>0</v>
      </c>
      <c r="AZ54" s="462">
        <v>0</v>
      </c>
      <c r="BA54" s="462">
        <v>0</v>
      </c>
      <c r="BB54" s="462">
        <v>0</v>
      </c>
      <c r="BC54" s="462">
        <v>0</v>
      </c>
      <c r="BD54" s="462">
        <v>0</v>
      </c>
      <c r="BE54" s="462">
        <v>0</v>
      </c>
      <c r="BF54" s="462">
        <v>0</v>
      </c>
      <c r="BG54" s="462">
        <v>0</v>
      </c>
      <c r="BH54" s="462">
        <v>0</v>
      </c>
      <c r="BI54" s="462">
        <v>0</v>
      </c>
      <c r="BJ54" s="462">
        <v>0</v>
      </c>
      <c r="BK54" s="462">
        <v>0</v>
      </c>
      <c r="BL54" s="462">
        <v>318.53200606099654</v>
      </c>
      <c r="BM54" s="462">
        <v>464.25646672817447</v>
      </c>
      <c r="BN54" s="462">
        <v>623.93154559424806</v>
      </c>
      <c r="BO54" s="462">
        <v>707.17725772840163</v>
      </c>
      <c r="BP54" s="462">
        <v>776.79646000994433</v>
      </c>
      <c r="BQ54" s="462">
        <v>0</v>
      </c>
      <c r="BR54" s="462">
        <v>0</v>
      </c>
      <c r="BS54" s="462">
        <v>0</v>
      </c>
      <c r="BT54" s="462">
        <v>0</v>
      </c>
      <c r="BU54" s="462">
        <v>0</v>
      </c>
      <c r="BV54" s="462">
        <v>0</v>
      </c>
      <c r="BW54" s="462">
        <v>0</v>
      </c>
      <c r="BX54" s="463">
        <v>0</v>
      </c>
      <c r="BY54" s="463">
        <v>0</v>
      </c>
      <c r="BZ54" s="463">
        <v>0</v>
      </c>
      <c r="CA54" s="463">
        <v>0</v>
      </c>
      <c r="CB54" s="463">
        <v>0</v>
      </c>
      <c r="CC54" s="463">
        <v>0</v>
      </c>
      <c r="CD54" s="463">
        <v>0</v>
      </c>
      <c r="CE54" s="463">
        <v>0</v>
      </c>
      <c r="CF54" s="463">
        <v>0</v>
      </c>
      <c r="CG54" s="463">
        <v>0</v>
      </c>
      <c r="CH54" s="464">
        <v>0</v>
      </c>
    </row>
    <row r="55" spans="1:86" ht="26.25" customHeight="1" x14ac:dyDescent="0.25">
      <c r="A55" s="599"/>
      <c r="B55" s="72" t="s">
        <v>856</v>
      </c>
      <c r="C55" s="51"/>
      <c r="D55" s="462">
        <v>0</v>
      </c>
      <c r="E55" s="462">
        <v>0</v>
      </c>
      <c r="F55" s="462">
        <v>0</v>
      </c>
      <c r="G55" s="462">
        <v>0</v>
      </c>
      <c r="H55" s="462">
        <v>0</v>
      </c>
      <c r="I55" s="462">
        <v>0</v>
      </c>
      <c r="J55" s="462">
        <v>0</v>
      </c>
      <c r="K55" s="462">
        <v>0</v>
      </c>
      <c r="L55" s="462">
        <v>0</v>
      </c>
      <c r="M55" s="462">
        <v>0</v>
      </c>
      <c r="N55" s="462">
        <v>0</v>
      </c>
      <c r="O55" s="462">
        <v>0</v>
      </c>
      <c r="P55" s="462">
        <v>0</v>
      </c>
      <c r="Q55" s="462">
        <v>0</v>
      </c>
      <c r="R55" s="462">
        <v>0</v>
      </c>
      <c r="S55" s="462">
        <v>0</v>
      </c>
      <c r="T55" s="462">
        <v>0</v>
      </c>
      <c r="U55" s="462">
        <v>0</v>
      </c>
      <c r="V55" s="462">
        <v>0</v>
      </c>
      <c r="W55" s="462">
        <v>0</v>
      </c>
      <c r="X55" s="462">
        <v>0</v>
      </c>
      <c r="Y55" s="462">
        <v>0</v>
      </c>
      <c r="Z55" s="462">
        <v>0</v>
      </c>
      <c r="AA55" s="462">
        <v>0</v>
      </c>
      <c r="AB55" s="462">
        <v>0</v>
      </c>
      <c r="AC55" s="462">
        <v>0</v>
      </c>
      <c r="AD55" s="462">
        <v>0</v>
      </c>
      <c r="AE55" s="462">
        <v>0</v>
      </c>
      <c r="AF55" s="462">
        <v>0</v>
      </c>
      <c r="AG55" s="462">
        <v>0</v>
      </c>
      <c r="AH55" s="462">
        <v>1228.943261488138</v>
      </c>
      <c r="AI55" s="462">
        <v>1208.23883256465</v>
      </c>
      <c r="AJ55" s="462">
        <v>1362.1004404311889</v>
      </c>
      <c r="AK55" s="462">
        <v>1841.3745084940733</v>
      </c>
      <c r="AL55" s="462">
        <v>2092.1758935589214</v>
      </c>
      <c r="AM55" s="462">
        <v>2253.6269005400904</v>
      </c>
      <c r="AN55" s="462">
        <v>2369.3457566349739</v>
      </c>
      <c r="AO55" s="462">
        <v>2458.8350794480657</v>
      </c>
      <c r="AP55" s="462">
        <v>2605.6375712073404</v>
      </c>
      <c r="AQ55" s="462">
        <v>2561.8773234728128</v>
      </c>
      <c r="AR55" s="462">
        <v>2175.5815162351128</v>
      </c>
      <c r="AS55" s="462">
        <v>2478.8719794709141</v>
      </c>
      <c r="AT55" s="462">
        <v>2838.6004771442022</v>
      </c>
      <c r="AU55" s="462">
        <v>1544.4592152360035</v>
      </c>
      <c r="AV55" s="462">
        <v>1624.0648015034471</v>
      </c>
      <c r="AW55" s="462">
        <v>2052.9033793685421</v>
      </c>
      <c r="AX55" s="462">
        <v>2087.5494928962744</v>
      </c>
      <c r="AY55" s="462">
        <v>2061.458148761436</v>
      </c>
      <c r="AZ55" s="462">
        <v>2081.6936203265896</v>
      </c>
      <c r="BA55" s="462">
        <v>2165.4570813530613</v>
      </c>
      <c r="BB55" s="462">
        <v>2224.8189078425657</v>
      </c>
      <c r="BC55" s="462">
        <v>2273.8732687983452</v>
      </c>
      <c r="BD55" s="462">
        <v>2380.8818166598489</v>
      </c>
      <c r="BE55" s="462">
        <v>2562.0826769065989</v>
      </c>
      <c r="BF55" s="462">
        <v>2661.8963348304246</v>
      </c>
      <c r="BG55" s="462">
        <v>2928.0398434481131</v>
      </c>
      <c r="BH55" s="462">
        <v>3224.1603702980069</v>
      </c>
      <c r="BI55" s="462">
        <v>3163.3119683122172</v>
      </c>
      <c r="BJ55" s="462">
        <v>3338.7388044895688</v>
      </c>
      <c r="BK55" s="462">
        <v>3344.3285616684334</v>
      </c>
      <c r="BL55" s="462">
        <v>3407.2343248703119</v>
      </c>
      <c r="BM55" s="462">
        <v>3483.359174266488</v>
      </c>
      <c r="BN55" s="462">
        <v>3475.957970307843</v>
      </c>
      <c r="BO55" s="462">
        <v>3334.6030784653121</v>
      </c>
      <c r="BP55" s="462">
        <v>3144.5136455498437</v>
      </c>
      <c r="BQ55" s="462">
        <v>0</v>
      </c>
      <c r="BR55" s="462">
        <v>0</v>
      </c>
      <c r="BS55" s="462">
        <v>0</v>
      </c>
      <c r="BT55" s="462">
        <v>0</v>
      </c>
      <c r="BU55" s="462">
        <v>0</v>
      </c>
      <c r="BV55" s="462">
        <v>0</v>
      </c>
      <c r="BW55" s="462">
        <v>0</v>
      </c>
      <c r="BX55" s="463">
        <v>0</v>
      </c>
      <c r="BY55" s="463">
        <v>0</v>
      </c>
      <c r="BZ55" s="463">
        <v>0</v>
      </c>
      <c r="CA55" s="463">
        <v>0</v>
      </c>
      <c r="CB55" s="463">
        <v>0</v>
      </c>
      <c r="CC55" s="463">
        <v>0</v>
      </c>
      <c r="CD55" s="463">
        <v>0</v>
      </c>
      <c r="CE55" s="463">
        <v>0</v>
      </c>
      <c r="CF55" s="463">
        <v>0</v>
      </c>
      <c r="CG55" s="463">
        <v>0</v>
      </c>
      <c r="CH55" s="464">
        <v>0</v>
      </c>
    </row>
    <row r="56" spans="1:86" x14ac:dyDescent="0.25">
      <c r="A56" s="599"/>
      <c r="B56" s="72" t="s">
        <v>857</v>
      </c>
      <c r="C56" s="51"/>
      <c r="D56" s="462">
        <v>0</v>
      </c>
      <c r="E56" s="462">
        <v>0</v>
      </c>
      <c r="F56" s="462">
        <v>0</v>
      </c>
      <c r="G56" s="462">
        <v>0</v>
      </c>
      <c r="H56" s="462">
        <v>0</v>
      </c>
      <c r="I56" s="462">
        <v>0</v>
      </c>
      <c r="J56" s="462">
        <v>0</v>
      </c>
      <c r="K56" s="462">
        <v>0</v>
      </c>
      <c r="L56" s="462">
        <v>0</v>
      </c>
      <c r="M56" s="462">
        <v>0</v>
      </c>
      <c r="N56" s="462">
        <v>0</v>
      </c>
      <c r="O56" s="462">
        <v>0</v>
      </c>
      <c r="P56" s="462">
        <v>0</v>
      </c>
      <c r="Q56" s="462">
        <v>0</v>
      </c>
      <c r="R56" s="462">
        <v>0</v>
      </c>
      <c r="S56" s="462">
        <v>0</v>
      </c>
      <c r="T56" s="462">
        <v>0</v>
      </c>
      <c r="U56" s="462">
        <v>0</v>
      </c>
      <c r="V56" s="462">
        <v>0</v>
      </c>
      <c r="W56" s="462">
        <v>0</v>
      </c>
      <c r="X56" s="462">
        <v>0</v>
      </c>
      <c r="Y56" s="462">
        <v>0</v>
      </c>
      <c r="Z56" s="462">
        <v>0</v>
      </c>
      <c r="AA56" s="462">
        <v>0</v>
      </c>
      <c r="AB56" s="462">
        <v>0</v>
      </c>
      <c r="AC56" s="462">
        <v>0</v>
      </c>
      <c r="AD56" s="462">
        <v>0</v>
      </c>
      <c r="AE56" s="462">
        <v>0</v>
      </c>
      <c r="AF56" s="462">
        <v>0</v>
      </c>
      <c r="AG56" s="462">
        <v>0</v>
      </c>
      <c r="AH56" s="462">
        <v>1280.1600402619376</v>
      </c>
      <c r="AI56" s="462">
        <v>1266.7274133164728</v>
      </c>
      <c r="AJ56" s="462">
        <v>1435.4555666474453</v>
      </c>
      <c r="AK56" s="462">
        <v>1921.7024582591084</v>
      </c>
      <c r="AL56" s="462">
        <v>2169.7748142959399</v>
      </c>
      <c r="AM56" s="462">
        <v>2321.8962969980767</v>
      </c>
      <c r="AN56" s="462">
        <v>2436.0838939001214</v>
      </c>
      <c r="AO56" s="462">
        <v>2519.1217821790815</v>
      </c>
      <c r="AP56" s="462">
        <v>2682.5606760169671</v>
      </c>
      <c r="AQ56" s="462">
        <v>2637.1370456046052</v>
      </c>
      <c r="AR56" s="462">
        <v>1730.8782994144856</v>
      </c>
      <c r="AS56" s="462">
        <v>2021.0479737272351</v>
      </c>
      <c r="AT56" s="462">
        <v>2346.5998760788243</v>
      </c>
      <c r="AU56" s="462">
        <v>1690.7956124530101</v>
      </c>
      <c r="AV56" s="462">
        <v>2171.639851582504</v>
      </c>
      <c r="AW56" s="462">
        <v>2177.0704125172319</v>
      </c>
      <c r="AX56" s="462">
        <v>2367.9194129918205</v>
      </c>
      <c r="AY56" s="462">
        <v>2489.0615773796453</v>
      </c>
      <c r="AZ56" s="462">
        <v>2565.1641614703467</v>
      </c>
      <c r="BA56" s="462">
        <v>2638.0281460920096</v>
      </c>
      <c r="BB56" s="462">
        <v>2626.2936760396742</v>
      </c>
      <c r="BC56" s="462">
        <v>2632.2583370268135</v>
      </c>
      <c r="BD56" s="462">
        <v>2605.138666805603</v>
      </c>
      <c r="BE56" s="462">
        <v>2537.2704031940079</v>
      </c>
      <c r="BF56" s="462">
        <v>2610.2671584231202</v>
      </c>
      <c r="BG56" s="462">
        <v>2930.0314092202889</v>
      </c>
      <c r="BH56" s="462">
        <v>3047.7118906998594</v>
      </c>
      <c r="BI56" s="462">
        <v>3313.468293130557</v>
      </c>
      <c r="BJ56" s="462">
        <v>3227.1784861482852</v>
      </c>
      <c r="BK56" s="462">
        <v>3235.5975042256568</v>
      </c>
      <c r="BL56" s="462">
        <v>3263.5505908938899</v>
      </c>
      <c r="BM56" s="462">
        <v>3822.6927841738425</v>
      </c>
      <c r="BN56" s="462">
        <v>4055.1442981472123</v>
      </c>
      <c r="BO56" s="462">
        <v>4029.5135541992613</v>
      </c>
      <c r="BP56" s="462">
        <v>4084.6314715466683</v>
      </c>
      <c r="BQ56" s="462">
        <v>0</v>
      </c>
      <c r="BR56" s="462">
        <v>0</v>
      </c>
      <c r="BS56" s="462">
        <v>0</v>
      </c>
      <c r="BT56" s="462">
        <v>0</v>
      </c>
      <c r="BU56" s="462">
        <v>0</v>
      </c>
      <c r="BV56" s="462">
        <v>0</v>
      </c>
      <c r="BW56" s="462">
        <v>0</v>
      </c>
      <c r="BX56" s="463">
        <v>0</v>
      </c>
      <c r="BY56" s="463">
        <v>0</v>
      </c>
      <c r="BZ56" s="463">
        <v>0</v>
      </c>
      <c r="CA56" s="463">
        <v>0</v>
      </c>
      <c r="CB56" s="463">
        <v>0</v>
      </c>
      <c r="CC56" s="463">
        <v>0</v>
      </c>
      <c r="CD56" s="463">
        <v>0</v>
      </c>
      <c r="CE56" s="463">
        <v>0</v>
      </c>
      <c r="CF56" s="463">
        <v>0</v>
      </c>
      <c r="CG56" s="463">
        <v>0</v>
      </c>
      <c r="CH56" s="464">
        <v>0</v>
      </c>
    </row>
    <row r="57" spans="1:86" ht="26.25" customHeight="1" x14ac:dyDescent="0.25">
      <c r="A57" s="74"/>
      <c r="B57" s="51" t="s">
        <v>858</v>
      </c>
      <c r="C57" s="598"/>
      <c r="D57" s="462"/>
      <c r="E57" s="462"/>
      <c r="F57" s="462"/>
      <c r="G57" s="462"/>
      <c r="H57" s="462"/>
      <c r="I57" s="462"/>
      <c r="J57" s="462"/>
      <c r="K57" s="462"/>
      <c r="L57" s="462"/>
      <c r="M57" s="462"/>
      <c r="N57" s="462"/>
      <c r="O57" s="462"/>
      <c r="P57" s="462"/>
      <c r="Q57" s="462"/>
      <c r="R57" s="462"/>
      <c r="S57" s="462"/>
      <c r="T57" s="462"/>
      <c r="U57" s="462"/>
      <c r="V57" s="462"/>
      <c r="W57" s="462"/>
      <c r="X57" s="462"/>
      <c r="Y57" s="462"/>
      <c r="Z57" s="462"/>
      <c r="AA57" s="462"/>
      <c r="AB57" s="462"/>
      <c r="AC57" s="462"/>
      <c r="AD57" s="462"/>
      <c r="AE57" s="462"/>
      <c r="AF57" s="462"/>
      <c r="AG57" s="462"/>
      <c r="AH57" s="462"/>
      <c r="AI57" s="462"/>
      <c r="AJ57" s="462"/>
      <c r="AK57" s="462"/>
      <c r="AL57" s="462"/>
      <c r="AM57" s="462"/>
      <c r="AN57" s="462"/>
      <c r="AO57" s="462"/>
      <c r="AP57" s="462"/>
      <c r="AQ57" s="462"/>
      <c r="AR57" s="462"/>
      <c r="AS57" s="462"/>
      <c r="AT57" s="462"/>
      <c r="AU57" s="462"/>
      <c r="AV57" s="462"/>
      <c r="AW57" s="462"/>
      <c r="AX57" s="462"/>
      <c r="AY57" s="462"/>
      <c r="AZ57" s="462"/>
      <c r="BA57" s="462"/>
      <c r="BB57" s="462"/>
      <c r="BC57" s="462"/>
      <c r="BD57" s="462"/>
      <c r="BE57" s="462"/>
      <c r="BF57" s="462"/>
      <c r="BG57" s="462"/>
      <c r="BH57" s="462"/>
      <c r="BI57" s="462"/>
      <c r="BJ57" s="462"/>
      <c r="BK57" s="462"/>
      <c r="BL57" s="462"/>
      <c r="BM57" s="462"/>
      <c r="BN57" s="462"/>
      <c r="BO57" s="462"/>
      <c r="BP57" s="462"/>
      <c r="BQ57" s="462"/>
      <c r="BR57" s="462"/>
      <c r="BS57" s="462"/>
      <c r="BT57" s="462"/>
      <c r="BU57" s="462"/>
      <c r="BV57" s="462"/>
      <c r="BW57" s="462"/>
      <c r="BX57" s="463"/>
      <c r="BY57" s="463"/>
      <c r="BZ57" s="463"/>
      <c r="CA57" s="463"/>
      <c r="CB57" s="463"/>
      <c r="CC57" s="463"/>
      <c r="CD57" s="463"/>
      <c r="CE57" s="463"/>
      <c r="CF57" s="463"/>
      <c r="CG57" s="463"/>
      <c r="CH57" s="464"/>
    </row>
    <row r="58" spans="1:86" x14ac:dyDescent="0.25">
      <c r="A58" s="599"/>
      <c r="B58" s="72" t="s">
        <v>859</v>
      </c>
      <c r="C58" s="598"/>
      <c r="D58" s="462">
        <v>0</v>
      </c>
      <c r="E58" s="462">
        <v>0</v>
      </c>
      <c r="F58" s="462">
        <v>0</v>
      </c>
      <c r="G58" s="462">
        <v>0</v>
      </c>
      <c r="H58" s="462">
        <v>0</v>
      </c>
      <c r="I58" s="462">
        <v>0</v>
      </c>
      <c r="J58" s="462">
        <v>0</v>
      </c>
      <c r="K58" s="462">
        <v>0</v>
      </c>
      <c r="L58" s="462">
        <v>0</v>
      </c>
      <c r="M58" s="462">
        <v>0</v>
      </c>
      <c r="N58" s="462">
        <v>0</v>
      </c>
      <c r="O58" s="462">
        <v>0</v>
      </c>
      <c r="P58" s="462">
        <v>0</v>
      </c>
      <c r="Q58" s="462">
        <v>0</v>
      </c>
      <c r="R58" s="462">
        <v>0</v>
      </c>
      <c r="S58" s="462">
        <v>0</v>
      </c>
      <c r="T58" s="462">
        <v>0</v>
      </c>
      <c r="U58" s="462">
        <v>0</v>
      </c>
      <c r="V58" s="462">
        <v>0</v>
      </c>
      <c r="W58" s="462">
        <v>0</v>
      </c>
      <c r="X58" s="462">
        <v>0</v>
      </c>
      <c r="Y58" s="462">
        <v>0</v>
      </c>
      <c r="Z58" s="462">
        <v>0</v>
      </c>
      <c r="AA58" s="462">
        <v>0</v>
      </c>
      <c r="AB58" s="462">
        <v>0</v>
      </c>
      <c r="AC58" s="462">
        <v>0</v>
      </c>
      <c r="AD58" s="462">
        <v>0</v>
      </c>
      <c r="AE58" s="462">
        <v>0</v>
      </c>
      <c r="AF58" s="462">
        <v>0</v>
      </c>
      <c r="AG58" s="462">
        <v>0</v>
      </c>
      <c r="AH58" s="462">
        <v>1228.943261488138</v>
      </c>
      <c r="AI58" s="462">
        <v>1208.23883256465</v>
      </c>
      <c r="AJ58" s="462">
        <v>1362.1004404311889</v>
      </c>
      <c r="AK58" s="462">
        <v>1841.3745084940733</v>
      </c>
      <c r="AL58" s="462">
        <v>2092.1758935589214</v>
      </c>
      <c r="AM58" s="462">
        <v>2253.6269005400904</v>
      </c>
      <c r="AN58" s="462">
        <v>2369.3457566349739</v>
      </c>
      <c r="AO58" s="462">
        <v>2458.8350794480657</v>
      </c>
      <c r="AP58" s="462">
        <v>2605.6375712073404</v>
      </c>
      <c r="AQ58" s="462">
        <v>2561.8773234728128</v>
      </c>
      <c r="AR58" s="462">
        <v>2175.5815162351128</v>
      </c>
      <c r="AS58" s="462">
        <v>2478.8719794709141</v>
      </c>
      <c r="AT58" s="462">
        <v>2838.6004771442022</v>
      </c>
      <c r="AU58" s="462">
        <v>1544.4592152360035</v>
      </c>
      <c r="AV58" s="462">
        <v>1624.0648015034471</v>
      </c>
      <c r="AW58" s="462">
        <v>2052.9033793685421</v>
      </c>
      <c r="AX58" s="462">
        <v>2087.5494928962744</v>
      </c>
      <c r="AY58" s="462">
        <v>2061.458148761436</v>
      </c>
      <c r="AZ58" s="462">
        <v>2081.6936203265896</v>
      </c>
      <c r="BA58" s="462">
        <v>2165.4570813530613</v>
      </c>
      <c r="BB58" s="462">
        <v>2224.8189078425657</v>
      </c>
      <c r="BC58" s="462">
        <v>2273.8732687983452</v>
      </c>
      <c r="BD58" s="462">
        <v>2380.8818166598489</v>
      </c>
      <c r="BE58" s="462">
        <v>2562.0826769065989</v>
      </c>
      <c r="BF58" s="462">
        <v>2661.8963348304246</v>
      </c>
      <c r="BG58" s="462">
        <v>2928.0398434481131</v>
      </c>
      <c r="BH58" s="462">
        <v>3224.1603702980069</v>
      </c>
      <c r="BI58" s="462">
        <v>3163.3119683122172</v>
      </c>
      <c r="BJ58" s="462">
        <v>3338.7388044895688</v>
      </c>
      <c r="BK58" s="462">
        <v>3344.3285616684334</v>
      </c>
      <c r="BL58" s="462">
        <v>3407.2343248703119</v>
      </c>
      <c r="BM58" s="462">
        <v>3483.359174266488</v>
      </c>
      <c r="BN58" s="462">
        <v>3475.957970307843</v>
      </c>
      <c r="BO58" s="462">
        <v>3334.6030784653121</v>
      </c>
      <c r="BP58" s="462">
        <v>3144.5136455498437</v>
      </c>
      <c r="BQ58" s="462">
        <v>0</v>
      </c>
      <c r="BR58" s="462">
        <v>0</v>
      </c>
      <c r="BS58" s="462">
        <v>0</v>
      </c>
      <c r="BT58" s="462">
        <v>0</v>
      </c>
      <c r="BU58" s="462">
        <v>0</v>
      </c>
      <c r="BV58" s="462">
        <v>0</v>
      </c>
      <c r="BW58" s="462">
        <v>0</v>
      </c>
      <c r="BX58" s="463">
        <v>0</v>
      </c>
      <c r="BY58" s="463">
        <v>0</v>
      </c>
      <c r="BZ58" s="463">
        <v>0</v>
      </c>
      <c r="CA58" s="463">
        <v>0</v>
      </c>
      <c r="CB58" s="463">
        <v>0</v>
      </c>
      <c r="CC58" s="463">
        <v>0</v>
      </c>
      <c r="CD58" s="463">
        <v>0</v>
      </c>
      <c r="CE58" s="463">
        <v>0</v>
      </c>
      <c r="CF58" s="463">
        <v>0</v>
      </c>
      <c r="CG58" s="463">
        <v>0</v>
      </c>
      <c r="CH58" s="464">
        <v>0</v>
      </c>
    </row>
    <row r="59" spans="1:86" x14ac:dyDescent="0.25">
      <c r="A59" s="599"/>
      <c r="B59" s="72" t="s">
        <v>860</v>
      </c>
      <c r="C59" s="598"/>
      <c r="D59" s="462">
        <v>0</v>
      </c>
      <c r="E59" s="462">
        <v>0</v>
      </c>
      <c r="F59" s="462">
        <v>0</v>
      </c>
      <c r="G59" s="462">
        <v>0</v>
      </c>
      <c r="H59" s="462">
        <v>0</v>
      </c>
      <c r="I59" s="462">
        <v>0</v>
      </c>
      <c r="J59" s="462">
        <v>0</v>
      </c>
      <c r="K59" s="462">
        <v>0</v>
      </c>
      <c r="L59" s="462">
        <v>0</v>
      </c>
      <c r="M59" s="462">
        <v>0</v>
      </c>
      <c r="N59" s="462">
        <v>0</v>
      </c>
      <c r="O59" s="462">
        <v>0</v>
      </c>
      <c r="P59" s="462">
        <v>0</v>
      </c>
      <c r="Q59" s="462">
        <v>0</v>
      </c>
      <c r="R59" s="462">
        <v>0</v>
      </c>
      <c r="S59" s="462">
        <v>0</v>
      </c>
      <c r="T59" s="462">
        <v>0</v>
      </c>
      <c r="U59" s="462">
        <v>0</v>
      </c>
      <c r="V59" s="462">
        <v>0</v>
      </c>
      <c r="W59" s="462">
        <v>0</v>
      </c>
      <c r="X59" s="462">
        <v>0</v>
      </c>
      <c r="Y59" s="462">
        <v>0</v>
      </c>
      <c r="Z59" s="462">
        <v>0</v>
      </c>
      <c r="AA59" s="462">
        <v>0</v>
      </c>
      <c r="AB59" s="462">
        <v>0</v>
      </c>
      <c r="AC59" s="462">
        <v>0</v>
      </c>
      <c r="AD59" s="462">
        <v>0</v>
      </c>
      <c r="AE59" s="462">
        <v>0</v>
      </c>
      <c r="AF59" s="462">
        <v>0</v>
      </c>
      <c r="AG59" s="462">
        <v>0</v>
      </c>
      <c r="AH59" s="462">
        <v>178.77573760961445</v>
      </c>
      <c r="AI59" s="462">
        <v>175.67172506880488</v>
      </c>
      <c r="AJ59" s="462">
        <v>197.95199051809533</v>
      </c>
      <c r="AK59" s="462">
        <v>267.09597455593467</v>
      </c>
      <c r="AL59" s="462">
        <v>302.13954811946195</v>
      </c>
      <c r="AM59" s="462">
        <v>324.17441930371541</v>
      </c>
      <c r="AN59" s="462">
        <v>341.41906626966454</v>
      </c>
      <c r="AO59" s="462">
        <v>352.19688217857237</v>
      </c>
      <c r="AP59" s="462">
        <v>375.2975495362881</v>
      </c>
      <c r="AQ59" s="462">
        <v>368.67751975685212</v>
      </c>
      <c r="AR59" s="462">
        <v>237.68116963465854</v>
      </c>
      <c r="AS59" s="462">
        <v>304.01260819068955</v>
      </c>
      <c r="AT59" s="462">
        <v>407.22487989423615</v>
      </c>
      <c r="AU59" s="462">
        <v>258.69513868228972</v>
      </c>
      <c r="AV59" s="462">
        <v>327.74353880390152</v>
      </c>
      <c r="AW59" s="462">
        <v>411.8048148946707</v>
      </c>
      <c r="AX59" s="462">
        <v>510.27128604466651</v>
      </c>
      <c r="AY59" s="462">
        <v>580.97780245681497</v>
      </c>
      <c r="AZ59" s="462">
        <v>641.09248605095229</v>
      </c>
      <c r="BA59" s="462">
        <v>735.70753189162974</v>
      </c>
      <c r="BB59" s="462">
        <v>808.53926406627102</v>
      </c>
      <c r="BC59" s="462">
        <v>869.31056157873547</v>
      </c>
      <c r="BD59" s="462">
        <v>941.84682482295136</v>
      </c>
      <c r="BE59" s="462">
        <v>1003.9226082644045</v>
      </c>
      <c r="BF59" s="462">
        <v>1104.0131611122531</v>
      </c>
      <c r="BG59" s="462">
        <v>1272.3646880099384</v>
      </c>
      <c r="BH59" s="462">
        <v>1322.4889137273431</v>
      </c>
      <c r="BI59" s="462">
        <v>1441.4721280728493</v>
      </c>
      <c r="BJ59" s="462">
        <v>1341.6797215680233</v>
      </c>
      <c r="BK59" s="462">
        <v>1353.1711881462995</v>
      </c>
      <c r="BL59" s="462">
        <v>1370.2840560420655</v>
      </c>
      <c r="BM59" s="462">
        <v>1478.9853606913478</v>
      </c>
      <c r="BN59" s="462">
        <v>1542.2913353247079</v>
      </c>
      <c r="BO59" s="462">
        <v>1528.3920974322452</v>
      </c>
      <c r="BP59" s="462">
        <v>1524.6502997137886</v>
      </c>
      <c r="BQ59" s="462">
        <v>0</v>
      </c>
      <c r="BR59" s="462">
        <v>0</v>
      </c>
      <c r="BS59" s="462">
        <v>0</v>
      </c>
      <c r="BT59" s="462">
        <v>0</v>
      </c>
      <c r="BU59" s="462">
        <v>0</v>
      </c>
      <c r="BV59" s="462">
        <v>0</v>
      </c>
      <c r="BW59" s="462">
        <v>0</v>
      </c>
      <c r="BX59" s="463">
        <v>0</v>
      </c>
      <c r="BY59" s="463">
        <v>0</v>
      </c>
      <c r="BZ59" s="463">
        <v>0</v>
      </c>
      <c r="CA59" s="463">
        <v>0</v>
      </c>
      <c r="CB59" s="463">
        <v>0</v>
      </c>
      <c r="CC59" s="463">
        <v>0</v>
      </c>
      <c r="CD59" s="463">
        <v>0</v>
      </c>
      <c r="CE59" s="463">
        <v>0</v>
      </c>
      <c r="CF59" s="463">
        <v>0</v>
      </c>
      <c r="CG59" s="463">
        <v>0</v>
      </c>
      <c r="CH59" s="464">
        <v>0</v>
      </c>
    </row>
    <row r="60" spans="1:86" x14ac:dyDescent="0.25">
      <c r="A60" s="599"/>
      <c r="B60" s="72" t="s">
        <v>861</v>
      </c>
      <c r="C60" s="598"/>
      <c r="D60" s="462">
        <v>0</v>
      </c>
      <c r="E60" s="462">
        <v>0</v>
      </c>
      <c r="F60" s="462">
        <v>0</v>
      </c>
      <c r="G60" s="462">
        <v>0</v>
      </c>
      <c r="H60" s="462">
        <v>0</v>
      </c>
      <c r="I60" s="462">
        <v>0</v>
      </c>
      <c r="J60" s="462">
        <v>0</v>
      </c>
      <c r="K60" s="462">
        <v>0</v>
      </c>
      <c r="L60" s="462">
        <v>0</v>
      </c>
      <c r="M60" s="462">
        <v>0</v>
      </c>
      <c r="N60" s="462">
        <v>0</v>
      </c>
      <c r="O60" s="462">
        <v>0</v>
      </c>
      <c r="P60" s="462">
        <v>0</v>
      </c>
      <c r="Q60" s="462">
        <v>0</v>
      </c>
      <c r="R60" s="462">
        <v>0</v>
      </c>
      <c r="S60" s="462">
        <v>0</v>
      </c>
      <c r="T60" s="462">
        <v>0</v>
      </c>
      <c r="U60" s="462">
        <v>0</v>
      </c>
      <c r="V60" s="462">
        <v>0</v>
      </c>
      <c r="W60" s="462">
        <v>0</v>
      </c>
      <c r="X60" s="462">
        <v>0</v>
      </c>
      <c r="Y60" s="462">
        <v>0</v>
      </c>
      <c r="Z60" s="462">
        <v>0</v>
      </c>
      <c r="AA60" s="462">
        <v>0</v>
      </c>
      <c r="AB60" s="462">
        <v>0</v>
      </c>
      <c r="AC60" s="462">
        <v>0</v>
      </c>
      <c r="AD60" s="462">
        <v>0</v>
      </c>
      <c r="AE60" s="462">
        <v>0</v>
      </c>
      <c r="AF60" s="462">
        <v>0</v>
      </c>
      <c r="AG60" s="462">
        <v>0</v>
      </c>
      <c r="AH60" s="462">
        <v>578.17041681042986</v>
      </c>
      <c r="AI60" s="462">
        <v>570.85456394197558</v>
      </c>
      <c r="AJ60" s="462">
        <v>646.31339429124262</v>
      </c>
      <c r="AK60" s="462">
        <v>868.3790208257966</v>
      </c>
      <c r="AL60" s="462">
        <v>983.80029794066752</v>
      </c>
      <c r="AM60" s="462">
        <v>1055.8165945421952</v>
      </c>
      <c r="AN60" s="462">
        <v>1108.1823195270374</v>
      </c>
      <c r="AO60" s="462">
        <v>1148.3500086333092</v>
      </c>
      <c r="AP60" s="462">
        <v>1220.341580506099</v>
      </c>
      <c r="AQ60" s="462">
        <v>1198.9738795810392</v>
      </c>
      <c r="AR60" s="462">
        <v>619.22041316707111</v>
      </c>
      <c r="AS60" s="462">
        <v>643.74176804481169</v>
      </c>
      <c r="AT60" s="462">
        <v>544.3530957166322</v>
      </c>
      <c r="AU60" s="462">
        <v>428.35762166795729</v>
      </c>
      <c r="AV60" s="462">
        <v>491.21501109625376</v>
      </c>
      <c r="AW60" s="462">
        <v>669.13567064785786</v>
      </c>
      <c r="AX60" s="462">
        <v>741.50290852682144</v>
      </c>
      <c r="AY60" s="462">
        <v>797.80489681192364</v>
      </c>
      <c r="AZ60" s="462">
        <v>821.92315894134765</v>
      </c>
      <c r="BA60" s="462">
        <v>849.8971074795935</v>
      </c>
      <c r="BB60" s="462">
        <v>874.85084751065051</v>
      </c>
      <c r="BC60" s="462">
        <v>895.66055693283272</v>
      </c>
      <c r="BD60" s="462">
        <v>870.7580203943852</v>
      </c>
      <c r="BE60" s="462">
        <v>849.93061878604772</v>
      </c>
      <c r="BF60" s="462">
        <v>849.76846177158666</v>
      </c>
      <c r="BG60" s="462">
        <v>952.50046276335888</v>
      </c>
      <c r="BH60" s="462">
        <v>1007.5407927621125</v>
      </c>
      <c r="BI60" s="462">
        <v>1085.5968859803622</v>
      </c>
      <c r="BJ60" s="462">
        <v>1038.7508515515487</v>
      </c>
      <c r="BK60" s="462">
        <v>1011.3818385901241</v>
      </c>
      <c r="BL60" s="462">
        <v>995.00358247297299</v>
      </c>
      <c r="BM60" s="462">
        <v>1055.5891382827024</v>
      </c>
      <c r="BN60" s="462">
        <v>1136.4894201418301</v>
      </c>
      <c r="BO60" s="462">
        <v>1123.5118117212892</v>
      </c>
      <c r="BP60" s="462">
        <v>1113.7238531508099</v>
      </c>
      <c r="BQ60" s="462">
        <v>0</v>
      </c>
      <c r="BR60" s="462">
        <v>0</v>
      </c>
      <c r="BS60" s="462">
        <v>0</v>
      </c>
      <c r="BT60" s="462">
        <v>0</v>
      </c>
      <c r="BU60" s="462">
        <v>0</v>
      </c>
      <c r="BV60" s="462">
        <v>0</v>
      </c>
      <c r="BW60" s="462">
        <v>0</v>
      </c>
      <c r="BX60" s="463">
        <v>0</v>
      </c>
      <c r="BY60" s="463">
        <v>0</v>
      </c>
      <c r="BZ60" s="463">
        <v>0</v>
      </c>
      <c r="CA60" s="463">
        <v>0</v>
      </c>
      <c r="CB60" s="463">
        <v>0</v>
      </c>
      <c r="CC60" s="463">
        <v>0</v>
      </c>
      <c r="CD60" s="463">
        <v>0</v>
      </c>
      <c r="CE60" s="463">
        <v>0</v>
      </c>
      <c r="CF60" s="463">
        <v>0</v>
      </c>
      <c r="CG60" s="463">
        <v>0</v>
      </c>
      <c r="CH60" s="464">
        <v>0</v>
      </c>
    </row>
    <row r="61" spans="1:86" x14ac:dyDescent="0.25">
      <c r="A61" s="599"/>
      <c r="B61" s="72" t="s">
        <v>565</v>
      </c>
      <c r="C61" s="598"/>
      <c r="D61" s="462">
        <v>0</v>
      </c>
      <c r="E61" s="462">
        <v>0</v>
      </c>
      <c r="F61" s="462">
        <v>0</v>
      </c>
      <c r="G61" s="462">
        <v>0</v>
      </c>
      <c r="H61" s="462">
        <v>0</v>
      </c>
      <c r="I61" s="462">
        <v>0</v>
      </c>
      <c r="J61" s="462">
        <v>0</v>
      </c>
      <c r="K61" s="462">
        <v>0</v>
      </c>
      <c r="L61" s="462">
        <v>0</v>
      </c>
      <c r="M61" s="462">
        <v>0</v>
      </c>
      <c r="N61" s="462">
        <v>0</v>
      </c>
      <c r="O61" s="462">
        <v>0</v>
      </c>
      <c r="P61" s="462">
        <v>0</v>
      </c>
      <c r="Q61" s="462">
        <v>0</v>
      </c>
      <c r="R61" s="462">
        <v>0</v>
      </c>
      <c r="S61" s="462">
        <v>0</v>
      </c>
      <c r="T61" s="462">
        <v>0</v>
      </c>
      <c r="U61" s="462">
        <v>0</v>
      </c>
      <c r="V61" s="462">
        <v>0</v>
      </c>
      <c r="W61" s="462">
        <v>0</v>
      </c>
      <c r="X61" s="462">
        <v>0</v>
      </c>
      <c r="Y61" s="462">
        <v>0</v>
      </c>
      <c r="Z61" s="462">
        <v>0</v>
      </c>
      <c r="AA61" s="462">
        <v>0</v>
      </c>
      <c r="AB61" s="462">
        <v>0</v>
      </c>
      <c r="AC61" s="462">
        <v>0</v>
      </c>
      <c r="AD61" s="462">
        <v>0</v>
      </c>
      <c r="AE61" s="462">
        <v>0</v>
      </c>
      <c r="AF61" s="462">
        <v>0</v>
      </c>
      <c r="AG61" s="462">
        <v>0</v>
      </c>
      <c r="AH61" s="462">
        <v>476.09776619664581</v>
      </c>
      <c r="AI61" s="462">
        <v>473.68118632079097</v>
      </c>
      <c r="AJ61" s="462">
        <v>538.52097163924509</v>
      </c>
      <c r="AK61" s="462">
        <v>715.46173593416302</v>
      </c>
      <c r="AL61" s="462">
        <v>803.66335931725757</v>
      </c>
      <c r="AM61" s="462">
        <v>855.86494012264927</v>
      </c>
      <c r="AN61" s="462">
        <v>896.17479045223524</v>
      </c>
      <c r="AO61" s="462">
        <v>924.99383839691586</v>
      </c>
      <c r="AP61" s="462">
        <v>987.47377375477026</v>
      </c>
      <c r="AQ61" s="462">
        <v>971.77916541024149</v>
      </c>
      <c r="AR61" s="462">
        <v>639.1828957321319</v>
      </c>
      <c r="AS61" s="462">
        <v>758.88968172219859</v>
      </c>
      <c r="AT61" s="462">
        <v>910.85231222635093</v>
      </c>
      <c r="AU61" s="462">
        <v>755.61864205605366</v>
      </c>
      <c r="AV61" s="462">
        <v>1077.214098575093</v>
      </c>
      <c r="AW61" s="462">
        <v>828.63788875325122</v>
      </c>
      <c r="AX61" s="462">
        <v>819.96668049181369</v>
      </c>
      <c r="AY61" s="462">
        <v>762.82190274771733</v>
      </c>
      <c r="AZ61" s="462">
        <v>727.88589226860279</v>
      </c>
      <c r="BA61" s="462">
        <v>631.72241759445978</v>
      </c>
      <c r="BB61" s="462">
        <v>535.72686852872982</v>
      </c>
      <c r="BC61" s="462">
        <v>488.350834652201</v>
      </c>
      <c r="BD61" s="462">
        <v>437.94615708407878</v>
      </c>
      <c r="BE61" s="462">
        <v>365.69070945860921</v>
      </c>
      <c r="BF61" s="462">
        <v>357.284297979391</v>
      </c>
      <c r="BG61" s="462">
        <v>311.07922865588716</v>
      </c>
      <c r="BH61" s="462">
        <v>384.13081978808395</v>
      </c>
      <c r="BI61" s="462">
        <v>413.81679958305494</v>
      </c>
      <c r="BJ61" s="462">
        <v>405.69075039002905</v>
      </c>
      <c r="BK61" s="462">
        <v>396.41715040433564</v>
      </c>
      <c r="BL61" s="462">
        <v>450.18536956723921</v>
      </c>
      <c r="BM61" s="462">
        <v>716.09793466415942</v>
      </c>
      <c r="BN61" s="462">
        <v>696.66002342856416</v>
      </c>
      <c r="BO61" s="462">
        <v>676.28093871772228</v>
      </c>
      <c r="BP61" s="462">
        <v>682.61535287834647</v>
      </c>
      <c r="BQ61" s="462">
        <v>0</v>
      </c>
      <c r="BR61" s="462">
        <v>0</v>
      </c>
      <c r="BS61" s="462">
        <v>0</v>
      </c>
      <c r="BT61" s="462">
        <v>0</v>
      </c>
      <c r="BU61" s="462">
        <v>0</v>
      </c>
      <c r="BV61" s="462">
        <v>0</v>
      </c>
      <c r="BW61" s="462">
        <v>0</v>
      </c>
      <c r="BX61" s="463">
        <v>0</v>
      </c>
      <c r="BY61" s="463">
        <v>0</v>
      </c>
      <c r="BZ61" s="463">
        <v>0</v>
      </c>
      <c r="CA61" s="463">
        <v>0</v>
      </c>
      <c r="CB61" s="463">
        <v>0</v>
      </c>
      <c r="CC61" s="463">
        <v>0</v>
      </c>
      <c r="CD61" s="463">
        <v>0</v>
      </c>
      <c r="CE61" s="463">
        <v>0</v>
      </c>
      <c r="CF61" s="463">
        <v>0</v>
      </c>
      <c r="CG61" s="463">
        <v>0</v>
      </c>
      <c r="CH61" s="464">
        <v>0</v>
      </c>
    </row>
    <row r="62" spans="1:86" x14ac:dyDescent="0.25">
      <c r="A62" s="51"/>
      <c r="B62" s="72" t="s">
        <v>862</v>
      </c>
      <c r="C62" s="598"/>
      <c r="D62" s="462">
        <v>0</v>
      </c>
      <c r="E62" s="462">
        <v>0</v>
      </c>
      <c r="F62" s="462">
        <v>0</v>
      </c>
      <c r="G62" s="462">
        <v>0</v>
      </c>
      <c r="H62" s="462">
        <v>0</v>
      </c>
      <c r="I62" s="462">
        <v>0</v>
      </c>
      <c r="J62" s="462">
        <v>0</v>
      </c>
      <c r="K62" s="462">
        <v>0</v>
      </c>
      <c r="L62" s="462">
        <v>0</v>
      </c>
      <c r="M62" s="462">
        <v>0</v>
      </c>
      <c r="N62" s="462">
        <v>0</v>
      </c>
      <c r="O62" s="462">
        <v>0</v>
      </c>
      <c r="P62" s="462">
        <v>0</v>
      </c>
      <c r="Q62" s="462">
        <v>0</v>
      </c>
      <c r="R62" s="462">
        <v>0</v>
      </c>
      <c r="S62" s="462">
        <v>0</v>
      </c>
      <c r="T62" s="462">
        <v>0</v>
      </c>
      <c r="U62" s="462">
        <v>0</v>
      </c>
      <c r="V62" s="462">
        <v>0</v>
      </c>
      <c r="W62" s="462">
        <v>0</v>
      </c>
      <c r="X62" s="462">
        <v>0</v>
      </c>
      <c r="Y62" s="462">
        <v>0</v>
      </c>
      <c r="Z62" s="462">
        <v>0</v>
      </c>
      <c r="AA62" s="462">
        <v>0</v>
      </c>
      <c r="AB62" s="462">
        <v>0</v>
      </c>
      <c r="AC62" s="462">
        <v>0</v>
      </c>
      <c r="AD62" s="462">
        <v>0</v>
      </c>
      <c r="AE62" s="462">
        <v>0</v>
      </c>
      <c r="AF62" s="462">
        <v>0</v>
      </c>
      <c r="AG62" s="462">
        <v>0</v>
      </c>
      <c r="AH62" s="462">
        <v>47.116119645247586</v>
      </c>
      <c r="AI62" s="462">
        <v>46.519937984901382</v>
      </c>
      <c r="AJ62" s="462">
        <v>52.669210198862118</v>
      </c>
      <c r="AK62" s="462">
        <v>70.765726943214162</v>
      </c>
      <c r="AL62" s="462">
        <v>80.171608918553275</v>
      </c>
      <c r="AM62" s="462">
        <v>86.040343029516507</v>
      </c>
      <c r="AN62" s="462">
        <v>90.307717651184376</v>
      </c>
      <c r="AO62" s="462">
        <v>93.581052970284247</v>
      </c>
      <c r="AP62" s="462">
        <v>99.44777221980948</v>
      </c>
      <c r="AQ62" s="462">
        <v>97.706480856472524</v>
      </c>
      <c r="AR62" s="462">
        <v>234.79382088062437</v>
      </c>
      <c r="AS62" s="462">
        <v>314.40391576953539</v>
      </c>
      <c r="AT62" s="462">
        <v>484.16958824160486</v>
      </c>
      <c r="AU62" s="462">
        <v>248.12421004670929</v>
      </c>
      <c r="AV62" s="462">
        <v>275.46720310725584</v>
      </c>
      <c r="AW62" s="462">
        <v>267.49203822145233</v>
      </c>
      <c r="AX62" s="462">
        <v>296.17853792851906</v>
      </c>
      <c r="AY62" s="462">
        <v>347.45697536318931</v>
      </c>
      <c r="AZ62" s="462">
        <v>374.26262420944397</v>
      </c>
      <c r="BA62" s="462">
        <v>420.70108912632622</v>
      </c>
      <c r="BB62" s="462">
        <v>407.17669593402348</v>
      </c>
      <c r="BC62" s="462">
        <v>378.93638386304406</v>
      </c>
      <c r="BD62" s="462">
        <v>354.58766450418733</v>
      </c>
      <c r="BE62" s="462">
        <v>317.72646668494639</v>
      </c>
      <c r="BF62" s="462">
        <v>299.20123755988936</v>
      </c>
      <c r="BG62" s="462">
        <v>394.08702979110456</v>
      </c>
      <c r="BH62" s="462">
        <v>333.55136442231981</v>
      </c>
      <c r="BI62" s="462">
        <v>372.58247949429051</v>
      </c>
      <c r="BJ62" s="462">
        <v>441.05716263868413</v>
      </c>
      <c r="BK62" s="462">
        <v>474.6273270848979</v>
      </c>
      <c r="BL62" s="462">
        <v>448.0775828116125</v>
      </c>
      <c r="BM62" s="462">
        <v>572.02035053563293</v>
      </c>
      <c r="BN62" s="462">
        <v>679.7035192521098</v>
      </c>
      <c r="BO62" s="462">
        <v>701.3287063280045</v>
      </c>
      <c r="BP62" s="462">
        <v>763.64196580372379</v>
      </c>
      <c r="BQ62" s="462">
        <v>0</v>
      </c>
      <c r="BR62" s="462">
        <v>0</v>
      </c>
      <c r="BS62" s="462">
        <v>0</v>
      </c>
      <c r="BT62" s="462">
        <v>0</v>
      </c>
      <c r="BU62" s="462">
        <v>0</v>
      </c>
      <c r="BV62" s="462">
        <v>0</v>
      </c>
      <c r="BW62" s="462">
        <v>0</v>
      </c>
      <c r="BX62" s="463">
        <v>0</v>
      </c>
      <c r="BY62" s="463">
        <v>0</v>
      </c>
      <c r="BZ62" s="463">
        <v>0</v>
      </c>
      <c r="CA62" s="463">
        <v>0</v>
      </c>
      <c r="CB62" s="463">
        <v>0</v>
      </c>
      <c r="CC62" s="463">
        <v>0</v>
      </c>
      <c r="CD62" s="463">
        <v>0</v>
      </c>
      <c r="CE62" s="463">
        <v>0</v>
      </c>
      <c r="CF62" s="463">
        <v>0</v>
      </c>
      <c r="CG62" s="463">
        <v>0</v>
      </c>
      <c r="CH62" s="464">
        <v>0</v>
      </c>
    </row>
    <row r="63" spans="1:86" ht="26.25" customHeight="1" x14ac:dyDescent="0.25">
      <c r="A63" s="599"/>
      <c r="B63" s="72" t="s">
        <v>857</v>
      </c>
      <c r="C63" s="598"/>
      <c r="D63" s="462">
        <v>0</v>
      </c>
      <c r="E63" s="462">
        <v>0</v>
      </c>
      <c r="F63" s="462">
        <v>0</v>
      </c>
      <c r="G63" s="462">
        <v>0</v>
      </c>
      <c r="H63" s="462">
        <v>0</v>
      </c>
      <c r="I63" s="462">
        <v>0</v>
      </c>
      <c r="J63" s="462">
        <v>0</v>
      </c>
      <c r="K63" s="462">
        <v>0</v>
      </c>
      <c r="L63" s="462">
        <v>0</v>
      </c>
      <c r="M63" s="462">
        <v>0</v>
      </c>
      <c r="N63" s="462">
        <v>0</v>
      </c>
      <c r="O63" s="462">
        <v>0</v>
      </c>
      <c r="P63" s="462">
        <v>0</v>
      </c>
      <c r="Q63" s="462">
        <v>0</v>
      </c>
      <c r="R63" s="462">
        <v>0</v>
      </c>
      <c r="S63" s="462">
        <v>0</v>
      </c>
      <c r="T63" s="462">
        <v>0</v>
      </c>
      <c r="U63" s="462">
        <v>0</v>
      </c>
      <c r="V63" s="462">
        <v>0</v>
      </c>
      <c r="W63" s="462">
        <v>0</v>
      </c>
      <c r="X63" s="462">
        <v>0</v>
      </c>
      <c r="Y63" s="462">
        <v>0</v>
      </c>
      <c r="Z63" s="462">
        <v>0</v>
      </c>
      <c r="AA63" s="462">
        <v>0</v>
      </c>
      <c r="AB63" s="462">
        <v>0</v>
      </c>
      <c r="AC63" s="462">
        <v>0</v>
      </c>
      <c r="AD63" s="462">
        <v>0</v>
      </c>
      <c r="AE63" s="462">
        <v>0</v>
      </c>
      <c r="AF63" s="462">
        <v>0</v>
      </c>
      <c r="AG63" s="462">
        <v>0</v>
      </c>
      <c r="AH63" s="462">
        <v>1280.1600402619376</v>
      </c>
      <c r="AI63" s="462">
        <v>1266.7274133164728</v>
      </c>
      <c r="AJ63" s="462">
        <v>1435.4555666474453</v>
      </c>
      <c r="AK63" s="462">
        <v>1921.7024582591084</v>
      </c>
      <c r="AL63" s="462">
        <v>2169.7748142959399</v>
      </c>
      <c r="AM63" s="462">
        <v>2321.8962969980767</v>
      </c>
      <c r="AN63" s="462">
        <v>2436.0838939001214</v>
      </c>
      <c r="AO63" s="462">
        <v>2519.1217821790815</v>
      </c>
      <c r="AP63" s="462">
        <v>2682.5606760169671</v>
      </c>
      <c r="AQ63" s="462">
        <v>2637.1370456046052</v>
      </c>
      <c r="AR63" s="462">
        <v>1730.8782994144856</v>
      </c>
      <c r="AS63" s="462">
        <v>2021.0479737272351</v>
      </c>
      <c r="AT63" s="462">
        <v>2346.5998760788243</v>
      </c>
      <c r="AU63" s="462">
        <v>1690.7956124530101</v>
      </c>
      <c r="AV63" s="462">
        <v>2171.639851582504</v>
      </c>
      <c r="AW63" s="462">
        <v>2177.0704125172319</v>
      </c>
      <c r="AX63" s="462">
        <v>2367.9194129918205</v>
      </c>
      <c r="AY63" s="462">
        <v>2489.0615773796453</v>
      </c>
      <c r="AZ63" s="462">
        <v>2565.1641614703467</v>
      </c>
      <c r="BA63" s="462">
        <v>2638.0281460920096</v>
      </c>
      <c r="BB63" s="462">
        <v>2626.2936760396742</v>
      </c>
      <c r="BC63" s="462">
        <v>2632.2583370268135</v>
      </c>
      <c r="BD63" s="462">
        <v>2605.138666805603</v>
      </c>
      <c r="BE63" s="462">
        <v>2537.2704031940079</v>
      </c>
      <c r="BF63" s="462">
        <v>2610.2671584231202</v>
      </c>
      <c r="BG63" s="462">
        <v>2930.0314092202889</v>
      </c>
      <c r="BH63" s="462">
        <v>3047.7118906998594</v>
      </c>
      <c r="BI63" s="462">
        <v>3313.468293130557</v>
      </c>
      <c r="BJ63" s="462">
        <v>3227.1784861482852</v>
      </c>
      <c r="BK63" s="462">
        <v>3235.5975042256568</v>
      </c>
      <c r="BL63" s="462">
        <v>3263.5505908938899</v>
      </c>
      <c r="BM63" s="462">
        <v>3822.6927841738425</v>
      </c>
      <c r="BN63" s="462">
        <v>4055.1442981472123</v>
      </c>
      <c r="BO63" s="462">
        <v>4029.5135541992613</v>
      </c>
      <c r="BP63" s="462">
        <v>4084.6314715466683</v>
      </c>
      <c r="BQ63" s="462">
        <v>0</v>
      </c>
      <c r="BR63" s="462">
        <v>0</v>
      </c>
      <c r="BS63" s="462">
        <v>0</v>
      </c>
      <c r="BT63" s="462">
        <v>0</v>
      </c>
      <c r="BU63" s="462">
        <v>0</v>
      </c>
      <c r="BV63" s="462">
        <v>0</v>
      </c>
      <c r="BW63" s="462">
        <v>0</v>
      </c>
      <c r="BX63" s="463">
        <v>0</v>
      </c>
      <c r="BY63" s="463">
        <v>0</v>
      </c>
      <c r="BZ63" s="463">
        <v>0</v>
      </c>
      <c r="CA63" s="463">
        <v>0</v>
      </c>
      <c r="CB63" s="463">
        <v>0</v>
      </c>
      <c r="CC63" s="463">
        <v>0</v>
      </c>
      <c r="CD63" s="463">
        <v>0</v>
      </c>
      <c r="CE63" s="463">
        <v>0</v>
      </c>
      <c r="CF63" s="463">
        <v>0</v>
      </c>
      <c r="CG63" s="463">
        <v>0</v>
      </c>
      <c r="CH63" s="464">
        <v>0</v>
      </c>
    </row>
    <row r="64" spans="1:86" ht="26.25" customHeight="1" x14ac:dyDescent="0.25">
      <c r="A64" s="74"/>
      <c r="B64" s="51" t="s">
        <v>863</v>
      </c>
      <c r="C64" s="598"/>
      <c r="D64" s="462"/>
      <c r="E64" s="462"/>
      <c r="F64" s="462"/>
      <c r="G64" s="462"/>
      <c r="H64" s="462"/>
      <c r="I64" s="462"/>
      <c r="J64" s="462"/>
      <c r="K64" s="462"/>
      <c r="L64" s="462"/>
      <c r="M64" s="462"/>
      <c r="N64" s="462"/>
      <c r="O64" s="462"/>
      <c r="P64" s="462"/>
      <c r="Q64" s="462"/>
      <c r="R64" s="462"/>
      <c r="S64" s="462"/>
      <c r="T64" s="462"/>
      <c r="U64" s="462"/>
      <c r="V64" s="462"/>
      <c r="W64" s="462"/>
      <c r="X64" s="462"/>
      <c r="Y64" s="462"/>
      <c r="Z64" s="462"/>
      <c r="AA64" s="462"/>
      <c r="AB64" s="462"/>
      <c r="AC64" s="462"/>
      <c r="AD64" s="462"/>
      <c r="AE64" s="462"/>
      <c r="AF64" s="462"/>
      <c r="AG64" s="462"/>
      <c r="AH64" s="462"/>
      <c r="AI64" s="462"/>
      <c r="AJ64" s="462"/>
      <c r="AK64" s="462"/>
      <c r="AL64" s="462"/>
      <c r="AM64" s="462"/>
      <c r="AN64" s="462"/>
      <c r="AO64" s="462"/>
      <c r="AP64" s="462"/>
      <c r="AQ64" s="462"/>
      <c r="AR64" s="462"/>
      <c r="AS64" s="462"/>
      <c r="AT64" s="462"/>
      <c r="AU64" s="462"/>
      <c r="AV64" s="462"/>
      <c r="AW64" s="462"/>
      <c r="AX64" s="462"/>
      <c r="AY64" s="462"/>
      <c r="AZ64" s="462"/>
      <c r="BA64" s="462"/>
      <c r="BB64" s="462"/>
      <c r="BC64" s="462"/>
      <c r="BD64" s="462"/>
      <c r="BE64" s="462"/>
      <c r="BF64" s="462"/>
      <c r="BG64" s="462"/>
      <c r="BH64" s="462"/>
      <c r="BI64" s="462"/>
      <c r="BJ64" s="462"/>
      <c r="BK64" s="462"/>
      <c r="BL64" s="462"/>
      <c r="BM64" s="462"/>
      <c r="BN64" s="462"/>
      <c r="BO64" s="462"/>
      <c r="BP64" s="462"/>
      <c r="BQ64" s="462"/>
      <c r="BR64" s="462"/>
      <c r="BS64" s="462"/>
      <c r="BT64" s="462"/>
      <c r="BU64" s="462"/>
      <c r="BV64" s="462"/>
      <c r="BW64" s="462"/>
      <c r="BX64" s="463"/>
      <c r="BY64" s="463"/>
      <c r="BZ64" s="463"/>
      <c r="CA64" s="463"/>
      <c r="CB64" s="463"/>
      <c r="CC64" s="463"/>
      <c r="CD64" s="463"/>
      <c r="CE64" s="463"/>
      <c r="CF64" s="463"/>
      <c r="CG64" s="463"/>
      <c r="CH64" s="464"/>
    </row>
    <row r="65" spans="1:86" x14ac:dyDescent="0.25">
      <c r="A65" s="599"/>
      <c r="B65" s="72" t="s">
        <v>29</v>
      </c>
      <c r="C65" s="598"/>
      <c r="D65" s="462">
        <v>0</v>
      </c>
      <c r="E65" s="462">
        <v>0</v>
      </c>
      <c r="F65" s="462">
        <v>0</v>
      </c>
      <c r="G65" s="462">
        <v>0</v>
      </c>
      <c r="H65" s="462">
        <v>0</v>
      </c>
      <c r="I65" s="462">
        <v>0</v>
      </c>
      <c r="J65" s="462">
        <v>0</v>
      </c>
      <c r="K65" s="462">
        <v>0</v>
      </c>
      <c r="L65" s="462">
        <v>0</v>
      </c>
      <c r="M65" s="462">
        <v>0</v>
      </c>
      <c r="N65" s="462">
        <v>0</v>
      </c>
      <c r="O65" s="462">
        <v>0</v>
      </c>
      <c r="P65" s="462">
        <v>0</v>
      </c>
      <c r="Q65" s="462">
        <v>0</v>
      </c>
      <c r="R65" s="462">
        <v>0</v>
      </c>
      <c r="S65" s="462">
        <v>0</v>
      </c>
      <c r="T65" s="462">
        <v>0</v>
      </c>
      <c r="U65" s="462">
        <v>0</v>
      </c>
      <c r="V65" s="462">
        <v>0</v>
      </c>
      <c r="W65" s="462">
        <v>0</v>
      </c>
      <c r="X65" s="462">
        <v>0</v>
      </c>
      <c r="Y65" s="462">
        <v>0</v>
      </c>
      <c r="Z65" s="462">
        <v>0</v>
      </c>
      <c r="AA65" s="462">
        <v>0</v>
      </c>
      <c r="AB65" s="462">
        <v>0</v>
      </c>
      <c r="AC65" s="462">
        <v>0</v>
      </c>
      <c r="AD65" s="462">
        <v>0</v>
      </c>
      <c r="AE65" s="462">
        <v>0</v>
      </c>
      <c r="AF65" s="462">
        <v>0</v>
      </c>
      <c r="AG65" s="462">
        <v>0</v>
      </c>
      <c r="AH65" s="462">
        <v>0</v>
      </c>
      <c r="AI65" s="462">
        <v>0</v>
      </c>
      <c r="AJ65" s="462">
        <v>0</v>
      </c>
      <c r="AK65" s="462">
        <v>0</v>
      </c>
      <c r="AL65" s="462">
        <v>0</v>
      </c>
      <c r="AM65" s="462">
        <v>0</v>
      </c>
      <c r="AN65" s="462">
        <v>0</v>
      </c>
      <c r="AO65" s="462">
        <v>0</v>
      </c>
      <c r="AP65" s="462">
        <v>0</v>
      </c>
      <c r="AQ65" s="462">
        <v>0</v>
      </c>
      <c r="AR65" s="462">
        <v>0</v>
      </c>
      <c r="AS65" s="462">
        <v>0</v>
      </c>
      <c r="AT65" s="462">
        <v>0</v>
      </c>
      <c r="AU65" s="462">
        <v>0</v>
      </c>
      <c r="AV65" s="462">
        <v>0</v>
      </c>
      <c r="AW65" s="462">
        <v>4229.9737918857745</v>
      </c>
      <c r="AX65" s="462">
        <v>4455.4689058880958</v>
      </c>
      <c r="AY65" s="462">
        <v>4550.5197261410822</v>
      </c>
      <c r="AZ65" s="462">
        <v>4646.8577817969363</v>
      </c>
      <c r="BA65" s="462">
        <v>4803.4852274450695</v>
      </c>
      <c r="BB65" s="462">
        <v>4851.1125838822436</v>
      </c>
      <c r="BC65" s="462">
        <v>4906.1316058251596</v>
      </c>
      <c r="BD65" s="462">
        <v>4986.0204834654533</v>
      </c>
      <c r="BE65" s="462">
        <v>5099.3530801006063</v>
      </c>
      <c r="BF65" s="462">
        <v>5272.1634932535453</v>
      </c>
      <c r="BG65" s="462">
        <v>5858.0712526684038</v>
      </c>
      <c r="BH65" s="462">
        <v>6271.8722609978668</v>
      </c>
      <c r="BI65" s="462">
        <v>6476.7802614427746</v>
      </c>
      <c r="BJ65" s="462">
        <v>6565.9172906378544</v>
      </c>
      <c r="BK65" s="462">
        <v>6579.9260658940893</v>
      </c>
      <c r="BL65" s="462">
        <v>6670.7849157642022</v>
      </c>
      <c r="BM65" s="462">
        <v>7306.0519584403301</v>
      </c>
      <c r="BN65" s="462">
        <v>7531.1022684550553</v>
      </c>
      <c r="BO65" s="462">
        <v>7364.1166326645725</v>
      </c>
      <c r="BP65" s="462">
        <v>7229.145117096512</v>
      </c>
      <c r="BQ65" s="462">
        <v>0</v>
      </c>
      <c r="BR65" s="462">
        <v>0</v>
      </c>
      <c r="BS65" s="462">
        <v>0</v>
      </c>
      <c r="BT65" s="462">
        <v>0</v>
      </c>
      <c r="BU65" s="462">
        <v>0</v>
      </c>
      <c r="BV65" s="462">
        <v>0</v>
      </c>
      <c r="BW65" s="462">
        <v>0</v>
      </c>
      <c r="BX65" s="463">
        <v>0</v>
      </c>
      <c r="BY65" s="463">
        <v>0</v>
      </c>
      <c r="BZ65" s="463">
        <v>0</v>
      </c>
      <c r="CA65" s="463">
        <v>0</v>
      </c>
      <c r="CB65" s="463">
        <v>0</v>
      </c>
      <c r="CC65" s="463">
        <v>0</v>
      </c>
      <c r="CD65" s="463">
        <v>0</v>
      </c>
      <c r="CE65" s="463">
        <v>0</v>
      </c>
      <c r="CF65" s="463">
        <v>0</v>
      </c>
      <c r="CG65" s="463">
        <v>0</v>
      </c>
      <c r="CH65" s="464">
        <v>0</v>
      </c>
    </row>
    <row r="66" spans="1:86" x14ac:dyDescent="0.25">
      <c r="A66" s="599"/>
      <c r="B66" s="238" t="s">
        <v>864</v>
      </c>
      <c r="C66" s="598"/>
      <c r="D66" s="462">
        <v>0</v>
      </c>
      <c r="E66" s="462">
        <v>0</v>
      </c>
      <c r="F66" s="462">
        <v>0</v>
      </c>
      <c r="G66" s="462">
        <v>0</v>
      </c>
      <c r="H66" s="462">
        <v>0</v>
      </c>
      <c r="I66" s="462">
        <v>0</v>
      </c>
      <c r="J66" s="462">
        <v>0</v>
      </c>
      <c r="K66" s="462">
        <v>0</v>
      </c>
      <c r="L66" s="462">
        <v>0</v>
      </c>
      <c r="M66" s="462">
        <v>0</v>
      </c>
      <c r="N66" s="462">
        <v>0</v>
      </c>
      <c r="O66" s="462">
        <v>0</v>
      </c>
      <c r="P66" s="462">
        <v>0</v>
      </c>
      <c r="Q66" s="462">
        <v>0</v>
      </c>
      <c r="R66" s="462">
        <v>0</v>
      </c>
      <c r="S66" s="462">
        <v>0</v>
      </c>
      <c r="T66" s="462">
        <v>0</v>
      </c>
      <c r="U66" s="462">
        <v>0</v>
      </c>
      <c r="V66" s="462">
        <v>0</v>
      </c>
      <c r="W66" s="462">
        <v>0</v>
      </c>
      <c r="X66" s="462">
        <v>0</v>
      </c>
      <c r="Y66" s="462">
        <v>0</v>
      </c>
      <c r="Z66" s="462">
        <v>0</v>
      </c>
      <c r="AA66" s="462">
        <v>0</v>
      </c>
      <c r="AB66" s="462">
        <v>0</v>
      </c>
      <c r="AC66" s="462">
        <v>0</v>
      </c>
      <c r="AD66" s="462">
        <v>0</v>
      </c>
      <c r="AE66" s="462">
        <v>0</v>
      </c>
      <c r="AF66" s="462">
        <v>0</v>
      </c>
      <c r="AG66" s="462">
        <v>0</v>
      </c>
      <c r="AH66" s="462">
        <v>0</v>
      </c>
      <c r="AI66" s="462">
        <v>0</v>
      </c>
      <c r="AJ66" s="462">
        <v>0</v>
      </c>
      <c r="AK66" s="462">
        <v>0</v>
      </c>
      <c r="AL66" s="462">
        <v>0</v>
      </c>
      <c r="AM66" s="462">
        <v>0</v>
      </c>
      <c r="AN66" s="462">
        <v>0</v>
      </c>
      <c r="AO66" s="462">
        <v>0</v>
      </c>
      <c r="AP66" s="462">
        <v>0</v>
      </c>
      <c r="AQ66" s="462">
        <v>0</v>
      </c>
      <c r="AR66" s="462">
        <v>0</v>
      </c>
      <c r="AS66" s="462">
        <v>0</v>
      </c>
      <c r="AT66" s="462">
        <v>0</v>
      </c>
      <c r="AU66" s="462">
        <v>0</v>
      </c>
      <c r="AV66" s="462">
        <v>0</v>
      </c>
      <c r="AW66" s="462">
        <v>3701.1189723396283</v>
      </c>
      <c r="AX66" s="462">
        <v>3879.4762201879821</v>
      </c>
      <c r="AY66" s="462">
        <v>3954.9487763391671</v>
      </c>
      <c r="AZ66" s="462">
        <v>3976.5017224603553</v>
      </c>
      <c r="BA66" s="462">
        <v>4039.1869526586775</v>
      </c>
      <c r="BB66" s="462">
        <v>4047.9492757137332</v>
      </c>
      <c r="BC66" s="462">
        <v>4095.7139211030253</v>
      </c>
      <c r="BD66" s="462">
        <v>4155.4511707575939</v>
      </c>
      <c r="BE66" s="462">
        <v>4264.8160997697005</v>
      </c>
      <c r="BF66" s="462">
        <v>4430.1928291990698</v>
      </c>
      <c r="BG66" s="462">
        <v>4982.2220479022717</v>
      </c>
      <c r="BH66" s="462">
        <v>5358.5232143856638</v>
      </c>
      <c r="BI66" s="462">
        <v>5542.7845425748455</v>
      </c>
      <c r="BJ66" s="462">
        <v>5638.981269507407</v>
      </c>
      <c r="BK66" s="462">
        <v>5672.3868110197782</v>
      </c>
      <c r="BL66" s="462">
        <v>5784.247779948957</v>
      </c>
      <c r="BM66" s="462">
        <v>6368.6559862974682</v>
      </c>
      <c r="BN66" s="462">
        <v>6574.8805899650206</v>
      </c>
      <c r="BO66" s="462">
        <v>6421.4960479678057</v>
      </c>
      <c r="BP66" s="462">
        <v>6300.9443344154852</v>
      </c>
      <c r="BQ66" s="462">
        <v>0</v>
      </c>
      <c r="BR66" s="462">
        <v>0</v>
      </c>
      <c r="BS66" s="462">
        <v>0</v>
      </c>
      <c r="BT66" s="462">
        <v>0</v>
      </c>
      <c r="BU66" s="462">
        <v>0</v>
      </c>
      <c r="BV66" s="462">
        <v>0</v>
      </c>
      <c r="BW66" s="462">
        <v>0</v>
      </c>
      <c r="BX66" s="463">
        <v>0</v>
      </c>
      <c r="BY66" s="463">
        <v>0</v>
      </c>
      <c r="BZ66" s="463">
        <v>0</v>
      </c>
      <c r="CA66" s="463">
        <v>0</v>
      </c>
      <c r="CB66" s="463">
        <v>0</v>
      </c>
      <c r="CC66" s="463">
        <v>0</v>
      </c>
      <c r="CD66" s="463">
        <v>0</v>
      </c>
      <c r="CE66" s="463">
        <v>0</v>
      </c>
      <c r="CF66" s="463">
        <v>0</v>
      </c>
      <c r="CG66" s="463">
        <v>0</v>
      </c>
      <c r="CH66" s="464">
        <v>0</v>
      </c>
    </row>
    <row r="67" spans="1:86" x14ac:dyDescent="0.25">
      <c r="A67" s="599"/>
      <c r="B67" s="238" t="s">
        <v>865</v>
      </c>
      <c r="C67" s="598"/>
      <c r="D67" s="462">
        <v>0</v>
      </c>
      <c r="E67" s="462">
        <v>0</v>
      </c>
      <c r="F67" s="462">
        <v>0</v>
      </c>
      <c r="G67" s="462">
        <v>0</v>
      </c>
      <c r="H67" s="462">
        <v>0</v>
      </c>
      <c r="I67" s="462">
        <v>0</v>
      </c>
      <c r="J67" s="462">
        <v>0</v>
      </c>
      <c r="K67" s="462">
        <v>0</v>
      </c>
      <c r="L67" s="462">
        <v>0</v>
      </c>
      <c r="M67" s="462">
        <v>0</v>
      </c>
      <c r="N67" s="462">
        <v>0</v>
      </c>
      <c r="O67" s="462">
        <v>0</v>
      </c>
      <c r="P67" s="462">
        <v>0</v>
      </c>
      <c r="Q67" s="462">
        <v>0</v>
      </c>
      <c r="R67" s="462">
        <v>0</v>
      </c>
      <c r="S67" s="462">
        <v>0</v>
      </c>
      <c r="T67" s="462">
        <v>0</v>
      </c>
      <c r="U67" s="462">
        <v>0</v>
      </c>
      <c r="V67" s="462">
        <v>0</v>
      </c>
      <c r="W67" s="462">
        <v>0</v>
      </c>
      <c r="X67" s="462">
        <v>0</v>
      </c>
      <c r="Y67" s="462">
        <v>0</v>
      </c>
      <c r="Z67" s="462">
        <v>0</v>
      </c>
      <c r="AA67" s="462">
        <v>0</v>
      </c>
      <c r="AB67" s="462">
        <v>0</v>
      </c>
      <c r="AC67" s="462">
        <v>0</v>
      </c>
      <c r="AD67" s="462">
        <v>0</v>
      </c>
      <c r="AE67" s="462">
        <v>0</v>
      </c>
      <c r="AF67" s="462">
        <v>0</v>
      </c>
      <c r="AG67" s="462">
        <v>0</v>
      </c>
      <c r="AH67" s="462">
        <v>0</v>
      </c>
      <c r="AI67" s="462">
        <v>0</v>
      </c>
      <c r="AJ67" s="462">
        <v>0</v>
      </c>
      <c r="AK67" s="462">
        <v>0</v>
      </c>
      <c r="AL67" s="462">
        <v>0</v>
      </c>
      <c r="AM67" s="462">
        <v>0</v>
      </c>
      <c r="AN67" s="462">
        <v>0</v>
      </c>
      <c r="AO67" s="462">
        <v>0</v>
      </c>
      <c r="AP67" s="462">
        <v>0</v>
      </c>
      <c r="AQ67" s="462">
        <v>0</v>
      </c>
      <c r="AR67" s="462">
        <v>0</v>
      </c>
      <c r="AS67" s="462">
        <v>0</v>
      </c>
      <c r="AT67" s="462">
        <v>0</v>
      </c>
      <c r="AU67" s="462">
        <v>0</v>
      </c>
      <c r="AV67" s="462">
        <v>0</v>
      </c>
      <c r="AW67" s="462">
        <v>125.52794535828075</v>
      </c>
      <c r="AX67" s="462">
        <v>138.24777036538151</v>
      </c>
      <c r="AY67" s="462">
        <v>151.78463561363486</v>
      </c>
      <c r="AZ67" s="462">
        <v>175.68260579223855</v>
      </c>
      <c r="BA67" s="462">
        <v>188.67234378935717</v>
      </c>
      <c r="BB67" s="462">
        <v>204.36531576159729</v>
      </c>
      <c r="BC67" s="462">
        <v>211.35774596011365</v>
      </c>
      <c r="BD67" s="462">
        <v>230.31749594000709</v>
      </c>
      <c r="BE67" s="462">
        <v>234.90596435394562</v>
      </c>
      <c r="BF67" s="462">
        <v>243.69991952269118</v>
      </c>
      <c r="BG67" s="462">
        <v>263.51307158068249</v>
      </c>
      <c r="BH67" s="462">
        <v>282.92734622812657</v>
      </c>
      <c r="BI67" s="462">
        <v>302.84748605089942</v>
      </c>
      <c r="BJ67" s="462">
        <v>306.15600760400162</v>
      </c>
      <c r="BK67" s="462">
        <v>308.68535690633331</v>
      </c>
      <c r="BL67" s="462">
        <v>314.44364959749544</v>
      </c>
      <c r="BM67" s="462">
        <v>346.89894431598492</v>
      </c>
      <c r="BN67" s="462">
        <v>363.73987025494881</v>
      </c>
      <c r="BO67" s="462">
        <v>368.41872362773159</v>
      </c>
      <c r="BP67" s="462">
        <v>369.72705331078203</v>
      </c>
      <c r="BQ67" s="462">
        <v>0</v>
      </c>
      <c r="BR67" s="462">
        <v>0</v>
      </c>
      <c r="BS67" s="462">
        <v>0</v>
      </c>
      <c r="BT67" s="462">
        <v>0</v>
      </c>
      <c r="BU67" s="462">
        <v>0</v>
      </c>
      <c r="BV67" s="462">
        <v>0</v>
      </c>
      <c r="BW67" s="462">
        <v>0</v>
      </c>
      <c r="BX67" s="463">
        <v>0</v>
      </c>
      <c r="BY67" s="463">
        <v>0</v>
      </c>
      <c r="BZ67" s="463">
        <v>0</v>
      </c>
      <c r="CA67" s="463">
        <v>0</v>
      </c>
      <c r="CB67" s="463">
        <v>0</v>
      </c>
      <c r="CC67" s="463">
        <v>0</v>
      </c>
      <c r="CD67" s="463">
        <v>0</v>
      </c>
      <c r="CE67" s="463">
        <v>0</v>
      </c>
      <c r="CF67" s="463">
        <v>0</v>
      </c>
      <c r="CG67" s="463">
        <v>0</v>
      </c>
      <c r="CH67" s="464">
        <v>0</v>
      </c>
    </row>
    <row r="68" spans="1:86" x14ac:dyDescent="0.25">
      <c r="A68" s="599"/>
      <c r="B68" s="238" t="s">
        <v>866</v>
      </c>
      <c r="C68" s="598"/>
      <c r="D68" s="462">
        <v>0</v>
      </c>
      <c r="E68" s="462">
        <v>0</v>
      </c>
      <c r="F68" s="462">
        <v>0</v>
      </c>
      <c r="G68" s="462">
        <v>0</v>
      </c>
      <c r="H68" s="462">
        <v>0</v>
      </c>
      <c r="I68" s="462">
        <v>0</v>
      </c>
      <c r="J68" s="462">
        <v>0</v>
      </c>
      <c r="K68" s="462">
        <v>0</v>
      </c>
      <c r="L68" s="462">
        <v>0</v>
      </c>
      <c r="M68" s="462">
        <v>0</v>
      </c>
      <c r="N68" s="462">
        <v>0</v>
      </c>
      <c r="O68" s="462">
        <v>0</v>
      </c>
      <c r="P68" s="462">
        <v>0</v>
      </c>
      <c r="Q68" s="462">
        <v>0</v>
      </c>
      <c r="R68" s="462">
        <v>0</v>
      </c>
      <c r="S68" s="462">
        <v>0</v>
      </c>
      <c r="T68" s="462">
        <v>0</v>
      </c>
      <c r="U68" s="462">
        <v>0</v>
      </c>
      <c r="V68" s="462">
        <v>0</v>
      </c>
      <c r="W68" s="462">
        <v>0</v>
      </c>
      <c r="X68" s="462">
        <v>0</v>
      </c>
      <c r="Y68" s="462">
        <v>0</v>
      </c>
      <c r="Z68" s="462">
        <v>0</v>
      </c>
      <c r="AA68" s="462">
        <v>0</v>
      </c>
      <c r="AB68" s="462">
        <v>0</v>
      </c>
      <c r="AC68" s="462">
        <v>0</v>
      </c>
      <c r="AD68" s="462">
        <v>0</v>
      </c>
      <c r="AE68" s="462">
        <v>0</v>
      </c>
      <c r="AF68" s="462">
        <v>0</v>
      </c>
      <c r="AG68" s="462">
        <v>0</v>
      </c>
      <c r="AH68" s="462">
        <v>0</v>
      </c>
      <c r="AI68" s="462">
        <v>0</v>
      </c>
      <c r="AJ68" s="462">
        <v>0</v>
      </c>
      <c r="AK68" s="462">
        <v>0</v>
      </c>
      <c r="AL68" s="462">
        <v>0</v>
      </c>
      <c r="AM68" s="462">
        <v>0</v>
      </c>
      <c r="AN68" s="462">
        <v>0</v>
      </c>
      <c r="AO68" s="462">
        <v>0</v>
      </c>
      <c r="AP68" s="462">
        <v>0</v>
      </c>
      <c r="AQ68" s="462">
        <v>0</v>
      </c>
      <c r="AR68" s="462">
        <v>0</v>
      </c>
      <c r="AS68" s="462">
        <v>0</v>
      </c>
      <c r="AT68" s="462">
        <v>0</v>
      </c>
      <c r="AU68" s="462">
        <v>0</v>
      </c>
      <c r="AV68" s="462">
        <v>0</v>
      </c>
      <c r="AW68" s="462">
        <v>403.32687418786554</v>
      </c>
      <c r="AX68" s="462">
        <v>437.74491533473213</v>
      </c>
      <c r="AY68" s="462">
        <v>443.78631418828036</v>
      </c>
      <c r="AZ68" s="462">
        <v>494.67345354434235</v>
      </c>
      <c r="BA68" s="462">
        <v>575.62593099703508</v>
      </c>
      <c r="BB68" s="462">
        <v>598.79799240691273</v>
      </c>
      <c r="BC68" s="462">
        <v>599.05993876202024</v>
      </c>
      <c r="BD68" s="462">
        <v>600.25181676785212</v>
      </c>
      <c r="BE68" s="462">
        <v>599.63101597696163</v>
      </c>
      <c r="BF68" s="462">
        <v>598.27074453178409</v>
      </c>
      <c r="BG68" s="462">
        <v>612.33613318544917</v>
      </c>
      <c r="BH68" s="462">
        <v>630.42170038407562</v>
      </c>
      <c r="BI68" s="462">
        <v>631.14823281702968</v>
      </c>
      <c r="BJ68" s="462">
        <v>620.78001352644549</v>
      </c>
      <c r="BK68" s="462">
        <v>598.85389796797733</v>
      </c>
      <c r="BL68" s="462">
        <v>572.09348621774939</v>
      </c>
      <c r="BM68" s="462">
        <v>590.49702782687677</v>
      </c>
      <c r="BN68" s="462">
        <v>592.48180823508562</v>
      </c>
      <c r="BO68" s="462">
        <v>574.20186106903498</v>
      </c>
      <c r="BP68" s="462">
        <v>558.47372937024522</v>
      </c>
      <c r="BQ68" s="462">
        <v>0</v>
      </c>
      <c r="BR68" s="462">
        <v>0</v>
      </c>
      <c r="BS68" s="462">
        <v>0</v>
      </c>
      <c r="BT68" s="462">
        <v>0</v>
      </c>
      <c r="BU68" s="462">
        <v>0</v>
      </c>
      <c r="BV68" s="462">
        <v>0</v>
      </c>
      <c r="BW68" s="462">
        <v>0</v>
      </c>
      <c r="BX68" s="463">
        <v>0</v>
      </c>
      <c r="BY68" s="463">
        <v>0</v>
      </c>
      <c r="BZ68" s="463">
        <v>0</v>
      </c>
      <c r="CA68" s="463">
        <v>0</v>
      </c>
      <c r="CB68" s="463">
        <v>0</v>
      </c>
      <c r="CC68" s="463">
        <v>0</v>
      </c>
      <c r="CD68" s="463">
        <v>0</v>
      </c>
      <c r="CE68" s="463">
        <v>0</v>
      </c>
      <c r="CF68" s="463">
        <v>0</v>
      </c>
      <c r="CG68" s="463">
        <v>0</v>
      </c>
      <c r="CH68" s="464">
        <v>0</v>
      </c>
    </row>
    <row r="69" spans="1:86" ht="26.25" customHeight="1" x14ac:dyDescent="0.25">
      <c r="A69" s="599"/>
      <c r="B69" s="72" t="s">
        <v>873</v>
      </c>
      <c r="C69" s="598"/>
      <c r="D69" s="462">
        <v>0</v>
      </c>
      <c r="E69" s="462">
        <v>0</v>
      </c>
      <c r="F69" s="462">
        <v>0</v>
      </c>
      <c r="G69" s="462">
        <v>0</v>
      </c>
      <c r="H69" s="462">
        <v>0</v>
      </c>
      <c r="I69" s="462">
        <v>0</v>
      </c>
      <c r="J69" s="462">
        <v>0</v>
      </c>
      <c r="K69" s="462">
        <v>0</v>
      </c>
      <c r="L69" s="462">
        <v>0</v>
      </c>
      <c r="M69" s="462">
        <v>0</v>
      </c>
      <c r="N69" s="462">
        <v>0</v>
      </c>
      <c r="O69" s="462">
        <v>0</v>
      </c>
      <c r="P69" s="462">
        <v>0</v>
      </c>
      <c r="Q69" s="462">
        <v>0</v>
      </c>
      <c r="R69" s="462">
        <v>0</v>
      </c>
      <c r="S69" s="462">
        <v>0</v>
      </c>
      <c r="T69" s="462">
        <v>0</v>
      </c>
      <c r="U69" s="462">
        <v>0</v>
      </c>
      <c r="V69" s="462">
        <v>0</v>
      </c>
      <c r="W69" s="462">
        <v>0</v>
      </c>
      <c r="X69" s="462">
        <v>0</v>
      </c>
      <c r="Y69" s="462">
        <v>0</v>
      </c>
      <c r="Z69" s="462">
        <v>0</v>
      </c>
      <c r="AA69" s="462">
        <v>0</v>
      </c>
      <c r="AB69" s="462">
        <v>0</v>
      </c>
      <c r="AC69" s="462">
        <v>0</v>
      </c>
      <c r="AD69" s="462">
        <v>0</v>
      </c>
      <c r="AE69" s="462">
        <v>0</v>
      </c>
      <c r="AF69" s="462">
        <v>0</v>
      </c>
      <c r="AG69" s="462">
        <v>0</v>
      </c>
      <c r="AH69" s="462">
        <v>0</v>
      </c>
      <c r="AI69" s="462">
        <v>0</v>
      </c>
      <c r="AJ69" s="462">
        <v>0</v>
      </c>
      <c r="AK69" s="462">
        <v>0</v>
      </c>
      <c r="AL69" s="462">
        <v>0</v>
      </c>
      <c r="AM69" s="462">
        <v>0</v>
      </c>
      <c r="AN69" s="462">
        <v>0</v>
      </c>
      <c r="AO69" s="462">
        <v>0</v>
      </c>
      <c r="AP69" s="462">
        <v>0</v>
      </c>
      <c r="AQ69" s="462">
        <v>0</v>
      </c>
      <c r="AR69" s="462">
        <v>0</v>
      </c>
      <c r="AS69" s="462">
        <v>545.39285479043406</v>
      </c>
      <c r="AT69" s="462">
        <v>5185.2003532230265</v>
      </c>
      <c r="AU69" s="462">
        <v>3235.2548276890134</v>
      </c>
      <c r="AV69" s="462">
        <v>3795.7046530859507</v>
      </c>
      <c r="AW69" s="462">
        <v>0</v>
      </c>
      <c r="AX69" s="462">
        <v>0</v>
      </c>
      <c r="AY69" s="462">
        <v>0</v>
      </c>
      <c r="AZ69" s="462">
        <v>0</v>
      </c>
      <c r="BA69" s="462">
        <v>0</v>
      </c>
      <c r="BB69" s="462">
        <v>0</v>
      </c>
      <c r="BC69" s="462">
        <v>0</v>
      </c>
      <c r="BD69" s="462">
        <v>0</v>
      </c>
      <c r="BE69" s="462">
        <v>0</v>
      </c>
      <c r="BF69" s="462">
        <v>0</v>
      </c>
      <c r="BG69" s="462">
        <v>0</v>
      </c>
      <c r="BH69" s="462">
        <v>0</v>
      </c>
      <c r="BI69" s="462">
        <v>0</v>
      </c>
      <c r="BJ69" s="462">
        <v>0</v>
      </c>
      <c r="BK69" s="462">
        <v>0</v>
      </c>
      <c r="BL69" s="462">
        <v>0</v>
      </c>
      <c r="BM69" s="462">
        <v>0</v>
      </c>
      <c r="BN69" s="462">
        <v>0</v>
      </c>
      <c r="BO69" s="462">
        <v>0</v>
      </c>
      <c r="BP69" s="462">
        <v>0</v>
      </c>
      <c r="BQ69" s="462">
        <v>0</v>
      </c>
      <c r="BR69" s="462">
        <v>0</v>
      </c>
      <c r="BS69" s="462">
        <v>0</v>
      </c>
      <c r="BT69" s="462">
        <v>0</v>
      </c>
      <c r="BU69" s="462">
        <v>0</v>
      </c>
      <c r="BV69" s="462">
        <v>0</v>
      </c>
      <c r="BW69" s="462">
        <v>0</v>
      </c>
      <c r="BX69" s="463">
        <v>0</v>
      </c>
      <c r="BY69" s="463">
        <v>0</v>
      </c>
      <c r="BZ69" s="463">
        <v>0</v>
      </c>
      <c r="CA69" s="463">
        <v>0</v>
      </c>
      <c r="CB69" s="463">
        <v>0</v>
      </c>
      <c r="CC69" s="463">
        <v>0</v>
      </c>
      <c r="CD69" s="463">
        <v>0</v>
      </c>
      <c r="CE69" s="463">
        <v>0</v>
      </c>
      <c r="CF69" s="463">
        <v>0</v>
      </c>
      <c r="CG69" s="463">
        <v>0</v>
      </c>
      <c r="CH69" s="464">
        <v>0</v>
      </c>
    </row>
    <row r="70" spans="1:86" x14ac:dyDescent="0.25">
      <c r="A70" s="599"/>
      <c r="B70" s="238" t="s">
        <v>864</v>
      </c>
      <c r="C70" s="598"/>
      <c r="D70" s="462">
        <v>0</v>
      </c>
      <c r="E70" s="462">
        <v>0</v>
      </c>
      <c r="F70" s="462">
        <v>0</v>
      </c>
      <c r="G70" s="462">
        <v>0</v>
      </c>
      <c r="H70" s="462">
        <v>0</v>
      </c>
      <c r="I70" s="462">
        <v>0</v>
      </c>
      <c r="J70" s="462">
        <v>0</v>
      </c>
      <c r="K70" s="462">
        <v>0</v>
      </c>
      <c r="L70" s="462">
        <v>0</v>
      </c>
      <c r="M70" s="462">
        <v>0</v>
      </c>
      <c r="N70" s="462">
        <v>0</v>
      </c>
      <c r="O70" s="462">
        <v>0</v>
      </c>
      <c r="P70" s="462">
        <v>0</v>
      </c>
      <c r="Q70" s="462">
        <v>0</v>
      </c>
      <c r="R70" s="462">
        <v>0</v>
      </c>
      <c r="S70" s="462">
        <v>0</v>
      </c>
      <c r="T70" s="462">
        <v>0</v>
      </c>
      <c r="U70" s="462">
        <v>0</v>
      </c>
      <c r="V70" s="462">
        <v>0</v>
      </c>
      <c r="W70" s="462">
        <v>0</v>
      </c>
      <c r="X70" s="462">
        <v>0</v>
      </c>
      <c r="Y70" s="462">
        <v>0</v>
      </c>
      <c r="Z70" s="462">
        <v>0</v>
      </c>
      <c r="AA70" s="462">
        <v>0</v>
      </c>
      <c r="AB70" s="462">
        <v>0</v>
      </c>
      <c r="AC70" s="462">
        <v>0</v>
      </c>
      <c r="AD70" s="462">
        <v>0</v>
      </c>
      <c r="AE70" s="462">
        <v>0</v>
      </c>
      <c r="AF70" s="462">
        <v>0</v>
      </c>
      <c r="AG70" s="462">
        <v>0</v>
      </c>
      <c r="AH70" s="462">
        <v>0</v>
      </c>
      <c r="AI70" s="462">
        <v>0</v>
      </c>
      <c r="AJ70" s="462">
        <v>0</v>
      </c>
      <c r="AK70" s="462">
        <v>0</v>
      </c>
      <c r="AL70" s="462">
        <v>0</v>
      </c>
      <c r="AM70" s="462">
        <v>0</v>
      </c>
      <c r="AN70" s="462">
        <v>0</v>
      </c>
      <c r="AO70" s="462">
        <v>0</v>
      </c>
      <c r="AP70" s="462">
        <v>0</v>
      </c>
      <c r="AQ70" s="462">
        <v>0</v>
      </c>
      <c r="AR70" s="462">
        <v>0</v>
      </c>
      <c r="AS70" s="462">
        <v>0</v>
      </c>
      <c r="AT70" s="462">
        <v>0</v>
      </c>
      <c r="AU70" s="462">
        <v>2867.0321776829855</v>
      </c>
      <c r="AV70" s="462">
        <v>3308.631670893225</v>
      </c>
      <c r="AW70" s="462">
        <v>0</v>
      </c>
      <c r="AX70" s="462">
        <v>0</v>
      </c>
      <c r="AY70" s="462">
        <v>0</v>
      </c>
      <c r="AZ70" s="462">
        <v>0</v>
      </c>
      <c r="BA70" s="462">
        <v>0</v>
      </c>
      <c r="BB70" s="462">
        <v>0</v>
      </c>
      <c r="BC70" s="462">
        <v>0</v>
      </c>
      <c r="BD70" s="462">
        <v>0</v>
      </c>
      <c r="BE70" s="462">
        <v>0</v>
      </c>
      <c r="BF70" s="462">
        <v>0</v>
      </c>
      <c r="BG70" s="462">
        <v>0</v>
      </c>
      <c r="BH70" s="462">
        <v>0</v>
      </c>
      <c r="BI70" s="462">
        <v>0</v>
      </c>
      <c r="BJ70" s="462">
        <v>0</v>
      </c>
      <c r="BK70" s="462">
        <v>0</v>
      </c>
      <c r="BL70" s="462">
        <v>0</v>
      </c>
      <c r="BM70" s="462">
        <v>0</v>
      </c>
      <c r="BN70" s="462">
        <v>0</v>
      </c>
      <c r="BO70" s="462">
        <v>0</v>
      </c>
      <c r="BP70" s="462">
        <v>0</v>
      </c>
      <c r="BQ70" s="462">
        <v>0</v>
      </c>
      <c r="BR70" s="462">
        <v>0</v>
      </c>
      <c r="BS70" s="462">
        <v>0</v>
      </c>
      <c r="BT70" s="462">
        <v>0</v>
      </c>
      <c r="BU70" s="462">
        <v>0</v>
      </c>
      <c r="BV70" s="462">
        <v>0</v>
      </c>
      <c r="BW70" s="462">
        <v>0</v>
      </c>
      <c r="BX70" s="463">
        <v>0</v>
      </c>
      <c r="BY70" s="463">
        <v>0</v>
      </c>
      <c r="BZ70" s="463">
        <v>0</v>
      </c>
      <c r="CA70" s="463">
        <v>0</v>
      </c>
      <c r="CB70" s="463">
        <v>0</v>
      </c>
      <c r="CC70" s="463">
        <v>0</v>
      </c>
      <c r="CD70" s="463">
        <v>0</v>
      </c>
      <c r="CE70" s="463">
        <v>0</v>
      </c>
      <c r="CF70" s="463">
        <v>0</v>
      </c>
      <c r="CG70" s="463">
        <v>0</v>
      </c>
      <c r="CH70" s="464">
        <v>0</v>
      </c>
    </row>
    <row r="71" spans="1:86" x14ac:dyDescent="0.25">
      <c r="A71" s="599"/>
      <c r="B71" s="238" t="s">
        <v>865</v>
      </c>
      <c r="C71" s="598"/>
      <c r="D71" s="462">
        <v>0</v>
      </c>
      <c r="E71" s="462">
        <v>0</v>
      </c>
      <c r="F71" s="462">
        <v>0</v>
      </c>
      <c r="G71" s="462">
        <v>0</v>
      </c>
      <c r="H71" s="462">
        <v>0</v>
      </c>
      <c r="I71" s="462">
        <v>0</v>
      </c>
      <c r="J71" s="462">
        <v>0</v>
      </c>
      <c r="K71" s="462">
        <v>0</v>
      </c>
      <c r="L71" s="462">
        <v>0</v>
      </c>
      <c r="M71" s="462">
        <v>0</v>
      </c>
      <c r="N71" s="462">
        <v>0</v>
      </c>
      <c r="O71" s="462">
        <v>0</v>
      </c>
      <c r="P71" s="462">
        <v>0</v>
      </c>
      <c r="Q71" s="462">
        <v>0</v>
      </c>
      <c r="R71" s="462">
        <v>0</v>
      </c>
      <c r="S71" s="462">
        <v>0</v>
      </c>
      <c r="T71" s="462">
        <v>0</v>
      </c>
      <c r="U71" s="462">
        <v>0</v>
      </c>
      <c r="V71" s="462">
        <v>0</v>
      </c>
      <c r="W71" s="462">
        <v>0</v>
      </c>
      <c r="X71" s="462">
        <v>0</v>
      </c>
      <c r="Y71" s="462">
        <v>0</v>
      </c>
      <c r="Z71" s="462">
        <v>0</v>
      </c>
      <c r="AA71" s="462">
        <v>0</v>
      </c>
      <c r="AB71" s="462">
        <v>0</v>
      </c>
      <c r="AC71" s="462">
        <v>0</v>
      </c>
      <c r="AD71" s="462">
        <v>0</v>
      </c>
      <c r="AE71" s="462">
        <v>0</v>
      </c>
      <c r="AF71" s="462">
        <v>0</v>
      </c>
      <c r="AG71" s="462">
        <v>0</v>
      </c>
      <c r="AH71" s="462">
        <v>0</v>
      </c>
      <c r="AI71" s="462">
        <v>0</v>
      </c>
      <c r="AJ71" s="462">
        <v>0</v>
      </c>
      <c r="AK71" s="462">
        <v>0</v>
      </c>
      <c r="AL71" s="462">
        <v>0</v>
      </c>
      <c r="AM71" s="462">
        <v>0</v>
      </c>
      <c r="AN71" s="462">
        <v>0</v>
      </c>
      <c r="AO71" s="462">
        <v>0</v>
      </c>
      <c r="AP71" s="462">
        <v>0</v>
      </c>
      <c r="AQ71" s="462">
        <v>0</v>
      </c>
      <c r="AR71" s="462">
        <v>0</v>
      </c>
      <c r="AS71" s="462">
        <v>0</v>
      </c>
      <c r="AT71" s="462">
        <v>0</v>
      </c>
      <c r="AU71" s="462">
        <v>67.75495709268354</v>
      </c>
      <c r="AV71" s="462">
        <v>101.81349766236487</v>
      </c>
      <c r="AW71" s="462">
        <v>0</v>
      </c>
      <c r="AX71" s="462">
        <v>0</v>
      </c>
      <c r="AY71" s="462">
        <v>0</v>
      </c>
      <c r="AZ71" s="462">
        <v>0</v>
      </c>
      <c r="BA71" s="462">
        <v>0</v>
      </c>
      <c r="BB71" s="462">
        <v>0</v>
      </c>
      <c r="BC71" s="462">
        <v>0</v>
      </c>
      <c r="BD71" s="462">
        <v>0</v>
      </c>
      <c r="BE71" s="462">
        <v>0</v>
      </c>
      <c r="BF71" s="462">
        <v>0</v>
      </c>
      <c r="BG71" s="462">
        <v>0</v>
      </c>
      <c r="BH71" s="462">
        <v>0</v>
      </c>
      <c r="BI71" s="462">
        <v>0</v>
      </c>
      <c r="BJ71" s="462">
        <v>0</v>
      </c>
      <c r="BK71" s="462">
        <v>0</v>
      </c>
      <c r="BL71" s="462">
        <v>0</v>
      </c>
      <c r="BM71" s="462">
        <v>0</v>
      </c>
      <c r="BN71" s="462">
        <v>0</v>
      </c>
      <c r="BO71" s="462">
        <v>0</v>
      </c>
      <c r="BP71" s="462">
        <v>0</v>
      </c>
      <c r="BQ71" s="462">
        <v>0</v>
      </c>
      <c r="BR71" s="462">
        <v>0</v>
      </c>
      <c r="BS71" s="462">
        <v>0</v>
      </c>
      <c r="BT71" s="462">
        <v>0</v>
      </c>
      <c r="BU71" s="462">
        <v>0</v>
      </c>
      <c r="BV71" s="462">
        <v>0</v>
      </c>
      <c r="BW71" s="462">
        <v>0</v>
      </c>
      <c r="BX71" s="463">
        <v>0</v>
      </c>
      <c r="BY71" s="463">
        <v>0</v>
      </c>
      <c r="BZ71" s="463">
        <v>0</v>
      </c>
      <c r="CA71" s="463">
        <v>0</v>
      </c>
      <c r="CB71" s="463">
        <v>0</v>
      </c>
      <c r="CC71" s="463">
        <v>0</v>
      </c>
      <c r="CD71" s="463">
        <v>0</v>
      </c>
      <c r="CE71" s="463">
        <v>0</v>
      </c>
      <c r="CF71" s="463">
        <v>0</v>
      </c>
      <c r="CG71" s="463">
        <v>0</v>
      </c>
      <c r="CH71" s="464">
        <v>0</v>
      </c>
    </row>
    <row r="72" spans="1:86" x14ac:dyDescent="0.25">
      <c r="A72" s="599"/>
      <c r="B72" s="238" t="s">
        <v>866</v>
      </c>
      <c r="C72" s="598"/>
      <c r="D72" s="462">
        <v>0</v>
      </c>
      <c r="E72" s="462">
        <v>0</v>
      </c>
      <c r="F72" s="462">
        <v>0</v>
      </c>
      <c r="G72" s="462">
        <v>0</v>
      </c>
      <c r="H72" s="462">
        <v>0</v>
      </c>
      <c r="I72" s="462">
        <v>0</v>
      </c>
      <c r="J72" s="462">
        <v>0</v>
      </c>
      <c r="K72" s="462">
        <v>0</v>
      </c>
      <c r="L72" s="462">
        <v>0</v>
      </c>
      <c r="M72" s="462">
        <v>0</v>
      </c>
      <c r="N72" s="462">
        <v>0</v>
      </c>
      <c r="O72" s="462">
        <v>0</v>
      </c>
      <c r="P72" s="462">
        <v>0</v>
      </c>
      <c r="Q72" s="462">
        <v>0</v>
      </c>
      <c r="R72" s="462">
        <v>0</v>
      </c>
      <c r="S72" s="462">
        <v>0</v>
      </c>
      <c r="T72" s="462">
        <v>0</v>
      </c>
      <c r="U72" s="462">
        <v>0</v>
      </c>
      <c r="V72" s="462">
        <v>0</v>
      </c>
      <c r="W72" s="462">
        <v>0</v>
      </c>
      <c r="X72" s="462">
        <v>0</v>
      </c>
      <c r="Y72" s="462">
        <v>0</v>
      </c>
      <c r="Z72" s="462">
        <v>0</v>
      </c>
      <c r="AA72" s="462">
        <v>0</v>
      </c>
      <c r="AB72" s="462">
        <v>0</v>
      </c>
      <c r="AC72" s="462">
        <v>0</v>
      </c>
      <c r="AD72" s="462">
        <v>0</v>
      </c>
      <c r="AE72" s="462">
        <v>0</v>
      </c>
      <c r="AF72" s="462">
        <v>0</v>
      </c>
      <c r="AG72" s="462">
        <v>0</v>
      </c>
      <c r="AH72" s="462">
        <v>0</v>
      </c>
      <c r="AI72" s="462">
        <v>0</v>
      </c>
      <c r="AJ72" s="462">
        <v>0</v>
      </c>
      <c r="AK72" s="462">
        <v>0</v>
      </c>
      <c r="AL72" s="462">
        <v>0</v>
      </c>
      <c r="AM72" s="462">
        <v>0</v>
      </c>
      <c r="AN72" s="462">
        <v>0</v>
      </c>
      <c r="AO72" s="462">
        <v>0</v>
      </c>
      <c r="AP72" s="462">
        <v>0</v>
      </c>
      <c r="AQ72" s="462">
        <v>0</v>
      </c>
      <c r="AR72" s="462">
        <v>0</v>
      </c>
      <c r="AS72" s="462">
        <v>0</v>
      </c>
      <c r="AT72" s="462">
        <v>0</v>
      </c>
      <c r="AU72" s="462">
        <v>300.46769291334437</v>
      </c>
      <c r="AV72" s="462">
        <v>385.25948453036091</v>
      </c>
      <c r="AW72" s="462">
        <v>0</v>
      </c>
      <c r="AX72" s="462">
        <v>0</v>
      </c>
      <c r="AY72" s="462">
        <v>0</v>
      </c>
      <c r="AZ72" s="462">
        <v>0</v>
      </c>
      <c r="BA72" s="462">
        <v>0</v>
      </c>
      <c r="BB72" s="462">
        <v>0</v>
      </c>
      <c r="BC72" s="462">
        <v>0</v>
      </c>
      <c r="BD72" s="462">
        <v>0</v>
      </c>
      <c r="BE72" s="462">
        <v>0</v>
      </c>
      <c r="BF72" s="462">
        <v>0</v>
      </c>
      <c r="BG72" s="462">
        <v>0</v>
      </c>
      <c r="BH72" s="462">
        <v>0</v>
      </c>
      <c r="BI72" s="462">
        <v>0</v>
      </c>
      <c r="BJ72" s="462">
        <v>0</v>
      </c>
      <c r="BK72" s="462">
        <v>0</v>
      </c>
      <c r="BL72" s="462">
        <v>0</v>
      </c>
      <c r="BM72" s="462">
        <v>0</v>
      </c>
      <c r="BN72" s="462">
        <v>0</v>
      </c>
      <c r="BO72" s="462">
        <v>0</v>
      </c>
      <c r="BP72" s="462">
        <v>0</v>
      </c>
      <c r="BQ72" s="462">
        <v>0</v>
      </c>
      <c r="BR72" s="462">
        <v>0</v>
      </c>
      <c r="BS72" s="462">
        <v>0</v>
      </c>
      <c r="BT72" s="462">
        <v>0</v>
      </c>
      <c r="BU72" s="462">
        <v>0</v>
      </c>
      <c r="BV72" s="462">
        <v>0</v>
      </c>
      <c r="BW72" s="462">
        <v>0</v>
      </c>
      <c r="BX72" s="463">
        <v>0</v>
      </c>
      <c r="BY72" s="463">
        <v>0</v>
      </c>
      <c r="BZ72" s="463">
        <v>0</v>
      </c>
      <c r="CA72" s="463">
        <v>0</v>
      </c>
      <c r="CB72" s="463">
        <v>0</v>
      </c>
      <c r="CC72" s="463">
        <v>0</v>
      </c>
      <c r="CD72" s="463">
        <v>0</v>
      </c>
      <c r="CE72" s="463">
        <v>0</v>
      </c>
      <c r="CF72" s="463">
        <v>0</v>
      </c>
      <c r="CG72" s="463">
        <v>0</v>
      </c>
      <c r="CH72" s="464">
        <v>0</v>
      </c>
    </row>
    <row r="73" spans="1:86" ht="26.25" customHeight="1" x14ac:dyDescent="0.25">
      <c r="A73" s="599"/>
      <c r="B73" s="72" t="s">
        <v>868</v>
      </c>
      <c r="C73" s="598"/>
      <c r="D73" s="462">
        <v>0</v>
      </c>
      <c r="E73" s="462">
        <v>0</v>
      </c>
      <c r="F73" s="462">
        <v>0</v>
      </c>
      <c r="G73" s="462">
        <v>0</v>
      </c>
      <c r="H73" s="462">
        <v>0</v>
      </c>
      <c r="I73" s="462">
        <v>0</v>
      </c>
      <c r="J73" s="462">
        <v>0</v>
      </c>
      <c r="K73" s="462">
        <v>0</v>
      </c>
      <c r="L73" s="462">
        <v>0</v>
      </c>
      <c r="M73" s="462">
        <v>0</v>
      </c>
      <c r="N73" s="462">
        <v>0</v>
      </c>
      <c r="O73" s="462">
        <v>0</v>
      </c>
      <c r="P73" s="462">
        <v>0</v>
      </c>
      <c r="Q73" s="462">
        <v>0</v>
      </c>
      <c r="R73" s="462">
        <v>0</v>
      </c>
      <c r="S73" s="462">
        <v>0</v>
      </c>
      <c r="T73" s="462">
        <v>0</v>
      </c>
      <c r="U73" s="462">
        <v>0</v>
      </c>
      <c r="V73" s="462">
        <v>0</v>
      </c>
      <c r="W73" s="462">
        <v>0</v>
      </c>
      <c r="X73" s="462">
        <v>0</v>
      </c>
      <c r="Y73" s="462">
        <v>0</v>
      </c>
      <c r="Z73" s="462">
        <v>320.81569951776072</v>
      </c>
      <c r="AA73" s="462">
        <v>347.94446879263057</v>
      </c>
      <c r="AB73" s="462">
        <v>412.30188119077781</v>
      </c>
      <c r="AC73" s="462">
        <v>463.21372858189932</v>
      </c>
      <c r="AD73" s="462">
        <v>1154.8888973501255</v>
      </c>
      <c r="AE73" s="462">
        <v>1284.1940423007584</v>
      </c>
      <c r="AF73" s="462">
        <v>1217.4512794930256</v>
      </c>
      <c r="AG73" s="462">
        <v>2668.6457802476502</v>
      </c>
      <c r="AH73" s="462">
        <v>2509.1033017500754</v>
      </c>
      <c r="AI73" s="462">
        <v>2474.9662458811222</v>
      </c>
      <c r="AJ73" s="462">
        <v>2797.5560070786341</v>
      </c>
      <c r="AK73" s="462">
        <v>3763.0769667531818</v>
      </c>
      <c r="AL73" s="462">
        <v>4261.9507078548613</v>
      </c>
      <c r="AM73" s="462">
        <v>4575.5231975381666</v>
      </c>
      <c r="AN73" s="462">
        <v>4805.4296505350958</v>
      </c>
      <c r="AO73" s="462">
        <v>4977.9568616271472</v>
      </c>
      <c r="AP73" s="462">
        <v>5288.198247224308</v>
      </c>
      <c r="AQ73" s="462">
        <v>5199.0143690774175</v>
      </c>
      <c r="AR73" s="462">
        <v>3906.4598156495981</v>
      </c>
      <c r="AS73" s="462">
        <v>3954.527098407716</v>
      </c>
      <c r="AT73" s="462">
        <v>0</v>
      </c>
      <c r="AU73" s="462">
        <v>0</v>
      </c>
      <c r="AV73" s="462">
        <v>0</v>
      </c>
      <c r="AW73" s="462">
        <v>0</v>
      </c>
      <c r="AX73" s="462">
        <v>0</v>
      </c>
      <c r="AY73" s="462">
        <v>0</v>
      </c>
      <c r="AZ73" s="462">
        <v>0</v>
      </c>
      <c r="BA73" s="462">
        <v>0</v>
      </c>
      <c r="BB73" s="462">
        <v>0</v>
      </c>
      <c r="BC73" s="462">
        <v>0</v>
      </c>
      <c r="BD73" s="462">
        <v>0</v>
      </c>
      <c r="BE73" s="462">
        <v>0</v>
      </c>
      <c r="BF73" s="462">
        <v>0</v>
      </c>
      <c r="BG73" s="462">
        <v>0</v>
      </c>
      <c r="BH73" s="462">
        <v>0</v>
      </c>
      <c r="BI73" s="462">
        <v>0</v>
      </c>
      <c r="BJ73" s="462">
        <v>0</v>
      </c>
      <c r="BK73" s="462">
        <v>0</v>
      </c>
      <c r="BL73" s="462">
        <v>0</v>
      </c>
      <c r="BM73" s="462">
        <v>0</v>
      </c>
      <c r="BN73" s="462">
        <v>0</v>
      </c>
      <c r="BO73" s="462">
        <v>0</v>
      </c>
      <c r="BP73" s="462">
        <v>0</v>
      </c>
      <c r="BQ73" s="462">
        <v>0</v>
      </c>
      <c r="BR73" s="462">
        <v>0</v>
      </c>
      <c r="BS73" s="462">
        <v>0</v>
      </c>
      <c r="BT73" s="462">
        <v>0</v>
      </c>
      <c r="BU73" s="462">
        <v>0</v>
      </c>
      <c r="BV73" s="462">
        <v>0</v>
      </c>
      <c r="BW73" s="462">
        <v>0</v>
      </c>
      <c r="BX73" s="463">
        <v>0</v>
      </c>
      <c r="BY73" s="463">
        <v>0</v>
      </c>
      <c r="BZ73" s="463">
        <v>0</v>
      </c>
      <c r="CA73" s="463">
        <v>0</v>
      </c>
      <c r="CB73" s="463">
        <v>0</v>
      </c>
      <c r="CC73" s="463">
        <v>0</v>
      </c>
      <c r="CD73" s="463">
        <v>0</v>
      </c>
      <c r="CE73" s="463">
        <v>0</v>
      </c>
      <c r="CF73" s="463">
        <v>0</v>
      </c>
      <c r="CG73" s="463">
        <v>0</v>
      </c>
      <c r="CH73" s="464">
        <v>0</v>
      </c>
    </row>
    <row r="74" spans="1:86" ht="26.25" customHeight="1" x14ac:dyDescent="0.25">
      <c r="A74" s="51"/>
      <c r="B74" s="51" t="s">
        <v>869</v>
      </c>
      <c r="C74" s="598"/>
      <c r="D74" s="462"/>
      <c r="E74" s="462"/>
      <c r="F74" s="462"/>
      <c r="G74" s="462"/>
      <c r="H74" s="462"/>
      <c r="I74" s="462"/>
      <c r="J74" s="462"/>
      <c r="K74" s="462"/>
      <c r="L74" s="462"/>
      <c r="M74" s="462"/>
      <c r="N74" s="462"/>
      <c r="O74" s="462"/>
      <c r="P74" s="462"/>
      <c r="Q74" s="462"/>
      <c r="R74" s="462"/>
      <c r="S74" s="462"/>
      <c r="T74" s="462"/>
      <c r="U74" s="462"/>
      <c r="V74" s="462"/>
      <c r="W74" s="462"/>
      <c r="X74" s="462"/>
      <c r="Y74" s="462"/>
      <c r="Z74" s="462"/>
      <c r="AA74" s="462"/>
      <c r="AB74" s="462"/>
      <c r="AC74" s="462"/>
      <c r="AD74" s="462"/>
      <c r="AE74" s="462"/>
      <c r="AF74" s="462"/>
      <c r="AG74" s="462"/>
      <c r="AH74" s="462"/>
      <c r="AI74" s="462"/>
      <c r="AJ74" s="462"/>
      <c r="AK74" s="462"/>
      <c r="AL74" s="462"/>
      <c r="AM74" s="462"/>
      <c r="AN74" s="462"/>
      <c r="AO74" s="462"/>
      <c r="AP74" s="462"/>
      <c r="AQ74" s="462"/>
      <c r="AR74" s="462"/>
      <c r="AS74" s="462"/>
      <c r="AT74" s="462"/>
      <c r="AU74" s="462"/>
      <c r="AV74" s="462"/>
      <c r="AW74" s="462"/>
      <c r="AX74" s="462"/>
      <c r="AY74" s="462"/>
      <c r="AZ74" s="462"/>
      <c r="BA74" s="462"/>
      <c r="BB74" s="462"/>
      <c r="BC74" s="462"/>
      <c r="BD74" s="462"/>
      <c r="BE74" s="462"/>
      <c r="BF74" s="462"/>
      <c r="BG74" s="462"/>
      <c r="BH74" s="462"/>
      <c r="BI74" s="462"/>
      <c r="BJ74" s="462"/>
      <c r="BK74" s="462"/>
      <c r="BL74" s="462"/>
      <c r="BM74" s="462"/>
      <c r="BN74" s="462"/>
      <c r="BO74" s="462"/>
      <c r="BP74" s="462"/>
      <c r="BQ74" s="462"/>
      <c r="BR74" s="462"/>
      <c r="BS74" s="462"/>
      <c r="BT74" s="462"/>
      <c r="BU74" s="462"/>
      <c r="BV74" s="462"/>
      <c r="BW74" s="462"/>
      <c r="BX74" s="463"/>
      <c r="BY74" s="463"/>
      <c r="BZ74" s="463"/>
      <c r="CA74" s="463"/>
      <c r="CB74" s="463"/>
      <c r="CC74" s="463"/>
      <c r="CD74" s="463"/>
      <c r="CE74" s="463"/>
      <c r="CF74" s="463"/>
      <c r="CG74" s="463"/>
      <c r="CH74" s="464"/>
    </row>
    <row r="75" spans="1:86" x14ac:dyDescent="0.25">
      <c r="A75" s="599"/>
      <c r="B75" s="72" t="s">
        <v>874</v>
      </c>
      <c r="C75" s="598"/>
      <c r="D75" s="462" t="s">
        <v>616</v>
      </c>
      <c r="E75" s="462" t="s">
        <v>616</v>
      </c>
      <c r="F75" s="462" t="s">
        <v>616</v>
      </c>
      <c r="G75" s="462" t="s">
        <v>616</v>
      </c>
      <c r="H75" s="462" t="s">
        <v>616</v>
      </c>
      <c r="I75" s="462" t="s">
        <v>616</v>
      </c>
      <c r="J75" s="462" t="s">
        <v>616</v>
      </c>
      <c r="K75" s="462" t="s">
        <v>616</v>
      </c>
      <c r="L75" s="462" t="s">
        <v>616</v>
      </c>
      <c r="M75" s="462" t="s">
        <v>616</v>
      </c>
      <c r="N75" s="462" t="s">
        <v>616</v>
      </c>
      <c r="O75" s="462" t="s">
        <v>616</v>
      </c>
      <c r="P75" s="462" t="s">
        <v>616</v>
      </c>
      <c r="Q75" s="462" t="s">
        <v>616</v>
      </c>
      <c r="R75" s="462" t="s">
        <v>616</v>
      </c>
      <c r="S75" s="462" t="s">
        <v>616</v>
      </c>
      <c r="T75" s="462" t="s">
        <v>616</v>
      </c>
      <c r="U75" s="462" t="s">
        <v>616</v>
      </c>
      <c r="V75" s="462" t="s">
        <v>616</v>
      </c>
      <c r="W75" s="462" t="s">
        <v>616</v>
      </c>
      <c r="X75" s="462" t="s">
        <v>616</v>
      </c>
      <c r="Y75" s="462" t="s">
        <v>616</v>
      </c>
      <c r="Z75" s="462" t="s">
        <v>616</v>
      </c>
      <c r="AA75" s="462" t="s">
        <v>616</v>
      </c>
      <c r="AB75" s="462" t="s">
        <v>616</v>
      </c>
      <c r="AC75" s="462" t="s">
        <v>616</v>
      </c>
      <c r="AD75" s="462" t="s">
        <v>616</v>
      </c>
      <c r="AE75" s="462" t="s">
        <v>616</v>
      </c>
      <c r="AF75" s="462" t="s">
        <v>616</v>
      </c>
      <c r="AG75" s="462" t="s">
        <v>616</v>
      </c>
      <c r="AH75" s="462" t="s">
        <v>616</v>
      </c>
      <c r="AI75" s="462" t="s">
        <v>616</v>
      </c>
      <c r="AJ75" s="462" t="s">
        <v>616</v>
      </c>
      <c r="AK75" s="462" t="s">
        <v>616</v>
      </c>
      <c r="AL75" s="462" t="s">
        <v>616</v>
      </c>
      <c r="AM75" s="462" t="s">
        <v>616</v>
      </c>
      <c r="AN75" s="462" t="s">
        <v>616</v>
      </c>
      <c r="AO75" s="462" t="s">
        <v>616</v>
      </c>
      <c r="AP75" s="462" t="s">
        <v>616</v>
      </c>
      <c r="AQ75" s="462" t="s">
        <v>616</v>
      </c>
      <c r="AR75" s="462" t="s">
        <v>616</v>
      </c>
      <c r="AS75" s="462" t="s">
        <v>616</v>
      </c>
      <c r="AT75" s="462" t="s">
        <v>616</v>
      </c>
      <c r="AU75" s="462">
        <v>2474.5373484336269</v>
      </c>
      <c r="AV75" s="462">
        <v>3289.8367494736362</v>
      </c>
      <c r="AW75" s="462">
        <v>3840.6522285855854</v>
      </c>
      <c r="AX75" s="462">
        <v>4064.8471254140386</v>
      </c>
      <c r="AY75" s="462">
        <v>4159.7076193117728</v>
      </c>
      <c r="AZ75" s="462">
        <v>4262.7372126439777</v>
      </c>
      <c r="BA75" s="462">
        <v>4406.658834409347</v>
      </c>
      <c r="BB75" s="462">
        <v>4434.4493715740055</v>
      </c>
      <c r="BC75" s="462">
        <v>4427.1811102559086</v>
      </c>
      <c r="BD75" s="462">
        <v>4449.8977408754208</v>
      </c>
      <c r="BE75" s="462">
        <v>4514.5970493282312</v>
      </c>
      <c r="BF75" s="462">
        <v>4833.2658643993072</v>
      </c>
      <c r="BG75" s="462">
        <v>5366.8415339179883</v>
      </c>
      <c r="BH75" s="462">
        <v>6081.3255773361907</v>
      </c>
      <c r="BI75" s="462">
        <v>6249.794155898373</v>
      </c>
      <c r="BJ75" s="462">
        <v>6350.1665290324581</v>
      </c>
      <c r="BK75" s="462">
        <v>6391.5457899651219</v>
      </c>
      <c r="BL75" s="462">
        <v>6503.8446425640022</v>
      </c>
      <c r="BM75" s="462">
        <v>7126.7317204891297</v>
      </c>
      <c r="BN75" s="462">
        <v>7338.1004488924982</v>
      </c>
      <c r="BO75" s="462">
        <v>7222.6020536579053</v>
      </c>
      <c r="BP75" s="462">
        <v>7087.9835524517184</v>
      </c>
      <c r="BQ75" s="462">
        <v>0</v>
      </c>
      <c r="BR75" s="462">
        <v>0</v>
      </c>
      <c r="BS75" s="462">
        <v>0</v>
      </c>
      <c r="BT75" s="462">
        <v>0</v>
      </c>
      <c r="BU75" s="462">
        <v>0</v>
      </c>
      <c r="BV75" s="462">
        <v>0</v>
      </c>
      <c r="BW75" s="462">
        <v>0</v>
      </c>
      <c r="BX75" s="463">
        <v>0</v>
      </c>
      <c r="BY75" s="463">
        <v>0</v>
      </c>
      <c r="BZ75" s="463">
        <v>0</v>
      </c>
      <c r="CA75" s="463">
        <v>0</v>
      </c>
      <c r="CB75" s="463">
        <v>0</v>
      </c>
      <c r="CC75" s="463">
        <v>0</v>
      </c>
      <c r="CD75" s="463">
        <v>0</v>
      </c>
      <c r="CE75" s="463">
        <v>0</v>
      </c>
      <c r="CF75" s="463">
        <v>0</v>
      </c>
      <c r="CG75" s="463">
        <v>0</v>
      </c>
      <c r="CH75" s="464">
        <v>0</v>
      </c>
    </row>
    <row r="76" spans="1:86" x14ac:dyDescent="0.25">
      <c r="A76" s="599"/>
      <c r="B76" s="238" t="s">
        <v>864</v>
      </c>
      <c r="C76" s="598"/>
      <c r="D76" s="462">
        <v>0</v>
      </c>
      <c r="E76" s="462">
        <v>0</v>
      </c>
      <c r="F76" s="462">
        <v>0</v>
      </c>
      <c r="G76" s="462">
        <v>0</v>
      </c>
      <c r="H76" s="462">
        <v>0</v>
      </c>
      <c r="I76" s="462">
        <v>0</v>
      </c>
      <c r="J76" s="462">
        <v>0</v>
      </c>
      <c r="K76" s="462">
        <v>0</v>
      </c>
      <c r="L76" s="462">
        <v>0</v>
      </c>
      <c r="M76" s="462">
        <v>0</v>
      </c>
      <c r="N76" s="462">
        <v>0</v>
      </c>
      <c r="O76" s="462">
        <v>0</v>
      </c>
      <c r="P76" s="462">
        <v>0</v>
      </c>
      <c r="Q76" s="462">
        <v>0</v>
      </c>
      <c r="R76" s="462">
        <v>0</v>
      </c>
      <c r="S76" s="462">
        <v>0</v>
      </c>
      <c r="T76" s="462">
        <v>0</v>
      </c>
      <c r="U76" s="462">
        <v>0</v>
      </c>
      <c r="V76" s="462">
        <v>0</v>
      </c>
      <c r="W76" s="462">
        <v>0</v>
      </c>
      <c r="X76" s="462">
        <v>0</v>
      </c>
      <c r="Y76" s="462">
        <v>0</v>
      </c>
      <c r="Z76" s="462">
        <v>0</v>
      </c>
      <c r="AA76" s="462">
        <v>0</v>
      </c>
      <c r="AB76" s="462">
        <v>0</v>
      </c>
      <c r="AC76" s="462">
        <v>0</v>
      </c>
      <c r="AD76" s="462">
        <v>0</v>
      </c>
      <c r="AE76" s="462">
        <v>0</v>
      </c>
      <c r="AF76" s="462">
        <v>0</v>
      </c>
      <c r="AG76" s="462">
        <v>0</v>
      </c>
      <c r="AH76" s="462">
        <v>0</v>
      </c>
      <c r="AI76" s="462">
        <v>0</v>
      </c>
      <c r="AJ76" s="462">
        <v>0</v>
      </c>
      <c r="AK76" s="462">
        <v>0</v>
      </c>
      <c r="AL76" s="462">
        <v>0</v>
      </c>
      <c r="AM76" s="462">
        <v>0</v>
      </c>
      <c r="AN76" s="462">
        <v>0</v>
      </c>
      <c r="AO76" s="462">
        <v>0</v>
      </c>
      <c r="AP76" s="462">
        <v>0</v>
      </c>
      <c r="AQ76" s="462">
        <v>0</v>
      </c>
      <c r="AR76" s="462">
        <v>0</v>
      </c>
      <c r="AS76" s="462">
        <v>0</v>
      </c>
      <c r="AT76" s="462">
        <v>0</v>
      </c>
      <c r="AU76" s="462">
        <v>0</v>
      </c>
      <c r="AV76" s="462">
        <v>0</v>
      </c>
      <c r="AW76" s="462">
        <v>0</v>
      </c>
      <c r="AX76" s="462">
        <v>3536.2314589909647</v>
      </c>
      <c r="AY76" s="462">
        <v>3612.2224588036893</v>
      </c>
      <c r="AZ76" s="462">
        <v>3646.6155832860054</v>
      </c>
      <c r="BA76" s="462">
        <v>3705.0297630495438</v>
      </c>
      <c r="BB76" s="462">
        <v>3706.8481158173095</v>
      </c>
      <c r="BC76" s="462">
        <v>3689.2712309242111</v>
      </c>
      <c r="BD76" s="462">
        <v>3697.1907329911</v>
      </c>
      <c r="BE76" s="462">
        <v>3755.8848617819731</v>
      </c>
      <c r="BF76" s="462">
        <v>4063.7948315125</v>
      </c>
      <c r="BG76" s="462">
        <v>4572.9292276344158</v>
      </c>
      <c r="BH76" s="462">
        <v>5198.7268957456154</v>
      </c>
      <c r="BI76" s="462">
        <v>5350.5194448558841</v>
      </c>
      <c r="BJ76" s="462">
        <v>5456.4724789407383</v>
      </c>
      <c r="BK76" s="462">
        <v>5514.8970914681577</v>
      </c>
      <c r="BL76" s="462">
        <v>5645.4040088852735</v>
      </c>
      <c r="BM76" s="462">
        <v>6214.9949861247869</v>
      </c>
      <c r="BN76" s="462">
        <v>6407.1916658599866</v>
      </c>
      <c r="BO76" s="462">
        <v>6298.3024288648194</v>
      </c>
      <c r="BP76" s="462">
        <v>6178.1830267790701</v>
      </c>
      <c r="BQ76" s="462">
        <v>0</v>
      </c>
      <c r="BR76" s="462">
        <v>0</v>
      </c>
      <c r="BS76" s="462">
        <v>0</v>
      </c>
      <c r="BT76" s="462">
        <v>0</v>
      </c>
      <c r="BU76" s="462">
        <v>0</v>
      </c>
      <c r="BV76" s="462">
        <v>0</v>
      </c>
      <c r="BW76" s="462">
        <v>0</v>
      </c>
      <c r="BX76" s="463">
        <v>0</v>
      </c>
      <c r="BY76" s="463">
        <v>0</v>
      </c>
      <c r="BZ76" s="463">
        <v>0</v>
      </c>
      <c r="CA76" s="463">
        <v>0</v>
      </c>
      <c r="CB76" s="463">
        <v>0</v>
      </c>
      <c r="CC76" s="463">
        <v>0</v>
      </c>
      <c r="CD76" s="463">
        <v>0</v>
      </c>
      <c r="CE76" s="463">
        <v>0</v>
      </c>
      <c r="CF76" s="463">
        <v>0</v>
      </c>
      <c r="CG76" s="463">
        <v>0</v>
      </c>
      <c r="CH76" s="464">
        <v>0</v>
      </c>
    </row>
    <row r="77" spans="1:86" x14ac:dyDescent="0.25">
      <c r="A77" s="599"/>
      <c r="B77" s="238" t="s">
        <v>865</v>
      </c>
      <c r="C77" s="598"/>
      <c r="D77" s="462">
        <v>0</v>
      </c>
      <c r="E77" s="462">
        <v>0</v>
      </c>
      <c r="F77" s="462">
        <v>0</v>
      </c>
      <c r="G77" s="462">
        <v>0</v>
      </c>
      <c r="H77" s="462">
        <v>0</v>
      </c>
      <c r="I77" s="462">
        <v>0</v>
      </c>
      <c r="J77" s="462">
        <v>0</v>
      </c>
      <c r="K77" s="462">
        <v>0</v>
      </c>
      <c r="L77" s="462">
        <v>0</v>
      </c>
      <c r="M77" s="462">
        <v>0</v>
      </c>
      <c r="N77" s="462">
        <v>0</v>
      </c>
      <c r="O77" s="462">
        <v>0</v>
      </c>
      <c r="P77" s="462">
        <v>0</v>
      </c>
      <c r="Q77" s="462">
        <v>0</v>
      </c>
      <c r="R77" s="462">
        <v>0</v>
      </c>
      <c r="S77" s="462">
        <v>0</v>
      </c>
      <c r="T77" s="462">
        <v>0</v>
      </c>
      <c r="U77" s="462">
        <v>0</v>
      </c>
      <c r="V77" s="462">
        <v>0</v>
      </c>
      <c r="W77" s="462">
        <v>0</v>
      </c>
      <c r="X77" s="462">
        <v>0</v>
      </c>
      <c r="Y77" s="462">
        <v>0</v>
      </c>
      <c r="Z77" s="462">
        <v>0</v>
      </c>
      <c r="AA77" s="462">
        <v>0</v>
      </c>
      <c r="AB77" s="462">
        <v>0</v>
      </c>
      <c r="AC77" s="462">
        <v>0</v>
      </c>
      <c r="AD77" s="462">
        <v>0</v>
      </c>
      <c r="AE77" s="462">
        <v>0</v>
      </c>
      <c r="AF77" s="462">
        <v>0</v>
      </c>
      <c r="AG77" s="462">
        <v>0</v>
      </c>
      <c r="AH77" s="462">
        <v>0</v>
      </c>
      <c r="AI77" s="462">
        <v>0</v>
      </c>
      <c r="AJ77" s="462">
        <v>0</v>
      </c>
      <c r="AK77" s="462">
        <v>0</v>
      </c>
      <c r="AL77" s="462">
        <v>0</v>
      </c>
      <c r="AM77" s="462">
        <v>0</v>
      </c>
      <c r="AN77" s="462">
        <v>0</v>
      </c>
      <c r="AO77" s="462">
        <v>0</v>
      </c>
      <c r="AP77" s="462">
        <v>0</v>
      </c>
      <c r="AQ77" s="462">
        <v>0</v>
      </c>
      <c r="AR77" s="462">
        <v>0</v>
      </c>
      <c r="AS77" s="462">
        <v>0</v>
      </c>
      <c r="AT77" s="462">
        <v>0</v>
      </c>
      <c r="AU77" s="462">
        <v>0</v>
      </c>
      <c r="AV77" s="462">
        <v>0</v>
      </c>
      <c r="AW77" s="462">
        <v>0</v>
      </c>
      <c r="AX77" s="462">
        <v>126.3654959981764</v>
      </c>
      <c r="AY77" s="462">
        <v>139.3476185170345</v>
      </c>
      <c r="AZ77" s="462">
        <v>160.96998422693434</v>
      </c>
      <c r="BA77" s="462">
        <v>170.488742808231</v>
      </c>
      <c r="BB77" s="462">
        <v>184.72888343942029</v>
      </c>
      <c r="BC77" s="462">
        <v>193.39384532366373</v>
      </c>
      <c r="BD77" s="462">
        <v>210.33509855084276</v>
      </c>
      <c r="BE77" s="462">
        <v>215.08429181100519</v>
      </c>
      <c r="BF77" s="462">
        <v>223.29208162394281</v>
      </c>
      <c r="BG77" s="462">
        <v>235.91364080146289</v>
      </c>
      <c r="BH77" s="462">
        <v>274.23253731240391</v>
      </c>
      <c r="BI77" s="462">
        <v>292.06918507032827</v>
      </c>
      <c r="BJ77" s="462">
        <v>296.19528034637653</v>
      </c>
      <c r="BK77" s="462">
        <v>299.84334338938766</v>
      </c>
      <c r="BL77" s="462">
        <v>307.18678036090461</v>
      </c>
      <c r="BM77" s="462">
        <v>339.07330416648347</v>
      </c>
      <c r="BN77" s="462">
        <v>355.82553013243734</v>
      </c>
      <c r="BO77" s="462">
        <v>362.2941640928197</v>
      </c>
      <c r="BP77" s="462">
        <v>363.44314228501605</v>
      </c>
      <c r="BQ77" s="462">
        <v>0</v>
      </c>
      <c r="BR77" s="462">
        <v>0</v>
      </c>
      <c r="BS77" s="462">
        <v>0</v>
      </c>
      <c r="BT77" s="462">
        <v>0</v>
      </c>
      <c r="BU77" s="462">
        <v>0</v>
      </c>
      <c r="BV77" s="462">
        <v>0</v>
      </c>
      <c r="BW77" s="462">
        <v>0</v>
      </c>
      <c r="BX77" s="463">
        <v>0</v>
      </c>
      <c r="BY77" s="463">
        <v>0</v>
      </c>
      <c r="BZ77" s="463">
        <v>0</v>
      </c>
      <c r="CA77" s="463">
        <v>0</v>
      </c>
      <c r="CB77" s="463">
        <v>0</v>
      </c>
      <c r="CC77" s="463">
        <v>0</v>
      </c>
      <c r="CD77" s="463">
        <v>0</v>
      </c>
      <c r="CE77" s="463">
        <v>0</v>
      </c>
      <c r="CF77" s="463">
        <v>0</v>
      </c>
      <c r="CG77" s="463">
        <v>0</v>
      </c>
      <c r="CH77" s="464">
        <v>0</v>
      </c>
    </row>
    <row r="78" spans="1:86" x14ac:dyDescent="0.25">
      <c r="A78" s="599"/>
      <c r="B78" s="238" t="s">
        <v>866</v>
      </c>
      <c r="C78" s="598"/>
      <c r="D78" s="462">
        <v>0</v>
      </c>
      <c r="E78" s="462">
        <v>0</v>
      </c>
      <c r="F78" s="462">
        <v>0</v>
      </c>
      <c r="G78" s="462">
        <v>0</v>
      </c>
      <c r="H78" s="462">
        <v>0</v>
      </c>
      <c r="I78" s="462">
        <v>0</v>
      </c>
      <c r="J78" s="462">
        <v>0</v>
      </c>
      <c r="K78" s="462">
        <v>0</v>
      </c>
      <c r="L78" s="462">
        <v>0</v>
      </c>
      <c r="M78" s="462">
        <v>0</v>
      </c>
      <c r="N78" s="462">
        <v>0</v>
      </c>
      <c r="O78" s="462">
        <v>0</v>
      </c>
      <c r="P78" s="462">
        <v>0</v>
      </c>
      <c r="Q78" s="462">
        <v>0</v>
      </c>
      <c r="R78" s="462">
        <v>0</v>
      </c>
      <c r="S78" s="462">
        <v>0</v>
      </c>
      <c r="T78" s="462">
        <v>0</v>
      </c>
      <c r="U78" s="462">
        <v>0</v>
      </c>
      <c r="V78" s="462">
        <v>0</v>
      </c>
      <c r="W78" s="462">
        <v>0</v>
      </c>
      <c r="X78" s="462">
        <v>0</v>
      </c>
      <c r="Y78" s="462">
        <v>0</v>
      </c>
      <c r="Z78" s="462">
        <v>0</v>
      </c>
      <c r="AA78" s="462">
        <v>0</v>
      </c>
      <c r="AB78" s="462">
        <v>0</v>
      </c>
      <c r="AC78" s="462">
        <v>0</v>
      </c>
      <c r="AD78" s="462">
        <v>0</v>
      </c>
      <c r="AE78" s="462">
        <v>0</v>
      </c>
      <c r="AF78" s="462">
        <v>0</v>
      </c>
      <c r="AG78" s="462">
        <v>0</v>
      </c>
      <c r="AH78" s="462">
        <v>0</v>
      </c>
      <c r="AI78" s="462">
        <v>0</v>
      </c>
      <c r="AJ78" s="462">
        <v>0</v>
      </c>
      <c r="AK78" s="462">
        <v>0</v>
      </c>
      <c r="AL78" s="462">
        <v>0</v>
      </c>
      <c r="AM78" s="462">
        <v>0</v>
      </c>
      <c r="AN78" s="462">
        <v>0</v>
      </c>
      <c r="AO78" s="462">
        <v>0</v>
      </c>
      <c r="AP78" s="462">
        <v>0</v>
      </c>
      <c r="AQ78" s="462">
        <v>0</v>
      </c>
      <c r="AR78" s="462">
        <v>0</v>
      </c>
      <c r="AS78" s="462">
        <v>0</v>
      </c>
      <c r="AT78" s="462">
        <v>0</v>
      </c>
      <c r="AU78" s="462">
        <v>0</v>
      </c>
      <c r="AV78" s="462">
        <v>0</v>
      </c>
      <c r="AW78" s="462">
        <v>0</v>
      </c>
      <c r="AX78" s="462">
        <v>402.25017042489714</v>
      </c>
      <c r="AY78" s="462">
        <v>408.13754199104926</v>
      </c>
      <c r="AZ78" s="462">
        <v>455.15082058244877</v>
      </c>
      <c r="BA78" s="462">
        <v>531.13991794389563</v>
      </c>
      <c r="BB78" s="462">
        <v>543.60068744503201</v>
      </c>
      <c r="BC78" s="462">
        <v>543.51624027205764</v>
      </c>
      <c r="BD78" s="462">
        <v>542.37190933347904</v>
      </c>
      <c r="BE78" s="462">
        <v>543.62789573525299</v>
      </c>
      <c r="BF78" s="462">
        <v>546.17895126286476</v>
      </c>
      <c r="BG78" s="462">
        <v>557.99866548210684</v>
      </c>
      <c r="BH78" s="462">
        <v>608.36614427817074</v>
      </c>
      <c r="BI78" s="462">
        <v>607.20552597215999</v>
      </c>
      <c r="BJ78" s="462">
        <v>597.49876974534186</v>
      </c>
      <c r="BK78" s="462">
        <v>576.80535510757602</v>
      </c>
      <c r="BL78" s="462">
        <v>551.2538533178232</v>
      </c>
      <c r="BM78" s="462">
        <v>572.66343019785859</v>
      </c>
      <c r="BN78" s="462">
        <v>575.08325290007565</v>
      </c>
      <c r="BO78" s="462">
        <v>562.0054607002653</v>
      </c>
      <c r="BP78" s="462">
        <v>546.35738338763304</v>
      </c>
      <c r="BQ78" s="462">
        <v>0</v>
      </c>
      <c r="BR78" s="462">
        <v>0</v>
      </c>
      <c r="BS78" s="462">
        <v>0</v>
      </c>
      <c r="BT78" s="462">
        <v>0</v>
      </c>
      <c r="BU78" s="462">
        <v>0</v>
      </c>
      <c r="BV78" s="462">
        <v>0</v>
      </c>
      <c r="BW78" s="462">
        <v>0</v>
      </c>
      <c r="BX78" s="463">
        <v>0</v>
      </c>
      <c r="BY78" s="463">
        <v>0</v>
      </c>
      <c r="BZ78" s="463">
        <v>0</v>
      </c>
      <c r="CA78" s="463">
        <v>0</v>
      </c>
      <c r="CB78" s="463">
        <v>0</v>
      </c>
      <c r="CC78" s="463">
        <v>0</v>
      </c>
      <c r="CD78" s="463">
        <v>0</v>
      </c>
      <c r="CE78" s="463">
        <v>0</v>
      </c>
      <c r="CF78" s="463">
        <v>0</v>
      </c>
      <c r="CG78" s="463">
        <v>0</v>
      </c>
      <c r="CH78" s="464">
        <v>0</v>
      </c>
    </row>
    <row r="79" spans="1:86" s="431" customFormat="1" ht="26.25" customHeight="1" thickBot="1" x14ac:dyDescent="0.3">
      <c r="A79" s="600"/>
      <c r="B79" s="601" t="s">
        <v>871</v>
      </c>
      <c r="C79" s="602"/>
      <c r="D79" s="470" t="s">
        <v>616</v>
      </c>
      <c r="E79" s="470" t="s">
        <v>616</v>
      </c>
      <c r="F79" s="470" t="s">
        <v>616</v>
      </c>
      <c r="G79" s="470" t="s">
        <v>616</v>
      </c>
      <c r="H79" s="470" t="s">
        <v>616</v>
      </c>
      <c r="I79" s="470" t="s">
        <v>616</v>
      </c>
      <c r="J79" s="470" t="s">
        <v>616</v>
      </c>
      <c r="K79" s="470" t="s">
        <v>616</v>
      </c>
      <c r="L79" s="470" t="s">
        <v>616</v>
      </c>
      <c r="M79" s="470" t="s">
        <v>616</v>
      </c>
      <c r="N79" s="470" t="s">
        <v>616</v>
      </c>
      <c r="O79" s="470" t="s">
        <v>616</v>
      </c>
      <c r="P79" s="470" t="s">
        <v>616</v>
      </c>
      <c r="Q79" s="470" t="s">
        <v>616</v>
      </c>
      <c r="R79" s="470" t="s">
        <v>616</v>
      </c>
      <c r="S79" s="470" t="s">
        <v>616</v>
      </c>
      <c r="T79" s="470" t="s">
        <v>616</v>
      </c>
      <c r="U79" s="470" t="s">
        <v>616</v>
      </c>
      <c r="V79" s="470" t="s">
        <v>616</v>
      </c>
      <c r="W79" s="470" t="s">
        <v>616</v>
      </c>
      <c r="X79" s="470" t="s">
        <v>616</v>
      </c>
      <c r="Y79" s="470" t="s">
        <v>616</v>
      </c>
      <c r="Z79" s="470" t="s">
        <v>616</v>
      </c>
      <c r="AA79" s="470" t="s">
        <v>616</v>
      </c>
      <c r="AB79" s="470" t="s">
        <v>616</v>
      </c>
      <c r="AC79" s="470" t="s">
        <v>616</v>
      </c>
      <c r="AD79" s="470" t="s">
        <v>616</v>
      </c>
      <c r="AE79" s="470" t="s">
        <v>616</v>
      </c>
      <c r="AF79" s="470" t="s">
        <v>616</v>
      </c>
      <c r="AG79" s="470" t="s">
        <v>616</v>
      </c>
      <c r="AH79" s="470" t="s">
        <v>616</v>
      </c>
      <c r="AI79" s="470" t="s">
        <v>616</v>
      </c>
      <c r="AJ79" s="470" t="s">
        <v>616</v>
      </c>
      <c r="AK79" s="470" t="s">
        <v>616</v>
      </c>
      <c r="AL79" s="470" t="s">
        <v>616</v>
      </c>
      <c r="AM79" s="470" t="s">
        <v>616</v>
      </c>
      <c r="AN79" s="470" t="s">
        <v>616</v>
      </c>
      <c r="AO79" s="470" t="s">
        <v>616</v>
      </c>
      <c r="AP79" s="470" t="s">
        <v>616</v>
      </c>
      <c r="AQ79" s="470" t="s">
        <v>616</v>
      </c>
      <c r="AR79" s="470" t="s">
        <v>616</v>
      </c>
      <c r="AS79" s="470" t="s">
        <v>616</v>
      </c>
      <c r="AT79" s="470" t="s">
        <v>616</v>
      </c>
      <c r="AU79" s="470">
        <v>760.71747925538648</v>
      </c>
      <c r="AV79" s="470">
        <v>505.86790361231431</v>
      </c>
      <c r="AW79" s="470">
        <v>389.32156330018955</v>
      </c>
      <c r="AX79" s="470">
        <v>390.62178047405723</v>
      </c>
      <c r="AY79" s="470">
        <v>390.81210682930777</v>
      </c>
      <c r="AZ79" s="470">
        <v>384.12056915295886</v>
      </c>
      <c r="BA79" s="470">
        <v>396.82639303572432</v>
      </c>
      <c r="BB79" s="470">
        <v>416.66321230823615</v>
      </c>
      <c r="BC79" s="470">
        <v>478.95049556924988</v>
      </c>
      <c r="BD79" s="470">
        <v>536.12274259003152</v>
      </c>
      <c r="BE79" s="470">
        <v>584.75603077237599</v>
      </c>
      <c r="BF79" s="470">
        <v>438.89762885423721</v>
      </c>
      <c r="BG79" s="470">
        <v>491.22971875041412</v>
      </c>
      <c r="BH79" s="470">
        <v>190.54668366167562</v>
      </c>
      <c r="BI79" s="470">
        <v>226.98610554440123</v>
      </c>
      <c r="BJ79" s="470">
        <v>215.75076160539678</v>
      </c>
      <c r="BK79" s="470">
        <v>188.38027592896776</v>
      </c>
      <c r="BL79" s="470">
        <v>166.94027320020001</v>
      </c>
      <c r="BM79" s="470">
        <v>179.32023795120071</v>
      </c>
      <c r="BN79" s="470">
        <v>193.0018195625569</v>
      </c>
      <c r="BO79" s="470">
        <v>141.51457900666679</v>
      </c>
      <c r="BP79" s="470">
        <v>141.16156464479343</v>
      </c>
      <c r="BQ79" s="470">
        <v>0</v>
      </c>
      <c r="BR79" s="470">
        <v>0</v>
      </c>
      <c r="BS79" s="470">
        <v>0</v>
      </c>
      <c r="BT79" s="470">
        <v>0</v>
      </c>
      <c r="BU79" s="470">
        <v>0</v>
      </c>
      <c r="BV79" s="470">
        <v>0</v>
      </c>
      <c r="BW79" s="470">
        <v>0</v>
      </c>
      <c r="BX79" s="470">
        <v>0</v>
      </c>
      <c r="BY79" s="470">
        <v>0</v>
      </c>
      <c r="BZ79" s="470">
        <v>0</v>
      </c>
      <c r="CA79" s="470">
        <v>0</v>
      </c>
      <c r="CB79" s="470">
        <v>0</v>
      </c>
      <c r="CC79" s="470">
        <v>0</v>
      </c>
      <c r="CD79" s="470">
        <v>0</v>
      </c>
      <c r="CE79" s="470">
        <v>0</v>
      </c>
      <c r="CF79" s="470">
        <v>0</v>
      </c>
      <c r="CG79" s="470">
        <v>0</v>
      </c>
      <c r="CH79" s="471">
        <v>0</v>
      </c>
    </row>
    <row r="80" spans="1:86" ht="41.25" customHeight="1" x14ac:dyDescent="0.3">
      <c r="A80" s="490"/>
      <c r="B80" s="604" t="s">
        <v>875</v>
      </c>
      <c r="C80" s="476"/>
      <c r="D80" s="477" t="s">
        <v>680</v>
      </c>
      <c r="E80" s="477" t="s">
        <v>681</v>
      </c>
      <c r="F80" s="477" t="s">
        <v>682</v>
      </c>
      <c r="G80" s="477" t="s">
        <v>683</v>
      </c>
      <c r="H80" s="477" t="s">
        <v>684</v>
      </c>
      <c r="I80" s="477" t="s">
        <v>685</v>
      </c>
      <c r="J80" s="477" t="s">
        <v>686</v>
      </c>
      <c r="K80" s="477" t="s">
        <v>687</v>
      </c>
      <c r="L80" s="477" t="s">
        <v>688</v>
      </c>
      <c r="M80" s="477" t="s">
        <v>689</v>
      </c>
      <c r="N80" s="477" t="s">
        <v>690</v>
      </c>
      <c r="O80" s="477" t="s">
        <v>691</v>
      </c>
      <c r="P80" s="477" t="s">
        <v>692</v>
      </c>
      <c r="Q80" s="477" t="s">
        <v>693</v>
      </c>
      <c r="R80" s="477" t="s">
        <v>694</v>
      </c>
      <c r="S80" s="477" t="s">
        <v>695</v>
      </c>
      <c r="T80" s="477" t="s">
        <v>696</v>
      </c>
      <c r="U80" s="477" t="s">
        <v>697</v>
      </c>
      <c r="V80" s="477" t="s">
        <v>698</v>
      </c>
      <c r="W80" s="477" t="s">
        <v>699</v>
      </c>
      <c r="X80" s="477" t="s">
        <v>700</v>
      </c>
      <c r="Y80" s="477" t="s">
        <v>701</v>
      </c>
      <c r="Z80" s="477" t="s">
        <v>702</v>
      </c>
      <c r="AA80" s="477" t="s">
        <v>703</v>
      </c>
      <c r="AB80" s="477" t="s">
        <v>704</v>
      </c>
      <c r="AC80" s="477" t="s">
        <v>705</v>
      </c>
      <c r="AD80" s="477" t="s">
        <v>706</v>
      </c>
      <c r="AE80" s="477" t="s">
        <v>707</v>
      </c>
      <c r="AF80" s="477" t="s">
        <v>708</v>
      </c>
      <c r="AG80" s="477" t="s">
        <v>709</v>
      </c>
      <c r="AH80" s="477" t="s">
        <v>710</v>
      </c>
      <c r="AI80" s="477" t="s">
        <v>711</v>
      </c>
      <c r="AJ80" s="477" t="s">
        <v>712</v>
      </c>
      <c r="AK80" s="477" t="s">
        <v>713</v>
      </c>
      <c r="AL80" s="477" t="s">
        <v>714</v>
      </c>
      <c r="AM80" s="477" t="s">
        <v>715</v>
      </c>
      <c r="AN80" s="477" t="s">
        <v>716</v>
      </c>
      <c r="AO80" s="477" t="s">
        <v>717</v>
      </c>
      <c r="AP80" s="477" t="s">
        <v>718</v>
      </c>
      <c r="AQ80" s="477" t="s">
        <v>719</v>
      </c>
      <c r="AR80" s="477" t="s">
        <v>720</v>
      </c>
      <c r="AS80" s="477" t="s">
        <v>721</v>
      </c>
      <c r="AT80" s="477" t="s">
        <v>722</v>
      </c>
      <c r="AU80" s="477" t="s">
        <v>723</v>
      </c>
      <c r="AV80" s="477" t="s">
        <v>724</v>
      </c>
      <c r="AW80" s="477" t="s">
        <v>725</v>
      </c>
      <c r="AX80" s="477" t="s">
        <v>726</v>
      </c>
      <c r="AY80" s="477" t="s">
        <v>727</v>
      </c>
      <c r="AZ80" s="477" t="s">
        <v>728</v>
      </c>
      <c r="BA80" s="477" t="s">
        <v>729</v>
      </c>
      <c r="BB80" s="477" t="s">
        <v>730</v>
      </c>
      <c r="BC80" s="477" t="s">
        <v>731</v>
      </c>
      <c r="BD80" s="477" t="s">
        <v>732</v>
      </c>
      <c r="BE80" s="477" t="s">
        <v>733</v>
      </c>
      <c r="BF80" s="477" t="s">
        <v>734</v>
      </c>
      <c r="BG80" s="477" t="s">
        <v>735</v>
      </c>
      <c r="BH80" s="477" t="s">
        <v>736</v>
      </c>
      <c r="BI80" s="477" t="s">
        <v>737</v>
      </c>
      <c r="BJ80" s="477" t="s">
        <v>738</v>
      </c>
      <c r="BK80" s="477" t="s">
        <v>739</v>
      </c>
      <c r="BL80" s="477" t="s">
        <v>740</v>
      </c>
      <c r="BM80" s="477" t="s">
        <v>741</v>
      </c>
      <c r="BN80" s="477" t="s">
        <v>742</v>
      </c>
      <c r="BO80" s="477" t="s">
        <v>743</v>
      </c>
      <c r="BP80" s="477" t="s">
        <v>744</v>
      </c>
      <c r="BQ80" s="477" t="s">
        <v>745</v>
      </c>
      <c r="BR80" s="477" t="s">
        <v>746</v>
      </c>
      <c r="BS80" s="477" t="s">
        <v>747</v>
      </c>
      <c r="BT80" s="477" t="s">
        <v>748</v>
      </c>
      <c r="BU80" s="477" t="s">
        <v>749</v>
      </c>
      <c r="BV80" s="477" t="s">
        <v>750</v>
      </c>
      <c r="BW80" s="477" t="s">
        <v>751</v>
      </c>
      <c r="BX80" s="477" t="s">
        <v>752</v>
      </c>
      <c r="BY80" s="477" t="s">
        <v>753</v>
      </c>
      <c r="BZ80" s="477" t="s">
        <v>754</v>
      </c>
      <c r="CA80" s="477" t="s">
        <v>755</v>
      </c>
      <c r="CB80" s="477" t="s">
        <v>756</v>
      </c>
      <c r="CC80" s="477" t="s">
        <v>757</v>
      </c>
      <c r="CD80" s="477" t="s">
        <v>758</v>
      </c>
      <c r="CE80" s="477" t="s">
        <v>759</v>
      </c>
      <c r="CF80" s="477" t="s">
        <v>760</v>
      </c>
      <c r="CG80" s="477" t="s">
        <v>761</v>
      </c>
      <c r="CH80" s="478" t="s">
        <v>762</v>
      </c>
    </row>
    <row r="81" spans="1:86" s="287" customFormat="1" ht="26.25" customHeight="1" x14ac:dyDescent="0.3">
      <c r="A81" s="603"/>
      <c r="B81" s="79" t="s">
        <v>276</v>
      </c>
      <c r="C81" s="467"/>
      <c r="D81" s="457">
        <v>0</v>
      </c>
      <c r="E81" s="457">
        <v>0</v>
      </c>
      <c r="F81" s="457">
        <v>0</v>
      </c>
      <c r="G81" s="457">
        <v>0</v>
      </c>
      <c r="H81" s="457">
        <v>0</v>
      </c>
      <c r="I81" s="457">
        <v>0</v>
      </c>
      <c r="J81" s="457">
        <v>0</v>
      </c>
      <c r="K81" s="457">
        <v>0</v>
      </c>
      <c r="L81" s="457">
        <v>0</v>
      </c>
      <c r="M81" s="457">
        <v>0</v>
      </c>
      <c r="N81" s="457">
        <v>0</v>
      </c>
      <c r="O81" s="457">
        <v>0</v>
      </c>
      <c r="P81" s="457">
        <v>0</v>
      </c>
      <c r="Q81" s="457">
        <v>0</v>
      </c>
      <c r="R81" s="457">
        <v>0</v>
      </c>
      <c r="S81" s="457">
        <v>0</v>
      </c>
      <c r="T81" s="457">
        <v>0</v>
      </c>
      <c r="U81" s="457">
        <v>0</v>
      </c>
      <c r="V81" s="457">
        <v>0</v>
      </c>
      <c r="W81" s="457">
        <v>0</v>
      </c>
      <c r="X81" s="457">
        <v>0</v>
      </c>
      <c r="Y81" s="457">
        <v>0</v>
      </c>
      <c r="Z81" s="457">
        <v>0</v>
      </c>
      <c r="AA81" s="457">
        <v>0</v>
      </c>
      <c r="AB81" s="457">
        <v>0</v>
      </c>
      <c r="AC81" s="457">
        <v>0</v>
      </c>
      <c r="AD81" s="457">
        <v>0</v>
      </c>
      <c r="AE81" s="457">
        <v>0</v>
      </c>
      <c r="AF81" s="457">
        <v>0</v>
      </c>
      <c r="AG81" s="457">
        <v>0</v>
      </c>
      <c r="AH81" s="457">
        <v>5460</v>
      </c>
      <c r="AI81" s="457">
        <v>5396</v>
      </c>
      <c r="AJ81" s="457">
        <v>5800</v>
      </c>
      <c r="AK81" s="457">
        <v>6555</v>
      </c>
      <c r="AL81" s="457">
        <v>6950</v>
      </c>
      <c r="AM81" s="457">
        <v>7020</v>
      </c>
      <c r="AN81" s="457">
        <v>7230</v>
      </c>
      <c r="AO81" s="457">
        <v>7020</v>
      </c>
      <c r="AP81" s="457">
        <v>7050</v>
      </c>
      <c r="AQ81" s="457">
        <v>6875</v>
      </c>
      <c r="AR81" s="457">
        <v>5143</v>
      </c>
      <c r="AS81" s="457">
        <v>5201</v>
      </c>
      <c r="AT81" s="457">
        <v>6726</v>
      </c>
      <c r="AU81" s="457">
        <v>6367</v>
      </c>
      <c r="AV81" s="457">
        <v>6704</v>
      </c>
      <c r="AW81" s="457">
        <v>5466</v>
      </c>
      <c r="AX81" s="457">
        <v>5615</v>
      </c>
      <c r="AY81" s="457">
        <v>5690</v>
      </c>
      <c r="AZ81" s="457">
        <v>5618</v>
      </c>
      <c r="BA81" s="457">
        <v>5479</v>
      </c>
      <c r="BB81" s="457">
        <v>5306</v>
      </c>
      <c r="BC81" s="457">
        <v>5051</v>
      </c>
      <c r="BD81" s="457">
        <v>4761</v>
      </c>
      <c r="BE81" s="457">
        <v>4664</v>
      </c>
      <c r="BF81" s="457">
        <v>4625</v>
      </c>
      <c r="BG81" s="457">
        <v>4693</v>
      </c>
      <c r="BH81" s="457">
        <v>4915</v>
      </c>
      <c r="BI81" s="457">
        <v>5029</v>
      </c>
      <c r="BJ81" s="457">
        <v>5080</v>
      </c>
      <c r="BK81" s="457">
        <v>5068</v>
      </c>
      <c r="BL81" s="457">
        <v>5158</v>
      </c>
      <c r="BM81" s="457">
        <v>5571</v>
      </c>
      <c r="BN81" s="457">
        <v>5805</v>
      </c>
      <c r="BO81" s="457">
        <v>5874</v>
      </c>
      <c r="BP81" s="457">
        <v>5911</v>
      </c>
      <c r="BQ81" s="457">
        <v>0</v>
      </c>
      <c r="BR81" s="457">
        <v>0</v>
      </c>
      <c r="BS81" s="457">
        <v>0</v>
      </c>
      <c r="BT81" s="457">
        <v>0</v>
      </c>
      <c r="BU81" s="457">
        <v>0</v>
      </c>
      <c r="BV81" s="457">
        <v>0</v>
      </c>
      <c r="BW81" s="457">
        <v>0</v>
      </c>
      <c r="BX81" s="458">
        <v>0</v>
      </c>
      <c r="BY81" s="458">
        <v>0</v>
      </c>
      <c r="BZ81" s="458">
        <v>0</v>
      </c>
      <c r="CA81" s="458">
        <v>0</v>
      </c>
      <c r="CB81" s="458">
        <v>0</v>
      </c>
      <c r="CC81" s="458">
        <v>0</v>
      </c>
      <c r="CD81" s="458">
        <v>0</v>
      </c>
      <c r="CE81" s="458">
        <v>0</v>
      </c>
      <c r="CF81" s="458">
        <v>0</v>
      </c>
      <c r="CG81" s="458">
        <v>0</v>
      </c>
      <c r="CH81" s="466">
        <v>0</v>
      </c>
    </row>
    <row r="82" spans="1:86" ht="26.25" customHeight="1" x14ac:dyDescent="0.25">
      <c r="A82" s="74"/>
      <c r="B82" s="51" t="s">
        <v>846</v>
      </c>
      <c r="BX82" s="234"/>
      <c r="BY82" s="234"/>
      <c r="BZ82" s="234"/>
      <c r="CA82" s="234"/>
      <c r="CB82" s="234"/>
      <c r="CC82" s="234"/>
      <c r="CD82" s="234"/>
      <c r="CE82" s="234"/>
      <c r="CF82" s="234"/>
      <c r="CG82" s="234"/>
      <c r="CH82" s="258"/>
    </row>
    <row r="83" spans="1:86" x14ac:dyDescent="0.25">
      <c r="A83" s="599"/>
      <c r="B83" s="72" t="s">
        <v>847</v>
      </c>
      <c r="D83" s="462"/>
      <c r="E83" s="462"/>
      <c r="F83" s="462"/>
      <c r="G83" s="462"/>
      <c r="H83" s="462"/>
      <c r="I83" s="462"/>
      <c r="J83" s="462"/>
      <c r="K83" s="462"/>
      <c r="L83" s="462"/>
      <c r="M83" s="462"/>
      <c r="N83" s="462"/>
      <c r="O83" s="462"/>
      <c r="P83" s="462"/>
      <c r="Q83" s="462"/>
      <c r="R83" s="462"/>
      <c r="S83" s="462"/>
      <c r="T83" s="462"/>
      <c r="U83" s="462"/>
      <c r="V83" s="462"/>
      <c r="W83" s="462"/>
      <c r="X83" s="462"/>
      <c r="Y83" s="462"/>
      <c r="Z83" s="462"/>
      <c r="AA83" s="462"/>
      <c r="AB83" s="462"/>
      <c r="AC83" s="462"/>
      <c r="AD83" s="462"/>
      <c r="AE83" s="462"/>
      <c r="AF83" s="462"/>
      <c r="AG83" s="462"/>
      <c r="AH83" s="462"/>
      <c r="AI83" s="462"/>
      <c r="AJ83" s="462"/>
      <c r="AK83" s="462"/>
      <c r="AL83" s="462"/>
      <c r="AM83" s="462"/>
      <c r="AN83" s="462"/>
      <c r="AO83" s="462"/>
      <c r="AP83" s="462"/>
      <c r="AQ83" s="462"/>
      <c r="AR83" s="462"/>
      <c r="AS83" s="462"/>
      <c r="AT83" s="462"/>
      <c r="AU83" s="462"/>
      <c r="AV83" s="462"/>
      <c r="AW83" s="462"/>
      <c r="AX83" s="462"/>
      <c r="AY83" s="462"/>
      <c r="AZ83" s="462"/>
      <c r="BA83" s="462"/>
      <c r="BB83" s="462"/>
      <c r="BC83" s="462"/>
      <c r="BD83" s="462"/>
      <c r="BE83" s="462"/>
      <c r="BF83" s="462"/>
      <c r="BG83" s="462"/>
      <c r="BH83" s="462"/>
      <c r="BI83" s="462"/>
      <c r="BJ83" s="462"/>
      <c r="BK83" s="462"/>
      <c r="BL83" s="462">
        <v>368</v>
      </c>
      <c r="BM83" s="462">
        <v>597</v>
      </c>
      <c r="BN83" s="462">
        <v>647</v>
      </c>
      <c r="BO83" s="462">
        <v>691</v>
      </c>
      <c r="BP83" s="462">
        <v>733</v>
      </c>
      <c r="BQ83" s="462">
        <v>0</v>
      </c>
      <c r="BR83" s="462">
        <v>0</v>
      </c>
      <c r="BS83" s="462">
        <v>0</v>
      </c>
      <c r="BT83" s="462">
        <v>0</v>
      </c>
      <c r="BU83" s="462">
        <v>0</v>
      </c>
      <c r="BV83" s="462">
        <v>0</v>
      </c>
      <c r="BW83" s="462">
        <v>0</v>
      </c>
      <c r="BX83" s="463">
        <v>0</v>
      </c>
      <c r="BY83" s="463">
        <v>0</v>
      </c>
      <c r="BZ83" s="463">
        <v>0</v>
      </c>
      <c r="CA83" s="463">
        <v>0</v>
      </c>
      <c r="CB83" s="463">
        <v>0</v>
      </c>
      <c r="CC83" s="463">
        <v>0</v>
      </c>
      <c r="CD83" s="463">
        <v>0</v>
      </c>
      <c r="CE83" s="463">
        <v>0</v>
      </c>
      <c r="CF83" s="463">
        <v>0</v>
      </c>
      <c r="CG83" s="463">
        <v>0</v>
      </c>
      <c r="CH83" s="464">
        <v>0</v>
      </c>
    </row>
    <row r="84" spans="1:86" x14ac:dyDescent="0.25">
      <c r="A84" s="599"/>
      <c r="B84" s="72" t="s">
        <v>848</v>
      </c>
      <c r="D84" s="462"/>
      <c r="E84" s="462"/>
      <c r="F84" s="462"/>
      <c r="G84" s="462"/>
      <c r="H84" s="462"/>
      <c r="I84" s="462"/>
      <c r="J84" s="462"/>
      <c r="K84" s="462"/>
      <c r="L84" s="462"/>
      <c r="M84" s="462"/>
      <c r="N84" s="462"/>
      <c r="O84" s="462"/>
      <c r="P84" s="462"/>
      <c r="Q84" s="462"/>
      <c r="R84" s="462"/>
      <c r="S84" s="462"/>
      <c r="T84" s="462"/>
      <c r="U84" s="462"/>
      <c r="V84" s="462"/>
      <c r="W84" s="462"/>
      <c r="X84" s="462"/>
      <c r="Y84" s="462"/>
      <c r="Z84" s="462"/>
      <c r="AA84" s="462"/>
      <c r="AB84" s="462"/>
      <c r="AC84" s="462"/>
      <c r="AD84" s="462"/>
      <c r="AE84" s="462"/>
      <c r="AF84" s="462"/>
      <c r="AG84" s="462"/>
      <c r="AH84" s="462"/>
      <c r="AI84" s="462"/>
      <c r="AJ84" s="462"/>
      <c r="AK84" s="462"/>
      <c r="AL84" s="462"/>
      <c r="AM84" s="462"/>
      <c r="AN84" s="462"/>
      <c r="AO84" s="462"/>
      <c r="AP84" s="462"/>
      <c r="AQ84" s="462"/>
      <c r="AR84" s="462"/>
      <c r="AS84" s="462"/>
      <c r="AT84" s="462"/>
      <c r="AU84" s="462"/>
      <c r="AV84" s="462"/>
      <c r="AW84" s="462"/>
      <c r="AX84" s="462"/>
      <c r="AY84" s="462"/>
      <c r="AZ84" s="462"/>
      <c r="BA84" s="462"/>
      <c r="BB84" s="462"/>
      <c r="BC84" s="462"/>
      <c r="BD84" s="462"/>
      <c r="BE84" s="462"/>
      <c r="BF84" s="462"/>
      <c r="BG84" s="462"/>
      <c r="BH84" s="462"/>
      <c r="BI84" s="462"/>
      <c r="BJ84" s="462"/>
      <c r="BK84" s="462"/>
      <c r="BL84" s="462">
        <v>1147</v>
      </c>
      <c r="BM84" s="462">
        <v>1215</v>
      </c>
      <c r="BN84" s="462">
        <v>1266</v>
      </c>
      <c r="BO84" s="462">
        <v>1286</v>
      </c>
      <c r="BP84" s="462">
        <v>1294</v>
      </c>
      <c r="BQ84" s="462">
        <v>0</v>
      </c>
      <c r="BR84" s="462">
        <v>0</v>
      </c>
      <c r="BS84" s="462">
        <v>0</v>
      </c>
      <c r="BT84" s="462">
        <v>0</v>
      </c>
      <c r="BU84" s="462">
        <v>0</v>
      </c>
      <c r="BV84" s="462">
        <v>0</v>
      </c>
      <c r="BW84" s="462">
        <v>0</v>
      </c>
      <c r="BX84" s="463">
        <v>0</v>
      </c>
      <c r="BY84" s="463">
        <v>0</v>
      </c>
      <c r="BZ84" s="463">
        <v>0</v>
      </c>
      <c r="CA84" s="463">
        <v>0</v>
      </c>
      <c r="CB84" s="463">
        <v>0</v>
      </c>
      <c r="CC84" s="463">
        <v>0</v>
      </c>
      <c r="CD84" s="463">
        <v>0</v>
      </c>
      <c r="CE84" s="463">
        <v>0</v>
      </c>
      <c r="CF84" s="463">
        <v>0</v>
      </c>
      <c r="CG84" s="463">
        <v>0</v>
      </c>
      <c r="CH84" s="464">
        <v>0</v>
      </c>
    </row>
    <row r="85" spans="1:86" x14ac:dyDescent="0.25">
      <c r="A85" s="599"/>
      <c r="B85" s="72" t="s">
        <v>849</v>
      </c>
      <c r="D85" s="462"/>
      <c r="E85" s="462"/>
      <c r="F85" s="462"/>
      <c r="G85" s="462"/>
      <c r="H85" s="462"/>
      <c r="I85" s="462"/>
      <c r="J85" s="462"/>
      <c r="K85" s="462"/>
      <c r="L85" s="462"/>
      <c r="M85" s="462"/>
      <c r="N85" s="462"/>
      <c r="O85" s="462"/>
      <c r="P85" s="462"/>
      <c r="Q85" s="462"/>
      <c r="R85" s="462"/>
      <c r="S85" s="462"/>
      <c r="T85" s="462"/>
      <c r="U85" s="462"/>
      <c r="V85" s="462"/>
      <c r="W85" s="462"/>
      <c r="X85" s="462"/>
      <c r="Y85" s="462"/>
      <c r="Z85" s="462"/>
      <c r="AA85" s="462"/>
      <c r="AB85" s="462"/>
      <c r="AC85" s="462"/>
      <c r="AD85" s="462"/>
      <c r="AE85" s="462"/>
      <c r="AF85" s="462"/>
      <c r="AG85" s="462"/>
      <c r="AH85" s="462"/>
      <c r="AI85" s="462"/>
      <c r="AJ85" s="462"/>
      <c r="AK85" s="462"/>
      <c r="AL85" s="462"/>
      <c r="AM85" s="462"/>
      <c r="AN85" s="462"/>
      <c r="AO85" s="462"/>
      <c r="AP85" s="462"/>
      <c r="AQ85" s="462"/>
      <c r="AR85" s="462"/>
      <c r="AS85" s="462"/>
      <c r="AT85" s="462"/>
      <c r="AU85" s="462"/>
      <c r="AV85" s="462"/>
      <c r="AW85" s="462"/>
      <c r="AX85" s="462"/>
      <c r="AY85" s="462"/>
      <c r="AZ85" s="462"/>
      <c r="BA85" s="462"/>
      <c r="BB85" s="462"/>
      <c r="BC85" s="462"/>
      <c r="BD85" s="462"/>
      <c r="BE85" s="462"/>
      <c r="BF85" s="462"/>
      <c r="BG85" s="462"/>
      <c r="BH85" s="462"/>
      <c r="BI85" s="462"/>
      <c r="BJ85" s="462"/>
      <c r="BK85" s="462"/>
      <c r="BL85" s="462">
        <v>647</v>
      </c>
      <c r="BM85" s="462">
        <v>625</v>
      </c>
      <c r="BN85" s="462">
        <v>581</v>
      </c>
      <c r="BO85" s="462">
        <v>517</v>
      </c>
      <c r="BP85" s="462">
        <v>468</v>
      </c>
      <c r="BQ85" s="462">
        <v>0</v>
      </c>
      <c r="BR85" s="462">
        <v>0</v>
      </c>
      <c r="BS85" s="462">
        <v>0</v>
      </c>
      <c r="BT85" s="462">
        <v>0</v>
      </c>
      <c r="BU85" s="462">
        <v>0</v>
      </c>
      <c r="BV85" s="462">
        <v>0</v>
      </c>
      <c r="BW85" s="462">
        <v>0</v>
      </c>
      <c r="BX85" s="463">
        <v>0</v>
      </c>
      <c r="BY85" s="463">
        <v>0</v>
      </c>
      <c r="BZ85" s="463">
        <v>0</v>
      </c>
      <c r="CA85" s="463">
        <v>0</v>
      </c>
      <c r="CB85" s="463">
        <v>0</v>
      </c>
      <c r="CC85" s="463">
        <v>0</v>
      </c>
      <c r="CD85" s="463">
        <v>0</v>
      </c>
      <c r="CE85" s="463">
        <v>0</v>
      </c>
      <c r="CF85" s="463">
        <v>0</v>
      </c>
      <c r="CG85" s="463">
        <v>0</v>
      </c>
      <c r="CH85" s="464">
        <v>0</v>
      </c>
    </row>
    <row r="86" spans="1:86" x14ac:dyDescent="0.25">
      <c r="A86" s="599"/>
      <c r="B86" s="72" t="s">
        <v>850</v>
      </c>
      <c r="D86" s="462"/>
      <c r="E86" s="462"/>
      <c r="F86" s="462"/>
      <c r="G86" s="462"/>
      <c r="H86" s="462"/>
      <c r="I86" s="462"/>
      <c r="J86" s="462"/>
      <c r="K86" s="462"/>
      <c r="L86" s="462"/>
      <c r="M86" s="462"/>
      <c r="N86" s="462"/>
      <c r="O86" s="462"/>
      <c r="P86" s="462"/>
      <c r="Q86" s="462"/>
      <c r="R86" s="462"/>
      <c r="S86" s="462"/>
      <c r="T86" s="462"/>
      <c r="U86" s="462"/>
      <c r="V86" s="462"/>
      <c r="W86" s="462"/>
      <c r="X86" s="462"/>
      <c r="Y86" s="462"/>
      <c r="Z86" s="462"/>
      <c r="AA86" s="462"/>
      <c r="AB86" s="462"/>
      <c r="AC86" s="462"/>
      <c r="AD86" s="462"/>
      <c r="AE86" s="462"/>
      <c r="AF86" s="462"/>
      <c r="AG86" s="462"/>
      <c r="AH86" s="462"/>
      <c r="AI86" s="462"/>
      <c r="AJ86" s="462"/>
      <c r="AK86" s="462"/>
      <c r="AL86" s="462"/>
      <c r="AM86" s="462"/>
      <c r="AN86" s="462"/>
      <c r="AO86" s="462"/>
      <c r="AP86" s="462"/>
      <c r="AQ86" s="462"/>
      <c r="AR86" s="462"/>
      <c r="AS86" s="462"/>
      <c r="AT86" s="462"/>
      <c r="AU86" s="462"/>
      <c r="AV86" s="462"/>
      <c r="AW86" s="462"/>
      <c r="AX86" s="462"/>
      <c r="AY86" s="462"/>
      <c r="AZ86" s="462"/>
      <c r="BA86" s="462"/>
      <c r="BB86" s="462"/>
      <c r="BC86" s="462"/>
      <c r="BD86" s="462"/>
      <c r="BE86" s="462"/>
      <c r="BF86" s="462"/>
      <c r="BG86" s="462"/>
      <c r="BH86" s="462"/>
      <c r="BI86" s="462"/>
      <c r="BJ86" s="462"/>
      <c r="BK86" s="462"/>
      <c r="BL86" s="462">
        <v>96</v>
      </c>
      <c r="BM86" s="462">
        <v>109</v>
      </c>
      <c r="BN86" s="462">
        <v>126</v>
      </c>
      <c r="BO86" s="462">
        <v>139</v>
      </c>
      <c r="BP86" s="462">
        <v>154</v>
      </c>
      <c r="BQ86" s="462">
        <v>0</v>
      </c>
      <c r="BR86" s="462">
        <v>0</v>
      </c>
      <c r="BS86" s="462">
        <v>0</v>
      </c>
      <c r="BT86" s="462">
        <v>0</v>
      </c>
      <c r="BU86" s="462">
        <v>0</v>
      </c>
      <c r="BV86" s="462">
        <v>0</v>
      </c>
      <c r="BW86" s="462">
        <v>0</v>
      </c>
      <c r="BX86" s="463">
        <v>0</v>
      </c>
      <c r="BY86" s="463">
        <v>0</v>
      </c>
      <c r="BZ86" s="463">
        <v>0</v>
      </c>
      <c r="CA86" s="463">
        <v>0</v>
      </c>
      <c r="CB86" s="463">
        <v>0</v>
      </c>
      <c r="CC86" s="463">
        <v>0</v>
      </c>
      <c r="CD86" s="463">
        <v>0</v>
      </c>
      <c r="CE86" s="463">
        <v>0</v>
      </c>
      <c r="CF86" s="463">
        <v>0</v>
      </c>
      <c r="CG86" s="463">
        <v>0</v>
      </c>
      <c r="CH86" s="464">
        <v>0</v>
      </c>
    </row>
    <row r="87" spans="1:86" x14ac:dyDescent="0.25">
      <c r="A87" s="599"/>
      <c r="B87" s="72" t="s">
        <v>851</v>
      </c>
      <c r="D87" s="462"/>
      <c r="E87" s="462"/>
      <c r="F87" s="462"/>
      <c r="G87" s="462"/>
      <c r="H87" s="462"/>
      <c r="I87" s="462"/>
      <c r="J87" s="462"/>
      <c r="K87" s="462"/>
      <c r="L87" s="462"/>
      <c r="M87" s="462"/>
      <c r="N87" s="462"/>
      <c r="O87" s="462"/>
      <c r="P87" s="462"/>
      <c r="Q87" s="462"/>
      <c r="R87" s="462"/>
      <c r="S87" s="462"/>
      <c r="T87" s="462"/>
      <c r="U87" s="462"/>
      <c r="V87" s="462"/>
      <c r="W87" s="462"/>
      <c r="X87" s="462"/>
      <c r="Y87" s="462"/>
      <c r="Z87" s="462"/>
      <c r="AA87" s="462"/>
      <c r="AB87" s="462"/>
      <c r="AC87" s="462"/>
      <c r="AD87" s="462"/>
      <c r="AE87" s="462"/>
      <c r="AF87" s="462"/>
      <c r="AG87" s="462"/>
      <c r="AH87" s="462"/>
      <c r="AI87" s="462"/>
      <c r="AJ87" s="462"/>
      <c r="AK87" s="462"/>
      <c r="AL87" s="462"/>
      <c r="AM87" s="462"/>
      <c r="AN87" s="462"/>
      <c r="AO87" s="462"/>
      <c r="AP87" s="462"/>
      <c r="AQ87" s="462"/>
      <c r="AR87" s="462"/>
      <c r="AS87" s="462"/>
      <c r="AT87" s="462"/>
      <c r="AU87" s="462"/>
      <c r="AV87" s="462"/>
      <c r="AW87" s="462"/>
      <c r="AX87" s="462"/>
      <c r="AY87" s="462"/>
      <c r="AZ87" s="462"/>
      <c r="BA87" s="462"/>
      <c r="BB87" s="462"/>
      <c r="BC87" s="462"/>
      <c r="BD87" s="462"/>
      <c r="BE87" s="462"/>
      <c r="BF87" s="462"/>
      <c r="BG87" s="462"/>
      <c r="BH87" s="462"/>
      <c r="BI87" s="462"/>
      <c r="BJ87" s="462"/>
      <c r="BK87" s="462"/>
      <c r="BL87" s="462">
        <v>170</v>
      </c>
      <c r="BM87" s="462">
        <v>176</v>
      </c>
      <c r="BN87" s="462">
        <v>175</v>
      </c>
      <c r="BO87" s="462">
        <v>161</v>
      </c>
      <c r="BP87" s="462">
        <v>137</v>
      </c>
      <c r="BQ87" s="462">
        <v>0</v>
      </c>
      <c r="BR87" s="462">
        <v>0</v>
      </c>
      <c r="BS87" s="462">
        <v>0</v>
      </c>
      <c r="BT87" s="462">
        <v>0</v>
      </c>
      <c r="BU87" s="462">
        <v>0</v>
      </c>
      <c r="BV87" s="462">
        <v>0</v>
      </c>
      <c r="BW87" s="462">
        <v>0</v>
      </c>
      <c r="BX87" s="463">
        <v>0</v>
      </c>
      <c r="BY87" s="463">
        <v>0</v>
      </c>
      <c r="BZ87" s="463">
        <v>0</v>
      </c>
      <c r="CA87" s="463">
        <v>0</v>
      </c>
      <c r="CB87" s="463">
        <v>0</v>
      </c>
      <c r="CC87" s="463">
        <v>0</v>
      </c>
      <c r="CD87" s="463">
        <v>0</v>
      </c>
      <c r="CE87" s="463">
        <v>0</v>
      </c>
      <c r="CF87" s="463">
        <v>0</v>
      </c>
      <c r="CG87" s="463">
        <v>0</v>
      </c>
      <c r="CH87" s="464">
        <v>0</v>
      </c>
    </row>
    <row r="88" spans="1:86" ht="26.25" customHeight="1" x14ac:dyDescent="0.25">
      <c r="A88" s="599"/>
      <c r="B88" s="72" t="s">
        <v>852</v>
      </c>
      <c r="D88" s="462"/>
      <c r="E88" s="462"/>
      <c r="F88" s="462"/>
      <c r="G88" s="462"/>
      <c r="H88" s="462"/>
      <c r="I88" s="462"/>
      <c r="J88" s="462"/>
      <c r="K88" s="462"/>
      <c r="L88" s="462"/>
      <c r="M88" s="462"/>
      <c r="N88" s="462"/>
      <c r="O88" s="462"/>
      <c r="P88" s="462"/>
      <c r="Q88" s="462"/>
      <c r="R88" s="462"/>
      <c r="S88" s="462"/>
      <c r="T88" s="462"/>
      <c r="U88" s="462"/>
      <c r="V88" s="462"/>
      <c r="W88" s="462"/>
      <c r="X88" s="462"/>
      <c r="Y88" s="462"/>
      <c r="Z88" s="462"/>
      <c r="AA88" s="462"/>
      <c r="AB88" s="462"/>
      <c r="AC88" s="462"/>
      <c r="AD88" s="462"/>
      <c r="AE88" s="462"/>
      <c r="AF88" s="462"/>
      <c r="AG88" s="462"/>
      <c r="AH88" s="462"/>
      <c r="AI88" s="462"/>
      <c r="AJ88" s="462"/>
      <c r="AK88" s="462"/>
      <c r="AL88" s="462"/>
      <c r="AM88" s="462"/>
      <c r="AN88" s="462"/>
      <c r="AO88" s="462"/>
      <c r="AP88" s="462"/>
      <c r="AQ88" s="462"/>
      <c r="AR88" s="462"/>
      <c r="AS88" s="462"/>
      <c r="AT88" s="462"/>
      <c r="AU88" s="462"/>
      <c r="AV88" s="462"/>
      <c r="AW88" s="462"/>
      <c r="AX88" s="462"/>
      <c r="AY88" s="462"/>
      <c r="AZ88" s="462"/>
      <c r="BA88" s="462"/>
      <c r="BB88" s="462"/>
      <c r="BC88" s="462"/>
      <c r="BD88" s="462"/>
      <c r="BE88" s="462"/>
      <c r="BF88" s="462"/>
      <c r="BG88" s="462"/>
      <c r="BH88" s="462"/>
      <c r="BI88" s="462"/>
      <c r="BJ88" s="462"/>
      <c r="BK88" s="462"/>
      <c r="BL88" s="462">
        <v>1928</v>
      </c>
      <c r="BM88" s="462">
        <v>1939</v>
      </c>
      <c r="BN88" s="462">
        <v>1936</v>
      </c>
      <c r="BO88" s="462">
        <v>1900</v>
      </c>
      <c r="BP88" s="462">
        <v>1817</v>
      </c>
      <c r="BQ88" s="462">
        <v>0</v>
      </c>
      <c r="BR88" s="462">
        <v>0</v>
      </c>
      <c r="BS88" s="462">
        <v>0</v>
      </c>
      <c r="BT88" s="462">
        <v>0</v>
      </c>
      <c r="BU88" s="462">
        <v>0</v>
      </c>
      <c r="BV88" s="462">
        <v>0</v>
      </c>
      <c r="BW88" s="462">
        <v>0</v>
      </c>
      <c r="BX88" s="463">
        <v>0</v>
      </c>
      <c r="BY88" s="463">
        <v>0</v>
      </c>
      <c r="BZ88" s="463">
        <v>0</v>
      </c>
      <c r="CA88" s="463">
        <v>0</v>
      </c>
      <c r="CB88" s="463">
        <v>0</v>
      </c>
      <c r="CC88" s="463">
        <v>0</v>
      </c>
      <c r="CD88" s="463">
        <v>0</v>
      </c>
      <c r="CE88" s="463">
        <v>0</v>
      </c>
      <c r="CF88" s="463">
        <v>0</v>
      </c>
      <c r="CG88" s="463">
        <v>0</v>
      </c>
      <c r="CH88" s="464">
        <v>0</v>
      </c>
    </row>
    <row r="89" spans="1:86" x14ac:dyDescent="0.25">
      <c r="A89" s="599"/>
      <c r="B89" s="72" t="s">
        <v>853</v>
      </c>
      <c r="D89" s="462"/>
      <c r="E89" s="462"/>
      <c r="F89" s="462"/>
      <c r="G89" s="462"/>
      <c r="H89" s="462"/>
      <c r="I89" s="462"/>
      <c r="J89" s="462"/>
      <c r="K89" s="462"/>
      <c r="L89" s="462"/>
      <c r="M89" s="462"/>
      <c r="N89" s="462"/>
      <c r="O89" s="462"/>
      <c r="P89" s="462"/>
      <c r="Q89" s="462"/>
      <c r="R89" s="462"/>
      <c r="S89" s="462"/>
      <c r="T89" s="462"/>
      <c r="U89" s="462"/>
      <c r="V89" s="462"/>
      <c r="W89" s="462"/>
      <c r="X89" s="462"/>
      <c r="Y89" s="462"/>
      <c r="Z89" s="462"/>
      <c r="AA89" s="462"/>
      <c r="AB89" s="462"/>
      <c r="AC89" s="462"/>
      <c r="AD89" s="462"/>
      <c r="AE89" s="462"/>
      <c r="AF89" s="462"/>
      <c r="AG89" s="462"/>
      <c r="AH89" s="462"/>
      <c r="AI89" s="462"/>
      <c r="AJ89" s="462"/>
      <c r="AK89" s="462"/>
      <c r="AL89" s="462"/>
      <c r="AM89" s="462"/>
      <c r="AN89" s="462"/>
      <c r="AO89" s="462"/>
      <c r="AP89" s="462"/>
      <c r="AQ89" s="462"/>
      <c r="AR89" s="462"/>
      <c r="AS89" s="462"/>
      <c r="AT89" s="462"/>
      <c r="AU89" s="462"/>
      <c r="AV89" s="462"/>
      <c r="AW89" s="462"/>
      <c r="AX89" s="462"/>
      <c r="AY89" s="462"/>
      <c r="AZ89" s="462"/>
      <c r="BA89" s="462"/>
      <c r="BB89" s="462"/>
      <c r="BC89" s="462"/>
      <c r="BD89" s="462"/>
      <c r="BE89" s="462"/>
      <c r="BF89" s="462"/>
      <c r="BG89" s="462"/>
      <c r="BH89" s="462"/>
      <c r="BI89" s="462"/>
      <c r="BJ89" s="462"/>
      <c r="BK89" s="462"/>
      <c r="BL89" s="462">
        <v>29</v>
      </c>
      <c r="BM89" s="462">
        <v>33</v>
      </c>
      <c r="BN89" s="462">
        <v>40</v>
      </c>
      <c r="BO89" s="462">
        <v>44</v>
      </c>
      <c r="BP89" s="462">
        <v>52</v>
      </c>
      <c r="BQ89" s="462">
        <v>0</v>
      </c>
      <c r="BR89" s="462">
        <v>0</v>
      </c>
      <c r="BS89" s="462">
        <v>0</v>
      </c>
      <c r="BT89" s="462">
        <v>0</v>
      </c>
      <c r="BU89" s="462">
        <v>0</v>
      </c>
      <c r="BV89" s="462">
        <v>0</v>
      </c>
      <c r="BW89" s="462">
        <v>0</v>
      </c>
      <c r="BX89" s="463">
        <v>0</v>
      </c>
      <c r="BY89" s="463">
        <v>0</v>
      </c>
      <c r="BZ89" s="463">
        <v>0</v>
      </c>
      <c r="CA89" s="463">
        <v>0</v>
      </c>
      <c r="CB89" s="463">
        <v>0</v>
      </c>
      <c r="CC89" s="463">
        <v>0</v>
      </c>
      <c r="CD89" s="463">
        <v>0</v>
      </c>
      <c r="CE89" s="463">
        <v>0</v>
      </c>
      <c r="CF89" s="463">
        <v>0</v>
      </c>
      <c r="CG89" s="463">
        <v>0</v>
      </c>
      <c r="CH89" s="464">
        <v>0</v>
      </c>
    </row>
    <row r="90" spans="1:86" x14ac:dyDescent="0.25">
      <c r="A90" s="599"/>
      <c r="B90" s="72" t="s">
        <v>854</v>
      </c>
      <c r="D90" s="462"/>
      <c r="E90" s="462"/>
      <c r="F90" s="462"/>
      <c r="G90" s="462"/>
      <c r="H90" s="462"/>
      <c r="I90" s="462"/>
      <c r="J90" s="462"/>
      <c r="K90" s="462"/>
      <c r="L90" s="462"/>
      <c r="M90" s="462"/>
      <c r="N90" s="462"/>
      <c r="O90" s="462"/>
      <c r="P90" s="462"/>
      <c r="Q90" s="462"/>
      <c r="R90" s="462"/>
      <c r="S90" s="462"/>
      <c r="T90" s="462"/>
      <c r="U90" s="462"/>
      <c r="V90" s="462"/>
      <c r="W90" s="462"/>
      <c r="X90" s="462"/>
      <c r="Y90" s="462"/>
      <c r="Z90" s="462"/>
      <c r="AA90" s="462"/>
      <c r="AB90" s="462"/>
      <c r="AC90" s="462"/>
      <c r="AD90" s="462"/>
      <c r="AE90" s="462"/>
      <c r="AF90" s="462"/>
      <c r="AG90" s="462"/>
      <c r="AH90" s="462"/>
      <c r="AI90" s="462"/>
      <c r="AJ90" s="462"/>
      <c r="AK90" s="462"/>
      <c r="AL90" s="462"/>
      <c r="AM90" s="462"/>
      <c r="AN90" s="462"/>
      <c r="AO90" s="462"/>
      <c r="AP90" s="462"/>
      <c r="AQ90" s="462"/>
      <c r="AR90" s="462"/>
      <c r="AS90" s="462"/>
      <c r="AT90" s="462"/>
      <c r="AU90" s="462"/>
      <c r="AV90" s="462"/>
      <c r="AW90" s="462"/>
      <c r="AX90" s="462"/>
      <c r="AY90" s="462"/>
      <c r="AZ90" s="462"/>
      <c r="BA90" s="462"/>
      <c r="BB90" s="462"/>
      <c r="BC90" s="462"/>
      <c r="BD90" s="462"/>
      <c r="BE90" s="462"/>
      <c r="BF90" s="462"/>
      <c r="BG90" s="462"/>
      <c r="BH90" s="462"/>
      <c r="BI90" s="462"/>
      <c r="BJ90" s="462"/>
      <c r="BK90" s="462"/>
      <c r="BL90" s="462">
        <v>8</v>
      </c>
      <c r="BM90" s="462">
        <v>9</v>
      </c>
      <c r="BN90" s="462">
        <v>9</v>
      </c>
      <c r="BO90" s="462">
        <v>9</v>
      </c>
      <c r="BP90" s="462">
        <v>9</v>
      </c>
      <c r="BQ90" s="462">
        <v>0</v>
      </c>
      <c r="BR90" s="462">
        <v>0</v>
      </c>
      <c r="BS90" s="462">
        <v>0</v>
      </c>
      <c r="BT90" s="462">
        <v>0</v>
      </c>
      <c r="BU90" s="462">
        <v>0</v>
      </c>
      <c r="BV90" s="462">
        <v>0</v>
      </c>
      <c r="BW90" s="462">
        <v>0</v>
      </c>
      <c r="BX90" s="463">
        <v>0</v>
      </c>
      <c r="BY90" s="463">
        <v>0</v>
      </c>
      <c r="BZ90" s="463">
        <v>0</v>
      </c>
      <c r="CA90" s="463">
        <v>0</v>
      </c>
      <c r="CB90" s="463">
        <v>0</v>
      </c>
      <c r="CC90" s="463">
        <v>0</v>
      </c>
      <c r="CD90" s="463">
        <v>0</v>
      </c>
      <c r="CE90" s="463">
        <v>0</v>
      </c>
      <c r="CF90" s="463">
        <v>0</v>
      </c>
      <c r="CG90" s="463">
        <v>0</v>
      </c>
      <c r="CH90" s="464">
        <v>0</v>
      </c>
    </row>
    <row r="91" spans="1:86" x14ac:dyDescent="0.25">
      <c r="A91" s="599"/>
      <c r="B91" s="72" t="s">
        <v>35</v>
      </c>
      <c r="D91" s="462"/>
      <c r="E91" s="462"/>
      <c r="F91" s="462"/>
      <c r="G91" s="462"/>
      <c r="H91" s="462"/>
      <c r="I91" s="462"/>
      <c r="J91" s="462"/>
      <c r="K91" s="462"/>
      <c r="L91" s="462"/>
      <c r="M91" s="462"/>
      <c r="N91" s="462"/>
      <c r="O91" s="462"/>
      <c r="P91" s="462"/>
      <c r="Q91" s="462"/>
      <c r="R91" s="462"/>
      <c r="S91" s="462"/>
      <c r="T91" s="462"/>
      <c r="U91" s="462"/>
      <c r="V91" s="462"/>
      <c r="W91" s="462"/>
      <c r="X91" s="462"/>
      <c r="Y91" s="462"/>
      <c r="Z91" s="462"/>
      <c r="AA91" s="462"/>
      <c r="AB91" s="462"/>
      <c r="AC91" s="462"/>
      <c r="AD91" s="462"/>
      <c r="AE91" s="462"/>
      <c r="AF91" s="462"/>
      <c r="AG91" s="462"/>
      <c r="AH91" s="462"/>
      <c r="AI91" s="462"/>
      <c r="AJ91" s="462"/>
      <c r="AK91" s="462"/>
      <c r="AL91" s="462"/>
      <c r="AM91" s="462"/>
      <c r="AN91" s="462"/>
      <c r="AO91" s="462"/>
      <c r="AP91" s="462"/>
      <c r="AQ91" s="462"/>
      <c r="AR91" s="462"/>
      <c r="AS91" s="462"/>
      <c r="AT91" s="462"/>
      <c r="AU91" s="462"/>
      <c r="AV91" s="462"/>
      <c r="AW91" s="462"/>
      <c r="AX91" s="462"/>
      <c r="AY91" s="462"/>
      <c r="AZ91" s="462"/>
      <c r="BA91" s="462"/>
      <c r="BB91" s="462"/>
      <c r="BC91" s="462"/>
      <c r="BD91" s="462"/>
      <c r="BE91" s="462"/>
      <c r="BF91" s="462"/>
      <c r="BG91" s="462"/>
      <c r="BH91" s="462"/>
      <c r="BI91" s="462"/>
      <c r="BJ91" s="462"/>
      <c r="BK91" s="462"/>
      <c r="BL91" s="462">
        <v>433</v>
      </c>
      <c r="BM91" s="462">
        <v>444</v>
      </c>
      <c r="BN91" s="462">
        <v>453</v>
      </c>
      <c r="BO91" s="462">
        <v>460</v>
      </c>
      <c r="BP91" s="462">
        <v>496</v>
      </c>
      <c r="BQ91" s="462">
        <v>0</v>
      </c>
      <c r="BR91" s="462">
        <v>0</v>
      </c>
      <c r="BS91" s="462">
        <v>0</v>
      </c>
      <c r="BT91" s="462">
        <v>0</v>
      </c>
      <c r="BU91" s="462">
        <v>0</v>
      </c>
      <c r="BV91" s="462">
        <v>0</v>
      </c>
      <c r="BW91" s="462">
        <v>0</v>
      </c>
      <c r="BX91" s="463">
        <v>0</v>
      </c>
      <c r="BY91" s="463">
        <v>0</v>
      </c>
      <c r="BZ91" s="463">
        <v>0</v>
      </c>
      <c r="CA91" s="463">
        <v>0</v>
      </c>
      <c r="CB91" s="463">
        <v>0</v>
      </c>
      <c r="CC91" s="463">
        <v>0</v>
      </c>
      <c r="CD91" s="463">
        <v>0</v>
      </c>
      <c r="CE91" s="463">
        <v>0</v>
      </c>
      <c r="CF91" s="463">
        <v>0</v>
      </c>
      <c r="CG91" s="463">
        <v>0</v>
      </c>
      <c r="CH91" s="464">
        <v>0</v>
      </c>
    </row>
    <row r="92" spans="1:86" x14ac:dyDescent="0.25">
      <c r="A92" s="599"/>
      <c r="B92" s="72" t="s">
        <v>855</v>
      </c>
      <c r="D92" s="462"/>
      <c r="E92" s="462"/>
      <c r="F92" s="462"/>
      <c r="G92" s="462"/>
      <c r="H92" s="462"/>
      <c r="I92" s="462"/>
      <c r="J92" s="462"/>
      <c r="K92" s="462"/>
      <c r="L92" s="462"/>
      <c r="M92" s="462"/>
      <c r="N92" s="462"/>
      <c r="O92" s="462"/>
      <c r="P92" s="462"/>
      <c r="Q92" s="462"/>
      <c r="R92" s="462"/>
      <c r="S92" s="462"/>
      <c r="T92" s="462"/>
      <c r="U92" s="462"/>
      <c r="V92" s="462"/>
      <c r="W92" s="462"/>
      <c r="X92" s="462"/>
      <c r="Y92" s="462"/>
      <c r="Z92" s="462"/>
      <c r="AA92" s="462"/>
      <c r="AB92" s="462"/>
      <c r="AC92" s="462"/>
      <c r="AD92" s="462"/>
      <c r="AE92" s="462"/>
      <c r="AF92" s="462"/>
      <c r="AG92" s="462"/>
      <c r="AH92" s="462"/>
      <c r="AI92" s="462"/>
      <c r="AJ92" s="462"/>
      <c r="AK92" s="462"/>
      <c r="AL92" s="462"/>
      <c r="AM92" s="462"/>
      <c r="AN92" s="462"/>
      <c r="AO92" s="462"/>
      <c r="AP92" s="462"/>
      <c r="AQ92" s="462"/>
      <c r="AR92" s="462"/>
      <c r="AS92" s="462"/>
      <c r="AT92" s="462"/>
      <c r="AU92" s="462"/>
      <c r="AV92" s="462"/>
      <c r="AW92" s="462"/>
      <c r="AX92" s="462"/>
      <c r="AY92" s="462"/>
      <c r="AZ92" s="462"/>
      <c r="BA92" s="462"/>
      <c r="BB92" s="462"/>
      <c r="BC92" s="462"/>
      <c r="BD92" s="462"/>
      <c r="BE92" s="462"/>
      <c r="BF92" s="462"/>
      <c r="BG92" s="462"/>
      <c r="BH92" s="462"/>
      <c r="BI92" s="462"/>
      <c r="BJ92" s="462"/>
      <c r="BK92" s="462"/>
      <c r="BL92" s="462">
        <v>332</v>
      </c>
      <c r="BM92" s="462">
        <v>424</v>
      </c>
      <c r="BN92" s="462">
        <v>571</v>
      </c>
      <c r="BO92" s="462">
        <v>667</v>
      </c>
      <c r="BP92" s="462">
        <v>751</v>
      </c>
      <c r="BQ92" s="462">
        <v>0</v>
      </c>
      <c r="BR92" s="462">
        <v>0</v>
      </c>
      <c r="BS92" s="462">
        <v>0</v>
      </c>
      <c r="BT92" s="462">
        <v>0</v>
      </c>
      <c r="BU92" s="462">
        <v>0</v>
      </c>
      <c r="BV92" s="462">
        <v>0</v>
      </c>
      <c r="BW92" s="462">
        <v>0</v>
      </c>
      <c r="BX92" s="463">
        <v>0</v>
      </c>
      <c r="BY92" s="463">
        <v>0</v>
      </c>
      <c r="BZ92" s="463">
        <v>0</v>
      </c>
      <c r="CA92" s="463">
        <v>0</v>
      </c>
      <c r="CB92" s="463">
        <v>0</v>
      </c>
      <c r="CC92" s="463">
        <v>0</v>
      </c>
      <c r="CD92" s="463">
        <v>0</v>
      </c>
      <c r="CE92" s="463">
        <v>0</v>
      </c>
      <c r="CF92" s="463">
        <v>0</v>
      </c>
      <c r="CG92" s="463">
        <v>0</v>
      </c>
      <c r="CH92" s="464">
        <v>0</v>
      </c>
    </row>
    <row r="93" spans="1:86" ht="26.25" customHeight="1" x14ac:dyDescent="0.25">
      <c r="A93" s="599"/>
      <c r="B93" s="51" t="s">
        <v>856</v>
      </c>
      <c r="D93" s="462"/>
      <c r="E93" s="462"/>
      <c r="F93" s="462"/>
      <c r="G93" s="462"/>
      <c r="H93" s="462"/>
      <c r="I93" s="462"/>
      <c r="J93" s="462"/>
      <c r="K93" s="462"/>
      <c r="L93" s="462"/>
      <c r="M93" s="462"/>
      <c r="N93" s="462"/>
      <c r="O93" s="462"/>
      <c r="P93" s="462"/>
      <c r="Q93" s="462"/>
      <c r="R93" s="462"/>
      <c r="S93" s="462"/>
      <c r="T93" s="462"/>
      <c r="U93" s="462"/>
      <c r="V93" s="462"/>
      <c r="W93" s="462"/>
      <c r="X93" s="462"/>
      <c r="Y93" s="462"/>
      <c r="Z93" s="462"/>
      <c r="AA93" s="462"/>
      <c r="AB93" s="462"/>
      <c r="AC93" s="462"/>
      <c r="AD93" s="462"/>
      <c r="AE93" s="462"/>
      <c r="AF93" s="462"/>
      <c r="AG93" s="462"/>
      <c r="AH93" s="462"/>
      <c r="AI93" s="462"/>
      <c r="AJ93" s="462"/>
      <c r="AK93" s="462"/>
      <c r="AL93" s="462"/>
      <c r="AM93" s="462"/>
      <c r="AN93" s="462"/>
      <c r="AO93" s="462"/>
      <c r="AP93" s="462"/>
      <c r="AQ93" s="462"/>
      <c r="AR93" s="462">
        <v>3013</v>
      </c>
      <c r="AS93" s="462">
        <v>2979</v>
      </c>
      <c r="AT93" s="462">
        <v>3735</v>
      </c>
      <c r="AU93" s="462">
        <v>3159</v>
      </c>
      <c r="AV93" s="462">
        <v>2996</v>
      </c>
      <c r="AW93" s="462">
        <v>2838</v>
      </c>
      <c r="AX93" s="462">
        <v>2801</v>
      </c>
      <c r="AY93" s="462">
        <v>2769</v>
      </c>
      <c r="AZ93" s="462">
        <v>2692</v>
      </c>
      <c r="BA93" s="462">
        <v>2623</v>
      </c>
      <c r="BB93" s="462">
        <v>2567</v>
      </c>
      <c r="BC93" s="462">
        <v>2471</v>
      </c>
      <c r="BD93" s="462">
        <v>2387</v>
      </c>
      <c r="BE93" s="462">
        <v>2371</v>
      </c>
      <c r="BF93" s="462">
        <v>2357</v>
      </c>
      <c r="BG93" s="462">
        <v>2335</v>
      </c>
      <c r="BH93" s="462">
        <v>2442</v>
      </c>
      <c r="BI93" s="462">
        <v>2426</v>
      </c>
      <c r="BJ93" s="462">
        <v>2510</v>
      </c>
      <c r="BK93" s="462">
        <v>2535</v>
      </c>
      <c r="BL93" s="462">
        <v>2592</v>
      </c>
      <c r="BM93" s="462">
        <v>2631</v>
      </c>
      <c r="BN93" s="462">
        <v>2633</v>
      </c>
      <c r="BO93" s="462">
        <v>2620</v>
      </c>
      <c r="BP93" s="462">
        <v>2544</v>
      </c>
      <c r="BQ93" s="462">
        <v>0</v>
      </c>
      <c r="BR93" s="462">
        <v>0</v>
      </c>
      <c r="BS93" s="462">
        <v>0</v>
      </c>
      <c r="BT93" s="462">
        <v>0</v>
      </c>
      <c r="BU93" s="462">
        <v>0</v>
      </c>
      <c r="BV93" s="462">
        <v>0</v>
      </c>
      <c r="BW93" s="462">
        <v>0</v>
      </c>
      <c r="BX93" s="463">
        <v>0</v>
      </c>
      <c r="BY93" s="463">
        <v>0</v>
      </c>
      <c r="BZ93" s="463">
        <v>0</v>
      </c>
      <c r="CA93" s="463">
        <v>0</v>
      </c>
      <c r="CB93" s="463">
        <v>0</v>
      </c>
      <c r="CC93" s="463">
        <v>0</v>
      </c>
      <c r="CD93" s="463">
        <v>0</v>
      </c>
      <c r="CE93" s="463">
        <v>0</v>
      </c>
      <c r="CF93" s="463">
        <v>0</v>
      </c>
      <c r="CG93" s="463">
        <v>0</v>
      </c>
      <c r="CH93" s="464">
        <v>0</v>
      </c>
    </row>
    <row r="94" spans="1:86" x14ac:dyDescent="0.25">
      <c r="A94" s="599"/>
      <c r="B94" s="51" t="s">
        <v>857</v>
      </c>
      <c r="D94" s="462"/>
      <c r="E94" s="462"/>
      <c r="F94" s="462"/>
      <c r="G94" s="462"/>
      <c r="H94" s="462"/>
      <c r="I94" s="462"/>
      <c r="J94" s="462"/>
      <c r="K94" s="462"/>
      <c r="L94" s="462"/>
      <c r="M94" s="462"/>
      <c r="N94" s="462"/>
      <c r="O94" s="462"/>
      <c r="P94" s="462"/>
      <c r="Q94" s="462"/>
      <c r="R94" s="462"/>
      <c r="S94" s="462"/>
      <c r="T94" s="462"/>
      <c r="U94" s="462"/>
      <c r="V94" s="462"/>
      <c r="W94" s="462"/>
      <c r="X94" s="462"/>
      <c r="Y94" s="462"/>
      <c r="Z94" s="462"/>
      <c r="AA94" s="462"/>
      <c r="AB94" s="462"/>
      <c r="AC94" s="462"/>
      <c r="AD94" s="462"/>
      <c r="AE94" s="462"/>
      <c r="AF94" s="462"/>
      <c r="AG94" s="462"/>
      <c r="AH94" s="462"/>
      <c r="AI94" s="462"/>
      <c r="AJ94" s="462"/>
      <c r="AK94" s="462"/>
      <c r="AL94" s="462"/>
      <c r="AM94" s="462"/>
      <c r="AN94" s="462"/>
      <c r="AO94" s="462"/>
      <c r="AP94" s="462"/>
      <c r="AQ94" s="462"/>
      <c r="AR94" s="462">
        <v>2131</v>
      </c>
      <c r="AS94" s="462">
        <v>2221</v>
      </c>
      <c r="AT94" s="462">
        <v>2991</v>
      </c>
      <c r="AU94" s="462">
        <v>3209</v>
      </c>
      <c r="AV94" s="462">
        <v>3708</v>
      </c>
      <c r="AW94" s="462">
        <v>2628</v>
      </c>
      <c r="AX94" s="462">
        <v>2814</v>
      </c>
      <c r="AY94" s="462">
        <v>2921</v>
      </c>
      <c r="AZ94" s="462">
        <v>2927</v>
      </c>
      <c r="BA94" s="462">
        <v>2856</v>
      </c>
      <c r="BB94" s="462">
        <v>2740</v>
      </c>
      <c r="BC94" s="462">
        <v>2580</v>
      </c>
      <c r="BD94" s="462">
        <v>2374</v>
      </c>
      <c r="BE94" s="462">
        <v>2293</v>
      </c>
      <c r="BF94" s="462">
        <v>2268</v>
      </c>
      <c r="BG94" s="462">
        <v>2358</v>
      </c>
      <c r="BH94" s="462">
        <v>2473</v>
      </c>
      <c r="BI94" s="462">
        <v>2603</v>
      </c>
      <c r="BJ94" s="462">
        <v>2570</v>
      </c>
      <c r="BK94" s="462">
        <v>2533</v>
      </c>
      <c r="BL94" s="462">
        <v>2566</v>
      </c>
      <c r="BM94" s="462">
        <v>2940</v>
      </c>
      <c r="BN94" s="462">
        <v>3172</v>
      </c>
      <c r="BO94" s="462">
        <v>3254</v>
      </c>
      <c r="BP94" s="462">
        <v>3368</v>
      </c>
      <c r="BQ94" s="462">
        <v>0</v>
      </c>
      <c r="BR94" s="462">
        <v>0</v>
      </c>
      <c r="BS94" s="462">
        <v>0</v>
      </c>
      <c r="BT94" s="462">
        <v>0</v>
      </c>
      <c r="BU94" s="462">
        <v>0</v>
      </c>
      <c r="BV94" s="462">
        <v>0</v>
      </c>
      <c r="BW94" s="462">
        <v>0</v>
      </c>
      <c r="BX94" s="463">
        <v>0</v>
      </c>
      <c r="BY94" s="463">
        <v>0</v>
      </c>
      <c r="BZ94" s="463">
        <v>0</v>
      </c>
      <c r="CA94" s="463">
        <v>0</v>
      </c>
      <c r="CB94" s="463">
        <v>0</v>
      </c>
      <c r="CC94" s="463">
        <v>0</v>
      </c>
      <c r="CD94" s="463">
        <v>0</v>
      </c>
      <c r="CE94" s="463">
        <v>0</v>
      </c>
      <c r="CF94" s="463">
        <v>0</v>
      </c>
      <c r="CG94" s="463">
        <v>0</v>
      </c>
      <c r="CH94" s="464">
        <v>0</v>
      </c>
    </row>
    <row r="95" spans="1:86" ht="26.25" customHeight="1" x14ac:dyDescent="0.25">
      <c r="A95" s="74"/>
      <c r="B95" s="51" t="s">
        <v>858</v>
      </c>
      <c r="D95" s="462"/>
      <c r="E95" s="462"/>
      <c r="F95" s="462"/>
      <c r="G95" s="462"/>
      <c r="H95" s="462"/>
      <c r="I95" s="462"/>
      <c r="J95" s="462"/>
      <c r="K95" s="462"/>
      <c r="L95" s="462"/>
      <c r="M95" s="462"/>
      <c r="N95" s="462"/>
      <c r="O95" s="462"/>
      <c r="P95" s="462"/>
      <c r="Q95" s="462"/>
      <c r="R95" s="462"/>
      <c r="S95" s="462"/>
      <c r="T95" s="462"/>
      <c r="U95" s="462"/>
      <c r="V95" s="462"/>
      <c r="W95" s="462"/>
      <c r="X95" s="462"/>
      <c r="Y95" s="462"/>
      <c r="Z95" s="462"/>
      <c r="AA95" s="462"/>
      <c r="AB95" s="462"/>
      <c r="AC95" s="462"/>
      <c r="AD95" s="462"/>
      <c r="AE95" s="462"/>
      <c r="AF95" s="462"/>
      <c r="AG95" s="462"/>
      <c r="AH95" s="462"/>
      <c r="AI95" s="462"/>
      <c r="AJ95" s="462"/>
      <c r="AK95" s="462"/>
      <c r="AL95" s="462"/>
      <c r="AM95" s="462"/>
      <c r="AN95" s="462"/>
      <c r="AO95" s="462"/>
      <c r="AP95" s="462"/>
      <c r="AQ95" s="462"/>
      <c r="AR95" s="462"/>
      <c r="AS95" s="462"/>
      <c r="AT95" s="462"/>
      <c r="AU95" s="462"/>
      <c r="AV95" s="462"/>
      <c r="AW95" s="462"/>
      <c r="AX95" s="462"/>
      <c r="AY95" s="462"/>
      <c r="AZ95" s="462"/>
      <c r="BA95" s="462"/>
      <c r="BB95" s="462"/>
      <c r="BC95" s="462"/>
      <c r="BD95" s="462"/>
      <c r="BE95" s="462"/>
      <c r="BF95" s="462"/>
      <c r="BG95" s="462"/>
      <c r="BH95" s="462"/>
      <c r="BI95" s="462"/>
      <c r="BJ95" s="462"/>
      <c r="BK95" s="462"/>
      <c r="BL95" s="462"/>
      <c r="BM95" s="462"/>
      <c r="BN95" s="462"/>
      <c r="BO95" s="462"/>
      <c r="BP95" s="462"/>
      <c r="BQ95" s="462"/>
      <c r="BR95" s="462"/>
      <c r="BS95" s="462"/>
      <c r="BT95" s="462"/>
      <c r="BU95" s="462"/>
      <c r="BV95" s="462"/>
      <c r="BW95" s="462"/>
      <c r="BX95" s="463"/>
      <c r="BY95" s="463"/>
      <c r="BZ95" s="463"/>
      <c r="CA95" s="463"/>
      <c r="CB95" s="463"/>
      <c r="CC95" s="463"/>
      <c r="CD95" s="463"/>
      <c r="CE95" s="463"/>
      <c r="CF95" s="463"/>
      <c r="CG95" s="463"/>
      <c r="CH95" s="464"/>
    </row>
    <row r="96" spans="1:86" x14ac:dyDescent="0.25">
      <c r="A96" s="599"/>
      <c r="B96" s="72" t="s">
        <v>859</v>
      </c>
      <c r="D96" s="462"/>
      <c r="E96" s="462"/>
      <c r="F96" s="462"/>
      <c r="G96" s="462"/>
      <c r="H96" s="462"/>
      <c r="I96" s="462"/>
      <c r="J96" s="462"/>
      <c r="K96" s="462"/>
      <c r="L96" s="462"/>
      <c r="M96" s="462"/>
      <c r="N96" s="462"/>
      <c r="O96" s="462"/>
      <c r="P96" s="462"/>
      <c r="Q96" s="462"/>
      <c r="R96" s="462"/>
      <c r="S96" s="462"/>
      <c r="T96" s="462"/>
      <c r="U96" s="462"/>
      <c r="V96" s="462"/>
      <c r="W96" s="462"/>
      <c r="X96" s="462"/>
      <c r="Y96" s="462"/>
      <c r="Z96" s="462"/>
      <c r="AA96" s="462"/>
      <c r="AB96" s="462"/>
      <c r="AC96" s="462"/>
      <c r="AD96" s="462"/>
      <c r="AE96" s="462"/>
      <c r="AF96" s="462"/>
      <c r="AG96" s="462"/>
      <c r="AH96" s="462"/>
      <c r="AI96" s="462"/>
      <c r="AJ96" s="462"/>
      <c r="AK96" s="462"/>
      <c r="AL96" s="462"/>
      <c r="AM96" s="462"/>
      <c r="AN96" s="462"/>
      <c r="AO96" s="462"/>
      <c r="AP96" s="462"/>
      <c r="AQ96" s="462"/>
      <c r="AR96" s="462">
        <v>3013</v>
      </c>
      <c r="AS96" s="462">
        <v>2979</v>
      </c>
      <c r="AT96" s="462">
        <v>3735</v>
      </c>
      <c r="AU96" s="462">
        <v>3159</v>
      </c>
      <c r="AV96" s="462">
        <v>2996</v>
      </c>
      <c r="AW96" s="462">
        <v>2838</v>
      </c>
      <c r="AX96" s="462">
        <v>2801</v>
      </c>
      <c r="AY96" s="462">
        <v>2769</v>
      </c>
      <c r="AZ96" s="462">
        <v>2692</v>
      </c>
      <c r="BA96" s="462">
        <v>2623</v>
      </c>
      <c r="BB96" s="462">
        <v>2567</v>
      </c>
      <c r="BC96" s="462">
        <v>2471</v>
      </c>
      <c r="BD96" s="462">
        <v>2387</v>
      </c>
      <c r="BE96" s="462">
        <v>2371</v>
      </c>
      <c r="BF96" s="462">
        <v>2357</v>
      </c>
      <c r="BG96" s="462">
        <v>2335</v>
      </c>
      <c r="BH96" s="462">
        <v>2442</v>
      </c>
      <c r="BI96" s="462">
        <v>2426</v>
      </c>
      <c r="BJ96" s="462">
        <v>2510</v>
      </c>
      <c r="BK96" s="462">
        <v>2535</v>
      </c>
      <c r="BL96" s="462">
        <v>2592</v>
      </c>
      <c r="BM96" s="462">
        <v>2631</v>
      </c>
      <c r="BN96" s="462">
        <v>2633</v>
      </c>
      <c r="BO96" s="462">
        <v>2620</v>
      </c>
      <c r="BP96" s="462">
        <v>2544</v>
      </c>
      <c r="BQ96" s="462">
        <v>0</v>
      </c>
      <c r="BR96" s="462">
        <v>0</v>
      </c>
      <c r="BS96" s="462">
        <v>0</v>
      </c>
      <c r="BT96" s="462">
        <v>0</v>
      </c>
      <c r="BU96" s="462">
        <v>0</v>
      </c>
      <c r="BV96" s="462">
        <v>0</v>
      </c>
      <c r="BW96" s="462">
        <v>0</v>
      </c>
      <c r="BX96" s="463">
        <v>0</v>
      </c>
      <c r="BY96" s="463">
        <v>0</v>
      </c>
      <c r="BZ96" s="463">
        <v>0</v>
      </c>
      <c r="CA96" s="463">
        <v>0</v>
      </c>
      <c r="CB96" s="463">
        <v>0</v>
      </c>
      <c r="CC96" s="463">
        <v>0</v>
      </c>
      <c r="CD96" s="463">
        <v>0</v>
      </c>
      <c r="CE96" s="463">
        <v>0</v>
      </c>
      <c r="CF96" s="463">
        <v>0</v>
      </c>
      <c r="CG96" s="463">
        <v>0</v>
      </c>
      <c r="CH96" s="464">
        <v>0</v>
      </c>
    </row>
    <row r="97" spans="1:86" x14ac:dyDescent="0.25">
      <c r="A97" s="599"/>
      <c r="B97" s="72" t="s">
        <v>860</v>
      </c>
      <c r="D97" s="462"/>
      <c r="E97" s="462"/>
      <c r="F97" s="462"/>
      <c r="G97" s="462"/>
      <c r="H97" s="462"/>
      <c r="I97" s="462"/>
      <c r="J97" s="462"/>
      <c r="K97" s="462"/>
      <c r="L97" s="462"/>
      <c r="M97" s="462"/>
      <c r="N97" s="462"/>
      <c r="O97" s="462"/>
      <c r="P97" s="462"/>
      <c r="Q97" s="462"/>
      <c r="R97" s="462"/>
      <c r="S97" s="462"/>
      <c r="T97" s="462"/>
      <c r="U97" s="462"/>
      <c r="V97" s="462"/>
      <c r="W97" s="462"/>
      <c r="X97" s="462"/>
      <c r="Y97" s="462"/>
      <c r="Z97" s="462"/>
      <c r="AA97" s="462"/>
      <c r="AB97" s="462"/>
      <c r="AC97" s="462"/>
      <c r="AD97" s="462"/>
      <c r="AE97" s="462"/>
      <c r="AF97" s="462"/>
      <c r="AG97" s="462"/>
      <c r="AH97" s="462"/>
      <c r="AI97" s="462"/>
      <c r="AJ97" s="462"/>
      <c r="AK97" s="462"/>
      <c r="AL97" s="462"/>
      <c r="AM97" s="462"/>
      <c r="AN97" s="462"/>
      <c r="AO97" s="462"/>
      <c r="AP97" s="462"/>
      <c r="AQ97" s="462"/>
      <c r="AR97" s="462">
        <v>301</v>
      </c>
      <c r="AS97" s="462">
        <v>324</v>
      </c>
      <c r="AT97" s="462">
        <v>477</v>
      </c>
      <c r="AU97" s="462">
        <v>486</v>
      </c>
      <c r="AV97" s="462">
        <v>546</v>
      </c>
      <c r="AW97" s="462">
        <v>517</v>
      </c>
      <c r="AX97" s="462">
        <v>618</v>
      </c>
      <c r="AY97" s="462">
        <v>682</v>
      </c>
      <c r="AZ97" s="462">
        <v>718</v>
      </c>
      <c r="BA97" s="462">
        <v>766</v>
      </c>
      <c r="BB97" s="462">
        <v>810</v>
      </c>
      <c r="BC97" s="462">
        <v>828</v>
      </c>
      <c r="BD97" s="462">
        <v>843</v>
      </c>
      <c r="BE97" s="462">
        <v>870</v>
      </c>
      <c r="BF97" s="462">
        <v>898</v>
      </c>
      <c r="BG97" s="462">
        <v>952</v>
      </c>
      <c r="BH97" s="462">
        <v>1023</v>
      </c>
      <c r="BI97" s="462">
        <v>1085</v>
      </c>
      <c r="BJ97" s="462">
        <v>1065</v>
      </c>
      <c r="BK97" s="462">
        <v>1039</v>
      </c>
      <c r="BL97" s="462">
        <v>1056</v>
      </c>
      <c r="BM97" s="462">
        <v>1122</v>
      </c>
      <c r="BN97" s="462">
        <v>1168</v>
      </c>
      <c r="BO97" s="462">
        <v>1190</v>
      </c>
      <c r="BP97" s="462">
        <v>1194</v>
      </c>
      <c r="BQ97" s="462">
        <v>0</v>
      </c>
      <c r="BR97" s="462">
        <v>0</v>
      </c>
      <c r="BS97" s="462">
        <v>0</v>
      </c>
      <c r="BT97" s="462">
        <v>0</v>
      </c>
      <c r="BU97" s="462">
        <v>0</v>
      </c>
      <c r="BV97" s="462">
        <v>0</v>
      </c>
      <c r="BW97" s="462">
        <v>0</v>
      </c>
      <c r="BX97" s="463">
        <v>0</v>
      </c>
      <c r="BY97" s="463">
        <v>0</v>
      </c>
      <c r="BZ97" s="463">
        <v>0</v>
      </c>
      <c r="CA97" s="463">
        <v>0</v>
      </c>
      <c r="CB97" s="463">
        <v>0</v>
      </c>
      <c r="CC97" s="463">
        <v>0</v>
      </c>
      <c r="CD97" s="463">
        <v>0</v>
      </c>
      <c r="CE97" s="463">
        <v>0</v>
      </c>
      <c r="CF97" s="463">
        <v>0</v>
      </c>
      <c r="CG97" s="463">
        <v>0</v>
      </c>
      <c r="CH97" s="464">
        <v>0</v>
      </c>
    </row>
    <row r="98" spans="1:86" x14ac:dyDescent="0.25">
      <c r="A98" s="599"/>
      <c r="B98" s="72" t="s">
        <v>861</v>
      </c>
      <c r="D98" s="462"/>
      <c r="E98" s="462"/>
      <c r="F98" s="462"/>
      <c r="G98" s="462"/>
      <c r="H98" s="462"/>
      <c r="I98" s="462"/>
      <c r="J98" s="462"/>
      <c r="K98" s="462"/>
      <c r="L98" s="462"/>
      <c r="M98" s="462"/>
      <c r="N98" s="462"/>
      <c r="O98" s="462"/>
      <c r="P98" s="462"/>
      <c r="Q98" s="462"/>
      <c r="R98" s="462"/>
      <c r="S98" s="462"/>
      <c r="T98" s="462"/>
      <c r="U98" s="462"/>
      <c r="V98" s="462"/>
      <c r="W98" s="462"/>
      <c r="X98" s="462"/>
      <c r="Y98" s="462"/>
      <c r="Z98" s="462"/>
      <c r="AA98" s="462"/>
      <c r="AB98" s="462"/>
      <c r="AC98" s="462"/>
      <c r="AD98" s="462"/>
      <c r="AE98" s="462"/>
      <c r="AF98" s="462"/>
      <c r="AG98" s="462"/>
      <c r="AH98" s="462"/>
      <c r="AI98" s="462"/>
      <c r="AJ98" s="462"/>
      <c r="AK98" s="462"/>
      <c r="AL98" s="462"/>
      <c r="AM98" s="462"/>
      <c r="AN98" s="462"/>
      <c r="AO98" s="462"/>
      <c r="AP98" s="462"/>
      <c r="AQ98" s="462"/>
      <c r="AR98" s="462">
        <v>653</v>
      </c>
      <c r="AS98" s="462">
        <v>651</v>
      </c>
      <c r="AT98" s="462">
        <v>753</v>
      </c>
      <c r="AU98" s="462">
        <v>828</v>
      </c>
      <c r="AV98" s="462">
        <v>911</v>
      </c>
      <c r="AW98" s="462">
        <v>820</v>
      </c>
      <c r="AX98" s="462">
        <v>894</v>
      </c>
      <c r="AY98" s="462">
        <v>950</v>
      </c>
      <c r="AZ98" s="462">
        <v>942</v>
      </c>
      <c r="BA98" s="462">
        <v>928</v>
      </c>
      <c r="BB98" s="462">
        <v>915</v>
      </c>
      <c r="BC98" s="462">
        <v>877</v>
      </c>
      <c r="BD98" s="462">
        <v>797</v>
      </c>
      <c r="BE98" s="462">
        <v>766</v>
      </c>
      <c r="BF98" s="462">
        <v>742</v>
      </c>
      <c r="BG98" s="462">
        <v>769</v>
      </c>
      <c r="BH98" s="462">
        <v>811</v>
      </c>
      <c r="BI98" s="462">
        <v>848</v>
      </c>
      <c r="BJ98" s="462">
        <v>835</v>
      </c>
      <c r="BK98" s="462">
        <v>811</v>
      </c>
      <c r="BL98" s="462">
        <v>798</v>
      </c>
      <c r="BM98" s="462">
        <v>836</v>
      </c>
      <c r="BN98" s="462">
        <v>931</v>
      </c>
      <c r="BO98" s="462">
        <v>952</v>
      </c>
      <c r="BP98" s="462">
        <v>973</v>
      </c>
      <c r="BQ98" s="462">
        <v>0</v>
      </c>
      <c r="BR98" s="462">
        <v>0</v>
      </c>
      <c r="BS98" s="462">
        <v>0</v>
      </c>
      <c r="BT98" s="462">
        <v>0</v>
      </c>
      <c r="BU98" s="462">
        <v>0</v>
      </c>
      <c r="BV98" s="462">
        <v>0</v>
      </c>
      <c r="BW98" s="462">
        <v>0</v>
      </c>
      <c r="BX98" s="463">
        <v>0</v>
      </c>
      <c r="BY98" s="463">
        <v>0</v>
      </c>
      <c r="BZ98" s="463">
        <v>0</v>
      </c>
      <c r="CA98" s="463">
        <v>0</v>
      </c>
      <c r="CB98" s="463">
        <v>0</v>
      </c>
      <c r="CC98" s="463">
        <v>0</v>
      </c>
      <c r="CD98" s="463">
        <v>0</v>
      </c>
      <c r="CE98" s="463">
        <v>0</v>
      </c>
      <c r="CF98" s="463">
        <v>0</v>
      </c>
      <c r="CG98" s="463">
        <v>0</v>
      </c>
      <c r="CH98" s="464">
        <v>0</v>
      </c>
    </row>
    <row r="99" spans="1:86" x14ac:dyDescent="0.25">
      <c r="A99" s="51"/>
      <c r="B99" s="72" t="s">
        <v>565</v>
      </c>
      <c r="D99" s="462"/>
      <c r="E99" s="462"/>
      <c r="F99" s="462"/>
      <c r="G99" s="462"/>
      <c r="H99" s="462"/>
      <c r="I99" s="462"/>
      <c r="J99" s="462"/>
      <c r="K99" s="462"/>
      <c r="L99" s="462"/>
      <c r="M99" s="462"/>
      <c r="N99" s="462"/>
      <c r="O99" s="462"/>
      <c r="P99" s="462"/>
      <c r="Q99" s="462"/>
      <c r="R99" s="462"/>
      <c r="S99" s="462"/>
      <c r="T99" s="462"/>
      <c r="U99" s="462"/>
      <c r="V99" s="462"/>
      <c r="W99" s="462"/>
      <c r="X99" s="462"/>
      <c r="Y99" s="462"/>
      <c r="Z99" s="462"/>
      <c r="AA99" s="462"/>
      <c r="AB99" s="462"/>
      <c r="AC99" s="462"/>
      <c r="AD99" s="462"/>
      <c r="AE99" s="462"/>
      <c r="AF99" s="462"/>
      <c r="AG99" s="462"/>
      <c r="AH99" s="462"/>
      <c r="AI99" s="462"/>
      <c r="AJ99" s="462"/>
      <c r="AK99" s="462"/>
      <c r="AL99" s="462"/>
      <c r="AM99" s="462"/>
      <c r="AN99" s="462"/>
      <c r="AO99" s="462"/>
      <c r="AP99" s="462"/>
      <c r="AQ99" s="462"/>
      <c r="AR99" s="462">
        <v>797</v>
      </c>
      <c r="AS99" s="462">
        <v>822</v>
      </c>
      <c r="AT99" s="462">
        <v>1005</v>
      </c>
      <c r="AU99" s="462">
        <v>1344</v>
      </c>
      <c r="AV99" s="462">
        <v>1720</v>
      </c>
      <c r="AW99" s="462">
        <v>885</v>
      </c>
      <c r="AX99" s="462">
        <v>874</v>
      </c>
      <c r="AY99" s="462">
        <v>815</v>
      </c>
      <c r="AZ99" s="462">
        <v>758</v>
      </c>
      <c r="BA99" s="462">
        <v>625</v>
      </c>
      <c r="BB99" s="462">
        <v>513</v>
      </c>
      <c r="BC99" s="462">
        <v>431</v>
      </c>
      <c r="BD99" s="462">
        <v>361</v>
      </c>
      <c r="BE99" s="462">
        <v>312</v>
      </c>
      <c r="BF99" s="462">
        <v>290</v>
      </c>
      <c r="BG99" s="462">
        <v>297</v>
      </c>
      <c r="BH99" s="462">
        <v>288</v>
      </c>
      <c r="BI99" s="462">
        <v>304</v>
      </c>
      <c r="BJ99" s="462">
        <v>306</v>
      </c>
      <c r="BK99" s="462">
        <v>299</v>
      </c>
      <c r="BL99" s="462">
        <v>342</v>
      </c>
      <c r="BM99" s="462">
        <v>534</v>
      </c>
      <c r="BN99" s="462">
        <v>532</v>
      </c>
      <c r="BO99" s="462">
        <v>535</v>
      </c>
      <c r="BP99" s="462">
        <v>551</v>
      </c>
      <c r="BQ99" s="462">
        <v>0</v>
      </c>
      <c r="BR99" s="462">
        <v>0</v>
      </c>
      <c r="BS99" s="462">
        <v>0</v>
      </c>
      <c r="BT99" s="462">
        <v>0</v>
      </c>
      <c r="BU99" s="462">
        <v>0</v>
      </c>
      <c r="BV99" s="462">
        <v>0</v>
      </c>
      <c r="BW99" s="462">
        <v>0</v>
      </c>
      <c r="BX99" s="463">
        <v>0</v>
      </c>
      <c r="BY99" s="463">
        <v>0</v>
      </c>
      <c r="BZ99" s="463">
        <v>0</v>
      </c>
      <c r="CA99" s="463">
        <v>0</v>
      </c>
      <c r="CB99" s="463">
        <v>0</v>
      </c>
      <c r="CC99" s="463">
        <v>0</v>
      </c>
      <c r="CD99" s="463">
        <v>0</v>
      </c>
      <c r="CE99" s="463">
        <v>0</v>
      </c>
      <c r="CF99" s="463">
        <v>0</v>
      </c>
      <c r="CG99" s="463">
        <v>0</v>
      </c>
      <c r="CH99" s="464">
        <v>0</v>
      </c>
    </row>
    <row r="100" spans="1:86" x14ac:dyDescent="0.25">
      <c r="A100" s="599"/>
      <c r="B100" s="72" t="s">
        <v>862</v>
      </c>
      <c r="D100" s="462"/>
      <c r="E100" s="462"/>
      <c r="F100" s="462"/>
      <c r="G100" s="462"/>
      <c r="H100" s="462"/>
      <c r="I100" s="462"/>
      <c r="J100" s="462"/>
      <c r="K100" s="462"/>
      <c r="L100" s="462"/>
      <c r="M100" s="462"/>
      <c r="N100" s="462"/>
      <c r="O100" s="462"/>
      <c r="P100" s="462"/>
      <c r="Q100" s="462"/>
      <c r="R100" s="462"/>
      <c r="S100" s="462"/>
      <c r="T100" s="462"/>
      <c r="U100" s="462"/>
      <c r="V100" s="462"/>
      <c r="W100" s="462"/>
      <c r="X100" s="462"/>
      <c r="Y100" s="462"/>
      <c r="Z100" s="462"/>
      <c r="AA100" s="462"/>
      <c r="AB100" s="462"/>
      <c r="AC100" s="462"/>
      <c r="AD100" s="462"/>
      <c r="AE100" s="462"/>
      <c r="AF100" s="462"/>
      <c r="AG100" s="462"/>
      <c r="AH100" s="462"/>
      <c r="AI100" s="462"/>
      <c r="AJ100" s="462"/>
      <c r="AK100" s="462"/>
      <c r="AL100" s="462"/>
      <c r="AM100" s="462"/>
      <c r="AN100" s="462"/>
      <c r="AO100" s="462"/>
      <c r="AP100" s="462"/>
      <c r="AQ100" s="462"/>
      <c r="AR100" s="462">
        <v>380</v>
      </c>
      <c r="AS100" s="462">
        <v>424</v>
      </c>
      <c r="AT100" s="462">
        <v>755</v>
      </c>
      <c r="AU100" s="462">
        <v>550</v>
      </c>
      <c r="AV100" s="462">
        <v>530</v>
      </c>
      <c r="AW100" s="462">
        <v>407</v>
      </c>
      <c r="AX100" s="462">
        <v>427</v>
      </c>
      <c r="AY100" s="462">
        <v>474</v>
      </c>
      <c r="AZ100" s="462">
        <v>508</v>
      </c>
      <c r="BA100" s="462">
        <v>537</v>
      </c>
      <c r="BB100" s="462">
        <v>502</v>
      </c>
      <c r="BC100" s="462">
        <v>444</v>
      </c>
      <c r="BD100" s="462">
        <v>373</v>
      </c>
      <c r="BE100" s="462">
        <v>345</v>
      </c>
      <c r="BF100" s="462">
        <v>338</v>
      </c>
      <c r="BG100" s="462">
        <v>340</v>
      </c>
      <c r="BH100" s="462">
        <v>351</v>
      </c>
      <c r="BI100" s="462">
        <v>366</v>
      </c>
      <c r="BJ100" s="462">
        <v>364</v>
      </c>
      <c r="BK100" s="462">
        <v>385</v>
      </c>
      <c r="BL100" s="462">
        <v>371</v>
      </c>
      <c r="BM100" s="462">
        <v>447</v>
      </c>
      <c r="BN100" s="462">
        <v>542</v>
      </c>
      <c r="BO100" s="462">
        <v>577</v>
      </c>
      <c r="BP100" s="462">
        <v>650</v>
      </c>
      <c r="BQ100" s="462">
        <v>0</v>
      </c>
      <c r="BR100" s="462">
        <v>0</v>
      </c>
      <c r="BS100" s="462">
        <v>0</v>
      </c>
      <c r="BT100" s="462">
        <v>0</v>
      </c>
      <c r="BU100" s="462">
        <v>0</v>
      </c>
      <c r="BV100" s="462">
        <v>0</v>
      </c>
      <c r="BW100" s="462">
        <v>0</v>
      </c>
      <c r="BX100" s="463">
        <v>0</v>
      </c>
      <c r="BY100" s="463">
        <v>0</v>
      </c>
      <c r="BZ100" s="463">
        <v>0</v>
      </c>
      <c r="CA100" s="463">
        <v>0</v>
      </c>
      <c r="CB100" s="463">
        <v>0</v>
      </c>
      <c r="CC100" s="463">
        <v>0</v>
      </c>
      <c r="CD100" s="463">
        <v>0</v>
      </c>
      <c r="CE100" s="463">
        <v>0</v>
      </c>
      <c r="CF100" s="463">
        <v>0</v>
      </c>
      <c r="CG100" s="463">
        <v>0</v>
      </c>
      <c r="CH100" s="464">
        <v>0</v>
      </c>
    </row>
    <row r="101" spans="1:86" ht="26.25" customHeight="1" x14ac:dyDescent="0.25">
      <c r="A101" s="599"/>
      <c r="B101" s="72" t="s">
        <v>857</v>
      </c>
      <c r="D101" s="462"/>
      <c r="E101" s="462"/>
      <c r="F101" s="462"/>
      <c r="G101" s="462"/>
      <c r="H101" s="462"/>
      <c r="I101" s="462"/>
      <c r="J101" s="462"/>
      <c r="K101" s="462"/>
      <c r="L101" s="462"/>
      <c r="M101" s="462"/>
      <c r="N101" s="462"/>
      <c r="O101" s="462"/>
      <c r="P101" s="462"/>
      <c r="Q101" s="462"/>
      <c r="R101" s="462"/>
      <c r="S101" s="462"/>
      <c r="T101" s="462"/>
      <c r="U101" s="462"/>
      <c r="V101" s="462"/>
      <c r="W101" s="462"/>
      <c r="X101" s="462"/>
      <c r="Y101" s="462"/>
      <c r="Z101" s="462"/>
      <c r="AA101" s="462"/>
      <c r="AB101" s="462"/>
      <c r="AC101" s="462"/>
      <c r="AD101" s="462"/>
      <c r="AE101" s="462"/>
      <c r="AF101" s="462"/>
      <c r="AG101" s="462"/>
      <c r="AH101" s="462"/>
      <c r="AI101" s="462"/>
      <c r="AJ101" s="462"/>
      <c r="AK101" s="462"/>
      <c r="AL101" s="462"/>
      <c r="AM101" s="462"/>
      <c r="AN101" s="462"/>
      <c r="AO101" s="462"/>
      <c r="AP101" s="462"/>
      <c r="AQ101" s="462"/>
      <c r="AR101" s="462">
        <v>2131</v>
      </c>
      <c r="AS101" s="462">
        <v>2221</v>
      </c>
      <c r="AT101" s="462">
        <v>2991</v>
      </c>
      <c r="AU101" s="462">
        <v>3209</v>
      </c>
      <c r="AV101" s="462">
        <v>3708</v>
      </c>
      <c r="AW101" s="462">
        <v>2628</v>
      </c>
      <c r="AX101" s="462">
        <v>2814</v>
      </c>
      <c r="AY101" s="462">
        <v>2921</v>
      </c>
      <c r="AZ101" s="462">
        <v>2927</v>
      </c>
      <c r="BA101" s="462">
        <v>2856</v>
      </c>
      <c r="BB101" s="462">
        <v>2740</v>
      </c>
      <c r="BC101" s="462">
        <v>2580</v>
      </c>
      <c r="BD101" s="462">
        <v>2374</v>
      </c>
      <c r="BE101" s="462">
        <v>2293</v>
      </c>
      <c r="BF101" s="462">
        <v>2268</v>
      </c>
      <c r="BG101" s="462">
        <v>2358</v>
      </c>
      <c r="BH101" s="462">
        <v>2473</v>
      </c>
      <c r="BI101" s="462">
        <v>2603</v>
      </c>
      <c r="BJ101" s="462">
        <v>2570</v>
      </c>
      <c r="BK101" s="462">
        <v>2533</v>
      </c>
      <c r="BL101" s="462">
        <v>2566</v>
      </c>
      <c r="BM101" s="462">
        <v>2940</v>
      </c>
      <c r="BN101" s="462">
        <v>3172</v>
      </c>
      <c r="BO101" s="462">
        <v>3254</v>
      </c>
      <c r="BP101" s="462">
        <v>3368</v>
      </c>
      <c r="BQ101" s="462">
        <v>0</v>
      </c>
      <c r="BR101" s="462">
        <v>0</v>
      </c>
      <c r="BS101" s="462">
        <v>0</v>
      </c>
      <c r="BT101" s="462">
        <v>0</v>
      </c>
      <c r="BU101" s="462">
        <v>0</v>
      </c>
      <c r="BV101" s="462">
        <v>0</v>
      </c>
      <c r="BW101" s="462">
        <v>0</v>
      </c>
      <c r="BX101" s="463">
        <v>0</v>
      </c>
      <c r="BY101" s="463">
        <v>0</v>
      </c>
      <c r="BZ101" s="463">
        <v>0</v>
      </c>
      <c r="CA101" s="463">
        <v>0</v>
      </c>
      <c r="CB101" s="463">
        <v>0</v>
      </c>
      <c r="CC101" s="463">
        <v>0</v>
      </c>
      <c r="CD101" s="463">
        <v>0</v>
      </c>
      <c r="CE101" s="463">
        <v>0</v>
      </c>
      <c r="CF101" s="463">
        <v>0</v>
      </c>
      <c r="CG101" s="463">
        <v>0</v>
      </c>
      <c r="CH101" s="464">
        <v>0</v>
      </c>
    </row>
    <row r="102" spans="1:86" ht="26.25" customHeight="1" x14ac:dyDescent="0.25">
      <c r="A102" s="74"/>
      <c r="B102" s="74" t="s">
        <v>863</v>
      </c>
      <c r="D102" s="462"/>
      <c r="E102" s="462"/>
      <c r="F102" s="462"/>
      <c r="G102" s="462"/>
      <c r="H102" s="462"/>
      <c r="I102" s="462"/>
      <c r="J102" s="462"/>
      <c r="K102" s="462"/>
      <c r="L102" s="462"/>
      <c r="M102" s="462"/>
      <c r="N102" s="462"/>
      <c r="O102" s="462"/>
      <c r="P102" s="462"/>
      <c r="Q102" s="462"/>
      <c r="R102" s="462"/>
      <c r="S102" s="462"/>
      <c r="T102" s="462"/>
      <c r="U102" s="462"/>
      <c r="V102" s="462"/>
      <c r="W102" s="462"/>
      <c r="X102" s="462"/>
      <c r="Y102" s="462"/>
      <c r="Z102" s="462"/>
      <c r="AA102" s="462"/>
      <c r="AB102" s="462"/>
      <c r="AC102" s="462"/>
      <c r="AD102" s="462"/>
      <c r="AE102" s="462"/>
      <c r="AF102" s="462"/>
      <c r="AG102" s="462"/>
      <c r="AH102" s="462"/>
      <c r="AI102" s="462"/>
      <c r="AJ102" s="462"/>
      <c r="AK102" s="462"/>
      <c r="AL102" s="462"/>
      <c r="AM102" s="462"/>
      <c r="AN102" s="462"/>
      <c r="AO102" s="462"/>
      <c r="AP102" s="462"/>
      <c r="AQ102" s="462"/>
      <c r="AR102" s="462"/>
      <c r="AS102" s="462"/>
      <c r="AT102" s="462"/>
      <c r="AU102" s="462"/>
      <c r="AV102" s="462"/>
      <c r="AW102" s="462"/>
      <c r="AX102" s="462"/>
      <c r="AY102" s="462"/>
      <c r="AZ102" s="462"/>
      <c r="BA102" s="462"/>
      <c r="BB102" s="462"/>
      <c r="BC102" s="462"/>
      <c r="BD102" s="462"/>
      <c r="BE102" s="462"/>
      <c r="BF102" s="462"/>
      <c r="BG102" s="462"/>
      <c r="BH102" s="462"/>
      <c r="BI102" s="462"/>
      <c r="BJ102" s="462"/>
      <c r="BK102" s="462"/>
      <c r="BL102" s="462"/>
      <c r="BM102" s="462"/>
      <c r="BN102" s="462"/>
      <c r="BO102" s="462"/>
      <c r="BP102" s="462"/>
      <c r="BQ102" s="462"/>
      <c r="BR102" s="462"/>
      <c r="BS102" s="462"/>
      <c r="BT102" s="462"/>
      <c r="BU102" s="462"/>
      <c r="BV102" s="462"/>
      <c r="BW102" s="462"/>
      <c r="BX102" s="463"/>
      <c r="BY102" s="463"/>
      <c r="BZ102" s="463"/>
      <c r="CA102" s="463"/>
      <c r="CB102" s="463"/>
      <c r="CC102" s="463"/>
      <c r="CD102" s="463"/>
      <c r="CE102" s="463"/>
      <c r="CF102" s="463"/>
      <c r="CG102" s="463"/>
      <c r="CH102" s="464"/>
    </row>
    <row r="103" spans="1:86" x14ac:dyDescent="0.25">
      <c r="A103" s="599"/>
      <c r="B103" s="72" t="s">
        <v>876</v>
      </c>
      <c r="D103" s="462"/>
      <c r="E103" s="462"/>
      <c r="F103" s="462"/>
      <c r="G103" s="462"/>
      <c r="H103" s="462"/>
      <c r="I103" s="462"/>
      <c r="J103" s="462"/>
      <c r="K103" s="462"/>
      <c r="L103" s="462"/>
      <c r="M103" s="462"/>
      <c r="N103" s="462"/>
      <c r="O103" s="462"/>
      <c r="P103" s="462"/>
      <c r="Q103" s="462"/>
      <c r="R103" s="462"/>
      <c r="S103" s="462"/>
      <c r="T103" s="462"/>
      <c r="U103" s="462"/>
      <c r="V103" s="462"/>
      <c r="W103" s="462"/>
      <c r="X103" s="462"/>
      <c r="Y103" s="462"/>
      <c r="Z103" s="462"/>
      <c r="AA103" s="462"/>
      <c r="AB103" s="462"/>
      <c r="AC103" s="462"/>
      <c r="AD103" s="462"/>
      <c r="AE103" s="462"/>
      <c r="AF103" s="462"/>
      <c r="AG103" s="462"/>
      <c r="AH103" s="462"/>
      <c r="AI103" s="462"/>
      <c r="AJ103" s="462"/>
      <c r="AK103" s="462"/>
      <c r="AL103" s="462"/>
      <c r="AM103" s="462"/>
      <c r="AN103" s="462"/>
      <c r="AO103" s="462"/>
      <c r="AP103" s="462"/>
      <c r="AQ103" s="462"/>
      <c r="AR103" s="462">
        <v>4244</v>
      </c>
      <c r="AS103" s="462">
        <v>4071</v>
      </c>
      <c r="AT103" s="462">
        <v>5652</v>
      </c>
      <c r="AU103" s="462">
        <v>5400</v>
      </c>
      <c r="AV103" s="462">
        <v>5682</v>
      </c>
      <c r="AW103" s="462">
        <v>4611</v>
      </c>
      <c r="AX103" s="462">
        <v>4747</v>
      </c>
      <c r="AY103" s="462">
        <v>4812</v>
      </c>
      <c r="AZ103" s="462">
        <v>4740</v>
      </c>
      <c r="BA103" s="462">
        <v>4594</v>
      </c>
      <c r="BB103" s="462">
        <v>4426</v>
      </c>
      <c r="BC103" s="462">
        <v>4194</v>
      </c>
      <c r="BD103" s="462">
        <v>3942</v>
      </c>
      <c r="BE103" s="462">
        <v>3860</v>
      </c>
      <c r="BF103" s="462">
        <v>3836</v>
      </c>
      <c r="BG103" s="462">
        <v>3907</v>
      </c>
      <c r="BH103" s="462">
        <v>4096</v>
      </c>
      <c r="BI103" s="462">
        <v>4207</v>
      </c>
      <c r="BJ103" s="462">
        <v>4258</v>
      </c>
      <c r="BK103" s="462">
        <v>4253</v>
      </c>
      <c r="BL103" s="462">
        <v>4355</v>
      </c>
      <c r="BM103" s="462">
        <v>4717</v>
      </c>
      <c r="BN103" s="462">
        <v>4923</v>
      </c>
      <c r="BO103" s="462">
        <v>4985</v>
      </c>
      <c r="BP103" s="462">
        <v>5019</v>
      </c>
      <c r="BQ103" s="462">
        <v>0</v>
      </c>
      <c r="BR103" s="462">
        <v>0</v>
      </c>
      <c r="BS103" s="462">
        <v>0</v>
      </c>
      <c r="BT103" s="462">
        <v>0</v>
      </c>
      <c r="BU103" s="462">
        <v>0</v>
      </c>
      <c r="BV103" s="462">
        <v>0</v>
      </c>
      <c r="BW103" s="462">
        <v>0</v>
      </c>
      <c r="BX103" s="463">
        <v>0</v>
      </c>
      <c r="BY103" s="463">
        <v>0</v>
      </c>
      <c r="BZ103" s="463">
        <v>0</v>
      </c>
      <c r="CA103" s="463">
        <v>0</v>
      </c>
      <c r="CB103" s="463">
        <v>0</v>
      </c>
      <c r="CC103" s="463">
        <v>0</v>
      </c>
      <c r="CD103" s="463">
        <v>0</v>
      </c>
      <c r="CE103" s="463">
        <v>0</v>
      </c>
      <c r="CF103" s="463">
        <v>0</v>
      </c>
      <c r="CG103" s="463">
        <v>0</v>
      </c>
      <c r="CH103" s="464">
        <v>0</v>
      </c>
    </row>
    <row r="104" spans="1:86" x14ac:dyDescent="0.25">
      <c r="A104" s="599"/>
      <c r="B104" s="72" t="s">
        <v>877</v>
      </c>
      <c r="D104" s="462"/>
      <c r="E104" s="462"/>
      <c r="F104" s="462"/>
      <c r="G104" s="462"/>
      <c r="H104" s="462"/>
      <c r="I104" s="462"/>
      <c r="J104" s="462"/>
      <c r="K104" s="462"/>
      <c r="L104" s="462"/>
      <c r="M104" s="462"/>
      <c r="N104" s="462"/>
      <c r="O104" s="462"/>
      <c r="P104" s="462"/>
      <c r="Q104" s="462"/>
      <c r="R104" s="462"/>
      <c r="S104" s="462"/>
      <c r="T104" s="462"/>
      <c r="U104" s="462"/>
      <c r="V104" s="462"/>
      <c r="W104" s="462"/>
      <c r="X104" s="462"/>
      <c r="Y104" s="462"/>
      <c r="Z104" s="462"/>
      <c r="AA104" s="462"/>
      <c r="AB104" s="462"/>
      <c r="AC104" s="462"/>
      <c r="AD104" s="462"/>
      <c r="AE104" s="462"/>
      <c r="AF104" s="462"/>
      <c r="AG104" s="462"/>
      <c r="AH104" s="462"/>
      <c r="AI104" s="462"/>
      <c r="AJ104" s="462"/>
      <c r="AK104" s="462"/>
      <c r="AL104" s="462"/>
      <c r="AM104" s="462"/>
      <c r="AN104" s="462"/>
      <c r="AO104" s="462"/>
      <c r="AP104" s="462"/>
      <c r="AQ104" s="462"/>
      <c r="AR104" s="462">
        <v>255</v>
      </c>
      <c r="AS104" s="462">
        <v>248</v>
      </c>
      <c r="AT104" s="462">
        <v>383</v>
      </c>
      <c r="AU104" s="462">
        <v>326</v>
      </c>
      <c r="AV104" s="462">
        <v>354</v>
      </c>
      <c r="AW104" s="462">
        <v>278</v>
      </c>
      <c r="AX104" s="462">
        <v>288</v>
      </c>
      <c r="AY104" s="462">
        <v>293</v>
      </c>
      <c r="AZ104" s="462">
        <v>293</v>
      </c>
      <c r="BA104" s="462">
        <v>287</v>
      </c>
      <c r="BB104" s="462">
        <v>283</v>
      </c>
      <c r="BC104" s="462">
        <v>277</v>
      </c>
      <c r="BD104" s="462">
        <v>267</v>
      </c>
      <c r="BE104" s="462">
        <v>265</v>
      </c>
      <c r="BF104" s="462">
        <v>257</v>
      </c>
      <c r="BG104" s="462">
        <v>261</v>
      </c>
      <c r="BH104" s="462">
        <v>271</v>
      </c>
      <c r="BI104" s="462">
        <v>279</v>
      </c>
      <c r="BJ104" s="462">
        <v>280</v>
      </c>
      <c r="BK104" s="462">
        <v>283</v>
      </c>
      <c r="BL104" s="462">
        <v>290</v>
      </c>
      <c r="BM104" s="462">
        <v>311</v>
      </c>
      <c r="BN104" s="462">
        <v>322</v>
      </c>
      <c r="BO104" s="462">
        <v>327</v>
      </c>
      <c r="BP104" s="462">
        <v>330</v>
      </c>
      <c r="BQ104" s="462">
        <v>0</v>
      </c>
      <c r="BR104" s="462">
        <v>0</v>
      </c>
      <c r="BS104" s="462">
        <v>0</v>
      </c>
      <c r="BT104" s="462">
        <v>0</v>
      </c>
      <c r="BU104" s="462">
        <v>0</v>
      </c>
      <c r="BV104" s="462">
        <v>0</v>
      </c>
      <c r="BW104" s="462">
        <v>0</v>
      </c>
      <c r="BX104" s="463">
        <v>0</v>
      </c>
      <c r="BY104" s="463">
        <v>0</v>
      </c>
      <c r="BZ104" s="463">
        <v>0</v>
      </c>
      <c r="CA104" s="463">
        <v>0</v>
      </c>
      <c r="CB104" s="463">
        <v>0</v>
      </c>
      <c r="CC104" s="463">
        <v>0</v>
      </c>
      <c r="CD104" s="463">
        <v>0</v>
      </c>
      <c r="CE104" s="463">
        <v>0</v>
      </c>
      <c r="CF104" s="463">
        <v>0</v>
      </c>
      <c r="CG104" s="463">
        <v>0</v>
      </c>
      <c r="CH104" s="464">
        <v>0</v>
      </c>
    </row>
    <row r="105" spans="1:86" x14ac:dyDescent="0.25">
      <c r="A105" s="599"/>
      <c r="B105" s="72" t="s">
        <v>878</v>
      </c>
      <c r="D105" s="462"/>
      <c r="E105" s="462"/>
      <c r="F105" s="462"/>
      <c r="G105" s="462"/>
      <c r="H105" s="462"/>
      <c r="I105" s="462"/>
      <c r="J105" s="462"/>
      <c r="K105" s="462"/>
      <c r="L105" s="462"/>
      <c r="M105" s="462"/>
      <c r="N105" s="462"/>
      <c r="O105" s="462"/>
      <c r="P105" s="462"/>
      <c r="Q105" s="462"/>
      <c r="R105" s="462"/>
      <c r="S105" s="462"/>
      <c r="T105" s="462"/>
      <c r="U105" s="462"/>
      <c r="V105" s="462"/>
      <c r="W105" s="462"/>
      <c r="X105" s="462"/>
      <c r="Y105" s="462"/>
      <c r="Z105" s="462"/>
      <c r="AA105" s="462"/>
      <c r="AB105" s="462"/>
      <c r="AC105" s="462"/>
      <c r="AD105" s="462"/>
      <c r="AE105" s="462"/>
      <c r="AF105" s="462"/>
      <c r="AG105" s="462"/>
      <c r="AH105" s="462"/>
      <c r="AI105" s="462"/>
      <c r="AJ105" s="462"/>
      <c r="AK105" s="462"/>
      <c r="AL105" s="462"/>
      <c r="AM105" s="462"/>
      <c r="AN105" s="462"/>
      <c r="AO105" s="462"/>
      <c r="AP105" s="462"/>
      <c r="AQ105" s="462"/>
      <c r="AR105" s="462">
        <v>645</v>
      </c>
      <c r="AS105" s="462">
        <v>881</v>
      </c>
      <c r="AT105" s="462">
        <v>691</v>
      </c>
      <c r="AU105" s="462">
        <v>642</v>
      </c>
      <c r="AV105" s="462">
        <v>668</v>
      </c>
      <c r="AW105" s="462">
        <v>577</v>
      </c>
      <c r="AX105" s="462">
        <v>580</v>
      </c>
      <c r="AY105" s="462">
        <v>585</v>
      </c>
      <c r="AZ105" s="462">
        <v>586</v>
      </c>
      <c r="BA105" s="462">
        <v>598</v>
      </c>
      <c r="BB105" s="462">
        <v>597</v>
      </c>
      <c r="BC105" s="462">
        <v>580</v>
      </c>
      <c r="BD105" s="462">
        <v>552</v>
      </c>
      <c r="BE105" s="462">
        <v>539</v>
      </c>
      <c r="BF105" s="462">
        <v>532</v>
      </c>
      <c r="BG105" s="462">
        <v>525</v>
      </c>
      <c r="BH105" s="462">
        <v>548</v>
      </c>
      <c r="BI105" s="462">
        <v>543</v>
      </c>
      <c r="BJ105" s="462">
        <v>542</v>
      </c>
      <c r="BK105" s="462">
        <v>533</v>
      </c>
      <c r="BL105" s="462">
        <v>513</v>
      </c>
      <c r="BM105" s="462">
        <v>544</v>
      </c>
      <c r="BN105" s="462">
        <v>561</v>
      </c>
      <c r="BO105" s="462">
        <v>562</v>
      </c>
      <c r="BP105" s="462">
        <v>563</v>
      </c>
      <c r="BQ105" s="462">
        <v>0</v>
      </c>
      <c r="BR105" s="462">
        <v>0</v>
      </c>
      <c r="BS105" s="462">
        <v>0</v>
      </c>
      <c r="BT105" s="462">
        <v>0</v>
      </c>
      <c r="BU105" s="462">
        <v>0</v>
      </c>
      <c r="BV105" s="462">
        <v>0</v>
      </c>
      <c r="BW105" s="462">
        <v>0</v>
      </c>
      <c r="BX105" s="463">
        <v>0</v>
      </c>
      <c r="BY105" s="463">
        <v>0</v>
      </c>
      <c r="BZ105" s="463">
        <v>0</v>
      </c>
      <c r="CA105" s="463">
        <v>0</v>
      </c>
      <c r="CB105" s="463">
        <v>0</v>
      </c>
      <c r="CC105" s="463">
        <v>0</v>
      </c>
      <c r="CD105" s="463">
        <v>0</v>
      </c>
      <c r="CE105" s="463">
        <v>0</v>
      </c>
      <c r="CF105" s="463">
        <v>0</v>
      </c>
      <c r="CG105" s="463">
        <v>0</v>
      </c>
      <c r="CH105" s="464">
        <v>0</v>
      </c>
    </row>
    <row r="106" spans="1:86" ht="15.6" thickBot="1" x14ac:dyDescent="0.3">
      <c r="A106" s="605"/>
      <c r="B106" s="606"/>
      <c r="C106" s="482"/>
      <c r="D106" s="496"/>
      <c r="E106" s="496"/>
      <c r="F106" s="496"/>
      <c r="G106" s="496"/>
      <c r="H106" s="496"/>
      <c r="I106" s="496"/>
      <c r="J106" s="496"/>
      <c r="K106" s="496"/>
      <c r="L106" s="496"/>
      <c r="M106" s="496"/>
      <c r="N106" s="496"/>
      <c r="O106" s="496"/>
      <c r="P106" s="496"/>
      <c r="Q106" s="496"/>
      <c r="R106" s="496"/>
      <c r="S106" s="496"/>
      <c r="T106" s="496"/>
      <c r="U106" s="496"/>
      <c r="V106" s="496"/>
      <c r="W106" s="496"/>
      <c r="X106" s="496"/>
      <c r="Y106" s="496"/>
      <c r="Z106" s="496"/>
      <c r="AA106" s="496"/>
      <c r="AB106" s="496"/>
      <c r="AC106" s="496"/>
      <c r="AD106" s="496"/>
      <c r="AE106" s="496"/>
      <c r="AF106" s="496"/>
      <c r="AG106" s="496"/>
      <c r="AH106" s="496"/>
      <c r="AI106" s="496"/>
      <c r="AJ106" s="496"/>
      <c r="AK106" s="496"/>
      <c r="AL106" s="496"/>
      <c r="AM106" s="496"/>
      <c r="AN106" s="496"/>
      <c r="AO106" s="496"/>
      <c r="AP106" s="496"/>
      <c r="AQ106" s="496"/>
      <c r="AR106" s="496"/>
      <c r="AS106" s="496"/>
      <c r="AT106" s="496"/>
      <c r="AU106" s="496"/>
      <c r="AV106" s="496"/>
      <c r="AW106" s="496"/>
      <c r="AX106" s="496"/>
      <c r="AY106" s="496"/>
      <c r="AZ106" s="496"/>
      <c r="BA106" s="496"/>
      <c r="BB106" s="496"/>
      <c r="BC106" s="496"/>
      <c r="BD106" s="496"/>
      <c r="BE106" s="496"/>
      <c r="BF106" s="496"/>
      <c r="BG106" s="496"/>
      <c r="BH106" s="496"/>
      <c r="BI106" s="496"/>
      <c r="BJ106" s="496"/>
      <c r="BK106" s="496"/>
      <c r="BL106" s="496"/>
      <c r="BM106" s="496"/>
      <c r="BN106" s="496"/>
      <c r="BO106" s="496"/>
      <c r="BP106" s="496"/>
      <c r="BQ106" s="496"/>
      <c r="BR106" s="496"/>
      <c r="BS106" s="496"/>
      <c r="BT106" s="496"/>
      <c r="BU106" s="496"/>
      <c r="BV106" s="496"/>
      <c r="BW106" s="496"/>
      <c r="BX106" s="496"/>
      <c r="BY106" s="496"/>
      <c r="BZ106" s="496"/>
      <c r="CA106" s="496"/>
      <c r="CB106" s="496"/>
      <c r="CC106" s="496"/>
      <c r="CD106" s="496"/>
      <c r="CE106" s="496"/>
      <c r="CF106" s="496"/>
      <c r="CG106" s="496"/>
      <c r="CH106" s="497"/>
    </row>
    <row r="149" spans="86:86" x14ac:dyDescent="0.25">
      <c r="CH149" s="455"/>
    </row>
  </sheetData>
  <hyperlinks>
    <hyperlink ref="B1" location="Notes!A1" display="Information relating to this table can be found in the 'Notes' tab" xr:uid="{6DB20AC2-9435-4D9C-9FA3-4014F6801C33}"/>
    <hyperlink ref="A1" location="Contents!A1" display="Contents page" xr:uid="{F86506D0-A138-4A55-9AFD-830460D88746}"/>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85F5-26CE-4318-B6C6-ED6FC16941BB}">
  <dimension ref="A1:CH172"/>
  <sheetViews>
    <sheetView zoomScale="80" zoomScaleNormal="80" workbookViewId="0">
      <pane xSplit="2" ySplit="3" topLeftCell="BR66"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413" bestFit="1" customWidth="1"/>
    <col min="2" max="2" width="75.5546875" style="413" customWidth="1"/>
    <col min="3" max="3" width="25.5546875" style="413" hidden="1" customWidth="1" outlineLevel="1"/>
    <col min="4" max="25" width="12.5546875" style="257" hidden="1" customWidth="1" outlineLevel="1"/>
    <col min="26" max="26" width="12.5546875" style="257" customWidth="1" collapsed="1"/>
    <col min="27" max="75" width="12.5546875" style="257"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42"/>
      <c r="D1" s="412"/>
      <c r="E1" s="412"/>
      <c r="F1" s="412"/>
      <c r="G1" s="412"/>
      <c r="H1" s="412"/>
      <c r="I1" s="412"/>
      <c r="J1" s="412"/>
      <c r="K1" s="412"/>
      <c r="L1" s="412"/>
      <c r="M1" s="412"/>
      <c r="N1" s="412"/>
      <c r="O1" s="412"/>
      <c r="P1" s="412"/>
      <c r="Q1" s="412"/>
      <c r="R1" s="412"/>
      <c r="S1" s="412"/>
      <c r="T1" s="412"/>
      <c r="U1" s="412"/>
      <c r="V1" s="412"/>
      <c r="W1" s="412"/>
      <c r="X1" s="412"/>
      <c r="Y1" s="412"/>
      <c r="Z1" s="412"/>
      <c r="AA1" s="412"/>
      <c r="AB1" s="412"/>
      <c r="AC1" s="412"/>
      <c r="AD1" s="412"/>
      <c r="AE1" s="412"/>
      <c r="AF1" s="412"/>
      <c r="AG1" s="412"/>
      <c r="AH1" s="412"/>
      <c r="AI1" s="412"/>
      <c r="AJ1" s="412"/>
      <c r="AK1" s="412"/>
      <c r="AL1" s="412"/>
      <c r="AM1" s="412"/>
      <c r="AN1" s="412"/>
      <c r="AO1" s="412"/>
      <c r="AP1" s="412"/>
      <c r="AQ1" s="412"/>
      <c r="AR1" s="412"/>
      <c r="AS1" s="412"/>
      <c r="AT1" s="412"/>
      <c r="AU1" s="412"/>
      <c r="AV1" s="412"/>
      <c r="AW1" s="412"/>
      <c r="AX1" s="412"/>
      <c r="AY1" s="412"/>
      <c r="AZ1" s="412"/>
      <c r="BA1" s="412"/>
      <c r="BB1" s="412"/>
      <c r="BC1" s="412"/>
      <c r="BD1" s="412"/>
      <c r="BE1" s="412"/>
      <c r="BF1" s="412"/>
      <c r="BG1" s="412"/>
      <c r="BH1" s="412"/>
      <c r="BI1" s="412"/>
      <c r="BJ1" s="412"/>
      <c r="BK1" s="412"/>
      <c r="BL1" s="412"/>
      <c r="BM1" s="412"/>
      <c r="BN1" s="412"/>
      <c r="BO1" s="412"/>
      <c r="BP1" s="412"/>
      <c r="BQ1" s="485"/>
      <c r="BR1" s="485"/>
      <c r="BS1" s="485"/>
      <c r="BT1" s="485"/>
      <c r="BU1" s="485"/>
      <c r="BV1" s="485"/>
      <c r="BW1" s="485"/>
      <c r="BX1" s="485"/>
      <c r="BY1" s="485"/>
      <c r="BZ1" s="485"/>
      <c r="CA1" s="485"/>
      <c r="CB1" s="485"/>
      <c r="CC1" s="485"/>
      <c r="CD1" s="485"/>
      <c r="CE1" s="485"/>
      <c r="CF1" s="485"/>
    </row>
    <row r="2" spans="1:86" ht="15.6" x14ac:dyDescent="0.3">
      <c r="A2" s="17" t="s">
        <v>48</v>
      </c>
      <c r="B2" s="46" t="s">
        <v>879</v>
      </c>
      <c r="C2" s="508"/>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6.2" thickBot="1" x14ac:dyDescent="0.35">
      <c r="A3" s="144">
        <v>2026</v>
      </c>
      <c r="B3" s="418" t="s">
        <v>374</v>
      </c>
      <c r="C3" s="473"/>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6" s="287" customFormat="1" ht="24" customHeight="1" x14ac:dyDescent="0.3">
      <c r="A4" s="128"/>
      <c r="B4" s="123" t="s">
        <v>276</v>
      </c>
      <c r="C4" s="123"/>
      <c r="D4" s="607">
        <v>0</v>
      </c>
      <c r="E4" s="607">
        <v>0</v>
      </c>
      <c r="F4" s="607">
        <v>0</v>
      </c>
      <c r="G4" s="607">
        <v>0</v>
      </c>
      <c r="H4" s="607">
        <v>0</v>
      </c>
      <c r="I4" s="607">
        <v>0</v>
      </c>
      <c r="J4" s="607">
        <v>0</v>
      </c>
      <c r="K4" s="607">
        <v>0</v>
      </c>
      <c r="L4" s="607">
        <v>0</v>
      </c>
      <c r="M4" s="607">
        <v>0</v>
      </c>
      <c r="N4" s="607">
        <v>0</v>
      </c>
      <c r="O4" s="607">
        <v>0</v>
      </c>
      <c r="P4" s="607">
        <v>0</v>
      </c>
      <c r="Q4" s="607">
        <v>0</v>
      </c>
      <c r="R4" s="607">
        <v>0</v>
      </c>
      <c r="S4" s="607">
        <v>0</v>
      </c>
      <c r="T4" s="607">
        <v>0</v>
      </c>
      <c r="U4" s="607">
        <v>0</v>
      </c>
      <c r="V4" s="607">
        <v>0</v>
      </c>
      <c r="W4" s="607">
        <v>0</v>
      </c>
      <c r="X4" s="607">
        <v>0</v>
      </c>
      <c r="Y4" s="607">
        <v>0</v>
      </c>
      <c r="Z4" s="607">
        <v>22</v>
      </c>
      <c r="AA4" s="607">
        <v>20</v>
      </c>
      <c r="AB4" s="607">
        <v>105</v>
      </c>
      <c r="AC4" s="607">
        <v>225</v>
      </c>
      <c r="AD4" s="607">
        <v>138</v>
      </c>
      <c r="AE4" s="607">
        <v>194</v>
      </c>
      <c r="AF4" s="607">
        <v>201</v>
      </c>
      <c r="AG4" s="607">
        <v>684</v>
      </c>
      <c r="AH4" s="607">
        <v>721</v>
      </c>
      <c r="AI4" s="607">
        <v>793</v>
      </c>
      <c r="AJ4" s="607">
        <v>1024</v>
      </c>
      <c r="AK4" s="607">
        <v>1655.6</v>
      </c>
      <c r="AL4" s="607">
        <v>2128</v>
      </c>
      <c r="AM4" s="607">
        <v>2516</v>
      </c>
      <c r="AN4" s="607">
        <v>2833</v>
      </c>
      <c r="AO4" s="607">
        <v>3177</v>
      </c>
      <c r="AP4" s="607">
        <v>3415</v>
      </c>
      <c r="AQ4" s="607">
        <v>3536</v>
      </c>
      <c r="AR4" s="607">
        <v>3723.4489999999996</v>
      </c>
      <c r="AS4" s="607">
        <v>4232.5369999999994</v>
      </c>
      <c r="AT4" s="607">
        <v>5095.3410000000003</v>
      </c>
      <c r="AU4" s="607">
        <v>6358.652</v>
      </c>
      <c r="AV4" s="607">
        <v>7812.0959999999995</v>
      </c>
      <c r="AW4" s="607">
        <v>9216.8450000000012</v>
      </c>
      <c r="AX4" s="607">
        <v>10103.235919999999</v>
      </c>
      <c r="AY4" s="607">
        <v>10874.666694000003</v>
      </c>
      <c r="AZ4" s="607">
        <v>11379.761964999998</v>
      </c>
      <c r="BA4" s="607">
        <v>11176.396122999999</v>
      </c>
      <c r="BB4" s="607">
        <v>11064.804220000002</v>
      </c>
      <c r="BC4" s="607">
        <v>11064.103816674598</v>
      </c>
      <c r="BD4" s="607">
        <v>11162.3689748</v>
      </c>
      <c r="BE4" s="607">
        <v>11588.695131</v>
      </c>
      <c r="BF4" s="607">
        <v>12636.220416</v>
      </c>
      <c r="BG4" s="607">
        <v>12347.373120710001</v>
      </c>
      <c r="BH4" s="607">
        <v>13157.570061439999</v>
      </c>
      <c r="BI4" s="607">
        <v>13928.205135</v>
      </c>
      <c r="BJ4" s="607">
        <v>14840.547586000004</v>
      </c>
      <c r="BK4" s="607">
        <v>15731.800594999997</v>
      </c>
      <c r="BL4" s="607">
        <f t="shared" ref="BL4:BV4" si="0">SUM(BL5:BL8)</f>
        <v>17103.441162000006</v>
      </c>
      <c r="BM4" s="607">
        <f t="shared" si="0"/>
        <v>19989.231178000002</v>
      </c>
      <c r="BN4" s="607">
        <f t="shared" si="0"/>
        <v>21426.990300999998</v>
      </c>
      <c r="BO4" s="607">
        <f t="shared" si="0"/>
        <v>22820.290123000006</v>
      </c>
      <c r="BP4" s="607">
        <f t="shared" si="0"/>
        <v>23899.631612000001</v>
      </c>
      <c r="BQ4" s="607">
        <f t="shared" si="0"/>
        <v>24169.807673000003</v>
      </c>
      <c r="BR4" s="607">
        <f t="shared" si="0"/>
        <v>24316.565554999994</v>
      </c>
      <c r="BS4" s="607">
        <f t="shared" si="0"/>
        <v>24243.713647000004</v>
      </c>
      <c r="BT4" s="607">
        <f t="shared" si="0"/>
        <v>23440.599919000008</v>
      </c>
      <c r="BU4" s="607">
        <f t="shared" si="0"/>
        <v>22301.220213999997</v>
      </c>
      <c r="BV4" s="607">
        <f t="shared" si="0"/>
        <v>20729.821950999998</v>
      </c>
      <c r="BW4" s="607">
        <f t="shared" ref="BW4:CD4" si="1">SUM(BW5:BW8)</f>
        <v>24422.97665108068</v>
      </c>
      <c r="BX4" s="607">
        <f t="shared" si="1"/>
        <v>29077.680088996862</v>
      </c>
      <c r="BY4" s="607">
        <f t="shared" si="1"/>
        <v>29524.956897745913</v>
      </c>
      <c r="BZ4" s="607">
        <f>SUM(BZ5:BZ8)</f>
        <v>29727.642365949145</v>
      </c>
      <c r="CA4" s="607">
        <f t="shared" si="1"/>
        <v>32187.942478568242</v>
      </c>
      <c r="CB4" s="607">
        <f t="shared" si="1"/>
        <v>36017.755875083545</v>
      </c>
      <c r="CC4" s="607">
        <f t="shared" si="1"/>
        <v>37167.601077728512</v>
      </c>
      <c r="CD4" s="607">
        <f t="shared" si="1"/>
        <v>38826.41864903261</v>
      </c>
      <c r="CE4" s="607">
        <f>SUM(CE5:CE8)</f>
        <v>39647.025440447309</v>
      </c>
      <c r="CF4" s="607">
        <f>SUM(CF5:CF8)</f>
        <v>40549.313616651365</v>
      </c>
      <c r="CG4" s="607">
        <f>SUM(CG5:CG8)</f>
        <v>42022.430266943978</v>
      </c>
      <c r="CH4" s="608">
        <f>SUM(CH5:CH8)</f>
        <v>43471.617820680192</v>
      </c>
    </row>
    <row r="5" spans="1:86" s="287" customFormat="1" ht="15.6" x14ac:dyDescent="0.3">
      <c r="A5" s="593"/>
      <c r="B5" s="72" t="s">
        <v>880</v>
      </c>
      <c r="C5" s="123"/>
      <c r="D5" s="458"/>
      <c r="E5" s="458"/>
      <c r="F5" s="458"/>
      <c r="G5" s="458"/>
      <c r="H5" s="458"/>
      <c r="I5" s="458"/>
      <c r="J5" s="458"/>
      <c r="K5" s="458"/>
      <c r="L5" s="458"/>
      <c r="M5" s="458"/>
      <c r="N5" s="458"/>
      <c r="O5" s="458"/>
      <c r="P5" s="458"/>
      <c r="Q5" s="458"/>
      <c r="R5" s="458"/>
      <c r="S5" s="458"/>
      <c r="T5" s="458"/>
      <c r="U5" s="458"/>
      <c r="V5" s="458"/>
      <c r="W5" s="458"/>
      <c r="X5" s="458"/>
      <c r="Y5" s="458"/>
      <c r="Z5" s="458"/>
      <c r="AA5" s="458"/>
      <c r="AB5" s="458"/>
      <c r="AC5" s="458"/>
      <c r="AD5" s="458"/>
      <c r="AE5" s="458"/>
      <c r="AF5" s="458"/>
      <c r="AG5" s="458"/>
      <c r="AH5" s="458"/>
      <c r="AI5" s="458"/>
      <c r="AJ5" s="458"/>
      <c r="AK5" s="458"/>
      <c r="AL5" s="458"/>
      <c r="AM5" s="458"/>
      <c r="AN5" s="458"/>
      <c r="AO5" s="458"/>
      <c r="AP5" s="458"/>
      <c r="AQ5" s="458"/>
      <c r="AR5" s="458"/>
      <c r="AS5" s="458"/>
      <c r="AT5" s="458"/>
      <c r="AU5" s="458"/>
      <c r="AV5" s="458"/>
      <c r="AW5" s="458"/>
      <c r="AX5" s="458"/>
      <c r="AY5" s="458"/>
      <c r="AZ5" s="458"/>
      <c r="BA5" s="458"/>
      <c r="BB5" s="458"/>
      <c r="BC5" s="458"/>
      <c r="BD5" s="458"/>
      <c r="BE5" s="458"/>
      <c r="BF5" s="458"/>
      <c r="BG5" s="458"/>
      <c r="BH5" s="458"/>
      <c r="BI5" s="458"/>
      <c r="BJ5" s="458"/>
      <c r="BK5" s="458"/>
      <c r="BL5" s="463">
        <v>15141.776923958705</v>
      </c>
      <c r="BM5" s="463">
        <v>16923.255930776253</v>
      </c>
      <c r="BN5" s="463">
        <v>18018.287469340114</v>
      </c>
      <c r="BO5" s="463">
        <v>19055.311208911484</v>
      </c>
      <c r="BP5" s="463">
        <v>19879.676398880401</v>
      </c>
      <c r="BQ5" s="463">
        <v>20522.749055613676</v>
      </c>
      <c r="BR5" s="463">
        <v>21398.772408641653</v>
      </c>
      <c r="BS5" s="463">
        <v>21750.305519860998</v>
      </c>
      <c r="BT5" s="463">
        <v>21298.013079496453</v>
      </c>
      <c r="BU5" s="463">
        <v>20268.515139952928</v>
      </c>
      <c r="BV5" s="463">
        <v>19121.662095377484</v>
      </c>
      <c r="BW5" s="463">
        <v>17367.520159591215</v>
      </c>
      <c r="BX5" s="463">
        <v>16510.894920611816</v>
      </c>
      <c r="BY5" s="463">
        <v>15369.794350334201</v>
      </c>
      <c r="BZ5" s="463">
        <v>14839.630317686593</v>
      </c>
      <c r="CA5" s="463">
        <v>14946.44303608568</v>
      </c>
      <c r="CB5" s="463">
        <v>14593.381618808759</v>
      </c>
      <c r="CC5" s="463">
        <v>12103.254163788864</v>
      </c>
      <c r="CD5" s="463">
        <v>11643.398000377756</v>
      </c>
      <c r="CE5" s="463">
        <v>11969.475743895277</v>
      </c>
      <c r="CF5" s="463">
        <v>12352.112531843559</v>
      </c>
      <c r="CG5" s="463">
        <v>12950.142299504547</v>
      </c>
      <c r="CH5" s="464">
        <v>13368.201150582996</v>
      </c>
    </row>
    <row r="6" spans="1:86" s="287" customFormat="1" ht="15.6" x14ac:dyDescent="0.3">
      <c r="A6" s="593"/>
      <c r="B6" s="72" t="s">
        <v>881</v>
      </c>
      <c r="C6" s="123"/>
      <c r="D6" s="458"/>
      <c r="E6" s="458"/>
      <c r="F6" s="458"/>
      <c r="G6" s="458"/>
      <c r="H6" s="458"/>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c r="AH6" s="458"/>
      <c r="AI6" s="458"/>
      <c r="AJ6" s="458"/>
      <c r="AK6" s="458"/>
      <c r="AL6" s="458"/>
      <c r="AM6" s="458"/>
      <c r="AN6" s="458"/>
      <c r="AO6" s="458"/>
      <c r="AP6" s="458"/>
      <c r="AQ6" s="458"/>
      <c r="AR6" s="458"/>
      <c r="AS6" s="458"/>
      <c r="AT6" s="458"/>
      <c r="AU6" s="458"/>
      <c r="AV6" s="458"/>
      <c r="AW6" s="458"/>
      <c r="AX6" s="458"/>
      <c r="AY6" s="458"/>
      <c r="AZ6" s="458"/>
      <c r="BA6" s="458"/>
      <c r="BB6" s="458"/>
      <c r="BC6" s="458"/>
      <c r="BD6" s="458"/>
      <c r="BE6" s="458"/>
      <c r="BF6" s="458"/>
      <c r="BG6" s="458"/>
      <c r="BH6" s="458"/>
      <c r="BI6" s="458"/>
      <c r="BJ6" s="458"/>
      <c r="BK6" s="458"/>
      <c r="BL6" s="463">
        <v>1613.425236041295</v>
      </c>
      <c r="BM6" s="463">
        <v>2679.944486223746</v>
      </c>
      <c r="BN6" s="463">
        <v>3009.2036966598816</v>
      </c>
      <c r="BO6" s="463">
        <v>3331.7742650885075</v>
      </c>
      <c r="BP6" s="463">
        <v>3573.0294971195967</v>
      </c>
      <c r="BQ6" s="463">
        <v>3176.1656353863264</v>
      </c>
      <c r="BR6" s="463">
        <v>2353.825090358343</v>
      </c>
      <c r="BS6" s="463">
        <v>1865.1421391390063</v>
      </c>
      <c r="BT6" s="463">
        <v>1596.4824745035512</v>
      </c>
      <c r="BU6" s="463">
        <v>1407.9342720470704</v>
      </c>
      <c r="BV6" s="463">
        <v>1075.1419406225161</v>
      </c>
      <c r="BW6" s="463">
        <v>514.96610075901299</v>
      </c>
      <c r="BX6" s="463">
        <v>367.35823438818261</v>
      </c>
      <c r="BY6" s="463">
        <v>253.47812582013648</v>
      </c>
      <c r="BZ6" s="463">
        <v>160.78647461457481</v>
      </c>
      <c r="CA6" s="463">
        <v>110.96794334023382</v>
      </c>
      <c r="CB6" s="463">
        <v>57.180548362308897</v>
      </c>
      <c r="CC6" s="463">
        <v>0</v>
      </c>
      <c r="CD6" s="463">
        <v>0</v>
      </c>
      <c r="CE6" s="463">
        <v>0</v>
      </c>
      <c r="CF6" s="463">
        <v>0</v>
      </c>
      <c r="CG6" s="463">
        <v>0</v>
      </c>
      <c r="CH6" s="464">
        <v>0</v>
      </c>
    </row>
    <row r="7" spans="1:86" s="287" customFormat="1" ht="15.6" x14ac:dyDescent="0.3">
      <c r="A7" s="593"/>
      <c r="B7" s="72" t="s">
        <v>403</v>
      </c>
      <c r="C7" s="123"/>
      <c r="D7" s="458"/>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58"/>
      <c r="AK7" s="458"/>
      <c r="AL7" s="458"/>
      <c r="AM7" s="458"/>
      <c r="AN7" s="458"/>
      <c r="AO7" s="458"/>
      <c r="AP7" s="458"/>
      <c r="AQ7" s="458"/>
      <c r="AR7" s="458"/>
      <c r="AS7" s="458"/>
      <c r="AT7" s="458"/>
      <c r="AU7" s="458"/>
      <c r="AV7" s="458"/>
      <c r="AW7" s="458"/>
      <c r="AX7" s="458"/>
      <c r="AY7" s="458"/>
      <c r="AZ7" s="458"/>
      <c r="BA7" s="458"/>
      <c r="BB7" s="458"/>
      <c r="BC7" s="458"/>
      <c r="BD7" s="458"/>
      <c r="BE7" s="458"/>
      <c r="BF7" s="458"/>
      <c r="BG7" s="458"/>
      <c r="BH7" s="458"/>
      <c r="BI7" s="458"/>
      <c r="BJ7" s="458"/>
      <c r="BK7" s="458"/>
      <c r="BL7" s="463">
        <v>348.23900200000571</v>
      </c>
      <c r="BM7" s="463">
        <v>386.0307610000018</v>
      </c>
      <c r="BN7" s="463">
        <v>399.49913500000184</v>
      </c>
      <c r="BO7" s="463">
        <v>433.20464900001389</v>
      </c>
      <c r="BP7" s="463">
        <v>446.92571600000156</v>
      </c>
      <c r="BQ7" s="463">
        <v>470.89298200000121</v>
      </c>
      <c r="BR7" s="463">
        <v>563.96805599999789</v>
      </c>
      <c r="BS7" s="463">
        <v>628.2659879999992</v>
      </c>
      <c r="BT7" s="463">
        <v>546.10436500000287</v>
      </c>
      <c r="BU7" s="463">
        <v>624.77080199999909</v>
      </c>
      <c r="BV7" s="463">
        <v>533.01791499999558</v>
      </c>
      <c r="BW7" s="463">
        <v>496.51820399999997</v>
      </c>
      <c r="BX7" s="463">
        <v>456.0425480000049</v>
      </c>
      <c r="BY7" s="463">
        <v>502.48501104114257</v>
      </c>
      <c r="BZ7" s="463">
        <v>578.73585277024722</v>
      </c>
      <c r="CA7" s="463">
        <v>715.18356803634379</v>
      </c>
      <c r="CB7" s="463">
        <v>803.96522805563836</v>
      </c>
      <c r="CC7" s="463">
        <v>789.59748055248565</v>
      </c>
      <c r="CD7" s="463">
        <v>830.84429891964646</v>
      </c>
      <c r="CE7" s="463">
        <v>864.64472273156571</v>
      </c>
      <c r="CF7" s="463">
        <v>900.77492036398871</v>
      </c>
      <c r="CG7" s="463">
        <v>949.18945240748144</v>
      </c>
      <c r="CH7" s="464">
        <v>978.54763195025589</v>
      </c>
    </row>
    <row r="8" spans="1:86" s="287" customFormat="1" ht="15.6" x14ac:dyDescent="0.3">
      <c r="A8" s="593"/>
      <c r="B8" s="609" t="s">
        <v>882</v>
      </c>
      <c r="C8" s="123"/>
      <c r="D8" s="458"/>
      <c r="E8" s="458"/>
      <c r="F8" s="458"/>
      <c r="G8" s="458"/>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c r="AS8" s="458"/>
      <c r="AT8" s="458"/>
      <c r="AU8" s="458"/>
      <c r="AV8" s="458"/>
      <c r="AW8" s="458"/>
      <c r="AX8" s="458"/>
      <c r="AY8" s="458"/>
      <c r="AZ8" s="458"/>
      <c r="BA8" s="458"/>
      <c r="BB8" s="458"/>
      <c r="BC8" s="458"/>
      <c r="BD8" s="458"/>
      <c r="BE8" s="458"/>
      <c r="BF8" s="458"/>
      <c r="BG8" s="458"/>
      <c r="BH8" s="458"/>
      <c r="BI8" s="458"/>
      <c r="BJ8" s="458"/>
      <c r="BK8" s="458"/>
      <c r="BL8" s="463"/>
      <c r="BM8" s="463"/>
      <c r="BN8" s="463"/>
      <c r="BO8" s="463"/>
      <c r="BP8" s="463"/>
      <c r="BQ8" s="463"/>
      <c r="BR8" s="463"/>
      <c r="BS8" s="463"/>
      <c r="BT8" s="463"/>
      <c r="BU8" s="463"/>
      <c r="BV8" s="463"/>
      <c r="BW8" s="462">
        <v>6043.9721867304543</v>
      </c>
      <c r="BX8" s="463">
        <v>11743.384385996858</v>
      </c>
      <c r="BY8" s="462">
        <v>13399.199410550433</v>
      </c>
      <c r="BZ8" s="462">
        <v>14148.489720877729</v>
      </c>
      <c r="CA8" s="462">
        <v>16415.347931105985</v>
      </c>
      <c r="CB8" s="462">
        <v>20563.228479856836</v>
      </c>
      <c r="CC8" s="462">
        <v>24274.749433387162</v>
      </c>
      <c r="CD8" s="462">
        <v>26352.176349735204</v>
      </c>
      <c r="CE8" s="462">
        <v>26812.90497382047</v>
      </c>
      <c r="CF8" s="462">
        <v>27296.426164443819</v>
      </c>
      <c r="CG8" s="463">
        <v>28123.098515031954</v>
      </c>
      <c r="CH8" s="464">
        <v>29124.869038146942</v>
      </c>
    </row>
    <row r="9" spans="1:86" s="51" customFormat="1" ht="26.25" customHeight="1" x14ac:dyDescent="0.25">
      <c r="A9" s="120"/>
      <c r="B9" s="74" t="s">
        <v>883</v>
      </c>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610"/>
      <c r="BZ9" s="234"/>
      <c r="CA9" s="234"/>
      <c r="CB9" s="234"/>
      <c r="CC9" s="234"/>
      <c r="CD9" s="234"/>
      <c r="CE9" s="234"/>
      <c r="CF9" s="234"/>
      <c r="CG9" s="234"/>
      <c r="CH9" s="258"/>
    </row>
    <row r="10" spans="1:86" s="51" customFormat="1" ht="15.6" x14ac:dyDescent="0.3">
      <c r="A10" s="120"/>
      <c r="B10" s="609" t="s">
        <v>884</v>
      </c>
      <c r="D10" s="463" t="s">
        <v>616</v>
      </c>
      <c r="E10" s="463" t="s">
        <v>616</v>
      </c>
      <c r="F10" s="463" t="s">
        <v>616</v>
      </c>
      <c r="G10" s="463" t="s">
        <v>616</v>
      </c>
      <c r="H10" s="463" t="s">
        <v>616</v>
      </c>
      <c r="I10" s="463" t="s">
        <v>616</v>
      </c>
      <c r="J10" s="463" t="s">
        <v>616</v>
      </c>
      <c r="K10" s="463" t="s">
        <v>616</v>
      </c>
      <c r="L10" s="463" t="s">
        <v>616</v>
      </c>
      <c r="M10" s="463" t="s">
        <v>616</v>
      </c>
      <c r="N10" s="463" t="s">
        <v>616</v>
      </c>
      <c r="O10" s="463" t="s">
        <v>616</v>
      </c>
      <c r="P10" s="463" t="s">
        <v>616</v>
      </c>
      <c r="Q10" s="463" t="s">
        <v>616</v>
      </c>
      <c r="R10" s="463" t="s">
        <v>616</v>
      </c>
      <c r="S10" s="463" t="s">
        <v>616</v>
      </c>
      <c r="T10" s="463" t="s">
        <v>616</v>
      </c>
      <c r="U10" s="463" t="s">
        <v>616</v>
      </c>
      <c r="V10" s="463" t="s">
        <v>616</v>
      </c>
      <c r="W10" s="463" t="s">
        <v>616</v>
      </c>
      <c r="X10" s="463" t="s">
        <v>616</v>
      </c>
      <c r="Y10" s="463" t="s">
        <v>616</v>
      </c>
      <c r="Z10" s="463">
        <v>22</v>
      </c>
      <c r="AA10" s="463">
        <v>20</v>
      </c>
      <c r="AB10" s="463">
        <v>90</v>
      </c>
      <c r="AC10" s="463">
        <v>196</v>
      </c>
      <c r="AD10" s="463">
        <v>122</v>
      </c>
      <c r="AE10" s="463">
        <v>162</v>
      </c>
      <c r="AF10" s="463">
        <v>174</v>
      </c>
      <c r="AG10" s="463">
        <v>541</v>
      </c>
      <c r="AH10" s="463">
        <v>574</v>
      </c>
      <c r="AI10" s="463">
        <v>636</v>
      </c>
      <c r="AJ10" s="463">
        <v>841</v>
      </c>
      <c r="AK10" s="463">
        <v>1385.6</v>
      </c>
      <c r="AL10" s="463">
        <v>1777</v>
      </c>
      <c r="AM10" s="463">
        <v>1980</v>
      </c>
      <c r="AN10" s="463">
        <v>2146</v>
      </c>
      <c r="AO10" s="463">
        <v>2296</v>
      </c>
      <c r="AP10" s="463">
        <v>2419</v>
      </c>
      <c r="AQ10" s="463">
        <v>2506</v>
      </c>
      <c r="AR10" s="463">
        <v>2652.7289999999998</v>
      </c>
      <c r="AS10" s="463">
        <v>2867.1709999999998</v>
      </c>
      <c r="AT10" s="463">
        <v>3328.549</v>
      </c>
      <c r="AU10" s="463">
        <v>3945.2429999999999</v>
      </c>
      <c r="AV10" s="463">
        <v>4566.0839999999998</v>
      </c>
      <c r="AW10" s="463">
        <v>5028.2650000000003</v>
      </c>
      <c r="AX10" s="463">
        <v>5228.0419039999988</v>
      </c>
      <c r="AY10" s="463">
        <v>5429.9853480000011</v>
      </c>
      <c r="AZ10" s="463">
        <v>5569.4310189999987</v>
      </c>
      <c r="BA10" s="463">
        <v>5497.5839939999996</v>
      </c>
      <c r="BB10" s="463">
        <v>5404.9490960500016</v>
      </c>
      <c r="BC10" s="463">
        <v>5344.729778154182</v>
      </c>
      <c r="BD10" s="463">
        <v>5258.2568189613457</v>
      </c>
      <c r="BE10" s="463">
        <v>5282.4738553494062</v>
      </c>
      <c r="BF10" s="463">
        <v>5405.2261763595543</v>
      </c>
      <c r="BG10" s="463">
        <v>5029.8907191137514</v>
      </c>
      <c r="BH10" s="463">
        <v>5200.1683993846509</v>
      </c>
      <c r="BI10" s="463">
        <v>5262.5853160000006</v>
      </c>
      <c r="BJ10" s="463">
        <v>5369.7323449999994</v>
      </c>
      <c r="BK10" s="463">
        <v>5453.8794029999999</v>
      </c>
      <c r="BL10" s="463">
        <v>5368.0309110000007</v>
      </c>
      <c r="BM10" s="463">
        <v>5469.598512999999</v>
      </c>
      <c r="BN10" s="463">
        <v>5405.463205</v>
      </c>
      <c r="BO10" s="463">
        <v>5577.661986000001</v>
      </c>
      <c r="BP10" s="463">
        <v>5877.8337030000002</v>
      </c>
      <c r="BQ10" s="463">
        <v>5949.4745670000002</v>
      </c>
      <c r="BR10" s="463">
        <v>5996.8369509999993</v>
      </c>
      <c r="BS10" s="463">
        <v>5971.5869619999994</v>
      </c>
      <c r="BT10" s="463">
        <v>5801.1453980000015</v>
      </c>
      <c r="BU10" s="463">
        <v>5485.4757249999984</v>
      </c>
      <c r="BV10" s="463">
        <v>5177.6325700000007</v>
      </c>
      <c r="BW10" s="463">
        <v>4802.5128439999999</v>
      </c>
      <c r="BX10" s="463">
        <v>4627.005678999999</v>
      </c>
      <c r="BY10" s="463">
        <v>4369.6281436568779</v>
      </c>
      <c r="BZ10" s="463">
        <v>4332.1930272781947</v>
      </c>
      <c r="CA10" s="463">
        <v>4488.1401298264846</v>
      </c>
      <c r="CB10" s="463">
        <v>4688.1456947918359</v>
      </c>
      <c r="CC10" s="463">
        <v>4003.2634290102988</v>
      </c>
      <c r="CD10" s="463">
        <v>3840.1952870578943</v>
      </c>
      <c r="CE10" s="463">
        <v>3951.1781376394106</v>
      </c>
      <c r="CF10" s="463">
        <v>4080.4244068864573</v>
      </c>
      <c r="CG10" s="463">
        <v>4278.4657263029985</v>
      </c>
      <c r="CH10" s="464">
        <v>4417.5550993963789</v>
      </c>
    </row>
    <row r="11" spans="1:86" s="51" customFormat="1" ht="15.6" x14ac:dyDescent="0.3">
      <c r="A11" s="120"/>
      <c r="B11" s="609" t="s">
        <v>885</v>
      </c>
      <c r="D11" s="463" t="s">
        <v>616</v>
      </c>
      <c r="E11" s="463" t="s">
        <v>616</v>
      </c>
      <c r="F11" s="463" t="s">
        <v>616</v>
      </c>
      <c r="G11" s="463" t="s">
        <v>616</v>
      </c>
      <c r="H11" s="463" t="s">
        <v>616</v>
      </c>
      <c r="I11" s="463" t="s">
        <v>616</v>
      </c>
      <c r="J11" s="463" t="s">
        <v>616</v>
      </c>
      <c r="K11" s="463" t="s">
        <v>616</v>
      </c>
      <c r="L11" s="463" t="s">
        <v>616</v>
      </c>
      <c r="M11" s="463" t="s">
        <v>616</v>
      </c>
      <c r="N11" s="463" t="s">
        <v>616</v>
      </c>
      <c r="O11" s="463" t="s">
        <v>616</v>
      </c>
      <c r="P11" s="463" t="s">
        <v>616</v>
      </c>
      <c r="Q11" s="463" t="s">
        <v>616</v>
      </c>
      <c r="R11" s="463" t="s">
        <v>616</v>
      </c>
      <c r="S11" s="463" t="s">
        <v>616</v>
      </c>
      <c r="T11" s="463" t="s">
        <v>616</v>
      </c>
      <c r="U11" s="463" t="s">
        <v>616</v>
      </c>
      <c r="V11" s="463" t="s">
        <v>616</v>
      </c>
      <c r="W11" s="463" t="s">
        <v>616</v>
      </c>
      <c r="X11" s="463" t="s">
        <v>616</v>
      </c>
      <c r="Y11" s="463" t="s">
        <v>616</v>
      </c>
      <c r="Z11" s="463" t="s">
        <v>616</v>
      </c>
      <c r="AA11" s="463" t="s">
        <v>616</v>
      </c>
      <c r="AB11" s="463" t="s">
        <v>616</v>
      </c>
      <c r="AC11" s="463" t="s">
        <v>616</v>
      </c>
      <c r="AD11" s="463" t="s">
        <v>616</v>
      </c>
      <c r="AE11" s="463" t="s">
        <v>616</v>
      </c>
      <c r="AF11" s="463" t="s">
        <v>616</v>
      </c>
      <c r="AG11" s="463" t="s">
        <v>616</v>
      </c>
      <c r="AH11" s="463" t="s">
        <v>616</v>
      </c>
      <c r="AI11" s="463" t="s">
        <v>616</v>
      </c>
      <c r="AJ11" s="463" t="s">
        <v>616</v>
      </c>
      <c r="AK11" s="463" t="s">
        <v>616</v>
      </c>
      <c r="AL11" s="463" t="s">
        <v>616</v>
      </c>
      <c r="AM11" s="463" t="s">
        <v>616</v>
      </c>
      <c r="AN11" s="463" t="s">
        <v>616</v>
      </c>
      <c r="AO11" s="463" t="s">
        <v>616</v>
      </c>
      <c r="AP11" s="463" t="s">
        <v>616</v>
      </c>
      <c r="AQ11" s="463" t="s">
        <v>616</v>
      </c>
      <c r="AR11" s="463" t="s">
        <v>616</v>
      </c>
      <c r="AS11" s="463" t="s">
        <v>616</v>
      </c>
      <c r="AT11" s="463" t="s">
        <v>616</v>
      </c>
      <c r="AU11" s="463" t="s">
        <v>616</v>
      </c>
      <c r="AV11" s="463" t="s">
        <v>616</v>
      </c>
      <c r="AW11" s="463" t="s">
        <v>616</v>
      </c>
      <c r="AX11" s="463">
        <v>1308.5634420000383</v>
      </c>
      <c r="AY11" s="463">
        <v>1640.2769817999344</v>
      </c>
      <c r="AZ11" s="463">
        <v>1990.7376319759783</v>
      </c>
      <c r="BA11" s="463">
        <v>2242.2150966862773</v>
      </c>
      <c r="BB11" s="463">
        <v>2480.1925472964745</v>
      </c>
      <c r="BC11" s="463">
        <v>2753.0026466072081</v>
      </c>
      <c r="BD11" s="463">
        <v>3053.0684534672382</v>
      </c>
      <c r="BE11" s="463">
        <v>3481.9717405472043</v>
      </c>
      <c r="BF11" s="463">
        <v>4199.332684970158</v>
      </c>
      <c r="BG11" s="463">
        <v>4292.258269780411</v>
      </c>
      <c r="BH11" s="463">
        <v>4603.3960303730873</v>
      </c>
      <c r="BI11" s="463">
        <v>4949.5769554409108</v>
      </c>
      <c r="BJ11" s="463">
        <v>5195.0334294040358</v>
      </c>
      <c r="BK11" s="463">
        <v>5579.7007413789333</v>
      </c>
      <c r="BL11" s="463">
        <v>6111.8128355627241</v>
      </c>
      <c r="BM11" s="463">
        <v>6947.1654035862148</v>
      </c>
      <c r="BN11" s="463">
        <v>7349.7853795119054</v>
      </c>
      <c r="BO11" s="463">
        <v>8026.1615392231415</v>
      </c>
      <c r="BP11" s="463">
        <v>8749.8103466936554</v>
      </c>
      <c r="BQ11" s="463">
        <v>8945.1177198424903</v>
      </c>
      <c r="BR11" s="463">
        <v>9221.9510450522685</v>
      </c>
      <c r="BS11" s="463">
        <v>9488.978110994547</v>
      </c>
      <c r="BT11" s="463">
        <v>9348.6610615558184</v>
      </c>
      <c r="BU11" s="463">
        <v>9106.6553628610582</v>
      </c>
      <c r="BV11" s="463">
        <v>8681.201595014214</v>
      </c>
      <c r="BW11" s="463">
        <v>7967.028298480519</v>
      </c>
      <c r="BX11" s="463">
        <v>7726.0940272998178</v>
      </c>
      <c r="BY11" s="463">
        <v>7304.6900109224607</v>
      </c>
      <c r="BZ11" s="463">
        <v>7265.7885946296065</v>
      </c>
      <c r="CA11" s="463">
        <v>7650.4431679816735</v>
      </c>
      <c r="CB11" s="463">
        <v>7641.3890304552669</v>
      </c>
      <c r="CC11" s="463">
        <v>6531.0322783494212</v>
      </c>
      <c r="CD11" s="463">
        <v>6422.4259568004973</v>
      </c>
      <c r="CE11" s="463">
        <v>6632.0956670690193</v>
      </c>
      <c r="CF11" s="463">
        <v>6875.8786866323726</v>
      </c>
      <c r="CG11" s="463">
        <v>7238.8890858690165</v>
      </c>
      <c r="CH11" s="464">
        <v>7497.8180599348943</v>
      </c>
    </row>
    <row r="12" spans="1:86" s="51" customFormat="1" ht="15.6" x14ac:dyDescent="0.3">
      <c r="A12" s="120"/>
      <c r="B12" s="609" t="s">
        <v>886</v>
      </c>
      <c r="D12" s="463" t="s">
        <v>616</v>
      </c>
      <c r="E12" s="463" t="s">
        <v>616</v>
      </c>
      <c r="F12" s="463" t="s">
        <v>616</v>
      </c>
      <c r="G12" s="463" t="s">
        <v>616</v>
      </c>
      <c r="H12" s="463" t="s">
        <v>616</v>
      </c>
      <c r="I12" s="463" t="s">
        <v>616</v>
      </c>
      <c r="J12" s="463" t="s">
        <v>616</v>
      </c>
      <c r="K12" s="463" t="s">
        <v>616</v>
      </c>
      <c r="L12" s="463" t="s">
        <v>616</v>
      </c>
      <c r="M12" s="463" t="s">
        <v>616</v>
      </c>
      <c r="N12" s="463" t="s">
        <v>616</v>
      </c>
      <c r="O12" s="463" t="s">
        <v>616</v>
      </c>
      <c r="P12" s="463" t="s">
        <v>616</v>
      </c>
      <c r="Q12" s="463" t="s">
        <v>616</v>
      </c>
      <c r="R12" s="463" t="s">
        <v>616</v>
      </c>
      <c r="S12" s="463" t="s">
        <v>616</v>
      </c>
      <c r="T12" s="463" t="s">
        <v>616</v>
      </c>
      <c r="U12" s="463" t="s">
        <v>616</v>
      </c>
      <c r="V12" s="463" t="s">
        <v>616</v>
      </c>
      <c r="W12" s="463" t="s">
        <v>616</v>
      </c>
      <c r="X12" s="463" t="s">
        <v>616</v>
      </c>
      <c r="Y12" s="463" t="s">
        <v>616</v>
      </c>
      <c r="Z12" s="463" t="s">
        <v>616</v>
      </c>
      <c r="AA12" s="463" t="s">
        <v>616</v>
      </c>
      <c r="AB12" s="463" t="s">
        <v>616</v>
      </c>
      <c r="AC12" s="463" t="s">
        <v>616</v>
      </c>
      <c r="AD12" s="463" t="s">
        <v>616</v>
      </c>
      <c r="AE12" s="463" t="s">
        <v>616</v>
      </c>
      <c r="AF12" s="463" t="s">
        <v>616</v>
      </c>
      <c r="AG12" s="463" t="s">
        <v>616</v>
      </c>
      <c r="AH12" s="463" t="s">
        <v>616</v>
      </c>
      <c r="AI12" s="463" t="s">
        <v>616</v>
      </c>
      <c r="AJ12" s="463" t="s">
        <v>616</v>
      </c>
      <c r="AK12" s="463" t="s">
        <v>616</v>
      </c>
      <c r="AL12" s="463" t="s">
        <v>616</v>
      </c>
      <c r="AM12" s="463" t="s">
        <v>616</v>
      </c>
      <c r="AN12" s="463" t="s">
        <v>616</v>
      </c>
      <c r="AO12" s="463" t="s">
        <v>616</v>
      </c>
      <c r="AP12" s="463" t="s">
        <v>616</v>
      </c>
      <c r="AQ12" s="463" t="s">
        <v>616</v>
      </c>
      <c r="AR12" s="463" t="s">
        <v>616</v>
      </c>
      <c r="AS12" s="463" t="s">
        <v>616</v>
      </c>
      <c r="AT12" s="463" t="s">
        <v>616</v>
      </c>
      <c r="AU12" s="463" t="s">
        <v>616</v>
      </c>
      <c r="AV12" s="463" t="s">
        <v>616</v>
      </c>
      <c r="AW12" s="463" t="s">
        <v>616</v>
      </c>
      <c r="AX12" s="463">
        <v>3566.6305739999607</v>
      </c>
      <c r="AY12" s="463">
        <v>3804.4043642000647</v>
      </c>
      <c r="AZ12" s="463">
        <v>3819.5933140240209</v>
      </c>
      <c r="BA12" s="463">
        <v>3436.5970323137235</v>
      </c>
      <c r="BB12" s="463">
        <v>3179.6625766535249</v>
      </c>
      <c r="BC12" s="463">
        <v>2966.3833413927578</v>
      </c>
      <c r="BD12" s="463">
        <v>2851.0551250032404</v>
      </c>
      <c r="BE12" s="463">
        <v>2824.2625689397278</v>
      </c>
      <c r="BF12" s="463">
        <v>3031.6314852320297</v>
      </c>
      <c r="BG12" s="463">
        <v>3027.5829635595874</v>
      </c>
      <c r="BH12" s="463">
        <v>3354.006205881341</v>
      </c>
      <c r="BI12" s="463">
        <v>3716.0428635590897</v>
      </c>
      <c r="BJ12" s="463">
        <v>4275.7818115959699</v>
      </c>
      <c r="BK12" s="463">
        <v>4698.2204506210655</v>
      </c>
      <c r="BL12" s="463">
        <v>5623.5974154372798</v>
      </c>
      <c r="BM12" s="463">
        <v>7572.4672614137844</v>
      </c>
      <c r="BN12" s="463">
        <v>8671.7417164880899</v>
      </c>
      <c r="BO12" s="463">
        <v>9216.4665977768636</v>
      </c>
      <c r="BP12" s="463">
        <v>9271.9875623063435</v>
      </c>
      <c r="BQ12" s="463">
        <v>9275.2153861575061</v>
      </c>
      <c r="BR12" s="463">
        <v>9097.7775589477278</v>
      </c>
      <c r="BS12" s="463">
        <v>8783.1485740054559</v>
      </c>
      <c r="BT12" s="463">
        <v>8290.7934594441886</v>
      </c>
      <c r="BU12" s="463">
        <v>7709.0891261389406</v>
      </c>
      <c r="BV12" s="463">
        <v>6870.9877859857834</v>
      </c>
      <c r="BW12" s="463">
        <v>5609.463321869709</v>
      </c>
      <c r="BX12" s="463">
        <v>4981.1959967001821</v>
      </c>
      <c r="BY12" s="463">
        <v>4451.4393326161417</v>
      </c>
      <c r="BZ12" s="463">
        <v>3981.1710231636112</v>
      </c>
      <c r="CA12" s="463">
        <v>3634.0112496541019</v>
      </c>
      <c r="CB12" s="463">
        <v>3124.9926699796042</v>
      </c>
      <c r="CC12" s="463">
        <v>2358.5559369816337</v>
      </c>
      <c r="CD12" s="463">
        <v>2211.6210554390113</v>
      </c>
      <c r="CE12" s="463">
        <v>2250.8466619184078</v>
      </c>
      <c r="CF12" s="463">
        <v>2296.5843586887167</v>
      </c>
      <c r="CG12" s="463">
        <v>2381.9769397400187</v>
      </c>
      <c r="CH12" s="464">
        <v>2431.3756232019773</v>
      </c>
    </row>
    <row r="13" spans="1:86" s="51" customFormat="1" ht="15.6" x14ac:dyDescent="0.3">
      <c r="A13" s="120"/>
      <c r="B13" s="611" t="s">
        <v>887</v>
      </c>
      <c r="D13" s="463" t="s">
        <v>616</v>
      </c>
      <c r="E13" s="463" t="s">
        <v>616</v>
      </c>
      <c r="F13" s="463" t="s">
        <v>616</v>
      </c>
      <c r="G13" s="463" t="s">
        <v>616</v>
      </c>
      <c r="H13" s="463" t="s">
        <v>616</v>
      </c>
      <c r="I13" s="463" t="s">
        <v>616</v>
      </c>
      <c r="J13" s="463" t="s">
        <v>616</v>
      </c>
      <c r="K13" s="463" t="s">
        <v>616</v>
      </c>
      <c r="L13" s="463" t="s">
        <v>616</v>
      </c>
      <c r="M13" s="463" t="s">
        <v>616</v>
      </c>
      <c r="N13" s="463" t="s">
        <v>616</v>
      </c>
      <c r="O13" s="463" t="s">
        <v>616</v>
      </c>
      <c r="P13" s="463" t="s">
        <v>616</v>
      </c>
      <c r="Q13" s="463" t="s">
        <v>616</v>
      </c>
      <c r="R13" s="463" t="s">
        <v>616</v>
      </c>
      <c r="S13" s="463" t="s">
        <v>616</v>
      </c>
      <c r="T13" s="463" t="s">
        <v>616</v>
      </c>
      <c r="U13" s="463" t="s">
        <v>616</v>
      </c>
      <c r="V13" s="463" t="s">
        <v>616</v>
      </c>
      <c r="W13" s="463" t="s">
        <v>616</v>
      </c>
      <c r="X13" s="463" t="s">
        <v>616</v>
      </c>
      <c r="Y13" s="463" t="s">
        <v>616</v>
      </c>
      <c r="Z13" s="463" t="s">
        <v>616</v>
      </c>
      <c r="AA13" s="463" t="s">
        <v>616</v>
      </c>
      <c r="AB13" s="463" t="s">
        <v>616</v>
      </c>
      <c r="AC13" s="463" t="s">
        <v>616</v>
      </c>
      <c r="AD13" s="463" t="s">
        <v>616</v>
      </c>
      <c r="AE13" s="463" t="s">
        <v>616</v>
      </c>
      <c r="AF13" s="463" t="s">
        <v>616</v>
      </c>
      <c r="AG13" s="463" t="s">
        <v>616</v>
      </c>
      <c r="AH13" s="463" t="s">
        <v>616</v>
      </c>
      <c r="AI13" s="463" t="s">
        <v>616</v>
      </c>
      <c r="AJ13" s="463" t="s">
        <v>616</v>
      </c>
      <c r="AK13" s="463" t="s">
        <v>616</v>
      </c>
      <c r="AL13" s="463" t="s">
        <v>616</v>
      </c>
      <c r="AM13" s="463" t="s">
        <v>616</v>
      </c>
      <c r="AN13" s="463" t="s">
        <v>616</v>
      </c>
      <c r="AO13" s="463" t="s">
        <v>616</v>
      </c>
      <c r="AP13" s="463" t="s">
        <v>616</v>
      </c>
      <c r="AQ13" s="463" t="s">
        <v>616</v>
      </c>
      <c r="AR13" s="463" t="s">
        <v>616</v>
      </c>
      <c r="AS13" s="463" t="s">
        <v>616</v>
      </c>
      <c r="AT13" s="463" t="s">
        <v>616</v>
      </c>
      <c r="AU13" s="463" t="s">
        <v>616</v>
      </c>
      <c r="AV13" s="463" t="s">
        <v>616</v>
      </c>
      <c r="AW13" s="463" t="s">
        <v>616</v>
      </c>
      <c r="AX13" s="463" t="s">
        <v>616</v>
      </c>
      <c r="AY13" s="463" t="s">
        <v>616</v>
      </c>
      <c r="AZ13" s="463" t="s">
        <v>616</v>
      </c>
      <c r="BA13" s="463" t="s">
        <v>616</v>
      </c>
      <c r="BB13" s="463" t="s">
        <v>616</v>
      </c>
      <c r="BC13" s="463" t="s">
        <v>616</v>
      </c>
      <c r="BD13" s="463" t="s">
        <v>616</v>
      </c>
      <c r="BE13" s="463" t="s">
        <v>616</v>
      </c>
      <c r="BF13" s="463" t="s">
        <v>616</v>
      </c>
      <c r="BG13" s="463" t="s">
        <v>616</v>
      </c>
      <c r="BH13" s="463" t="s">
        <v>616</v>
      </c>
      <c r="BI13" s="463" t="s">
        <v>616</v>
      </c>
      <c r="BJ13" s="463">
        <v>378.67377499999998</v>
      </c>
      <c r="BK13" s="463">
        <v>421.67804699999999</v>
      </c>
      <c r="BL13" s="463">
        <v>1863.213853579424</v>
      </c>
      <c r="BM13" s="463">
        <v>4769.8138420000005</v>
      </c>
      <c r="BN13" s="463">
        <v>6358.6353639999998</v>
      </c>
      <c r="BO13" s="463">
        <v>7201.4408910000002</v>
      </c>
      <c r="BP13" s="463">
        <v>7480.1284109999988</v>
      </c>
      <c r="BQ13" s="463">
        <v>7686.8701579999997</v>
      </c>
      <c r="BR13" s="463">
        <v>7627.6554859999987</v>
      </c>
      <c r="BS13" s="463">
        <v>7440.5281910000012</v>
      </c>
      <c r="BT13" s="463">
        <v>7054.434866999999</v>
      </c>
      <c r="BU13" s="463">
        <v>6550.6822560000019</v>
      </c>
      <c r="BV13" s="463">
        <v>5783.0674838660107</v>
      </c>
      <c r="BW13" s="463">
        <v>4375.4119602827104</v>
      </c>
      <c r="BX13" s="463">
        <v>3885.3600228568466</v>
      </c>
      <c r="BY13" s="463">
        <v>3472.1469379194814</v>
      </c>
      <c r="BZ13" s="463">
        <v>3105.3350937812975</v>
      </c>
      <c r="CA13" s="463">
        <v>2760.7073647904599</v>
      </c>
      <c r="CB13" s="463">
        <v>2270.0786673865746</v>
      </c>
      <c r="CC13" s="463">
        <v>1538.7121824728342</v>
      </c>
      <c r="CD13" s="463">
        <v>1442.8524707251554</v>
      </c>
      <c r="CE13" s="463">
        <v>1468.4430948898614</v>
      </c>
      <c r="CF13" s="463">
        <v>1498.2821799483179</v>
      </c>
      <c r="CG13" s="463">
        <v>1553.991948241789</v>
      </c>
      <c r="CH13" s="464">
        <v>1586.2194459446034</v>
      </c>
    </row>
    <row r="14" spans="1:86" s="51" customFormat="1" ht="15.6" x14ac:dyDescent="0.3">
      <c r="A14" s="120"/>
      <c r="B14" s="609" t="s">
        <v>888</v>
      </c>
      <c r="D14" s="463"/>
      <c r="E14" s="463"/>
      <c r="F14" s="463"/>
      <c r="G14" s="463"/>
      <c r="H14" s="463"/>
      <c r="I14" s="463"/>
      <c r="J14" s="463"/>
      <c r="K14" s="463"/>
      <c r="L14" s="463"/>
      <c r="M14" s="463"/>
      <c r="N14" s="463"/>
      <c r="O14" s="463"/>
      <c r="P14" s="463"/>
      <c r="Q14" s="463"/>
      <c r="R14" s="463"/>
      <c r="S14" s="463"/>
      <c r="T14" s="463"/>
      <c r="U14" s="463"/>
      <c r="V14" s="463"/>
      <c r="W14" s="463"/>
      <c r="X14" s="463"/>
      <c r="Y14" s="463"/>
      <c r="Z14" s="463"/>
      <c r="AA14" s="463"/>
      <c r="AB14" s="463"/>
      <c r="AC14" s="463"/>
      <c r="AD14" s="463"/>
      <c r="AE14" s="463"/>
      <c r="AF14" s="463"/>
      <c r="AG14" s="463"/>
      <c r="AH14" s="463"/>
      <c r="AI14" s="463"/>
      <c r="AJ14" s="463"/>
      <c r="AK14" s="463"/>
      <c r="AL14" s="463"/>
      <c r="AM14" s="463"/>
      <c r="AN14" s="463"/>
      <c r="AO14" s="463"/>
      <c r="AP14" s="463"/>
      <c r="AQ14" s="463"/>
      <c r="AR14" s="463"/>
      <c r="AS14" s="463"/>
      <c r="AT14" s="463"/>
      <c r="AU14" s="463"/>
      <c r="AV14" s="463"/>
      <c r="AW14" s="463"/>
      <c r="AX14" s="463"/>
      <c r="AY14" s="463"/>
      <c r="AZ14" s="463"/>
      <c r="BA14" s="463"/>
      <c r="BB14" s="463"/>
      <c r="BC14" s="463"/>
      <c r="BD14" s="463"/>
      <c r="BE14" s="463"/>
      <c r="BF14" s="463"/>
      <c r="BG14" s="463"/>
      <c r="BH14" s="463"/>
      <c r="BI14" s="463"/>
      <c r="BJ14" s="463"/>
      <c r="BK14" s="463"/>
      <c r="BL14" s="463"/>
      <c r="BM14" s="463"/>
      <c r="BN14" s="463"/>
      <c r="BO14" s="463"/>
      <c r="BP14" s="463"/>
      <c r="BQ14" s="463"/>
      <c r="BR14" s="463"/>
      <c r="BS14" s="463"/>
      <c r="BT14" s="463"/>
      <c r="BU14" s="463"/>
      <c r="BV14" s="463"/>
      <c r="BW14" s="462">
        <v>2710.2616510471298</v>
      </c>
      <c r="BX14" s="462">
        <v>4398.8893492507723</v>
      </c>
      <c r="BY14" s="462">
        <v>5371.885511522245</v>
      </c>
      <c r="BZ14" s="462">
        <v>7217.9684398555992</v>
      </c>
      <c r="CA14" s="462">
        <v>7864.2403510098384</v>
      </c>
      <c r="CB14" s="462">
        <v>9520.4225452469327</v>
      </c>
      <c r="CC14" s="462">
        <v>10563.682546135269</v>
      </c>
      <c r="CD14" s="462">
        <v>11195.425385683198</v>
      </c>
      <c r="CE14" s="462">
        <v>11265.07125963084</v>
      </c>
      <c r="CF14" s="462">
        <v>11347.608989458411</v>
      </c>
      <c r="CG14" s="463">
        <v>11573.144242543925</v>
      </c>
      <c r="CH14" s="464">
        <v>11862.456320655887</v>
      </c>
    </row>
    <row r="15" spans="1:86" s="51" customFormat="1" ht="15.6" x14ac:dyDescent="0.3">
      <c r="A15" s="120"/>
      <c r="B15" s="609" t="s">
        <v>889</v>
      </c>
      <c r="D15" s="463"/>
      <c r="E15" s="463"/>
      <c r="F15" s="463"/>
      <c r="G15" s="463"/>
      <c r="H15" s="463"/>
      <c r="I15" s="463"/>
      <c r="J15" s="463"/>
      <c r="K15" s="463"/>
      <c r="L15" s="463"/>
      <c r="M15" s="463"/>
      <c r="N15" s="463"/>
      <c r="O15" s="463"/>
      <c r="P15" s="463"/>
      <c r="Q15" s="463"/>
      <c r="R15" s="463"/>
      <c r="S15" s="463"/>
      <c r="T15" s="463"/>
      <c r="U15" s="463"/>
      <c r="V15" s="463"/>
      <c r="W15" s="463"/>
      <c r="X15" s="463"/>
      <c r="Y15" s="463"/>
      <c r="Z15" s="463"/>
      <c r="AA15" s="463"/>
      <c r="AB15" s="463"/>
      <c r="AC15" s="463"/>
      <c r="AD15" s="463"/>
      <c r="AE15" s="463"/>
      <c r="AF15" s="463"/>
      <c r="AG15" s="463"/>
      <c r="AH15" s="463"/>
      <c r="AI15" s="463"/>
      <c r="AJ15" s="463"/>
      <c r="AK15" s="463"/>
      <c r="AL15" s="463"/>
      <c r="AM15" s="463"/>
      <c r="AN15" s="463"/>
      <c r="AO15" s="463"/>
      <c r="AP15" s="463"/>
      <c r="AQ15" s="463"/>
      <c r="AR15" s="463"/>
      <c r="AS15" s="463"/>
      <c r="AT15" s="463"/>
      <c r="AU15" s="463"/>
      <c r="AV15" s="463"/>
      <c r="AW15" s="463"/>
      <c r="AX15" s="463"/>
      <c r="AY15" s="463"/>
      <c r="AZ15" s="463"/>
      <c r="BA15" s="463"/>
      <c r="BB15" s="463"/>
      <c r="BC15" s="463"/>
      <c r="BD15" s="463"/>
      <c r="BE15" s="463"/>
      <c r="BF15" s="463"/>
      <c r="BG15" s="463"/>
      <c r="BH15" s="463"/>
      <c r="BI15" s="463"/>
      <c r="BJ15" s="463"/>
      <c r="BK15" s="463"/>
      <c r="BL15" s="463"/>
      <c r="BM15" s="463"/>
      <c r="BN15" s="463"/>
      <c r="BO15" s="463"/>
      <c r="BP15" s="463"/>
      <c r="BQ15" s="463"/>
      <c r="BR15" s="463"/>
      <c r="BS15" s="463"/>
      <c r="BT15" s="463"/>
      <c r="BU15" s="463"/>
      <c r="BV15" s="463"/>
      <c r="BW15" s="462">
        <v>3146.2472827837423</v>
      </c>
      <c r="BX15" s="462">
        <v>6755.4016418011743</v>
      </c>
      <c r="BY15" s="462">
        <v>7293.7747126553613</v>
      </c>
      <c r="BZ15" s="462">
        <v>6107.060574042298</v>
      </c>
      <c r="CA15" s="462">
        <v>7569.8152145519443</v>
      </c>
      <c r="CB15" s="462">
        <v>9684.188678647135</v>
      </c>
      <c r="CC15" s="462">
        <v>12181.412857806039</v>
      </c>
      <c r="CD15" s="462">
        <v>13592.880811163759</v>
      </c>
      <c r="CE15" s="462">
        <v>14014.208281799023</v>
      </c>
      <c r="CF15" s="462">
        <v>14428.503663354559</v>
      </c>
      <c r="CG15" s="463">
        <v>15001.120877757361</v>
      </c>
      <c r="CH15" s="464">
        <v>15665.159223096338</v>
      </c>
    </row>
    <row r="16" spans="1:86" s="51" customFormat="1" ht="15.6" x14ac:dyDescent="0.3">
      <c r="A16" s="120"/>
      <c r="B16" s="609" t="s">
        <v>890</v>
      </c>
      <c r="D16" s="463"/>
      <c r="E16" s="463"/>
      <c r="F16" s="463"/>
      <c r="G16" s="463"/>
      <c r="H16" s="463"/>
      <c r="I16" s="463"/>
      <c r="J16" s="463"/>
      <c r="K16" s="463"/>
      <c r="L16" s="463"/>
      <c r="M16" s="463"/>
      <c r="N16" s="463"/>
      <c r="O16" s="463"/>
      <c r="P16" s="463"/>
      <c r="Q16" s="463"/>
      <c r="R16" s="463"/>
      <c r="S16" s="463"/>
      <c r="T16" s="463"/>
      <c r="U16" s="463"/>
      <c r="V16" s="463"/>
      <c r="W16" s="463"/>
      <c r="X16" s="463"/>
      <c r="Y16" s="463"/>
      <c r="Z16" s="463"/>
      <c r="AA16" s="463"/>
      <c r="AB16" s="463"/>
      <c r="AC16" s="463"/>
      <c r="AD16" s="463"/>
      <c r="AE16" s="463"/>
      <c r="AF16" s="463"/>
      <c r="AG16" s="463"/>
      <c r="AH16" s="463"/>
      <c r="AI16" s="463"/>
      <c r="AJ16" s="463"/>
      <c r="AK16" s="463"/>
      <c r="AL16" s="463"/>
      <c r="AM16" s="463"/>
      <c r="AN16" s="463"/>
      <c r="AO16" s="463"/>
      <c r="AP16" s="463"/>
      <c r="AQ16" s="463"/>
      <c r="AR16" s="463"/>
      <c r="AS16" s="463"/>
      <c r="AT16" s="463"/>
      <c r="AU16" s="463"/>
      <c r="AV16" s="463"/>
      <c r="AW16" s="463"/>
      <c r="AX16" s="463"/>
      <c r="AY16" s="463"/>
      <c r="AZ16" s="463"/>
      <c r="BA16" s="463"/>
      <c r="BB16" s="463"/>
      <c r="BC16" s="463"/>
      <c r="BD16" s="463"/>
      <c r="BE16" s="463"/>
      <c r="BF16" s="463"/>
      <c r="BG16" s="463"/>
      <c r="BH16" s="463"/>
      <c r="BI16" s="463"/>
      <c r="BJ16" s="463"/>
      <c r="BK16" s="463"/>
      <c r="BL16" s="463"/>
      <c r="BM16" s="463"/>
      <c r="BN16" s="463"/>
      <c r="BO16" s="463"/>
      <c r="BP16" s="463"/>
      <c r="BQ16" s="463"/>
      <c r="BR16" s="463"/>
      <c r="BS16" s="463"/>
      <c r="BT16" s="463"/>
      <c r="BU16" s="463"/>
      <c r="BV16" s="463"/>
      <c r="BW16" s="462">
        <v>187.46325289958281</v>
      </c>
      <c r="BX16" s="462">
        <v>589.09339494490996</v>
      </c>
      <c r="BY16" s="462">
        <v>733.53918637282891</v>
      </c>
      <c r="BZ16" s="462">
        <v>823.46070697983259</v>
      </c>
      <c r="CA16" s="462">
        <v>981.29236554420095</v>
      </c>
      <c r="CB16" s="462">
        <v>1358.6172559627689</v>
      </c>
      <c r="CC16" s="462">
        <v>1529.654029445858</v>
      </c>
      <c r="CD16" s="462">
        <v>1563.8701528882452</v>
      </c>
      <c r="CE16" s="462">
        <v>1533.6254323906023</v>
      </c>
      <c r="CF16" s="462">
        <v>1520.3135116308517</v>
      </c>
      <c r="CG16" s="463">
        <v>1548.8333947306653</v>
      </c>
      <c r="CH16" s="468">
        <v>1597.2534943947189</v>
      </c>
    </row>
    <row r="17" spans="1:86" s="51" customFormat="1" ht="15.6" x14ac:dyDescent="0.3">
      <c r="A17" s="120"/>
      <c r="B17" s="612" t="s">
        <v>891</v>
      </c>
      <c r="D17" s="463"/>
      <c r="E17" s="463"/>
      <c r="F17" s="463"/>
      <c r="G17" s="463"/>
      <c r="H17" s="463"/>
      <c r="I17" s="463"/>
      <c r="J17" s="463"/>
      <c r="K17" s="463"/>
      <c r="L17" s="463"/>
      <c r="M17" s="463"/>
      <c r="N17" s="463"/>
      <c r="O17" s="463"/>
      <c r="P17" s="463"/>
      <c r="Q17" s="463"/>
      <c r="R17" s="463"/>
      <c r="S17" s="463"/>
      <c r="T17" s="463"/>
      <c r="U17" s="463"/>
      <c r="V17" s="463"/>
      <c r="W17" s="463"/>
      <c r="X17" s="463"/>
      <c r="Y17" s="463"/>
      <c r="Z17" s="463"/>
      <c r="AA17" s="463"/>
      <c r="AB17" s="463"/>
      <c r="AC17" s="463"/>
      <c r="AD17" s="463"/>
      <c r="AE17" s="463"/>
      <c r="AF17" s="463"/>
      <c r="AG17" s="463"/>
      <c r="AH17" s="463"/>
      <c r="AI17" s="463"/>
      <c r="AJ17" s="463"/>
      <c r="AK17" s="463"/>
      <c r="AL17" s="463"/>
      <c r="AM17" s="463"/>
      <c r="AN17" s="463"/>
      <c r="AO17" s="463"/>
      <c r="AP17" s="463"/>
      <c r="AQ17" s="463"/>
      <c r="AR17" s="463"/>
      <c r="AS17" s="463"/>
      <c r="AT17" s="463"/>
      <c r="AU17" s="463"/>
      <c r="AV17" s="463"/>
      <c r="AW17" s="463"/>
      <c r="AX17" s="463"/>
      <c r="AY17" s="463"/>
      <c r="AZ17" s="463"/>
      <c r="BA17" s="463"/>
      <c r="BB17" s="463"/>
      <c r="BC17" s="463"/>
      <c r="BD17" s="463"/>
      <c r="BE17" s="463"/>
      <c r="BF17" s="463"/>
      <c r="BG17" s="463"/>
      <c r="BH17" s="463"/>
      <c r="BI17" s="463"/>
      <c r="BJ17" s="463"/>
      <c r="BK17" s="463"/>
      <c r="BL17" s="463"/>
      <c r="BM17" s="463"/>
      <c r="BN17" s="463"/>
      <c r="BO17" s="463"/>
      <c r="BP17" s="463"/>
      <c r="BQ17" s="463"/>
      <c r="BR17" s="463"/>
      <c r="BS17" s="463"/>
      <c r="BT17" s="463"/>
      <c r="BU17" s="463"/>
      <c r="BV17" s="463"/>
      <c r="BW17" s="463">
        <f>SUM(BW10:BW11,BW15)</f>
        <v>15915.788425264262</v>
      </c>
      <c r="BX17" s="463">
        <f t="shared" ref="BX17:CD17" si="2">SUM(BX10:BX11,BX15)</f>
        <v>19108.501348100992</v>
      </c>
      <c r="BY17" s="463">
        <f t="shared" si="2"/>
        <v>18968.0928672347</v>
      </c>
      <c r="BZ17" s="463">
        <f t="shared" si="2"/>
        <v>17705.0421959501</v>
      </c>
      <c r="CA17" s="463">
        <f t="shared" si="2"/>
        <v>19708.398512360101</v>
      </c>
      <c r="CB17" s="463">
        <f>SUM(CB10:CB11,CB15)</f>
        <v>22013.723403894241</v>
      </c>
      <c r="CC17" s="463">
        <f t="shared" si="2"/>
        <v>22715.708565165762</v>
      </c>
      <c r="CD17" s="463">
        <f t="shared" si="2"/>
        <v>23855.502055022152</v>
      </c>
      <c r="CE17" s="463">
        <f>SUM(CE10:CE11,CE15)</f>
        <v>24597.482086507451</v>
      </c>
      <c r="CF17" s="463">
        <f>SUM(CF10:CF11,CF15)</f>
        <v>25384.80675687339</v>
      </c>
      <c r="CG17" s="463">
        <f>SUM(CG10:CG11,CG15)</f>
        <v>26518.475689929379</v>
      </c>
      <c r="CH17" s="464">
        <f>SUM(CH10:CH11,CH15)</f>
        <v>27580.532382427613</v>
      </c>
    </row>
    <row r="18" spans="1:86" s="51" customFormat="1" ht="15.6" x14ac:dyDescent="0.3">
      <c r="A18" s="120"/>
      <c r="B18" s="612" t="s">
        <v>892</v>
      </c>
      <c r="D18" s="463"/>
      <c r="E18" s="463"/>
      <c r="F18" s="463"/>
      <c r="G18" s="463"/>
      <c r="H18" s="463"/>
      <c r="I18" s="463"/>
      <c r="J18" s="463"/>
      <c r="K18" s="463"/>
      <c r="L18" s="463"/>
      <c r="M18" s="463"/>
      <c r="N18" s="463"/>
      <c r="O18" s="463"/>
      <c r="P18" s="463"/>
      <c r="Q18" s="463"/>
      <c r="R18" s="463"/>
      <c r="S18" s="463"/>
      <c r="T18" s="463"/>
      <c r="U18" s="463"/>
      <c r="V18" s="463"/>
      <c r="W18" s="463"/>
      <c r="X18" s="463"/>
      <c r="Y18" s="463"/>
      <c r="Z18" s="463"/>
      <c r="AA18" s="463"/>
      <c r="AB18" s="463"/>
      <c r="AC18" s="463"/>
      <c r="AD18" s="463"/>
      <c r="AE18" s="463"/>
      <c r="AF18" s="463"/>
      <c r="AG18" s="463"/>
      <c r="AH18" s="463"/>
      <c r="AI18" s="463"/>
      <c r="AJ18" s="463"/>
      <c r="AK18" s="463"/>
      <c r="AL18" s="463"/>
      <c r="AM18" s="463"/>
      <c r="AN18" s="463"/>
      <c r="AO18" s="463"/>
      <c r="AP18" s="463"/>
      <c r="AQ18" s="463"/>
      <c r="AR18" s="463"/>
      <c r="AS18" s="463"/>
      <c r="AT18" s="463"/>
      <c r="AU18" s="463"/>
      <c r="AV18" s="463"/>
      <c r="AW18" s="463"/>
      <c r="AX18" s="463"/>
      <c r="AY18" s="463"/>
      <c r="AZ18" s="463"/>
      <c r="BA18" s="463"/>
      <c r="BB18" s="463"/>
      <c r="BC18" s="463"/>
      <c r="BD18" s="463"/>
      <c r="BE18" s="463"/>
      <c r="BF18" s="463"/>
      <c r="BG18" s="463"/>
      <c r="BH18" s="463"/>
      <c r="BI18" s="463"/>
      <c r="BJ18" s="463"/>
      <c r="BK18" s="463"/>
      <c r="BL18" s="463"/>
      <c r="BM18" s="463"/>
      <c r="BN18" s="463"/>
      <c r="BO18" s="463"/>
      <c r="BP18" s="463"/>
      <c r="BQ18" s="463"/>
      <c r="BR18" s="463"/>
      <c r="BS18" s="463"/>
      <c r="BT18" s="463"/>
      <c r="BU18" s="463"/>
      <c r="BV18" s="463"/>
      <c r="BW18" s="463">
        <f t="shared" ref="BW18:CD18" si="3">SUM(BW12,BW14)</f>
        <v>8319.7249729168398</v>
      </c>
      <c r="BX18" s="462">
        <f t="shared" si="3"/>
        <v>9380.0853459509544</v>
      </c>
      <c r="BY18" s="462">
        <f t="shared" si="3"/>
        <v>9823.3248441383876</v>
      </c>
      <c r="BZ18" s="462">
        <f>SUM(BZ12,BZ14)</f>
        <v>11199.13946301921</v>
      </c>
      <c r="CA18" s="462">
        <f t="shared" si="3"/>
        <v>11498.25160066394</v>
      </c>
      <c r="CB18" s="462">
        <f>SUM(CB12,CB14)</f>
        <v>12645.415215226538</v>
      </c>
      <c r="CC18" s="462">
        <f t="shared" si="3"/>
        <v>12922.238483116904</v>
      </c>
      <c r="CD18" s="462">
        <f t="shared" si="3"/>
        <v>13407.046441122209</v>
      </c>
      <c r="CE18" s="462">
        <f>SUM(CE12,CE14)</f>
        <v>13515.917921549248</v>
      </c>
      <c r="CF18" s="462">
        <f>SUM(CF12,CF14)</f>
        <v>13644.193348147128</v>
      </c>
      <c r="CG18" s="463">
        <f>SUM(CG12,CG14)</f>
        <v>13955.121182283943</v>
      </c>
      <c r="CH18" s="464">
        <f>SUM(CH12,CH14)</f>
        <v>14293.831943857864</v>
      </c>
    </row>
    <row r="19" spans="1:86" s="51" customFormat="1" ht="26.25" customHeight="1" x14ac:dyDescent="0.3">
      <c r="A19" s="613"/>
      <c r="B19" s="614" t="s">
        <v>893</v>
      </c>
      <c r="D19" s="463"/>
      <c r="E19" s="463"/>
      <c r="F19" s="463"/>
      <c r="G19" s="463"/>
      <c r="H19" s="463"/>
      <c r="I19" s="463"/>
      <c r="J19" s="463"/>
      <c r="K19" s="463"/>
      <c r="L19" s="463"/>
      <c r="M19" s="463"/>
      <c r="N19" s="463"/>
      <c r="O19" s="463"/>
      <c r="P19" s="463"/>
      <c r="Q19" s="463"/>
      <c r="R19" s="463"/>
      <c r="S19" s="463"/>
      <c r="T19" s="463"/>
      <c r="U19" s="463"/>
      <c r="V19" s="463"/>
      <c r="W19" s="463"/>
      <c r="X19" s="463"/>
      <c r="Y19" s="463"/>
      <c r="Z19" s="463"/>
      <c r="AA19" s="463"/>
      <c r="AB19" s="463"/>
      <c r="AC19" s="463"/>
      <c r="AD19" s="463"/>
      <c r="AE19" s="463"/>
      <c r="AF19" s="463"/>
      <c r="AG19" s="463"/>
      <c r="AH19" s="463"/>
      <c r="AI19" s="463"/>
      <c r="AJ19" s="463"/>
      <c r="AK19" s="463"/>
      <c r="AL19" s="463"/>
      <c r="AM19" s="463"/>
      <c r="AN19" s="463"/>
      <c r="AO19" s="463"/>
      <c r="AP19" s="463"/>
      <c r="AQ19" s="463"/>
      <c r="AR19" s="463"/>
      <c r="AS19" s="463"/>
      <c r="AT19" s="463"/>
      <c r="AU19" s="463"/>
      <c r="AV19" s="463"/>
      <c r="AW19" s="463"/>
      <c r="AX19" s="463"/>
      <c r="AY19" s="463"/>
      <c r="AZ19" s="463"/>
      <c r="BA19" s="463"/>
      <c r="BB19" s="463"/>
      <c r="BC19" s="463"/>
      <c r="BD19" s="463"/>
      <c r="BE19" s="463"/>
      <c r="BF19" s="463"/>
      <c r="BG19" s="463"/>
      <c r="BH19" s="463"/>
      <c r="BI19" s="463"/>
      <c r="BJ19" s="463"/>
      <c r="BK19" s="463"/>
      <c r="BL19" s="463"/>
      <c r="BM19" s="463"/>
      <c r="BN19" s="463"/>
      <c r="BO19" s="463"/>
      <c r="BP19" s="463"/>
      <c r="BQ19" s="463"/>
      <c r="BR19" s="463"/>
      <c r="BS19" s="463"/>
      <c r="BT19" s="463"/>
      <c r="BU19" s="463"/>
      <c r="BV19" s="463"/>
      <c r="BW19" s="463"/>
      <c r="BX19" s="463"/>
      <c r="BY19" s="463"/>
      <c r="BZ19" s="463"/>
      <c r="CA19" s="463"/>
      <c r="CB19" s="463"/>
      <c r="CC19" s="463"/>
      <c r="CD19" s="463"/>
      <c r="CE19" s="463"/>
      <c r="CF19" s="463"/>
      <c r="CG19" s="463"/>
      <c r="CH19" s="464"/>
    </row>
    <row r="20" spans="1:86" s="51" customFormat="1" x14ac:dyDescent="0.25">
      <c r="A20" s="615"/>
      <c r="B20" s="74" t="s">
        <v>894</v>
      </c>
      <c r="D20" s="463"/>
      <c r="E20" s="463"/>
      <c r="F20" s="463"/>
      <c r="G20" s="463"/>
      <c r="H20" s="463"/>
      <c r="I20" s="463"/>
      <c r="J20" s="463"/>
      <c r="K20" s="463"/>
      <c r="L20" s="463"/>
      <c r="M20" s="463"/>
      <c r="N20" s="463"/>
      <c r="O20" s="463"/>
      <c r="P20" s="463"/>
      <c r="Q20" s="463"/>
      <c r="R20" s="463"/>
      <c r="S20" s="463"/>
      <c r="T20" s="463"/>
      <c r="U20" s="463"/>
      <c r="V20" s="463"/>
      <c r="W20" s="463"/>
      <c r="X20" s="463"/>
      <c r="Y20" s="463"/>
      <c r="Z20" s="463"/>
      <c r="AA20" s="463"/>
      <c r="AB20" s="463"/>
      <c r="AC20" s="463"/>
      <c r="AD20" s="463"/>
      <c r="AE20" s="463"/>
      <c r="AF20" s="463"/>
      <c r="AG20" s="463"/>
      <c r="AH20" s="463"/>
      <c r="AI20" s="463"/>
      <c r="AJ20" s="463"/>
      <c r="AK20" s="463"/>
      <c r="AL20" s="463"/>
      <c r="AM20" s="463"/>
      <c r="AN20" s="463"/>
      <c r="AO20" s="463"/>
      <c r="AP20" s="463"/>
      <c r="AQ20" s="463"/>
      <c r="AR20" s="463"/>
      <c r="AS20" s="463"/>
      <c r="AT20" s="463"/>
      <c r="AU20" s="463"/>
      <c r="AV20" s="463"/>
      <c r="AW20" s="463"/>
      <c r="AX20" s="463"/>
      <c r="AY20" s="463"/>
      <c r="AZ20" s="463"/>
      <c r="BA20" s="463"/>
      <c r="BB20" s="463"/>
      <c r="BC20" s="463"/>
      <c r="BD20" s="463"/>
      <c r="BE20" s="463"/>
      <c r="BF20" s="463"/>
      <c r="BG20" s="463"/>
      <c r="BH20" s="463"/>
      <c r="BI20" s="463"/>
      <c r="BJ20" s="463"/>
      <c r="BK20" s="463"/>
      <c r="BL20" s="463"/>
      <c r="BM20" s="463"/>
      <c r="BN20" s="463"/>
      <c r="BO20" s="463"/>
      <c r="BP20" s="463"/>
      <c r="BQ20" s="463"/>
      <c r="BR20" s="463"/>
      <c r="BS20" s="463"/>
      <c r="BT20" s="463"/>
      <c r="BU20" s="463"/>
      <c r="BV20" s="463"/>
      <c r="BW20" s="463">
        <v>0</v>
      </c>
      <c r="BX20" s="463">
        <v>5473.9976340826279</v>
      </c>
      <c r="BY20" s="463">
        <v>5084.1288847640171</v>
      </c>
      <c r="BZ20" s="463">
        <v>4803.7501193671469</v>
      </c>
      <c r="CA20" s="463">
        <v>4600.952144803302</v>
      </c>
      <c r="CB20" s="463">
        <v>4285.1130708860628</v>
      </c>
      <c r="CC20" s="463">
        <v>1709.7116479250492</v>
      </c>
      <c r="CD20" s="463">
        <v>910.28854176579011</v>
      </c>
      <c r="CE20" s="463">
        <v>960.40766538383082</v>
      </c>
      <c r="CF20" s="463">
        <v>1013.7996804478198</v>
      </c>
      <c r="CG20" s="463">
        <v>1079.5357546985065</v>
      </c>
      <c r="CH20" s="464">
        <v>1125.6036141139884</v>
      </c>
    </row>
    <row r="21" spans="1:86" s="51" customFormat="1" x14ac:dyDescent="0.25">
      <c r="A21" s="615"/>
      <c r="B21" s="74" t="s">
        <v>895</v>
      </c>
      <c r="D21" s="463"/>
      <c r="E21" s="463"/>
      <c r="F21" s="463"/>
      <c r="G21" s="463"/>
      <c r="H21" s="463"/>
      <c r="I21" s="463"/>
      <c r="J21" s="463"/>
      <c r="K21" s="463"/>
      <c r="L21" s="463"/>
      <c r="M21" s="463"/>
      <c r="N21" s="463"/>
      <c r="O21" s="463"/>
      <c r="P21" s="463"/>
      <c r="Q21" s="463"/>
      <c r="R21" s="463"/>
      <c r="S21" s="463"/>
      <c r="T21" s="463"/>
      <c r="U21" s="463"/>
      <c r="V21" s="463"/>
      <c r="W21" s="463"/>
      <c r="X21" s="463"/>
      <c r="Y21" s="463"/>
      <c r="Z21" s="463"/>
      <c r="AA21" s="463"/>
      <c r="AB21" s="463"/>
      <c r="AC21" s="463"/>
      <c r="AD21" s="463"/>
      <c r="AE21" s="463"/>
      <c r="AF21" s="463"/>
      <c r="AG21" s="463"/>
      <c r="AH21" s="463"/>
      <c r="AI21" s="463"/>
      <c r="AJ21" s="463"/>
      <c r="AK21" s="463"/>
      <c r="AL21" s="463"/>
      <c r="AM21" s="463"/>
      <c r="AN21" s="463"/>
      <c r="AO21" s="463"/>
      <c r="AP21" s="463"/>
      <c r="AQ21" s="463"/>
      <c r="AR21" s="463"/>
      <c r="AS21" s="463"/>
      <c r="AT21" s="463"/>
      <c r="AU21" s="463"/>
      <c r="AV21" s="463"/>
      <c r="AW21" s="463"/>
      <c r="AX21" s="463"/>
      <c r="AY21" s="463"/>
      <c r="AZ21" s="463"/>
      <c r="BA21" s="463"/>
      <c r="BB21" s="463"/>
      <c r="BC21" s="463"/>
      <c r="BD21" s="463"/>
      <c r="BE21" s="463"/>
      <c r="BF21" s="463"/>
      <c r="BG21" s="463"/>
      <c r="BH21" s="463"/>
      <c r="BI21" s="463"/>
      <c r="BJ21" s="463"/>
      <c r="BK21" s="463"/>
      <c r="BL21" s="463"/>
      <c r="BM21" s="463"/>
      <c r="BN21" s="463"/>
      <c r="BO21" s="463"/>
      <c r="BP21" s="463"/>
      <c r="BQ21" s="463"/>
      <c r="BR21" s="463"/>
      <c r="BS21" s="463"/>
      <c r="BT21" s="463"/>
      <c r="BU21" s="463"/>
      <c r="BV21" s="463"/>
      <c r="BW21" s="463">
        <v>0</v>
      </c>
      <c r="BX21" s="463">
        <v>6154.8133813139757</v>
      </c>
      <c r="BY21" s="463">
        <v>5381.9415012161189</v>
      </c>
      <c r="BZ21" s="463">
        <v>4927.5839790553591</v>
      </c>
      <c r="CA21" s="463">
        <v>4940.013144621822</v>
      </c>
      <c r="CB21" s="463">
        <v>4318.3709107369059</v>
      </c>
      <c r="CC21" s="463">
        <v>4068.3964529939908</v>
      </c>
      <c r="CD21" s="463">
        <v>4295.0086401886674</v>
      </c>
      <c r="CE21" s="463">
        <v>4533.3432656122977</v>
      </c>
      <c r="CF21" s="463">
        <v>4774.6636716162093</v>
      </c>
      <c r="CG21" s="463">
        <v>5071.9158424762982</v>
      </c>
      <c r="CH21" s="464">
        <v>5279.8354323312951</v>
      </c>
    </row>
    <row r="22" spans="1:86" s="51" customFormat="1" x14ac:dyDescent="0.25">
      <c r="A22" s="615"/>
      <c r="B22" s="74" t="s">
        <v>896</v>
      </c>
      <c r="D22" s="463"/>
      <c r="E22" s="463"/>
      <c r="F22" s="463"/>
      <c r="G22" s="463"/>
      <c r="H22" s="463"/>
      <c r="I22" s="463"/>
      <c r="J22" s="463"/>
      <c r="K22" s="463"/>
      <c r="L22" s="463"/>
      <c r="M22" s="463"/>
      <c r="N22" s="463"/>
      <c r="O22" s="463"/>
      <c r="P22" s="463"/>
      <c r="Q22" s="463"/>
      <c r="R22" s="463"/>
      <c r="S22" s="463"/>
      <c r="T22" s="463"/>
      <c r="U22" s="463"/>
      <c r="V22" s="463"/>
      <c r="W22" s="463"/>
      <c r="X22" s="463"/>
      <c r="Y22" s="463"/>
      <c r="Z22" s="463"/>
      <c r="AA22" s="463"/>
      <c r="AB22" s="463"/>
      <c r="AC22" s="463"/>
      <c r="AD22" s="463"/>
      <c r="AE22" s="463"/>
      <c r="AF22" s="463"/>
      <c r="AG22" s="463"/>
      <c r="AH22" s="463"/>
      <c r="AI22" s="463"/>
      <c r="AJ22" s="463"/>
      <c r="AK22" s="463"/>
      <c r="AL22" s="463"/>
      <c r="AM22" s="463"/>
      <c r="AN22" s="463"/>
      <c r="AO22" s="463"/>
      <c r="AP22" s="463"/>
      <c r="AQ22" s="463"/>
      <c r="AR22" s="463"/>
      <c r="AS22" s="463"/>
      <c r="AT22" s="463"/>
      <c r="AU22" s="463"/>
      <c r="AV22" s="463"/>
      <c r="AW22" s="463"/>
      <c r="AX22" s="463"/>
      <c r="AY22" s="463"/>
      <c r="AZ22" s="463"/>
      <c r="BA22" s="463"/>
      <c r="BB22" s="463"/>
      <c r="BC22" s="463"/>
      <c r="BD22" s="463"/>
      <c r="BE22" s="463"/>
      <c r="BF22" s="463"/>
      <c r="BG22" s="463"/>
      <c r="BH22" s="463"/>
      <c r="BI22" s="463"/>
      <c r="BJ22" s="463"/>
      <c r="BK22" s="463"/>
      <c r="BL22" s="463"/>
      <c r="BM22" s="463"/>
      <c r="BN22" s="463"/>
      <c r="BO22" s="463"/>
      <c r="BP22" s="463"/>
      <c r="BQ22" s="463"/>
      <c r="BR22" s="463"/>
      <c r="BS22" s="463"/>
      <c r="BT22" s="463"/>
      <c r="BU22" s="463"/>
      <c r="BV22" s="463"/>
      <c r="BW22" s="463">
        <v>0</v>
      </c>
      <c r="BX22" s="463">
        <v>4249.3427846361465</v>
      </c>
      <c r="BY22" s="463">
        <v>4116.5670286289514</v>
      </c>
      <c r="BZ22" s="463">
        <v>4152.359804225337</v>
      </c>
      <c r="CA22" s="463">
        <v>4378.9797599969706</v>
      </c>
      <c r="CB22" s="463">
        <v>4829.4904619374511</v>
      </c>
      <c r="CC22" s="462">
        <v>5103.7312775114824</v>
      </c>
      <c r="CD22" s="462">
        <v>5080.522828505168</v>
      </c>
      <c r="CE22" s="463">
        <v>5023.3544891125048</v>
      </c>
      <c r="CF22" s="463">
        <v>4969.2726667830502</v>
      </c>
      <c r="CG22" s="463">
        <v>5004.8813889265275</v>
      </c>
      <c r="CH22" s="464">
        <v>4993.1224525763091</v>
      </c>
    </row>
    <row r="23" spans="1:86" s="51" customFormat="1" x14ac:dyDescent="0.25">
      <c r="A23" s="615"/>
      <c r="B23" s="74" t="s">
        <v>897</v>
      </c>
      <c r="D23" s="463"/>
      <c r="E23" s="463"/>
      <c r="F23" s="463"/>
      <c r="G23" s="463"/>
      <c r="H23" s="463"/>
      <c r="I23" s="463"/>
      <c r="J23" s="463"/>
      <c r="K23" s="463"/>
      <c r="L23" s="463"/>
      <c r="M23" s="463"/>
      <c r="N23" s="463"/>
      <c r="O23" s="463"/>
      <c r="P23" s="463"/>
      <c r="Q23" s="463"/>
      <c r="R23" s="463"/>
      <c r="S23" s="463"/>
      <c r="T23" s="463"/>
      <c r="U23" s="463"/>
      <c r="V23" s="463"/>
      <c r="W23" s="463"/>
      <c r="X23" s="463"/>
      <c r="Y23" s="463"/>
      <c r="Z23" s="463"/>
      <c r="AA23" s="463"/>
      <c r="AB23" s="463"/>
      <c r="AC23" s="463"/>
      <c r="AD23" s="463"/>
      <c r="AE23" s="463"/>
      <c r="AF23" s="463"/>
      <c r="AG23" s="463"/>
      <c r="AH23" s="463"/>
      <c r="AI23" s="463"/>
      <c r="AJ23" s="463"/>
      <c r="AK23" s="463"/>
      <c r="AL23" s="463"/>
      <c r="AM23" s="463"/>
      <c r="AN23" s="463"/>
      <c r="AO23" s="463"/>
      <c r="AP23" s="463"/>
      <c r="AQ23" s="463"/>
      <c r="AR23" s="463"/>
      <c r="AS23" s="463"/>
      <c r="AT23" s="463"/>
      <c r="AU23" s="463"/>
      <c r="AV23" s="463"/>
      <c r="AW23" s="463"/>
      <c r="AX23" s="463"/>
      <c r="AY23" s="463"/>
      <c r="AZ23" s="463"/>
      <c r="BA23" s="463"/>
      <c r="BB23" s="463"/>
      <c r="BC23" s="463"/>
      <c r="BD23" s="463"/>
      <c r="BE23" s="463"/>
      <c r="BF23" s="463"/>
      <c r="BG23" s="463"/>
      <c r="BH23" s="463"/>
      <c r="BI23" s="463"/>
      <c r="BJ23" s="463"/>
      <c r="BK23" s="463"/>
      <c r="BL23" s="463"/>
      <c r="BM23" s="463"/>
      <c r="BN23" s="463"/>
      <c r="BO23" s="463"/>
      <c r="BP23" s="463"/>
      <c r="BQ23" s="463"/>
      <c r="BR23" s="463"/>
      <c r="BS23" s="463"/>
      <c r="BT23" s="463"/>
      <c r="BU23" s="463"/>
      <c r="BV23" s="463"/>
      <c r="BW23" s="463">
        <v>0</v>
      </c>
      <c r="BX23" s="463">
        <v>1456.1419029672511</v>
      </c>
      <c r="BY23" s="463">
        <v>1543.1200725863939</v>
      </c>
      <c r="BZ23" s="463">
        <v>1695.4587424235699</v>
      </c>
      <c r="CA23" s="463">
        <v>1852.649498040166</v>
      </c>
      <c r="CB23" s="463">
        <v>2021.5529516662873</v>
      </c>
      <c r="CC23" s="462">
        <v>2011.0122659108315</v>
      </c>
      <c r="CD23" s="462">
        <v>2188.4222888377763</v>
      </c>
      <c r="CE23" s="463">
        <v>2317.0150465182041</v>
      </c>
      <c r="CF23" s="463">
        <v>2495.1514333604673</v>
      </c>
      <c r="CG23" s="463">
        <v>2742.9987658107016</v>
      </c>
      <c r="CH23" s="464">
        <v>2948.1872835116587</v>
      </c>
    </row>
    <row r="24" spans="1:86" s="51" customFormat="1" ht="26.25" customHeight="1" x14ac:dyDescent="0.3">
      <c r="A24" s="615"/>
      <c r="B24" s="614" t="s">
        <v>898</v>
      </c>
      <c r="D24" s="463"/>
      <c r="E24" s="463"/>
      <c r="F24" s="463"/>
      <c r="G24" s="463"/>
      <c r="H24" s="463"/>
      <c r="I24" s="463"/>
      <c r="J24" s="463"/>
      <c r="K24" s="463"/>
      <c r="L24" s="463"/>
      <c r="M24" s="463"/>
      <c r="N24" s="463"/>
      <c r="O24" s="463"/>
      <c r="P24" s="463"/>
      <c r="Q24" s="463"/>
      <c r="R24" s="463"/>
      <c r="S24" s="463"/>
      <c r="T24" s="463"/>
      <c r="U24" s="463"/>
      <c r="V24" s="463"/>
      <c r="W24" s="463"/>
      <c r="X24" s="463"/>
      <c r="Y24" s="463"/>
      <c r="Z24" s="463"/>
      <c r="AA24" s="463"/>
      <c r="AB24" s="463"/>
      <c r="AC24" s="463"/>
      <c r="AD24" s="463"/>
      <c r="AE24" s="463"/>
      <c r="AF24" s="463"/>
      <c r="AG24" s="463"/>
      <c r="AH24" s="463"/>
      <c r="AI24" s="463"/>
      <c r="AJ24" s="463"/>
      <c r="AK24" s="463"/>
      <c r="AL24" s="463"/>
      <c r="AM24" s="463"/>
      <c r="AN24" s="463"/>
      <c r="AO24" s="463"/>
      <c r="AP24" s="463"/>
      <c r="AQ24" s="463"/>
      <c r="AR24" s="463"/>
      <c r="AS24" s="463"/>
      <c r="AT24" s="463"/>
      <c r="AU24" s="463"/>
      <c r="AV24" s="463"/>
      <c r="AW24" s="463"/>
      <c r="AX24" s="463"/>
      <c r="AY24" s="463"/>
      <c r="AZ24" s="463"/>
      <c r="BA24" s="463"/>
      <c r="BB24" s="463"/>
      <c r="BC24" s="463"/>
      <c r="BD24" s="463"/>
      <c r="BE24" s="463"/>
      <c r="BF24" s="463"/>
      <c r="BG24" s="463"/>
      <c r="BH24" s="463"/>
      <c r="BI24" s="463"/>
      <c r="BJ24" s="463"/>
      <c r="BK24" s="463"/>
      <c r="BL24" s="463"/>
      <c r="BM24" s="463"/>
      <c r="BN24" s="463"/>
      <c r="BO24" s="463"/>
      <c r="BP24" s="463"/>
      <c r="BQ24" s="463"/>
      <c r="BR24" s="463"/>
      <c r="BS24" s="463"/>
      <c r="BT24" s="463"/>
      <c r="BU24" s="463"/>
      <c r="BV24" s="463"/>
      <c r="BW24" s="463"/>
      <c r="BX24" s="463"/>
      <c r="BY24" s="463"/>
      <c r="BZ24" s="463"/>
      <c r="CA24" s="463"/>
      <c r="CB24" s="463"/>
      <c r="CC24" s="463"/>
      <c r="CD24" s="463"/>
      <c r="CE24" s="463"/>
      <c r="CF24" s="463"/>
      <c r="CG24" s="463"/>
      <c r="CH24" s="464"/>
    </row>
    <row r="25" spans="1:86" s="51" customFormat="1" x14ac:dyDescent="0.25">
      <c r="A25" s="615"/>
      <c r="B25" s="74" t="s">
        <v>899</v>
      </c>
      <c r="D25" s="463"/>
      <c r="E25" s="463"/>
      <c r="F25" s="463"/>
      <c r="G25" s="463"/>
      <c r="H25" s="463"/>
      <c r="I25" s="463"/>
      <c r="J25" s="463"/>
      <c r="K25" s="463"/>
      <c r="L25" s="463"/>
      <c r="M25" s="463"/>
      <c r="N25" s="463"/>
      <c r="O25" s="463"/>
      <c r="P25" s="463"/>
      <c r="Q25" s="463"/>
      <c r="R25" s="463"/>
      <c r="S25" s="463"/>
      <c r="T25" s="463"/>
      <c r="U25" s="463"/>
      <c r="V25" s="463"/>
      <c r="W25" s="463"/>
      <c r="X25" s="463"/>
      <c r="Y25" s="463"/>
      <c r="Z25" s="463"/>
      <c r="AA25" s="463"/>
      <c r="AB25" s="463"/>
      <c r="AC25" s="463"/>
      <c r="AD25" s="463"/>
      <c r="AE25" s="463"/>
      <c r="AF25" s="463"/>
      <c r="AG25" s="463"/>
      <c r="AH25" s="463"/>
      <c r="AI25" s="463"/>
      <c r="AJ25" s="463"/>
      <c r="AK25" s="463"/>
      <c r="AL25" s="463"/>
      <c r="AM25" s="463"/>
      <c r="AN25" s="463"/>
      <c r="AO25" s="463"/>
      <c r="AP25" s="463"/>
      <c r="AQ25" s="463"/>
      <c r="AR25" s="463"/>
      <c r="AS25" s="463"/>
      <c r="AT25" s="463"/>
      <c r="AU25" s="463"/>
      <c r="AV25" s="463"/>
      <c r="AW25" s="463"/>
      <c r="AX25" s="463"/>
      <c r="AY25" s="463"/>
      <c r="AZ25" s="463"/>
      <c r="BA25" s="463"/>
      <c r="BB25" s="463"/>
      <c r="BC25" s="463"/>
      <c r="BD25" s="463"/>
      <c r="BE25" s="463"/>
      <c r="BF25" s="463"/>
      <c r="BG25" s="463"/>
      <c r="BH25" s="463"/>
      <c r="BI25" s="463"/>
      <c r="BJ25" s="463"/>
      <c r="BK25" s="463"/>
      <c r="BL25" s="463"/>
      <c r="BM25" s="463"/>
      <c r="BN25" s="463"/>
      <c r="BO25" s="463"/>
      <c r="BP25" s="463"/>
      <c r="BQ25" s="463"/>
      <c r="BR25" s="463"/>
      <c r="BS25" s="463"/>
      <c r="BT25" s="463"/>
      <c r="BU25" s="463"/>
      <c r="BV25" s="463"/>
      <c r="BW25" s="463"/>
      <c r="BX25" s="463"/>
      <c r="BY25" s="463"/>
      <c r="BZ25" s="463"/>
      <c r="CA25" s="463"/>
      <c r="CB25" s="463">
        <v>10760.59446425239</v>
      </c>
      <c r="CC25" s="463">
        <v>7699.5046011021013</v>
      </c>
      <c r="CD25" s="463">
        <v>6894.5345329258571</v>
      </c>
      <c r="CE25" s="463">
        <v>6937.970793195288</v>
      </c>
      <c r="CF25" s="463">
        <v>7034.6159377263884</v>
      </c>
      <c r="CG25" s="463">
        <v>7282.4745622506598</v>
      </c>
      <c r="CH25" s="464">
        <v>7448.0172747167508</v>
      </c>
    </row>
    <row r="26" spans="1:86" s="51" customFormat="1" x14ac:dyDescent="0.25">
      <c r="A26" s="615"/>
      <c r="B26" s="74" t="s">
        <v>900</v>
      </c>
      <c r="D26" s="463"/>
      <c r="E26" s="463"/>
      <c r="F26" s="463"/>
      <c r="G26" s="463"/>
      <c r="H26" s="463"/>
      <c r="I26" s="463"/>
      <c r="J26" s="463"/>
      <c r="K26" s="463"/>
      <c r="L26" s="463"/>
      <c r="M26" s="463"/>
      <c r="N26" s="463"/>
      <c r="O26" s="463"/>
      <c r="P26" s="463"/>
      <c r="Q26" s="463"/>
      <c r="R26" s="463"/>
      <c r="S26" s="463"/>
      <c r="T26" s="463"/>
      <c r="U26" s="463"/>
      <c r="V26" s="463"/>
      <c r="W26" s="463"/>
      <c r="X26" s="463"/>
      <c r="Y26" s="463"/>
      <c r="Z26" s="463"/>
      <c r="AA26" s="463"/>
      <c r="AB26" s="463"/>
      <c r="AC26" s="463"/>
      <c r="AD26" s="463"/>
      <c r="AE26" s="463"/>
      <c r="AF26" s="463"/>
      <c r="AG26" s="463"/>
      <c r="AH26" s="463"/>
      <c r="AI26" s="463"/>
      <c r="AJ26" s="463"/>
      <c r="AK26" s="463"/>
      <c r="AL26" s="463"/>
      <c r="AM26" s="463"/>
      <c r="AN26" s="463"/>
      <c r="AO26" s="463"/>
      <c r="AP26" s="463"/>
      <c r="AQ26" s="463"/>
      <c r="AR26" s="463"/>
      <c r="AS26" s="463"/>
      <c r="AT26" s="463"/>
      <c r="AU26" s="463"/>
      <c r="AV26" s="463"/>
      <c r="AW26" s="463"/>
      <c r="AX26" s="463"/>
      <c r="AY26" s="463"/>
      <c r="AZ26" s="463"/>
      <c r="BA26" s="463"/>
      <c r="BB26" s="463"/>
      <c r="BC26" s="463"/>
      <c r="BD26" s="463"/>
      <c r="BE26" s="463"/>
      <c r="BF26" s="463"/>
      <c r="BG26" s="463"/>
      <c r="BH26" s="463"/>
      <c r="BI26" s="463"/>
      <c r="BJ26" s="463"/>
      <c r="BK26" s="463"/>
      <c r="BL26" s="463"/>
      <c r="BM26" s="463"/>
      <c r="BN26" s="463"/>
      <c r="BO26" s="463"/>
      <c r="BP26" s="463"/>
      <c r="BQ26" s="463"/>
      <c r="BR26" s="463"/>
      <c r="BS26" s="463"/>
      <c r="BT26" s="463"/>
      <c r="BU26" s="463"/>
      <c r="BV26" s="463"/>
      <c r="BW26" s="463"/>
      <c r="BX26" s="463"/>
      <c r="BY26" s="463"/>
      <c r="BZ26" s="463"/>
      <c r="CA26" s="463"/>
      <c r="CB26" s="463">
        <v>1431.1073358055066</v>
      </c>
      <c r="CC26" s="463">
        <v>1561.942917274466</v>
      </c>
      <c r="CD26" s="463">
        <v>1643.7092374366941</v>
      </c>
      <c r="CE26" s="463">
        <v>1732.0647731979516</v>
      </c>
      <c r="CF26" s="463">
        <v>1819.1190551276911</v>
      </c>
      <c r="CG26" s="463">
        <v>1929.7509243148791</v>
      </c>
      <c r="CH26" s="464">
        <v>2006.5581310104149</v>
      </c>
    </row>
    <row r="27" spans="1:86" s="51" customFormat="1" x14ac:dyDescent="0.25">
      <c r="A27" s="615"/>
      <c r="B27" s="74" t="s">
        <v>901</v>
      </c>
      <c r="D27" s="463"/>
      <c r="E27" s="463"/>
      <c r="F27" s="463"/>
      <c r="G27" s="463"/>
      <c r="H27" s="463"/>
      <c r="I27" s="463"/>
      <c r="J27" s="463"/>
      <c r="K27" s="463"/>
      <c r="L27" s="463"/>
      <c r="M27" s="463"/>
      <c r="N27" s="463"/>
      <c r="O27" s="463"/>
      <c r="P27" s="463"/>
      <c r="Q27" s="463"/>
      <c r="R27" s="463"/>
      <c r="S27" s="463"/>
      <c r="T27" s="463"/>
      <c r="U27" s="463"/>
      <c r="V27" s="463"/>
      <c r="W27" s="463"/>
      <c r="X27" s="463"/>
      <c r="Y27" s="463"/>
      <c r="Z27" s="463"/>
      <c r="AA27" s="463"/>
      <c r="AB27" s="463"/>
      <c r="AC27" s="463"/>
      <c r="AD27" s="463"/>
      <c r="AE27" s="463"/>
      <c r="AF27" s="463"/>
      <c r="AG27" s="463"/>
      <c r="AH27" s="463"/>
      <c r="AI27" s="463"/>
      <c r="AJ27" s="463"/>
      <c r="AK27" s="463"/>
      <c r="AL27" s="463"/>
      <c r="AM27" s="463"/>
      <c r="AN27" s="463"/>
      <c r="AO27" s="463"/>
      <c r="AP27" s="463"/>
      <c r="AQ27" s="463"/>
      <c r="AR27" s="463"/>
      <c r="AS27" s="463"/>
      <c r="AT27" s="463"/>
      <c r="AU27" s="463"/>
      <c r="AV27" s="463"/>
      <c r="AW27" s="463"/>
      <c r="AX27" s="463"/>
      <c r="AY27" s="463"/>
      <c r="AZ27" s="463"/>
      <c r="BA27" s="463"/>
      <c r="BB27" s="463"/>
      <c r="BC27" s="463"/>
      <c r="BD27" s="463"/>
      <c r="BE27" s="463"/>
      <c r="BF27" s="463"/>
      <c r="BG27" s="463"/>
      <c r="BH27" s="463"/>
      <c r="BI27" s="463"/>
      <c r="BJ27" s="463"/>
      <c r="BK27" s="463"/>
      <c r="BL27" s="463"/>
      <c r="BM27" s="463"/>
      <c r="BN27" s="463"/>
      <c r="BO27" s="463"/>
      <c r="BP27" s="463"/>
      <c r="BQ27" s="463"/>
      <c r="BR27" s="463"/>
      <c r="BS27" s="463"/>
      <c r="BT27" s="463"/>
      <c r="BU27" s="463"/>
      <c r="BV27" s="463"/>
      <c r="BW27" s="463"/>
      <c r="BX27" s="463"/>
      <c r="BY27" s="463"/>
      <c r="BZ27" s="463"/>
      <c r="CA27" s="463"/>
      <c r="CB27" s="463">
        <v>3262.8255951688107</v>
      </c>
      <c r="CC27" s="463">
        <v>3631.404125964787</v>
      </c>
      <c r="CD27" s="463">
        <v>3935.9985289348524</v>
      </c>
      <c r="CE27" s="463">
        <v>4164.0849002335981</v>
      </c>
      <c r="CF27" s="463">
        <v>4399.1524593534677</v>
      </c>
      <c r="CG27" s="463">
        <v>4687.1062653464951</v>
      </c>
      <c r="CH27" s="464">
        <v>4892.1733768060849</v>
      </c>
    </row>
    <row r="28" spans="1:86" s="51" customFormat="1" ht="26.25" customHeight="1" x14ac:dyDescent="0.3">
      <c r="A28" s="615"/>
      <c r="B28" s="609" t="s">
        <v>902</v>
      </c>
      <c r="D28" s="463">
        <v>0</v>
      </c>
      <c r="E28" s="463">
        <v>0</v>
      </c>
      <c r="F28" s="463">
        <v>0</v>
      </c>
      <c r="G28" s="463">
        <v>0</v>
      </c>
      <c r="H28" s="463">
        <v>0</v>
      </c>
      <c r="I28" s="463">
        <v>0</v>
      </c>
      <c r="J28" s="463">
        <v>0</v>
      </c>
      <c r="K28" s="463">
        <v>0</v>
      </c>
      <c r="L28" s="463">
        <v>0</v>
      </c>
      <c r="M28" s="463">
        <v>0</v>
      </c>
      <c r="N28" s="463">
        <v>0</v>
      </c>
      <c r="O28" s="463">
        <v>0</v>
      </c>
      <c r="P28" s="463">
        <v>0</v>
      </c>
      <c r="Q28" s="463">
        <v>0</v>
      </c>
      <c r="R28" s="463">
        <v>0</v>
      </c>
      <c r="S28" s="463">
        <v>0</v>
      </c>
      <c r="T28" s="463">
        <v>0</v>
      </c>
      <c r="U28" s="463">
        <v>0</v>
      </c>
      <c r="V28" s="463">
        <v>0</v>
      </c>
      <c r="W28" s="463">
        <v>0</v>
      </c>
      <c r="X28" s="463">
        <v>0</v>
      </c>
      <c r="Y28" s="463">
        <v>0</v>
      </c>
      <c r="Z28" s="463">
        <v>0</v>
      </c>
      <c r="AA28" s="463">
        <v>0</v>
      </c>
      <c r="AB28" s="463">
        <v>0</v>
      </c>
      <c r="AC28" s="463">
        <v>0</v>
      </c>
      <c r="AD28" s="463">
        <v>0</v>
      </c>
      <c r="AE28" s="463">
        <v>0</v>
      </c>
      <c r="AF28" s="463">
        <v>0</v>
      </c>
      <c r="AG28" s="463">
        <v>0</v>
      </c>
      <c r="AH28" s="463">
        <v>320.9395900106818</v>
      </c>
      <c r="AI28" s="463">
        <v>352.75813604081998</v>
      </c>
      <c r="AJ28" s="463">
        <v>455.35323341022615</v>
      </c>
      <c r="AK28" s="463">
        <v>736.40552867942881</v>
      </c>
      <c r="AL28" s="463">
        <v>946.35929177961918</v>
      </c>
      <c r="AM28" s="463">
        <v>1119.0866247744702</v>
      </c>
      <c r="AN28" s="463">
        <v>1260.4022225303984</v>
      </c>
      <c r="AO28" s="463">
        <v>1413.4558865030046</v>
      </c>
      <c r="AP28" s="463">
        <v>1518.3915054319073</v>
      </c>
      <c r="AQ28" s="463">
        <v>1572.8116400781266</v>
      </c>
      <c r="AR28" s="463">
        <v>1819.8820000000001</v>
      </c>
      <c r="AS28" s="463">
        <v>2044.9829999999999</v>
      </c>
      <c r="AT28" s="463">
        <v>2323.52</v>
      </c>
      <c r="AU28" s="463">
        <v>2573.1280000000002</v>
      </c>
      <c r="AV28" s="463">
        <v>2807.8249999999998</v>
      </c>
      <c r="AW28" s="463">
        <v>3189.0050000000001</v>
      </c>
      <c r="AX28" s="463">
        <v>3402.2148963971672</v>
      </c>
      <c r="AY28" s="463">
        <v>3614.8473488867526</v>
      </c>
      <c r="AZ28" s="463">
        <v>3751.9206727282358</v>
      </c>
      <c r="BA28" s="463">
        <v>3788.0146137757624</v>
      </c>
      <c r="BB28" s="463">
        <v>3851.7417929521921</v>
      </c>
      <c r="BC28" s="463">
        <v>3997.2728888889624</v>
      </c>
      <c r="BD28" s="463">
        <v>4207.3417317175063</v>
      </c>
      <c r="BE28" s="463">
        <v>4458.6120397296809</v>
      </c>
      <c r="BF28" s="463">
        <v>4782.8062827579006</v>
      </c>
      <c r="BG28" s="463">
        <v>4439.9426964228405</v>
      </c>
      <c r="BH28" s="463">
        <v>4548.4601171225586</v>
      </c>
      <c r="BI28" s="463">
        <v>4563.9384927414358</v>
      </c>
      <c r="BJ28" s="463">
        <v>4861.4789099542368</v>
      </c>
      <c r="BK28" s="463">
        <v>4923.6027084858815</v>
      </c>
      <c r="BL28" s="463">
        <v>5503.9442212258709</v>
      </c>
      <c r="BM28" s="463">
        <v>5762.4397376097304</v>
      </c>
      <c r="BN28" s="463">
        <v>5948.9797621593234</v>
      </c>
      <c r="BO28" s="463">
        <v>6241.622946717006</v>
      </c>
      <c r="BP28" s="463">
        <v>6427.139962759471</v>
      </c>
      <c r="BQ28" s="463">
        <v>6544.0581409153201</v>
      </c>
      <c r="BR28" s="463">
        <v>6578.0549409279665</v>
      </c>
      <c r="BS28" s="463">
        <v>6527.4880116677159</v>
      </c>
      <c r="BT28" s="463">
        <v>6329.2889150000001</v>
      </c>
      <c r="BU28" s="463">
        <v>6088.1434402404884</v>
      </c>
      <c r="BV28" s="463">
        <v>5834.4756976856261</v>
      </c>
      <c r="BW28" s="463">
        <v>5764.5872541995759</v>
      </c>
      <c r="BX28" s="463">
        <v>5769.2912694223442</v>
      </c>
      <c r="BY28" s="463">
        <v>5690.3957853275979</v>
      </c>
      <c r="BZ28" s="463">
        <v>5890.0821823973192</v>
      </c>
      <c r="CA28" s="463">
        <v>6248.0965153669295</v>
      </c>
      <c r="CB28" s="463">
        <v>6851.0434136037384</v>
      </c>
      <c r="CC28" s="463">
        <v>7114.7435434223135</v>
      </c>
      <c r="CD28" s="463">
        <v>7268.9451173429443</v>
      </c>
      <c r="CE28" s="463">
        <v>7340.3695356307089</v>
      </c>
      <c r="CF28" s="463">
        <v>7464.4241001435175</v>
      </c>
      <c r="CG28" s="463">
        <v>7747.8801547372295</v>
      </c>
      <c r="CH28" s="464">
        <v>7941.3097360879674</v>
      </c>
    </row>
    <row r="29" spans="1:86" s="51" customFormat="1" ht="15.6" x14ac:dyDescent="0.3">
      <c r="A29" s="615"/>
      <c r="B29" s="609" t="s">
        <v>903</v>
      </c>
      <c r="D29" s="463">
        <v>0</v>
      </c>
      <c r="E29" s="463">
        <v>0</v>
      </c>
      <c r="F29" s="463">
        <v>0</v>
      </c>
      <c r="G29" s="463">
        <v>0</v>
      </c>
      <c r="H29" s="463">
        <v>0</v>
      </c>
      <c r="I29" s="463">
        <v>0</v>
      </c>
      <c r="J29" s="463">
        <v>0</v>
      </c>
      <c r="K29" s="463">
        <v>0</v>
      </c>
      <c r="L29" s="463">
        <v>0</v>
      </c>
      <c r="M29" s="463">
        <v>0</v>
      </c>
      <c r="N29" s="463">
        <v>0</v>
      </c>
      <c r="O29" s="463">
        <v>0</v>
      </c>
      <c r="P29" s="463">
        <v>0</v>
      </c>
      <c r="Q29" s="463">
        <v>0</v>
      </c>
      <c r="R29" s="463">
        <v>0</v>
      </c>
      <c r="S29" s="463">
        <v>0</v>
      </c>
      <c r="T29" s="463">
        <v>0</v>
      </c>
      <c r="U29" s="463">
        <v>0</v>
      </c>
      <c r="V29" s="463">
        <v>0</v>
      </c>
      <c r="W29" s="463">
        <v>0</v>
      </c>
      <c r="X29" s="463">
        <v>0</v>
      </c>
      <c r="Y29" s="463">
        <v>0</v>
      </c>
      <c r="Z29" s="463">
        <v>0</v>
      </c>
      <c r="AA29" s="463">
        <v>0</v>
      </c>
      <c r="AB29" s="463">
        <v>0</v>
      </c>
      <c r="AC29" s="463">
        <v>0</v>
      </c>
      <c r="AD29" s="463">
        <v>0</v>
      </c>
      <c r="AE29" s="463">
        <v>0</v>
      </c>
      <c r="AF29" s="463">
        <v>0</v>
      </c>
      <c r="AG29" s="463">
        <v>0</v>
      </c>
      <c r="AH29" s="463">
        <v>400.0604099893182</v>
      </c>
      <c r="AI29" s="463">
        <v>440.24186395918002</v>
      </c>
      <c r="AJ29" s="463">
        <v>568.64676658977385</v>
      </c>
      <c r="AK29" s="463">
        <v>919.1944713205711</v>
      </c>
      <c r="AL29" s="463">
        <v>1181.6407082203809</v>
      </c>
      <c r="AM29" s="463">
        <v>1396.9133752255298</v>
      </c>
      <c r="AN29" s="463">
        <v>1572.5977774696016</v>
      </c>
      <c r="AO29" s="463">
        <v>1763.5441134969954</v>
      </c>
      <c r="AP29" s="463">
        <v>1896.6084945680927</v>
      </c>
      <c r="AQ29" s="463">
        <v>1963.1883599218734</v>
      </c>
      <c r="AR29" s="463">
        <v>1903.5669999999996</v>
      </c>
      <c r="AS29" s="463">
        <v>2187.5540000000001</v>
      </c>
      <c r="AT29" s="463">
        <v>2771.8210000000004</v>
      </c>
      <c r="AU29" s="463">
        <v>3785.5239999999999</v>
      </c>
      <c r="AV29" s="463">
        <v>5004.2709999999997</v>
      </c>
      <c r="AW29" s="463">
        <v>6027.84</v>
      </c>
      <c r="AX29" s="463">
        <v>6701.0210236028324</v>
      </c>
      <c r="AY29" s="463">
        <v>7259.8193451132483</v>
      </c>
      <c r="AZ29" s="463">
        <v>7627.8412922717598</v>
      </c>
      <c r="BA29" s="463">
        <v>7388.3815092242367</v>
      </c>
      <c r="BB29" s="463">
        <v>7213.0624270478093</v>
      </c>
      <c r="BC29" s="463">
        <v>7066.830927785636</v>
      </c>
      <c r="BD29" s="463">
        <v>6955.0272430824934</v>
      </c>
      <c r="BE29" s="463">
        <v>7130.0830912703186</v>
      </c>
      <c r="BF29" s="463">
        <v>7853.4141332420995</v>
      </c>
      <c r="BG29" s="463">
        <v>7907.4304242871603</v>
      </c>
      <c r="BH29" s="463">
        <v>8609.1099443174407</v>
      </c>
      <c r="BI29" s="463">
        <v>9364.2666422585626</v>
      </c>
      <c r="BJ29" s="463">
        <v>9979.0686760457666</v>
      </c>
      <c r="BK29" s="463">
        <v>10808.197886514117</v>
      </c>
      <c r="BL29" s="463">
        <v>11599.496940774132</v>
      </c>
      <c r="BM29" s="463">
        <v>14226.791440390265</v>
      </c>
      <c r="BN29" s="463">
        <v>15478.01053884067</v>
      </c>
      <c r="BO29" s="463">
        <v>16578.667176283001</v>
      </c>
      <c r="BP29" s="463">
        <v>17472.491649240532</v>
      </c>
      <c r="BQ29" s="463">
        <v>17625.749532084679</v>
      </c>
      <c r="BR29" s="463">
        <v>17738.510614072031</v>
      </c>
      <c r="BS29" s="463">
        <v>17716.225635332288</v>
      </c>
      <c r="BT29" s="463">
        <v>17111.31100400001</v>
      </c>
      <c r="BU29" s="463">
        <v>16213.076773759509</v>
      </c>
      <c r="BV29" s="463">
        <v>14895.346253314372</v>
      </c>
      <c r="BW29" s="463">
        <v>12614.417210150652</v>
      </c>
      <c r="BX29" s="463">
        <v>11565.004433577658</v>
      </c>
      <c r="BY29" s="463">
        <v>10435.361701867883</v>
      </c>
      <c r="BZ29" s="463">
        <v>9689.0704626740935</v>
      </c>
      <c r="CA29" s="463">
        <v>9524.4980320953309</v>
      </c>
      <c r="CB29" s="463">
        <v>8603.4839816229687</v>
      </c>
      <c r="CC29" s="463">
        <v>5778.1081009190402</v>
      </c>
      <c r="CD29" s="463">
        <v>5205.2971819544573</v>
      </c>
      <c r="CE29" s="463">
        <v>5493.7509309961288</v>
      </c>
      <c r="CF29" s="463">
        <v>5788.4633520640291</v>
      </c>
      <c r="CG29" s="463">
        <v>6151.4515971748042</v>
      </c>
      <c r="CH29" s="464">
        <v>6405.4390464452836</v>
      </c>
    </row>
    <row r="30" spans="1:86" s="51" customFormat="1" ht="26.25" customHeight="1" x14ac:dyDescent="0.25">
      <c r="A30" s="613"/>
      <c r="B30" s="74" t="s">
        <v>858</v>
      </c>
      <c r="D30" s="463"/>
      <c r="E30" s="463"/>
      <c r="F30" s="463"/>
      <c r="G30" s="463"/>
      <c r="H30" s="463"/>
      <c r="I30" s="463"/>
      <c r="J30" s="463"/>
      <c r="K30" s="463"/>
      <c r="L30" s="463"/>
      <c r="M30" s="463"/>
      <c r="N30" s="463"/>
      <c r="O30" s="463"/>
      <c r="P30" s="463"/>
      <c r="Q30" s="463"/>
      <c r="R30" s="463"/>
      <c r="S30" s="463"/>
      <c r="T30" s="463"/>
      <c r="U30" s="463"/>
      <c r="V30" s="463"/>
      <c r="W30" s="463"/>
      <c r="X30" s="463"/>
      <c r="Y30" s="463"/>
      <c r="Z30" s="463"/>
      <c r="AA30" s="463"/>
      <c r="AB30" s="463"/>
      <c r="AC30" s="463"/>
      <c r="AD30" s="463"/>
      <c r="AE30" s="463"/>
      <c r="AF30" s="463"/>
      <c r="AG30" s="463"/>
      <c r="AH30" s="463"/>
      <c r="AI30" s="463"/>
      <c r="AJ30" s="463"/>
      <c r="AK30" s="463"/>
      <c r="AL30" s="463"/>
      <c r="AM30" s="463"/>
      <c r="AN30" s="463"/>
      <c r="AO30" s="463"/>
      <c r="AP30" s="463"/>
      <c r="AQ30" s="463"/>
      <c r="AR30" s="463"/>
      <c r="AS30" s="463"/>
      <c r="AT30" s="463"/>
      <c r="AU30" s="463"/>
      <c r="AV30" s="463"/>
      <c r="AW30" s="463"/>
      <c r="AX30" s="463"/>
      <c r="AY30" s="463"/>
      <c r="AZ30" s="463"/>
      <c r="BA30" s="463"/>
      <c r="BB30" s="463"/>
      <c r="BC30" s="463"/>
      <c r="BD30" s="463"/>
      <c r="BE30" s="463"/>
      <c r="BF30" s="463"/>
      <c r="BG30" s="463"/>
      <c r="BH30" s="463"/>
      <c r="BI30" s="463"/>
      <c r="BJ30" s="463"/>
      <c r="BK30" s="463"/>
      <c r="BL30" s="463"/>
      <c r="BM30" s="463"/>
      <c r="BN30" s="463"/>
      <c r="BO30" s="463"/>
      <c r="BP30" s="463"/>
      <c r="BQ30" s="463"/>
      <c r="BR30" s="463"/>
      <c r="BS30" s="463"/>
      <c r="BT30" s="463"/>
      <c r="BU30" s="463"/>
      <c r="BV30" s="463"/>
      <c r="BW30" s="463"/>
      <c r="BX30" s="463"/>
      <c r="BY30" s="463"/>
      <c r="BZ30" s="463"/>
      <c r="CA30" s="463"/>
      <c r="CB30" s="463"/>
      <c r="CC30" s="463"/>
      <c r="CD30" s="463"/>
      <c r="CE30" s="463"/>
      <c r="CF30" s="463"/>
      <c r="CG30" s="463"/>
      <c r="CH30" s="464"/>
    </row>
    <row r="31" spans="1:86" s="51" customFormat="1" x14ac:dyDescent="0.25">
      <c r="A31" s="120"/>
      <c r="B31" s="72" t="s">
        <v>904</v>
      </c>
      <c r="D31" s="463">
        <v>0</v>
      </c>
      <c r="E31" s="463">
        <v>0</v>
      </c>
      <c r="F31" s="463">
        <v>0</v>
      </c>
      <c r="G31" s="463">
        <v>0</v>
      </c>
      <c r="H31" s="463">
        <v>0</v>
      </c>
      <c r="I31" s="463">
        <v>0</v>
      </c>
      <c r="J31" s="463">
        <v>0</v>
      </c>
      <c r="K31" s="463">
        <v>0</v>
      </c>
      <c r="L31" s="463">
        <v>0</v>
      </c>
      <c r="M31" s="463">
        <v>0</v>
      </c>
      <c r="N31" s="463">
        <v>0</v>
      </c>
      <c r="O31" s="463">
        <v>0</v>
      </c>
      <c r="P31" s="463">
        <v>0</v>
      </c>
      <c r="Q31" s="463">
        <v>0</v>
      </c>
      <c r="R31" s="463">
        <v>0</v>
      </c>
      <c r="S31" s="463">
        <v>0</v>
      </c>
      <c r="T31" s="463">
        <v>0</v>
      </c>
      <c r="U31" s="463">
        <v>0</v>
      </c>
      <c r="V31" s="463">
        <v>0</v>
      </c>
      <c r="W31" s="463">
        <v>0</v>
      </c>
      <c r="X31" s="463">
        <v>0</v>
      </c>
      <c r="Y31" s="463">
        <v>0</v>
      </c>
      <c r="Z31" s="463">
        <v>0</v>
      </c>
      <c r="AA31" s="463">
        <v>0</v>
      </c>
      <c r="AB31" s="463">
        <v>0</v>
      </c>
      <c r="AC31" s="463">
        <v>0</v>
      </c>
      <c r="AD31" s="463">
        <v>0</v>
      </c>
      <c r="AE31" s="463">
        <v>0</v>
      </c>
      <c r="AF31" s="463">
        <v>0</v>
      </c>
      <c r="AG31" s="463">
        <v>0</v>
      </c>
      <c r="AH31" s="463">
        <v>320.9395900106818</v>
      </c>
      <c r="AI31" s="463">
        <v>352.75813604081998</v>
      </c>
      <c r="AJ31" s="463">
        <v>455.35323341022615</v>
      </c>
      <c r="AK31" s="463">
        <v>736.40552867942881</v>
      </c>
      <c r="AL31" s="463">
        <v>946.35929177961918</v>
      </c>
      <c r="AM31" s="463">
        <v>1119.0866247744702</v>
      </c>
      <c r="AN31" s="463">
        <v>1260.4022225303984</v>
      </c>
      <c r="AO31" s="463">
        <v>1413.4558865030046</v>
      </c>
      <c r="AP31" s="463">
        <v>1518.3915054319073</v>
      </c>
      <c r="AQ31" s="463">
        <v>1572.8116400781266</v>
      </c>
      <c r="AR31" s="463">
        <v>1819.8820000000001</v>
      </c>
      <c r="AS31" s="463">
        <v>2044.9829999999999</v>
      </c>
      <c r="AT31" s="463">
        <v>2323.52</v>
      </c>
      <c r="AU31" s="463">
        <v>2573.1280000000002</v>
      </c>
      <c r="AV31" s="463">
        <v>2807.8249999999998</v>
      </c>
      <c r="AW31" s="463">
        <v>3189.0050000000001</v>
      </c>
      <c r="AX31" s="463">
        <v>3402.2148963971672</v>
      </c>
      <c r="AY31" s="463">
        <v>3614.8473488867526</v>
      </c>
      <c r="AZ31" s="463">
        <v>3751.9206727282358</v>
      </c>
      <c r="BA31" s="463">
        <v>3788.0146137757624</v>
      </c>
      <c r="BB31" s="463">
        <v>3851.7417929521921</v>
      </c>
      <c r="BC31" s="463">
        <v>3997.2728888889624</v>
      </c>
      <c r="BD31" s="463">
        <v>4207.3417317175063</v>
      </c>
      <c r="BE31" s="463">
        <v>4458.6120397296809</v>
      </c>
      <c r="BF31" s="463">
        <v>4782.8062827579006</v>
      </c>
      <c r="BG31" s="463">
        <v>4439.9426964228405</v>
      </c>
      <c r="BH31" s="463">
        <v>4548.4601171225586</v>
      </c>
      <c r="BI31" s="463">
        <v>4563.9384927414358</v>
      </c>
      <c r="BJ31" s="463">
        <v>4861.4789099542368</v>
      </c>
      <c r="BK31" s="463">
        <v>4923.6027084858815</v>
      </c>
      <c r="BL31" s="463">
        <v>5503.9442212258709</v>
      </c>
      <c r="BM31" s="463">
        <v>5762.4397376097304</v>
      </c>
      <c r="BN31" s="463">
        <v>5948.9797621593234</v>
      </c>
      <c r="BO31" s="463">
        <v>6241.622946717006</v>
      </c>
      <c r="BP31" s="463">
        <v>6427.139962759471</v>
      </c>
      <c r="BQ31" s="463">
        <v>6544.0581409153201</v>
      </c>
      <c r="BR31" s="463">
        <v>6578.0549409279665</v>
      </c>
      <c r="BS31" s="463">
        <v>6527.4880116677159</v>
      </c>
      <c r="BT31" s="463">
        <v>6329.2889150000001</v>
      </c>
      <c r="BU31" s="463">
        <v>6088.1434402404884</v>
      </c>
      <c r="BV31" s="463"/>
      <c r="BW31" s="463"/>
      <c r="BX31" s="463"/>
      <c r="BY31" s="463"/>
      <c r="BZ31" s="463"/>
      <c r="CA31" s="463"/>
      <c r="CB31" s="463"/>
      <c r="CC31" s="463"/>
      <c r="CD31" s="463"/>
      <c r="CE31" s="463"/>
      <c r="CF31" s="463"/>
      <c r="CG31" s="463"/>
      <c r="CH31" s="464"/>
    </row>
    <row r="32" spans="1:86" s="51" customFormat="1" ht="23.25" customHeight="1" x14ac:dyDescent="0.25">
      <c r="A32" s="120"/>
      <c r="B32" s="72" t="s">
        <v>860</v>
      </c>
      <c r="D32" s="463">
        <v>0</v>
      </c>
      <c r="E32" s="463">
        <v>0</v>
      </c>
      <c r="F32" s="463">
        <v>0</v>
      </c>
      <c r="G32" s="463">
        <v>0</v>
      </c>
      <c r="H32" s="463">
        <v>0</v>
      </c>
      <c r="I32" s="463">
        <v>0</v>
      </c>
      <c r="J32" s="463">
        <v>0</v>
      </c>
      <c r="K32" s="463">
        <v>0</v>
      </c>
      <c r="L32" s="463">
        <v>0</v>
      </c>
      <c r="M32" s="463">
        <v>0</v>
      </c>
      <c r="N32" s="463">
        <v>0</v>
      </c>
      <c r="O32" s="463">
        <v>0</v>
      </c>
      <c r="P32" s="463">
        <v>0</v>
      </c>
      <c r="Q32" s="463">
        <v>0</v>
      </c>
      <c r="R32" s="463">
        <v>0</v>
      </c>
      <c r="S32" s="463">
        <v>0</v>
      </c>
      <c r="T32" s="463">
        <v>0</v>
      </c>
      <c r="U32" s="463">
        <v>0</v>
      </c>
      <c r="V32" s="463">
        <v>0</v>
      </c>
      <c r="W32" s="463">
        <v>0</v>
      </c>
      <c r="X32" s="463">
        <v>0</v>
      </c>
      <c r="Y32" s="463">
        <v>0</v>
      </c>
      <c r="Z32" s="463">
        <v>0</v>
      </c>
      <c r="AA32" s="463">
        <v>0</v>
      </c>
      <c r="AB32" s="463">
        <v>0</v>
      </c>
      <c r="AC32" s="463">
        <v>0</v>
      </c>
      <c r="AD32" s="463">
        <v>0</v>
      </c>
      <c r="AE32" s="463">
        <v>0</v>
      </c>
      <c r="AF32" s="463">
        <v>0</v>
      </c>
      <c r="AG32" s="463">
        <v>0</v>
      </c>
      <c r="AH32" s="463">
        <v>51.497172727332845</v>
      </c>
      <c r="AI32" s="463">
        <v>56.414147956273574</v>
      </c>
      <c r="AJ32" s="463">
        <v>72.615417878922116</v>
      </c>
      <c r="AK32" s="463">
        <v>117.78692276529311</v>
      </c>
      <c r="AL32" s="463">
        <v>151.22362386540289</v>
      </c>
      <c r="AM32" s="463">
        <v>178.70507247687672</v>
      </c>
      <c r="AN32" s="463">
        <v>201.80019075346371</v>
      </c>
      <c r="AO32" s="463">
        <v>225.35883833034222</v>
      </c>
      <c r="AP32" s="463">
        <v>242.96586799409306</v>
      </c>
      <c r="AQ32" s="463">
        <v>251.3770479196252</v>
      </c>
      <c r="AR32" s="463">
        <v>219.61099999999999</v>
      </c>
      <c r="AS32" s="463">
        <v>302.30599999999998</v>
      </c>
      <c r="AT32" s="463">
        <v>415.50300000000004</v>
      </c>
      <c r="AU32" s="463">
        <v>549.82100000000003</v>
      </c>
      <c r="AV32" s="463">
        <v>722.96500000000003</v>
      </c>
      <c r="AW32" s="463">
        <v>963.53300000000002</v>
      </c>
      <c r="AX32" s="463">
        <v>1237.7020586775143</v>
      </c>
      <c r="AY32" s="463">
        <v>1440.7675679371928</v>
      </c>
      <c r="AZ32" s="463">
        <v>1632.1173192887268</v>
      </c>
      <c r="BA32" s="463">
        <v>1783.2014949487759</v>
      </c>
      <c r="BB32" s="463">
        <v>1966.2753495570933</v>
      </c>
      <c r="BC32" s="463">
        <v>2143.4684371455282</v>
      </c>
      <c r="BD32" s="463">
        <v>2303.1767229957381</v>
      </c>
      <c r="BE32" s="463">
        <v>2531.7035246192022</v>
      </c>
      <c r="BF32" s="463">
        <v>2999.4614887041653</v>
      </c>
      <c r="BG32" s="463">
        <v>2966.6712049912694</v>
      </c>
      <c r="BH32" s="463">
        <v>3201.5130041258617</v>
      </c>
      <c r="BI32" s="463">
        <v>3472.5465205192463</v>
      </c>
      <c r="BJ32" s="463">
        <v>3760.9241738617989</v>
      </c>
      <c r="BK32" s="463">
        <v>3996.4280011900032</v>
      </c>
      <c r="BL32" s="463">
        <v>4244.6051546596109</v>
      </c>
      <c r="BM32" s="463">
        <v>4816.6368835239837</v>
      </c>
      <c r="BN32" s="463">
        <v>5116.2278732207014</v>
      </c>
      <c r="BO32" s="463">
        <v>5469.0315633652781</v>
      </c>
      <c r="BP32" s="463">
        <v>5737.9549651022062</v>
      </c>
      <c r="BQ32" s="463">
        <v>5906.7941022493942</v>
      </c>
      <c r="BR32" s="463">
        <v>6506.7348483009719</v>
      </c>
      <c r="BS32" s="463">
        <v>6964.344186289647</v>
      </c>
      <c r="BT32" s="463">
        <v>7015.2522599964095</v>
      </c>
      <c r="BU32" s="463">
        <v>6928.772256702845</v>
      </c>
      <c r="BV32" s="463"/>
      <c r="BW32" s="463"/>
      <c r="BX32" s="616"/>
      <c r="BY32" s="463"/>
      <c r="BZ32" s="463"/>
      <c r="CA32" s="463"/>
      <c r="CB32" s="463"/>
      <c r="CC32" s="463"/>
      <c r="CD32" s="463"/>
      <c r="CE32" s="463"/>
      <c r="CF32" s="463"/>
      <c r="CG32" s="463"/>
      <c r="CH32" s="464"/>
    </row>
    <row r="33" spans="1:86" s="51" customFormat="1" x14ac:dyDescent="0.25">
      <c r="A33" s="120"/>
      <c r="B33" s="72" t="s">
        <v>861</v>
      </c>
      <c r="D33" s="463">
        <v>0</v>
      </c>
      <c r="E33" s="463">
        <v>0</v>
      </c>
      <c r="F33" s="463">
        <v>0</v>
      </c>
      <c r="G33" s="463">
        <v>0</v>
      </c>
      <c r="H33" s="463">
        <v>0</v>
      </c>
      <c r="I33" s="463">
        <v>0</v>
      </c>
      <c r="J33" s="463">
        <v>0</v>
      </c>
      <c r="K33" s="463">
        <v>0</v>
      </c>
      <c r="L33" s="463">
        <v>0</v>
      </c>
      <c r="M33" s="463">
        <v>0</v>
      </c>
      <c r="N33" s="463">
        <v>0</v>
      </c>
      <c r="O33" s="463">
        <v>0</v>
      </c>
      <c r="P33" s="463">
        <v>0</v>
      </c>
      <c r="Q33" s="463">
        <v>0</v>
      </c>
      <c r="R33" s="463">
        <v>0</v>
      </c>
      <c r="S33" s="463">
        <v>0</v>
      </c>
      <c r="T33" s="463">
        <v>0</v>
      </c>
      <c r="U33" s="463">
        <v>0</v>
      </c>
      <c r="V33" s="463">
        <v>0</v>
      </c>
      <c r="W33" s="463">
        <v>0</v>
      </c>
      <c r="X33" s="463">
        <v>0</v>
      </c>
      <c r="Y33" s="463">
        <v>0</v>
      </c>
      <c r="Z33" s="463">
        <v>0</v>
      </c>
      <c r="AA33" s="463">
        <v>0</v>
      </c>
      <c r="AB33" s="463">
        <v>0</v>
      </c>
      <c r="AC33" s="463">
        <v>0</v>
      </c>
      <c r="AD33" s="463">
        <v>0</v>
      </c>
      <c r="AE33" s="463">
        <v>0</v>
      </c>
      <c r="AF33" s="463">
        <v>0</v>
      </c>
      <c r="AG33" s="463">
        <v>0</v>
      </c>
      <c r="AH33" s="463">
        <v>168.08730332909167</v>
      </c>
      <c r="AI33" s="463">
        <v>184.99751749637238</v>
      </c>
      <c r="AJ33" s="463">
        <v>239.23474572028033</v>
      </c>
      <c r="AK33" s="463">
        <v>386.48978982576017</v>
      </c>
      <c r="AL33" s="463">
        <v>497.02647197775968</v>
      </c>
      <c r="AM33" s="463">
        <v>587.578235170884</v>
      </c>
      <c r="AN33" s="463">
        <v>661.2712513369687</v>
      </c>
      <c r="AO33" s="463">
        <v>741.87435234499264</v>
      </c>
      <c r="AP33" s="463">
        <v>797.59674087542669</v>
      </c>
      <c r="AQ33" s="463">
        <v>825.30668435995631</v>
      </c>
      <c r="AR33" s="463">
        <v>605.18799999999999</v>
      </c>
      <c r="AS33" s="463">
        <v>725.47699999999998</v>
      </c>
      <c r="AT33" s="463">
        <v>943.97500000000002</v>
      </c>
      <c r="AU33" s="463">
        <v>1292.8490000000002</v>
      </c>
      <c r="AV33" s="463">
        <v>1634.97</v>
      </c>
      <c r="AW33" s="463">
        <v>1949.7149999999999</v>
      </c>
      <c r="AX33" s="463">
        <v>2178.8338293619486</v>
      </c>
      <c r="AY33" s="463">
        <v>2410.3410278276319</v>
      </c>
      <c r="AZ33" s="463">
        <v>2602.0677779938896</v>
      </c>
      <c r="BA33" s="463">
        <v>2613.3758641330728</v>
      </c>
      <c r="BB33" s="463">
        <v>2654.0090183747411</v>
      </c>
      <c r="BC33" s="463">
        <v>2717.25314288246</v>
      </c>
      <c r="BD33" s="463">
        <v>2631.7231073019957</v>
      </c>
      <c r="BE33" s="463">
        <v>2676.4827117072482</v>
      </c>
      <c r="BF33" s="463">
        <v>2863.2198953002007</v>
      </c>
      <c r="BG33" s="463">
        <v>3002.8396047330152</v>
      </c>
      <c r="BH33" s="463">
        <v>3231.1334929200289</v>
      </c>
      <c r="BI33" s="463">
        <v>3522.8486328112713</v>
      </c>
      <c r="BJ33" s="463">
        <v>3676.4928151004046</v>
      </c>
      <c r="BK33" s="463">
        <v>3930.1189148811586</v>
      </c>
      <c r="BL33" s="463">
        <v>4122.4846621636352</v>
      </c>
      <c r="BM33" s="463">
        <v>4731.9697243651808</v>
      </c>
      <c r="BN33" s="463">
        <v>5152.3156460949622</v>
      </c>
      <c r="BO33" s="463">
        <v>5488.63957396979</v>
      </c>
      <c r="BP33" s="463">
        <v>5687.7660422616582</v>
      </c>
      <c r="BQ33" s="463">
        <v>5692.0412985289258</v>
      </c>
      <c r="BR33" s="463">
        <v>5596.288435049948</v>
      </c>
      <c r="BS33" s="463">
        <v>5467.8613278076509</v>
      </c>
      <c r="BT33" s="463">
        <v>5175.8452222501146</v>
      </c>
      <c r="BU33" s="463">
        <v>4716.3196085507116</v>
      </c>
      <c r="BV33" s="463"/>
      <c r="BW33" s="463"/>
      <c r="BX33" s="463"/>
      <c r="BY33" s="463"/>
      <c r="BZ33" s="463"/>
      <c r="CA33" s="463"/>
      <c r="CB33" s="463"/>
      <c r="CC33" s="463"/>
      <c r="CD33" s="463"/>
      <c r="CE33" s="463"/>
      <c r="CF33" s="463"/>
      <c r="CG33" s="463"/>
      <c r="CH33" s="464"/>
    </row>
    <row r="34" spans="1:86" s="51" customFormat="1" x14ac:dyDescent="0.25">
      <c r="A34" s="120"/>
      <c r="B34" s="72" t="s">
        <v>565</v>
      </c>
      <c r="D34" s="463">
        <v>0</v>
      </c>
      <c r="E34" s="463">
        <v>0</v>
      </c>
      <c r="F34" s="463">
        <v>0</v>
      </c>
      <c r="G34" s="463">
        <v>0</v>
      </c>
      <c r="H34" s="463">
        <v>0</v>
      </c>
      <c r="I34" s="463">
        <v>0</v>
      </c>
      <c r="J34" s="463">
        <v>0</v>
      </c>
      <c r="K34" s="463">
        <v>0</v>
      </c>
      <c r="L34" s="463">
        <v>0</v>
      </c>
      <c r="M34" s="463">
        <v>0</v>
      </c>
      <c r="N34" s="463">
        <v>0</v>
      </c>
      <c r="O34" s="463">
        <v>0</v>
      </c>
      <c r="P34" s="463">
        <v>0</v>
      </c>
      <c r="Q34" s="463">
        <v>0</v>
      </c>
      <c r="R34" s="463">
        <v>0</v>
      </c>
      <c r="S34" s="463">
        <v>0</v>
      </c>
      <c r="T34" s="463">
        <v>0</v>
      </c>
      <c r="U34" s="463">
        <v>0</v>
      </c>
      <c r="V34" s="463">
        <v>0</v>
      </c>
      <c r="W34" s="463">
        <v>0</v>
      </c>
      <c r="X34" s="463">
        <v>0</v>
      </c>
      <c r="Y34" s="463">
        <v>0</v>
      </c>
      <c r="Z34" s="463">
        <v>0</v>
      </c>
      <c r="AA34" s="463">
        <v>0</v>
      </c>
      <c r="AB34" s="463">
        <v>0</v>
      </c>
      <c r="AC34" s="463">
        <v>0</v>
      </c>
      <c r="AD34" s="463">
        <v>0</v>
      </c>
      <c r="AE34" s="463">
        <v>0</v>
      </c>
      <c r="AF34" s="463">
        <v>0</v>
      </c>
      <c r="AG34" s="463">
        <v>0</v>
      </c>
      <c r="AH34" s="463">
        <v>167.7572054033308</v>
      </c>
      <c r="AI34" s="463">
        <v>184.83191810654029</v>
      </c>
      <c r="AJ34" s="463">
        <v>238.69433276913807</v>
      </c>
      <c r="AK34" s="463">
        <v>385.67308278503288</v>
      </c>
      <c r="AL34" s="463">
        <v>495.78191354102592</v>
      </c>
      <c r="AM34" s="463">
        <v>586.16955262509271</v>
      </c>
      <c r="AN34" s="463">
        <v>659.48966179596255</v>
      </c>
      <c r="AO34" s="463">
        <v>740.17522248237037</v>
      </c>
      <c r="AP34" s="463">
        <v>795.69381732493002</v>
      </c>
      <c r="AQ34" s="463">
        <v>824.05582000417701</v>
      </c>
      <c r="AR34" s="463">
        <v>827.64699999999993</v>
      </c>
      <c r="AS34" s="463">
        <v>856.07600000000002</v>
      </c>
      <c r="AT34" s="463">
        <v>998.779</v>
      </c>
      <c r="AU34" s="463">
        <v>1447.0230000000001</v>
      </c>
      <c r="AV34" s="463">
        <v>2057.3580000000002</v>
      </c>
      <c r="AW34" s="463">
        <v>2331.1950000000002</v>
      </c>
      <c r="AX34" s="463">
        <v>2407.7275243945537</v>
      </c>
      <c r="AY34" s="463">
        <v>2329.3000610574099</v>
      </c>
      <c r="AZ34" s="463">
        <v>2177.215384967817</v>
      </c>
      <c r="BA34" s="463">
        <v>1713.8246039972835</v>
      </c>
      <c r="BB34" s="463">
        <v>1410.9078789879757</v>
      </c>
      <c r="BC34" s="463">
        <v>1214.0820612666143</v>
      </c>
      <c r="BD34" s="463">
        <v>1085.7342355085079</v>
      </c>
      <c r="BE34" s="463">
        <v>1001.1096309288404</v>
      </c>
      <c r="BF34" s="463">
        <v>1053.6159987005542</v>
      </c>
      <c r="BG34" s="463">
        <v>956.77120862113122</v>
      </c>
      <c r="BH34" s="463">
        <v>1087.8137888204469</v>
      </c>
      <c r="BI34" s="463">
        <v>1160.1935787766724</v>
      </c>
      <c r="BJ34" s="463">
        <v>1245.1512127626136</v>
      </c>
      <c r="BK34" s="463">
        <v>1315.7849954177275</v>
      </c>
      <c r="BL34" s="463">
        <v>1528.2356823684902</v>
      </c>
      <c r="BM34" s="463">
        <v>2474.492773813538</v>
      </c>
      <c r="BN34" s="463">
        <v>2492.3723448820447</v>
      </c>
      <c r="BO34" s="463">
        <v>2602.272972800276</v>
      </c>
      <c r="BP34" s="463">
        <v>2678.532284898341</v>
      </c>
      <c r="BQ34" s="463">
        <v>2355.381181651002</v>
      </c>
      <c r="BR34" s="463">
        <v>1753.117847664269</v>
      </c>
      <c r="BS34" s="463">
        <v>1374.1237680959821</v>
      </c>
      <c r="BT34" s="463">
        <v>1130.7432728882734</v>
      </c>
      <c r="BU34" s="463">
        <v>990.0355456553425</v>
      </c>
      <c r="BV34" s="463"/>
      <c r="BW34" s="463"/>
      <c r="BX34" s="463"/>
      <c r="BY34" s="463"/>
      <c r="BZ34" s="463"/>
      <c r="CA34" s="463"/>
      <c r="CB34" s="463"/>
      <c r="CC34" s="463"/>
      <c r="CD34" s="463"/>
      <c r="CE34" s="463"/>
      <c r="CF34" s="463"/>
      <c r="CG34" s="463"/>
      <c r="CH34" s="464"/>
    </row>
    <row r="35" spans="1:86" s="51" customFormat="1" x14ac:dyDescent="0.25">
      <c r="A35" s="120"/>
      <c r="B35" s="72" t="s">
        <v>862</v>
      </c>
      <c r="D35" s="463">
        <v>0</v>
      </c>
      <c r="E35" s="463">
        <v>0</v>
      </c>
      <c r="F35" s="463">
        <v>0</v>
      </c>
      <c r="G35" s="463">
        <v>0</v>
      </c>
      <c r="H35" s="463">
        <v>0</v>
      </c>
      <c r="I35" s="463">
        <v>0</v>
      </c>
      <c r="J35" s="463">
        <v>0</v>
      </c>
      <c r="K35" s="463">
        <v>0</v>
      </c>
      <c r="L35" s="463">
        <v>0</v>
      </c>
      <c r="M35" s="463">
        <v>0</v>
      </c>
      <c r="N35" s="463">
        <v>0</v>
      </c>
      <c r="O35" s="463">
        <v>0</v>
      </c>
      <c r="P35" s="463">
        <v>0</v>
      </c>
      <c r="Q35" s="463">
        <v>0</v>
      </c>
      <c r="R35" s="463">
        <v>0</v>
      </c>
      <c r="S35" s="463">
        <v>0</v>
      </c>
      <c r="T35" s="463">
        <v>0</v>
      </c>
      <c r="U35" s="463">
        <v>0</v>
      </c>
      <c r="V35" s="463">
        <v>0</v>
      </c>
      <c r="W35" s="463">
        <v>0</v>
      </c>
      <c r="X35" s="463">
        <v>0</v>
      </c>
      <c r="Y35" s="463">
        <v>0</v>
      </c>
      <c r="Z35" s="463">
        <v>0</v>
      </c>
      <c r="AA35" s="463">
        <v>0</v>
      </c>
      <c r="AB35" s="463">
        <v>0</v>
      </c>
      <c r="AC35" s="463">
        <v>0</v>
      </c>
      <c r="AD35" s="463">
        <v>0</v>
      </c>
      <c r="AE35" s="463">
        <v>0</v>
      </c>
      <c r="AF35" s="463">
        <v>0</v>
      </c>
      <c r="AG35" s="463">
        <v>0</v>
      </c>
      <c r="AH35" s="463">
        <v>12.718728529562867</v>
      </c>
      <c r="AI35" s="463">
        <v>13.998280399993689</v>
      </c>
      <c r="AJ35" s="463">
        <v>18.102270221433344</v>
      </c>
      <c r="AK35" s="463">
        <v>29.244675944485095</v>
      </c>
      <c r="AL35" s="463">
        <v>37.608698836192275</v>
      </c>
      <c r="AM35" s="463">
        <v>44.460514952676363</v>
      </c>
      <c r="AN35" s="463">
        <v>50.036673583206834</v>
      </c>
      <c r="AO35" s="463">
        <v>56.135700339289997</v>
      </c>
      <c r="AP35" s="463">
        <v>60.352068373643192</v>
      </c>
      <c r="AQ35" s="463">
        <v>62.448807638114886</v>
      </c>
      <c r="AR35" s="463">
        <v>251.12099999999964</v>
      </c>
      <c r="AS35" s="463">
        <v>303.69499999999999</v>
      </c>
      <c r="AT35" s="463">
        <v>413.56399999999968</v>
      </c>
      <c r="AU35" s="463">
        <v>495.83100000000047</v>
      </c>
      <c r="AV35" s="463">
        <v>588.97799999999972</v>
      </c>
      <c r="AW35" s="463">
        <v>783.39700000000119</v>
      </c>
      <c r="AX35" s="463">
        <v>876.75761116881586</v>
      </c>
      <c r="AY35" s="463">
        <v>1079.4106882910114</v>
      </c>
      <c r="AZ35" s="463">
        <v>1216.4408100213277</v>
      </c>
      <c r="BA35" s="463">
        <v>1277.9795461451065</v>
      </c>
      <c r="BB35" s="463">
        <v>1181.8701801279974</v>
      </c>
      <c r="BC35" s="463">
        <v>992.02728649103301</v>
      </c>
      <c r="BD35" s="463">
        <v>934.39317727625121</v>
      </c>
      <c r="BE35" s="463">
        <v>920.78722401502739</v>
      </c>
      <c r="BF35" s="463">
        <v>937.11675053717931</v>
      </c>
      <c r="BG35" s="463">
        <v>981.1484059417445</v>
      </c>
      <c r="BH35" s="463">
        <v>1088.6496584511015</v>
      </c>
      <c r="BI35" s="463">
        <v>1208.6779101513739</v>
      </c>
      <c r="BJ35" s="463">
        <v>1296.5004743209502</v>
      </c>
      <c r="BK35" s="463">
        <v>1565.8659750252277</v>
      </c>
      <c r="BL35" s="463">
        <v>1704.1714415823972</v>
      </c>
      <c r="BM35" s="463">
        <v>2203.6920586875649</v>
      </c>
      <c r="BN35" s="463">
        <v>2717.0946746429627</v>
      </c>
      <c r="BO35" s="463">
        <v>3018.723066147656</v>
      </c>
      <c r="BP35" s="463">
        <v>3368.2383569783251</v>
      </c>
      <c r="BQ35" s="463">
        <v>3671.532949655355</v>
      </c>
      <c r="BR35" s="463">
        <v>3882.3694830568411</v>
      </c>
      <c r="BS35" s="463">
        <v>3909.8963531390082</v>
      </c>
      <c r="BT35" s="463">
        <v>3789.4702488652092</v>
      </c>
      <c r="BU35" s="463">
        <v>3577.9493628506098</v>
      </c>
      <c r="BV35" s="463"/>
      <c r="BW35" s="463"/>
      <c r="BX35" s="463"/>
      <c r="BY35" s="463"/>
      <c r="BZ35" s="463"/>
      <c r="CA35" s="463"/>
      <c r="CB35" s="463"/>
      <c r="CC35" s="463"/>
      <c r="CD35" s="463"/>
      <c r="CE35" s="463"/>
      <c r="CF35" s="463"/>
      <c r="CG35" s="463"/>
      <c r="CH35" s="464"/>
    </row>
    <row r="36" spans="1:86" s="51" customFormat="1" x14ac:dyDescent="0.25">
      <c r="A36" s="120"/>
      <c r="B36" s="72" t="s">
        <v>857</v>
      </c>
      <c r="D36" s="463">
        <f t="shared" ref="D36:AI36" si="4">SUM(D32:D35)</f>
        <v>0</v>
      </c>
      <c r="E36" s="463">
        <f t="shared" si="4"/>
        <v>0</v>
      </c>
      <c r="F36" s="463">
        <f t="shared" si="4"/>
        <v>0</v>
      </c>
      <c r="G36" s="463">
        <f t="shared" si="4"/>
        <v>0</v>
      </c>
      <c r="H36" s="463">
        <f t="shared" si="4"/>
        <v>0</v>
      </c>
      <c r="I36" s="463">
        <f t="shared" si="4"/>
        <v>0</v>
      </c>
      <c r="J36" s="463">
        <f t="shared" si="4"/>
        <v>0</v>
      </c>
      <c r="K36" s="463">
        <f t="shared" si="4"/>
        <v>0</v>
      </c>
      <c r="L36" s="463">
        <f t="shared" si="4"/>
        <v>0</v>
      </c>
      <c r="M36" s="463">
        <f t="shared" si="4"/>
        <v>0</v>
      </c>
      <c r="N36" s="463">
        <f t="shared" si="4"/>
        <v>0</v>
      </c>
      <c r="O36" s="463">
        <f t="shared" si="4"/>
        <v>0</v>
      </c>
      <c r="P36" s="463">
        <f t="shared" si="4"/>
        <v>0</v>
      </c>
      <c r="Q36" s="463">
        <f t="shared" si="4"/>
        <v>0</v>
      </c>
      <c r="R36" s="463">
        <f t="shared" si="4"/>
        <v>0</v>
      </c>
      <c r="S36" s="463">
        <f t="shared" si="4"/>
        <v>0</v>
      </c>
      <c r="T36" s="463">
        <f t="shared" si="4"/>
        <v>0</v>
      </c>
      <c r="U36" s="463">
        <f t="shared" si="4"/>
        <v>0</v>
      </c>
      <c r="V36" s="463">
        <f t="shared" si="4"/>
        <v>0</v>
      </c>
      <c r="W36" s="463">
        <f t="shared" si="4"/>
        <v>0</v>
      </c>
      <c r="X36" s="463">
        <f t="shared" si="4"/>
        <v>0</v>
      </c>
      <c r="Y36" s="463">
        <f t="shared" si="4"/>
        <v>0</v>
      </c>
      <c r="Z36" s="463">
        <f t="shared" si="4"/>
        <v>0</v>
      </c>
      <c r="AA36" s="463">
        <f t="shared" si="4"/>
        <v>0</v>
      </c>
      <c r="AB36" s="463">
        <f t="shared" si="4"/>
        <v>0</v>
      </c>
      <c r="AC36" s="463">
        <f t="shared" si="4"/>
        <v>0</v>
      </c>
      <c r="AD36" s="463">
        <f t="shared" si="4"/>
        <v>0</v>
      </c>
      <c r="AE36" s="463">
        <f t="shared" si="4"/>
        <v>0</v>
      </c>
      <c r="AF36" s="463">
        <f t="shared" si="4"/>
        <v>0</v>
      </c>
      <c r="AG36" s="463">
        <f t="shared" si="4"/>
        <v>0</v>
      </c>
      <c r="AH36" s="463">
        <f t="shared" si="4"/>
        <v>400.06040998931815</v>
      </c>
      <c r="AI36" s="463">
        <f t="shared" si="4"/>
        <v>440.24186395917997</v>
      </c>
      <c r="AJ36" s="463">
        <f t="shared" ref="AJ36:BQ36" si="5">SUM(AJ32:AJ35)</f>
        <v>568.64676658977396</v>
      </c>
      <c r="AK36" s="463">
        <f t="shared" si="5"/>
        <v>919.19447132057121</v>
      </c>
      <c r="AL36" s="463">
        <f t="shared" si="5"/>
        <v>1181.6407082203809</v>
      </c>
      <c r="AM36" s="463">
        <f t="shared" si="5"/>
        <v>1396.9133752255298</v>
      </c>
      <c r="AN36" s="463">
        <f t="shared" si="5"/>
        <v>1572.5977774696016</v>
      </c>
      <c r="AO36" s="463">
        <f t="shared" si="5"/>
        <v>1763.5441134969951</v>
      </c>
      <c r="AP36" s="463">
        <f t="shared" si="5"/>
        <v>1896.6084945680932</v>
      </c>
      <c r="AQ36" s="463">
        <f t="shared" si="5"/>
        <v>1963.1883599218736</v>
      </c>
      <c r="AR36" s="463">
        <f t="shared" si="5"/>
        <v>1903.5669999999996</v>
      </c>
      <c r="AS36" s="463">
        <f t="shared" si="5"/>
        <v>2187.5540000000001</v>
      </c>
      <c r="AT36" s="463">
        <f t="shared" si="5"/>
        <v>2771.8209999999999</v>
      </c>
      <c r="AU36" s="463">
        <f t="shared" si="5"/>
        <v>3785.5240000000008</v>
      </c>
      <c r="AV36" s="463">
        <f t="shared" si="5"/>
        <v>5004.2709999999997</v>
      </c>
      <c r="AW36" s="463">
        <f t="shared" si="5"/>
        <v>6027.8400000000011</v>
      </c>
      <c r="AX36" s="463">
        <f t="shared" si="5"/>
        <v>6701.0210236028324</v>
      </c>
      <c r="AY36" s="463">
        <f t="shared" si="5"/>
        <v>7259.8193451132465</v>
      </c>
      <c r="AZ36" s="463">
        <f t="shared" si="5"/>
        <v>7627.8412922717607</v>
      </c>
      <c r="BA36" s="463">
        <f t="shared" si="5"/>
        <v>7388.3815092242394</v>
      </c>
      <c r="BB36" s="463">
        <f t="shared" si="5"/>
        <v>7213.0624270478074</v>
      </c>
      <c r="BC36" s="463">
        <f t="shared" si="5"/>
        <v>7066.8309277856351</v>
      </c>
      <c r="BD36" s="463">
        <f t="shared" si="5"/>
        <v>6955.0272430824934</v>
      </c>
      <c r="BE36" s="463">
        <f t="shared" si="5"/>
        <v>7130.0830912703177</v>
      </c>
      <c r="BF36" s="463">
        <f t="shared" si="5"/>
        <v>7853.4141332420995</v>
      </c>
      <c r="BG36" s="463">
        <f t="shared" si="5"/>
        <v>7907.4304242871603</v>
      </c>
      <c r="BH36" s="463">
        <f t="shared" si="5"/>
        <v>8609.1099443174389</v>
      </c>
      <c r="BI36" s="463">
        <f t="shared" si="5"/>
        <v>9364.2666422585644</v>
      </c>
      <c r="BJ36" s="463">
        <f t="shared" si="5"/>
        <v>9979.0686760457666</v>
      </c>
      <c r="BK36" s="463">
        <f t="shared" si="5"/>
        <v>10808.197886514117</v>
      </c>
      <c r="BL36" s="463">
        <f t="shared" si="5"/>
        <v>11599.496940774132</v>
      </c>
      <c r="BM36" s="463">
        <f t="shared" si="5"/>
        <v>14226.791440390265</v>
      </c>
      <c r="BN36" s="463">
        <f t="shared" si="5"/>
        <v>15478.01053884067</v>
      </c>
      <c r="BO36" s="463">
        <f t="shared" si="5"/>
        <v>16578.667176283001</v>
      </c>
      <c r="BP36" s="463">
        <f t="shared" si="5"/>
        <v>17472.491649240532</v>
      </c>
      <c r="BQ36" s="463">
        <f t="shared" si="5"/>
        <v>17625.749532084679</v>
      </c>
      <c r="BR36" s="463">
        <f>SUM(BR32:BR35)</f>
        <v>17738.510614072031</v>
      </c>
      <c r="BS36" s="463">
        <f>SUM(BS32:BS35)</f>
        <v>17716.225635332288</v>
      </c>
      <c r="BT36" s="463">
        <f>SUM(BT32:BT35)</f>
        <v>17111.31100400001</v>
      </c>
      <c r="BU36" s="463">
        <f>SUM(BU32:BU35)</f>
        <v>16213.076773759509</v>
      </c>
      <c r="BV36" s="463"/>
      <c r="BW36" s="463"/>
      <c r="BX36" s="463"/>
      <c r="BY36" s="463"/>
      <c r="BZ36" s="463"/>
      <c r="CA36" s="463"/>
      <c r="CB36" s="463"/>
      <c r="CC36" s="463"/>
      <c r="CD36" s="463"/>
      <c r="CE36" s="463"/>
      <c r="CF36" s="463"/>
      <c r="CG36" s="463"/>
      <c r="CH36" s="464"/>
    </row>
    <row r="37" spans="1:86" s="51" customFormat="1" ht="26.25" customHeight="1" x14ac:dyDescent="0.25">
      <c r="A37" s="613"/>
      <c r="B37" s="74" t="s">
        <v>863</v>
      </c>
      <c r="D37" s="463"/>
      <c r="E37" s="463"/>
      <c r="F37" s="463"/>
      <c r="G37" s="463"/>
      <c r="H37" s="463"/>
      <c r="I37" s="463"/>
      <c r="J37" s="463"/>
      <c r="K37" s="463"/>
      <c r="L37" s="463"/>
      <c r="M37" s="463"/>
      <c r="N37" s="463"/>
      <c r="O37" s="463"/>
      <c r="P37" s="463"/>
      <c r="Q37" s="463"/>
      <c r="R37" s="463"/>
      <c r="S37" s="463"/>
      <c r="T37" s="463"/>
      <c r="U37" s="463"/>
      <c r="V37" s="463"/>
      <c r="W37" s="463"/>
      <c r="X37" s="463"/>
      <c r="Y37" s="463"/>
      <c r="Z37" s="463"/>
      <c r="AA37" s="463"/>
      <c r="AB37" s="463"/>
      <c r="AC37" s="463"/>
      <c r="AD37" s="463"/>
      <c r="AE37" s="463"/>
      <c r="AF37" s="463"/>
      <c r="AG37" s="463"/>
      <c r="AH37" s="463"/>
      <c r="AI37" s="463"/>
      <c r="AJ37" s="463"/>
      <c r="AK37" s="463"/>
      <c r="AL37" s="463"/>
      <c r="AM37" s="463"/>
      <c r="AN37" s="463"/>
      <c r="AO37" s="463"/>
      <c r="AP37" s="463"/>
      <c r="AQ37" s="463"/>
      <c r="AR37" s="463"/>
      <c r="AS37" s="463"/>
      <c r="AT37" s="463"/>
      <c r="AU37" s="463"/>
      <c r="AV37" s="463"/>
      <c r="AW37" s="463"/>
      <c r="AX37" s="463"/>
      <c r="AY37" s="463"/>
      <c r="AZ37" s="463"/>
      <c r="BA37" s="463"/>
      <c r="BB37" s="463"/>
      <c r="BC37" s="463"/>
      <c r="BD37" s="463"/>
      <c r="BE37" s="463"/>
      <c r="BF37" s="463"/>
      <c r="BG37" s="463"/>
      <c r="BH37" s="463"/>
      <c r="BI37" s="463"/>
      <c r="BJ37" s="463"/>
      <c r="BK37" s="463"/>
      <c r="BL37" s="463"/>
      <c r="BM37" s="463"/>
      <c r="BN37" s="463"/>
      <c r="BO37" s="463"/>
      <c r="BP37" s="463"/>
      <c r="BQ37" s="463"/>
      <c r="BR37" s="463"/>
      <c r="BS37" s="463"/>
      <c r="BT37" s="463"/>
      <c r="BU37" s="463"/>
      <c r="BV37" s="463"/>
      <c r="BW37" s="463"/>
      <c r="BX37" s="463"/>
      <c r="BY37" s="463"/>
      <c r="BZ37" s="463"/>
      <c r="CA37" s="463"/>
      <c r="CB37" s="463"/>
      <c r="CC37" s="463"/>
      <c r="CD37" s="463"/>
      <c r="CE37" s="463"/>
      <c r="CF37" s="463"/>
      <c r="CG37" s="463"/>
      <c r="CH37" s="464"/>
    </row>
    <row r="38" spans="1:86" s="51" customFormat="1" ht="15.6" x14ac:dyDescent="0.3">
      <c r="A38" s="120"/>
      <c r="B38" s="609" t="s">
        <v>905</v>
      </c>
      <c r="D38" s="463">
        <f t="shared" ref="D38:BO38" si="6">SUM(D39:D41)</f>
        <v>0</v>
      </c>
      <c r="E38" s="463">
        <f t="shared" si="6"/>
        <v>0</v>
      </c>
      <c r="F38" s="463">
        <f t="shared" si="6"/>
        <v>0</v>
      </c>
      <c r="G38" s="463">
        <f t="shared" si="6"/>
        <v>0</v>
      </c>
      <c r="H38" s="463">
        <f t="shared" si="6"/>
        <v>0</v>
      </c>
      <c r="I38" s="463">
        <f t="shared" si="6"/>
        <v>0</v>
      </c>
      <c r="J38" s="463">
        <f t="shared" si="6"/>
        <v>0</v>
      </c>
      <c r="K38" s="463">
        <f t="shared" si="6"/>
        <v>0</v>
      </c>
      <c r="L38" s="463">
        <f t="shared" si="6"/>
        <v>0</v>
      </c>
      <c r="M38" s="463">
        <f t="shared" si="6"/>
        <v>0</v>
      </c>
      <c r="N38" s="463">
        <f t="shared" si="6"/>
        <v>0</v>
      </c>
      <c r="O38" s="463">
        <f t="shared" si="6"/>
        <v>0</v>
      </c>
      <c r="P38" s="463">
        <f t="shared" si="6"/>
        <v>0</v>
      </c>
      <c r="Q38" s="463">
        <f t="shared" si="6"/>
        <v>0</v>
      </c>
      <c r="R38" s="463">
        <f t="shared" si="6"/>
        <v>0</v>
      </c>
      <c r="S38" s="463">
        <f t="shared" si="6"/>
        <v>0</v>
      </c>
      <c r="T38" s="463">
        <f t="shared" si="6"/>
        <v>0</v>
      </c>
      <c r="U38" s="463">
        <f t="shared" si="6"/>
        <v>0</v>
      </c>
      <c r="V38" s="463">
        <f t="shared" si="6"/>
        <v>0</v>
      </c>
      <c r="W38" s="463">
        <f t="shared" si="6"/>
        <v>0</v>
      </c>
      <c r="X38" s="463">
        <f t="shared" si="6"/>
        <v>0</v>
      </c>
      <c r="Y38" s="463">
        <f t="shared" si="6"/>
        <v>0</v>
      </c>
      <c r="Z38" s="463">
        <f t="shared" si="6"/>
        <v>0</v>
      </c>
      <c r="AA38" s="463">
        <f t="shared" si="6"/>
        <v>0</v>
      </c>
      <c r="AB38" s="463">
        <f t="shared" si="6"/>
        <v>0</v>
      </c>
      <c r="AC38" s="463">
        <f t="shared" si="6"/>
        <v>0</v>
      </c>
      <c r="AD38" s="463">
        <f t="shared" si="6"/>
        <v>0</v>
      </c>
      <c r="AE38" s="463">
        <f t="shared" si="6"/>
        <v>0</v>
      </c>
      <c r="AF38" s="463">
        <f t="shared" si="6"/>
        <v>0</v>
      </c>
      <c r="AG38" s="463">
        <f t="shared" si="6"/>
        <v>0</v>
      </c>
      <c r="AH38" s="463">
        <f t="shared" si="6"/>
        <v>0</v>
      </c>
      <c r="AI38" s="463">
        <f t="shared" si="6"/>
        <v>0</v>
      </c>
      <c r="AJ38" s="463">
        <f t="shared" si="6"/>
        <v>0</v>
      </c>
      <c r="AK38" s="463">
        <f t="shared" si="6"/>
        <v>0</v>
      </c>
      <c r="AL38" s="463">
        <f t="shared" si="6"/>
        <v>0</v>
      </c>
      <c r="AM38" s="463">
        <f t="shared" si="6"/>
        <v>0</v>
      </c>
      <c r="AN38" s="463">
        <f t="shared" si="6"/>
        <v>0</v>
      </c>
      <c r="AO38" s="463">
        <f t="shared" si="6"/>
        <v>0</v>
      </c>
      <c r="AP38" s="463">
        <f t="shared" si="6"/>
        <v>0</v>
      </c>
      <c r="AQ38" s="463">
        <f t="shared" si="6"/>
        <v>0</v>
      </c>
      <c r="AR38" s="463">
        <f t="shared" si="6"/>
        <v>0</v>
      </c>
      <c r="AS38" s="463">
        <f t="shared" si="6"/>
        <v>0</v>
      </c>
      <c r="AT38" s="463">
        <f t="shared" si="6"/>
        <v>0</v>
      </c>
      <c r="AU38" s="463">
        <f t="shared" si="6"/>
        <v>3945.2429999999995</v>
      </c>
      <c r="AV38" s="463">
        <f t="shared" si="6"/>
        <v>4566.0839999999998</v>
      </c>
      <c r="AW38" s="463">
        <f t="shared" si="6"/>
        <v>5028.2650000000003</v>
      </c>
      <c r="AX38" s="463">
        <f t="shared" si="6"/>
        <v>5228.0419039999997</v>
      </c>
      <c r="AY38" s="463">
        <f t="shared" si="6"/>
        <v>5429.9853480000002</v>
      </c>
      <c r="AZ38" s="463">
        <f t="shared" si="6"/>
        <v>5569.4310189999997</v>
      </c>
      <c r="BA38" s="463">
        <f t="shared" si="6"/>
        <v>5497.5839940000005</v>
      </c>
      <c r="BB38" s="463">
        <f t="shared" si="6"/>
        <v>5404.9490960500007</v>
      </c>
      <c r="BC38" s="463">
        <f t="shared" si="6"/>
        <v>5344.7178286746339</v>
      </c>
      <c r="BD38" s="463">
        <f t="shared" si="6"/>
        <v>5258.2453963295238</v>
      </c>
      <c r="BE38" s="463">
        <f t="shared" si="6"/>
        <v>5282.4608215130647</v>
      </c>
      <c r="BF38" s="463">
        <f t="shared" si="6"/>
        <v>5405.2562457978129</v>
      </c>
      <c r="BG38" s="463">
        <f t="shared" si="6"/>
        <v>5027.4844449073989</v>
      </c>
      <c r="BH38" s="463">
        <f t="shared" si="6"/>
        <v>5200.1678251855656</v>
      </c>
      <c r="BI38" s="463">
        <f t="shared" si="6"/>
        <v>5262.5853160000006</v>
      </c>
      <c r="BJ38" s="463">
        <f t="shared" si="6"/>
        <v>5369.7323449999994</v>
      </c>
      <c r="BK38" s="463">
        <f t="shared" si="6"/>
        <v>5453.8794030000026</v>
      </c>
      <c r="BL38" s="463">
        <f t="shared" si="6"/>
        <v>5368.0309109999998</v>
      </c>
      <c r="BM38" s="463">
        <f t="shared" si="6"/>
        <v>5469.5985130000008</v>
      </c>
      <c r="BN38" s="463">
        <f t="shared" si="6"/>
        <v>5405.4632049999982</v>
      </c>
      <c r="BO38" s="463">
        <f t="shared" si="6"/>
        <v>5577.6619860000001</v>
      </c>
      <c r="BP38" s="463">
        <f t="shared" ref="BP38:CH38" si="7">SUM(BP39:BP41)</f>
        <v>5877.8337030000021</v>
      </c>
      <c r="BQ38" s="463">
        <f t="shared" si="7"/>
        <v>5949.4745670000011</v>
      </c>
      <c r="BR38" s="463">
        <f t="shared" si="7"/>
        <v>5996.8369509999993</v>
      </c>
      <c r="BS38" s="463">
        <f t="shared" si="7"/>
        <v>5971.5869620000003</v>
      </c>
      <c r="BT38" s="463">
        <f t="shared" si="7"/>
        <v>5801.1453980000006</v>
      </c>
      <c r="BU38" s="463">
        <f t="shared" si="7"/>
        <v>5485.4757249999984</v>
      </c>
      <c r="BV38" s="463">
        <f t="shared" si="7"/>
        <v>5177.6325700000007</v>
      </c>
      <c r="BW38" s="463">
        <f t="shared" si="7"/>
        <v>4802.5128440000008</v>
      </c>
      <c r="BX38" s="463">
        <f t="shared" si="7"/>
        <v>4627.0056790000008</v>
      </c>
      <c r="BY38" s="463">
        <f t="shared" si="7"/>
        <v>4369.6281436568779</v>
      </c>
      <c r="BZ38" s="463">
        <f t="shared" si="7"/>
        <v>4332.1930272781956</v>
      </c>
      <c r="CA38" s="463">
        <f t="shared" si="7"/>
        <v>4488.1401298264855</v>
      </c>
      <c r="CB38" s="463">
        <f t="shared" si="7"/>
        <v>4688.1456947918359</v>
      </c>
      <c r="CC38" s="463">
        <f t="shared" si="7"/>
        <v>4003.2634290102988</v>
      </c>
      <c r="CD38" s="463">
        <f t="shared" si="7"/>
        <v>3840.1952870578943</v>
      </c>
      <c r="CE38" s="463">
        <f t="shared" si="7"/>
        <v>3951.1781376394106</v>
      </c>
      <c r="CF38" s="463">
        <f t="shared" si="7"/>
        <v>4080.4244068864573</v>
      </c>
      <c r="CG38" s="463">
        <f t="shared" si="7"/>
        <v>4278.4657263029985</v>
      </c>
      <c r="CH38" s="464">
        <f t="shared" si="7"/>
        <v>4417.5550993963789</v>
      </c>
    </row>
    <row r="39" spans="1:86" s="51" customFormat="1" x14ac:dyDescent="0.25">
      <c r="A39" s="120"/>
      <c r="B39" s="238" t="s">
        <v>864</v>
      </c>
      <c r="D39" s="463" t="s">
        <v>616</v>
      </c>
      <c r="E39" s="463" t="s">
        <v>616</v>
      </c>
      <c r="F39" s="463" t="s">
        <v>616</v>
      </c>
      <c r="G39" s="463" t="s">
        <v>616</v>
      </c>
      <c r="H39" s="463" t="s">
        <v>616</v>
      </c>
      <c r="I39" s="463" t="s">
        <v>616</v>
      </c>
      <c r="J39" s="463" t="s">
        <v>616</v>
      </c>
      <c r="K39" s="463" t="s">
        <v>616</v>
      </c>
      <c r="L39" s="463" t="s">
        <v>616</v>
      </c>
      <c r="M39" s="463" t="s">
        <v>616</v>
      </c>
      <c r="N39" s="463" t="s">
        <v>616</v>
      </c>
      <c r="O39" s="463" t="s">
        <v>616</v>
      </c>
      <c r="P39" s="463" t="s">
        <v>616</v>
      </c>
      <c r="Q39" s="463" t="s">
        <v>616</v>
      </c>
      <c r="R39" s="463" t="s">
        <v>616</v>
      </c>
      <c r="S39" s="463" t="s">
        <v>616</v>
      </c>
      <c r="T39" s="463" t="s">
        <v>616</v>
      </c>
      <c r="U39" s="463" t="s">
        <v>616</v>
      </c>
      <c r="V39" s="463" t="s">
        <v>616</v>
      </c>
      <c r="W39" s="463" t="s">
        <v>616</v>
      </c>
      <c r="X39" s="463" t="s">
        <v>616</v>
      </c>
      <c r="Y39" s="463" t="s">
        <v>616</v>
      </c>
      <c r="Z39" s="463" t="s">
        <v>616</v>
      </c>
      <c r="AA39" s="463" t="s">
        <v>616</v>
      </c>
      <c r="AB39" s="463" t="s">
        <v>616</v>
      </c>
      <c r="AC39" s="463" t="s">
        <v>616</v>
      </c>
      <c r="AD39" s="463" t="s">
        <v>616</v>
      </c>
      <c r="AE39" s="463" t="s">
        <v>616</v>
      </c>
      <c r="AF39" s="463" t="s">
        <v>616</v>
      </c>
      <c r="AG39" s="463" t="s">
        <v>616</v>
      </c>
      <c r="AH39" s="463" t="s">
        <v>616</v>
      </c>
      <c r="AI39" s="463" t="s">
        <v>616</v>
      </c>
      <c r="AJ39" s="463" t="s">
        <v>616</v>
      </c>
      <c r="AK39" s="463" t="s">
        <v>616</v>
      </c>
      <c r="AL39" s="463" t="s">
        <v>616</v>
      </c>
      <c r="AM39" s="463" t="s">
        <v>616</v>
      </c>
      <c r="AN39" s="463" t="s">
        <v>616</v>
      </c>
      <c r="AO39" s="463" t="s">
        <v>616</v>
      </c>
      <c r="AP39" s="463" t="s">
        <v>616</v>
      </c>
      <c r="AQ39" s="463" t="s">
        <v>616</v>
      </c>
      <c r="AR39" s="463" t="s">
        <v>616</v>
      </c>
      <c r="AS39" s="463" t="s">
        <v>616</v>
      </c>
      <c r="AT39" s="463" t="s">
        <v>616</v>
      </c>
      <c r="AU39" s="463">
        <v>3236.7390749716378</v>
      </c>
      <c r="AV39" s="463">
        <v>3777.160321579041</v>
      </c>
      <c r="AW39" s="463">
        <v>4181.6408677259369</v>
      </c>
      <c r="AX39" s="463">
        <v>4354.828047</v>
      </c>
      <c r="AY39" s="463">
        <v>4537.4679940000005</v>
      </c>
      <c r="AZ39" s="463">
        <v>4634.1636629999994</v>
      </c>
      <c r="BA39" s="463">
        <v>4535.8971240000001</v>
      </c>
      <c r="BB39" s="463">
        <v>4440.2668552700006</v>
      </c>
      <c r="BC39" s="463">
        <v>4375.6373696746332</v>
      </c>
      <c r="BD39" s="463">
        <v>4287.3265713295241</v>
      </c>
      <c r="BE39" s="463">
        <v>4295.7709825130651</v>
      </c>
      <c r="BF39" s="463">
        <v>4378.7157327978121</v>
      </c>
      <c r="BG39" s="463">
        <v>4215.6524239073988</v>
      </c>
      <c r="BH39" s="463">
        <v>4369.9485561855663</v>
      </c>
      <c r="BI39" s="463">
        <v>4418.6826030000011</v>
      </c>
      <c r="BJ39" s="463">
        <v>4504.6312519999992</v>
      </c>
      <c r="BK39" s="463">
        <v>4581.3157550000024</v>
      </c>
      <c r="BL39" s="463">
        <v>4510.0732129999997</v>
      </c>
      <c r="BM39" s="463">
        <v>4583.9270970000007</v>
      </c>
      <c r="BN39" s="463">
        <v>4509.0307519999978</v>
      </c>
      <c r="BO39" s="463">
        <v>4682.9926180000002</v>
      </c>
      <c r="BP39" s="463">
        <v>4958.7607460000017</v>
      </c>
      <c r="BQ39" s="463">
        <v>5047.1581330000008</v>
      </c>
      <c r="BR39" s="463">
        <v>5091.0835709999992</v>
      </c>
      <c r="BS39" s="463">
        <v>5058.5009950000003</v>
      </c>
      <c r="BT39" s="463">
        <v>4893.5645820000009</v>
      </c>
      <c r="BU39" s="463">
        <v>4601.4981699999989</v>
      </c>
      <c r="BV39" s="463">
        <v>4323.6726686648526</v>
      </c>
      <c r="BW39" s="463">
        <v>4009.1786525025655</v>
      </c>
      <c r="BX39" s="463">
        <v>3856.2942750820766</v>
      </c>
      <c r="BY39" s="463">
        <v>3622.7495977718218</v>
      </c>
      <c r="BZ39" s="463">
        <v>3603.1819042777533</v>
      </c>
      <c r="CA39" s="463">
        <v>3753.0318462195073</v>
      </c>
      <c r="CB39" s="463">
        <v>3904.3442017946477</v>
      </c>
      <c r="CC39" s="463">
        <v>3361.22401037083</v>
      </c>
      <c r="CD39" s="463">
        <v>3236.0141821481047</v>
      </c>
      <c r="CE39" s="463">
        <v>3332.9000424241831</v>
      </c>
      <c r="CF39" s="463">
        <v>3444.4506429682451</v>
      </c>
      <c r="CG39" s="463">
        <v>3613.5127008320324</v>
      </c>
      <c r="CH39" s="464">
        <v>3732.2135047251131</v>
      </c>
    </row>
    <row r="40" spans="1:86" s="51" customFormat="1" x14ac:dyDescent="0.25">
      <c r="A40" s="120"/>
      <c r="B40" s="238" t="s">
        <v>865</v>
      </c>
      <c r="D40" s="463" t="s">
        <v>616</v>
      </c>
      <c r="E40" s="463" t="s">
        <v>616</v>
      </c>
      <c r="F40" s="463" t="s">
        <v>616</v>
      </c>
      <c r="G40" s="463" t="s">
        <v>616</v>
      </c>
      <c r="H40" s="463" t="s">
        <v>616</v>
      </c>
      <c r="I40" s="463" t="s">
        <v>616</v>
      </c>
      <c r="J40" s="463" t="s">
        <v>616</v>
      </c>
      <c r="K40" s="463" t="s">
        <v>616</v>
      </c>
      <c r="L40" s="463" t="s">
        <v>616</v>
      </c>
      <c r="M40" s="463" t="s">
        <v>616</v>
      </c>
      <c r="N40" s="463" t="s">
        <v>616</v>
      </c>
      <c r="O40" s="463" t="s">
        <v>616</v>
      </c>
      <c r="P40" s="463" t="s">
        <v>616</v>
      </c>
      <c r="Q40" s="463" t="s">
        <v>616</v>
      </c>
      <c r="R40" s="463" t="s">
        <v>616</v>
      </c>
      <c r="S40" s="463" t="s">
        <v>616</v>
      </c>
      <c r="T40" s="463" t="s">
        <v>616</v>
      </c>
      <c r="U40" s="463" t="s">
        <v>616</v>
      </c>
      <c r="V40" s="463" t="s">
        <v>616</v>
      </c>
      <c r="W40" s="463" t="s">
        <v>616</v>
      </c>
      <c r="X40" s="463" t="s">
        <v>616</v>
      </c>
      <c r="Y40" s="463" t="s">
        <v>616</v>
      </c>
      <c r="Z40" s="463" t="s">
        <v>616</v>
      </c>
      <c r="AA40" s="463" t="s">
        <v>616</v>
      </c>
      <c r="AB40" s="463" t="s">
        <v>616</v>
      </c>
      <c r="AC40" s="463" t="s">
        <v>616</v>
      </c>
      <c r="AD40" s="463" t="s">
        <v>616</v>
      </c>
      <c r="AE40" s="463" t="s">
        <v>616</v>
      </c>
      <c r="AF40" s="463" t="s">
        <v>616</v>
      </c>
      <c r="AG40" s="463" t="s">
        <v>616</v>
      </c>
      <c r="AH40" s="463" t="s">
        <v>616</v>
      </c>
      <c r="AI40" s="463" t="s">
        <v>616</v>
      </c>
      <c r="AJ40" s="463" t="s">
        <v>616</v>
      </c>
      <c r="AK40" s="463" t="s">
        <v>616</v>
      </c>
      <c r="AL40" s="463" t="s">
        <v>616</v>
      </c>
      <c r="AM40" s="463" t="s">
        <v>616</v>
      </c>
      <c r="AN40" s="463" t="s">
        <v>616</v>
      </c>
      <c r="AO40" s="463" t="s">
        <v>616</v>
      </c>
      <c r="AP40" s="463" t="s">
        <v>616</v>
      </c>
      <c r="AQ40" s="463" t="s">
        <v>616</v>
      </c>
      <c r="AR40" s="463" t="s">
        <v>616</v>
      </c>
      <c r="AS40" s="463" t="s">
        <v>616</v>
      </c>
      <c r="AT40" s="463" t="s">
        <v>616</v>
      </c>
      <c r="AU40" s="463">
        <v>183.55250930270057</v>
      </c>
      <c r="AV40" s="463">
        <v>215.76524734087627</v>
      </c>
      <c r="AW40" s="463">
        <v>233.48116452688467</v>
      </c>
      <c r="AX40" s="463">
        <v>249.68303599999999</v>
      </c>
      <c r="AY40" s="463">
        <v>261.47803500000003</v>
      </c>
      <c r="AZ40" s="463">
        <v>270.25333700000004</v>
      </c>
      <c r="BA40" s="463">
        <v>267.80757900000003</v>
      </c>
      <c r="BB40" s="463">
        <v>266.30177027999997</v>
      </c>
      <c r="BC40" s="463">
        <v>267.94469299999997</v>
      </c>
      <c r="BD40" s="463">
        <v>270.05906600000003</v>
      </c>
      <c r="BE40" s="463">
        <v>273.37646599999994</v>
      </c>
      <c r="BF40" s="463">
        <v>283.87166200000001</v>
      </c>
      <c r="BG40" s="463">
        <v>272.87907999999999</v>
      </c>
      <c r="BH40" s="463">
        <v>273.85431499999993</v>
      </c>
      <c r="BI40" s="463">
        <v>281.61558000000008</v>
      </c>
      <c r="BJ40" s="463">
        <v>289.47423800000001</v>
      </c>
      <c r="BK40" s="463">
        <v>298.57093800000001</v>
      </c>
      <c r="BL40" s="463">
        <v>265.65446399999996</v>
      </c>
      <c r="BM40" s="463">
        <v>250.632768</v>
      </c>
      <c r="BN40" s="463">
        <v>232.66302899999994</v>
      </c>
      <c r="BO40" s="463">
        <v>220.99752100000003</v>
      </c>
      <c r="BP40" s="463">
        <v>229.47088200000007</v>
      </c>
      <c r="BQ40" s="463">
        <v>230.47488800000002</v>
      </c>
      <c r="BR40" s="463">
        <v>230.44787599999995</v>
      </c>
      <c r="BS40" s="463">
        <v>235.603419</v>
      </c>
      <c r="BT40" s="463">
        <v>238.79134599999998</v>
      </c>
      <c r="BU40" s="463">
        <v>240.23291299999997</v>
      </c>
      <c r="BV40" s="463">
        <v>237.28107100976376</v>
      </c>
      <c r="BW40" s="463">
        <v>222.05824946204368</v>
      </c>
      <c r="BX40" s="463">
        <v>213.36065884371956</v>
      </c>
      <c r="BY40" s="463">
        <v>207.03796970145467</v>
      </c>
      <c r="BZ40" s="463">
        <v>202.28084545663276</v>
      </c>
      <c r="CA40" s="463">
        <v>209.96120557603533</v>
      </c>
      <c r="CB40" s="463">
        <v>214.85869199999999</v>
      </c>
      <c r="CC40" s="463">
        <v>175.81881280977555</v>
      </c>
      <c r="CD40" s="463">
        <v>165.58817835555021</v>
      </c>
      <c r="CE40" s="463">
        <v>169.84336388092356</v>
      </c>
      <c r="CF40" s="463">
        <v>175.12887198091133</v>
      </c>
      <c r="CG40" s="463">
        <v>183.57257800450878</v>
      </c>
      <c r="CH40" s="464">
        <v>189.70195549189941</v>
      </c>
    </row>
    <row r="41" spans="1:86" s="51" customFormat="1" x14ac:dyDescent="0.25">
      <c r="A41" s="120"/>
      <c r="B41" s="238" t="s">
        <v>866</v>
      </c>
      <c r="D41" s="463" t="s">
        <v>616</v>
      </c>
      <c r="E41" s="463" t="s">
        <v>616</v>
      </c>
      <c r="F41" s="463" t="s">
        <v>616</v>
      </c>
      <c r="G41" s="463" t="s">
        <v>616</v>
      </c>
      <c r="H41" s="463" t="s">
        <v>616</v>
      </c>
      <c r="I41" s="463" t="s">
        <v>616</v>
      </c>
      <c r="J41" s="463" t="s">
        <v>616</v>
      </c>
      <c r="K41" s="463" t="s">
        <v>616</v>
      </c>
      <c r="L41" s="463" t="s">
        <v>616</v>
      </c>
      <c r="M41" s="463" t="s">
        <v>616</v>
      </c>
      <c r="N41" s="463" t="s">
        <v>616</v>
      </c>
      <c r="O41" s="463" t="s">
        <v>616</v>
      </c>
      <c r="P41" s="463" t="s">
        <v>616</v>
      </c>
      <c r="Q41" s="463" t="s">
        <v>616</v>
      </c>
      <c r="R41" s="463" t="s">
        <v>616</v>
      </c>
      <c r="S41" s="463" t="s">
        <v>616</v>
      </c>
      <c r="T41" s="463" t="s">
        <v>616</v>
      </c>
      <c r="U41" s="463" t="s">
        <v>616</v>
      </c>
      <c r="V41" s="463" t="s">
        <v>616</v>
      </c>
      <c r="W41" s="463" t="s">
        <v>616</v>
      </c>
      <c r="X41" s="463" t="s">
        <v>616</v>
      </c>
      <c r="Y41" s="463" t="s">
        <v>616</v>
      </c>
      <c r="Z41" s="463" t="s">
        <v>616</v>
      </c>
      <c r="AA41" s="463" t="s">
        <v>616</v>
      </c>
      <c r="AB41" s="463" t="s">
        <v>616</v>
      </c>
      <c r="AC41" s="463" t="s">
        <v>616</v>
      </c>
      <c r="AD41" s="463" t="s">
        <v>616</v>
      </c>
      <c r="AE41" s="463" t="s">
        <v>616</v>
      </c>
      <c r="AF41" s="463" t="s">
        <v>616</v>
      </c>
      <c r="AG41" s="463" t="s">
        <v>616</v>
      </c>
      <c r="AH41" s="463" t="s">
        <v>616</v>
      </c>
      <c r="AI41" s="463" t="s">
        <v>616</v>
      </c>
      <c r="AJ41" s="463" t="s">
        <v>616</v>
      </c>
      <c r="AK41" s="463" t="s">
        <v>616</v>
      </c>
      <c r="AL41" s="463" t="s">
        <v>616</v>
      </c>
      <c r="AM41" s="463" t="s">
        <v>616</v>
      </c>
      <c r="AN41" s="463" t="s">
        <v>616</v>
      </c>
      <c r="AO41" s="463" t="s">
        <v>616</v>
      </c>
      <c r="AP41" s="463" t="s">
        <v>616</v>
      </c>
      <c r="AQ41" s="463" t="s">
        <v>616</v>
      </c>
      <c r="AR41" s="463" t="s">
        <v>616</v>
      </c>
      <c r="AS41" s="463" t="s">
        <v>616</v>
      </c>
      <c r="AT41" s="463" t="s">
        <v>616</v>
      </c>
      <c r="AU41" s="463">
        <v>524.95141572566149</v>
      </c>
      <c r="AV41" s="463">
        <v>573.15843108008266</v>
      </c>
      <c r="AW41" s="463">
        <v>613.142967747179</v>
      </c>
      <c r="AX41" s="463">
        <v>623.53082099999983</v>
      </c>
      <c r="AY41" s="463">
        <v>631.03931899999998</v>
      </c>
      <c r="AZ41" s="463">
        <v>665.01401899999996</v>
      </c>
      <c r="BA41" s="463">
        <v>693.87929099999985</v>
      </c>
      <c r="BB41" s="463">
        <v>698.3804705</v>
      </c>
      <c r="BC41" s="463">
        <v>701.13576599999999</v>
      </c>
      <c r="BD41" s="463">
        <v>700.85975900000005</v>
      </c>
      <c r="BE41" s="463">
        <v>713.31337299999996</v>
      </c>
      <c r="BF41" s="463">
        <v>742.66885100000002</v>
      </c>
      <c r="BG41" s="463">
        <v>538.95294100000001</v>
      </c>
      <c r="BH41" s="463">
        <v>556.36495400000001</v>
      </c>
      <c r="BI41" s="463">
        <v>562.28713300000015</v>
      </c>
      <c r="BJ41" s="463">
        <v>575.62685500000009</v>
      </c>
      <c r="BK41" s="463">
        <v>573.99270999999999</v>
      </c>
      <c r="BL41" s="463">
        <v>592.30323399999986</v>
      </c>
      <c r="BM41" s="463">
        <v>635.03864799999997</v>
      </c>
      <c r="BN41" s="463">
        <v>663.76942399999973</v>
      </c>
      <c r="BO41" s="463">
        <v>673.67184699999996</v>
      </c>
      <c r="BP41" s="463">
        <v>689.60207500000024</v>
      </c>
      <c r="BQ41" s="463">
        <v>671.84154600000011</v>
      </c>
      <c r="BR41" s="463">
        <v>675.30550399999993</v>
      </c>
      <c r="BS41" s="463">
        <v>677.48254800000007</v>
      </c>
      <c r="BT41" s="463">
        <v>668.78947000000005</v>
      </c>
      <c r="BU41" s="463">
        <v>643.74464199999989</v>
      </c>
      <c r="BV41" s="463">
        <v>616.6788303253843</v>
      </c>
      <c r="BW41" s="463">
        <v>571.27594203539172</v>
      </c>
      <c r="BX41" s="463">
        <v>557.35074507420438</v>
      </c>
      <c r="BY41" s="463">
        <v>539.8405761836018</v>
      </c>
      <c r="BZ41" s="463">
        <v>526.73027754380882</v>
      </c>
      <c r="CA41" s="463">
        <v>525.14707803094291</v>
      </c>
      <c r="CB41" s="463">
        <v>568.9428009971881</v>
      </c>
      <c r="CC41" s="463">
        <v>466.22060582969328</v>
      </c>
      <c r="CD41" s="463">
        <v>438.59292655423928</v>
      </c>
      <c r="CE41" s="463">
        <v>448.43473133430376</v>
      </c>
      <c r="CF41" s="463">
        <v>460.8448919373011</v>
      </c>
      <c r="CG41" s="463">
        <v>481.3804474664575</v>
      </c>
      <c r="CH41" s="464">
        <v>495.63963917936633</v>
      </c>
    </row>
    <row r="42" spans="1:86" s="51" customFormat="1" ht="26.25" customHeight="1" x14ac:dyDescent="0.3">
      <c r="A42" s="120"/>
      <c r="B42" s="609" t="s">
        <v>906</v>
      </c>
      <c r="D42" s="463">
        <f t="shared" ref="D42:AI42" si="8">SUM(D43:D45)</f>
        <v>0</v>
      </c>
      <c r="E42" s="463">
        <f t="shared" si="8"/>
        <v>0</v>
      </c>
      <c r="F42" s="463">
        <f t="shared" si="8"/>
        <v>0</v>
      </c>
      <c r="G42" s="463">
        <f t="shared" si="8"/>
        <v>0</v>
      </c>
      <c r="H42" s="463">
        <f t="shared" si="8"/>
        <v>0</v>
      </c>
      <c r="I42" s="463">
        <f t="shared" si="8"/>
        <v>0</v>
      </c>
      <c r="J42" s="463">
        <f t="shared" si="8"/>
        <v>0</v>
      </c>
      <c r="K42" s="463">
        <f t="shared" si="8"/>
        <v>0</v>
      </c>
      <c r="L42" s="463">
        <f t="shared" si="8"/>
        <v>0</v>
      </c>
      <c r="M42" s="463">
        <f t="shared" si="8"/>
        <v>0</v>
      </c>
      <c r="N42" s="463">
        <f t="shared" si="8"/>
        <v>0</v>
      </c>
      <c r="O42" s="463">
        <f t="shared" si="8"/>
        <v>0</v>
      </c>
      <c r="P42" s="463">
        <f t="shared" si="8"/>
        <v>0</v>
      </c>
      <c r="Q42" s="463">
        <f t="shared" si="8"/>
        <v>0</v>
      </c>
      <c r="R42" s="463">
        <f t="shared" si="8"/>
        <v>0</v>
      </c>
      <c r="S42" s="463">
        <f t="shared" si="8"/>
        <v>0</v>
      </c>
      <c r="T42" s="463">
        <f t="shared" si="8"/>
        <v>0</v>
      </c>
      <c r="U42" s="463">
        <f t="shared" si="8"/>
        <v>0</v>
      </c>
      <c r="V42" s="463">
        <f t="shared" si="8"/>
        <v>0</v>
      </c>
      <c r="W42" s="463">
        <f t="shared" si="8"/>
        <v>0</v>
      </c>
      <c r="X42" s="463">
        <f t="shared" si="8"/>
        <v>0</v>
      </c>
      <c r="Y42" s="463">
        <f t="shared" si="8"/>
        <v>0</v>
      </c>
      <c r="Z42" s="463">
        <f t="shared" si="8"/>
        <v>0</v>
      </c>
      <c r="AA42" s="463">
        <f t="shared" si="8"/>
        <v>0</v>
      </c>
      <c r="AB42" s="463">
        <f t="shared" si="8"/>
        <v>0</v>
      </c>
      <c r="AC42" s="463">
        <f t="shared" si="8"/>
        <v>0</v>
      </c>
      <c r="AD42" s="463">
        <f t="shared" si="8"/>
        <v>0</v>
      </c>
      <c r="AE42" s="463">
        <f t="shared" si="8"/>
        <v>0</v>
      </c>
      <c r="AF42" s="463">
        <f t="shared" si="8"/>
        <v>0</v>
      </c>
      <c r="AG42" s="463">
        <f t="shared" si="8"/>
        <v>0</v>
      </c>
      <c r="AH42" s="463">
        <f t="shared" si="8"/>
        <v>0</v>
      </c>
      <c r="AI42" s="463">
        <f t="shared" si="8"/>
        <v>0</v>
      </c>
      <c r="AJ42" s="463">
        <f t="shared" ref="AJ42:CH42" si="9">SUM(AJ43:AJ45)</f>
        <v>0</v>
      </c>
      <c r="AK42" s="463">
        <f t="shared" si="9"/>
        <v>0</v>
      </c>
      <c r="AL42" s="463">
        <f t="shared" si="9"/>
        <v>0</v>
      </c>
      <c r="AM42" s="463">
        <f t="shared" si="9"/>
        <v>0</v>
      </c>
      <c r="AN42" s="463">
        <f t="shared" si="9"/>
        <v>0</v>
      </c>
      <c r="AO42" s="463">
        <f t="shared" si="9"/>
        <v>0</v>
      </c>
      <c r="AP42" s="463">
        <f t="shared" si="9"/>
        <v>0</v>
      </c>
      <c r="AQ42" s="463">
        <f t="shared" si="9"/>
        <v>0</v>
      </c>
      <c r="AR42" s="463">
        <f t="shared" si="9"/>
        <v>0</v>
      </c>
      <c r="AS42" s="463">
        <f t="shared" si="9"/>
        <v>0</v>
      </c>
      <c r="AT42" s="463">
        <f t="shared" si="9"/>
        <v>0</v>
      </c>
      <c r="AU42" s="463">
        <f t="shared" si="9"/>
        <v>2413.4089999999997</v>
      </c>
      <c r="AV42" s="463">
        <f t="shared" si="9"/>
        <v>3246.0120000000002</v>
      </c>
      <c r="AW42" s="463">
        <f t="shared" si="9"/>
        <v>4188.58</v>
      </c>
      <c r="AX42" s="463">
        <f t="shared" si="9"/>
        <v>4875.1940160000004</v>
      </c>
      <c r="AY42" s="463">
        <f t="shared" si="9"/>
        <v>5444.6813459999994</v>
      </c>
      <c r="AZ42" s="463">
        <f t="shared" si="9"/>
        <v>5810.3309459999982</v>
      </c>
      <c r="BA42" s="463">
        <f t="shared" si="9"/>
        <v>5678.8121289999999</v>
      </c>
      <c r="BB42" s="463">
        <f t="shared" si="9"/>
        <v>5659.8551239500011</v>
      </c>
      <c r="BC42" s="463">
        <f t="shared" si="9"/>
        <v>5719.3859879999654</v>
      </c>
      <c r="BD42" s="463">
        <f t="shared" si="9"/>
        <v>5904.123578470475</v>
      </c>
      <c r="BE42" s="463">
        <f t="shared" si="9"/>
        <v>6306.2343094869357</v>
      </c>
      <c r="BF42" s="463">
        <f t="shared" si="9"/>
        <v>7230.9641702021872</v>
      </c>
      <c r="BG42" s="463">
        <f t="shared" si="9"/>
        <v>7319.8412333400011</v>
      </c>
      <c r="BH42" s="463">
        <f t="shared" si="9"/>
        <v>7957.4022362544338</v>
      </c>
      <c r="BI42" s="463">
        <f t="shared" si="9"/>
        <v>8665.6198189999977</v>
      </c>
      <c r="BJ42" s="463">
        <f t="shared" si="9"/>
        <v>9470.8152410000039</v>
      </c>
      <c r="BK42" s="463">
        <f t="shared" si="9"/>
        <v>10277.921191999998</v>
      </c>
      <c r="BL42" s="463">
        <f t="shared" si="9"/>
        <v>11735.410251000003</v>
      </c>
      <c r="BM42" s="463">
        <f t="shared" si="9"/>
        <v>14519.632665000001</v>
      </c>
      <c r="BN42" s="463">
        <f t="shared" si="9"/>
        <v>16021.527095999994</v>
      </c>
      <c r="BO42" s="463">
        <f t="shared" si="9"/>
        <v>17242.628137000007</v>
      </c>
      <c r="BP42" s="463">
        <f t="shared" si="9"/>
        <v>18021.797909000001</v>
      </c>
      <c r="BQ42" s="463">
        <f t="shared" si="9"/>
        <v>18220.333105999998</v>
      </c>
      <c r="BR42" s="463">
        <f t="shared" si="9"/>
        <v>18319.728604</v>
      </c>
      <c r="BS42" s="463">
        <f t="shared" si="9"/>
        <v>18272.126685000003</v>
      </c>
      <c r="BT42" s="463">
        <f t="shared" si="9"/>
        <v>17639.454521000003</v>
      </c>
      <c r="BU42" s="463">
        <f t="shared" si="9"/>
        <v>16815.744488999997</v>
      </c>
      <c r="BV42" s="463">
        <f t="shared" si="9"/>
        <v>15552.189380999998</v>
      </c>
      <c r="BW42" s="463">
        <f t="shared" si="9"/>
        <v>13576.491620350231</v>
      </c>
      <c r="BX42" s="463">
        <f t="shared" si="9"/>
        <v>12707.290024000002</v>
      </c>
      <c r="BY42" s="463">
        <f t="shared" si="9"/>
        <v>11756.129343538603</v>
      </c>
      <c r="BZ42" s="463">
        <f t="shared" si="9"/>
        <v>11246.959617793218</v>
      </c>
      <c r="CA42" s="463">
        <f t="shared" si="9"/>
        <v>11284.454417635774</v>
      </c>
      <c r="CB42" s="463">
        <f t="shared" si="9"/>
        <v>10766.381700434869</v>
      </c>
      <c r="CC42" s="463">
        <f t="shared" si="9"/>
        <v>8889.5882153310558</v>
      </c>
      <c r="CD42" s="463">
        <f t="shared" si="9"/>
        <v>8634.0470122395091</v>
      </c>
      <c r="CE42" s="463">
        <f t="shared" si="9"/>
        <v>8882.9423289874285</v>
      </c>
      <c r="CF42" s="463">
        <f t="shared" si="9"/>
        <v>9172.4630453210884</v>
      </c>
      <c r="CG42" s="463">
        <f t="shared" si="9"/>
        <v>9620.8660256090352</v>
      </c>
      <c r="CH42" s="464">
        <f t="shared" si="9"/>
        <v>9929.1936831368712</v>
      </c>
    </row>
    <row r="43" spans="1:86" s="51" customFormat="1" x14ac:dyDescent="0.25">
      <c r="A43" s="120"/>
      <c r="B43" s="238" t="s">
        <v>864</v>
      </c>
      <c r="D43" s="463" t="s">
        <v>616</v>
      </c>
      <c r="E43" s="463" t="s">
        <v>616</v>
      </c>
      <c r="F43" s="463" t="s">
        <v>616</v>
      </c>
      <c r="G43" s="463" t="s">
        <v>616</v>
      </c>
      <c r="H43" s="463" t="s">
        <v>616</v>
      </c>
      <c r="I43" s="463" t="s">
        <v>616</v>
      </c>
      <c r="J43" s="463" t="s">
        <v>616</v>
      </c>
      <c r="K43" s="463" t="s">
        <v>616</v>
      </c>
      <c r="L43" s="463" t="s">
        <v>616</v>
      </c>
      <c r="M43" s="463" t="s">
        <v>616</v>
      </c>
      <c r="N43" s="463" t="s">
        <v>616</v>
      </c>
      <c r="O43" s="463" t="s">
        <v>616</v>
      </c>
      <c r="P43" s="463" t="s">
        <v>616</v>
      </c>
      <c r="Q43" s="463" t="s">
        <v>616</v>
      </c>
      <c r="R43" s="463" t="s">
        <v>616</v>
      </c>
      <c r="S43" s="463" t="s">
        <v>616</v>
      </c>
      <c r="T43" s="463" t="s">
        <v>616</v>
      </c>
      <c r="U43" s="463" t="s">
        <v>616</v>
      </c>
      <c r="V43" s="463" t="s">
        <v>616</v>
      </c>
      <c r="W43" s="463" t="s">
        <v>616</v>
      </c>
      <c r="X43" s="463" t="s">
        <v>616</v>
      </c>
      <c r="Y43" s="463" t="s">
        <v>616</v>
      </c>
      <c r="Z43" s="463" t="s">
        <v>616</v>
      </c>
      <c r="AA43" s="463" t="s">
        <v>616</v>
      </c>
      <c r="AB43" s="463" t="s">
        <v>616</v>
      </c>
      <c r="AC43" s="463" t="s">
        <v>616</v>
      </c>
      <c r="AD43" s="463" t="s">
        <v>616</v>
      </c>
      <c r="AE43" s="463" t="s">
        <v>616</v>
      </c>
      <c r="AF43" s="463" t="s">
        <v>616</v>
      </c>
      <c r="AG43" s="463" t="s">
        <v>616</v>
      </c>
      <c r="AH43" s="463" t="s">
        <v>616</v>
      </c>
      <c r="AI43" s="463" t="s">
        <v>616</v>
      </c>
      <c r="AJ43" s="463" t="s">
        <v>616</v>
      </c>
      <c r="AK43" s="463" t="s">
        <v>616</v>
      </c>
      <c r="AL43" s="463" t="s">
        <v>616</v>
      </c>
      <c r="AM43" s="463" t="s">
        <v>616</v>
      </c>
      <c r="AN43" s="463" t="s">
        <v>616</v>
      </c>
      <c r="AO43" s="463" t="s">
        <v>616</v>
      </c>
      <c r="AP43" s="463" t="s">
        <v>616</v>
      </c>
      <c r="AQ43" s="463" t="s">
        <v>616</v>
      </c>
      <c r="AR43" s="463" t="s">
        <v>616</v>
      </c>
      <c r="AS43" s="463" t="s">
        <v>616</v>
      </c>
      <c r="AT43" s="463" t="s">
        <v>616</v>
      </c>
      <c r="AU43" s="463">
        <v>2167.1547548999097</v>
      </c>
      <c r="AV43" s="463">
        <v>2933.9340063665963</v>
      </c>
      <c r="AW43" s="463">
        <v>3808.909900802536</v>
      </c>
      <c r="AX43" s="463">
        <v>4431.8053010000003</v>
      </c>
      <c r="AY43" s="463">
        <v>4945.9247070000001</v>
      </c>
      <c r="AZ43" s="463">
        <v>5272.4258929999987</v>
      </c>
      <c r="BA43" s="463">
        <v>5125.3931899999998</v>
      </c>
      <c r="BB43" s="463">
        <v>5085.6280137300009</v>
      </c>
      <c r="BC43" s="463">
        <v>5127.7575389068625</v>
      </c>
      <c r="BD43" s="463">
        <v>5286.4482749333047</v>
      </c>
      <c r="BE43" s="463">
        <v>5644.5086698518116</v>
      </c>
      <c r="BF43" s="463">
        <v>6440.9761648831518</v>
      </c>
      <c r="BG43" s="463">
        <v>6436.3892621292925</v>
      </c>
      <c r="BH43" s="463">
        <v>7040.1673683997742</v>
      </c>
      <c r="BI43" s="463">
        <v>7712.8027929999989</v>
      </c>
      <c r="BJ43" s="463">
        <v>8463.0670730000038</v>
      </c>
      <c r="BK43" s="463">
        <v>9198.6850749999976</v>
      </c>
      <c r="BL43" s="463">
        <v>10489.469894000003</v>
      </c>
      <c r="BM43" s="463">
        <v>13015.576289000001</v>
      </c>
      <c r="BN43" s="463">
        <v>14364.520094999996</v>
      </c>
      <c r="BO43" s="463">
        <v>15453.731155000005</v>
      </c>
      <c r="BP43" s="463">
        <v>16160.501292999999</v>
      </c>
      <c r="BQ43" s="463">
        <v>16348.544953999997</v>
      </c>
      <c r="BR43" s="463">
        <v>16438.019783</v>
      </c>
      <c r="BS43" s="463">
        <v>16388.976737000001</v>
      </c>
      <c r="BT43" s="463">
        <v>15805.191595000006</v>
      </c>
      <c r="BU43" s="463">
        <v>15036.677091999998</v>
      </c>
      <c r="BV43" s="463">
        <v>13873.505020699633</v>
      </c>
      <c r="BW43" s="463">
        <v>12085.703968303886</v>
      </c>
      <c r="BX43" s="463">
        <v>11323.207607066033</v>
      </c>
      <c r="BY43" s="463">
        <v>10470.580310828063</v>
      </c>
      <c r="BZ43" s="463">
        <v>10006.603877556754</v>
      </c>
      <c r="CA43" s="463">
        <v>10030.916620436425</v>
      </c>
      <c r="CB43" s="463">
        <v>9611.3158706653849</v>
      </c>
      <c r="CC43" s="463">
        <v>7928.1415150182565</v>
      </c>
      <c r="CD43" s="463">
        <v>7697.2362062225657</v>
      </c>
      <c r="CE43" s="463">
        <v>7917.9117498215383</v>
      </c>
      <c r="CF43" s="463">
        <v>8174.6394513681871</v>
      </c>
      <c r="CG43" s="463">
        <v>8572.9178406728552</v>
      </c>
      <c r="CH43" s="464">
        <v>8846.2894694172392</v>
      </c>
    </row>
    <row r="44" spans="1:86" s="51" customFormat="1" x14ac:dyDescent="0.25">
      <c r="A44" s="120"/>
      <c r="B44" s="238" t="s">
        <v>865</v>
      </c>
      <c r="D44" s="463" t="s">
        <v>616</v>
      </c>
      <c r="E44" s="463" t="s">
        <v>616</v>
      </c>
      <c r="F44" s="463" t="s">
        <v>616</v>
      </c>
      <c r="G44" s="463" t="s">
        <v>616</v>
      </c>
      <c r="H44" s="463" t="s">
        <v>616</v>
      </c>
      <c r="I44" s="463" t="s">
        <v>616</v>
      </c>
      <c r="J44" s="463" t="s">
        <v>616</v>
      </c>
      <c r="K44" s="463" t="s">
        <v>616</v>
      </c>
      <c r="L44" s="463" t="s">
        <v>616</v>
      </c>
      <c r="M44" s="463" t="s">
        <v>616</v>
      </c>
      <c r="N44" s="463" t="s">
        <v>616</v>
      </c>
      <c r="O44" s="463" t="s">
        <v>616</v>
      </c>
      <c r="P44" s="463" t="s">
        <v>616</v>
      </c>
      <c r="Q44" s="463" t="s">
        <v>616</v>
      </c>
      <c r="R44" s="463" t="s">
        <v>616</v>
      </c>
      <c r="S44" s="463" t="s">
        <v>616</v>
      </c>
      <c r="T44" s="463" t="s">
        <v>616</v>
      </c>
      <c r="U44" s="463" t="s">
        <v>616</v>
      </c>
      <c r="V44" s="463" t="s">
        <v>616</v>
      </c>
      <c r="W44" s="463" t="s">
        <v>616</v>
      </c>
      <c r="X44" s="463" t="s">
        <v>616</v>
      </c>
      <c r="Y44" s="463" t="s">
        <v>616</v>
      </c>
      <c r="Z44" s="463" t="s">
        <v>616</v>
      </c>
      <c r="AA44" s="463" t="s">
        <v>616</v>
      </c>
      <c r="AB44" s="463" t="s">
        <v>616</v>
      </c>
      <c r="AC44" s="463" t="s">
        <v>616</v>
      </c>
      <c r="AD44" s="463" t="s">
        <v>616</v>
      </c>
      <c r="AE44" s="463" t="s">
        <v>616</v>
      </c>
      <c r="AF44" s="463" t="s">
        <v>616</v>
      </c>
      <c r="AG44" s="463" t="s">
        <v>616</v>
      </c>
      <c r="AH44" s="463" t="s">
        <v>616</v>
      </c>
      <c r="AI44" s="463" t="s">
        <v>616</v>
      </c>
      <c r="AJ44" s="463" t="s">
        <v>616</v>
      </c>
      <c r="AK44" s="463" t="s">
        <v>616</v>
      </c>
      <c r="AL44" s="463" t="s">
        <v>616</v>
      </c>
      <c r="AM44" s="463" t="s">
        <v>616</v>
      </c>
      <c r="AN44" s="463" t="s">
        <v>616</v>
      </c>
      <c r="AO44" s="463" t="s">
        <v>616</v>
      </c>
      <c r="AP44" s="463" t="s">
        <v>616</v>
      </c>
      <c r="AQ44" s="463" t="s">
        <v>616</v>
      </c>
      <c r="AR44" s="463" t="s">
        <v>616</v>
      </c>
      <c r="AS44" s="463" t="s">
        <v>616</v>
      </c>
      <c r="AT44" s="463" t="s">
        <v>616</v>
      </c>
      <c r="AU44" s="463">
        <v>109.79860287962624</v>
      </c>
      <c r="AV44" s="463">
        <v>141.66202051450421</v>
      </c>
      <c r="AW44" s="463">
        <v>175.6639341584962</v>
      </c>
      <c r="AX44" s="463">
        <v>202.48892000000004</v>
      </c>
      <c r="AY44" s="463">
        <v>222.72060800000003</v>
      </c>
      <c r="AZ44" s="463">
        <v>236.10433199999997</v>
      </c>
      <c r="BA44" s="463">
        <v>233.49411200000003</v>
      </c>
      <c r="BB44" s="463">
        <v>233.80841371999998</v>
      </c>
      <c r="BC44" s="463">
        <v>239.17032009310364</v>
      </c>
      <c r="BD44" s="463">
        <v>245.04842974875737</v>
      </c>
      <c r="BE44" s="463">
        <v>256.9479966351247</v>
      </c>
      <c r="BF44" s="463">
        <v>289.38963031903631</v>
      </c>
      <c r="BG44" s="463">
        <v>272.54368921070835</v>
      </c>
      <c r="BH44" s="463">
        <v>285.19785585465985</v>
      </c>
      <c r="BI44" s="463">
        <v>301.48449999999997</v>
      </c>
      <c r="BJ44" s="463">
        <v>324.24810600000001</v>
      </c>
      <c r="BK44" s="463">
        <v>357.63231799999994</v>
      </c>
      <c r="BL44" s="463">
        <v>446.53869700000007</v>
      </c>
      <c r="BM44" s="463">
        <v>583.22119599999996</v>
      </c>
      <c r="BN44" s="463">
        <v>660.18464399999982</v>
      </c>
      <c r="BO44" s="463">
        <v>734.82701900000029</v>
      </c>
      <c r="BP44" s="463">
        <v>762.09558300000015</v>
      </c>
      <c r="BQ44" s="463">
        <v>773.47292899999979</v>
      </c>
      <c r="BR44" s="463">
        <v>780.83464700000013</v>
      </c>
      <c r="BS44" s="463">
        <v>788.56670200000008</v>
      </c>
      <c r="BT44" s="463">
        <v>769.92821600000002</v>
      </c>
      <c r="BU44" s="463">
        <v>751.35525000000007</v>
      </c>
      <c r="BV44" s="463">
        <v>707.78068435206228</v>
      </c>
      <c r="BW44" s="463">
        <v>627.10887953728161</v>
      </c>
      <c r="BX44" s="463">
        <v>584.0015996417842</v>
      </c>
      <c r="BY44" s="463">
        <v>543.40301250447033</v>
      </c>
      <c r="BZ44" s="463">
        <v>524.99880610629691</v>
      </c>
      <c r="CA44" s="463">
        <v>541.71271653957183</v>
      </c>
      <c r="CB44" s="463">
        <v>488.6947439999999</v>
      </c>
      <c r="CC44" s="463">
        <v>408.52647100661869</v>
      </c>
      <c r="CD44" s="463">
        <v>399.35732658785656</v>
      </c>
      <c r="CE44" s="463">
        <v>412.5758731967361</v>
      </c>
      <c r="CF44" s="463">
        <v>427.84122268669182</v>
      </c>
      <c r="CG44" s="463">
        <v>450.64237051353479</v>
      </c>
      <c r="CH44" s="464">
        <v>467.03214667169084</v>
      </c>
    </row>
    <row r="45" spans="1:86" s="51" customFormat="1" x14ac:dyDescent="0.25">
      <c r="A45" s="120"/>
      <c r="B45" s="238" t="s">
        <v>866</v>
      </c>
      <c r="D45" s="463" t="s">
        <v>616</v>
      </c>
      <c r="E45" s="463" t="s">
        <v>616</v>
      </c>
      <c r="F45" s="463" t="s">
        <v>616</v>
      </c>
      <c r="G45" s="463" t="s">
        <v>616</v>
      </c>
      <c r="H45" s="463" t="s">
        <v>616</v>
      </c>
      <c r="I45" s="463" t="s">
        <v>616</v>
      </c>
      <c r="J45" s="463" t="s">
        <v>616</v>
      </c>
      <c r="K45" s="463" t="s">
        <v>616</v>
      </c>
      <c r="L45" s="463" t="s">
        <v>616</v>
      </c>
      <c r="M45" s="463" t="s">
        <v>616</v>
      </c>
      <c r="N45" s="463" t="s">
        <v>616</v>
      </c>
      <c r="O45" s="463" t="s">
        <v>616</v>
      </c>
      <c r="P45" s="463" t="s">
        <v>616</v>
      </c>
      <c r="Q45" s="463" t="s">
        <v>616</v>
      </c>
      <c r="R45" s="463" t="s">
        <v>616</v>
      </c>
      <c r="S45" s="463" t="s">
        <v>616</v>
      </c>
      <c r="T45" s="463" t="s">
        <v>616</v>
      </c>
      <c r="U45" s="463" t="s">
        <v>616</v>
      </c>
      <c r="V45" s="463" t="s">
        <v>616</v>
      </c>
      <c r="W45" s="463" t="s">
        <v>616</v>
      </c>
      <c r="X45" s="463" t="s">
        <v>616</v>
      </c>
      <c r="Y45" s="463" t="s">
        <v>616</v>
      </c>
      <c r="Z45" s="463" t="s">
        <v>616</v>
      </c>
      <c r="AA45" s="463" t="s">
        <v>616</v>
      </c>
      <c r="AB45" s="463" t="s">
        <v>616</v>
      </c>
      <c r="AC45" s="463" t="s">
        <v>616</v>
      </c>
      <c r="AD45" s="463" t="s">
        <v>616</v>
      </c>
      <c r="AE45" s="463" t="s">
        <v>616</v>
      </c>
      <c r="AF45" s="463" t="s">
        <v>616</v>
      </c>
      <c r="AG45" s="463" t="s">
        <v>616</v>
      </c>
      <c r="AH45" s="463" t="s">
        <v>616</v>
      </c>
      <c r="AI45" s="463" t="s">
        <v>616</v>
      </c>
      <c r="AJ45" s="463" t="s">
        <v>616</v>
      </c>
      <c r="AK45" s="463" t="s">
        <v>616</v>
      </c>
      <c r="AL45" s="463" t="s">
        <v>616</v>
      </c>
      <c r="AM45" s="463" t="s">
        <v>616</v>
      </c>
      <c r="AN45" s="463" t="s">
        <v>616</v>
      </c>
      <c r="AO45" s="463" t="s">
        <v>616</v>
      </c>
      <c r="AP45" s="463" t="s">
        <v>616</v>
      </c>
      <c r="AQ45" s="463" t="s">
        <v>616</v>
      </c>
      <c r="AR45" s="463" t="s">
        <v>616</v>
      </c>
      <c r="AS45" s="463" t="s">
        <v>616</v>
      </c>
      <c r="AT45" s="463" t="s">
        <v>616</v>
      </c>
      <c r="AU45" s="463">
        <v>136.45564222046383</v>
      </c>
      <c r="AV45" s="463">
        <v>170.41597311889956</v>
      </c>
      <c r="AW45" s="463">
        <v>204.00616503896794</v>
      </c>
      <c r="AX45" s="463">
        <v>240.89979499999998</v>
      </c>
      <c r="AY45" s="463">
        <v>276.03603100000004</v>
      </c>
      <c r="AZ45" s="463">
        <v>301.80072100000007</v>
      </c>
      <c r="BA45" s="463">
        <v>319.92482699999994</v>
      </c>
      <c r="BB45" s="463">
        <v>340.41869650000012</v>
      </c>
      <c r="BC45" s="463">
        <v>352.45812899999993</v>
      </c>
      <c r="BD45" s="463">
        <v>372.62687378841298</v>
      </c>
      <c r="BE45" s="463">
        <v>404.7776429999999</v>
      </c>
      <c r="BF45" s="463">
        <v>500.59837500000003</v>
      </c>
      <c r="BG45" s="463">
        <v>610.90828199999987</v>
      </c>
      <c r="BH45" s="463">
        <v>632.037012</v>
      </c>
      <c r="BI45" s="463">
        <v>651.33252599999992</v>
      </c>
      <c r="BJ45" s="463">
        <v>683.50006199999996</v>
      </c>
      <c r="BK45" s="463">
        <v>721.60379899999998</v>
      </c>
      <c r="BL45" s="463">
        <v>799.40165999999999</v>
      </c>
      <c r="BM45" s="463">
        <v>920.83518000000004</v>
      </c>
      <c r="BN45" s="463">
        <v>996.82235699999978</v>
      </c>
      <c r="BO45" s="463">
        <v>1054.0699630000004</v>
      </c>
      <c r="BP45" s="463">
        <v>1099.2010330000003</v>
      </c>
      <c r="BQ45" s="463">
        <v>1098.3152229999996</v>
      </c>
      <c r="BR45" s="463">
        <v>1100.874174</v>
      </c>
      <c r="BS45" s="463">
        <v>1094.5832460000001</v>
      </c>
      <c r="BT45" s="463">
        <v>1064.3347100000001</v>
      </c>
      <c r="BU45" s="463">
        <v>1027.712147</v>
      </c>
      <c r="BV45" s="463">
        <v>970.90367594830263</v>
      </c>
      <c r="BW45" s="463">
        <v>863.67877250906281</v>
      </c>
      <c r="BX45" s="463">
        <v>800.08081729218486</v>
      </c>
      <c r="BY45" s="463">
        <v>742.14602020607015</v>
      </c>
      <c r="BZ45" s="463">
        <v>715.35693413016566</v>
      </c>
      <c r="CA45" s="463">
        <v>711.82508065977709</v>
      </c>
      <c r="CB45" s="463">
        <v>666.37108576948492</v>
      </c>
      <c r="CC45" s="463">
        <v>552.92022930618077</v>
      </c>
      <c r="CD45" s="463">
        <v>537.4534794290862</v>
      </c>
      <c r="CE45" s="463">
        <v>552.45470596915322</v>
      </c>
      <c r="CF45" s="463">
        <v>569.98237126620995</v>
      </c>
      <c r="CG45" s="463">
        <v>597.3058144226452</v>
      </c>
      <c r="CH45" s="464">
        <v>615.87206704794153</v>
      </c>
    </row>
    <row r="46" spans="1:86" s="51" customFormat="1" ht="25.5" customHeight="1" x14ac:dyDescent="0.3">
      <c r="A46" s="120"/>
      <c r="B46" s="612" t="s">
        <v>907</v>
      </c>
      <c r="D46" s="463"/>
      <c r="E46" s="463"/>
      <c r="F46" s="463"/>
      <c r="G46" s="463"/>
      <c r="H46" s="463"/>
      <c r="I46" s="463"/>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463"/>
      <c r="AK46" s="463"/>
      <c r="AL46" s="463"/>
      <c r="AM46" s="463"/>
      <c r="AN46" s="463"/>
      <c r="AO46" s="463"/>
      <c r="AP46" s="463"/>
      <c r="AQ46" s="463"/>
      <c r="AR46" s="463"/>
      <c r="AS46" s="463"/>
      <c r="AT46" s="463"/>
      <c r="AU46" s="463"/>
      <c r="AV46" s="463"/>
      <c r="AW46" s="463"/>
      <c r="AX46" s="463"/>
      <c r="AY46" s="463"/>
      <c r="AZ46" s="463"/>
      <c r="BA46" s="463"/>
      <c r="BB46" s="463"/>
      <c r="BC46" s="463"/>
      <c r="BD46" s="463"/>
      <c r="BE46" s="463"/>
      <c r="BF46" s="463"/>
      <c r="BG46" s="463"/>
      <c r="BH46" s="463"/>
      <c r="BI46" s="463"/>
      <c r="BJ46" s="463"/>
      <c r="BK46" s="463"/>
      <c r="BL46" s="463"/>
      <c r="BM46" s="463"/>
      <c r="BN46" s="463"/>
      <c r="BO46" s="463"/>
      <c r="BP46" s="463"/>
      <c r="BQ46" s="463"/>
      <c r="BR46" s="463"/>
      <c r="BS46" s="463"/>
      <c r="BT46" s="463"/>
      <c r="BU46" s="463"/>
      <c r="BV46" s="463"/>
      <c r="BW46" s="463">
        <f>SUM(BW47:BW49)</f>
        <v>6043.9721867304552</v>
      </c>
      <c r="BX46" s="463">
        <f t="shared" ref="BX46:CD46" si="10">SUM(BX47:BX49)</f>
        <v>11743.384385996858</v>
      </c>
      <c r="BY46" s="463">
        <f t="shared" si="10"/>
        <v>13399.199410550435</v>
      </c>
      <c r="BZ46" s="463">
        <f t="shared" si="10"/>
        <v>14148.489720877729</v>
      </c>
      <c r="CA46" s="463">
        <f t="shared" si="10"/>
        <v>16415.347931105982</v>
      </c>
      <c r="CB46" s="463">
        <f t="shared" si="10"/>
        <v>20563.228479856843</v>
      </c>
      <c r="CC46" s="463">
        <f t="shared" si="10"/>
        <v>24274.749433387165</v>
      </c>
      <c r="CD46" s="463">
        <f t="shared" si="10"/>
        <v>26352.176349735197</v>
      </c>
      <c r="CE46" s="463">
        <f>SUM(CE47:CE49)</f>
        <v>26812.904973820474</v>
      </c>
      <c r="CF46" s="463">
        <f>SUM(CF47:CF49)</f>
        <v>27296.426164443823</v>
      </c>
      <c r="CG46" s="463">
        <f>SUM(CG47:CG49)</f>
        <v>28123.098515031947</v>
      </c>
      <c r="CH46" s="464">
        <f>SUM(CH47:CH49)</f>
        <v>29124.869038146942</v>
      </c>
    </row>
    <row r="47" spans="1:86" s="51" customFormat="1" x14ac:dyDescent="0.25">
      <c r="A47" s="120"/>
      <c r="B47" s="611" t="s">
        <v>864</v>
      </c>
      <c r="D47" s="463"/>
      <c r="E47" s="463"/>
      <c r="F47" s="463"/>
      <c r="G47" s="463"/>
      <c r="H47" s="463"/>
      <c r="I47" s="463"/>
      <c r="J47" s="463"/>
      <c r="K47" s="463"/>
      <c r="L47" s="463"/>
      <c r="M47" s="463"/>
      <c r="N47" s="463"/>
      <c r="O47" s="463"/>
      <c r="P47" s="463"/>
      <c r="Q47" s="463"/>
      <c r="R47" s="463"/>
      <c r="S47" s="463"/>
      <c r="T47" s="463"/>
      <c r="U47" s="463"/>
      <c r="V47" s="463"/>
      <c r="W47" s="463"/>
      <c r="X47" s="463"/>
      <c r="Y47" s="463"/>
      <c r="Z47" s="463"/>
      <c r="AA47" s="463"/>
      <c r="AB47" s="463"/>
      <c r="AC47" s="463"/>
      <c r="AD47" s="463"/>
      <c r="AE47" s="463"/>
      <c r="AF47" s="463"/>
      <c r="AG47" s="463"/>
      <c r="AH47" s="463"/>
      <c r="AI47" s="463"/>
      <c r="AJ47" s="463"/>
      <c r="AK47" s="463"/>
      <c r="AL47" s="463"/>
      <c r="AM47" s="463"/>
      <c r="AN47" s="463"/>
      <c r="AO47" s="463"/>
      <c r="AP47" s="463"/>
      <c r="AQ47" s="463"/>
      <c r="AR47" s="463"/>
      <c r="AS47" s="463"/>
      <c r="AT47" s="463"/>
      <c r="AU47" s="463"/>
      <c r="AV47" s="463"/>
      <c r="AW47" s="463"/>
      <c r="AX47" s="463"/>
      <c r="AY47" s="463"/>
      <c r="AZ47" s="463"/>
      <c r="BA47" s="463"/>
      <c r="BB47" s="463"/>
      <c r="BC47" s="463"/>
      <c r="BD47" s="463"/>
      <c r="BE47" s="463"/>
      <c r="BF47" s="463"/>
      <c r="BG47" s="463"/>
      <c r="BH47" s="463"/>
      <c r="BI47" s="463"/>
      <c r="BJ47" s="463"/>
      <c r="BK47" s="463"/>
      <c r="BL47" s="463"/>
      <c r="BM47" s="463"/>
      <c r="BN47" s="463"/>
      <c r="BO47" s="463"/>
      <c r="BP47" s="463"/>
      <c r="BQ47" s="463"/>
      <c r="BR47" s="463"/>
      <c r="BS47" s="463"/>
      <c r="BT47" s="463"/>
      <c r="BU47" s="463"/>
      <c r="BV47" s="463"/>
      <c r="BW47" s="463">
        <v>5356.9478554141433</v>
      </c>
      <c r="BX47" s="462">
        <v>10545.186497628241</v>
      </c>
      <c r="BY47" s="462">
        <v>12036.343038410962</v>
      </c>
      <c r="BZ47" s="462">
        <v>12698.758227812603</v>
      </c>
      <c r="CA47" s="462">
        <v>14739.581841182528</v>
      </c>
      <c r="CB47" s="462">
        <v>18494.070226894262</v>
      </c>
      <c r="CC47" s="462">
        <v>21685.021556889253</v>
      </c>
      <c r="CD47" s="462">
        <v>23449.52134041526</v>
      </c>
      <c r="CE47" s="462">
        <v>23815.227956520084</v>
      </c>
      <c r="CF47" s="462">
        <v>24214.646098687706</v>
      </c>
      <c r="CG47" s="463">
        <v>24931.422571452425</v>
      </c>
      <c r="CH47" s="464">
        <v>25801.387724907803</v>
      </c>
    </row>
    <row r="48" spans="1:86" s="51" customFormat="1" x14ac:dyDescent="0.25">
      <c r="A48" s="120"/>
      <c r="B48" s="611" t="s">
        <v>865</v>
      </c>
      <c r="D48" s="463"/>
      <c r="E48" s="463"/>
      <c r="F48" s="463"/>
      <c r="G48" s="463"/>
      <c r="H48" s="463"/>
      <c r="I48" s="463"/>
      <c r="J48" s="463"/>
      <c r="K48" s="463"/>
      <c r="L48" s="463"/>
      <c r="M48" s="463"/>
      <c r="N48" s="463"/>
      <c r="O48" s="463"/>
      <c r="P48" s="463"/>
      <c r="Q48" s="463"/>
      <c r="R48" s="463"/>
      <c r="S48" s="463"/>
      <c r="T48" s="463"/>
      <c r="U48" s="463"/>
      <c r="V48" s="463"/>
      <c r="W48" s="463"/>
      <c r="X48" s="463"/>
      <c r="Y48" s="463"/>
      <c r="Z48" s="463"/>
      <c r="AA48" s="463"/>
      <c r="AB48" s="463"/>
      <c r="AC48" s="463"/>
      <c r="AD48" s="463"/>
      <c r="AE48" s="463"/>
      <c r="AF48" s="463"/>
      <c r="AG48" s="463"/>
      <c r="AH48" s="463"/>
      <c r="AI48" s="463"/>
      <c r="AJ48" s="463"/>
      <c r="AK48" s="463"/>
      <c r="AL48" s="463"/>
      <c r="AM48" s="463"/>
      <c r="AN48" s="463"/>
      <c r="AO48" s="463"/>
      <c r="AP48" s="463"/>
      <c r="AQ48" s="463"/>
      <c r="AR48" s="463"/>
      <c r="AS48" s="463"/>
      <c r="AT48" s="463"/>
      <c r="AU48" s="463"/>
      <c r="AV48" s="463"/>
      <c r="AW48" s="463"/>
      <c r="AX48" s="463"/>
      <c r="AY48" s="463"/>
      <c r="AZ48" s="463"/>
      <c r="BA48" s="463"/>
      <c r="BB48" s="463"/>
      <c r="BC48" s="463"/>
      <c r="BD48" s="463"/>
      <c r="BE48" s="463"/>
      <c r="BF48" s="463"/>
      <c r="BG48" s="463"/>
      <c r="BH48" s="463"/>
      <c r="BI48" s="463"/>
      <c r="BJ48" s="463"/>
      <c r="BK48" s="463"/>
      <c r="BL48" s="463"/>
      <c r="BM48" s="463"/>
      <c r="BN48" s="463"/>
      <c r="BO48" s="463"/>
      <c r="BP48" s="463"/>
      <c r="BQ48" s="463"/>
      <c r="BR48" s="463"/>
      <c r="BS48" s="463"/>
      <c r="BT48" s="463"/>
      <c r="BU48" s="463"/>
      <c r="BV48" s="463"/>
      <c r="BW48" s="462">
        <v>256.1748619640461</v>
      </c>
      <c r="BX48" s="462">
        <v>444.2268906932992</v>
      </c>
      <c r="BY48" s="462">
        <v>511.55437838204614</v>
      </c>
      <c r="BZ48" s="462">
        <v>550.38769418845436</v>
      </c>
      <c r="CA48" s="462">
        <v>637.26398023269587</v>
      </c>
      <c r="CB48" s="462">
        <v>799.54914744330267</v>
      </c>
      <c r="CC48" s="462">
        <v>987.87521931677293</v>
      </c>
      <c r="CD48" s="462">
        <v>1090.9809706299748</v>
      </c>
      <c r="CE48" s="462">
        <v>1119.7282662597947</v>
      </c>
      <c r="CF48" s="462">
        <v>1146.4577438834006</v>
      </c>
      <c r="CG48" s="463">
        <v>1179.7509575875613</v>
      </c>
      <c r="CH48" s="464">
        <v>1223.8445419471821</v>
      </c>
    </row>
    <row r="49" spans="1:86" s="51" customFormat="1" x14ac:dyDescent="0.25">
      <c r="A49" s="120"/>
      <c r="B49" s="611" t="s">
        <v>866</v>
      </c>
      <c r="D49" s="463"/>
      <c r="E49" s="463"/>
      <c r="F49" s="463"/>
      <c r="G49" s="463"/>
      <c r="H49" s="463"/>
      <c r="I49" s="463"/>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463"/>
      <c r="AK49" s="463"/>
      <c r="AL49" s="463"/>
      <c r="AM49" s="463"/>
      <c r="AN49" s="463"/>
      <c r="AO49" s="463"/>
      <c r="AP49" s="463"/>
      <c r="AQ49" s="463"/>
      <c r="AR49" s="463"/>
      <c r="AS49" s="463"/>
      <c r="AT49" s="463"/>
      <c r="AU49" s="463"/>
      <c r="AV49" s="463"/>
      <c r="AW49" s="463"/>
      <c r="AX49" s="463"/>
      <c r="AY49" s="463"/>
      <c r="AZ49" s="463"/>
      <c r="BA49" s="463"/>
      <c r="BB49" s="463"/>
      <c r="BC49" s="463"/>
      <c r="BD49" s="463"/>
      <c r="BE49" s="463"/>
      <c r="BF49" s="463"/>
      <c r="BG49" s="463"/>
      <c r="BH49" s="463"/>
      <c r="BI49" s="463"/>
      <c r="BJ49" s="463"/>
      <c r="BK49" s="463"/>
      <c r="BL49" s="463"/>
      <c r="BM49" s="463"/>
      <c r="BN49" s="463"/>
      <c r="BO49" s="463"/>
      <c r="BP49" s="463"/>
      <c r="BQ49" s="463"/>
      <c r="BR49" s="463"/>
      <c r="BS49" s="463"/>
      <c r="BT49" s="463"/>
      <c r="BU49" s="463"/>
      <c r="BV49" s="463"/>
      <c r="BW49" s="462">
        <v>430.84946935226623</v>
      </c>
      <c r="BX49" s="462">
        <v>753.97099767531768</v>
      </c>
      <c r="BY49" s="462">
        <v>851.30199375742609</v>
      </c>
      <c r="BZ49" s="462">
        <v>899.34379887667285</v>
      </c>
      <c r="CA49" s="462">
        <v>1038.5021096907599</v>
      </c>
      <c r="CB49" s="462">
        <v>1269.6091055192787</v>
      </c>
      <c r="CC49" s="462">
        <v>1601.8526571811399</v>
      </c>
      <c r="CD49" s="462">
        <v>1811.6740386899608</v>
      </c>
      <c r="CE49" s="462">
        <v>1877.9487510405957</v>
      </c>
      <c r="CF49" s="462">
        <v>1935.3223218727132</v>
      </c>
      <c r="CG49" s="463">
        <v>2011.924985991958</v>
      </c>
      <c r="CH49" s="464">
        <v>2099.6367712919564</v>
      </c>
    </row>
    <row r="50" spans="1:86" s="51" customFormat="1" ht="25.5" customHeight="1" x14ac:dyDescent="0.3">
      <c r="A50" s="120"/>
      <c r="B50" s="612" t="s">
        <v>908</v>
      </c>
      <c r="D50" s="463"/>
      <c r="E50" s="463"/>
      <c r="F50" s="463"/>
      <c r="G50" s="463"/>
      <c r="H50" s="463"/>
      <c r="I50" s="463"/>
      <c r="J50" s="463"/>
      <c r="K50" s="463"/>
      <c r="L50" s="463"/>
      <c r="M50" s="463"/>
      <c r="N50" s="463"/>
      <c r="O50" s="463"/>
      <c r="P50" s="463"/>
      <c r="Q50" s="463"/>
      <c r="R50" s="463"/>
      <c r="S50" s="463"/>
      <c r="T50" s="463"/>
      <c r="U50" s="463"/>
      <c r="V50" s="463"/>
      <c r="W50" s="463"/>
      <c r="X50" s="463"/>
      <c r="Y50" s="463"/>
      <c r="Z50" s="463"/>
      <c r="AA50" s="463"/>
      <c r="AB50" s="463"/>
      <c r="AC50" s="463"/>
      <c r="AD50" s="463"/>
      <c r="AE50" s="463"/>
      <c r="AF50" s="463"/>
      <c r="AG50" s="463"/>
      <c r="AH50" s="463"/>
      <c r="AI50" s="463"/>
      <c r="AJ50" s="463"/>
      <c r="AK50" s="463"/>
      <c r="AL50" s="463"/>
      <c r="AM50" s="463"/>
      <c r="AN50" s="463"/>
      <c r="AO50" s="463"/>
      <c r="AP50" s="463"/>
      <c r="AQ50" s="463"/>
      <c r="AR50" s="463"/>
      <c r="AS50" s="463"/>
      <c r="AT50" s="463"/>
      <c r="AU50" s="463"/>
      <c r="AV50" s="463"/>
      <c r="AW50" s="463"/>
      <c r="AX50" s="463"/>
      <c r="AY50" s="463"/>
      <c r="AZ50" s="463"/>
      <c r="BA50" s="463"/>
      <c r="BB50" s="463"/>
      <c r="BC50" s="463"/>
      <c r="BD50" s="463"/>
      <c r="BE50" s="463"/>
      <c r="BF50" s="463"/>
      <c r="BG50" s="463"/>
      <c r="BH50" s="463"/>
      <c r="BI50" s="463"/>
      <c r="BJ50" s="463"/>
      <c r="BK50" s="463"/>
      <c r="BL50" s="463"/>
      <c r="BM50" s="463"/>
      <c r="BN50" s="463"/>
      <c r="BO50" s="463"/>
      <c r="BP50" s="463"/>
      <c r="BQ50" s="463"/>
      <c r="BR50" s="463"/>
      <c r="BS50" s="463"/>
      <c r="BT50" s="463"/>
      <c r="BU50" s="463"/>
      <c r="BV50" s="463"/>
      <c r="BW50" s="462">
        <f t="shared" ref="BW50:CH52" si="11">BW39+BW43+BW47</f>
        <v>21451.830476220595</v>
      </c>
      <c r="BX50" s="463">
        <f t="shared" si="11"/>
        <v>25724.688379776351</v>
      </c>
      <c r="BY50" s="462">
        <f t="shared" si="11"/>
        <v>26129.672947010848</v>
      </c>
      <c r="BZ50" s="462">
        <f>BZ39+BZ43+BZ47</f>
        <v>26308.54400964711</v>
      </c>
      <c r="CA50" s="462">
        <f t="shared" si="11"/>
        <v>28523.53030783846</v>
      </c>
      <c r="CB50" s="462">
        <f t="shared" si="11"/>
        <v>32009.730299354294</v>
      </c>
      <c r="CC50" s="462">
        <f t="shared" si="11"/>
        <v>32974.387082278336</v>
      </c>
      <c r="CD50" s="462">
        <f t="shared" si="11"/>
        <v>34382.771728785927</v>
      </c>
      <c r="CE50" s="462">
        <f>CE39+CE43+CE47</f>
        <v>35066.039748765805</v>
      </c>
      <c r="CF50" s="462">
        <f>CF39+CF43+CF47</f>
        <v>35833.736193024139</v>
      </c>
      <c r="CG50" s="463">
        <f>CG39+CG43+CG47</f>
        <v>37117.853112957309</v>
      </c>
      <c r="CH50" s="464">
        <f>CH39+CH43+CH47</f>
        <v>38379.890699050156</v>
      </c>
    </row>
    <row r="51" spans="1:86" s="51" customFormat="1" ht="15.6" x14ac:dyDescent="0.3">
      <c r="A51" s="120"/>
      <c r="B51" s="612" t="s">
        <v>909</v>
      </c>
      <c r="D51" s="463"/>
      <c r="E51" s="463"/>
      <c r="F51" s="463"/>
      <c r="G51" s="463"/>
      <c r="H51" s="463"/>
      <c r="I51" s="463"/>
      <c r="J51" s="463"/>
      <c r="K51" s="463"/>
      <c r="L51" s="463"/>
      <c r="M51" s="463"/>
      <c r="N51" s="463"/>
      <c r="O51" s="463"/>
      <c r="P51" s="463"/>
      <c r="Q51" s="463"/>
      <c r="R51" s="463"/>
      <c r="S51" s="463"/>
      <c r="T51" s="463"/>
      <c r="U51" s="463"/>
      <c r="V51" s="463"/>
      <c r="W51" s="463"/>
      <c r="X51" s="463"/>
      <c r="Y51" s="463"/>
      <c r="Z51" s="463"/>
      <c r="AA51" s="463"/>
      <c r="AB51" s="463"/>
      <c r="AC51" s="463"/>
      <c r="AD51" s="463"/>
      <c r="AE51" s="463"/>
      <c r="AF51" s="463"/>
      <c r="AG51" s="463"/>
      <c r="AH51" s="463"/>
      <c r="AI51" s="463"/>
      <c r="AJ51" s="463"/>
      <c r="AK51" s="463"/>
      <c r="AL51" s="463"/>
      <c r="AM51" s="463"/>
      <c r="AN51" s="463"/>
      <c r="AO51" s="463"/>
      <c r="AP51" s="463"/>
      <c r="AQ51" s="463"/>
      <c r="AR51" s="463"/>
      <c r="AS51" s="463"/>
      <c r="AT51" s="463"/>
      <c r="AU51" s="463"/>
      <c r="AV51" s="463"/>
      <c r="AW51" s="463"/>
      <c r="AX51" s="463"/>
      <c r="AY51" s="463"/>
      <c r="AZ51" s="463"/>
      <c r="BA51" s="463"/>
      <c r="BB51" s="463"/>
      <c r="BC51" s="463"/>
      <c r="BD51" s="463"/>
      <c r="BE51" s="463"/>
      <c r="BF51" s="463"/>
      <c r="BG51" s="463"/>
      <c r="BH51" s="463"/>
      <c r="BI51" s="463"/>
      <c r="BJ51" s="463"/>
      <c r="BK51" s="463"/>
      <c r="BL51" s="463"/>
      <c r="BM51" s="463"/>
      <c r="BN51" s="463"/>
      <c r="BO51" s="463"/>
      <c r="BP51" s="463"/>
      <c r="BQ51" s="463"/>
      <c r="BR51" s="463"/>
      <c r="BS51" s="463"/>
      <c r="BT51" s="463"/>
      <c r="BU51" s="463"/>
      <c r="BV51" s="463"/>
      <c r="BW51" s="463">
        <f t="shared" si="11"/>
        <v>1105.3419909633715</v>
      </c>
      <c r="BX51" s="463">
        <f t="shared" si="11"/>
        <v>1241.5891491788029</v>
      </c>
      <c r="BY51" s="463">
        <f t="shared" si="11"/>
        <v>1261.9953605879712</v>
      </c>
      <c r="BZ51" s="463">
        <f t="shared" si="11"/>
        <v>1277.6673457513839</v>
      </c>
      <c r="CA51" s="463">
        <f t="shared" si="11"/>
        <v>1388.9379023483029</v>
      </c>
      <c r="CB51" s="463">
        <f t="shared" si="11"/>
        <v>1503.1025834433026</v>
      </c>
      <c r="CC51" s="463">
        <f t="shared" si="11"/>
        <v>1572.2205031331673</v>
      </c>
      <c r="CD51" s="463">
        <f t="shared" si="11"/>
        <v>1655.9264755733816</v>
      </c>
      <c r="CE51" s="463">
        <f t="shared" si="11"/>
        <v>1702.1475033374545</v>
      </c>
      <c r="CF51" s="463">
        <f t="shared" si="11"/>
        <v>1749.4278385510038</v>
      </c>
      <c r="CG51" s="463">
        <f t="shared" si="11"/>
        <v>1813.965906105605</v>
      </c>
      <c r="CH51" s="464">
        <f t="shared" si="11"/>
        <v>1880.5786441107723</v>
      </c>
    </row>
    <row r="52" spans="1:86" s="51" customFormat="1" ht="15.6" x14ac:dyDescent="0.3">
      <c r="A52" s="120"/>
      <c r="B52" s="612" t="s">
        <v>910</v>
      </c>
      <c r="D52" s="463"/>
      <c r="E52" s="463"/>
      <c r="F52" s="463"/>
      <c r="G52" s="463"/>
      <c r="H52" s="463"/>
      <c r="I52" s="463"/>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3"/>
      <c r="AI52" s="463"/>
      <c r="AJ52" s="463"/>
      <c r="AK52" s="463"/>
      <c r="AL52" s="463"/>
      <c r="AM52" s="463"/>
      <c r="AN52" s="463"/>
      <c r="AO52" s="463"/>
      <c r="AP52" s="463"/>
      <c r="AQ52" s="463"/>
      <c r="AR52" s="463"/>
      <c r="AS52" s="463"/>
      <c r="AT52" s="463"/>
      <c r="AU52" s="463"/>
      <c r="AV52" s="463"/>
      <c r="AW52" s="463"/>
      <c r="AX52" s="463"/>
      <c r="AY52" s="463"/>
      <c r="AZ52" s="463"/>
      <c r="BA52" s="463"/>
      <c r="BB52" s="463"/>
      <c r="BC52" s="463"/>
      <c r="BD52" s="463"/>
      <c r="BE52" s="463"/>
      <c r="BF52" s="463"/>
      <c r="BG52" s="463"/>
      <c r="BH52" s="463"/>
      <c r="BI52" s="463"/>
      <c r="BJ52" s="463"/>
      <c r="BK52" s="463"/>
      <c r="BL52" s="463"/>
      <c r="BM52" s="463"/>
      <c r="BN52" s="463"/>
      <c r="BO52" s="463"/>
      <c r="BP52" s="463"/>
      <c r="BQ52" s="463"/>
      <c r="BR52" s="463"/>
      <c r="BS52" s="463"/>
      <c r="BT52" s="463"/>
      <c r="BU52" s="463"/>
      <c r="BV52" s="463"/>
      <c r="BW52" s="463">
        <f t="shared" si="11"/>
        <v>1865.8041838967206</v>
      </c>
      <c r="BX52" s="463">
        <f t="shared" si="11"/>
        <v>2111.4025600417071</v>
      </c>
      <c r="BY52" s="463">
        <f t="shared" si="11"/>
        <v>2133.2885901470981</v>
      </c>
      <c r="BZ52" s="463">
        <f t="shared" si="11"/>
        <v>2141.4310105506474</v>
      </c>
      <c r="CA52" s="463">
        <f t="shared" si="11"/>
        <v>2275.4742683814798</v>
      </c>
      <c r="CB52" s="463">
        <f t="shared" si="11"/>
        <v>2504.9229922859518</v>
      </c>
      <c r="CC52" s="463">
        <f t="shared" si="11"/>
        <v>2620.993492317014</v>
      </c>
      <c r="CD52" s="463">
        <f t="shared" si="11"/>
        <v>2787.7204446732862</v>
      </c>
      <c r="CE52" s="463">
        <f t="shared" si="11"/>
        <v>2878.8381883440525</v>
      </c>
      <c r="CF52" s="463">
        <f t="shared" si="11"/>
        <v>2966.149585076224</v>
      </c>
      <c r="CG52" s="463">
        <f t="shared" si="11"/>
        <v>3090.611247881061</v>
      </c>
      <c r="CH52" s="464">
        <f t="shared" si="11"/>
        <v>3211.1484775192644</v>
      </c>
    </row>
    <row r="53" spans="1:86" s="51" customFormat="1" ht="26.25" customHeight="1" x14ac:dyDescent="0.3">
      <c r="A53" s="120"/>
      <c r="B53" s="617" t="s">
        <v>911</v>
      </c>
      <c r="D53" s="463"/>
      <c r="E53" s="463"/>
      <c r="F53" s="463"/>
      <c r="G53" s="463"/>
      <c r="H53" s="463"/>
      <c r="I53" s="463"/>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463"/>
      <c r="AI53" s="463"/>
      <c r="AJ53" s="463"/>
      <c r="AK53" s="463"/>
      <c r="AL53" s="463"/>
      <c r="AM53" s="463"/>
      <c r="AN53" s="463"/>
      <c r="AO53" s="463"/>
      <c r="AP53" s="463"/>
      <c r="AQ53" s="463"/>
      <c r="AR53" s="463"/>
      <c r="AS53" s="463"/>
      <c r="AT53" s="463"/>
      <c r="AU53" s="463"/>
      <c r="AV53" s="463"/>
      <c r="AW53" s="463"/>
      <c r="AX53" s="463"/>
      <c r="AY53" s="463"/>
      <c r="AZ53" s="463"/>
      <c r="BA53" s="463"/>
      <c r="BB53" s="463"/>
      <c r="BC53" s="463"/>
      <c r="BD53" s="463"/>
      <c r="BE53" s="463"/>
      <c r="BF53" s="463"/>
      <c r="BG53" s="463"/>
      <c r="BH53" s="463"/>
      <c r="BI53" s="463"/>
      <c r="BJ53" s="463"/>
      <c r="BK53" s="463"/>
      <c r="BL53" s="463"/>
      <c r="BM53" s="463"/>
      <c r="BN53" s="463"/>
      <c r="BO53" s="463"/>
      <c r="BP53" s="463"/>
      <c r="BQ53" s="463"/>
      <c r="BR53" s="463"/>
      <c r="BS53" s="463"/>
      <c r="BT53" s="463"/>
      <c r="BU53" s="463"/>
      <c r="BV53" s="463"/>
      <c r="BW53" s="463"/>
      <c r="BX53" s="463"/>
      <c r="BY53" s="463"/>
      <c r="BZ53" s="463"/>
      <c r="CA53" s="463"/>
      <c r="CB53" s="463"/>
      <c r="CC53" s="463"/>
      <c r="CD53" s="463"/>
      <c r="CE53" s="463"/>
      <c r="CF53" s="463"/>
      <c r="CG53" s="463"/>
      <c r="CH53" s="464"/>
    </row>
    <row r="54" spans="1:86" s="51" customFormat="1" x14ac:dyDescent="0.25">
      <c r="A54" s="120"/>
      <c r="B54" s="72" t="s">
        <v>870</v>
      </c>
      <c r="D54" s="463">
        <f t="shared" ref="D54:AT54" si="12">SUM(D55:D57)</f>
        <v>0</v>
      </c>
      <c r="E54" s="463">
        <f t="shared" si="12"/>
        <v>0</v>
      </c>
      <c r="F54" s="463">
        <f t="shared" si="12"/>
        <v>0</v>
      </c>
      <c r="G54" s="463">
        <f t="shared" si="12"/>
        <v>0</v>
      </c>
      <c r="H54" s="463">
        <f t="shared" si="12"/>
        <v>0</v>
      </c>
      <c r="I54" s="463">
        <f t="shared" si="12"/>
        <v>0</v>
      </c>
      <c r="J54" s="463">
        <f t="shared" si="12"/>
        <v>0</v>
      </c>
      <c r="K54" s="463">
        <f t="shared" si="12"/>
        <v>0</v>
      </c>
      <c r="L54" s="463">
        <f t="shared" si="12"/>
        <v>0</v>
      </c>
      <c r="M54" s="463">
        <f t="shared" si="12"/>
        <v>0</v>
      </c>
      <c r="N54" s="463">
        <f t="shared" si="12"/>
        <v>0</v>
      </c>
      <c r="O54" s="463">
        <f t="shared" si="12"/>
        <v>0</v>
      </c>
      <c r="P54" s="463">
        <f t="shared" si="12"/>
        <v>0</v>
      </c>
      <c r="Q54" s="463">
        <f t="shared" si="12"/>
        <v>0</v>
      </c>
      <c r="R54" s="463">
        <f t="shared" si="12"/>
        <v>0</v>
      </c>
      <c r="S54" s="463">
        <f t="shared" si="12"/>
        <v>0</v>
      </c>
      <c r="T54" s="463">
        <f t="shared" si="12"/>
        <v>0</v>
      </c>
      <c r="U54" s="463">
        <f t="shared" si="12"/>
        <v>0</v>
      </c>
      <c r="V54" s="463">
        <f t="shared" si="12"/>
        <v>0</v>
      </c>
      <c r="W54" s="463">
        <f t="shared" si="12"/>
        <v>0</v>
      </c>
      <c r="X54" s="463">
        <f t="shared" si="12"/>
        <v>0</v>
      </c>
      <c r="Y54" s="463">
        <f t="shared" si="12"/>
        <v>0</v>
      </c>
      <c r="Z54" s="463">
        <f t="shared" si="12"/>
        <v>0</v>
      </c>
      <c r="AA54" s="463">
        <f t="shared" si="12"/>
        <v>0</v>
      </c>
      <c r="AB54" s="463">
        <f t="shared" si="12"/>
        <v>0</v>
      </c>
      <c r="AC54" s="463">
        <f t="shared" si="12"/>
        <v>0</v>
      </c>
      <c r="AD54" s="463">
        <f t="shared" si="12"/>
        <v>0</v>
      </c>
      <c r="AE54" s="463">
        <f t="shared" si="12"/>
        <v>0</v>
      </c>
      <c r="AF54" s="463">
        <f t="shared" si="12"/>
        <v>0</v>
      </c>
      <c r="AG54" s="463">
        <f t="shared" si="12"/>
        <v>0</v>
      </c>
      <c r="AH54" s="463">
        <f t="shared" si="12"/>
        <v>0</v>
      </c>
      <c r="AI54" s="463">
        <f t="shared" si="12"/>
        <v>0</v>
      </c>
      <c r="AJ54" s="463">
        <f t="shared" si="12"/>
        <v>0</v>
      </c>
      <c r="AK54" s="463">
        <f t="shared" si="12"/>
        <v>0</v>
      </c>
      <c r="AL54" s="463">
        <f t="shared" si="12"/>
        <v>0</v>
      </c>
      <c r="AM54" s="463">
        <f t="shared" si="12"/>
        <v>0</v>
      </c>
      <c r="AN54" s="463">
        <f t="shared" si="12"/>
        <v>0</v>
      </c>
      <c r="AO54" s="463">
        <f t="shared" si="12"/>
        <v>0</v>
      </c>
      <c r="AP54" s="463">
        <f t="shared" si="12"/>
        <v>0</v>
      </c>
      <c r="AQ54" s="463">
        <f t="shared" si="12"/>
        <v>0</v>
      </c>
      <c r="AR54" s="463">
        <f t="shared" si="12"/>
        <v>0</v>
      </c>
      <c r="AS54" s="463">
        <f t="shared" si="12"/>
        <v>0</v>
      </c>
      <c r="AT54" s="463">
        <f t="shared" si="12"/>
        <v>0</v>
      </c>
      <c r="AU54" s="463">
        <v>2708.66</v>
      </c>
      <c r="AV54" s="463">
        <v>3535.2440000000001</v>
      </c>
      <c r="AW54" s="463">
        <v>4454.2159999999994</v>
      </c>
      <c r="AX54" s="463">
        <f t="shared" ref="AX54:BT54" si="13">SUM(AX55:AX57)</f>
        <v>5113.3546770751864</v>
      </c>
      <c r="AY54" s="463">
        <f t="shared" si="13"/>
        <v>5651.4439407474802</v>
      </c>
      <c r="AZ54" s="463">
        <f t="shared" si="13"/>
        <v>6028.8879480805444</v>
      </c>
      <c r="BA54" s="463">
        <f t="shared" si="13"/>
        <v>5953.7060448394323</v>
      </c>
      <c r="BB54" s="463">
        <f t="shared" si="13"/>
        <v>5958.6779989229053</v>
      </c>
      <c r="BC54" s="463">
        <f t="shared" si="13"/>
        <v>6007.0621828336034</v>
      </c>
      <c r="BD54" s="463">
        <f t="shared" si="13"/>
        <v>6181.0154254508516</v>
      </c>
      <c r="BE54" s="463">
        <f t="shared" si="13"/>
        <v>6626.9679922369442</v>
      </c>
      <c r="BF54" s="463">
        <f t="shared" si="13"/>
        <v>7599.9883777870036</v>
      </c>
      <c r="BG54" s="463">
        <f t="shared" si="13"/>
        <v>7549.9188525306281</v>
      </c>
      <c r="BH54" s="463">
        <f t="shared" si="13"/>
        <v>12804.77139214534</v>
      </c>
      <c r="BI54" s="463">
        <f t="shared" si="13"/>
        <v>13557.341300000002</v>
      </c>
      <c r="BJ54" s="463">
        <f t="shared" si="13"/>
        <v>14497.841268</v>
      </c>
      <c r="BK54" s="463">
        <f t="shared" si="13"/>
        <v>15410.146448000001</v>
      </c>
      <c r="BL54" s="463">
        <f t="shared" si="13"/>
        <v>16755.202160000001</v>
      </c>
      <c r="BM54" s="463">
        <f t="shared" si="13"/>
        <v>19603.200417</v>
      </c>
      <c r="BN54" s="463">
        <f t="shared" si="13"/>
        <v>21027.491165999996</v>
      </c>
      <c r="BO54" s="463">
        <f t="shared" si="13"/>
        <v>22387.085473999996</v>
      </c>
      <c r="BP54" s="463">
        <f t="shared" si="13"/>
        <v>23452.705895999996</v>
      </c>
      <c r="BQ54" s="463">
        <f t="shared" si="13"/>
        <v>23698.914690999998</v>
      </c>
      <c r="BR54" s="463">
        <f t="shared" si="13"/>
        <v>23752.597499000003</v>
      </c>
      <c r="BS54" s="463">
        <f t="shared" si="13"/>
        <v>23615.447659000001</v>
      </c>
      <c r="BT54" s="463">
        <f t="shared" si="13"/>
        <v>22894.495554000001</v>
      </c>
      <c r="BU54" s="463">
        <f t="shared" ref="BU54:CD54" si="14">SUM(BU55:BU57)</f>
        <v>21676.449412000002</v>
      </c>
      <c r="BV54" s="463">
        <f t="shared" si="14"/>
        <v>20196.804036000001</v>
      </c>
      <c r="BW54" s="463">
        <f t="shared" si="14"/>
        <v>17882.486260350226</v>
      </c>
      <c r="BX54" s="463">
        <f t="shared" si="14"/>
        <v>16878.253154999999</v>
      </c>
      <c r="BY54" s="463">
        <f t="shared" si="14"/>
        <v>15623.272476154336</v>
      </c>
      <c r="BZ54" s="463">
        <f t="shared" si="14"/>
        <v>15000.41679230117</v>
      </c>
      <c r="CA54" s="463">
        <f t="shared" si="14"/>
        <v>15057.410979425917</v>
      </c>
      <c r="CB54" s="463">
        <f t="shared" si="14"/>
        <v>14650.562167171069</v>
      </c>
      <c r="CC54" s="463">
        <f t="shared" si="14"/>
        <v>12103.25416378887</v>
      </c>
      <c r="CD54" s="463">
        <f t="shared" si="14"/>
        <v>11643.398000377754</v>
      </c>
      <c r="CE54" s="463">
        <f>SUM(CE55:CE57)</f>
        <v>11969.475743895273</v>
      </c>
      <c r="CF54" s="463">
        <f>SUM(CF55:CF57)</f>
        <v>12352.112531843559</v>
      </c>
      <c r="CG54" s="463">
        <f>SUM(CG55:CG57)</f>
        <v>12950.142299504549</v>
      </c>
      <c r="CH54" s="464">
        <f>SUM(CH55:CH57)</f>
        <v>13368.201150582998</v>
      </c>
    </row>
    <row r="55" spans="1:86" s="51" customFormat="1" x14ac:dyDescent="0.25">
      <c r="A55" s="120"/>
      <c r="B55" s="238" t="s">
        <v>912</v>
      </c>
      <c r="D55" s="463" t="s">
        <v>616</v>
      </c>
      <c r="E55" s="463" t="s">
        <v>616</v>
      </c>
      <c r="F55" s="463" t="s">
        <v>616</v>
      </c>
      <c r="G55" s="463" t="s">
        <v>616</v>
      </c>
      <c r="H55" s="463" t="s">
        <v>616</v>
      </c>
      <c r="I55" s="463" t="s">
        <v>616</v>
      </c>
      <c r="J55" s="463" t="s">
        <v>616</v>
      </c>
      <c r="K55" s="463" t="s">
        <v>616</v>
      </c>
      <c r="L55" s="463" t="s">
        <v>616</v>
      </c>
      <c r="M55" s="463" t="s">
        <v>616</v>
      </c>
      <c r="N55" s="463" t="s">
        <v>616</v>
      </c>
      <c r="O55" s="463" t="s">
        <v>616</v>
      </c>
      <c r="P55" s="463" t="s">
        <v>616</v>
      </c>
      <c r="Q55" s="463" t="s">
        <v>616</v>
      </c>
      <c r="R55" s="463" t="s">
        <v>616</v>
      </c>
      <c r="S55" s="463" t="s">
        <v>616</v>
      </c>
      <c r="T55" s="463" t="s">
        <v>616</v>
      </c>
      <c r="U55" s="463" t="s">
        <v>616</v>
      </c>
      <c r="V55" s="463" t="s">
        <v>616</v>
      </c>
      <c r="W55" s="463" t="s">
        <v>616</v>
      </c>
      <c r="X55" s="463" t="s">
        <v>616</v>
      </c>
      <c r="Y55" s="463" t="s">
        <v>616</v>
      </c>
      <c r="Z55" s="463" t="s">
        <v>616</v>
      </c>
      <c r="AA55" s="463" t="s">
        <v>616</v>
      </c>
      <c r="AB55" s="463" t="s">
        <v>616</v>
      </c>
      <c r="AC55" s="463" t="s">
        <v>616</v>
      </c>
      <c r="AD55" s="463" t="s">
        <v>616</v>
      </c>
      <c r="AE55" s="463" t="s">
        <v>616</v>
      </c>
      <c r="AF55" s="463" t="s">
        <v>616</v>
      </c>
      <c r="AG55" s="463" t="s">
        <v>616</v>
      </c>
      <c r="AH55" s="463" t="s">
        <v>616</v>
      </c>
      <c r="AI55" s="463" t="s">
        <v>616</v>
      </c>
      <c r="AJ55" s="463" t="s">
        <v>616</v>
      </c>
      <c r="AK55" s="463" t="s">
        <v>616</v>
      </c>
      <c r="AL55" s="463" t="s">
        <v>616</v>
      </c>
      <c r="AM55" s="463" t="s">
        <v>616</v>
      </c>
      <c r="AN55" s="463" t="s">
        <v>616</v>
      </c>
      <c r="AO55" s="463" t="s">
        <v>616</v>
      </c>
      <c r="AP55" s="463" t="s">
        <v>616</v>
      </c>
      <c r="AQ55" s="463" t="s">
        <v>616</v>
      </c>
      <c r="AR55" s="463" t="s">
        <v>616</v>
      </c>
      <c r="AS55" s="463" t="s">
        <v>616</v>
      </c>
      <c r="AT55" s="463" t="s">
        <v>616</v>
      </c>
      <c r="AU55" s="463" t="s">
        <v>616</v>
      </c>
      <c r="AV55" s="463" t="s">
        <v>616</v>
      </c>
      <c r="AW55" s="463" t="s">
        <v>616</v>
      </c>
      <c r="AX55" s="463">
        <v>4429.415416868932</v>
      </c>
      <c r="AY55" s="463">
        <v>4968.5965239301477</v>
      </c>
      <c r="AZ55" s="463">
        <v>5313.8474070000002</v>
      </c>
      <c r="BA55" s="463">
        <v>5219.4321618548292</v>
      </c>
      <c r="BB55" s="463">
        <v>5207.4534479525946</v>
      </c>
      <c r="BC55" s="463">
        <v>5247.5654994292272</v>
      </c>
      <c r="BD55" s="463">
        <v>5411.0352473970588</v>
      </c>
      <c r="BE55" s="463">
        <v>5803.9106138518118</v>
      </c>
      <c r="BF55" s="463">
        <v>6684.2752928831515</v>
      </c>
      <c r="BG55" s="463">
        <v>6757.0424057892933</v>
      </c>
      <c r="BH55" s="463">
        <v>7812.838736879773</v>
      </c>
      <c r="BI55" s="463">
        <v>8496.7527129999999</v>
      </c>
      <c r="BJ55" s="463">
        <v>9293.8341270000001</v>
      </c>
      <c r="BK55" s="463">
        <v>10107.739526000001</v>
      </c>
      <c r="BL55" s="463">
        <v>11544.045435999999</v>
      </c>
      <c r="BM55" s="463">
        <v>14280.365131999999</v>
      </c>
      <c r="BN55" s="463">
        <v>15754.283516999996</v>
      </c>
      <c r="BO55" s="463">
        <v>16935.230993999998</v>
      </c>
      <c r="BP55" s="463">
        <v>17703.513562999997</v>
      </c>
      <c r="BQ55" s="463">
        <v>17883.090279</v>
      </c>
      <c r="BR55" s="463">
        <v>17907.511554000001</v>
      </c>
      <c r="BS55" s="463">
        <v>17818.636347000003</v>
      </c>
      <c r="BT55" s="463">
        <v>17252.238771999997</v>
      </c>
      <c r="BU55" s="463">
        <v>16398.714596000002</v>
      </c>
      <c r="BV55" s="463">
        <v>15207.664475000001</v>
      </c>
      <c r="BW55" s="463">
        <v>13270.088346350225</v>
      </c>
      <c r="BX55" s="463">
        <v>12461.907048999998</v>
      </c>
      <c r="BY55" s="463">
        <v>11475.574670124281</v>
      </c>
      <c r="BZ55" s="463">
        <v>10946.477184692423</v>
      </c>
      <c r="CA55" s="463">
        <v>10934.857850230463</v>
      </c>
      <c r="CB55" s="463">
        <v>10445.206473278544</v>
      </c>
      <c r="CC55" s="463">
        <v>8631.278000903616</v>
      </c>
      <c r="CD55" s="463">
        <v>8378.5646248695102</v>
      </c>
      <c r="CE55" s="463">
        <v>8621.4431184415425</v>
      </c>
      <c r="CF55" s="463">
        <v>8904.1244430422921</v>
      </c>
      <c r="CG55" s="463">
        <v>9341.2960027158842</v>
      </c>
      <c r="CH55" s="464">
        <v>9645.3707369583935</v>
      </c>
    </row>
    <row r="56" spans="1:86" s="51" customFormat="1" x14ac:dyDescent="0.25">
      <c r="A56" s="120"/>
      <c r="B56" s="238" t="s">
        <v>913</v>
      </c>
      <c r="D56" s="463" t="s">
        <v>616</v>
      </c>
      <c r="E56" s="463" t="s">
        <v>616</v>
      </c>
      <c r="F56" s="463" t="s">
        <v>616</v>
      </c>
      <c r="G56" s="463" t="s">
        <v>616</v>
      </c>
      <c r="H56" s="463" t="s">
        <v>616</v>
      </c>
      <c r="I56" s="463" t="s">
        <v>616</v>
      </c>
      <c r="J56" s="463" t="s">
        <v>616</v>
      </c>
      <c r="K56" s="463" t="s">
        <v>616</v>
      </c>
      <c r="L56" s="463" t="s">
        <v>616</v>
      </c>
      <c r="M56" s="463" t="s">
        <v>616</v>
      </c>
      <c r="N56" s="463" t="s">
        <v>616</v>
      </c>
      <c r="O56" s="463" t="s">
        <v>616</v>
      </c>
      <c r="P56" s="463" t="s">
        <v>616</v>
      </c>
      <c r="Q56" s="463" t="s">
        <v>616</v>
      </c>
      <c r="R56" s="463" t="s">
        <v>616</v>
      </c>
      <c r="S56" s="463" t="s">
        <v>616</v>
      </c>
      <c r="T56" s="463" t="s">
        <v>616</v>
      </c>
      <c r="U56" s="463" t="s">
        <v>616</v>
      </c>
      <c r="V56" s="463" t="s">
        <v>616</v>
      </c>
      <c r="W56" s="463" t="s">
        <v>616</v>
      </c>
      <c r="X56" s="463" t="s">
        <v>616</v>
      </c>
      <c r="Y56" s="463" t="s">
        <v>616</v>
      </c>
      <c r="Z56" s="463" t="s">
        <v>616</v>
      </c>
      <c r="AA56" s="463" t="s">
        <v>616</v>
      </c>
      <c r="AB56" s="463" t="s">
        <v>616</v>
      </c>
      <c r="AC56" s="463" t="s">
        <v>616</v>
      </c>
      <c r="AD56" s="463" t="s">
        <v>616</v>
      </c>
      <c r="AE56" s="463" t="s">
        <v>616</v>
      </c>
      <c r="AF56" s="463" t="s">
        <v>616</v>
      </c>
      <c r="AG56" s="463" t="s">
        <v>616</v>
      </c>
      <c r="AH56" s="463" t="s">
        <v>616</v>
      </c>
      <c r="AI56" s="463" t="s">
        <v>616</v>
      </c>
      <c r="AJ56" s="463" t="s">
        <v>616</v>
      </c>
      <c r="AK56" s="463" t="s">
        <v>616</v>
      </c>
      <c r="AL56" s="463" t="s">
        <v>616</v>
      </c>
      <c r="AM56" s="463" t="s">
        <v>616</v>
      </c>
      <c r="AN56" s="463" t="s">
        <v>616</v>
      </c>
      <c r="AO56" s="463" t="s">
        <v>616</v>
      </c>
      <c r="AP56" s="463" t="s">
        <v>616</v>
      </c>
      <c r="AQ56" s="463" t="s">
        <v>616</v>
      </c>
      <c r="AR56" s="463" t="s">
        <v>616</v>
      </c>
      <c r="AS56" s="463" t="s">
        <v>616</v>
      </c>
      <c r="AT56" s="463" t="s">
        <v>616</v>
      </c>
      <c r="AU56" s="463" t="s">
        <v>616</v>
      </c>
      <c r="AV56" s="463" t="s">
        <v>616</v>
      </c>
      <c r="AW56" s="463" t="s">
        <v>616</v>
      </c>
      <c r="AX56" s="463">
        <v>97.835934361254431</v>
      </c>
      <c r="AY56" s="463">
        <v>92.96147905233147</v>
      </c>
      <c r="AZ56" s="463">
        <v>95.657403645544264</v>
      </c>
      <c r="BA56" s="463">
        <v>90.424803879432829</v>
      </c>
      <c r="BB56" s="463">
        <v>106.58802431385607</v>
      </c>
      <c r="BC56" s="463">
        <v>116.47249782937627</v>
      </c>
      <c r="BD56" s="463">
        <v>125.77455034379273</v>
      </c>
      <c r="BE56" s="463">
        <v>168.56066903013232</v>
      </c>
      <c r="BF56" s="463">
        <v>232.54356990385213</v>
      </c>
      <c r="BG56" s="463">
        <v>301.1443687413348</v>
      </c>
      <c r="BH56" s="463">
        <v>446.74966326556677</v>
      </c>
      <c r="BI56" s="463">
        <v>543.66435000000001</v>
      </c>
      <c r="BJ56" s="463">
        <v>611.69554699999992</v>
      </c>
      <c r="BK56" s="463">
        <v>646.66085999999996</v>
      </c>
      <c r="BL56" s="463">
        <v>596.97222399999998</v>
      </c>
      <c r="BM56" s="463">
        <v>527.91480200000001</v>
      </c>
      <c r="BN56" s="463">
        <v>451.205443</v>
      </c>
      <c r="BO56" s="463">
        <v>478.69337500000006</v>
      </c>
      <c r="BP56" s="463">
        <v>516.43352000000016</v>
      </c>
      <c r="BQ56" s="463">
        <v>557.09083299999986</v>
      </c>
      <c r="BR56" s="463">
        <v>585.29426899999999</v>
      </c>
      <c r="BS56" s="463">
        <v>633.61245500000007</v>
      </c>
      <c r="BT56" s="463">
        <v>663.14482100000009</v>
      </c>
      <c r="BU56" s="463">
        <v>566.02567199999999</v>
      </c>
      <c r="BV56" s="463">
        <v>608.47759739999992</v>
      </c>
      <c r="BW56" s="463">
        <v>685.66899900000021</v>
      </c>
      <c r="BX56" s="463">
        <v>763.61144999999988</v>
      </c>
      <c r="BY56" s="463">
        <v>747.99928774979605</v>
      </c>
      <c r="BZ56" s="463">
        <v>779.02574864999565</v>
      </c>
      <c r="CA56" s="463">
        <v>839.73639239212389</v>
      </c>
      <c r="CB56" s="463">
        <v>981.34459752440262</v>
      </c>
      <c r="CC56" s="463">
        <v>1071.0708331885212</v>
      </c>
      <c r="CD56" s="463">
        <v>1128.9026049365709</v>
      </c>
      <c r="CE56" s="463">
        <v>1191.517809072822</v>
      </c>
      <c r="CF56" s="463">
        <v>1251.5447427963049</v>
      </c>
      <c r="CG56" s="463">
        <v>1327.838366087444</v>
      </c>
      <c r="CH56" s="464">
        <v>1381.3401119905809</v>
      </c>
    </row>
    <row r="57" spans="1:86" s="51" customFormat="1" x14ac:dyDescent="0.25">
      <c r="A57" s="120"/>
      <c r="B57" s="238" t="s">
        <v>914</v>
      </c>
      <c r="D57" s="463" t="s">
        <v>616</v>
      </c>
      <c r="E57" s="463" t="s">
        <v>616</v>
      </c>
      <c r="F57" s="463" t="s">
        <v>616</v>
      </c>
      <c r="G57" s="463" t="s">
        <v>616</v>
      </c>
      <c r="H57" s="463" t="s">
        <v>616</v>
      </c>
      <c r="I57" s="463" t="s">
        <v>616</v>
      </c>
      <c r="J57" s="463" t="s">
        <v>616</v>
      </c>
      <c r="K57" s="463" t="s">
        <v>616</v>
      </c>
      <c r="L57" s="463" t="s">
        <v>616</v>
      </c>
      <c r="M57" s="463" t="s">
        <v>616</v>
      </c>
      <c r="N57" s="463" t="s">
        <v>616</v>
      </c>
      <c r="O57" s="463" t="s">
        <v>616</v>
      </c>
      <c r="P57" s="463" t="s">
        <v>616</v>
      </c>
      <c r="Q57" s="463" t="s">
        <v>616</v>
      </c>
      <c r="R57" s="463" t="s">
        <v>616</v>
      </c>
      <c r="S57" s="463" t="s">
        <v>616</v>
      </c>
      <c r="T57" s="463" t="s">
        <v>616</v>
      </c>
      <c r="U57" s="463" t="s">
        <v>616</v>
      </c>
      <c r="V57" s="463" t="s">
        <v>616</v>
      </c>
      <c r="W57" s="463" t="s">
        <v>616</v>
      </c>
      <c r="X57" s="463" t="s">
        <v>616</v>
      </c>
      <c r="Y57" s="463" t="s">
        <v>616</v>
      </c>
      <c r="Z57" s="463" t="s">
        <v>616</v>
      </c>
      <c r="AA57" s="463" t="s">
        <v>616</v>
      </c>
      <c r="AB57" s="463" t="s">
        <v>616</v>
      </c>
      <c r="AC57" s="463" t="s">
        <v>616</v>
      </c>
      <c r="AD57" s="463" t="s">
        <v>616</v>
      </c>
      <c r="AE57" s="463" t="s">
        <v>616</v>
      </c>
      <c r="AF57" s="463" t="s">
        <v>616</v>
      </c>
      <c r="AG57" s="463" t="s">
        <v>616</v>
      </c>
      <c r="AH57" s="463" t="s">
        <v>616</v>
      </c>
      <c r="AI57" s="463" t="s">
        <v>616</v>
      </c>
      <c r="AJ57" s="463" t="s">
        <v>616</v>
      </c>
      <c r="AK57" s="463" t="s">
        <v>616</v>
      </c>
      <c r="AL57" s="463" t="s">
        <v>616</v>
      </c>
      <c r="AM57" s="463" t="s">
        <v>616</v>
      </c>
      <c r="AN57" s="463" t="s">
        <v>616</v>
      </c>
      <c r="AO57" s="463" t="s">
        <v>616</v>
      </c>
      <c r="AP57" s="463" t="s">
        <v>616</v>
      </c>
      <c r="AQ57" s="463" t="s">
        <v>616</v>
      </c>
      <c r="AR57" s="463" t="s">
        <v>616</v>
      </c>
      <c r="AS57" s="463" t="s">
        <v>616</v>
      </c>
      <c r="AT57" s="463" t="s">
        <v>616</v>
      </c>
      <c r="AU57" s="463" t="s">
        <v>616</v>
      </c>
      <c r="AV57" s="463" t="s">
        <v>616</v>
      </c>
      <c r="AW57" s="463" t="s">
        <v>616</v>
      </c>
      <c r="AX57" s="463">
        <v>586.10332584499997</v>
      </c>
      <c r="AY57" s="463">
        <v>589.88593776500011</v>
      </c>
      <c r="AZ57" s="463">
        <v>619.38313743499998</v>
      </c>
      <c r="BA57" s="463">
        <v>643.84907910517018</v>
      </c>
      <c r="BB57" s="463">
        <v>644.63652665645463</v>
      </c>
      <c r="BC57" s="463">
        <v>643.02418557499993</v>
      </c>
      <c r="BD57" s="463">
        <v>644.20562771000004</v>
      </c>
      <c r="BE57" s="463">
        <v>654.49670935500001</v>
      </c>
      <c r="BF57" s="463">
        <v>683.16951500000005</v>
      </c>
      <c r="BG57" s="463">
        <v>491.732078</v>
      </c>
      <c r="BH57" s="463">
        <v>4545.182992</v>
      </c>
      <c r="BI57" s="463">
        <v>4516.9242370000011</v>
      </c>
      <c r="BJ57" s="463">
        <v>4592.3115940000016</v>
      </c>
      <c r="BK57" s="463">
        <v>4655.7460620000002</v>
      </c>
      <c r="BL57" s="463">
        <v>4614.1845000000012</v>
      </c>
      <c r="BM57" s="463">
        <v>4794.9204830000017</v>
      </c>
      <c r="BN57" s="463">
        <v>4822.0022060000001</v>
      </c>
      <c r="BO57" s="463">
        <v>4973.1611050000001</v>
      </c>
      <c r="BP57" s="463">
        <v>5232.7588130000004</v>
      </c>
      <c r="BQ57" s="463">
        <v>5258.7335790000016</v>
      </c>
      <c r="BR57" s="463">
        <v>5259.7916759999998</v>
      </c>
      <c r="BS57" s="463">
        <v>5163.1988570000003</v>
      </c>
      <c r="BT57" s="463">
        <v>4979.1119610000005</v>
      </c>
      <c r="BU57" s="463">
        <v>4711.7091439999995</v>
      </c>
      <c r="BV57" s="463">
        <v>4380.6619635999978</v>
      </c>
      <c r="BW57" s="463">
        <v>3926.7289149999997</v>
      </c>
      <c r="BX57" s="463">
        <v>3652.7346560000005</v>
      </c>
      <c r="BY57" s="463">
        <v>3399.6985182802591</v>
      </c>
      <c r="BZ57" s="463">
        <v>3274.9138589587506</v>
      </c>
      <c r="CA57" s="463">
        <v>3282.8167368033301</v>
      </c>
      <c r="CB57" s="463">
        <v>3224.0110963681209</v>
      </c>
      <c r="CC57" s="463">
        <v>2400.9053296967318</v>
      </c>
      <c r="CD57" s="463">
        <v>2135.9307705716728</v>
      </c>
      <c r="CE57" s="463">
        <v>2156.5148163809085</v>
      </c>
      <c r="CF57" s="463">
        <v>2196.4433460049613</v>
      </c>
      <c r="CG57" s="463">
        <v>2281.0079307012206</v>
      </c>
      <c r="CH57" s="464">
        <v>2341.490301634024</v>
      </c>
    </row>
    <row r="58" spans="1:86" s="51" customFormat="1" ht="24.75" customHeight="1" x14ac:dyDescent="0.25">
      <c r="A58" s="120"/>
      <c r="B58" s="72" t="s">
        <v>871</v>
      </c>
      <c r="D58" s="463">
        <f t="shared" ref="D58:AI58" si="15">SUM(D59:D61)</f>
        <v>0</v>
      </c>
      <c r="E58" s="463">
        <f t="shared" si="15"/>
        <v>0</v>
      </c>
      <c r="F58" s="463">
        <f t="shared" si="15"/>
        <v>0</v>
      </c>
      <c r="G58" s="463">
        <f t="shared" si="15"/>
        <v>0</v>
      </c>
      <c r="H58" s="463">
        <f t="shared" si="15"/>
        <v>0</v>
      </c>
      <c r="I58" s="463">
        <f t="shared" si="15"/>
        <v>0</v>
      </c>
      <c r="J58" s="463">
        <f t="shared" si="15"/>
        <v>0</v>
      </c>
      <c r="K58" s="463">
        <f t="shared" si="15"/>
        <v>0</v>
      </c>
      <c r="L58" s="463">
        <f t="shared" si="15"/>
        <v>0</v>
      </c>
      <c r="M58" s="463">
        <f t="shared" si="15"/>
        <v>0</v>
      </c>
      <c r="N58" s="463">
        <f t="shared" si="15"/>
        <v>0</v>
      </c>
      <c r="O58" s="463">
        <f t="shared" si="15"/>
        <v>0</v>
      </c>
      <c r="P58" s="463">
        <f t="shared" si="15"/>
        <v>0</v>
      </c>
      <c r="Q58" s="463">
        <f t="shared" si="15"/>
        <v>0</v>
      </c>
      <c r="R58" s="463">
        <f t="shared" si="15"/>
        <v>0</v>
      </c>
      <c r="S58" s="463">
        <f t="shared" si="15"/>
        <v>0</v>
      </c>
      <c r="T58" s="463">
        <f t="shared" si="15"/>
        <v>0</v>
      </c>
      <c r="U58" s="463">
        <f t="shared" si="15"/>
        <v>0</v>
      </c>
      <c r="V58" s="463">
        <f t="shared" si="15"/>
        <v>0</v>
      </c>
      <c r="W58" s="463">
        <f t="shared" si="15"/>
        <v>0</v>
      </c>
      <c r="X58" s="463">
        <f t="shared" si="15"/>
        <v>0</v>
      </c>
      <c r="Y58" s="463">
        <f t="shared" si="15"/>
        <v>0</v>
      </c>
      <c r="Z58" s="463">
        <f t="shared" si="15"/>
        <v>0</v>
      </c>
      <c r="AA58" s="463">
        <f t="shared" si="15"/>
        <v>0</v>
      </c>
      <c r="AB58" s="463">
        <f t="shared" si="15"/>
        <v>0</v>
      </c>
      <c r="AC58" s="463">
        <f t="shared" si="15"/>
        <v>0</v>
      </c>
      <c r="AD58" s="463">
        <f t="shared" si="15"/>
        <v>0</v>
      </c>
      <c r="AE58" s="463">
        <f t="shared" si="15"/>
        <v>0</v>
      </c>
      <c r="AF58" s="463">
        <f t="shared" si="15"/>
        <v>0</v>
      </c>
      <c r="AG58" s="463">
        <f t="shared" si="15"/>
        <v>0</v>
      </c>
      <c r="AH58" s="463">
        <f t="shared" si="15"/>
        <v>0</v>
      </c>
      <c r="AI58" s="463">
        <f t="shared" si="15"/>
        <v>0</v>
      </c>
      <c r="AJ58" s="463">
        <f t="shared" ref="AJ58:CH58" si="16">SUM(AJ59:AJ61)</f>
        <v>0</v>
      </c>
      <c r="AK58" s="463">
        <f t="shared" si="16"/>
        <v>0</v>
      </c>
      <c r="AL58" s="463">
        <f t="shared" si="16"/>
        <v>0</v>
      </c>
      <c r="AM58" s="463">
        <f t="shared" si="16"/>
        <v>0</v>
      </c>
      <c r="AN58" s="463">
        <f t="shared" si="16"/>
        <v>0</v>
      </c>
      <c r="AO58" s="463">
        <f t="shared" si="16"/>
        <v>0</v>
      </c>
      <c r="AP58" s="463">
        <f t="shared" si="16"/>
        <v>0</v>
      </c>
      <c r="AQ58" s="463">
        <f t="shared" si="16"/>
        <v>0</v>
      </c>
      <c r="AR58" s="463">
        <f t="shared" si="16"/>
        <v>0</v>
      </c>
      <c r="AS58" s="463">
        <f t="shared" si="16"/>
        <v>0</v>
      </c>
      <c r="AT58" s="463">
        <f t="shared" si="16"/>
        <v>0</v>
      </c>
      <c r="AU58" s="463">
        <f t="shared" si="16"/>
        <v>3649.9919999999997</v>
      </c>
      <c r="AV58" s="463">
        <f t="shared" si="16"/>
        <v>4276.851999999999</v>
      </c>
      <c r="AW58" s="463">
        <f t="shared" si="16"/>
        <v>4762.6290000000017</v>
      </c>
      <c r="AX58" s="463">
        <f t="shared" si="16"/>
        <v>4989.8812429248146</v>
      </c>
      <c r="AY58" s="463">
        <f t="shared" si="16"/>
        <v>5223.2227532525258</v>
      </c>
      <c r="AZ58" s="463">
        <f t="shared" si="16"/>
        <v>5350.8740169194498</v>
      </c>
      <c r="BA58" s="463">
        <f t="shared" si="16"/>
        <v>5222.6900781605664</v>
      </c>
      <c r="BB58" s="463">
        <f t="shared" si="16"/>
        <v>5106.1262210770974</v>
      </c>
      <c r="BC58" s="463">
        <f t="shared" si="16"/>
        <v>5057.0168972702568</v>
      </c>
      <c r="BD58" s="463">
        <f t="shared" si="16"/>
        <v>4981.3293010757343</v>
      </c>
      <c r="BE58" s="463">
        <f t="shared" si="16"/>
        <v>4961.6985451279334</v>
      </c>
      <c r="BF58" s="463">
        <f t="shared" si="16"/>
        <v>5036.3023338939556</v>
      </c>
      <c r="BG58" s="463">
        <f t="shared" si="16"/>
        <v>4791.5473475060626</v>
      </c>
      <c r="BH58" s="463">
        <f t="shared" si="16"/>
        <v>352.83686502826782</v>
      </c>
      <c r="BI58" s="463">
        <f t="shared" si="16"/>
        <v>370.8638349999992</v>
      </c>
      <c r="BJ58" s="463">
        <f t="shared" si="16"/>
        <v>342.7063180000041</v>
      </c>
      <c r="BK58" s="463">
        <f t="shared" si="16"/>
        <v>321.65414699999565</v>
      </c>
      <c r="BL58" s="463">
        <f t="shared" si="16"/>
        <v>348.23900200000571</v>
      </c>
      <c r="BM58" s="463">
        <f t="shared" si="16"/>
        <v>386.0307610000018</v>
      </c>
      <c r="BN58" s="463">
        <f t="shared" si="16"/>
        <v>399.49913500000184</v>
      </c>
      <c r="BO58" s="463">
        <f t="shared" si="16"/>
        <v>433.20464900001389</v>
      </c>
      <c r="BP58" s="463">
        <f t="shared" si="16"/>
        <v>446.92571600000156</v>
      </c>
      <c r="BQ58" s="463">
        <f t="shared" si="16"/>
        <v>470.89298200000121</v>
      </c>
      <c r="BR58" s="463">
        <f t="shared" si="16"/>
        <v>563.96805599999789</v>
      </c>
      <c r="BS58" s="463">
        <f t="shared" si="16"/>
        <v>628.2659879999992</v>
      </c>
      <c r="BT58" s="463">
        <f t="shared" si="16"/>
        <v>546.10436500000287</v>
      </c>
      <c r="BU58" s="463">
        <f t="shared" si="16"/>
        <v>624.77080199999909</v>
      </c>
      <c r="BV58" s="463">
        <f t="shared" si="16"/>
        <v>533.01791499999672</v>
      </c>
      <c r="BW58" s="463">
        <f t="shared" si="16"/>
        <v>496.51820399999997</v>
      </c>
      <c r="BX58" s="463">
        <f t="shared" si="16"/>
        <v>456.04254800000126</v>
      </c>
      <c r="BY58" s="463">
        <f t="shared" si="16"/>
        <v>502.48501104114621</v>
      </c>
      <c r="BZ58" s="463">
        <f t="shared" si="16"/>
        <v>578.7358527702454</v>
      </c>
      <c r="CA58" s="463">
        <f t="shared" si="16"/>
        <v>715.18356803634742</v>
      </c>
      <c r="CB58" s="463">
        <f t="shared" si="16"/>
        <v>803.96522805563836</v>
      </c>
      <c r="CC58" s="463">
        <f t="shared" si="16"/>
        <v>789.59748055248565</v>
      </c>
      <c r="CD58" s="463">
        <f t="shared" si="16"/>
        <v>830.84429891964828</v>
      </c>
      <c r="CE58" s="463">
        <f t="shared" si="16"/>
        <v>864.64472273156389</v>
      </c>
      <c r="CF58" s="463">
        <f t="shared" si="16"/>
        <v>900.77492036399053</v>
      </c>
      <c r="CG58" s="463">
        <f t="shared" si="16"/>
        <v>949.1894524074869</v>
      </c>
      <c r="CH58" s="464">
        <f t="shared" si="16"/>
        <v>978.54763195025407</v>
      </c>
    </row>
    <row r="59" spans="1:86" s="51" customFormat="1" x14ac:dyDescent="0.25">
      <c r="A59" s="120"/>
      <c r="B59" s="238" t="s">
        <v>915</v>
      </c>
      <c r="D59" s="463" t="s">
        <v>616</v>
      </c>
      <c r="E59" s="463" t="s">
        <v>616</v>
      </c>
      <c r="F59" s="463" t="s">
        <v>616</v>
      </c>
      <c r="G59" s="463" t="s">
        <v>616</v>
      </c>
      <c r="H59" s="463" t="s">
        <v>616</v>
      </c>
      <c r="I59" s="463" t="s">
        <v>616</v>
      </c>
      <c r="J59" s="463" t="s">
        <v>616</v>
      </c>
      <c r="K59" s="463" t="s">
        <v>616</v>
      </c>
      <c r="L59" s="463" t="s">
        <v>616</v>
      </c>
      <c r="M59" s="463" t="s">
        <v>616</v>
      </c>
      <c r="N59" s="463" t="s">
        <v>616</v>
      </c>
      <c r="O59" s="463" t="s">
        <v>616</v>
      </c>
      <c r="P59" s="463" t="s">
        <v>616</v>
      </c>
      <c r="Q59" s="463" t="s">
        <v>616</v>
      </c>
      <c r="R59" s="463" t="s">
        <v>616</v>
      </c>
      <c r="S59" s="463" t="s">
        <v>616</v>
      </c>
      <c r="T59" s="463" t="s">
        <v>616</v>
      </c>
      <c r="U59" s="463" t="s">
        <v>616</v>
      </c>
      <c r="V59" s="463" t="s">
        <v>616</v>
      </c>
      <c r="W59" s="463" t="s">
        <v>616</v>
      </c>
      <c r="X59" s="463" t="s">
        <v>616</v>
      </c>
      <c r="Y59" s="463" t="s">
        <v>616</v>
      </c>
      <c r="Z59" s="463" t="s">
        <v>616</v>
      </c>
      <c r="AA59" s="463" t="s">
        <v>616</v>
      </c>
      <c r="AB59" s="463" t="s">
        <v>616</v>
      </c>
      <c r="AC59" s="463" t="s">
        <v>616</v>
      </c>
      <c r="AD59" s="463" t="s">
        <v>616</v>
      </c>
      <c r="AE59" s="463" t="s">
        <v>616</v>
      </c>
      <c r="AF59" s="463" t="s">
        <v>616</v>
      </c>
      <c r="AG59" s="463" t="s">
        <v>616</v>
      </c>
      <c r="AH59" s="463" t="s">
        <v>616</v>
      </c>
      <c r="AI59" s="463" t="s">
        <v>616</v>
      </c>
      <c r="AJ59" s="463" t="s">
        <v>616</v>
      </c>
      <c r="AK59" s="463" t="s">
        <v>616</v>
      </c>
      <c r="AL59" s="463" t="s">
        <v>616</v>
      </c>
      <c r="AM59" s="463" t="s">
        <v>616</v>
      </c>
      <c r="AN59" s="463" t="s">
        <v>616</v>
      </c>
      <c r="AO59" s="463" t="s">
        <v>616</v>
      </c>
      <c r="AP59" s="463" t="s">
        <v>616</v>
      </c>
      <c r="AQ59" s="463" t="s">
        <v>616</v>
      </c>
      <c r="AR59" s="463" t="s">
        <v>616</v>
      </c>
      <c r="AS59" s="463" t="s">
        <v>616</v>
      </c>
      <c r="AT59" s="463" t="s">
        <v>616</v>
      </c>
      <c r="AU59" s="463">
        <v>3114.1550000000002</v>
      </c>
      <c r="AV59" s="463">
        <v>3633.5120000000002</v>
      </c>
      <c r="AW59" s="463">
        <v>4037.9810000000002</v>
      </c>
      <c r="AX59" s="463">
        <v>4226.3026981393186</v>
      </c>
      <c r="AY59" s="463">
        <v>4421.0604006604308</v>
      </c>
      <c r="AZ59" s="463">
        <v>4534.5630379493414</v>
      </c>
      <c r="BA59" s="463">
        <v>4441.312006402869</v>
      </c>
      <c r="BB59" s="463">
        <v>4315.8404802199366</v>
      </c>
      <c r="BC59" s="463">
        <v>4240.8678359897649</v>
      </c>
      <c r="BD59" s="463">
        <v>4129.9407028060114</v>
      </c>
      <c r="BE59" s="463">
        <v>4079.0531644913372</v>
      </c>
      <c r="BF59" s="463">
        <v>4096.7528282306994</v>
      </c>
      <c r="BG59" s="463">
        <v>3844.8726073335538</v>
      </c>
      <c r="BH59" s="463" t="s">
        <v>616</v>
      </c>
      <c r="BI59" s="463" t="s">
        <v>616</v>
      </c>
      <c r="BJ59" s="463" t="s">
        <v>616</v>
      </c>
      <c r="BK59" s="463" t="s">
        <v>616</v>
      </c>
      <c r="BL59" s="463" t="s">
        <v>616</v>
      </c>
      <c r="BM59" s="463" t="s">
        <v>616</v>
      </c>
      <c r="BN59" s="463" t="s">
        <v>616</v>
      </c>
      <c r="BO59" s="463" t="s">
        <v>616</v>
      </c>
      <c r="BP59" s="463" t="s">
        <v>616</v>
      </c>
      <c r="BQ59" s="463" t="s">
        <v>616</v>
      </c>
      <c r="BR59" s="463" t="s">
        <v>616</v>
      </c>
      <c r="BS59" s="463" t="s">
        <v>616</v>
      </c>
      <c r="BT59" s="463" t="s">
        <v>616</v>
      </c>
      <c r="BU59" s="463" t="s">
        <v>616</v>
      </c>
      <c r="BV59" s="463" t="s">
        <v>616</v>
      </c>
      <c r="BW59" s="463" t="s">
        <v>616</v>
      </c>
      <c r="BX59" s="463" t="s">
        <v>616</v>
      </c>
      <c r="BY59" s="463" t="s">
        <v>616</v>
      </c>
      <c r="BZ59" s="463" t="s">
        <v>616</v>
      </c>
      <c r="CA59" s="463" t="s">
        <v>616</v>
      </c>
      <c r="CB59" s="463" t="s">
        <v>616</v>
      </c>
      <c r="CC59" s="463" t="s">
        <v>616</v>
      </c>
      <c r="CD59" s="463" t="s">
        <v>616</v>
      </c>
      <c r="CE59" s="463" t="s">
        <v>616</v>
      </c>
      <c r="CF59" s="463" t="s">
        <v>616</v>
      </c>
      <c r="CG59" s="463" t="s">
        <v>616</v>
      </c>
      <c r="CH59" s="464" t="s">
        <v>616</v>
      </c>
    </row>
    <row r="60" spans="1:86" s="51" customFormat="1" x14ac:dyDescent="0.25">
      <c r="A60" s="120"/>
      <c r="B60" s="238" t="s">
        <v>916</v>
      </c>
      <c r="D60" s="463" t="s">
        <v>616</v>
      </c>
      <c r="E60" s="463" t="s">
        <v>616</v>
      </c>
      <c r="F60" s="463" t="s">
        <v>616</v>
      </c>
      <c r="G60" s="463" t="s">
        <v>616</v>
      </c>
      <c r="H60" s="463" t="s">
        <v>616</v>
      </c>
      <c r="I60" s="463" t="s">
        <v>616</v>
      </c>
      <c r="J60" s="463" t="s">
        <v>616</v>
      </c>
      <c r="K60" s="463" t="s">
        <v>616</v>
      </c>
      <c r="L60" s="463" t="s">
        <v>616</v>
      </c>
      <c r="M60" s="463" t="s">
        <v>616</v>
      </c>
      <c r="N60" s="463" t="s">
        <v>616</v>
      </c>
      <c r="O60" s="463" t="s">
        <v>616</v>
      </c>
      <c r="P60" s="463" t="s">
        <v>616</v>
      </c>
      <c r="Q60" s="463" t="s">
        <v>616</v>
      </c>
      <c r="R60" s="463" t="s">
        <v>616</v>
      </c>
      <c r="S60" s="463" t="s">
        <v>616</v>
      </c>
      <c r="T60" s="463" t="s">
        <v>616</v>
      </c>
      <c r="U60" s="463" t="s">
        <v>616</v>
      </c>
      <c r="V60" s="463" t="s">
        <v>616</v>
      </c>
      <c r="W60" s="463" t="s">
        <v>616</v>
      </c>
      <c r="X60" s="463" t="s">
        <v>616</v>
      </c>
      <c r="Y60" s="463" t="s">
        <v>616</v>
      </c>
      <c r="Z60" s="463" t="s">
        <v>616</v>
      </c>
      <c r="AA60" s="463" t="s">
        <v>616</v>
      </c>
      <c r="AB60" s="463" t="s">
        <v>616</v>
      </c>
      <c r="AC60" s="463" t="s">
        <v>616</v>
      </c>
      <c r="AD60" s="463" t="s">
        <v>616</v>
      </c>
      <c r="AE60" s="463" t="s">
        <v>616</v>
      </c>
      <c r="AF60" s="463" t="s">
        <v>616</v>
      </c>
      <c r="AG60" s="463" t="s">
        <v>616</v>
      </c>
      <c r="AH60" s="463" t="s">
        <v>616</v>
      </c>
      <c r="AI60" s="463" t="s">
        <v>616</v>
      </c>
      <c r="AJ60" s="463" t="s">
        <v>616</v>
      </c>
      <c r="AK60" s="463" t="s">
        <v>616</v>
      </c>
      <c r="AL60" s="463" t="s">
        <v>616</v>
      </c>
      <c r="AM60" s="463" t="s">
        <v>616</v>
      </c>
      <c r="AN60" s="463" t="s">
        <v>616</v>
      </c>
      <c r="AO60" s="463" t="s">
        <v>616</v>
      </c>
      <c r="AP60" s="463" t="s">
        <v>616</v>
      </c>
      <c r="AQ60" s="463" t="s">
        <v>616</v>
      </c>
      <c r="AR60" s="463" t="s">
        <v>616</v>
      </c>
      <c r="AS60" s="463" t="s">
        <v>616</v>
      </c>
      <c r="AT60" s="463" t="s">
        <v>616</v>
      </c>
      <c r="AU60" s="463">
        <v>181.965</v>
      </c>
      <c r="AV60" s="463">
        <v>214.066</v>
      </c>
      <c r="AW60" s="463">
        <v>231.85599999999999</v>
      </c>
      <c r="AX60" s="463">
        <v>248.25138732470668</v>
      </c>
      <c r="AY60" s="463">
        <v>260.59597526855003</v>
      </c>
      <c r="AZ60" s="463">
        <v>269.42270267979103</v>
      </c>
      <c r="BA60" s="463">
        <v>266.82421889558537</v>
      </c>
      <c r="BB60" s="463">
        <v>265.2056659520656</v>
      </c>
      <c r="BC60" s="463">
        <v>266.9137775611797</v>
      </c>
      <c r="BD60" s="463">
        <v>268.83757781930126</v>
      </c>
      <c r="BE60" s="463">
        <v>272.36002185110834</v>
      </c>
      <c r="BF60" s="463">
        <v>282.06406816095773</v>
      </c>
      <c r="BG60" s="463">
        <v>289.39901345521349</v>
      </c>
      <c r="BH60" s="463" t="s">
        <v>616</v>
      </c>
      <c r="BI60" s="463" t="s">
        <v>616</v>
      </c>
      <c r="BJ60" s="463" t="s">
        <v>616</v>
      </c>
      <c r="BK60" s="463" t="s">
        <v>616</v>
      </c>
      <c r="BL60" s="463" t="s">
        <v>616</v>
      </c>
      <c r="BM60" s="463" t="s">
        <v>616</v>
      </c>
      <c r="BN60" s="463" t="s">
        <v>616</v>
      </c>
      <c r="BO60" s="463" t="s">
        <v>616</v>
      </c>
      <c r="BP60" s="463" t="s">
        <v>616</v>
      </c>
      <c r="BQ60" s="463" t="s">
        <v>616</v>
      </c>
      <c r="BR60" s="463" t="s">
        <v>616</v>
      </c>
      <c r="BS60" s="463" t="s">
        <v>616</v>
      </c>
      <c r="BT60" s="463" t="s">
        <v>616</v>
      </c>
      <c r="BU60" s="463" t="s">
        <v>616</v>
      </c>
      <c r="BV60" s="463" t="s">
        <v>616</v>
      </c>
      <c r="BW60" s="463" t="s">
        <v>616</v>
      </c>
      <c r="BX60" s="463" t="s">
        <v>616</v>
      </c>
      <c r="BY60" s="463" t="s">
        <v>616</v>
      </c>
      <c r="BZ60" s="463" t="s">
        <v>616</v>
      </c>
      <c r="CA60" s="463" t="s">
        <v>616</v>
      </c>
      <c r="CB60" s="463" t="s">
        <v>616</v>
      </c>
      <c r="CC60" s="463" t="s">
        <v>616</v>
      </c>
      <c r="CD60" s="463" t="s">
        <v>616</v>
      </c>
      <c r="CE60" s="463" t="s">
        <v>616</v>
      </c>
      <c r="CF60" s="463" t="s">
        <v>616</v>
      </c>
      <c r="CG60" s="463" t="s">
        <v>616</v>
      </c>
      <c r="CH60" s="464" t="s">
        <v>616</v>
      </c>
    </row>
    <row r="61" spans="1:86" s="88" customFormat="1" ht="24.75" customHeight="1" thickBot="1" x14ac:dyDescent="0.3">
      <c r="A61" s="618"/>
      <c r="B61" s="601" t="s">
        <v>917</v>
      </c>
      <c r="C61" s="240"/>
      <c r="D61" s="470" t="s">
        <v>616</v>
      </c>
      <c r="E61" s="470" t="s">
        <v>616</v>
      </c>
      <c r="F61" s="470" t="s">
        <v>616</v>
      </c>
      <c r="G61" s="470" t="s">
        <v>616</v>
      </c>
      <c r="H61" s="470" t="s">
        <v>616</v>
      </c>
      <c r="I61" s="470" t="s">
        <v>616</v>
      </c>
      <c r="J61" s="470" t="s">
        <v>616</v>
      </c>
      <c r="K61" s="470" t="s">
        <v>616</v>
      </c>
      <c r="L61" s="470" t="s">
        <v>616</v>
      </c>
      <c r="M61" s="470" t="s">
        <v>616</v>
      </c>
      <c r="N61" s="470" t="s">
        <v>616</v>
      </c>
      <c r="O61" s="470" t="s">
        <v>616</v>
      </c>
      <c r="P61" s="470" t="s">
        <v>616</v>
      </c>
      <c r="Q61" s="470" t="s">
        <v>616</v>
      </c>
      <c r="R61" s="470" t="s">
        <v>616</v>
      </c>
      <c r="S61" s="470" t="s">
        <v>616</v>
      </c>
      <c r="T61" s="470" t="s">
        <v>616</v>
      </c>
      <c r="U61" s="470" t="s">
        <v>616</v>
      </c>
      <c r="V61" s="470" t="s">
        <v>616</v>
      </c>
      <c r="W61" s="470" t="s">
        <v>616</v>
      </c>
      <c r="X61" s="470" t="s">
        <v>616</v>
      </c>
      <c r="Y61" s="470" t="s">
        <v>616</v>
      </c>
      <c r="Z61" s="470" t="s">
        <v>616</v>
      </c>
      <c r="AA61" s="470" t="s">
        <v>616</v>
      </c>
      <c r="AB61" s="470" t="s">
        <v>616</v>
      </c>
      <c r="AC61" s="470" t="s">
        <v>616</v>
      </c>
      <c r="AD61" s="470" t="s">
        <v>616</v>
      </c>
      <c r="AE61" s="470" t="s">
        <v>616</v>
      </c>
      <c r="AF61" s="470" t="s">
        <v>616</v>
      </c>
      <c r="AG61" s="470" t="s">
        <v>616</v>
      </c>
      <c r="AH61" s="470" t="s">
        <v>616</v>
      </c>
      <c r="AI61" s="470" t="s">
        <v>616</v>
      </c>
      <c r="AJ61" s="470" t="s">
        <v>616</v>
      </c>
      <c r="AK61" s="470" t="s">
        <v>616</v>
      </c>
      <c r="AL61" s="470" t="s">
        <v>616</v>
      </c>
      <c r="AM61" s="470" t="s">
        <v>616</v>
      </c>
      <c r="AN61" s="470" t="s">
        <v>616</v>
      </c>
      <c r="AO61" s="470" t="s">
        <v>616</v>
      </c>
      <c r="AP61" s="470" t="s">
        <v>616</v>
      </c>
      <c r="AQ61" s="470" t="s">
        <v>616</v>
      </c>
      <c r="AR61" s="470" t="s">
        <v>616</v>
      </c>
      <c r="AS61" s="470" t="s">
        <v>616</v>
      </c>
      <c r="AT61" s="470" t="s">
        <v>616</v>
      </c>
      <c r="AU61" s="470">
        <v>353.87199999999939</v>
      </c>
      <c r="AV61" s="470">
        <v>429.27399999999852</v>
      </c>
      <c r="AW61" s="470">
        <v>492.79200000000128</v>
      </c>
      <c r="AX61" s="470">
        <v>515.32715746078907</v>
      </c>
      <c r="AY61" s="470">
        <v>541.56637732354477</v>
      </c>
      <c r="AZ61" s="470">
        <v>546.888276290318</v>
      </c>
      <c r="BA61" s="470">
        <v>514.55385286211151</v>
      </c>
      <c r="BB61" s="470">
        <v>525.08007490509476</v>
      </c>
      <c r="BC61" s="470">
        <v>549.23528371931229</v>
      </c>
      <c r="BD61" s="470">
        <v>582.55102045042167</v>
      </c>
      <c r="BE61" s="470">
        <v>610.28535878548792</v>
      </c>
      <c r="BF61" s="470">
        <v>657.4854375022984</v>
      </c>
      <c r="BG61" s="470">
        <v>657.2757267172957</v>
      </c>
      <c r="BH61" s="470">
        <v>352.83686502826782</v>
      </c>
      <c r="BI61" s="470">
        <v>370.8638349999992</v>
      </c>
      <c r="BJ61" s="470">
        <v>342.7063180000041</v>
      </c>
      <c r="BK61" s="470">
        <v>321.65414699999565</v>
      </c>
      <c r="BL61" s="470">
        <v>348.23900200000571</v>
      </c>
      <c r="BM61" s="470">
        <v>386.0307610000018</v>
      </c>
      <c r="BN61" s="470">
        <v>399.49913500000184</v>
      </c>
      <c r="BO61" s="470">
        <v>433.20464900001389</v>
      </c>
      <c r="BP61" s="470">
        <v>446.92571600000156</v>
      </c>
      <c r="BQ61" s="470">
        <v>470.89298200000121</v>
      </c>
      <c r="BR61" s="470">
        <v>563.96805599999789</v>
      </c>
      <c r="BS61" s="470">
        <v>628.2659879999992</v>
      </c>
      <c r="BT61" s="470">
        <v>546.10436500000287</v>
      </c>
      <c r="BU61" s="470">
        <v>624.77080199999909</v>
      </c>
      <c r="BV61" s="470">
        <v>533.01791499999672</v>
      </c>
      <c r="BW61" s="470">
        <v>496.51820399999997</v>
      </c>
      <c r="BX61" s="470">
        <v>456.04254800000126</v>
      </c>
      <c r="BY61" s="470">
        <v>502.48501104114621</v>
      </c>
      <c r="BZ61" s="470">
        <v>578.7358527702454</v>
      </c>
      <c r="CA61" s="470">
        <v>715.18356803634742</v>
      </c>
      <c r="CB61" s="470">
        <v>803.96522805563836</v>
      </c>
      <c r="CC61" s="470">
        <v>789.59748055248565</v>
      </c>
      <c r="CD61" s="470">
        <v>830.84429891964828</v>
      </c>
      <c r="CE61" s="470">
        <v>864.64472273156389</v>
      </c>
      <c r="CF61" s="470">
        <v>900.77492036399053</v>
      </c>
      <c r="CG61" s="470">
        <v>949.1894524074869</v>
      </c>
      <c r="CH61" s="471">
        <v>978.54763195025407</v>
      </c>
    </row>
    <row r="62" spans="1:86" ht="26.25" customHeight="1" x14ac:dyDescent="0.3">
      <c r="A62" s="439"/>
      <c r="B62" s="123" t="s">
        <v>918</v>
      </c>
      <c r="C62" s="417"/>
      <c r="D62" s="49" t="s">
        <v>297</v>
      </c>
      <c r="E62" s="49" t="s">
        <v>298</v>
      </c>
      <c r="F62" s="49" t="s">
        <v>299</v>
      </c>
      <c r="G62" s="49" t="s">
        <v>300</v>
      </c>
      <c r="H62" s="49" t="s">
        <v>301</v>
      </c>
      <c r="I62" s="49" t="s">
        <v>302</v>
      </c>
      <c r="J62" s="49" t="s">
        <v>303</v>
      </c>
      <c r="K62" s="49" t="s">
        <v>304</v>
      </c>
      <c r="L62" s="49" t="s">
        <v>305</v>
      </c>
      <c r="M62" s="49" t="s">
        <v>306</v>
      </c>
      <c r="N62" s="49" t="s">
        <v>307</v>
      </c>
      <c r="O62" s="49" t="s">
        <v>308</v>
      </c>
      <c r="P62" s="49" t="s">
        <v>309</v>
      </c>
      <c r="Q62" s="49" t="s">
        <v>310</v>
      </c>
      <c r="R62" s="49" t="s">
        <v>311</v>
      </c>
      <c r="S62" s="49" t="s">
        <v>312</v>
      </c>
      <c r="T62" s="49" t="s">
        <v>313</v>
      </c>
      <c r="U62" s="49" t="s">
        <v>314</v>
      </c>
      <c r="V62" s="49" t="s">
        <v>315</v>
      </c>
      <c r="W62" s="49" t="s">
        <v>316</v>
      </c>
      <c r="X62" s="49" t="s">
        <v>317</v>
      </c>
      <c r="Y62" s="49" t="s">
        <v>318</v>
      </c>
      <c r="Z62" s="49" t="s">
        <v>319</v>
      </c>
      <c r="AA62" s="49" t="s">
        <v>320</v>
      </c>
      <c r="AB62" s="49" t="s">
        <v>321</v>
      </c>
      <c r="AC62" s="49" t="s">
        <v>322</v>
      </c>
      <c r="AD62" s="49" t="s">
        <v>323</v>
      </c>
      <c r="AE62" s="49" t="s">
        <v>324</v>
      </c>
      <c r="AF62" s="49" t="s">
        <v>325</v>
      </c>
      <c r="AG62" s="49" t="s">
        <v>326</v>
      </c>
      <c r="AH62" s="49" t="s">
        <v>327</v>
      </c>
      <c r="AI62" s="49" t="s">
        <v>328</v>
      </c>
      <c r="AJ62" s="49" t="s">
        <v>329</v>
      </c>
      <c r="AK62" s="49" t="s">
        <v>330</v>
      </c>
      <c r="AL62" s="49" t="s">
        <v>331</v>
      </c>
      <c r="AM62" s="49" t="s">
        <v>332</v>
      </c>
      <c r="AN62" s="49" t="s">
        <v>333</v>
      </c>
      <c r="AO62" s="49" t="s">
        <v>334</v>
      </c>
      <c r="AP62" s="49" t="s">
        <v>335</v>
      </c>
      <c r="AQ62" s="49" t="s">
        <v>336</v>
      </c>
      <c r="AR62" s="49" t="s">
        <v>337</v>
      </c>
      <c r="AS62" s="49" t="s">
        <v>338</v>
      </c>
      <c r="AT62" s="49" t="s">
        <v>339</v>
      </c>
      <c r="AU62" s="49" t="s">
        <v>340</v>
      </c>
      <c r="AV62" s="49" t="s">
        <v>341</v>
      </c>
      <c r="AW62" s="49" t="s">
        <v>342</v>
      </c>
      <c r="AX62" s="49" t="s">
        <v>343</v>
      </c>
      <c r="AY62" s="49" t="s">
        <v>226</v>
      </c>
      <c r="AZ62" s="49" t="s">
        <v>227</v>
      </c>
      <c r="BA62" s="49" t="s">
        <v>228</v>
      </c>
      <c r="BB62" s="49" t="s">
        <v>229</v>
      </c>
      <c r="BC62" s="49" t="s">
        <v>230</v>
      </c>
      <c r="BD62" s="49" t="s">
        <v>231</v>
      </c>
      <c r="BE62" s="49" t="s">
        <v>232</v>
      </c>
      <c r="BF62" s="49" t="s">
        <v>233</v>
      </c>
      <c r="BG62" s="49" t="s">
        <v>234</v>
      </c>
      <c r="BH62" s="49" t="s">
        <v>235</v>
      </c>
      <c r="BI62" s="49" t="s">
        <v>236</v>
      </c>
      <c r="BJ62" s="49" t="s">
        <v>237</v>
      </c>
      <c r="BK62" s="49" t="s">
        <v>238</v>
      </c>
      <c r="BL62" s="49" t="s">
        <v>239</v>
      </c>
      <c r="BM62" s="49" t="s">
        <v>240</v>
      </c>
      <c r="BN62" s="49" t="s">
        <v>241</v>
      </c>
      <c r="BO62" s="49" t="s">
        <v>242</v>
      </c>
      <c r="BP62" s="49" t="s">
        <v>243</v>
      </c>
      <c r="BQ62" s="49" t="s">
        <v>244</v>
      </c>
      <c r="BR62" s="49" t="s">
        <v>245</v>
      </c>
      <c r="BS62" s="49" t="s">
        <v>246</v>
      </c>
      <c r="BT62" s="49" t="s">
        <v>247</v>
      </c>
      <c r="BU62" s="49" t="s">
        <v>248</v>
      </c>
      <c r="BV62" s="49" t="s">
        <v>249</v>
      </c>
      <c r="BW62" s="49" t="s">
        <v>250</v>
      </c>
      <c r="BX62" s="49" t="s">
        <v>251</v>
      </c>
      <c r="BY62" s="49" t="s">
        <v>252</v>
      </c>
      <c r="BZ62" s="49" t="s">
        <v>253</v>
      </c>
      <c r="CA62" s="49" t="s">
        <v>254</v>
      </c>
      <c r="CB62" s="49" t="s">
        <v>255</v>
      </c>
      <c r="CC62" s="49" t="s">
        <v>256</v>
      </c>
      <c r="CD62" s="49" t="s">
        <v>257</v>
      </c>
      <c r="CE62" s="49" t="s">
        <v>258</v>
      </c>
      <c r="CF62" s="49" t="s">
        <v>259</v>
      </c>
      <c r="CG62" s="49" t="s">
        <v>260</v>
      </c>
      <c r="CH62" s="50" t="s">
        <v>261</v>
      </c>
    </row>
    <row r="63" spans="1:86" ht="15" customHeight="1" thickBot="1" x14ac:dyDescent="0.35">
      <c r="A63" s="439"/>
      <c r="B63" s="443" t="s">
        <v>462</v>
      </c>
      <c r="C63" s="473"/>
      <c r="D63" s="55" t="s">
        <v>263</v>
      </c>
      <c r="E63" s="55" t="s">
        <v>263</v>
      </c>
      <c r="F63" s="55" t="s">
        <v>263</v>
      </c>
      <c r="G63" s="55" t="s">
        <v>263</v>
      </c>
      <c r="H63" s="55" t="s">
        <v>263</v>
      </c>
      <c r="I63" s="55" t="s">
        <v>263</v>
      </c>
      <c r="J63" s="55" t="s">
        <v>263</v>
      </c>
      <c r="K63" s="55" t="s">
        <v>263</v>
      </c>
      <c r="L63" s="55" t="s">
        <v>263</v>
      </c>
      <c r="M63" s="55" t="s">
        <v>263</v>
      </c>
      <c r="N63" s="55" t="s">
        <v>263</v>
      </c>
      <c r="O63" s="55" t="s">
        <v>263</v>
      </c>
      <c r="P63" s="55" t="s">
        <v>263</v>
      </c>
      <c r="Q63" s="55" t="s">
        <v>263</v>
      </c>
      <c r="R63" s="55" t="s">
        <v>263</v>
      </c>
      <c r="S63" s="55" t="s">
        <v>263</v>
      </c>
      <c r="T63" s="55" t="s">
        <v>263</v>
      </c>
      <c r="U63" s="55" t="s">
        <v>263</v>
      </c>
      <c r="V63" s="55" t="s">
        <v>263</v>
      </c>
      <c r="W63" s="55" t="s">
        <v>263</v>
      </c>
      <c r="X63" s="55" t="s">
        <v>263</v>
      </c>
      <c r="Y63" s="55" t="s">
        <v>263</v>
      </c>
      <c r="Z63" s="55" t="s">
        <v>263</v>
      </c>
      <c r="AA63" s="55" t="s">
        <v>263</v>
      </c>
      <c r="AB63" s="55" t="s">
        <v>263</v>
      </c>
      <c r="AC63" s="55" t="s">
        <v>263</v>
      </c>
      <c r="AD63" s="55" t="s">
        <v>263</v>
      </c>
      <c r="AE63" s="55" t="s">
        <v>263</v>
      </c>
      <c r="AF63" s="55" t="s">
        <v>263</v>
      </c>
      <c r="AG63" s="55" t="s">
        <v>263</v>
      </c>
      <c r="AH63" s="55" t="s">
        <v>263</v>
      </c>
      <c r="AI63" s="55" t="s">
        <v>263</v>
      </c>
      <c r="AJ63" s="55" t="s">
        <v>263</v>
      </c>
      <c r="AK63" s="55" t="s">
        <v>263</v>
      </c>
      <c r="AL63" s="55" t="s">
        <v>263</v>
      </c>
      <c r="AM63" s="55" t="s">
        <v>263</v>
      </c>
      <c r="AN63" s="55" t="s">
        <v>263</v>
      </c>
      <c r="AO63" s="55" t="s">
        <v>263</v>
      </c>
      <c r="AP63" s="55" t="s">
        <v>263</v>
      </c>
      <c r="AQ63" s="55" t="s">
        <v>263</v>
      </c>
      <c r="AR63" s="55" t="s">
        <v>263</v>
      </c>
      <c r="AS63" s="55" t="s">
        <v>263</v>
      </c>
      <c r="AT63" s="55" t="s">
        <v>263</v>
      </c>
      <c r="AU63" s="55" t="s">
        <v>263</v>
      </c>
      <c r="AV63" s="55" t="s">
        <v>263</v>
      </c>
      <c r="AW63" s="55" t="s">
        <v>263</v>
      </c>
      <c r="AX63" s="55" t="s">
        <v>263</v>
      </c>
      <c r="AY63" s="55" t="s">
        <v>263</v>
      </c>
      <c r="AZ63" s="55" t="s">
        <v>263</v>
      </c>
      <c r="BA63" s="55" t="s">
        <v>263</v>
      </c>
      <c r="BB63" s="55" t="s">
        <v>263</v>
      </c>
      <c r="BC63" s="55" t="s">
        <v>263</v>
      </c>
      <c r="BD63" s="55" t="s">
        <v>263</v>
      </c>
      <c r="BE63" s="55" t="s">
        <v>263</v>
      </c>
      <c r="BF63" s="55" t="s">
        <v>263</v>
      </c>
      <c r="BG63" s="55" t="s">
        <v>263</v>
      </c>
      <c r="BH63" s="55" t="s">
        <v>263</v>
      </c>
      <c r="BI63" s="55" t="s">
        <v>263</v>
      </c>
      <c r="BJ63" s="55" t="s">
        <v>263</v>
      </c>
      <c r="BK63" s="55" t="s">
        <v>263</v>
      </c>
      <c r="BL63" s="55" t="s">
        <v>263</v>
      </c>
      <c r="BM63" s="55" t="s">
        <v>263</v>
      </c>
      <c r="BN63" s="55" t="s">
        <v>263</v>
      </c>
      <c r="BO63" s="55" t="s">
        <v>263</v>
      </c>
      <c r="BP63" s="55" t="s">
        <v>263</v>
      </c>
      <c r="BQ63" s="55" t="s">
        <v>263</v>
      </c>
      <c r="BR63" s="55" t="s">
        <v>263</v>
      </c>
      <c r="BS63" s="55" t="s">
        <v>263</v>
      </c>
      <c r="BT63" s="55" t="s">
        <v>263</v>
      </c>
      <c r="BU63" s="55" t="s">
        <v>263</v>
      </c>
      <c r="BV63" s="55" t="s">
        <v>263</v>
      </c>
      <c r="BW63" s="55" t="s">
        <v>263</v>
      </c>
      <c r="BX63" s="55" t="s">
        <v>263</v>
      </c>
      <c r="BY63" s="55" t="s">
        <v>263</v>
      </c>
      <c r="BZ63" s="55" t="s">
        <v>263</v>
      </c>
      <c r="CA63" s="55" t="s">
        <v>263</v>
      </c>
      <c r="CB63" s="55" t="s">
        <v>263</v>
      </c>
      <c r="CC63" s="55" t="s">
        <v>264</v>
      </c>
      <c r="CD63" s="55" t="s">
        <v>264</v>
      </c>
      <c r="CE63" s="55" t="s">
        <v>264</v>
      </c>
      <c r="CF63" s="55" t="s">
        <v>264</v>
      </c>
      <c r="CG63" s="55" t="s">
        <v>264</v>
      </c>
      <c r="CH63" s="56" t="s">
        <v>264</v>
      </c>
    </row>
    <row r="64" spans="1:86" s="287" customFormat="1" ht="24" customHeight="1" x14ac:dyDescent="0.3">
      <c r="A64" s="593"/>
      <c r="B64" s="123" t="s">
        <v>276</v>
      </c>
      <c r="C64" s="123"/>
      <c r="D64" s="607">
        <v>0</v>
      </c>
      <c r="E64" s="607">
        <v>0</v>
      </c>
      <c r="F64" s="607">
        <v>0</v>
      </c>
      <c r="G64" s="607">
        <v>0</v>
      </c>
      <c r="H64" s="607">
        <v>0</v>
      </c>
      <c r="I64" s="607">
        <v>0</v>
      </c>
      <c r="J64" s="607">
        <v>0</v>
      </c>
      <c r="K64" s="607">
        <v>0</v>
      </c>
      <c r="L64" s="607">
        <v>0</v>
      </c>
      <c r="M64" s="607">
        <v>0</v>
      </c>
      <c r="N64" s="607">
        <v>0</v>
      </c>
      <c r="O64" s="607">
        <v>0</v>
      </c>
      <c r="P64" s="607">
        <v>0</v>
      </c>
      <c r="Q64" s="607">
        <v>0</v>
      </c>
      <c r="R64" s="607">
        <v>0</v>
      </c>
      <c r="S64" s="607">
        <v>0</v>
      </c>
      <c r="T64" s="607">
        <v>0</v>
      </c>
      <c r="U64" s="607">
        <v>0</v>
      </c>
      <c r="V64" s="607">
        <v>0</v>
      </c>
      <c r="W64" s="607">
        <v>0</v>
      </c>
      <c r="X64" s="607">
        <v>0</v>
      </c>
      <c r="Y64" s="607">
        <v>0</v>
      </c>
      <c r="Z64" s="607">
        <v>392.10807718837418</v>
      </c>
      <c r="AA64" s="607">
        <v>331.37568456441011</v>
      </c>
      <c r="AB64" s="607">
        <v>1603.3962046308027</v>
      </c>
      <c r="AC64" s="607">
        <v>3158.2754221493133</v>
      </c>
      <c r="AD64" s="607">
        <v>1609.845129639569</v>
      </c>
      <c r="AE64" s="607">
        <v>1818.4937533310008</v>
      </c>
      <c r="AF64" s="607">
        <v>1653.4304539060686</v>
      </c>
      <c r="AG64" s="607">
        <v>4946.7580316785707</v>
      </c>
      <c r="AH64" s="607">
        <v>4686.6929548233275</v>
      </c>
      <c r="AI64" s="607">
        <v>4410.4454673791688</v>
      </c>
      <c r="AJ64" s="607">
        <v>4782.4663626853444</v>
      </c>
      <c r="AK64" s="607">
        <v>6995.4527578672441</v>
      </c>
      <c r="AL64" s="607">
        <v>8374.3592856095529</v>
      </c>
      <c r="AM64" s="607">
        <v>9451.5733702840953</v>
      </c>
      <c r="AN64" s="607">
        <v>10054.492023608513</v>
      </c>
      <c r="AO64" s="607">
        <v>10693.014840696042</v>
      </c>
      <c r="AP64" s="607">
        <v>11045.380436863004</v>
      </c>
      <c r="AQ64" s="607">
        <v>10807.592480339654</v>
      </c>
      <c r="AR64" s="607">
        <v>10655.000823450795</v>
      </c>
      <c r="AS64" s="607">
        <v>11205.803094350191</v>
      </c>
      <c r="AT64" s="607">
        <v>12445.939086866829</v>
      </c>
      <c r="AU64" s="607">
        <v>14650.579012748769</v>
      </c>
      <c r="AV64" s="607">
        <v>17519.100552976139</v>
      </c>
      <c r="AW64" s="607">
        <v>20097.43429757897</v>
      </c>
      <c r="AX64" s="607">
        <v>21670.714780165119</v>
      </c>
      <c r="AY64" s="607">
        <v>22609.78778615973</v>
      </c>
      <c r="AZ64" s="607">
        <v>22885.772341828779</v>
      </c>
      <c r="BA64" s="607">
        <v>22418.730059406138</v>
      </c>
      <c r="BB64" s="607">
        <v>21887.338925039236</v>
      </c>
      <c r="BC64" s="607">
        <v>21618.632133551619</v>
      </c>
      <c r="BD64" s="607">
        <v>21617.94557154521</v>
      </c>
      <c r="BE64" s="607">
        <v>22002.511490524575</v>
      </c>
      <c r="BF64" s="607">
        <v>23507.991158505509</v>
      </c>
      <c r="BG64" s="607">
        <v>22420.599668976691</v>
      </c>
      <c r="BH64" s="607">
        <v>23200.153936769926</v>
      </c>
      <c r="BI64" s="607">
        <v>23902.433236681696</v>
      </c>
      <c r="BJ64" s="607">
        <v>24724.980389964472</v>
      </c>
      <c r="BK64" s="607">
        <v>25707.0067562072</v>
      </c>
      <c r="BL64" s="607">
        <f t="shared" ref="BL64" si="17">SUM(BL65:BL68)</f>
        <v>26944.124522190941</v>
      </c>
      <c r="BM64" s="607">
        <f t="shared" ref="BM64:CH64" si="18">SUM(BM65:BM68)</f>
        <v>31088.20029829596</v>
      </c>
      <c r="BN64" s="607">
        <f t="shared" si="18"/>
        <v>32766.757901903136</v>
      </c>
      <c r="BO64" s="607">
        <f t="shared" si="18"/>
        <v>34168.021952894982</v>
      </c>
      <c r="BP64" s="607">
        <f t="shared" si="18"/>
        <v>35174.212349686146</v>
      </c>
      <c r="BQ64" s="607">
        <f t="shared" si="18"/>
        <v>34846.941694646666</v>
      </c>
      <c r="BR64" s="607">
        <f t="shared" si="18"/>
        <v>34569.81861453809</v>
      </c>
      <c r="BS64" s="607">
        <f t="shared" si="18"/>
        <v>34228.646794732653</v>
      </c>
      <c r="BT64" s="607">
        <f t="shared" si="18"/>
        <v>32444.350749102159</v>
      </c>
      <c r="BU64" s="607">
        <f t="shared" si="18"/>
        <v>30481.363534569144</v>
      </c>
      <c r="BV64" s="607">
        <f t="shared" si="18"/>
        <v>27702.142196669509</v>
      </c>
      <c r="BW64" s="607">
        <f t="shared" si="18"/>
        <v>31798.440363122794</v>
      </c>
      <c r="BX64" s="607">
        <f t="shared" si="18"/>
        <v>35978.604152387728</v>
      </c>
      <c r="BY64" s="607">
        <f t="shared" si="18"/>
        <v>36444.891832054149</v>
      </c>
      <c r="BZ64" s="607">
        <f t="shared" si="18"/>
        <v>34285.184696915603</v>
      </c>
      <c r="CA64" s="607">
        <f t="shared" si="18"/>
        <v>35261.706598361809</v>
      </c>
      <c r="CB64" s="607">
        <f t="shared" si="18"/>
        <v>37930.131473018526</v>
      </c>
      <c r="CC64" s="607">
        <f t="shared" si="18"/>
        <v>37913.08723504615</v>
      </c>
      <c r="CD64" s="607">
        <f t="shared" si="18"/>
        <v>38826.41864903261</v>
      </c>
      <c r="CE64" s="607">
        <f t="shared" si="18"/>
        <v>38891.755230143332</v>
      </c>
      <c r="CF64" s="607">
        <f t="shared" si="18"/>
        <v>39048.477542003253</v>
      </c>
      <c r="CG64" s="607">
        <f t="shared" si="18"/>
        <v>39726.423864399541</v>
      </c>
      <c r="CH64" s="608">
        <f t="shared" si="18"/>
        <v>40284.31462657977</v>
      </c>
    </row>
    <row r="65" spans="1:86" x14ac:dyDescent="0.25">
      <c r="A65" s="615"/>
      <c r="B65" s="72" t="s">
        <v>880</v>
      </c>
      <c r="C65" s="51"/>
      <c r="D65" s="463"/>
      <c r="E65" s="463"/>
      <c r="F65" s="463"/>
      <c r="G65" s="463"/>
      <c r="H65" s="463"/>
      <c r="I65" s="463"/>
      <c r="J65" s="463"/>
      <c r="K65" s="463"/>
      <c r="L65" s="463"/>
      <c r="M65" s="463"/>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463"/>
      <c r="AT65" s="463"/>
      <c r="AU65" s="463"/>
      <c r="AV65" s="463"/>
      <c r="AW65" s="463"/>
      <c r="AX65" s="463"/>
      <c r="AY65" s="463"/>
      <c r="AZ65" s="463"/>
      <c r="BA65" s="463"/>
      <c r="BB65" s="463"/>
      <c r="BC65" s="463"/>
      <c r="BD65" s="463"/>
      <c r="BE65" s="463"/>
      <c r="BF65" s="463"/>
      <c r="BG65" s="463"/>
      <c r="BH65" s="463"/>
      <c r="BI65" s="463"/>
      <c r="BJ65" s="463"/>
      <c r="BK65" s="463"/>
      <c r="BL65" s="463">
        <v>23853.791705544296</v>
      </c>
      <c r="BM65" s="463">
        <v>26319.850192854534</v>
      </c>
      <c r="BN65" s="463">
        <v>27554.073391595666</v>
      </c>
      <c r="BO65" s="463">
        <v>28530.85075588604</v>
      </c>
      <c r="BP65" s="463">
        <v>29257.855118828233</v>
      </c>
      <c r="BQ65" s="463">
        <v>29588.776602212336</v>
      </c>
      <c r="BR65" s="463">
        <v>30421.717206211957</v>
      </c>
      <c r="BS65" s="463">
        <v>30708.312107496404</v>
      </c>
      <c r="BT65" s="463">
        <v>29478.776524403344</v>
      </c>
      <c r="BU65" s="463">
        <v>27703.057158234824</v>
      </c>
      <c r="BV65" s="463">
        <v>25553.089826575164</v>
      </c>
      <c r="BW65" s="463">
        <v>22612.315523204557</v>
      </c>
      <c r="BX65" s="463">
        <v>20429.379191607139</v>
      </c>
      <c r="BY65" s="463">
        <v>18972.101958313498</v>
      </c>
      <c r="BZ65" s="463">
        <v>17114.6927836633</v>
      </c>
      <c r="CA65" s="463">
        <v>16373.742726131046</v>
      </c>
      <c r="CB65" s="463">
        <v>15368.222422215646</v>
      </c>
      <c r="CC65" s="463">
        <v>12346.014206836364</v>
      </c>
      <c r="CD65" s="463">
        <v>11643.398000377756</v>
      </c>
      <c r="CE65" s="463">
        <v>11741.458928966771</v>
      </c>
      <c r="CF65" s="463">
        <v>11894.928564164975</v>
      </c>
      <c r="CG65" s="463">
        <v>12242.577091004141</v>
      </c>
      <c r="CH65" s="464">
        <v>12388.05565881893</v>
      </c>
    </row>
    <row r="66" spans="1:86" x14ac:dyDescent="0.25">
      <c r="A66" s="615"/>
      <c r="B66" s="72" t="s">
        <v>881</v>
      </c>
      <c r="C66" s="51"/>
      <c r="D66" s="463"/>
      <c r="E66" s="463"/>
      <c r="F66" s="463"/>
      <c r="G66" s="463"/>
      <c r="H66" s="463"/>
      <c r="I66" s="463"/>
      <c r="J66" s="463"/>
      <c r="K66" s="463"/>
      <c r="L66" s="463"/>
      <c r="M66" s="463"/>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463"/>
      <c r="AK66" s="463"/>
      <c r="AL66" s="463"/>
      <c r="AM66" s="463"/>
      <c r="AN66" s="463"/>
      <c r="AO66" s="463"/>
      <c r="AP66" s="463"/>
      <c r="AQ66" s="463"/>
      <c r="AR66" s="463"/>
      <c r="AS66" s="463"/>
      <c r="AT66" s="463"/>
      <c r="AU66" s="463"/>
      <c r="AV66" s="463"/>
      <c r="AW66" s="463"/>
      <c r="AX66" s="463"/>
      <c r="AY66" s="463"/>
      <c r="AZ66" s="463"/>
      <c r="BA66" s="463"/>
      <c r="BB66" s="463"/>
      <c r="BC66" s="463"/>
      <c r="BD66" s="463"/>
      <c r="BE66" s="463"/>
      <c r="BF66" s="463"/>
      <c r="BG66" s="463"/>
      <c r="BH66" s="463"/>
      <c r="BI66" s="463"/>
      <c r="BJ66" s="463"/>
      <c r="BK66" s="463"/>
      <c r="BL66" s="463">
        <v>2541.7300562724004</v>
      </c>
      <c r="BM66" s="463">
        <v>4167.9767587926617</v>
      </c>
      <c r="BN66" s="463">
        <v>4601.7591654654625</v>
      </c>
      <c r="BO66" s="463">
        <v>4988.5490332525624</v>
      </c>
      <c r="BP66" s="463">
        <v>5258.5956262302325</v>
      </c>
      <c r="BQ66" s="463">
        <v>4579.2527688371929</v>
      </c>
      <c r="BR66" s="463">
        <v>3346.3322046852545</v>
      </c>
      <c r="BS66" s="463">
        <v>2633.3132139787122</v>
      </c>
      <c r="BT66" s="463">
        <v>2209.7061315228252</v>
      </c>
      <c r="BU66" s="463">
        <v>1924.3680824291657</v>
      </c>
      <c r="BV66" s="463">
        <v>1436.757874289962</v>
      </c>
      <c r="BW66" s="463">
        <v>670.4800597387781</v>
      </c>
      <c r="BX66" s="463">
        <v>454.54233132490799</v>
      </c>
      <c r="BY66" s="463">
        <v>312.88726040483942</v>
      </c>
      <c r="BZ66" s="463">
        <v>185.43663540708178</v>
      </c>
      <c r="CA66" s="463">
        <v>121.56474625528823</v>
      </c>
      <c r="CB66" s="463">
        <v>60.216569977422012</v>
      </c>
      <c r="CC66" s="463">
        <v>0</v>
      </c>
      <c r="CD66" s="463">
        <v>0</v>
      </c>
      <c r="CE66" s="463">
        <v>0</v>
      </c>
      <c r="CF66" s="463">
        <v>0</v>
      </c>
      <c r="CG66" s="463">
        <v>0</v>
      </c>
      <c r="CH66" s="464">
        <v>0</v>
      </c>
    </row>
    <row r="67" spans="1:86" x14ac:dyDescent="0.25">
      <c r="A67" s="615"/>
      <c r="B67" s="72" t="s">
        <v>403</v>
      </c>
      <c r="C67" s="51"/>
      <c r="D67" s="463"/>
      <c r="E67" s="463"/>
      <c r="F67" s="463"/>
      <c r="G67" s="463"/>
      <c r="H67" s="463"/>
      <c r="I67" s="463"/>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463"/>
      <c r="AK67" s="463"/>
      <c r="AL67" s="463"/>
      <c r="AM67" s="463"/>
      <c r="AN67" s="463"/>
      <c r="AO67" s="463"/>
      <c r="AP67" s="463"/>
      <c r="AQ67" s="463"/>
      <c r="AR67" s="463"/>
      <c r="AS67" s="463"/>
      <c r="AT67" s="463"/>
      <c r="AU67" s="463"/>
      <c r="AV67" s="463"/>
      <c r="AW67" s="463"/>
      <c r="AX67" s="463"/>
      <c r="AY67" s="463"/>
      <c r="AZ67" s="463"/>
      <c r="BA67" s="463"/>
      <c r="BB67" s="463"/>
      <c r="BC67" s="463"/>
      <c r="BD67" s="463"/>
      <c r="BE67" s="463"/>
      <c r="BF67" s="463"/>
      <c r="BG67" s="463"/>
      <c r="BH67" s="463"/>
      <c r="BI67" s="463"/>
      <c r="BJ67" s="463"/>
      <c r="BK67" s="463"/>
      <c r="BL67" s="463">
        <v>548.60276037424296</v>
      </c>
      <c r="BM67" s="463">
        <v>600.3733466487638</v>
      </c>
      <c r="BN67" s="463">
        <v>610.9253448420078</v>
      </c>
      <c r="BO67" s="463">
        <v>648.62216375638127</v>
      </c>
      <c r="BP67" s="463">
        <v>657.76160462768132</v>
      </c>
      <c r="BQ67" s="463">
        <v>678.91232359713706</v>
      </c>
      <c r="BR67" s="463">
        <v>801.7692036408796</v>
      </c>
      <c r="BS67" s="463">
        <v>887.02147325753356</v>
      </c>
      <c r="BT67" s="463">
        <v>755.86809317599</v>
      </c>
      <c r="BU67" s="463">
        <v>853.93829390515396</v>
      </c>
      <c r="BV67" s="463">
        <v>712.29449580438336</v>
      </c>
      <c r="BW67" s="463">
        <v>646.46110605851231</v>
      </c>
      <c r="BX67" s="463">
        <v>564.27384374956512</v>
      </c>
      <c r="BY67" s="463">
        <v>620.25532968757977</v>
      </c>
      <c r="BZ67" s="463">
        <v>667.46179729619348</v>
      </c>
      <c r="CA67" s="463">
        <v>783.47950189293476</v>
      </c>
      <c r="CB67" s="463">
        <v>846.65204866306669</v>
      </c>
      <c r="CC67" s="463">
        <v>805.43476825834944</v>
      </c>
      <c r="CD67" s="463">
        <v>830.84429891964646</v>
      </c>
      <c r="CE67" s="463">
        <v>848.17336342223712</v>
      </c>
      <c r="CF67" s="463">
        <v>867.43488634019695</v>
      </c>
      <c r="CG67" s="463">
        <v>897.32798113818262</v>
      </c>
      <c r="CH67" s="464">
        <v>906.80132598667319</v>
      </c>
    </row>
    <row r="68" spans="1:86" x14ac:dyDescent="0.25">
      <c r="A68" s="615"/>
      <c r="B68" s="609" t="s">
        <v>882</v>
      </c>
      <c r="C68" s="51"/>
      <c r="D68" s="463"/>
      <c r="E68" s="463"/>
      <c r="F68" s="463"/>
      <c r="G68" s="463"/>
      <c r="H68" s="463"/>
      <c r="I68" s="463"/>
      <c r="J68" s="463"/>
      <c r="K68" s="463"/>
      <c r="L68" s="463"/>
      <c r="M68" s="463"/>
      <c r="N68" s="463"/>
      <c r="O68" s="463"/>
      <c r="P68" s="463"/>
      <c r="Q68" s="463"/>
      <c r="R68" s="463"/>
      <c r="S68" s="463"/>
      <c r="T68" s="463"/>
      <c r="U68" s="463"/>
      <c r="V68" s="463"/>
      <c r="W68" s="463"/>
      <c r="X68" s="463"/>
      <c r="Y68" s="463"/>
      <c r="Z68" s="463"/>
      <c r="AA68" s="463"/>
      <c r="AB68" s="463"/>
      <c r="AC68" s="463"/>
      <c r="AD68" s="463"/>
      <c r="AE68" s="463"/>
      <c r="AF68" s="463"/>
      <c r="AG68" s="463"/>
      <c r="AH68" s="463"/>
      <c r="AI68" s="463"/>
      <c r="AJ68" s="463"/>
      <c r="AK68" s="463"/>
      <c r="AL68" s="463"/>
      <c r="AM68" s="463"/>
      <c r="AN68" s="463"/>
      <c r="AO68" s="463"/>
      <c r="AP68" s="463"/>
      <c r="AQ68" s="463"/>
      <c r="AR68" s="463"/>
      <c r="AS68" s="463"/>
      <c r="AT68" s="463"/>
      <c r="AU68" s="463"/>
      <c r="AV68" s="463"/>
      <c r="AW68" s="463"/>
      <c r="AX68" s="463"/>
      <c r="AY68" s="463"/>
      <c r="AZ68" s="463"/>
      <c r="BA68" s="463"/>
      <c r="BB68" s="463"/>
      <c r="BC68" s="463"/>
      <c r="BD68" s="463"/>
      <c r="BE68" s="463"/>
      <c r="BF68" s="463"/>
      <c r="BG68" s="463"/>
      <c r="BH68" s="463"/>
      <c r="BI68" s="463"/>
      <c r="BJ68" s="463"/>
      <c r="BK68" s="463"/>
      <c r="BL68" s="463"/>
      <c r="BM68" s="463"/>
      <c r="BN68" s="463"/>
      <c r="BO68" s="463"/>
      <c r="BP68" s="463"/>
      <c r="BQ68" s="463"/>
      <c r="BR68" s="463"/>
      <c r="BS68" s="463"/>
      <c r="BT68" s="463"/>
      <c r="BU68" s="463"/>
      <c r="BV68" s="463"/>
      <c r="BW68" s="463">
        <v>7869.183674120949</v>
      </c>
      <c r="BX68" s="463">
        <v>14530.408785706115</v>
      </c>
      <c r="BY68" s="463">
        <v>16539.647283648228</v>
      </c>
      <c r="BZ68" s="463">
        <v>16317.593480549029</v>
      </c>
      <c r="CA68" s="463">
        <v>17982.919624082537</v>
      </c>
      <c r="CB68" s="463">
        <v>21655.040432162394</v>
      </c>
      <c r="CC68" s="463">
        <v>24761.638259951436</v>
      </c>
      <c r="CD68" s="463">
        <v>26352.176349735204</v>
      </c>
      <c r="CE68" s="463">
        <v>26302.12293775432</v>
      </c>
      <c r="CF68" s="463">
        <v>26286.114091498079</v>
      </c>
      <c r="CG68" s="463">
        <v>26586.518792257219</v>
      </c>
      <c r="CH68" s="464">
        <v>26989.45764177417</v>
      </c>
    </row>
    <row r="69" spans="1:86" s="51" customFormat="1" ht="26.25" customHeight="1" x14ac:dyDescent="0.25">
      <c r="A69" s="120"/>
      <c r="B69" s="51" t="s">
        <v>883</v>
      </c>
      <c r="D69" s="463"/>
      <c r="E69" s="463"/>
      <c r="F69" s="463"/>
      <c r="G69" s="463"/>
      <c r="H69" s="463"/>
      <c r="I69" s="463"/>
      <c r="J69" s="463"/>
      <c r="K69" s="463"/>
      <c r="L69" s="463"/>
      <c r="M69" s="463"/>
      <c r="N69" s="463"/>
      <c r="O69" s="463"/>
      <c r="P69" s="463"/>
      <c r="Q69" s="463"/>
      <c r="R69" s="463"/>
      <c r="S69" s="463"/>
      <c r="T69" s="463"/>
      <c r="U69" s="463"/>
      <c r="V69" s="463"/>
      <c r="W69" s="463"/>
      <c r="X69" s="463"/>
      <c r="Y69" s="463"/>
      <c r="Z69" s="463"/>
      <c r="AA69" s="463"/>
      <c r="AB69" s="463"/>
      <c r="AC69" s="463"/>
      <c r="AD69" s="463"/>
      <c r="AE69" s="463"/>
      <c r="AF69" s="463"/>
      <c r="AG69" s="463"/>
      <c r="AH69" s="463"/>
      <c r="AI69" s="463"/>
      <c r="AJ69" s="463"/>
      <c r="AK69" s="463"/>
      <c r="AL69" s="463"/>
      <c r="AM69" s="463"/>
      <c r="AN69" s="463"/>
      <c r="AO69" s="463"/>
      <c r="AP69" s="463"/>
      <c r="AQ69" s="463"/>
      <c r="AR69" s="463"/>
      <c r="AS69" s="463"/>
      <c r="AT69" s="463"/>
      <c r="AU69" s="463"/>
      <c r="AV69" s="463"/>
      <c r="AW69" s="463"/>
      <c r="AX69" s="463"/>
      <c r="AY69" s="463"/>
      <c r="AZ69" s="463"/>
      <c r="BA69" s="463"/>
      <c r="BB69" s="463"/>
      <c r="BC69" s="463"/>
      <c r="BD69" s="463"/>
      <c r="BE69" s="463"/>
      <c r="BF69" s="463"/>
      <c r="BG69" s="463"/>
      <c r="BH69" s="463"/>
      <c r="BI69" s="463"/>
      <c r="BJ69" s="463"/>
      <c r="BK69" s="463"/>
      <c r="BL69" s="463"/>
      <c r="BM69" s="463"/>
      <c r="BN69" s="463"/>
      <c r="BO69" s="463"/>
      <c r="BP69" s="463"/>
      <c r="BQ69" s="463"/>
      <c r="BR69" s="463"/>
      <c r="BS69" s="463"/>
      <c r="BT69" s="463"/>
      <c r="BU69" s="463"/>
      <c r="BV69" s="463"/>
      <c r="BW69" s="463"/>
      <c r="BX69" s="463"/>
      <c r="BY69" s="463"/>
      <c r="BZ69" s="463"/>
      <c r="CA69" s="463"/>
      <c r="CB69" s="463"/>
      <c r="CC69" s="463"/>
      <c r="CD69" s="463"/>
      <c r="CE69" s="463"/>
      <c r="CF69" s="463"/>
      <c r="CG69" s="463"/>
      <c r="CH69" s="464"/>
    </row>
    <row r="70" spans="1:86" s="51" customFormat="1" ht="15.6" x14ac:dyDescent="0.3">
      <c r="A70" s="120"/>
      <c r="B70" s="609" t="s">
        <v>884</v>
      </c>
      <c r="D70" s="463" t="s">
        <v>616</v>
      </c>
      <c r="E70" s="463" t="s">
        <v>616</v>
      </c>
      <c r="F70" s="463" t="s">
        <v>616</v>
      </c>
      <c r="G70" s="463" t="s">
        <v>616</v>
      </c>
      <c r="H70" s="463" t="s">
        <v>616</v>
      </c>
      <c r="I70" s="463" t="s">
        <v>616</v>
      </c>
      <c r="J70" s="463" t="s">
        <v>616</v>
      </c>
      <c r="K70" s="463" t="s">
        <v>616</v>
      </c>
      <c r="L70" s="463" t="s">
        <v>616</v>
      </c>
      <c r="M70" s="463" t="s">
        <v>616</v>
      </c>
      <c r="N70" s="463" t="s">
        <v>616</v>
      </c>
      <c r="O70" s="463" t="s">
        <v>616</v>
      </c>
      <c r="P70" s="463" t="s">
        <v>616</v>
      </c>
      <c r="Q70" s="463" t="s">
        <v>616</v>
      </c>
      <c r="R70" s="463" t="s">
        <v>616</v>
      </c>
      <c r="S70" s="463" t="s">
        <v>616</v>
      </c>
      <c r="T70" s="463" t="s">
        <v>616</v>
      </c>
      <c r="U70" s="463" t="s">
        <v>616</v>
      </c>
      <c r="V70" s="463" t="s">
        <v>616</v>
      </c>
      <c r="W70" s="463" t="s">
        <v>616</v>
      </c>
      <c r="X70" s="463" t="s">
        <v>616</v>
      </c>
      <c r="Y70" s="463" t="s">
        <v>616</v>
      </c>
      <c r="Z70" s="463">
        <v>392.10807718837418</v>
      </c>
      <c r="AA70" s="463">
        <v>331.37568456441011</v>
      </c>
      <c r="AB70" s="463">
        <v>1374.3396039692593</v>
      </c>
      <c r="AC70" s="463">
        <v>2751.2088121834017</v>
      </c>
      <c r="AD70" s="463">
        <v>1423.1964189567204</v>
      </c>
      <c r="AE70" s="463">
        <v>1518.5360208227944</v>
      </c>
      <c r="AF70" s="463">
        <v>1431.3278556201788</v>
      </c>
      <c r="AG70" s="463">
        <v>3912.5673905527879</v>
      </c>
      <c r="AH70" s="463">
        <v>3731.1536145195423</v>
      </c>
      <c r="AI70" s="463">
        <v>3537.2551289447051</v>
      </c>
      <c r="AJ70" s="463">
        <v>3927.7873154476315</v>
      </c>
      <c r="AK70" s="463">
        <v>5854.6142433563982</v>
      </c>
      <c r="AL70" s="463">
        <v>6993.0622417895556</v>
      </c>
      <c r="AM70" s="463">
        <v>7438.0426363920942</v>
      </c>
      <c r="AN70" s="463">
        <v>7616.2865805378997</v>
      </c>
      <c r="AO70" s="463">
        <v>7727.781578293394</v>
      </c>
      <c r="AP70" s="463">
        <v>7823.9459082786552</v>
      </c>
      <c r="AQ70" s="463">
        <v>7659.4532680235206</v>
      </c>
      <c r="AR70" s="463">
        <v>7591.0344627767981</v>
      </c>
      <c r="AS70" s="463">
        <v>7590.9445478754542</v>
      </c>
      <c r="AT70" s="463">
        <v>8130.3524340473959</v>
      </c>
      <c r="AU70" s="463">
        <v>9089.9917617749779</v>
      </c>
      <c r="AV70" s="463">
        <v>10239.721161815663</v>
      </c>
      <c r="AW70" s="463">
        <v>10964.188447165589</v>
      </c>
      <c r="AX70" s="463">
        <v>11213.77406777762</v>
      </c>
      <c r="AY70" s="463">
        <v>11289.616487094208</v>
      </c>
      <c r="AZ70" s="463">
        <v>11200.649957914427</v>
      </c>
      <c r="BA70" s="463">
        <v>11027.602295409251</v>
      </c>
      <c r="BB70" s="463">
        <v>10691.55408317119</v>
      </c>
      <c r="BC70" s="463">
        <v>10443.299235227383</v>
      </c>
      <c r="BD70" s="463">
        <v>10183.564973540892</v>
      </c>
      <c r="BE70" s="463">
        <v>10029.402826363899</v>
      </c>
      <c r="BF70" s="463">
        <v>10055.697430118564</v>
      </c>
      <c r="BG70" s="463">
        <v>9133.3731547156822</v>
      </c>
      <c r="BH70" s="463">
        <v>9169.2240132101324</v>
      </c>
      <c r="BI70" s="463">
        <v>9031.2134944034515</v>
      </c>
      <c r="BJ70" s="463">
        <v>8946.2013554492896</v>
      </c>
      <c r="BK70" s="463">
        <v>8912.0704151958726</v>
      </c>
      <c r="BL70" s="463">
        <v>8456.5960694684472</v>
      </c>
      <c r="BM70" s="463">
        <v>8506.5789979231631</v>
      </c>
      <c r="BN70" s="463">
        <v>8266.1867904805204</v>
      </c>
      <c r="BO70" s="463">
        <v>8351.2381374764973</v>
      </c>
      <c r="BP70" s="463">
        <v>8650.6844198241051</v>
      </c>
      <c r="BQ70" s="463">
        <v>8577.6848601749389</v>
      </c>
      <c r="BR70" s="463">
        <v>8525.4459634988398</v>
      </c>
      <c r="BS70" s="463">
        <v>8431.0243844024953</v>
      </c>
      <c r="BT70" s="463">
        <v>8029.4189009511174</v>
      </c>
      <c r="BU70" s="463">
        <v>7497.5619329032652</v>
      </c>
      <c r="BV70" s="463">
        <v>6919.0904791793628</v>
      </c>
      <c r="BW70" s="463">
        <v>6252.8176006059421</v>
      </c>
      <c r="BX70" s="463">
        <v>5725.119927933496</v>
      </c>
      <c r="BY70" s="463">
        <v>5393.7631676621513</v>
      </c>
      <c r="BZ70" s="463">
        <v>4996.3611730290868</v>
      </c>
      <c r="CA70" s="463">
        <v>4916.7318021538395</v>
      </c>
      <c r="CB70" s="463">
        <v>4937.0644630065444</v>
      </c>
      <c r="CC70" s="463">
        <v>4083.5585619725225</v>
      </c>
      <c r="CD70" s="463">
        <v>3840.1952870578943</v>
      </c>
      <c r="CE70" s="463">
        <v>3875.9087546324581</v>
      </c>
      <c r="CF70" s="463">
        <v>3929.3972351906327</v>
      </c>
      <c r="CG70" s="463">
        <v>4044.7004576534605</v>
      </c>
      <c r="CH70" s="464">
        <v>4093.663599970228</v>
      </c>
    </row>
    <row r="71" spans="1:86" s="51" customFormat="1" ht="15.6" x14ac:dyDescent="0.3">
      <c r="A71" s="120"/>
      <c r="B71" s="609" t="s">
        <v>885</v>
      </c>
      <c r="D71" s="463" t="s">
        <v>616</v>
      </c>
      <c r="E71" s="463" t="s">
        <v>616</v>
      </c>
      <c r="F71" s="463" t="s">
        <v>616</v>
      </c>
      <c r="G71" s="463" t="s">
        <v>616</v>
      </c>
      <c r="H71" s="463" t="s">
        <v>616</v>
      </c>
      <c r="I71" s="463" t="s">
        <v>616</v>
      </c>
      <c r="J71" s="463" t="s">
        <v>616</v>
      </c>
      <c r="K71" s="463" t="s">
        <v>616</v>
      </c>
      <c r="L71" s="463" t="s">
        <v>616</v>
      </c>
      <c r="M71" s="463" t="s">
        <v>616</v>
      </c>
      <c r="N71" s="463" t="s">
        <v>616</v>
      </c>
      <c r="O71" s="463" t="s">
        <v>616</v>
      </c>
      <c r="P71" s="463" t="s">
        <v>616</v>
      </c>
      <c r="Q71" s="463" t="s">
        <v>616</v>
      </c>
      <c r="R71" s="463" t="s">
        <v>616</v>
      </c>
      <c r="S71" s="463" t="s">
        <v>616</v>
      </c>
      <c r="T71" s="463" t="s">
        <v>616</v>
      </c>
      <c r="U71" s="463" t="s">
        <v>616</v>
      </c>
      <c r="V71" s="463" t="s">
        <v>616</v>
      </c>
      <c r="W71" s="463" t="s">
        <v>616</v>
      </c>
      <c r="X71" s="463" t="s">
        <v>616</v>
      </c>
      <c r="Y71" s="463" t="s">
        <v>616</v>
      </c>
      <c r="Z71" s="463" t="s">
        <v>616</v>
      </c>
      <c r="AA71" s="463" t="s">
        <v>616</v>
      </c>
      <c r="AB71" s="463" t="s">
        <v>616</v>
      </c>
      <c r="AC71" s="463" t="s">
        <v>616</v>
      </c>
      <c r="AD71" s="463" t="s">
        <v>616</v>
      </c>
      <c r="AE71" s="463" t="s">
        <v>616</v>
      </c>
      <c r="AF71" s="463" t="s">
        <v>616</v>
      </c>
      <c r="AG71" s="463" t="s">
        <v>616</v>
      </c>
      <c r="AH71" s="463" t="s">
        <v>616</v>
      </c>
      <c r="AI71" s="463" t="s">
        <v>616</v>
      </c>
      <c r="AJ71" s="463" t="s">
        <v>616</v>
      </c>
      <c r="AK71" s="463" t="s">
        <v>616</v>
      </c>
      <c r="AL71" s="463" t="s">
        <v>616</v>
      </c>
      <c r="AM71" s="463" t="s">
        <v>616</v>
      </c>
      <c r="AN71" s="463" t="s">
        <v>616</v>
      </c>
      <c r="AO71" s="463" t="s">
        <v>616</v>
      </c>
      <c r="AP71" s="463" t="s">
        <v>616</v>
      </c>
      <c r="AQ71" s="463" t="s">
        <v>616</v>
      </c>
      <c r="AR71" s="463" t="s">
        <v>616</v>
      </c>
      <c r="AS71" s="463" t="s">
        <v>616</v>
      </c>
      <c r="AT71" s="463" t="s">
        <v>616</v>
      </c>
      <c r="AU71" s="463" t="s">
        <v>616</v>
      </c>
      <c r="AV71" s="463" t="s">
        <v>616</v>
      </c>
      <c r="AW71" s="463" t="s">
        <v>616</v>
      </c>
      <c r="AX71" s="463">
        <v>2806.7745173799694</v>
      </c>
      <c r="AY71" s="463">
        <v>3410.3403361761084</v>
      </c>
      <c r="AZ71" s="463">
        <v>4003.5607403597892</v>
      </c>
      <c r="BA71" s="463">
        <v>4497.6586758846834</v>
      </c>
      <c r="BB71" s="463">
        <v>4906.0800175671184</v>
      </c>
      <c r="BC71" s="463">
        <v>5379.2112281158325</v>
      </c>
      <c r="BD71" s="463">
        <v>5912.8190263428405</v>
      </c>
      <c r="BE71" s="463">
        <v>6610.9361205070181</v>
      </c>
      <c r="BF71" s="463">
        <v>7812.2945295339232</v>
      </c>
      <c r="BG71" s="463">
        <v>7793.9658421100203</v>
      </c>
      <c r="BH71" s="463">
        <v>8116.9620255005357</v>
      </c>
      <c r="BI71" s="463">
        <v>8494.0544442408245</v>
      </c>
      <c r="BJ71" s="463">
        <v>8655.1455681053612</v>
      </c>
      <c r="BK71" s="463">
        <v>9117.6724361628985</v>
      </c>
      <c r="BL71" s="463">
        <v>9628.3224257585734</v>
      </c>
      <c r="BM71" s="463">
        <v>10804.561098366838</v>
      </c>
      <c r="BN71" s="463">
        <v>11239.499098021919</v>
      </c>
      <c r="BO71" s="463">
        <v>12017.290849131665</v>
      </c>
      <c r="BP71" s="463">
        <v>12877.507576290569</v>
      </c>
      <c r="BQ71" s="463">
        <v>12896.668432463861</v>
      </c>
      <c r="BR71" s="463">
        <v>13110.452385988972</v>
      </c>
      <c r="BS71" s="463">
        <v>13397.07624555172</v>
      </c>
      <c r="BT71" s="463">
        <v>12939.568081179475</v>
      </c>
      <c r="BU71" s="463">
        <v>12446.999313748027</v>
      </c>
      <c r="BV71" s="463">
        <v>11601.058686924078</v>
      </c>
      <c r="BW71" s="463">
        <v>10372.981059593101</v>
      </c>
      <c r="BX71" s="463">
        <v>9559.7062008235662</v>
      </c>
      <c r="BY71" s="463">
        <v>9016.7324625317233</v>
      </c>
      <c r="BZ71" s="463">
        <v>8379.7060281159429</v>
      </c>
      <c r="CA71" s="463">
        <v>8381.0166653687556</v>
      </c>
      <c r="CB71" s="463">
        <v>8047.1113071804502</v>
      </c>
      <c r="CC71" s="463">
        <v>6662.0279308889021</v>
      </c>
      <c r="CD71" s="463">
        <v>6422.4259568004973</v>
      </c>
      <c r="CE71" s="463">
        <v>6505.7551854420362</v>
      </c>
      <c r="CF71" s="463">
        <v>6621.3844459810507</v>
      </c>
      <c r="CG71" s="463">
        <v>6843.3732724597548</v>
      </c>
      <c r="CH71" s="464">
        <v>6948.0842186549935</v>
      </c>
    </row>
    <row r="72" spans="1:86" s="51" customFormat="1" ht="15.6" x14ac:dyDescent="0.3">
      <c r="A72" s="120"/>
      <c r="B72" s="609" t="s">
        <v>886</v>
      </c>
      <c r="D72" s="463" t="s">
        <v>616</v>
      </c>
      <c r="E72" s="463" t="s">
        <v>616</v>
      </c>
      <c r="F72" s="463" t="s">
        <v>616</v>
      </c>
      <c r="G72" s="463" t="s">
        <v>616</v>
      </c>
      <c r="H72" s="463" t="s">
        <v>616</v>
      </c>
      <c r="I72" s="463" t="s">
        <v>616</v>
      </c>
      <c r="J72" s="463" t="s">
        <v>616</v>
      </c>
      <c r="K72" s="463" t="s">
        <v>616</v>
      </c>
      <c r="L72" s="463" t="s">
        <v>616</v>
      </c>
      <c r="M72" s="463" t="s">
        <v>616</v>
      </c>
      <c r="N72" s="463" t="s">
        <v>616</v>
      </c>
      <c r="O72" s="463" t="s">
        <v>616</v>
      </c>
      <c r="P72" s="463" t="s">
        <v>616</v>
      </c>
      <c r="Q72" s="463" t="s">
        <v>616</v>
      </c>
      <c r="R72" s="463" t="s">
        <v>616</v>
      </c>
      <c r="S72" s="463" t="s">
        <v>616</v>
      </c>
      <c r="T72" s="463" t="s">
        <v>616</v>
      </c>
      <c r="U72" s="463" t="s">
        <v>616</v>
      </c>
      <c r="V72" s="463" t="s">
        <v>616</v>
      </c>
      <c r="W72" s="463" t="s">
        <v>616</v>
      </c>
      <c r="X72" s="463" t="s">
        <v>616</v>
      </c>
      <c r="Y72" s="463" t="s">
        <v>616</v>
      </c>
      <c r="Z72" s="463" t="s">
        <v>616</v>
      </c>
      <c r="AA72" s="463" t="s">
        <v>616</v>
      </c>
      <c r="AB72" s="463" t="s">
        <v>616</v>
      </c>
      <c r="AC72" s="463" t="s">
        <v>616</v>
      </c>
      <c r="AD72" s="463" t="s">
        <v>616</v>
      </c>
      <c r="AE72" s="463" t="s">
        <v>616</v>
      </c>
      <c r="AF72" s="463" t="s">
        <v>616</v>
      </c>
      <c r="AG72" s="463" t="s">
        <v>616</v>
      </c>
      <c r="AH72" s="463" t="s">
        <v>616</v>
      </c>
      <c r="AI72" s="463" t="s">
        <v>616</v>
      </c>
      <c r="AJ72" s="463" t="s">
        <v>616</v>
      </c>
      <c r="AK72" s="463" t="s">
        <v>616</v>
      </c>
      <c r="AL72" s="463" t="s">
        <v>616</v>
      </c>
      <c r="AM72" s="463" t="s">
        <v>616</v>
      </c>
      <c r="AN72" s="463" t="s">
        <v>616</v>
      </c>
      <c r="AO72" s="463" t="s">
        <v>616</v>
      </c>
      <c r="AP72" s="463" t="s">
        <v>616</v>
      </c>
      <c r="AQ72" s="463" t="s">
        <v>616</v>
      </c>
      <c r="AR72" s="463" t="s">
        <v>616</v>
      </c>
      <c r="AS72" s="463" t="s">
        <v>616</v>
      </c>
      <c r="AT72" s="463" t="s">
        <v>616</v>
      </c>
      <c r="AU72" s="463" t="s">
        <v>616</v>
      </c>
      <c r="AV72" s="463" t="s">
        <v>616</v>
      </c>
      <c r="AW72" s="463" t="s">
        <v>616</v>
      </c>
      <c r="AX72" s="463">
        <v>7650.1661950075249</v>
      </c>
      <c r="AY72" s="463">
        <v>7909.8309628894049</v>
      </c>
      <c r="AZ72" s="463">
        <v>7681.5616435545599</v>
      </c>
      <c r="BA72" s="463">
        <v>6893.469088112206</v>
      </c>
      <c r="BB72" s="463">
        <v>6289.7048243009249</v>
      </c>
      <c r="BC72" s="463">
        <v>5796.1450188145645</v>
      </c>
      <c r="BD72" s="463">
        <v>5521.5836936531114</v>
      </c>
      <c r="BE72" s="463">
        <v>5362.197289937043</v>
      </c>
      <c r="BF72" s="463">
        <v>5639.9432587011843</v>
      </c>
      <c r="BG72" s="463">
        <v>5497.5438845959407</v>
      </c>
      <c r="BH72" s="463">
        <v>5913.9689105187745</v>
      </c>
      <c r="BI72" s="463">
        <v>6377.1652980374201</v>
      </c>
      <c r="BJ72" s="463">
        <v>7123.6334664098213</v>
      </c>
      <c r="BK72" s="463">
        <v>7677.2639048484325</v>
      </c>
      <c r="BL72" s="463">
        <v>8859.2060269639169</v>
      </c>
      <c r="BM72" s="463">
        <v>11777.060202005954</v>
      </c>
      <c r="BN72" s="463">
        <v>13261.072013400695</v>
      </c>
      <c r="BO72" s="463">
        <v>13799.492966286822</v>
      </c>
      <c r="BP72" s="463">
        <v>13646.02035357147</v>
      </c>
      <c r="BQ72" s="463">
        <v>13372.588402007854</v>
      </c>
      <c r="BR72" s="463">
        <v>12933.920265050283</v>
      </c>
      <c r="BS72" s="463">
        <v>12400.546164778436</v>
      </c>
      <c r="BT72" s="463">
        <v>11475.363766971566</v>
      </c>
      <c r="BU72" s="463">
        <v>10536.802287917852</v>
      </c>
      <c r="BV72" s="463">
        <v>9181.9930305660746</v>
      </c>
      <c r="BW72" s="463">
        <v>7303.4580288028046</v>
      </c>
      <c r="BX72" s="463">
        <v>6163.3692379245449</v>
      </c>
      <c r="BY72" s="463">
        <v>5494.7489182120444</v>
      </c>
      <c r="BZ72" s="463">
        <v>4591.5240152215438</v>
      </c>
      <c r="CA72" s="463">
        <v>3981.0385067566749</v>
      </c>
      <c r="CB72" s="463">
        <v>3290.9152706691407</v>
      </c>
      <c r="CC72" s="463">
        <v>2405.8624822332918</v>
      </c>
      <c r="CD72" s="463">
        <v>2211.6210554390113</v>
      </c>
      <c r="CE72" s="463">
        <v>2207.9683523145095</v>
      </c>
      <c r="CF72" s="463">
        <v>2211.581769333487</v>
      </c>
      <c r="CG72" s="463">
        <v>2251.8313420291124</v>
      </c>
      <c r="CH72" s="464">
        <v>2253.1091661803807</v>
      </c>
    </row>
    <row r="73" spans="1:86" s="51" customFormat="1" ht="15.6" x14ac:dyDescent="0.3">
      <c r="A73" s="120"/>
      <c r="B73" s="611" t="s">
        <v>887</v>
      </c>
      <c r="D73" s="463" t="s">
        <v>616</v>
      </c>
      <c r="E73" s="463" t="s">
        <v>616</v>
      </c>
      <c r="F73" s="463" t="s">
        <v>616</v>
      </c>
      <c r="G73" s="463" t="s">
        <v>616</v>
      </c>
      <c r="H73" s="463" t="s">
        <v>616</v>
      </c>
      <c r="I73" s="463" t="s">
        <v>616</v>
      </c>
      <c r="J73" s="463" t="s">
        <v>616</v>
      </c>
      <c r="K73" s="463" t="s">
        <v>616</v>
      </c>
      <c r="L73" s="463" t="s">
        <v>616</v>
      </c>
      <c r="M73" s="463" t="s">
        <v>616</v>
      </c>
      <c r="N73" s="463" t="s">
        <v>616</v>
      </c>
      <c r="O73" s="463" t="s">
        <v>616</v>
      </c>
      <c r="P73" s="463" t="s">
        <v>616</v>
      </c>
      <c r="Q73" s="463" t="s">
        <v>616</v>
      </c>
      <c r="R73" s="463" t="s">
        <v>616</v>
      </c>
      <c r="S73" s="463" t="s">
        <v>616</v>
      </c>
      <c r="T73" s="463" t="s">
        <v>616</v>
      </c>
      <c r="U73" s="463" t="s">
        <v>616</v>
      </c>
      <c r="V73" s="463" t="s">
        <v>616</v>
      </c>
      <c r="W73" s="463" t="s">
        <v>616</v>
      </c>
      <c r="X73" s="463" t="s">
        <v>616</v>
      </c>
      <c r="Y73" s="463" t="s">
        <v>616</v>
      </c>
      <c r="Z73" s="463" t="s">
        <v>616</v>
      </c>
      <c r="AA73" s="463" t="s">
        <v>616</v>
      </c>
      <c r="AB73" s="463" t="s">
        <v>616</v>
      </c>
      <c r="AC73" s="463" t="s">
        <v>616</v>
      </c>
      <c r="AD73" s="463" t="s">
        <v>616</v>
      </c>
      <c r="AE73" s="463" t="s">
        <v>616</v>
      </c>
      <c r="AF73" s="463" t="s">
        <v>616</v>
      </c>
      <c r="AG73" s="463" t="s">
        <v>616</v>
      </c>
      <c r="AH73" s="463" t="s">
        <v>616</v>
      </c>
      <c r="AI73" s="463" t="s">
        <v>616</v>
      </c>
      <c r="AJ73" s="463" t="s">
        <v>616</v>
      </c>
      <c r="AK73" s="463" t="s">
        <v>616</v>
      </c>
      <c r="AL73" s="463" t="s">
        <v>616</v>
      </c>
      <c r="AM73" s="463" t="s">
        <v>616</v>
      </c>
      <c r="AN73" s="463" t="s">
        <v>616</v>
      </c>
      <c r="AO73" s="463" t="s">
        <v>616</v>
      </c>
      <c r="AP73" s="463" t="s">
        <v>616</v>
      </c>
      <c r="AQ73" s="463" t="s">
        <v>616</v>
      </c>
      <c r="AR73" s="463" t="s">
        <v>616</v>
      </c>
      <c r="AS73" s="463" t="s">
        <v>616</v>
      </c>
      <c r="AT73" s="463" t="s">
        <v>616</v>
      </c>
      <c r="AU73" s="463" t="s">
        <v>616</v>
      </c>
      <c r="AV73" s="463" t="s">
        <v>616</v>
      </c>
      <c r="AW73" s="463" t="s">
        <v>616</v>
      </c>
      <c r="AX73" s="463" t="s">
        <v>616</v>
      </c>
      <c r="AY73" s="463" t="s">
        <v>616</v>
      </c>
      <c r="AZ73" s="463" t="s">
        <v>616</v>
      </c>
      <c r="BA73" s="463" t="s">
        <v>616</v>
      </c>
      <c r="BB73" s="463" t="s">
        <v>616</v>
      </c>
      <c r="BC73" s="463" t="s">
        <v>616</v>
      </c>
      <c r="BD73" s="463" t="s">
        <v>616</v>
      </c>
      <c r="BE73" s="463" t="s">
        <v>616</v>
      </c>
      <c r="BF73" s="463" t="s">
        <v>616</v>
      </c>
      <c r="BG73" s="463" t="s">
        <v>616</v>
      </c>
      <c r="BH73" s="463" t="s">
        <v>616</v>
      </c>
      <c r="BI73" s="463" t="s">
        <v>616</v>
      </c>
      <c r="BJ73" s="463">
        <v>630.88653614784585</v>
      </c>
      <c r="BK73" s="463">
        <v>689.05528885349179</v>
      </c>
      <c r="BL73" s="463">
        <v>2935.2377458317719</v>
      </c>
      <c r="BM73" s="463">
        <v>7418.2406909617366</v>
      </c>
      <c r="BN73" s="463">
        <v>9723.8045395924764</v>
      </c>
      <c r="BO73" s="463">
        <v>10782.465478305505</v>
      </c>
      <c r="BP73" s="463">
        <v>11008.856931473709</v>
      </c>
      <c r="BQ73" s="463">
        <v>11082.583685983365</v>
      </c>
      <c r="BR73" s="463">
        <v>10843.910749188299</v>
      </c>
      <c r="BS73" s="463">
        <v>10504.958733807885</v>
      </c>
      <c r="BT73" s="463">
        <v>9764.1084252338478</v>
      </c>
      <c r="BU73" s="463">
        <v>8953.488882157164</v>
      </c>
      <c r="BV73" s="463">
        <v>7728.1588886615527</v>
      </c>
      <c r="BW73" s="463">
        <v>5696.7370632517723</v>
      </c>
      <c r="BX73" s="463">
        <v>4807.4615933605992</v>
      </c>
      <c r="BY73" s="463">
        <v>4285.9341002843057</v>
      </c>
      <c r="BZ73" s="463">
        <v>3581.4137537545098</v>
      </c>
      <c r="CA73" s="463">
        <v>3024.3391035632267</v>
      </c>
      <c r="CB73" s="463">
        <v>2390.6093041080603</v>
      </c>
      <c r="CC73" s="463">
        <v>1569.5747778211485</v>
      </c>
      <c r="CD73" s="463">
        <v>1442.8524707251554</v>
      </c>
      <c r="CE73" s="463">
        <v>1440.4694622458992</v>
      </c>
      <c r="CF73" s="463">
        <v>1442.8268406316629</v>
      </c>
      <c r="CG73" s="463">
        <v>1469.0854961398904</v>
      </c>
      <c r="CH73" s="464">
        <v>1469.9191433550291</v>
      </c>
    </row>
    <row r="74" spans="1:86" s="51" customFormat="1" ht="15.6" x14ac:dyDescent="0.3">
      <c r="A74" s="120"/>
      <c r="B74" s="609" t="s">
        <v>888</v>
      </c>
      <c r="D74" s="463">
        <v>0</v>
      </c>
      <c r="E74" s="463">
        <v>0</v>
      </c>
      <c r="F74" s="463">
        <v>0</v>
      </c>
      <c r="G74" s="463">
        <v>0</v>
      </c>
      <c r="H74" s="463">
        <v>0</v>
      </c>
      <c r="I74" s="463">
        <v>0</v>
      </c>
      <c r="J74" s="463">
        <v>0</v>
      </c>
      <c r="K74" s="463">
        <v>0</v>
      </c>
      <c r="L74" s="463">
        <v>0</v>
      </c>
      <c r="M74" s="463">
        <v>0</v>
      </c>
      <c r="N74" s="463">
        <v>0</v>
      </c>
      <c r="O74" s="463">
        <v>0</v>
      </c>
      <c r="P74" s="463">
        <v>0</v>
      </c>
      <c r="Q74" s="463">
        <v>0</v>
      </c>
      <c r="R74" s="463">
        <v>0</v>
      </c>
      <c r="S74" s="463">
        <v>0</v>
      </c>
      <c r="T74" s="463">
        <v>0</v>
      </c>
      <c r="U74" s="463">
        <v>0</v>
      </c>
      <c r="V74" s="463">
        <v>0</v>
      </c>
      <c r="W74" s="463">
        <v>0</v>
      </c>
      <c r="X74" s="463">
        <v>0</v>
      </c>
      <c r="Y74" s="463">
        <v>0</v>
      </c>
      <c r="Z74" s="463">
        <v>0</v>
      </c>
      <c r="AA74" s="463">
        <v>0</v>
      </c>
      <c r="AB74" s="463">
        <v>0</v>
      </c>
      <c r="AC74" s="463">
        <v>0</v>
      </c>
      <c r="AD74" s="463">
        <v>0</v>
      </c>
      <c r="AE74" s="463">
        <v>0</v>
      </c>
      <c r="AF74" s="463">
        <v>0</v>
      </c>
      <c r="AG74" s="463">
        <v>0</v>
      </c>
      <c r="AH74" s="463">
        <v>0</v>
      </c>
      <c r="AI74" s="463">
        <v>0</v>
      </c>
      <c r="AJ74" s="463">
        <v>0</v>
      </c>
      <c r="AK74" s="463">
        <v>0</v>
      </c>
      <c r="AL74" s="463">
        <v>0</v>
      </c>
      <c r="AM74" s="463">
        <v>0</v>
      </c>
      <c r="AN74" s="463">
        <v>0</v>
      </c>
      <c r="AO74" s="463">
        <v>0</v>
      </c>
      <c r="AP74" s="463">
        <v>0</v>
      </c>
      <c r="AQ74" s="463">
        <v>0</v>
      </c>
      <c r="AR74" s="463">
        <v>0</v>
      </c>
      <c r="AS74" s="463">
        <v>0</v>
      </c>
      <c r="AT74" s="463">
        <v>0</v>
      </c>
      <c r="AU74" s="463">
        <v>0</v>
      </c>
      <c r="AV74" s="463">
        <v>0</v>
      </c>
      <c r="AW74" s="463">
        <v>0</v>
      </c>
      <c r="AX74" s="463">
        <v>0</v>
      </c>
      <c r="AY74" s="463">
        <v>0</v>
      </c>
      <c r="AZ74" s="463">
        <v>0</v>
      </c>
      <c r="BA74" s="463">
        <v>0</v>
      </c>
      <c r="BB74" s="463">
        <v>0</v>
      </c>
      <c r="BC74" s="463">
        <v>0</v>
      </c>
      <c r="BD74" s="463">
        <v>0</v>
      </c>
      <c r="BE74" s="463">
        <v>0</v>
      </c>
      <c r="BF74" s="463">
        <v>0</v>
      </c>
      <c r="BG74" s="463">
        <v>0</v>
      </c>
      <c r="BH74" s="463">
        <v>0</v>
      </c>
      <c r="BI74" s="463">
        <v>0</v>
      </c>
      <c r="BJ74" s="463">
        <v>0</v>
      </c>
      <c r="BK74" s="463">
        <v>0</v>
      </c>
      <c r="BL74" s="463">
        <v>0</v>
      </c>
      <c r="BM74" s="463">
        <v>0</v>
      </c>
      <c r="BN74" s="463">
        <v>0</v>
      </c>
      <c r="BO74" s="463">
        <v>0</v>
      </c>
      <c r="BP74" s="463">
        <v>0</v>
      </c>
      <c r="BQ74" s="463">
        <v>0</v>
      </c>
      <c r="BR74" s="463">
        <v>0</v>
      </c>
      <c r="BS74" s="463">
        <v>0</v>
      </c>
      <c r="BT74" s="463">
        <v>0</v>
      </c>
      <c r="BU74" s="463">
        <v>0</v>
      </c>
      <c r="BV74" s="463">
        <v>0</v>
      </c>
      <c r="BW74" s="463">
        <v>3528.7301261645125</v>
      </c>
      <c r="BX74" s="463">
        <v>5442.8653909957757</v>
      </c>
      <c r="BY74" s="463">
        <v>6630.925392360311</v>
      </c>
      <c r="BZ74" s="463">
        <v>8324.5545694674802</v>
      </c>
      <c r="CA74" s="463">
        <v>8615.2302546503652</v>
      </c>
      <c r="CB74" s="463">
        <v>10025.912776806732</v>
      </c>
      <c r="CC74" s="463">
        <v>10775.562755782716</v>
      </c>
      <c r="CD74" s="463">
        <v>11195.425385683198</v>
      </c>
      <c r="CE74" s="463">
        <v>11050.473250200585</v>
      </c>
      <c r="CF74" s="463">
        <v>10927.604323204658</v>
      </c>
      <c r="CG74" s="463">
        <v>10940.814957691653</v>
      </c>
      <c r="CH74" s="464">
        <v>10992.710798953294</v>
      </c>
    </row>
    <row r="75" spans="1:86" s="51" customFormat="1" ht="15.6" x14ac:dyDescent="0.3">
      <c r="A75" s="120"/>
      <c r="B75" s="609" t="s">
        <v>889</v>
      </c>
      <c r="D75" s="463">
        <v>0</v>
      </c>
      <c r="E75" s="463">
        <v>0</v>
      </c>
      <c r="F75" s="463">
        <v>0</v>
      </c>
      <c r="G75" s="463">
        <v>0</v>
      </c>
      <c r="H75" s="463">
        <v>0</v>
      </c>
      <c r="I75" s="463">
        <v>0</v>
      </c>
      <c r="J75" s="463">
        <v>0</v>
      </c>
      <c r="K75" s="463">
        <v>0</v>
      </c>
      <c r="L75" s="463">
        <v>0</v>
      </c>
      <c r="M75" s="463">
        <v>0</v>
      </c>
      <c r="N75" s="463">
        <v>0</v>
      </c>
      <c r="O75" s="463">
        <v>0</v>
      </c>
      <c r="P75" s="463">
        <v>0</v>
      </c>
      <c r="Q75" s="463">
        <v>0</v>
      </c>
      <c r="R75" s="463">
        <v>0</v>
      </c>
      <c r="S75" s="463">
        <v>0</v>
      </c>
      <c r="T75" s="463">
        <v>0</v>
      </c>
      <c r="U75" s="463">
        <v>0</v>
      </c>
      <c r="V75" s="463">
        <v>0</v>
      </c>
      <c r="W75" s="463">
        <v>0</v>
      </c>
      <c r="X75" s="463">
        <v>0</v>
      </c>
      <c r="Y75" s="463">
        <v>0</v>
      </c>
      <c r="Z75" s="463">
        <v>0</v>
      </c>
      <c r="AA75" s="463">
        <v>0</v>
      </c>
      <c r="AB75" s="463">
        <v>0</v>
      </c>
      <c r="AC75" s="463">
        <v>0</v>
      </c>
      <c r="AD75" s="463">
        <v>0</v>
      </c>
      <c r="AE75" s="463">
        <v>0</v>
      </c>
      <c r="AF75" s="463">
        <v>0</v>
      </c>
      <c r="AG75" s="463">
        <v>0</v>
      </c>
      <c r="AH75" s="463">
        <v>0</v>
      </c>
      <c r="AI75" s="463">
        <v>0</v>
      </c>
      <c r="AJ75" s="463">
        <v>0</v>
      </c>
      <c r="AK75" s="463">
        <v>0</v>
      </c>
      <c r="AL75" s="463">
        <v>0</v>
      </c>
      <c r="AM75" s="463">
        <v>0</v>
      </c>
      <c r="AN75" s="463">
        <v>0</v>
      </c>
      <c r="AO75" s="463">
        <v>0</v>
      </c>
      <c r="AP75" s="463">
        <v>0</v>
      </c>
      <c r="AQ75" s="463">
        <v>0</v>
      </c>
      <c r="AR75" s="463">
        <v>0</v>
      </c>
      <c r="AS75" s="463">
        <v>0</v>
      </c>
      <c r="AT75" s="463">
        <v>0</v>
      </c>
      <c r="AU75" s="463">
        <v>0</v>
      </c>
      <c r="AV75" s="463">
        <v>0</v>
      </c>
      <c r="AW75" s="463">
        <v>0</v>
      </c>
      <c r="AX75" s="463">
        <v>0</v>
      </c>
      <c r="AY75" s="463">
        <v>0</v>
      </c>
      <c r="AZ75" s="463">
        <v>0</v>
      </c>
      <c r="BA75" s="463">
        <v>0</v>
      </c>
      <c r="BB75" s="463">
        <v>0</v>
      </c>
      <c r="BC75" s="463">
        <v>0</v>
      </c>
      <c r="BD75" s="463">
        <v>0</v>
      </c>
      <c r="BE75" s="463">
        <v>0</v>
      </c>
      <c r="BF75" s="463">
        <v>0</v>
      </c>
      <c r="BG75" s="463">
        <v>0</v>
      </c>
      <c r="BH75" s="463">
        <v>0</v>
      </c>
      <c r="BI75" s="463">
        <v>0</v>
      </c>
      <c r="BJ75" s="463">
        <v>0</v>
      </c>
      <c r="BK75" s="463">
        <v>0</v>
      </c>
      <c r="BL75" s="463">
        <v>0</v>
      </c>
      <c r="BM75" s="463">
        <v>0</v>
      </c>
      <c r="BN75" s="463">
        <v>0</v>
      </c>
      <c r="BO75" s="463">
        <v>0</v>
      </c>
      <c r="BP75" s="463">
        <v>0</v>
      </c>
      <c r="BQ75" s="463">
        <v>0</v>
      </c>
      <c r="BR75" s="463">
        <v>0</v>
      </c>
      <c r="BS75" s="463">
        <v>0</v>
      </c>
      <c r="BT75" s="463">
        <v>0</v>
      </c>
      <c r="BU75" s="463">
        <v>0</v>
      </c>
      <c r="BV75" s="463">
        <v>0</v>
      </c>
      <c r="BW75" s="463">
        <v>4096.3785053125002</v>
      </c>
      <c r="BX75" s="463">
        <v>8358.6421205839561</v>
      </c>
      <c r="BY75" s="463">
        <v>9003.2588826705651</v>
      </c>
      <c r="BZ75" s="463">
        <v>7043.3335129234183</v>
      </c>
      <c r="CA75" s="463">
        <v>8292.6892042594136</v>
      </c>
      <c r="CB75" s="463">
        <v>10198.374131485265</v>
      </c>
      <c r="CC75" s="463">
        <v>12425.74056254744</v>
      </c>
      <c r="CD75" s="463">
        <v>13592.880811163759</v>
      </c>
      <c r="CE75" s="463">
        <v>13747.239602089699</v>
      </c>
      <c r="CF75" s="463">
        <v>13894.467033144803</v>
      </c>
      <c r="CG75" s="463">
        <v>14181.495040748892</v>
      </c>
      <c r="CH75" s="464">
        <v>14516.602658355048</v>
      </c>
    </row>
    <row r="76" spans="1:86" s="51" customFormat="1" ht="15.6" x14ac:dyDescent="0.3">
      <c r="A76" s="120"/>
      <c r="B76" s="609" t="s">
        <v>890</v>
      </c>
      <c r="D76" s="463">
        <v>0</v>
      </c>
      <c r="E76" s="463">
        <v>0</v>
      </c>
      <c r="F76" s="463">
        <v>0</v>
      </c>
      <c r="G76" s="463">
        <v>0</v>
      </c>
      <c r="H76" s="463">
        <v>0</v>
      </c>
      <c r="I76" s="463">
        <v>0</v>
      </c>
      <c r="J76" s="463">
        <v>0</v>
      </c>
      <c r="K76" s="463">
        <v>0</v>
      </c>
      <c r="L76" s="463">
        <v>0</v>
      </c>
      <c r="M76" s="463">
        <v>0</v>
      </c>
      <c r="N76" s="463">
        <v>0</v>
      </c>
      <c r="O76" s="463">
        <v>0</v>
      </c>
      <c r="P76" s="463">
        <v>0</v>
      </c>
      <c r="Q76" s="463">
        <v>0</v>
      </c>
      <c r="R76" s="463">
        <v>0</v>
      </c>
      <c r="S76" s="463">
        <v>0</v>
      </c>
      <c r="T76" s="463">
        <v>0</v>
      </c>
      <c r="U76" s="463">
        <v>0</v>
      </c>
      <c r="V76" s="463">
        <v>0</v>
      </c>
      <c r="W76" s="463">
        <v>0</v>
      </c>
      <c r="X76" s="463">
        <v>0</v>
      </c>
      <c r="Y76" s="463">
        <v>0</v>
      </c>
      <c r="Z76" s="463">
        <v>0</v>
      </c>
      <c r="AA76" s="463">
        <v>0</v>
      </c>
      <c r="AB76" s="463">
        <v>0</v>
      </c>
      <c r="AC76" s="463">
        <v>0</v>
      </c>
      <c r="AD76" s="463">
        <v>0</v>
      </c>
      <c r="AE76" s="463">
        <v>0</v>
      </c>
      <c r="AF76" s="463">
        <v>0</v>
      </c>
      <c r="AG76" s="463">
        <v>0</v>
      </c>
      <c r="AH76" s="463">
        <v>0</v>
      </c>
      <c r="AI76" s="463">
        <v>0</v>
      </c>
      <c r="AJ76" s="463">
        <v>0</v>
      </c>
      <c r="AK76" s="463">
        <v>0</v>
      </c>
      <c r="AL76" s="463">
        <v>0</v>
      </c>
      <c r="AM76" s="463">
        <v>0</v>
      </c>
      <c r="AN76" s="463">
        <v>0</v>
      </c>
      <c r="AO76" s="463">
        <v>0</v>
      </c>
      <c r="AP76" s="463">
        <v>0</v>
      </c>
      <c r="AQ76" s="463">
        <v>0</v>
      </c>
      <c r="AR76" s="463">
        <v>0</v>
      </c>
      <c r="AS76" s="463">
        <v>0</v>
      </c>
      <c r="AT76" s="463">
        <v>0</v>
      </c>
      <c r="AU76" s="463">
        <v>0</v>
      </c>
      <c r="AV76" s="463">
        <v>0</v>
      </c>
      <c r="AW76" s="463">
        <v>0</v>
      </c>
      <c r="AX76" s="463">
        <v>0</v>
      </c>
      <c r="AY76" s="463">
        <v>0</v>
      </c>
      <c r="AZ76" s="463">
        <v>0</v>
      </c>
      <c r="BA76" s="463">
        <v>0</v>
      </c>
      <c r="BB76" s="463">
        <v>0</v>
      </c>
      <c r="BC76" s="463">
        <v>0</v>
      </c>
      <c r="BD76" s="463">
        <v>0</v>
      </c>
      <c r="BE76" s="463">
        <v>0</v>
      </c>
      <c r="BF76" s="463">
        <v>0</v>
      </c>
      <c r="BG76" s="463">
        <v>0</v>
      </c>
      <c r="BH76" s="463">
        <v>0</v>
      </c>
      <c r="BI76" s="463">
        <v>0</v>
      </c>
      <c r="BJ76" s="463">
        <v>0</v>
      </c>
      <c r="BK76" s="463">
        <v>0</v>
      </c>
      <c r="BL76" s="463">
        <v>0</v>
      </c>
      <c r="BM76" s="463">
        <v>0</v>
      </c>
      <c r="BN76" s="463">
        <v>0</v>
      </c>
      <c r="BO76" s="463">
        <v>0</v>
      </c>
      <c r="BP76" s="463">
        <v>0</v>
      </c>
      <c r="BQ76" s="463">
        <v>0</v>
      </c>
      <c r="BR76" s="463">
        <v>0</v>
      </c>
      <c r="BS76" s="463">
        <v>0</v>
      </c>
      <c r="BT76" s="463">
        <v>0</v>
      </c>
      <c r="BU76" s="463">
        <v>0</v>
      </c>
      <c r="BV76" s="463">
        <v>0</v>
      </c>
      <c r="BW76" s="463">
        <v>244.07504264393683</v>
      </c>
      <c r="BX76" s="463">
        <v>728.90127412638128</v>
      </c>
      <c r="BY76" s="463">
        <v>905.46300861735551</v>
      </c>
      <c r="BZ76" s="463">
        <v>949.70539815813117</v>
      </c>
      <c r="CA76" s="463">
        <v>1075.0001651727555</v>
      </c>
      <c r="CB76" s="463">
        <v>1430.7535238703974</v>
      </c>
      <c r="CC76" s="463">
        <v>1560.3349416212832</v>
      </c>
      <c r="CD76" s="463">
        <v>1563.8701528882452</v>
      </c>
      <c r="CE76" s="463">
        <v>1504.410085464033</v>
      </c>
      <c r="CF76" s="463">
        <v>1464.0427351486189</v>
      </c>
      <c r="CG76" s="463">
        <v>1464.2087938166719</v>
      </c>
      <c r="CH76" s="464">
        <v>1480.1441844658277</v>
      </c>
    </row>
    <row r="77" spans="1:86" s="51" customFormat="1" ht="25.5" customHeight="1" x14ac:dyDescent="0.3">
      <c r="A77" s="120"/>
      <c r="B77" s="612" t="s">
        <v>891</v>
      </c>
      <c r="D77" s="463">
        <v>0</v>
      </c>
      <c r="E77" s="463">
        <v>0</v>
      </c>
      <c r="F77" s="463">
        <v>0</v>
      </c>
      <c r="G77" s="463">
        <v>0</v>
      </c>
      <c r="H77" s="463">
        <v>0</v>
      </c>
      <c r="I77" s="463">
        <v>0</v>
      </c>
      <c r="J77" s="463">
        <v>0</v>
      </c>
      <c r="K77" s="463">
        <v>0</v>
      </c>
      <c r="L77" s="463">
        <v>0</v>
      </c>
      <c r="M77" s="463">
        <v>0</v>
      </c>
      <c r="N77" s="463">
        <v>0</v>
      </c>
      <c r="O77" s="463">
        <v>0</v>
      </c>
      <c r="P77" s="463">
        <v>0</v>
      </c>
      <c r="Q77" s="463">
        <v>0</v>
      </c>
      <c r="R77" s="463">
        <v>0</v>
      </c>
      <c r="S77" s="463">
        <v>0</v>
      </c>
      <c r="T77" s="463">
        <v>0</v>
      </c>
      <c r="U77" s="463">
        <v>0</v>
      </c>
      <c r="V77" s="463">
        <v>0</v>
      </c>
      <c r="W77" s="463">
        <v>0</v>
      </c>
      <c r="X77" s="463">
        <v>0</v>
      </c>
      <c r="Y77" s="463">
        <v>0</v>
      </c>
      <c r="Z77" s="463">
        <v>0</v>
      </c>
      <c r="AA77" s="463">
        <v>0</v>
      </c>
      <c r="AB77" s="463">
        <v>0</v>
      </c>
      <c r="AC77" s="463">
        <v>0</v>
      </c>
      <c r="AD77" s="463">
        <v>0</v>
      </c>
      <c r="AE77" s="463">
        <v>0</v>
      </c>
      <c r="AF77" s="463">
        <v>0</v>
      </c>
      <c r="AG77" s="463">
        <v>0</v>
      </c>
      <c r="AH77" s="463">
        <v>0</v>
      </c>
      <c r="AI77" s="463">
        <v>0</v>
      </c>
      <c r="AJ77" s="463">
        <v>0</v>
      </c>
      <c r="AK77" s="463">
        <v>0</v>
      </c>
      <c r="AL77" s="463">
        <v>0</v>
      </c>
      <c r="AM77" s="463">
        <v>0</v>
      </c>
      <c r="AN77" s="463">
        <v>0</v>
      </c>
      <c r="AO77" s="463">
        <v>0</v>
      </c>
      <c r="AP77" s="463">
        <v>0</v>
      </c>
      <c r="AQ77" s="463">
        <v>0</v>
      </c>
      <c r="AR77" s="463">
        <v>0</v>
      </c>
      <c r="AS77" s="463">
        <v>0</v>
      </c>
      <c r="AT77" s="463">
        <v>0</v>
      </c>
      <c r="AU77" s="463">
        <v>0</v>
      </c>
      <c r="AV77" s="463">
        <v>0</v>
      </c>
      <c r="AW77" s="463">
        <v>0</v>
      </c>
      <c r="AX77" s="463">
        <v>0</v>
      </c>
      <c r="AY77" s="463">
        <v>0</v>
      </c>
      <c r="AZ77" s="463">
        <v>0</v>
      </c>
      <c r="BA77" s="463">
        <v>0</v>
      </c>
      <c r="BB77" s="463">
        <v>0</v>
      </c>
      <c r="BC77" s="463">
        <v>0</v>
      </c>
      <c r="BD77" s="463">
        <v>0</v>
      </c>
      <c r="BE77" s="463">
        <v>0</v>
      </c>
      <c r="BF77" s="463">
        <v>0</v>
      </c>
      <c r="BG77" s="463">
        <v>0</v>
      </c>
      <c r="BH77" s="463">
        <v>0</v>
      </c>
      <c r="BI77" s="463">
        <v>0</v>
      </c>
      <c r="BJ77" s="463">
        <v>0</v>
      </c>
      <c r="BK77" s="463">
        <v>0</v>
      </c>
      <c r="BL77" s="463">
        <v>0</v>
      </c>
      <c r="BM77" s="463">
        <v>0</v>
      </c>
      <c r="BN77" s="463">
        <v>0</v>
      </c>
      <c r="BO77" s="463">
        <v>0</v>
      </c>
      <c r="BP77" s="463">
        <v>0</v>
      </c>
      <c r="BQ77" s="463">
        <v>0</v>
      </c>
      <c r="BR77" s="463">
        <v>0</v>
      </c>
      <c r="BS77" s="463">
        <v>0</v>
      </c>
      <c r="BT77" s="463">
        <v>0</v>
      </c>
      <c r="BU77" s="463">
        <v>0</v>
      </c>
      <c r="BV77" s="463">
        <v>0</v>
      </c>
      <c r="BW77" s="463">
        <v>20722.177165511544</v>
      </c>
      <c r="BX77" s="463">
        <v>23643.468249341018</v>
      </c>
      <c r="BY77" s="463">
        <v>23413.754512864441</v>
      </c>
      <c r="BZ77" s="463">
        <v>20419.400714068448</v>
      </c>
      <c r="CA77" s="463">
        <v>21590.437671782009</v>
      </c>
      <c r="CB77" s="463">
        <v>23182.549901672261</v>
      </c>
      <c r="CC77" s="463">
        <v>23171.327055408867</v>
      </c>
      <c r="CD77" s="463">
        <v>23855.502055022152</v>
      </c>
      <c r="CE77" s="463">
        <v>24128.903542164193</v>
      </c>
      <c r="CF77" s="463">
        <v>24445.248714316487</v>
      </c>
      <c r="CG77" s="463">
        <v>25069.568770862112</v>
      </c>
      <c r="CH77" s="464">
        <v>25558.350476980271</v>
      </c>
    </row>
    <row r="78" spans="1:86" s="51" customFormat="1" ht="15.6" x14ac:dyDescent="0.3">
      <c r="A78" s="120"/>
      <c r="B78" s="612" t="s">
        <v>892</v>
      </c>
      <c r="D78" s="463">
        <v>0</v>
      </c>
      <c r="E78" s="463">
        <v>0</v>
      </c>
      <c r="F78" s="463">
        <v>0</v>
      </c>
      <c r="G78" s="463">
        <v>0</v>
      </c>
      <c r="H78" s="463">
        <v>0</v>
      </c>
      <c r="I78" s="463">
        <v>0</v>
      </c>
      <c r="J78" s="463">
        <v>0</v>
      </c>
      <c r="K78" s="463">
        <v>0</v>
      </c>
      <c r="L78" s="463">
        <v>0</v>
      </c>
      <c r="M78" s="463">
        <v>0</v>
      </c>
      <c r="N78" s="463">
        <v>0</v>
      </c>
      <c r="O78" s="463">
        <v>0</v>
      </c>
      <c r="P78" s="463">
        <v>0</v>
      </c>
      <c r="Q78" s="463">
        <v>0</v>
      </c>
      <c r="R78" s="463">
        <v>0</v>
      </c>
      <c r="S78" s="463">
        <v>0</v>
      </c>
      <c r="T78" s="463">
        <v>0</v>
      </c>
      <c r="U78" s="463">
        <v>0</v>
      </c>
      <c r="V78" s="463">
        <v>0</v>
      </c>
      <c r="W78" s="463">
        <v>0</v>
      </c>
      <c r="X78" s="463">
        <v>0</v>
      </c>
      <c r="Y78" s="463">
        <v>0</v>
      </c>
      <c r="Z78" s="463">
        <v>0</v>
      </c>
      <c r="AA78" s="463">
        <v>0</v>
      </c>
      <c r="AB78" s="463">
        <v>0</v>
      </c>
      <c r="AC78" s="463">
        <v>0</v>
      </c>
      <c r="AD78" s="463">
        <v>0</v>
      </c>
      <c r="AE78" s="463">
        <v>0</v>
      </c>
      <c r="AF78" s="463">
        <v>0</v>
      </c>
      <c r="AG78" s="463">
        <v>0</v>
      </c>
      <c r="AH78" s="463">
        <v>0</v>
      </c>
      <c r="AI78" s="463">
        <v>0</v>
      </c>
      <c r="AJ78" s="463">
        <v>0</v>
      </c>
      <c r="AK78" s="463">
        <v>0</v>
      </c>
      <c r="AL78" s="463">
        <v>0</v>
      </c>
      <c r="AM78" s="463">
        <v>0</v>
      </c>
      <c r="AN78" s="463">
        <v>0</v>
      </c>
      <c r="AO78" s="463">
        <v>0</v>
      </c>
      <c r="AP78" s="463">
        <v>0</v>
      </c>
      <c r="AQ78" s="463">
        <v>0</v>
      </c>
      <c r="AR78" s="463">
        <v>0</v>
      </c>
      <c r="AS78" s="463">
        <v>0</v>
      </c>
      <c r="AT78" s="463">
        <v>0</v>
      </c>
      <c r="AU78" s="463">
        <v>0</v>
      </c>
      <c r="AV78" s="463">
        <v>0</v>
      </c>
      <c r="AW78" s="463">
        <v>0</v>
      </c>
      <c r="AX78" s="463">
        <v>0</v>
      </c>
      <c r="AY78" s="463">
        <v>0</v>
      </c>
      <c r="AZ78" s="463">
        <v>0</v>
      </c>
      <c r="BA78" s="463">
        <v>0</v>
      </c>
      <c r="BB78" s="463">
        <v>0</v>
      </c>
      <c r="BC78" s="463">
        <v>0</v>
      </c>
      <c r="BD78" s="463">
        <v>0</v>
      </c>
      <c r="BE78" s="463">
        <v>0</v>
      </c>
      <c r="BF78" s="463">
        <v>0</v>
      </c>
      <c r="BG78" s="463">
        <v>0</v>
      </c>
      <c r="BH78" s="463">
        <v>0</v>
      </c>
      <c r="BI78" s="463">
        <v>0</v>
      </c>
      <c r="BJ78" s="463">
        <v>0</v>
      </c>
      <c r="BK78" s="463">
        <v>0</v>
      </c>
      <c r="BL78" s="463">
        <v>0</v>
      </c>
      <c r="BM78" s="463">
        <v>0</v>
      </c>
      <c r="BN78" s="463">
        <v>0</v>
      </c>
      <c r="BO78" s="463">
        <v>0</v>
      </c>
      <c r="BP78" s="463">
        <v>0</v>
      </c>
      <c r="BQ78" s="463">
        <v>0</v>
      </c>
      <c r="BR78" s="463">
        <v>0</v>
      </c>
      <c r="BS78" s="463">
        <v>0</v>
      </c>
      <c r="BT78" s="463">
        <v>0</v>
      </c>
      <c r="BU78" s="463">
        <v>0</v>
      </c>
      <c r="BV78" s="463">
        <v>0</v>
      </c>
      <c r="BW78" s="463">
        <v>10832.188154967318</v>
      </c>
      <c r="BX78" s="463">
        <v>11606.234628920321</v>
      </c>
      <c r="BY78" s="463">
        <v>12125.674310572356</v>
      </c>
      <c r="BZ78" s="463">
        <v>12916.078584689023</v>
      </c>
      <c r="CA78" s="463">
        <v>12596.268761407038</v>
      </c>
      <c r="CB78" s="463">
        <v>13316.828047475874</v>
      </c>
      <c r="CC78" s="463">
        <v>13181.425238016007</v>
      </c>
      <c r="CD78" s="463">
        <v>13407.046441122209</v>
      </c>
      <c r="CE78" s="463">
        <v>13258.441602515093</v>
      </c>
      <c r="CF78" s="463">
        <v>13139.186092538144</v>
      </c>
      <c r="CG78" s="463">
        <v>13192.646299720765</v>
      </c>
      <c r="CH78" s="464">
        <v>13245.819965133674</v>
      </c>
    </row>
    <row r="79" spans="1:86" s="51" customFormat="1" ht="26.25" customHeight="1" x14ac:dyDescent="0.3">
      <c r="A79" s="613"/>
      <c r="B79" s="614" t="s">
        <v>893</v>
      </c>
      <c r="D79" s="463"/>
      <c r="E79" s="463"/>
      <c r="F79" s="463"/>
      <c r="G79" s="463"/>
      <c r="H79" s="463"/>
      <c r="I79" s="463"/>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3"/>
      <c r="AJ79" s="463"/>
      <c r="AK79" s="463"/>
      <c r="AL79" s="463"/>
      <c r="AM79" s="463"/>
      <c r="AN79" s="463"/>
      <c r="AO79" s="463"/>
      <c r="AP79" s="463"/>
      <c r="AQ79" s="463"/>
      <c r="AR79" s="463"/>
      <c r="AS79" s="463"/>
      <c r="AT79" s="463"/>
      <c r="AU79" s="463"/>
      <c r="AV79" s="463"/>
      <c r="AW79" s="463"/>
      <c r="AX79" s="463"/>
      <c r="AY79" s="463"/>
      <c r="AZ79" s="463"/>
      <c r="BA79" s="463"/>
      <c r="BB79" s="463"/>
      <c r="BC79" s="463"/>
      <c r="BD79" s="463"/>
      <c r="BE79" s="463"/>
      <c r="BF79" s="463"/>
      <c r="BG79" s="463"/>
      <c r="BH79" s="463"/>
      <c r="BI79" s="463"/>
      <c r="BJ79" s="463"/>
      <c r="BK79" s="463"/>
      <c r="BL79" s="463"/>
      <c r="BM79" s="463"/>
      <c r="BN79" s="463"/>
      <c r="BO79" s="463"/>
      <c r="BP79" s="463"/>
      <c r="BQ79" s="463"/>
      <c r="BR79" s="463"/>
      <c r="BS79" s="463"/>
      <c r="BT79" s="463"/>
      <c r="BU79" s="463"/>
      <c r="BV79" s="463"/>
      <c r="BW79" s="463"/>
      <c r="BX79" s="463"/>
      <c r="BY79" s="463"/>
      <c r="BZ79" s="463"/>
      <c r="CA79" s="463"/>
      <c r="CB79" s="463"/>
      <c r="CC79" s="463"/>
      <c r="CD79" s="463"/>
      <c r="CE79" s="463"/>
      <c r="CF79" s="463"/>
      <c r="CG79" s="463"/>
      <c r="CH79" s="464"/>
    </row>
    <row r="80" spans="1:86" s="51" customFormat="1" x14ac:dyDescent="0.25">
      <c r="A80" s="615"/>
      <c r="B80" s="74" t="s">
        <v>894</v>
      </c>
      <c r="D80" s="463"/>
      <c r="E80" s="463"/>
      <c r="F80" s="463"/>
      <c r="G80" s="463"/>
      <c r="H80" s="463"/>
      <c r="I80" s="463"/>
      <c r="J80" s="463"/>
      <c r="K80" s="463"/>
      <c r="L80" s="463"/>
      <c r="M80" s="463"/>
      <c r="N80" s="463"/>
      <c r="O80" s="463"/>
      <c r="P80" s="463"/>
      <c r="Q80" s="463"/>
      <c r="R80" s="463"/>
      <c r="S80" s="463"/>
      <c r="T80" s="463"/>
      <c r="U80" s="463"/>
      <c r="V80" s="463"/>
      <c r="W80" s="463"/>
      <c r="X80" s="463"/>
      <c r="Y80" s="463"/>
      <c r="Z80" s="463"/>
      <c r="AA80" s="463"/>
      <c r="AB80" s="463"/>
      <c r="AC80" s="463"/>
      <c r="AD80" s="463"/>
      <c r="AE80" s="463"/>
      <c r="AF80" s="463"/>
      <c r="AG80" s="463"/>
      <c r="AH80" s="463"/>
      <c r="AI80" s="463"/>
      <c r="AJ80" s="463"/>
      <c r="AK80" s="463"/>
      <c r="AL80" s="463"/>
      <c r="AM80" s="463"/>
      <c r="AN80" s="463"/>
      <c r="AO80" s="463"/>
      <c r="AP80" s="463"/>
      <c r="AQ80" s="463"/>
      <c r="AR80" s="463"/>
      <c r="AS80" s="463"/>
      <c r="AT80" s="463"/>
      <c r="AU80" s="463"/>
      <c r="AV80" s="463"/>
      <c r="AW80" s="463"/>
      <c r="AX80" s="463"/>
      <c r="AY80" s="463"/>
      <c r="AZ80" s="463"/>
      <c r="BA80" s="463"/>
      <c r="BB80" s="463"/>
      <c r="BC80" s="463"/>
      <c r="BD80" s="463"/>
      <c r="BE80" s="463"/>
      <c r="BF80" s="463"/>
      <c r="BG80" s="463"/>
      <c r="BH80" s="463"/>
      <c r="BI80" s="463"/>
      <c r="BJ80" s="463"/>
      <c r="BK80" s="463"/>
      <c r="BL80" s="463"/>
      <c r="BM80" s="463"/>
      <c r="BN80" s="463"/>
      <c r="BO80" s="463"/>
      <c r="BP80" s="463"/>
      <c r="BQ80" s="463"/>
      <c r="BR80" s="463"/>
      <c r="BS80" s="463"/>
      <c r="BT80" s="463"/>
      <c r="BU80" s="463"/>
      <c r="BV80" s="463"/>
      <c r="BW80" s="463">
        <v>0</v>
      </c>
      <c r="BX80" s="463">
        <v>6773.1261023912111</v>
      </c>
      <c r="BY80" s="463">
        <v>6275.7255804696097</v>
      </c>
      <c r="BZ80" s="463">
        <v>5540.2126429300024</v>
      </c>
      <c r="CA80" s="463">
        <v>5040.316718323339</v>
      </c>
      <c r="CB80" s="463">
        <v>4512.6326781479838</v>
      </c>
      <c r="CC80" s="463">
        <v>1744.004051243395</v>
      </c>
      <c r="CD80" s="463">
        <v>910.28854176579011</v>
      </c>
      <c r="CE80" s="463">
        <v>942.11203560193064</v>
      </c>
      <c r="CF80" s="463">
        <v>976.2763046573599</v>
      </c>
      <c r="CG80" s="463">
        <v>1020.5524691336741</v>
      </c>
      <c r="CH80" s="464">
        <v>1043.0752847254789</v>
      </c>
    </row>
    <row r="81" spans="1:86" s="51" customFormat="1" x14ac:dyDescent="0.25">
      <c r="A81" s="615"/>
      <c r="B81" s="74" t="s">
        <v>895</v>
      </c>
      <c r="D81" s="463"/>
      <c r="E81" s="463"/>
      <c r="F81" s="463"/>
      <c r="G81" s="463"/>
      <c r="H81" s="463"/>
      <c r="I81" s="463"/>
      <c r="J81" s="463"/>
      <c r="K81" s="463"/>
      <c r="L81" s="463"/>
      <c r="M81" s="463"/>
      <c r="N81" s="463"/>
      <c r="O81" s="463"/>
      <c r="P81" s="463"/>
      <c r="Q81" s="463"/>
      <c r="R81" s="463"/>
      <c r="S81" s="463"/>
      <c r="T81" s="463"/>
      <c r="U81" s="463"/>
      <c r="V81" s="463"/>
      <c r="W81" s="463"/>
      <c r="X81" s="463"/>
      <c r="Y81" s="463"/>
      <c r="Z81" s="463"/>
      <c r="AA81" s="463"/>
      <c r="AB81" s="463"/>
      <c r="AC81" s="463"/>
      <c r="AD81" s="463"/>
      <c r="AE81" s="463"/>
      <c r="AF81" s="463"/>
      <c r="AG81" s="463"/>
      <c r="AH81" s="463"/>
      <c r="AI81" s="463"/>
      <c r="AJ81" s="463"/>
      <c r="AK81" s="463"/>
      <c r="AL81" s="463"/>
      <c r="AM81" s="463"/>
      <c r="AN81" s="463"/>
      <c r="AO81" s="463"/>
      <c r="AP81" s="463"/>
      <c r="AQ81" s="463"/>
      <c r="AR81" s="463"/>
      <c r="AS81" s="463"/>
      <c r="AT81" s="463"/>
      <c r="AU81" s="463"/>
      <c r="AV81" s="463"/>
      <c r="AW81" s="463"/>
      <c r="AX81" s="463"/>
      <c r="AY81" s="463"/>
      <c r="AZ81" s="463"/>
      <c r="BA81" s="463"/>
      <c r="BB81" s="463"/>
      <c r="BC81" s="463"/>
      <c r="BD81" s="463"/>
      <c r="BE81" s="463"/>
      <c r="BF81" s="463"/>
      <c r="BG81" s="463"/>
      <c r="BH81" s="463"/>
      <c r="BI81" s="463"/>
      <c r="BJ81" s="463"/>
      <c r="BK81" s="463"/>
      <c r="BL81" s="463"/>
      <c r="BM81" s="463"/>
      <c r="BN81" s="463"/>
      <c r="BO81" s="463"/>
      <c r="BP81" s="463"/>
      <c r="BQ81" s="463"/>
      <c r="BR81" s="463"/>
      <c r="BS81" s="463"/>
      <c r="BT81" s="463"/>
      <c r="BU81" s="463"/>
      <c r="BV81" s="463"/>
      <c r="BW81" s="463">
        <v>0</v>
      </c>
      <c r="BX81" s="463">
        <v>7615.5179367940418</v>
      </c>
      <c r="BY81" s="463">
        <v>6643.3382625272934</v>
      </c>
      <c r="BZ81" s="463">
        <v>5683.0314611490139</v>
      </c>
      <c r="CA81" s="463">
        <v>5411.7561013316954</v>
      </c>
      <c r="CB81" s="463">
        <v>4547.6563548708236</v>
      </c>
      <c r="CC81" s="463">
        <v>4149.9979863252493</v>
      </c>
      <c r="CD81" s="463">
        <v>4295.0086401886674</v>
      </c>
      <c r="CE81" s="463">
        <v>4446.9837195035461</v>
      </c>
      <c r="CF81" s="463">
        <v>4597.940890303068</v>
      </c>
      <c r="CG81" s="463">
        <v>4794.7983322914442</v>
      </c>
      <c r="CH81" s="464">
        <v>4892.7222494906846</v>
      </c>
    </row>
    <row r="82" spans="1:86" s="51" customFormat="1" x14ac:dyDescent="0.25">
      <c r="A82" s="615"/>
      <c r="B82" s="74" t="s">
        <v>896</v>
      </c>
      <c r="D82" s="463"/>
      <c r="E82" s="463"/>
      <c r="F82" s="463"/>
      <c r="G82" s="463"/>
      <c r="H82" s="463"/>
      <c r="I82" s="463"/>
      <c r="J82" s="463"/>
      <c r="K82" s="463"/>
      <c r="L82" s="463"/>
      <c r="M82" s="463"/>
      <c r="N82" s="463"/>
      <c r="O82" s="463"/>
      <c r="P82" s="463"/>
      <c r="Q82" s="463"/>
      <c r="R82" s="463"/>
      <c r="S82" s="463"/>
      <c r="T82" s="463"/>
      <c r="U82" s="463"/>
      <c r="V82" s="463"/>
      <c r="W82" s="463"/>
      <c r="X82" s="463"/>
      <c r="Y82" s="463"/>
      <c r="Z82" s="463"/>
      <c r="AA82" s="463"/>
      <c r="AB82" s="463"/>
      <c r="AC82" s="463"/>
      <c r="AD82" s="463"/>
      <c r="AE82" s="463"/>
      <c r="AF82" s="463"/>
      <c r="AG82" s="463"/>
      <c r="AH82" s="463"/>
      <c r="AI82" s="463"/>
      <c r="AJ82" s="463"/>
      <c r="AK82" s="463"/>
      <c r="AL82" s="463"/>
      <c r="AM82" s="463"/>
      <c r="AN82" s="463"/>
      <c r="AO82" s="463"/>
      <c r="AP82" s="463"/>
      <c r="AQ82" s="463"/>
      <c r="AR82" s="463"/>
      <c r="AS82" s="463"/>
      <c r="AT82" s="463"/>
      <c r="AU82" s="463"/>
      <c r="AV82" s="463"/>
      <c r="AW82" s="463"/>
      <c r="AX82" s="463"/>
      <c r="AY82" s="463"/>
      <c r="AZ82" s="463"/>
      <c r="BA82" s="463"/>
      <c r="BB82" s="463"/>
      <c r="BC82" s="463"/>
      <c r="BD82" s="463"/>
      <c r="BE82" s="463"/>
      <c r="BF82" s="463"/>
      <c r="BG82" s="463"/>
      <c r="BH82" s="463"/>
      <c r="BI82" s="463"/>
      <c r="BJ82" s="463"/>
      <c r="BK82" s="463"/>
      <c r="BL82" s="463"/>
      <c r="BM82" s="463"/>
      <c r="BN82" s="463"/>
      <c r="BO82" s="463"/>
      <c r="BP82" s="463"/>
      <c r="BQ82" s="463"/>
      <c r="BR82" s="463"/>
      <c r="BS82" s="463"/>
      <c r="BT82" s="463"/>
      <c r="BU82" s="463"/>
      <c r="BV82" s="463"/>
      <c r="BW82" s="463">
        <v>0</v>
      </c>
      <c r="BX82" s="463">
        <v>5257.8273606525263</v>
      </c>
      <c r="BY82" s="463">
        <v>5081.3906552810777</v>
      </c>
      <c r="BZ82" s="463">
        <v>4788.9577337953351</v>
      </c>
      <c r="CA82" s="463">
        <v>4797.1472423249561</v>
      </c>
      <c r="CB82" s="463">
        <v>5085.9139809901226</v>
      </c>
      <c r="CC82" s="463">
        <v>5206.0989554817925</v>
      </c>
      <c r="CD82" s="463">
        <v>5080.522828505168</v>
      </c>
      <c r="CE82" s="463">
        <v>4927.6602987091846</v>
      </c>
      <c r="CF82" s="463">
        <v>4785.3468979382669</v>
      </c>
      <c r="CG82" s="463">
        <v>4731.4264830595021</v>
      </c>
      <c r="CH82" s="464">
        <v>4627.0308291341244</v>
      </c>
    </row>
    <row r="83" spans="1:86" s="51" customFormat="1" x14ac:dyDescent="0.25">
      <c r="A83" s="615"/>
      <c r="B83" s="74" t="s">
        <v>897</v>
      </c>
      <c r="D83" s="463"/>
      <c r="E83" s="463"/>
      <c r="F83" s="463"/>
      <c r="G83" s="463"/>
      <c r="H83" s="463"/>
      <c r="I83" s="463"/>
      <c r="J83" s="463"/>
      <c r="K83" s="463"/>
      <c r="L83" s="463"/>
      <c r="M83" s="463"/>
      <c r="N83" s="463"/>
      <c r="O83" s="463"/>
      <c r="P83" s="463"/>
      <c r="Q83" s="463"/>
      <c r="R83" s="463"/>
      <c r="S83" s="463"/>
      <c r="T83" s="463"/>
      <c r="U83" s="463"/>
      <c r="V83" s="463"/>
      <c r="W83" s="463"/>
      <c r="X83" s="463"/>
      <c r="Y83" s="463"/>
      <c r="Z83" s="463"/>
      <c r="AA83" s="463"/>
      <c r="AB83" s="463"/>
      <c r="AC83" s="463"/>
      <c r="AD83" s="463"/>
      <c r="AE83" s="463"/>
      <c r="AF83" s="463"/>
      <c r="AG83" s="463"/>
      <c r="AH83" s="463"/>
      <c r="AI83" s="463"/>
      <c r="AJ83" s="463"/>
      <c r="AK83" s="463"/>
      <c r="AL83" s="463"/>
      <c r="AM83" s="463"/>
      <c r="AN83" s="463"/>
      <c r="AO83" s="463"/>
      <c r="AP83" s="463"/>
      <c r="AQ83" s="463"/>
      <c r="AR83" s="463"/>
      <c r="AS83" s="463"/>
      <c r="AT83" s="463"/>
      <c r="AU83" s="463"/>
      <c r="AV83" s="463"/>
      <c r="AW83" s="463"/>
      <c r="AX83" s="463"/>
      <c r="AY83" s="463"/>
      <c r="AZ83" s="463"/>
      <c r="BA83" s="463"/>
      <c r="BB83" s="463"/>
      <c r="BC83" s="463"/>
      <c r="BD83" s="463"/>
      <c r="BE83" s="463"/>
      <c r="BF83" s="463"/>
      <c r="BG83" s="463"/>
      <c r="BH83" s="463"/>
      <c r="BI83" s="463"/>
      <c r="BJ83" s="463"/>
      <c r="BK83" s="463"/>
      <c r="BL83" s="463"/>
      <c r="BM83" s="463"/>
      <c r="BN83" s="463"/>
      <c r="BO83" s="463"/>
      <c r="BP83" s="463"/>
      <c r="BQ83" s="463"/>
      <c r="BR83" s="463"/>
      <c r="BS83" s="463"/>
      <c r="BT83" s="463"/>
      <c r="BU83" s="463"/>
      <c r="BV83" s="463"/>
      <c r="BW83" s="463">
        <v>0</v>
      </c>
      <c r="BX83" s="463">
        <v>1801.723966843831</v>
      </c>
      <c r="BY83" s="463">
        <v>1904.7900501279387</v>
      </c>
      <c r="BZ83" s="463">
        <v>1955.3893784922222</v>
      </c>
      <c r="CA83" s="463">
        <v>2029.5669122992806</v>
      </c>
      <c r="CB83" s="463">
        <v>2128.8880268472058</v>
      </c>
      <c r="CC83" s="463">
        <v>2051.3479820442794</v>
      </c>
      <c r="CD83" s="463">
        <v>2188.4222888377763</v>
      </c>
      <c r="CE83" s="463">
        <v>2272.8762385743426</v>
      </c>
      <c r="CF83" s="463">
        <v>2402.7993576064755</v>
      </c>
      <c r="CG83" s="463">
        <v>2593.1277876577078</v>
      </c>
      <c r="CH83" s="464">
        <v>2732.0286214553148</v>
      </c>
    </row>
    <row r="84" spans="1:86" s="51" customFormat="1" ht="26.25" customHeight="1" x14ac:dyDescent="0.3">
      <c r="A84" s="615"/>
      <c r="B84" s="614" t="s">
        <v>898</v>
      </c>
      <c r="D84" s="463"/>
      <c r="E84" s="463"/>
      <c r="F84" s="463"/>
      <c r="G84" s="463"/>
      <c r="H84" s="463"/>
      <c r="I84" s="463"/>
      <c r="J84" s="463"/>
      <c r="K84" s="463"/>
      <c r="L84" s="463"/>
      <c r="M84" s="463"/>
      <c r="N84" s="463"/>
      <c r="O84" s="463"/>
      <c r="P84" s="463"/>
      <c r="Q84" s="463"/>
      <c r="R84" s="463"/>
      <c r="S84" s="463"/>
      <c r="T84" s="463"/>
      <c r="U84" s="463"/>
      <c r="V84" s="463"/>
      <c r="W84" s="463"/>
      <c r="X84" s="463"/>
      <c r="Y84" s="463"/>
      <c r="Z84" s="463"/>
      <c r="AA84" s="463"/>
      <c r="AB84" s="463"/>
      <c r="AC84" s="463"/>
      <c r="AD84" s="463"/>
      <c r="AE84" s="463"/>
      <c r="AF84" s="463"/>
      <c r="AG84" s="463"/>
      <c r="AH84" s="463"/>
      <c r="AI84" s="463"/>
      <c r="AJ84" s="463"/>
      <c r="AK84" s="463"/>
      <c r="AL84" s="463"/>
      <c r="AM84" s="463"/>
      <c r="AN84" s="463"/>
      <c r="AO84" s="463"/>
      <c r="AP84" s="463"/>
      <c r="AQ84" s="463"/>
      <c r="AR84" s="463"/>
      <c r="AS84" s="463"/>
      <c r="AT84" s="463"/>
      <c r="AU84" s="463"/>
      <c r="AV84" s="463"/>
      <c r="AW84" s="463"/>
      <c r="AX84" s="463"/>
      <c r="AY84" s="463"/>
      <c r="AZ84" s="463"/>
      <c r="BA84" s="463"/>
      <c r="BB84" s="463"/>
      <c r="BC84" s="463"/>
      <c r="BD84" s="463"/>
      <c r="BE84" s="463"/>
      <c r="BF84" s="463"/>
      <c r="BG84" s="463"/>
      <c r="BH84" s="463"/>
      <c r="BI84" s="463"/>
      <c r="BJ84" s="463"/>
      <c r="BK84" s="463"/>
      <c r="BL84" s="463"/>
      <c r="BM84" s="463"/>
      <c r="BN84" s="463"/>
      <c r="BO84" s="463"/>
      <c r="BP84" s="463"/>
      <c r="BQ84" s="463"/>
      <c r="BR84" s="463"/>
      <c r="BS84" s="463"/>
      <c r="BT84" s="463"/>
      <c r="BU84" s="463"/>
      <c r="BV84" s="463"/>
      <c r="BW84" s="463"/>
      <c r="BX84" s="463"/>
      <c r="BY84" s="463"/>
      <c r="BZ84" s="463"/>
      <c r="CA84" s="463"/>
      <c r="CB84" s="463"/>
      <c r="CC84" s="463"/>
      <c r="CD84" s="463"/>
      <c r="CE84" s="463"/>
      <c r="CF84" s="463"/>
      <c r="CG84" s="463"/>
      <c r="CH84" s="464"/>
    </row>
    <row r="85" spans="1:86" s="51" customFormat="1" x14ac:dyDescent="0.25">
      <c r="A85" s="615"/>
      <c r="B85" s="74" t="s">
        <v>899</v>
      </c>
      <c r="D85" s="463"/>
      <c r="E85" s="463"/>
      <c r="F85" s="463"/>
      <c r="G85" s="463"/>
      <c r="H85" s="463"/>
      <c r="I85" s="463"/>
      <c r="J85" s="463"/>
      <c r="K85" s="463"/>
      <c r="L85" s="463"/>
      <c r="M85" s="463"/>
      <c r="N85" s="463"/>
      <c r="O85" s="463"/>
      <c r="P85" s="463"/>
      <c r="Q85" s="463"/>
      <c r="R85" s="463"/>
      <c r="S85" s="463"/>
      <c r="T85" s="463"/>
      <c r="U85" s="463"/>
      <c r="V85" s="463"/>
      <c r="W85" s="463"/>
      <c r="X85" s="463"/>
      <c r="Y85" s="463"/>
      <c r="Z85" s="463"/>
      <c r="AA85" s="463"/>
      <c r="AB85" s="463"/>
      <c r="AC85" s="463"/>
      <c r="AD85" s="463"/>
      <c r="AE85" s="463"/>
      <c r="AF85" s="463"/>
      <c r="AG85" s="463"/>
      <c r="AH85" s="463"/>
      <c r="AI85" s="463"/>
      <c r="AJ85" s="463"/>
      <c r="AK85" s="463"/>
      <c r="AL85" s="463"/>
      <c r="AM85" s="463"/>
      <c r="AN85" s="463"/>
      <c r="AO85" s="463"/>
      <c r="AP85" s="463"/>
      <c r="AQ85" s="463"/>
      <c r="AR85" s="463"/>
      <c r="AS85" s="463"/>
      <c r="AT85" s="463"/>
      <c r="AU85" s="463"/>
      <c r="AV85" s="463"/>
      <c r="AW85" s="463"/>
      <c r="AX85" s="463"/>
      <c r="AY85" s="463"/>
      <c r="AZ85" s="463"/>
      <c r="BA85" s="463"/>
      <c r="BB85" s="463"/>
      <c r="BC85" s="463"/>
      <c r="BD85" s="463"/>
      <c r="BE85" s="463"/>
      <c r="BF85" s="463"/>
      <c r="BG85" s="463"/>
      <c r="BH85" s="463"/>
      <c r="BI85" s="463"/>
      <c r="BJ85" s="463"/>
      <c r="BK85" s="463"/>
      <c r="BL85" s="463"/>
      <c r="BM85" s="463"/>
      <c r="BN85" s="463"/>
      <c r="BO85" s="463"/>
      <c r="BP85" s="463"/>
      <c r="BQ85" s="463"/>
      <c r="BR85" s="463"/>
      <c r="BS85" s="463"/>
      <c r="BT85" s="463"/>
      <c r="BU85" s="463"/>
      <c r="BV85" s="463"/>
      <c r="BW85" s="463"/>
      <c r="BX85" s="463"/>
      <c r="BY85" s="463"/>
      <c r="BZ85" s="463"/>
      <c r="CA85" s="463"/>
      <c r="CB85" s="463">
        <v>11331.932066297339</v>
      </c>
      <c r="CC85" s="463">
        <v>7853.9367929005784</v>
      </c>
      <c r="CD85" s="463">
        <v>6894.5345329258571</v>
      </c>
      <c r="CE85" s="463">
        <v>6805.8034338071184</v>
      </c>
      <c r="CF85" s="463">
        <v>6774.2464165441888</v>
      </c>
      <c r="CG85" s="463">
        <v>6884.5773412884673</v>
      </c>
      <c r="CH85" s="464">
        <v>6901.9347859687305</v>
      </c>
    </row>
    <row r="86" spans="1:86" s="51" customFormat="1" x14ac:dyDescent="0.25">
      <c r="A86" s="615"/>
      <c r="B86" s="74" t="s">
        <v>900</v>
      </c>
      <c r="D86" s="463"/>
      <c r="E86" s="463"/>
      <c r="F86" s="463"/>
      <c r="G86" s="463"/>
      <c r="H86" s="463"/>
      <c r="I86" s="463"/>
      <c r="J86" s="463"/>
      <c r="K86" s="463"/>
      <c r="L86" s="463"/>
      <c r="M86" s="463"/>
      <c r="N86" s="463"/>
      <c r="O86" s="463"/>
      <c r="P86" s="463"/>
      <c r="Q86" s="463"/>
      <c r="R86" s="463"/>
      <c r="S86" s="463"/>
      <c r="T86" s="463"/>
      <c r="U86" s="463"/>
      <c r="V86" s="463"/>
      <c r="W86" s="463"/>
      <c r="X86" s="463"/>
      <c r="Y86" s="463"/>
      <c r="Z86" s="463"/>
      <c r="AA86" s="463"/>
      <c r="AB86" s="463"/>
      <c r="AC86" s="463"/>
      <c r="AD86" s="463"/>
      <c r="AE86" s="463"/>
      <c r="AF86" s="463"/>
      <c r="AG86" s="463"/>
      <c r="AH86" s="463"/>
      <c r="AI86" s="463"/>
      <c r="AJ86" s="463"/>
      <c r="AK86" s="463"/>
      <c r="AL86" s="463"/>
      <c r="AM86" s="463"/>
      <c r="AN86" s="463"/>
      <c r="AO86" s="463"/>
      <c r="AP86" s="463"/>
      <c r="AQ86" s="463"/>
      <c r="AR86" s="463"/>
      <c r="AS86" s="463"/>
      <c r="AT86" s="463"/>
      <c r="AU86" s="463"/>
      <c r="AV86" s="463"/>
      <c r="AW86" s="463"/>
      <c r="AX86" s="463"/>
      <c r="AY86" s="463"/>
      <c r="AZ86" s="463"/>
      <c r="BA86" s="463"/>
      <c r="BB86" s="463"/>
      <c r="BC86" s="463"/>
      <c r="BD86" s="463"/>
      <c r="BE86" s="463"/>
      <c r="BF86" s="463"/>
      <c r="BG86" s="463"/>
      <c r="BH86" s="463"/>
      <c r="BI86" s="463"/>
      <c r="BJ86" s="463"/>
      <c r="BK86" s="463"/>
      <c r="BL86" s="463"/>
      <c r="BM86" s="463"/>
      <c r="BN86" s="463"/>
      <c r="BO86" s="463"/>
      <c r="BP86" s="463"/>
      <c r="BQ86" s="463"/>
      <c r="BR86" s="463"/>
      <c r="BS86" s="463"/>
      <c r="BT86" s="463"/>
      <c r="BU86" s="463"/>
      <c r="BV86" s="463"/>
      <c r="BW86" s="463"/>
      <c r="BX86" s="463"/>
      <c r="BY86" s="463"/>
      <c r="BZ86" s="463"/>
      <c r="CA86" s="463"/>
      <c r="CB86" s="463">
        <v>1507.0924903640525</v>
      </c>
      <c r="CC86" s="463">
        <v>1593.2714612101727</v>
      </c>
      <c r="CD86" s="463">
        <v>1643.7092374366941</v>
      </c>
      <c r="CE86" s="463">
        <v>1699.0691849796549</v>
      </c>
      <c r="CF86" s="463">
        <v>1751.7887045371376</v>
      </c>
      <c r="CG86" s="463">
        <v>1824.3138886794522</v>
      </c>
      <c r="CH86" s="464">
        <v>1859.4389424285901</v>
      </c>
    </row>
    <row r="87" spans="1:86" s="51" customFormat="1" x14ac:dyDescent="0.25">
      <c r="A87" s="615"/>
      <c r="B87" s="74" t="s">
        <v>901</v>
      </c>
      <c r="D87" s="463"/>
      <c r="E87" s="463"/>
      <c r="F87" s="463"/>
      <c r="G87" s="463"/>
      <c r="H87" s="463"/>
      <c r="I87" s="463"/>
      <c r="J87" s="463"/>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463"/>
      <c r="AK87" s="463"/>
      <c r="AL87" s="463"/>
      <c r="AM87" s="463"/>
      <c r="AN87" s="463"/>
      <c r="AO87" s="463"/>
      <c r="AP87" s="463"/>
      <c r="AQ87" s="463"/>
      <c r="AR87" s="463"/>
      <c r="AS87" s="463"/>
      <c r="AT87" s="463"/>
      <c r="AU87" s="463"/>
      <c r="AV87" s="463"/>
      <c r="AW87" s="463"/>
      <c r="AX87" s="463"/>
      <c r="AY87" s="463"/>
      <c r="AZ87" s="463"/>
      <c r="BA87" s="463"/>
      <c r="BB87" s="463"/>
      <c r="BC87" s="463"/>
      <c r="BD87" s="463"/>
      <c r="BE87" s="463"/>
      <c r="BF87" s="463"/>
      <c r="BG87" s="463"/>
      <c r="BH87" s="463"/>
      <c r="BI87" s="463"/>
      <c r="BJ87" s="463"/>
      <c r="BK87" s="463"/>
      <c r="BL87" s="463"/>
      <c r="BM87" s="463"/>
      <c r="BN87" s="463"/>
      <c r="BO87" s="463"/>
      <c r="BP87" s="463"/>
      <c r="BQ87" s="463"/>
      <c r="BR87" s="463"/>
      <c r="BS87" s="463"/>
      <c r="BT87" s="463"/>
      <c r="BU87" s="463"/>
      <c r="BV87" s="463"/>
      <c r="BW87" s="463"/>
      <c r="BX87" s="463"/>
      <c r="BY87" s="463"/>
      <c r="BZ87" s="463"/>
      <c r="CA87" s="463"/>
      <c r="CB87" s="463">
        <v>3436.0664841947446</v>
      </c>
      <c r="CC87" s="463">
        <v>3704.2407209839657</v>
      </c>
      <c r="CD87" s="463">
        <v>3935.9985289348524</v>
      </c>
      <c r="CE87" s="463">
        <v>4084.7596736022306</v>
      </c>
      <c r="CF87" s="463">
        <v>4236.3283294238445</v>
      </c>
      <c r="CG87" s="463">
        <v>4431.0138421744086</v>
      </c>
      <c r="CH87" s="464">
        <v>4533.4832564082817</v>
      </c>
    </row>
    <row r="88" spans="1:86" s="51" customFormat="1" ht="26.25" customHeight="1" x14ac:dyDescent="0.3">
      <c r="A88" s="615"/>
      <c r="B88" s="609" t="s">
        <v>902</v>
      </c>
      <c r="D88" s="463">
        <v>0</v>
      </c>
      <c r="E88" s="463">
        <v>0</v>
      </c>
      <c r="F88" s="463">
        <v>0</v>
      </c>
      <c r="G88" s="463">
        <v>0</v>
      </c>
      <c r="H88" s="463">
        <v>0</v>
      </c>
      <c r="I88" s="463">
        <v>0</v>
      </c>
      <c r="J88" s="463">
        <v>0</v>
      </c>
      <c r="K88" s="463">
        <v>0</v>
      </c>
      <c r="L88" s="463">
        <v>0</v>
      </c>
      <c r="M88" s="463">
        <v>0</v>
      </c>
      <c r="N88" s="463">
        <v>0</v>
      </c>
      <c r="O88" s="463">
        <v>0</v>
      </c>
      <c r="P88" s="463">
        <v>0</v>
      </c>
      <c r="Q88" s="463">
        <v>0</v>
      </c>
      <c r="R88" s="463">
        <v>0</v>
      </c>
      <c r="S88" s="463">
        <v>0</v>
      </c>
      <c r="T88" s="463">
        <v>0</v>
      </c>
      <c r="U88" s="463">
        <v>0</v>
      </c>
      <c r="V88" s="463">
        <v>0</v>
      </c>
      <c r="W88" s="463">
        <v>0</v>
      </c>
      <c r="X88" s="463">
        <v>0</v>
      </c>
      <c r="Y88" s="463">
        <v>0</v>
      </c>
      <c r="Z88" s="463">
        <v>0</v>
      </c>
      <c r="AA88" s="463">
        <v>0</v>
      </c>
      <c r="AB88" s="463">
        <v>0</v>
      </c>
      <c r="AC88" s="463">
        <v>0</v>
      </c>
      <c r="AD88" s="463">
        <v>0</v>
      </c>
      <c r="AE88" s="463">
        <v>0</v>
      </c>
      <c r="AF88" s="463">
        <v>0</v>
      </c>
      <c r="AG88" s="463">
        <v>0</v>
      </c>
      <c r="AH88" s="463">
        <v>2086.1932252800966</v>
      </c>
      <c r="AI88" s="463">
        <v>1961.9426509235291</v>
      </c>
      <c r="AJ88" s="463">
        <v>2126.6714081293117</v>
      </c>
      <c r="AK88" s="463">
        <v>3111.5547756156056</v>
      </c>
      <c r="AL88" s="463">
        <v>3724.2259034950816</v>
      </c>
      <c r="AM88" s="463">
        <v>4203.9464792366825</v>
      </c>
      <c r="AN88" s="463">
        <v>4473.2453557960935</v>
      </c>
      <c r="AO88" s="463">
        <v>4757.3512027213756</v>
      </c>
      <c r="AP88" s="463">
        <v>4911.0429954894744</v>
      </c>
      <c r="AQ88" s="463">
        <v>4807.2135900166968</v>
      </c>
      <c r="AR88" s="463">
        <v>5207.7641478594933</v>
      </c>
      <c r="AS88" s="463">
        <v>5414.1704678053702</v>
      </c>
      <c r="AT88" s="463">
        <v>5675.4569295983947</v>
      </c>
      <c r="AU88" s="463">
        <v>5928.5859760710628</v>
      </c>
      <c r="AV88" s="463">
        <v>6296.7183852016442</v>
      </c>
      <c r="AW88" s="463">
        <v>6953.6613084141936</v>
      </c>
      <c r="AX88" s="463">
        <v>7297.5063855236622</v>
      </c>
      <c r="AY88" s="463">
        <v>7515.7182962477236</v>
      </c>
      <c r="AZ88" s="463">
        <v>7545.4655927558761</v>
      </c>
      <c r="BA88" s="463">
        <v>7598.3775228368777</v>
      </c>
      <c r="BB88" s="463">
        <v>7619.1477406983813</v>
      </c>
      <c r="BC88" s="463">
        <v>7810.4448000635712</v>
      </c>
      <c r="BD88" s="463">
        <v>8148.2779114806563</v>
      </c>
      <c r="BE88" s="463">
        <v>8465.2035045362609</v>
      </c>
      <c r="BF88" s="463">
        <v>8897.768803205825</v>
      </c>
      <c r="BG88" s="463">
        <v>8062.1340892927756</v>
      </c>
      <c r="BH88" s="463">
        <v>8020.0959903498315</v>
      </c>
      <c r="BI88" s="463">
        <v>7832.2536221802893</v>
      </c>
      <c r="BJ88" s="463">
        <v>8099.4296213325943</v>
      </c>
      <c r="BK88" s="463">
        <v>8045.5563447806753</v>
      </c>
      <c r="BL88" s="463">
        <v>8670.7088389551682</v>
      </c>
      <c r="BM88" s="463">
        <v>8962.0195581526787</v>
      </c>
      <c r="BN88" s="463">
        <v>9097.3476392015054</v>
      </c>
      <c r="BO88" s="463">
        <v>9345.3636529439354</v>
      </c>
      <c r="BP88" s="463">
        <v>9459.1242878298617</v>
      </c>
      <c r="BQ88" s="463">
        <v>9434.928716358676</v>
      </c>
      <c r="BR88" s="463">
        <v>9351.7386585700315</v>
      </c>
      <c r="BS88" s="463">
        <v>9215.876942840956</v>
      </c>
      <c r="BT88" s="463">
        <v>8760.4272185975951</v>
      </c>
      <c r="BU88" s="463">
        <v>8321.2896725747196</v>
      </c>
      <c r="BV88" s="463">
        <v>7796.8578699009495</v>
      </c>
      <c r="BW88" s="463">
        <v>7505.4276405153923</v>
      </c>
      <c r="BX88" s="463">
        <v>7138.5009459856783</v>
      </c>
      <c r="BY88" s="463">
        <v>7024.0867614500739</v>
      </c>
      <c r="BZ88" s="463">
        <v>6793.0901824496641</v>
      </c>
      <c r="CA88" s="463">
        <v>6844.753940697221</v>
      </c>
      <c r="CB88" s="463">
        <v>7214.8020078373283</v>
      </c>
      <c r="CC88" s="463">
        <v>7257.4469375260715</v>
      </c>
      <c r="CD88" s="463">
        <v>7268.9451173429443</v>
      </c>
      <c r="CE88" s="463">
        <v>7200.5365372835267</v>
      </c>
      <c r="CF88" s="463">
        <v>7188.1462555447424</v>
      </c>
      <c r="CG88" s="463">
        <v>7324.5542707172099</v>
      </c>
      <c r="CH88" s="464">
        <v>7359.0594505894387</v>
      </c>
    </row>
    <row r="89" spans="1:86" s="51" customFormat="1" ht="15.6" x14ac:dyDescent="0.3">
      <c r="A89" s="615"/>
      <c r="B89" s="609" t="s">
        <v>903</v>
      </c>
      <c r="D89" s="463">
        <v>0</v>
      </c>
      <c r="E89" s="463">
        <v>0</v>
      </c>
      <c r="F89" s="463">
        <v>0</v>
      </c>
      <c r="G89" s="463">
        <v>0</v>
      </c>
      <c r="H89" s="463">
        <v>0</v>
      </c>
      <c r="I89" s="463">
        <v>0</v>
      </c>
      <c r="J89" s="463">
        <v>0</v>
      </c>
      <c r="K89" s="463">
        <v>0</v>
      </c>
      <c r="L89" s="463">
        <v>0</v>
      </c>
      <c r="M89" s="463">
        <v>0</v>
      </c>
      <c r="N89" s="463">
        <v>0</v>
      </c>
      <c r="O89" s="463">
        <v>0</v>
      </c>
      <c r="P89" s="463">
        <v>0</v>
      </c>
      <c r="Q89" s="463">
        <v>0</v>
      </c>
      <c r="R89" s="463">
        <v>0</v>
      </c>
      <c r="S89" s="463">
        <v>0</v>
      </c>
      <c r="T89" s="463">
        <v>0</v>
      </c>
      <c r="U89" s="463">
        <v>0</v>
      </c>
      <c r="V89" s="463">
        <v>0</v>
      </c>
      <c r="W89" s="463">
        <v>0</v>
      </c>
      <c r="X89" s="463">
        <v>0</v>
      </c>
      <c r="Y89" s="463">
        <v>0</v>
      </c>
      <c r="Z89" s="463">
        <v>0</v>
      </c>
      <c r="AA89" s="463">
        <v>0</v>
      </c>
      <c r="AB89" s="463">
        <v>0</v>
      </c>
      <c r="AC89" s="463">
        <v>0</v>
      </c>
      <c r="AD89" s="463">
        <v>0</v>
      </c>
      <c r="AE89" s="463">
        <v>0</v>
      </c>
      <c r="AF89" s="463">
        <v>0</v>
      </c>
      <c r="AG89" s="463">
        <v>0</v>
      </c>
      <c r="AH89" s="463">
        <v>2600.4997295432313</v>
      </c>
      <c r="AI89" s="463">
        <v>2448.5028164556393</v>
      </c>
      <c r="AJ89" s="463">
        <v>2655.7949545560332</v>
      </c>
      <c r="AK89" s="463">
        <v>3883.8979822516385</v>
      </c>
      <c r="AL89" s="463">
        <v>4650.1333821144717</v>
      </c>
      <c r="AM89" s="463">
        <v>5247.6268910474128</v>
      </c>
      <c r="AN89" s="463">
        <v>5581.2466678124201</v>
      </c>
      <c r="AO89" s="463">
        <v>5935.6636379746669</v>
      </c>
      <c r="AP89" s="463">
        <v>6134.3374413735301</v>
      </c>
      <c r="AQ89" s="463">
        <v>6000.378890322957</v>
      </c>
      <c r="AR89" s="463">
        <v>5447.2366755913017</v>
      </c>
      <c r="AS89" s="463">
        <v>5791.6326265448215</v>
      </c>
      <c r="AT89" s="463">
        <v>6770.482157268435</v>
      </c>
      <c r="AU89" s="463">
        <v>8721.9930366777062</v>
      </c>
      <c r="AV89" s="463">
        <v>11222.382167774495</v>
      </c>
      <c r="AW89" s="463">
        <v>13143.772989164776</v>
      </c>
      <c r="AX89" s="463">
        <v>14373.208394641457</v>
      </c>
      <c r="AY89" s="463">
        <v>15094.069489911999</v>
      </c>
      <c r="AZ89" s="463">
        <v>15340.306749072897</v>
      </c>
      <c r="BA89" s="463">
        <v>14820.35253656926</v>
      </c>
      <c r="BB89" s="463">
        <v>14268.191184340852</v>
      </c>
      <c r="BC89" s="463">
        <v>13808.187333488046</v>
      </c>
      <c r="BD89" s="463">
        <v>13469.667660064553</v>
      </c>
      <c r="BE89" s="463">
        <v>13537.307985988311</v>
      </c>
      <c r="BF89" s="463">
        <v>14610.222355299684</v>
      </c>
      <c r="BG89" s="463">
        <v>14358.465579683916</v>
      </c>
      <c r="BH89" s="463">
        <v>15180.057946420093</v>
      </c>
      <c r="BI89" s="463">
        <v>16070.179614501403</v>
      </c>
      <c r="BJ89" s="463">
        <v>16625.550768631874</v>
      </c>
      <c r="BK89" s="463">
        <v>17661.450411426529</v>
      </c>
      <c r="BL89" s="463">
        <v>18273.415683235766</v>
      </c>
      <c r="BM89" s="463">
        <v>22126.180740143271</v>
      </c>
      <c r="BN89" s="463">
        <v>23669.410262701629</v>
      </c>
      <c r="BO89" s="463">
        <v>24822.65829995105</v>
      </c>
      <c r="BP89" s="463">
        <v>25715.088061856288</v>
      </c>
      <c r="BQ89" s="463">
        <v>25412.012978287981</v>
      </c>
      <c r="BR89" s="463">
        <v>25218.079955968064</v>
      </c>
      <c r="BS89" s="463">
        <v>25012.769851891695</v>
      </c>
      <c r="BT89" s="463">
        <v>23683.923530504569</v>
      </c>
      <c r="BU89" s="463">
        <v>22160.073861994424</v>
      </c>
      <c r="BV89" s="463">
        <v>19905.284326768564</v>
      </c>
      <c r="BW89" s="463">
        <v>16423.829048486456</v>
      </c>
      <c r="BX89" s="463">
        <v>14309.694420695934</v>
      </c>
      <c r="BY89" s="463">
        <v>12881.157786955846</v>
      </c>
      <c r="BZ89" s="463">
        <v>11174.501033916909</v>
      </c>
      <c r="CA89" s="463">
        <v>10434.033033582051</v>
      </c>
      <c r="CB89" s="463">
        <v>9060.2890330188075</v>
      </c>
      <c r="CC89" s="463">
        <v>5894.0020375686445</v>
      </c>
      <c r="CD89" s="463">
        <v>5205.2971819544573</v>
      </c>
      <c r="CE89" s="463">
        <v>5389.0957551054771</v>
      </c>
      <c r="CF89" s="463">
        <v>5574.2171949604281</v>
      </c>
      <c r="CG89" s="463">
        <v>5815.3508014251183</v>
      </c>
      <c r="CH89" s="464">
        <v>5935.7975342161635</v>
      </c>
    </row>
    <row r="90" spans="1:86" s="51" customFormat="1" ht="26.25" customHeight="1" x14ac:dyDescent="0.25">
      <c r="A90" s="613"/>
      <c r="B90" s="74" t="s">
        <v>858</v>
      </c>
      <c r="D90" s="463"/>
      <c r="E90" s="463"/>
      <c r="F90" s="463"/>
      <c r="G90" s="463"/>
      <c r="H90" s="463"/>
      <c r="I90" s="463"/>
      <c r="J90" s="463"/>
      <c r="K90" s="463"/>
      <c r="L90" s="463"/>
      <c r="M90" s="463"/>
      <c r="N90" s="463"/>
      <c r="O90" s="463"/>
      <c r="P90" s="463"/>
      <c r="Q90" s="463"/>
      <c r="R90" s="463"/>
      <c r="S90" s="463"/>
      <c r="T90" s="463"/>
      <c r="U90" s="463"/>
      <c r="V90" s="463"/>
      <c r="W90" s="463"/>
      <c r="X90" s="463"/>
      <c r="Y90" s="463"/>
      <c r="Z90" s="463"/>
      <c r="AA90" s="463"/>
      <c r="AB90" s="463"/>
      <c r="AC90" s="463"/>
      <c r="AD90" s="463"/>
      <c r="AE90" s="463"/>
      <c r="AF90" s="463"/>
      <c r="AG90" s="463"/>
      <c r="AH90" s="463"/>
      <c r="AI90" s="463"/>
      <c r="AJ90" s="463"/>
      <c r="AK90" s="463"/>
      <c r="AL90" s="463"/>
      <c r="AM90" s="463"/>
      <c r="AN90" s="463"/>
      <c r="AO90" s="463"/>
      <c r="AP90" s="463"/>
      <c r="AQ90" s="463"/>
      <c r="AR90" s="463"/>
      <c r="AS90" s="463"/>
      <c r="AT90" s="463"/>
      <c r="AU90" s="463"/>
      <c r="AV90" s="463"/>
      <c r="AW90" s="463"/>
      <c r="AX90" s="463"/>
      <c r="AY90" s="463"/>
      <c r="AZ90" s="463"/>
      <c r="BA90" s="463"/>
      <c r="BB90" s="463"/>
      <c r="BC90" s="463"/>
      <c r="BD90" s="463"/>
      <c r="BE90" s="463"/>
      <c r="BF90" s="463"/>
      <c r="BG90" s="463"/>
      <c r="BH90" s="463"/>
      <c r="BI90" s="463"/>
      <c r="BJ90" s="463"/>
      <c r="BK90" s="463"/>
      <c r="BL90" s="463"/>
      <c r="BM90" s="463"/>
      <c r="BN90" s="463"/>
      <c r="BO90" s="463"/>
      <c r="BP90" s="463"/>
      <c r="BQ90" s="463"/>
      <c r="BR90" s="463"/>
      <c r="BS90" s="463"/>
      <c r="BT90" s="463"/>
      <c r="BU90" s="463"/>
      <c r="BV90" s="463"/>
      <c r="BW90" s="463"/>
      <c r="BX90" s="463"/>
      <c r="BY90" s="463"/>
      <c r="BZ90" s="463"/>
      <c r="CA90" s="463"/>
      <c r="CB90" s="463"/>
      <c r="CC90" s="463"/>
      <c r="CD90" s="463"/>
      <c r="CE90" s="463"/>
      <c r="CF90" s="463"/>
      <c r="CG90" s="463"/>
      <c r="CH90" s="464"/>
    </row>
    <row r="91" spans="1:86" s="51" customFormat="1" x14ac:dyDescent="0.25">
      <c r="A91" s="120"/>
      <c r="B91" s="72" t="s">
        <v>904</v>
      </c>
      <c r="D91" s="463">
        <v>0</v>
      </c>
      <c r="E91" s="463">
        <v>0</v>
      </c>
      <c r="F91" s="463">
        <v>0</v>
      </c>
      <c r="G91" s="463">
        <v>0</v>
      </c>
      <c r="H91" s="463">
        <v>0</v>
      </c>
      <c r="I91" s="463">
        <v>0</v>
      </c>
      <c r="J91" s="463">
        <v>0</v>
      </c>
      <c r="K91" s="463">
        <v>0</v>
      </c>
      <c r="L91" s="463">
        <v>0</v>
      </c>
      <c r="M91" s="463">
        <v>0</v>
      </c>
      <c r="N91" s="463">
        <v>0</v>
      </c>
      <c r="O91" s="463">
        <v>0</v>
      </c>
      <c r="P91" s="463">
        <v>0</v>
      </c>
      <c r="Q91" s="463">
        <v>0</v>
      </c>
      <c r="R91" s="463">
        <v>0</v>
      </c>
      <c r="S91" s="463">
        <v>0</v>
      </c>
      <c r="T91" s="463">
        <v>0</v>
      </c>
      <c r="U91" s="463">
        <v>0</v>
      </c>
      <c r="V91" s="463">
        <v>0</v>
      </c>
      <c r="W91" s="463">
        <v>0</v>
      </c>
      <c r="X91" s="463">
        <v>0</v>
      </c>
      <c r="Y91" s="463">
        <v>0</v>
      </c>
      <c r="Z91" s="463">
        <v>0</v>
      </c>
      <c r="AA91" s="463">
        <v>0</v>
      </c>
      <c r="AB91" s="463">
        <v>0</v>
      </c>
      <c r="AC91" s="463">
        <v>0</v>
      </c>
      <c r="AD91" s="463">
        <v>0</v>
      </c>
      <c r="AE91" s="463">
        <v>0</v>
      </c>
      <c r="AF91" s="463">
        <v>0</v>
      </c>
      <c r="AG91" s="463">
        <v>0</v>
      </c>
      <c r="AH91" s="463">
        <v>2086.1932252800966</v>
      </c>
      <c r="AI91" s="463">
        <v>1961.9426509235291</v>
      </c>
      <c r="AJ91" s="463">
        <v>2126.6714081293117</v>
      </c>
      <c r="AK91" s="463">
        <v>3111.5547756156056</v>
      </c>
      <c r="AL91" s="463">
        <v>3724.2259034950816</v>
      </c>
      <c r="AM91" s="463">
        <v>4203.9464792366825</v>
      </c>
      <c r="AN91" s="463">
        <v>4473.2453557960935</v>
      </c>
      <c r="AO91" s="463">
        <v>4757.3512027213756</v>
      </c>
      <c r="AP91" s="463">
        <v>4911.0429954894744</v>
      </c>
      <c r="AQ91" s="463">
        <v>4807.2135900166968</v>
      </c>
      <c r="AR91" s="463">
        <v>5207.7641478594933</v>
      </c>
      <c r="AS91" s="463">
        <v>5414.1704678053702</v>
      </c>
      <c r="AT91" s="463">
        <v>5675.4569295983947</v>
      </c>
      <c r="AU91" s="463">
        <v>5928.5859760710628</v>
      </c>
      <c r="AV91" s="463">
        <v>6296.7183852016442</v>
      </c>
      <c r="AW91" s="463">
        <v>6953.6613084141936</v>
      </c>
      <c r="AX91" s="463">
        <v>7297.5063855236622</v>
      </c>
      <c r="AY91" s="463">
        <v>7515.7182962477236</v>
      </c>
      <c r="AZ91" s="463">
        <v>7545.4655927558761</v>
      </c>
      <c r="BA91" s="463">
        <v>7598.3775228368777</v>
      </c>
      <c r="BB91" s="463">
        <v>7619.1477406983813</v>
      </c>
      <c r="BC91" s="463">
        <v>7810.4448000635712</v>
      </c>
      <c r="BD91" s="463">
        <v>8148.2779114806563</v>
      </c>
      <c r="BE91" s="463">
        <v>8465.2035045362609</v>
      </c>
      <c r="BF91" s="463">
        <v>8897.768803205825</v>
      </c>
      <c r="BG91" s="463">
        <v>8062.1340892927756</v>
      </c>
      <c r="BH91" s="463">
        <v>8020.0959903498315</v>
      </c>
      <c r="BI91" s="463">
        <v>7832.2536221802893</v>
      </c>
      <c r="BJ91" s="463">
        <v>8099.4296213325943</v>
      </c>
      <c r="BK91" s="463">
        <v>8045.5563447806753</v>
      </c>
      <c r="BL91" s="463">
        <v>8670.7088389551682</v>
      </c>
      <c r="BM91" s="463">
        <v>8962.0195581526787</v>
      </c>
      <c r="BN91" s="463">
        <v>9097.3476392015054</v>
      </c>
      <c r="BO91" s="463">
        <v>9345.3636529439354</v>
      </c>
      <c r="BP91" s="463">
        <v>9459.1242878298617</v>
      </c>
      <c r="BQ91" s="463">
        <v>9434.928716358676</v>
      </c>
      <c r="BR91" s="463">
        <v>9351.7386585700315</v>
      </c>
      <c r="BS91" s="463">
        <v>9215.876942840956</v>
      </c>
      <c r="BT91" s="463">
        <v>8760.4272185975951</v>
      </c>
      <c r="BU91" s="463">
        <v>8321.2896725747196</v>
      </c>
      <c r="BV91" s="463"/>
      <c r="BW91" s="463"/>
      <c r="BX91" s="463"/>
      <c r="BY91" s="463"/>
      <c r="BZ91" s="463"/>
      <c r="CA91" s="463"/>
      <c r="CB91" s="463"/>
      <c r="CC91" s="463"/>
      <c r="CD91" s="463"/>
      <c r="CE91" s="463"/>
      <c r="CF91" s="463"/>
      <c r="CG91" s="463"/>
      <c r="CH91" s="464"/>
    </row>
    <row r="92" spans="1:86" s="51" customFormat="1" x14ac:dyDescent="0.25">
      <c r="A92" s="120"/>
      <c r="B92" s="72" t="s">
        <v>860</v>
      </c>
      <c r="D92" s="463">
        <v>0</v>
      </c>
      <c r="E92" s="463">
        <v>0</v>
      </c>
      <c r="F92" s="463">
        <v>0</v>
      </c>
      <c r="G92" s="463">
        <v>0</v>
      </c>
      <c r="H92" s="463">
        <v>0</v>
      </c>
      <c r="I92" s="463">
        <v>0</v>
      </c>
      <c r="J92" s="463">
        <v>0</v>
      </c>
      <c r="K92" s="463">
        <v>0</v>
      </c>
      <c r="L92" s="463">
        <v>0</v>
      </c>
      <c r="M92" s="463">
        <v>0</v>
      </c>
      <c r="N92" s="463">
        <v>0</v>
      </c>
      <c r="O92" s="463">
        <v>0</v>
      </c>
      <c r="P92" s="463">
        <v>0</v>
      </c>
      <c r="Q92" s="463">
        <v>0</v>
      </c>
      <c r="R92" s="463">
        <v>0</v>
      </c>
      <c r="S92" s="463">
        <v>0</v>
      </c>
      <c r="T92" s="463">
        <v>0</v>
      </c>
      <c r="U92" s="463">
        <v>0</v>
      </c>
      <c r="V92" s="463">
        <v>0</v>
      </c>
      <c r="W92" s="463">
        <v>0</v>
      </c>
      <c r="X92" s="463">
        <v>0</v>
      </c>
      <c r="Y92" s="463">
        <v>0</v>
      </c>
      <c r="Z92" s="463">
        <v>0</v>
      </c>
      <c r="AA92" s="463">
        <v>0</v>
      </c>
      <c r="AB92" s="463">
        <v>0</v>
      </c>
      <c r="AC92" s="463">
        <v>0</v>
      </c>
      <c r="AD92" s="463">
        <v>0</v>
      </c>
      <c r="AE92" s="463">
        <v>0</v>
      </c>
      <c r="AF92" s="463">
        <v>0</v>
      </c>
      <c r="AG92" s="463">
        <v>0</v>
      </c>
      <c r="AH92" s="463">
        <v>334.7454044584062</v>
      </c>
      <c r="AI92" s="463">
        <v>313.75980220656317</v>
      </c>
      <c r="AJ92" s="463">
        <v>339.14139982254392</v>
      </c>
      <c r="AK92" s="463">
        <v>497.68836294948409</v>
      </c>
      <c r="AL92" s="463">
        <v>595.11323248156157</v>
      </c>
      <c r="AM92" s="463">
        <v>671.32118607199413</v>
      </c>
      <c r="AN92" s="463">
        <v>716.20134426169341</v>
      </c>
      <c r="AO92" s="463">
        <v>758.50343177474645</v>
      </c>
      <c r="AP92" s="463">
        <v>785.84200444140401</v>
      </c>
      <c r="AQ92" s="463">
        <v>768.32033168159558</v>
      </c>
      <c r="AR92" s="463">
        <v>628.43760874362795</v>
      </c>
      <c r="AS92" s="463">
        <v>800.36666194309203</v>
      </c>
      <c r="AT92" s="463">
        <v>1014.9124520636457</v>
      </c>
      <c r="AU92" s="463">
        <v>1266.8087518185523</v>
      </c>
      <c r="AV92" s="463">
        <v>1621.2929963075717</v>
      </c>
      <c r="AW92" s="463">
        <v>2100.9945551920596</v>
      </c>
      <c r="AX92" s="463">
        <v>2654.7819440035014</v>
      </c>
      <c r="AY92" s="463">
        <v>2995.5353921986962</v>
      </c>
      <c r="AZ92" s="463">
        <v>3282.3415392412981</v>
      </c>
      <c r="BA92" s="463">
        <v>3576.9234122363332</v>
      </c>
      <c r="BB92" s="463">
        <v>3889.4981004649071</v>
      </c>
      <c r="BC92" s="463">
        <v>4188.2159097866706</v>
      </c>
      <c r="BD92" s="463">
        <v>4460.5181168779482</v>
      </c>
      <c r="BE92" s="463">
        <v>4806.7392628205953</v>
      </c>
      <c r="BF92" s="463">
        <v>5580.0953002888236</v>
      </c>
      <c r="BG92" s="463">
        <v>5386.9391316138672</v>
      </c>
      <c r="BH92" s="463">
        <v>5645.0844783236371</v>
      </c>
      <c r="BI92" s="463">
        <v>5959.2970209353971</v>
      </c>
      <c r="BJ92" s="463">
        <v>6265.8588510978061</v>
      </c>
      <c r="BK92" s="463">
        <v>6530.479521838045</v>
      </c>
      <c r="BL92" s="463">
        <v>6686.7929530333449</v>
      </c>
      <c r="BM92" s="463">
        <v>7491.062105678031</v>
      </c>
      <c r="BN92" s="463">
        <v>7823.879963438806</v>
      </c>
      <c r="BO92" s="463">
        <v>8188.5896064836961</v>
      </c>
      <c r="BP92" s="463">
        <v>8444.8182997976892</v>
      </c>
      <c r="BQ92" s="463">
        <v>8516.150085600535</v>
      </c>
      <c r="BR92" s="463">
        <v>9250.345940913805</v>
      </c>
      <c r="BS92" s="463">
        <v>9832.6552103520662</v>
      </c>
      <c r="BT92" s="463">
        <v>9709.8754171503697</v>
      </c>
      <c r="BU92" s="463">
        <v>9470.2632402245326</v>
      </c>
      <c r="BV92" s="463"/>
      <c r="BW92" s="463"/>
      <c r="BX92" s="463"/>
      <c r="BY92" s="463"/>
      <c r="BZ92" s="463"/>
      <c r="CA92" s="463"/>
      <c r="CB92" s="463"/>
      <c r="CC92" s="463"/>
      <c r="CD92" s="463"/>
      <c r="CE92" s="463"/>
      <c r="CF92" s="463"/>
      <c r="CG92" s="463"/>
      <c r="CH92" s="464"/>
    </row>
    <row r="93" spans="1:86" s="51" customFormat="1" x14ac:dyDescent="0.25">
      <c r="A93" s="120"/>
      <c r="B93" s="72" t="s">
        <v>861</v>
      </c>
      <c r="D93" s="463">
        <v>0</v>
      </c>
      <c r="E93" s="463">
        <v>0</v>
      </c>
      <c r="F93" s="463">
        <v>0</v>
      </c>
      <c r="G93" s="463">
        <v>0</v>
      </c>
      <c r="H93" s="463">
        <v>0</v>
      </c>
      <c r="I93" s="463">
        <v>0</v>
      </c>
      <c r="J93" s="463">
        <v>0</v>
      </c>
      <c r="K93" s="463">
        <v>0</v>
      </c>
      <c r="L93" s="463">
        <v>0</v>
      </c>
      <c r="M93" s="463">
        <v>0</v>
      </c>
      <c r="N93" s="463">
        <v>0</v>
      </c>
      <c r="O93" s="463">
        <v>0</v>
      </c>
      <c r="P93" s="463">
        <v>0</v>
      </c>
      <c r="Q93" s="463">
        <v>0</v>
      </c>
      <c r="R93" s="463">
        <v>0</v>
      </c>
      <c r="S93" s="463">
        <v>0</v>
      </c>
      <c r="T93" s="463">
        <v>0</v>
      </c>
      <c r="U93" s="463">
        <v>0</v>
      </c>
      <c r="V93" s="463">
        <v>0</v>
      </c>
      <c r="W93" s="463">
        <v>0</v>
      </c>
      <c r="X93" s="463">
        <v>0</v>
      </c>
      <c r="Y93" s="463">
        <v>0</v>
      </c>
      <c r="Z93" s="463">
        <v>0</v>
      </c>
      <c r="AA93" s="463">
        <v>0</v>
      </c>
      <c r="AB93" s="463">
        <v>0</v>
      </c>
      <c r="AC93" s="463">
        <v>0</v>
      </c>
      <c r="AD93" s="463">
        <v>0</v>
      </c>
      <c r="AE93" s="463">
        <v>0</v>
      </c>
      <c r="AF93" s="463">
        <v>0</v>
      </c>
      <c r="AG93" s="463">
        <v>0</v>
      </c>
      <c r="AH93" s="463">
        <v>1092.6124553504933</v>
      </c>
      <c r="AI93" s="463">
        <v>1028.9047446636494</v>
      </c>
      <c r="AJ93" s="463">
        <v>1117.316527532053</v>
      </c>
      <c r="AK93" s="463">
        <v>1633.0460655497377</v>
      </c>
      <c r="AL93" s="463">
        <v>1955.9578246243927</v>
      </c>
      <c r="AM93" s="463">
        <v>2207.2888714227556</v>
      </c>
      <c r="AN93" s="463">
        <v>2346.8925245355354</v>
      </c>
      <c r="AO93" s="463">
        <v>2496.9699274651466</v>
      </c>
      <c r="AP93" s="463">
        <v>2579.7245792594813</v>
      </c>
      <c r="AQ93" s="463">
        <v>2522.5051798254285</v>
      </c>
      <c r="AR93" s="463">
        <v>1731.8025944071048</v>
      </c>
      <c r="AS93" s="463">
        <v>1920.7280199747561</v>
      </c>
      <c r="AT93" s="463">
        <v>2305.7642951718276</v>
      </c>
      <c r="AU93" s="463">
        <v>2978.7738700047171</v>
      </c>
      <c r="AV93" s="463">
        <v>3666.5196934471105</v>
      </c>
      <c r="AW93" s="463">
        <v>4251.3755098956508</v>
      </c>
      <c r="AX93" s="463">
        <v>4673.4419391324818</v>
      </c>
      <c r="AY93" s="463">
        <v>5011.3994906644139</v>
      </c>
      <c r="AZ93" s="463">
        <v>5233.0032006233123</v>
      </c>
      <c r="BA93" s="463">
        <v>5242.1699622114056</v>
      </c>
      <c r="BB93" s="463">
        <v>5249.9071597019756</v>
      </c>
      <c r="BC93" s="463">
        <v>5309.3587228620763</v>
      </c>
      <c r="BD93" s="463">
        <v>5096.8075881985205</v>
      </c>
      <c r="BE93" s="463">
        <v>5081.6197123866759</v>
      </c>
      <c r="BF93" s="463">
        <v>5326.6361117243578</v>
      </c>
      <c r="BG93" s="463">
        <v>5452.6144135827153</v>
      </c>
      <c r="BH93" s="463">
        <v>5697.3129594564089</v>
      </c>
      <c r="BI93" s="463">
        <v>6045.6213440675174</v>
      </c>
      <c r="BJ93" s="463">
        <v>6125.1926339264901</v>
      </c>
      <c r="BK93" s="463">
        <v>6422.1252289237827</v>
      </c>
      <c r="BL93" s="463">
        <v>6494.408875153541</v>
      </c>
      <c r="BM93" s="463">
        <v>7359.3837244947917</v>
      </c>
      <c r="BN93" s="463">
        <v>7879.06640354909</v>
      </c>
      <c r="BO93" s="463">
        <v>8217.9479947064792</v>
      </c>
      <c r="BP93" s="463">
        <v>8370.9529006042958</v>
      </c>
      <c r="BQ93" s="463">
        <v>8206.5291514476812</v>
      </c>
      <c r="BR93" s="463">
        <v>7956.00331291579</v>
      </c>
      <c r="BS93" s="463">
        <v>7719.8360299584483</v>
      </c>
      <c r="BT93" s="463">
        <v>7163.9351549886105</v>
      </c>
      <c r="BU93" s="463">
        <v>6446.2774302907073</v>
      </c>
      <c r="BV93" s="463"/>
      <c r="BW93" s="463"/>
      <c r="BX93" s="463"/>
      <c r="BY93" s="463"/>
      <c r="BZ93" s="463"/>
      <c r="CA93" s="463"/>
      <c r="CB93" s="463"/>
      <c r="CC93" s="463"/>
      <c r="CD93" s="463"/>
      <c r="CE93" s="463"/>
      <c r="CF93" s="463"/>
      <c r="CG93" s="463"/>
      <c r="CH93" s="464"/>
    </row>
    <row r="94" spans="1:86" s="51" customFormat="1" x14ac:dyDescent="0.25">
      <c r="A94" s="120"/>
      <c r="B94" s="72" t="s">
        <v>565</v>
      </c>
      <c r="D94" s="463">
        <v>0</v>
      </c>
      <c r="E94" s="463">
        <v>0</v>
      </c>
      <c r="F94" s="463">
        <v>0</v>
      </c>
      <c r="G94" s="463">
        <v>0</v>
      </c>
      <c r="H94" s="463">
        <v>0</v>
      </c>
      <c r="I94" s="463">
        <v>0</v>
      </c>
      <c r="J94" s="463">
        <v>0</v>
      </c>
      <c r="K94" s="463">
        <v>0</v>
      </c>
      <c r="L94" s="463">
        <v>0</v>
      </c>
      <c r="M94" s="463">
        <v>0</v>
      </c>
      <c r="N94" s="463">
        <v>0</v>
      </c>
      <c r="O94" s="463">
        <v>0</v>
      </c>
      <c r="P94" s="463">
        <v>0</v>
      </c>
      <c r="Q94" s="463">
        <v>0</v>
      </c>
      <c r="R94" s="463">
        <v>0</v>
      </c>
      <c r="S94" s="463">
        <v>0</v>
      </c>
      <c r="T94" s="463">
        <v>0</v>
      </c>
      <c r="U94" s="463">
        <v>0</v>
      </c>
      <c r="V94" s="463">
        <v>0</v>
      </c>
      <c r="W94" s="463">
        <v>0</v>
      </c>
      <c r="X94" s="463">
        <v>0</v>
      </c>
      <c r="Y94" s="463">
        <v>0</v>
      </c>
      <c r="Z94" s="463">
        <v>0</v>
      </c>
      <c r="AA94" s="463">
        <v>0</v>
      </c>
      <c r="AB94" s="463">
        <v>0</v>
      </c>
      <c r="AC94" s="463">
        <v>0</v>
      </c>
      <c r="AD94" s="463">
        <v>0</v>
      </c>
      <c r="AE94" s="463">
        <v>0</v>
      </c>
      <c r="AF94" s="463">
        <v>0</v>
      </c>
      <c r="AG94" s="463">
        <v>0</v>
      </c>
      <c r="AH94" s="463">
        <v>1090.4667304918728</v>
      </c>
      <c r="AI94" s="463">
        <v>1027.9837269104519</v>
      </c>
      <c r="AJ94" s="463">
        <v>1114.7925951484619</v>
      </c>
      <c r="AK94" s="463">
        <v>1629.5952105603528</v>
      </c>
      <c r="AL94" s="463">
        <v>1951.060089896411</v>
      </c>
      <c r="AM94" s="463">
        <v>2201.9970326163225</v>
      </c>
      <c r="AN94" s="463">
        <v>2340.5695531873566</v>
      </c>
      <c r="AO94" s="463">
        <v>2491.2510666413223</v>
      </c>
      <c r="AP94" s="463">
        <v>2573.569816577929</v>
      </c>
      <c r="AQ94" s="463">
        <v>2518.6819806723047</v>
      </c>
      <c r="AR94" s="463">
        <v>2368.3900240144503</v>
      </c>
      <c r="AS94" s="463">
        <v>2266.493852221241</v>
      </c>
      <c r="AT94" s="463">
        <v>2439.6291818823829</v>
      </c>
      <c r="AU94" s="463">
        <v>3333.9967016224136</v>
      </c>
      <c r="AV94" s="463">
        <v>4613.7504807250052</v>
      </c>
      <c r="AW94" s="463">
        <v>5083.1969450874576</v>
      </c>
      <c r="AX94" s="463">
        <v>5164.4024610193828</v>
      </c>
      <c r="AY94" s="463">
        <v>4842.9052174862845</v>
      </c>
      <c r="AZ94" s="463">
        <v>4378.5850523720137</v>
      </c>
      <c r="BA94" s="463">
        <v>3437.76032482557</v>
      </c>
      <c r="BB94" s="463">
        <v>2790.9232125047092</v>
      </c>
      <c r="BC94" s="463">
        <v>2372.2475762484023</v>
      </c>
      <c r="BD94" s="463">
        <v>2102.7206376509084</v>
      </c>
      <c r="BE94" s="463">
        <v>1900.7253110718341</v>
      </c>
      <c r="BF94" s="463">
        <v>1960.1110748709957</v>
      </c>
      <c r="BG94" s="463">
        <v>1737.3237233203383</v>
      </c>
      <c r="BH94" s="463">
        <v>1918.0933285802505</v>
      </c>
      <c r="BI94" s="463">
        <v>1991.0282257869844</v>
      </c>
      <c r="BJ94" s="463">
        <v>2074.474620272013</v>
      </c>
      <c r="BK94" s="463">
        <v>2150.0967777121505</v>
      </c>
      <c r="BL94" s="463">
        <v>2407.5256046413629</v>
      </c>
      <c r="BM94" s="463">
        <v>3848.4485123003174</v>
      </c>
      <c r="BN94" s="463">
        <v>3811.4060854518234</v>
      </c>
      <c r="BO94" s="463">
        <v>3896.2922724830032</v>
      </c>
      <c r="BP94" s="463">
        <v>3942.1219918385191</v>
      </c>
      <c r="BQ94" s="463">
        <v>3395.8826572438657</v>
      </c>
      <c r="BR94" s="463">
        <v>2492.3324746080993</v>
      </c>
      <c r="BS94" s="463">
        <v>1940.0656927089501</v>
      </c>
      <c r="BT94" s="463">
        <v>1565.0722029105789</v>
      </c>
      <c r="BU94" s="463">
        <v>1353.1830585808691</v>
      </c>
      <c r="BV94" s="463"/>
      <c r="BW94" s="463"/>
      <c r="BX94" s="463"/>
      <c r="BY94" s="463"/>
      <c r="BZ94" s="463"/>
      <c r="CA94" s="463"/>
      <c r="CB94" s="463"/>
      <c r="CC94" s="463"/>
      <c r="CD94" s="463"/>
      <c r="CE94" s="463"/>
      <c r="CF94" s="463"/>
      <c r="CG94" s="463"/>
      <c r="CH94" s="464"/>
    </row>
    <row r="95" spans="1:86" s="51" customFormat="1" x14ac:dyDescent="0.25">
      <c r="A95" s="120"/>
      <c r="B95" s="72" t="s">
        <v>862</v>
      </c>
      <c r="D95" s="463">
        <v>0</v>
      </c>
      <c r="E95" s="463">
        <v>0</v>
      </c>
      <c r="F95" s="463">
        <v>0</v>
      </c>
      <c r="G95" s="463">
        <v>0</v>
      </c>
      <c r="H95" s="463">
        <v>0</v>
      </c>
      <c r="I95" s="463">
        <v>0</v>
      </c>
      <c r="J95" s="463">
        <v>0</v>
      </c>
      <c r="K95" s="463">
        <v>0</v>
      </c>
      <c r="L95" s="463">
        <v>0</v>
      </c>
      <c r="M95" s="463">
        <v>0</v>
      </c>
      <c r="N95" s="463">
        <v>0</v>
      </c>
      <c r="O95" s="463">
        <v>0</v>
      </c>
      <c r="P95" s="463">
        <v>0</v>
      </c>
      <c r="Q95" s="463">
        <v>0</v>
      </c>
      <c r="R95" s="463">
        <v>0</v>
      </c>
      <c r="S95" s="463">
        <v>0</v>
      </c>
      <c r="T95" s="463">
        <v>0</v>
      </c>
      <c r="U95" s="463">
        <v>0</v>
      </c>
      <c r="V95" s="463">
        <v>0</v>
      </c>
      <c r="W95" s="463">
        <v>0</v>
      </c>
      <c r="X95" s="463">
        <v>0</v>
      </c>
      <c r="Y95" s="463">
        <v>0</v>
      </c>
      <c r="Z95" s="463">
        <v>0</v>
      </c>
      <c r="AA95" s="463">
        <v>0</v>
      </c>
      <c r="AB95" s="463">
        <v>0</v>
      </c>
      <c r="AC95" s="463">
        <v>0</v>
      </c>
      <c r="AD95" s="463">
        <v>0</v>
      </c>
      <c r="AE95" s="463">
        <v>0</v>
      </c>
      <c r="AF95" s="463">
        <v>0</v>
      </c>
      <c r="AG95" s="463">
        <v>0</v>
      </c>
      <c r="AH95" s="463">
        <v>82.675139242458741</v>
      </c>
      <c r="AI95" s="463">
        <v>77.854542674974553</v>
      </c>
      <c r="AJ95" s="463">
        <v>84.544432052974173</v>
      </c>
      <c r="AK95" s="463">
        <v>123.56834319206459</v>
      </c>
      <c r="AL95" s="463">
        <v>148.00223511210524</v>
      </c>
      <c r="AM95" s="463">
        <v>167.01980093634091</v>
      </c>
      <c r="AN95" s="463">
        <v>177.58324582783479</v>
      </c>
      <c r="AO95" s="463">
        <v>188.93921209345098</v>
      </c>
      <c r="AP95" s="463">
        <v>195.20104109471652</v>
      </c>
      <c r="AQ95" s="463">
        <v>190.8713981436278</v>
      </c>
      <c r="AR95" s="463">
        <v>718.60644842611885</v>
      </c>
      <c r="AS95" s="463">
        <v>804.04409240573239</v>
      </c>
      <c r="AT95" s="463">
        <v>1010.176228150577</v>
      </c>
      <c r="AU95" s="463">
        <v>1142.413713232025</v>
      </c>
      <c r="AV95" s="463">
        <v>1320.8189972948073</v>
      </c>
      <c r="AW95" s="463">
        <v>1708.2059789896105</v>
      </c>
      <c r="AX95" s="463">
        <v>1880.5820504860903</v>
      </c>
      <c r="AY95" s="463">
        <v>2244.2293895626008</v>
      </c>
      <c r="AZ95" s="463">
        <v>2446.3769568362759</v>
      </c>
      <c r="BA95" s="463">
        <v>2563.4988372959547</v>
      </c>
      <c r="BB95" s="463">
        <v>2337.8627116692578</v>
      </c>
      <c r="BC95" s="463">
        <v>1938.3651245908957</v>
      </c>
      <c r="BD95" s="463">
        <v>1809.6213173371755</v>
      </c>
      <c r="BE95" s="463">
        <v>1748.2236997092045</v>
      </c>
      <c r="BF95" s="463">
        <v>1743.379868415507</v>
      </c>
      <c r="BG95" s="463">
        <v>1781.5883111669955</v>
      </c>
      <c r="BH95" s="463">
        <v>1919.5671800597945</v>
      </c>
      <c r="BI95" s="463">
        <v>2074.2330237115057</v>
      </c>
      <c r="BJ95" s="463">
        <v>2160.0246633355673</v>
      </c>
      <c r="BK95" s="463">
        <v>2558.74888295255</v>
      </c>
      <c r="BL95" s="463">
        <v>2684.6882504075197</v>
      </c>
      <c r="BM95" s="463">
        <v>3427.286397670136</v>
      </c>
      <c r="BN95" s="463">
        <v>4155.0578102619102</v>
      </c>
      <c r="BO95" s="463">
        <v>4519.8284262778716</v>
      </c>
      <c r="BP95" s="463">
        <v>4957.1948696157824</v>
      </c>
      <c r="BQ95" s="463">
        <v>5293.4510839958984</v>
      </c>
      <c r="BR95" s="463">
        <v>5519.3982275303697</v>
      </c>
      <c r="BS95" s="463">
        <v>5520.2129188722292</v>
      </c>
      <c r="BT95" s="463">
        <v>5245.0407554550038</v>
      </c>
      <c r="BU95" s="463">
        <v>4890.3501328983148</v>
      </c>
      <c r="BV95" s="463"/>
      <c r="BW95" s="463"/>
      <c r="BX95" s="463"/>
      <c r="BY95" s="463"/>
      <c r="BZ95" s="463"/>
      <c r="CA95" s="463"/>
      <c r="CB95" s="463"/>
      <c r="CC95" s="463"/>
      <c r="CD95" s="463"/>
      <c r="CE95" s="463"/>
      <c r="CF95" s="463"/>
      <c r="CG95" s="463"/>
      <c r="CH95" s="464"/>
    </row>
    <row r="96" spans="1:86" s="51" customFormat="1" ht="26.25" customHeight="1" x14ac:dyDescent="0.25">
      <c r="A96" s="120"/>
      <c r="B96" s="72" t="s">
        <v>857</v>
      </c>
      <c r="D96" s="463">
        <v>0</v>
      </c>
      <c r="E96" s="463">
        <v>0</v>
      </c>
      <c r="F96" s="463">
        <v>0</v>
      </c>
      <c r="G96" s="463">
        <v>0</v>
      </c>
      <c r="H96" s="463">
        <v>0</v>
      </c>
      <c r="I96" s="463">
        <v>0</v>
      </c>
      <c r="J96" s="463">
        <v>0</v>
      </c>
      <c r="K96" s="463">
        <v>0</v>
      </c>
      <c r="L96" s="463">
        <v>0</v>
      </c>
      <c r="M96" s="463">
        <v>0</v>
      </c>
      <c r="N96" s="463">
        <v>0</v>
      </c>
      <c r="O96" s="463">
        <v>0</v>
      </c>
      <c r="P96" s="463">
        <v>0</v>
      </c>
      <c r="Q96" s="463">
        <v>0</v>
      </c>
      <c r="R96" s="463">
        <v>0</v>
      </c>
      <c r="S96" s="463">
        <v>0</v>
      </c>
      <c r="T96" s="463">
        <v>0</v>
      </c>
      <c r="U96" s="463">
        <v>0</v>
      </c>
      <c r="V96" s="463">
        <v>0</v>
      </c>
      <c r="W96" s="463">
        <v>0</v>
      </c>
      <c r="X96" s="463">
        <v>0</v>
      </c>
      <c r="Y96" s="463">
        <v>0</v>
      </c>
      <c r="Z96" s="463">
        <v>0</v>
      </c>
      <c r="AA96" s="463">
        <v>0</v>
      </c>
      <c r="AB96" s="463">
        <v>0</v>
      </c>
      <c r="AC96" s="463">
        <v>0</v>
      </c>
      <c r="AD96" s="463">
        <v>0</v>
      </c>
      <c r="AE96" s="463">
        <v>0</v>
      </c>
      <c r="AF96" s="463">
        <v>0</v>
      </c>
      <c r="AG96" s="463">
        <v>0</v>
      </c>
      <c r="AH96" s="463">
        <v>2600.4997295432308</v>
      </c>
      <c r="AI96" s="463">
        <v>2448.5028164556393</v>
      </c>
      <c r="AJ96" s="463">
        <v>2655.7949545560336</v>
      </c>
      <c r="AK96" s="463">
        <v>3883.897982251639</v>
      </c>
      <c r="AL96" s="463">
        <v>4650.1333821144717</v>
      </c>
      <c r="AM96" s="463">
        <v>5247.6268910474128</v>
      </c>
      <c r="AN96" s="463">
        <v>5581.2466678124201</v>
      </c>
      <c r="AO96" s="463">
        <v>5935.663637974666</v>
      </c>
      <c r="AP96" s="463">
        <v>6134.3374413735319</v>
      </c>
      <c r="AQ96" s="463">
        <v>6000.378890322957</v>
      </c>
      <c r="AR96" s="463">
        <v>5447.2366755913017</v>
      </c>
      <c r="AS96" s="463">
        <v>5791.6326265448215</v>
      </c>
      <c r="AT96" s="463">
        <v>6770.4821572684332</v>
      </c>
      <c r="AU96" s="463">
        <v>8721.993036677708</v>
      </c>
      <c r="AV96" s="463">
        <v>11222.382167774495</v>
      </c>
      <c r="AW96" s="463">
        <v>13143.772989164778</v>
      </c>
      <c r="AX96" s="463">
        <v>14373.208394641457</v>
      </c>
      <c r="AY96" s="463">
        <v>15094.069489911995</v>
      </c>
      <c r="AZ96" s="463">
        <v>15340.306749072899</v>
      </c>
      <c r="BA96" s="463">
        <v>14820.352536569266</v>
      </c>
      <c r="BB96" s="463">
        <v>14268.191184340849</v>
      </c>
      <c r="BC96" s="463">
        <v>13808.187333488044</v>
      </c>
      <c r="BD96" s="463">
        <v>13469.667660064553</v>
      </c>
      <c r="BE96" s="463">
        <v>13537.307985988309</v>
      </c>
      <c r="BF96" s="463">
        <v>14610.222355299684</v>
      </c>
      <c r="BG96" s="463">
        <v>14358.465579683916</v>
      </c>
      <c r="BH96" s="463">
        <v>15180.057946420091</v>
      </c>
      <c r="BI96" s="463">
        <v>16070.179614501405</v>
      </c>
      <c r="BJ96" s="463">
        <v>16625.550768631874</v>
      </c>
      <c r="BK96" s="463">
        <v>17661.450411426529</v>
      </c>
      <c r="BL96" s="463">
        <v>18273.415683235766</v>
      </c>
      <c r="BM96" s="463">
        <v>22126.180740143271</v>
      </c>
      <c r="BN96" s="463">
        <v>23669.410262701629</v>
      </c>
      <c r="BO96" s="463">
        <v>24822.65829995105</v>
      </c>
      <c r="BP96" s="463">
        <v>25715.088061856288</v>
      </c>
      <c r="BQ96" s="463">
        <v>25412.012978287981</v>
      </c>
      <c r="BR96" s="463">
        <v>25218.079955968064</v>
      </c>
      <c r="BS96" s="463">
        <v>25012.769851891695</v>
      </c>
      <c r="BT96" s="463">
        <v>23683.923530504569</v>
      </c>
      <c r="BU96" s="463">
        <v>22160.073861994424</v>
      </c>
      <c r="BV96" s="463"/>
      <c r="BW96" s="463"/>
      <c r="BX96" s="463"/>
      <c r="BY96" s="463"/>
      <c r="BZ96" s="463"/>
      <c r="CA96" s="463"/>
      <c r="CB96" s="463"/>
      <c r="CC96" s="463"/>
      <c r="CD96" s="463"/>
      <c r="CE96" s="463"/>
      <c r="CF96" s="463"/>
      <c r="CG96" s="463"/>
      <c r="CH96" s="464"/>
    </row>
    <row r="97" spans="1:86" s="51" customFormat="1" ht="26.25" customHeight="1" x14ac:dyDescent="0.25">
      <c r="A97" s="613"/>
      <c r="B97" s="74" t="s">
        <v>863</v>
      </c>
      <c r="D97" s="463"/>
      <c r="E97" s="463"/>
      <c r="F97" s="463"/>
      <c r="G97" s="463"/>
      <c r="H97" s="463"/>
      <c r="I97" s="463"/>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3"/>
      <c r="AJ97" s="463"/>
      <c r="AK97" s="463"/>
      <c r="AL97" s="463"/>
      <c r="AM97" s="463"/>
      <c r="AN97" s="463"/>
      <c r="AO97" s="463"/>
      <c r="AP97" s="463"/>
      <c r="AQ97" s="463"/>
      <c r="AR97" s="463"/>
      <c r="AS97" s="463"/>
      <c r="AT97" s="463"/>
      <c r="AU97" s="463"/>
      <c r="AV97" s="463"/>
      <c r="AW97" s="463"/>
      <c r="AX97" s="463"/>
      <c r="AY97" s="463"/>
      <c r="AZ97" s="463"/>
      <c r="BA97" s="463"/>
      <c r="BB97" s="463"/>
      <c r="BC97" s="463"/>
      <c r="BD97" s="463"/>
      <c r="BE97" s="463"/>
      <c r="BF97" s="463"/>
      <c r="BG97" s="463"/>
      <c r="BH97" s="463"/>
      <c r="BI97" s="463"/>
      <c r="BJ97" s="463"/>
      <c r="BK97" s="463"/>
      <c r="BL97" s="463"/>
      <c r="BM97" s="463"/>
      <c r="BN97" s="463"/>
      <c r="BO97" s="463"/>
      <c r="BP97" s="463"/>
      <c r="BQ97" s="463"/>
      <c r="BR97" s="463"/>
      <c r="BS97" s="463"/>
      <c r="BT97" s="463"/>
      <c r="BU97" s="463"/>
      <c r="BV97" s="463"/>
      <c r="BW97" s="463"/>
      <c r="BX97" s="463"/>
      <c r="BY97" s="463"/>
      <c r="BZ97" s="463"/>
      <c r="CA97" s="463"/>
      <c r="CB97" s="463"/>
      <c r="CC97" s="463"/>
      <c r="CD97" s="463"/>
      <c r="CE97" s="463"/>
      <c r="CF97" s="463"/>
      <c r="CG97" s="463"/>
      <c r="CH97" s="464"/>
    </row>
    <row r="98" spans="1:86" s="51" customFormat="1" ht="15.6" x14ac:dyDescent="0.3">
      <c r="A98" s="120"/>
      <c r="B98" s="609" t="s">
        <v>905</v>
      </c>
      <c r="D98" s="463">
        <v>0</v>
      </c>
      <c r="E98" s="463">
        <v>0</v>
      </c>
      <c r="F98" s="463">
        <v>0</v>
      </c>
      <c r="G98" s="463">
        <v>0</v>
      </c>
      <c r="H98" s="463">
        <v>0</v>
      </c>
      <c r="I98" s="463">
        <v>0</v>
      </c>
      <c r="J98" s="463">
        <v>0</v>
      </c>
      <c r="K98" s="463">
        <v>0</v>
      </c>
      <c r="L98" s="463">
        <v>0</v>
      </c>
      <c r="M98" s="463">
        <v>0</v>
      </c>
      <c r="N98" s="463">
        <v>0</v>
      </c>
      <c r="O98" s="463">
        <v>0</v>
      </c>
      <c r="P98" s="463">
        <v>0</v>
      </c>
      <c r="Q98" s="463">
        <v>0</v>
      </c>
      <c r="R98" s="463">
        <v>0</v>
      </c>
      <c r="S98" s="463">
        <v>0</v>
      </c>
      <c r="T98" s="463">
        <v>0</v>
      </c>
      <c r="U98" s="463">
        <v>0</v>
      </c>
      <c r="V98" s="463">
        <v>0</v>
      </c>
      <c r="W98" s="463">
        <v>0</v>
      </c>
      <c r="X98" s="463">
        <v>0</v>
      </c>
      <c r="Y98" s="463">
        <v>0</v>
      </c>
      <c r="Z98" s="463">
        <v>0</v>
      </c>
      <c r="AA98" s="463">
        <v>0</v>
      </c>
      <c r="AB98" s="463">
        <v>0</v>
      </c>
      <c r="AC98" s="463">
        <v>0</v>
      </c>
      <c r="AD98" s="463">
        <v>0</v>
      </c>
      <c r="AE98" s="463">
        <v>0</v>
      </c>
      <c r="AF98" s="463">
        <v>0</v>
      </c>
      <c r="AG98" s="463">
        <v>0</v>
      </c>
      <c r="AH98" s="463">
        <v>0</v>
      </c>
      <c r="AI98" s="463">
        <v>0</v>
      </c>
      <c r="AJ98" s="463">
        <v>0</v>
      </c>
      <c r="AK98" s="463">
        <v>0</v>
      </c>
      <c r="AL98" s="463">
        <v>0</v>
      </c>
      <c r="AM98" s="463">
        <v>0</v>
      </c>
      <c r="AN98" s="463">
        <v>0</v>
      </c>
      <c r="AO98" s="463">
        <v>0</v>
      </c>
      <c r="AP98" s="463">
        <v>0</v>
      </c>
      <c r="AQ98" s="463">
        <v>0</v>
      </c>
      <c r="AR98" s="463">
        <v>0</v>
      </c>
      <c r="AS98" s="463">
        <v>0</v>
      </c>
      <c r="AT98" s="463">
        <v>0</v>
      </c>
      <c r="AU98" s="463">
        <v>9089.9917617749779</v>
      </c>
      <c r="AV98" s="463">
        <v>10239.721161815663</v>
      </c>
      <c r="AW98" s="463">
        <v>10964.188447165589</v>
      </c>
      <c r="AX98" s="463">
        <v>11213.774067777622</v>
      </c>
      <c r="AY98" s="463">
        <v>11289.616487094207</v>
      </c>
      <c r="AZ98" s="463">
        <v>11200.649957914429</v>
      </c>
      <c r="BA98" s="463">
        <v>11027.602295409253</v>
      </c>
      <c r="BB98" s="463">
        <v>10691.554083171188</v>
      </c>
      <c r="BC98" s="463">
        <v>10443.275886621223</v>
      </c>
      <c r="BD98" s="463">
        <v>10183.542851549264</v>
      </c>
      <c r="BE98" s="463">
        <v>10029.378080080505</v>
      </c>
      <c r="BF98" s="463">
        <v>10055.753370270402</v>
      </c>
      <c r="BG98" s="463">
        <v>9129.0037953266856</v>
      </c>
      <c r="BH98" s="463">
        <v>9169.2230007506059</v>
      </c>
      <c r="BI98" s="463">
        <v>9031.2134944034515</v>
      </c>
      <c r="BJ98" s="463">
        <v>8946.2013554492896</v>
      </c>
      <c r="BK98" s="463">
        <v>8912.0704151958762</v>
      </c>
      <c r="BL98" s="463">
        <v>8456.5960694684454</v>
      </c>
      <c r="BM98" s="463">
        <v>8506.5789979231668</v>
      </c>
      <c r="BN98" s="463">
        <v>8266.1867904805185</v>
      </c>
      <c r="BO98" s="463">
        <v>8351.2381374764955</v>
      </c>
      <c r="BP98" s="463">
        <v>8650.684419824107</v>
      </c>
      <c r="BQ98" s="463">
        <v>8577.6848601749407</v>
      </c>
      <c r="BR98" s="463">
        <v>8525.4459634988398</v>
      </c>
      <c r="BS98" s="463">
        <v>8431.0243844024953</v>
      </c>
      <c r="BT98" s="463">
        <v>8029.4189009511165</v>
      </c>
      <c r="BU98" s="463">
        <v>7497.5619329032652</v>
      </c>
      <c r="BV98" s="463">
        <v>6919.0904791793628</v>
      </c>
      <c r="BW98" s="463">
        <v>6252.817600605943</v>
      </c>
      <c r="BX98" s="463">
        <v>5725.1199279334978</v>
      </c>
      <c r="BY98" s="463">
        <v>5393.7631676621513</v>
      </c>
      <c r="BZ98" s="463">
        <v>4996.3611730290877</v>
      </c>
      <c r="CA98" s="463">
        <v>4916.7318021538404</v>
      </c>
      <c r="CB98" s="463">
        <v>4937.0644630065444</v>
      </c>
      <c r="CC98" s="463">
        <v>4083.5585619725225</v>
      </c>
      <c r="CD98" s="463">
        <v>3840.1952870578943</v>
      </c>
      <c r="CE98" s="463">
        <v>3875.9087546324581</v>
      </c>
      <c r="CF98" s="463">
        <v>3929.3972351906327</v>
      </c>
      <c r="CG98" s="463">
        <v>4044.7004576534605</v>
      </c>
      <c r="CH98" s="464">
        <v>4093.663599970228</v>
      </c>
    </row>
    <row r="99" spans="1:86" s="51" customFormat="1" x14ac:dyDescent="0.25">
      <c r="A99" s="120"/>
      <c r="B99" s="238" t="s">
        <v>864</v>
      </c>
      <c r="D99" s="463" t="s">
        <v>616</v>
      </c>
      <c r="E99" s="463" t="s">
        <v>616</v>
      </c>
      <c r="F99" s="463" t="s">
        <v>616</v>
      </c>
      <c r="G99" s="463" t="s">
        <v>616</v>
      </c>
      <c r="H99" s="463" t="s">
        <v>616</v>
      </c>
      <c r="I99" s="463" t="s">
        <v>616</v>
      </c>
      <c r="J99" s="463" t="s">
        <v>616</v>
      </c>
      <c r="K99" s="463" t="s">
        <v>616</v>
      </c>
      <c r="L99" s="463" t="s">
        <v>616</v>
      </c>
      <c r="M99" s="463" t="s">
        <v>616</v>
      </c>
      <c r="N99" s="463" t="s">
        <v>616</v>
      </c>
      <c r="O99" s="463" t="s">
        <v>616</v>
      </c>
      <c r="P99" s="463" t="s">
        <v>616</v>
      </c>
      <c r="Q99" s="463" t="s">
        <v>616</v>
      </c>
      <c r="R99" s="463" t="s">
        <v>616</v>
      </c>
      <c r="S99" s="463" t="s">
        <v>616</v>
      </c>
      <c r="T99" s="463" t="s">
        <v>616</v>
      </c>
      <c r="U99" s="463" t="s">
        <v>616</v>
      </c>
      <c r="V99" s="463" t="s">
        <v>616</v>
      </c>
      <c r="W99" s="463" t="s">
        <v>616</v>
      </c>
      <c r="X99" s="463" t="s">
        <v>616</v>
      </c>
      <c r="Y99" s="463" t="s">
        <v>616</v>
      </c>
      <c r="Z99" s="463" t="s">
        <v>616</v>
      </c>
      <c r="AA99" s="463" t="s">
        <v>616</v>
      </c>
      <c r="AB99" s="463" t="s">
        <v>616</v>
      </c>
      <c r="AC99" s="463" t="s">
        <v>616</v>
      </c>
      <c r="AD99" s="463" t="s">
        <v>616</v>
      </c>
      <c r="AE99" s="463" t="s">
        <v>616</v>
      </c>
      <c r="AF99" s="463" t="s">
        <v>616</v>
      </c>
      <c r="AG99" s="463" t="s">
        <v>616</v>
      </c>
      <c r="AH99" s="463" t="s">
        <v>616</v>
      </c>
      <c r="AI99" s="463" t="s">
        <v>616</v>
      </c>
      <c r="AJ99" s="463" t="s">
        <v>616</v>
      </c>
      <c r="AK99" s="463" t="s">
        <v>616</v>
      </c>
      <c r="AL99" s="463" t="s">
        <v>616</v>
      </c>
      <c r="AM99" s="463" t="s">
        <v>616</v>
      </c>
      <c r="AN99" s="463" t="s">
        <v>616</v>
      </c>
      <c r="AO99" s="463" t="s">
        <v>616</v>
      </c>
      <c r="AP99" s="463" t="s">
        <v>616</v>
      </c>
      <c r="AQ99" s="463" t="s">
        <v>616</v>
      </c>
      <c r="AR99" s="463" t="s">
        <v>616</v>
      </c>
      <c r="AS99" s="463" t="s">
        <v>616</v>
      </c>
      <c r="AT99" s="463" t="s">
        <v>616</v>
      </c>
      <c r="AU99" s="463">
        <v>7457.5714414821477</v>
      </c>
      <c r="AV99" s="463">
        <v>8470.5118163492753</v>
      </c>
      <c r="AW99" s="463">
        <v>9118.1149943601231</v>
      </c>
      <c r="AX99" s="463">
        <v>9340.7931152418842</v>
      </c>
      <c r="AY99" s="463">
        <v>9433.9616392505741</v>
      </c>
      <c r="AZ99" s="463">
        <v>9319.7392803456005</v>
      </c>
      <c r="BA99" s="463">
        <v>9098.5548544513276</v>
      </c>
      <c r="BB99" s="463">
        <v>8783.3118098236555</v>
      </c>
      <c r="BC99" s="463">
        <v>8549.7475631287634</v>
      </c>
      <c r="BD99" s="463">
        <v>8303.1830138997739</v>
      </c>
      <c r="BE99" s="463">
        <v>8156.0304533828667</v>
      </c>
      <c r="BF99" s="463">
        <v>8146.0126005624061</v>
      </c>
      <c r="BG99" s="463">
        <v>7654.863460912733</v>
      </c>
      <c r="BH99" s="463">
        <v>7705.3345508216844</v>
      </c>
      <c r="BI99" s="463">
        <v>7582.9774826398989</v>
      </c>
      <c r="BJ99" s="463">
        <v>7504.9063199520842</v>
      </c>
      <c r="BK99" s="463">
        <v>7486.2323835667448</v>
      </c>
      <c r="BL99" s="463">
        <v>7105.0014499573208</v>
      </c>
      <c r="BM99" s="463">
        <v>7129.1408096357127</v>
      </c>
      <c r="BN99" s="463">
        <v>6895.3370000883824</v>
      </c>
      <c r="BO99" s="463">
        <v>7011.6809959309176</v>
      </c>
      <c r="BP99" s="463">
        <v>7298.0415055232752</v>
      </c>
      <c r="BQ99" s="463">
        <v>7276.7656062396136</v>
      </c>
      <c r="BR99" s="463">
        <v>7237.7752196479905</v>
      </c>
      <c r="BS99" s="463">
        <v>7141.877947815321</v>
      </c>
      <c r="BT99" s="463">
        <v>6773.2279148325097</v>
      </c>
      <c r="BU99" s="463">
        <v>6289.3392010619164</v>
      </c>
      <c r="BV99" s="463">
        <v>5777.9075653580039</v>
      </c>
      <c r="BW99" s="463">
        <v>5219.9054238160106</v>
      </c>
      <c r="BX99" s="463">
        <v>4771.497753385026</v>
      </c>
      <c r="BY99" s="463">
        <v>4471.8343766825828</v>
      </c>
      <c r="BZ99" s="463">
        <v>4155.5854165632754</v>
      </c>
      <c r="CA99" s="463">
        <v>4111.4248884909448</v>
      </c>
      <c r="CB99" s="463">
        <v>4111.6467501084999</v>
      </c>
      <c r="CC99" s="463">
        <v>3428.641489538637</v>
      </c>
      <c r="CD99" s="463">
        <v>3236.0141821481047</v>
      </c>
      <c r="CE99" s="463">
        <v>3269.408769422002</v>
      </c>
      <c r="CF99" s="463">
        <v>3316.9625224248484</v>
      </c>
      <c r="CG99" s="463">
        <v>3416.0788959787142</v>
      </c>
      <c r="CH99" s="464">
        <v>3458.5706862373204</v>
      </c>
    </row>
    <row r="100" spans="1:86" s="51" customFormat="1" x14ac:dyDescent="0.25">
      <c r="A100" s="120"/>
      <c r="B100" s="238" t="s">
        <v>865</v>
      </c>
      <c r="D100" s="463" t="s">
        <v>616</v>
      </c>
      <c r="E100" s="463" t="s">
        <v>616</v>
      </c>
      <c r="F100" s="463" t="s">
        <v>616</v>
      </c>
      <c r="G100" s="463" t="s">
        <v>616</v>
      </c>
      <c r="H100" s="463" t="s">
        <v>616</v>
      </c>
      <c r="I100" s="463" t="s">
        <v>616</v>
      </c>
      <c r="J100" s="463" t="s">
        <v>616</v>
      </c>
      <c r="K100" s="463" t="s">
        <v>616</v>
      </c>
      <c r="L100" s="463" t="s">
        <v>616</v>
      </c>
      <c r="M100" s="463" t="s">
        <v>616</v>
      </c>
      <c r="N100" s="463" t="s">
        <v>616</v>
      </c>
      <c r="O100" s="463" t="s">
        <v>616</v>
      </c>
      <c r="P100" s="463" t="s">
        <v>616</v>
      </c>
      <c r="Q100" s="463" t="s">
        <v>616</v>
      </c>
      <c r="R100" s="463" t="s">
        <v>616</v>
      </c>
      <c r="S100" s="463" t="s">
        <v>616</v>
      </c>
      <c r="T100" s="463" t="s">
        <v>616</v>
      </c>
      <c r="U100" s="463" t="s">
        <v>616</v>
      </c>
      <c r="V100" s="463" t="s">
        <v>616</v>
      </c>
      <c r="W100" s="463" t="s">
        <v>616</v>
      </c>
      <c r="X100" s="463" t="s">
        <v>616</v>
      </c>
      <c r="Y100" s="463" t="s">
        <v>616</v>
      </c>
      <c r="Z100" s="463" t="s">
        <v>616</v>
      </c>
      <c r="AA100" s="463" t="s">
        <v>616</v>
      </c>
      <c r="AB100" s="463" t="s">
        <v>616</v>
      </c>
      <c r="AC100" s="463" t="s">
        <v>616</v>
      </c>
      <c r="AD100" s="463" t="s">
        <v>616</v>
      </c>
      <c r="AE100" s="463" t="s">
        <v>616</v>
      </c>
      <c r="AF100" s="463" t="s">
        <v>616</v>
      </c>
      <c r="AG100" s="463" t="s">
        <v>616</v>
      </c>
      <c r="AH100" s="463" t="s">
        <v>616</v>
      </c>
      <c r="AI100" s="463" t="s">
        <v>616</v>
      </c>
      <c r="AJ100" s="463" t="s">
        <v>616</v>
      </c>
      <c r="AK100" s="463" t="s">
        <v>616</v>
      </c>
      <c r="AL100" s="463" t="s">
        <v>616</v>
      </c>
      <c r="AM100" s="463" t="s">
        <v>616</v>
      </c>
      <c r="AN100" s="463" t="s">
        <v>616</v>
      </c>
      <c r="AO100" s="463" t="s">
        <v>616</v>
      </c>
      <c r="AP100" s="463" t="s">
        <v>616</v>
      </c>
      <c r="AQ100" s="463" t="s">
        <v>616</v>
      </c>
      <c r="AR100" s="463" t="s">
        <v>616</v>
      </c>
      <c r="AS100" s="463" t="s">
        <v>616</v>
      </c>
      <c r="AT100" s="463" t="s">
        <v>616</v>
      </c>
      <c r="AU100" s="463">
        <v>422.91204810823399</v>
      </c>
      <c r="AV100" s="463">
        <v>483.86669390680544</v>
      </c>
      <c r="AW100" s="463">
        <v>509.10830808170147</v>
      </c>
      <c r="AX100" s="463">
        <v>535.55216382611195</v>
      </c>
      <c r="AY100" s="463">
        <v>543.64543286222442</v>
      </c>
      <c r="AZ100" s="463">
        <v>543.50489616779373</v>
      </c>
      <c r="BA100" s="463">
        <v>537.19515265825237</v>
      </c>
      <c r="BB100" s="463">
        <v>526.7727278825995</v>
      </c>
      <c r="BC100" s="463">
        <v>523.54875244160826</v>
      </c>
      <c r="BD100" s="463">
        <v>523.01820546072213</v>
      </c>
      <c r="BE100" s="463">
        <v>519.0376281721168</v>
      </c>
      <c r="BF100" s="463">
        <v>528.10510585875681</v>
      </c>
      <c r="BG100" s="463">
        <v>495.49912770165474</v>
      </c>
      <c r="BH100" s="463">
        <v>482.87504718430813</v>
      </c>
      <c r="BI100" s="463">
        <v>483.28535759747012</v>
      </c>
      <c r="BJ100" s="463">
        <v>482.27633222252359</v>
      </c>
      <c r="BK100" s="463">
        <v>487.88853342144228</v>
      </c>
      <c r="BL100" s="463">
        <v>418.50215346108058</v>
      </c>
      <c r="BM100" s="463">
        <v>389.79596681416405</v>
      </c>
      <c r="BN100" s="463">
        <v>355.79486604848432</v>
      </c>
      <c r="BO100" s="463">
        <v>330.89185581619125</v>
      </c>
      <c r="BP100" s="463">
        <v>337.72309391936813</v>
      </c>
      <c r="BQ100" s="463">
        <v>332.28832818508545</v>
      </c>
      <c r="BR100" s="463">
        <v>327.61786426650525</v>
      </c>
      <c r="BS100" s="463">
        <v>332.63823892674617</v>
      </c>
      <c r="BT100" s="463">
        <v>330.51330649581439</v>
      </c>
      <c r="BU100" s="463">
        <v>328.35094599552934</v>
      </c>
      <c r="BV100" s="463">
        <v>317.08878085049946</v>
      </c>
      <c r="BW100" s="463">
        <v>289.11733829732816</v>
      </c>
      <c r="BX100" s="463">
        <v>263.99694414189617</v>
      </c>
      <c r="BY100" s="463">
        <v>255.56265626500135</v>
      </c>
      <c r="BZ100" s="463">
        <v>233.2925047252555</v>
      </c>
      <c r="CA100" s="463">
        <v>230.01129795699214</v>
      </c>
      <c r="CB100" s="463">
        <v>226.26669090504217</v>
      </c>
      <c r="CC100" s="463">
        <v>179.34528445026697</v>
      </c>
      <c r="CD100" s="463">
        <v>165.58817835555021</v>
      </c>
      <c r="CE100" s="463">
        <v>166.60787189301232</v>
      </c>
      <c r="CF100" s="463">
        <v>168.64689472067357</v>
      </c>
      <c r="CG100" s="463">
        <v>173.54260563612124</v>
      </c>
      <c r="CH100" s="464">
        <v>175.79316444665815</v>
      </c>
    </row>
    <row r="101" spans="1:86" s="51" customFormat="1" x14ac:dyDescent="0.25">
      <c r="A101" s="120"/>
      <c r="B101" s="238" t="s">
        <v>866</v>
      </c>
      <c r="D101" s="463" t="s">
        <v>616</v>
      </c>
      <c r="E101" s="463" t="s">
        <v>616</v>
      </c>
      <c r="F101" s="463" t="s">
        <v>616</v>
      </c>
      <c r="G101" s="463" t="s">
        <v>616</v>
      </c>
      <c r="H101" s="463" t="s">
        <v>616</v>
      </c>
      <c r="I101" s="463" t="s">
        <v>616</v>
      </c>
      <c r="J101" s="463" t="s">
        <v>616</v>
      </c>
      <c r="K101" s="463" t="s">
        <v>616</v>
      </c>
      <c r="L101" s="463" t="s">
        <v>616</v>
      </c>
      <c r="M101" s="463" t="s">
        <v>616</v>
      </c>
      <c r="N101" s="463" t="s">
        <v>616</v>
      </c>
      <c r="O101" s="463" t="s">
        <v>616</v>
      </c>
      <c r="P101" s="463" t="s">
        <v>616</v>
      </c>
      <c r="Q101" s="463" t="s">
        <v>616</v>
      </c>
      <c r="R101" s="463" t="s">
        <v>616</v>
      </c>
      <c r="S101" s="463" t="s">
        <v>616</v>
      </c>
      <c r="T101" s="463" t="s">
        <v>616</v>
      </c>
      <c r="U101" s="463" t="s">
        <v>616</v>
      </c>
      <c r="V101" s="463" t="s">
        <v>616</v>
      </c>
      <c r="W101" s="463" t="s">
        <v>616</v>
      </c>
      <c r="X101" s="463" t="s">
        <v>616</v>
      </c>
      <c r="Y101" s="463" t="s">
        <v>616</v>
      </c>
      <c r="Z101" s="463" t="s">
        <v>616</v>
      </c>
      <c r="AA101" s="463" t="s">
        <v>616</v>
      </c>
      <c r="AB101" s="463" t="s">
        <v>616</v>
      </c>
      <c r="AC101" s="463" t="s">
        <v>616</v>
      </c>
      <c r="AD101" s="463" t="s">
        <v>616</v>
      </c>
      <c r="AE101" s="463" t="s">
        <v>616</v>
      </c>
      <c r="AF101" s="463" t="s">
        <v>616</v>
      </c>
      <c r="AG101" s="463" t="s">
        <v>616</v>
      </c>
      <c r="AH101" s="463" t="s">
        <v>616</v>
      </c>
      <c r="AI101" s="463" t="s">
        <v>616</v>
      </c>
      <c r="AJ101" s="463" t="s">
        <v>616</v>
      </c>
      <c r="AK101" s="463" t="s">
        <v>616</v>
      </c>
      <c r="AL101" s="463" t="s">
        <v>616</v>
      </c>
      <c r="AM101" s="463" t="s">
        <v>616</v>
      </c>
      <c r="AN101" s="463" t="s">
        <v>616</v>
      </c>
      <c r="AO101" s="463" t="s">
        <v>616</v>
      </c>
      <c r="AP101" s="463" t="s">
        <v>616</v>
      </c>
      <c r="AQ101" s="463" t="s">
        <v>616</v>
      </c>
      <c r="AR101" s="463" t="s">
        <v>616</v>
      </c>
      <c r="AS101" s="463" t="s">
        <v>616</v>
      </c>
      <c r="AT101" s="463" t="s">
        <v>616</v>
      </c>
      <c r="AU101" s="463">
        <v>1209.5082721845968</v>
      </c>
      <c r="AV101" s="463">
        <v>1285.3426515595831</v>
      </c>
      <c r="AW101" s="463">
        <v>1336.965144723765</v>
      </c>
      <c r="AX101" s="463">
        <v>1337.4287887096264</v>
      </c>
      <c r="AY101" s="463">
        <v>1312.0094149814086</v>
      </c>
      <c r="AZ101" s="463">
        <v>1337.4057814010346</v>
      </c>
      <c r="BA101" s="463">
        <v>1391.8522882996706</v>
      </c>
      <c r="BB101" s="463">
        <v>1381.469545464932</v>
      </c>
      <c r="BC101" s="463">
        <v>1369.979571050849</v>
      </c>
      <c r="BD101" s="463">
        <v>1357.3416321887678</v>
      </c>
      <c r="BE101" s="463">
        <v>1354.3099985255226</v>
      </c>
      <c r="BF101" s="463">
        <v>1381.6356638492373</v>
      </c>
      <c r="BG101" s="463">
        <v>978.64120671229693</v>
      </c>
      <c r="BH101" s="463">
        <v>981.01340274461438</v>
      </c>
      <c r="BI101" s="463">
        <v>964.95065416608429</v>
      </c>
      <c r="BJ101" s="463">
        <v>959.01870327468123</v>
      </c>
      <c r="BK101" s="463">
        <v>937.94949820768966</v>
      </c>
      <c r="BL101" s="463">
        <v>933.09246605004273</v>
      </c>
      <c r="BM101" s="463">
        <v>987.64222147328951</v>
      </c>
      <c r="BN101" s="463">
        <v>1015.0549243436506</v>
      </c>
      <c r="BO101" s="463">
        <v>1008.6652857293871</v>
      </c>
      <c r="BP101" s="463">
        <v>1014.9198203814641</v>
      </c>
      <c r="BQ101" s="463">
        <v>968.63092575024132</v>
      </c>
      <c r="BR101" s="463">
        <v>960.0528795843444</v>
      </c>
      <c r="BS101" s="463">
        <v>956.50819766042866</v>
      </c>
      <c r="BT101" s="463">
        <v>925.6776796227922</v>
      </c>
      <c r="BU101" s="463">
        <v>879.87178584581943</v>
      </c>
      <c r="BV101" s="463">
        <v>824.09413297085916</v>
      </c>
      <c r="BW101" s="463">
        <v>743.79483849260419</v>
      </c>
      <c r="BX101" s="463">
        <v>689.62523040657584</v>
      </c>
      <c r="BY101" s="463">
        <v>666.36613471456758</v>
      </c>
      <c r="BZ101" s="463">
        <v>607.48325174055606</v>
      </c>
      <c r="CA101" s="463">
        <v>575.2956157059034</v>
      </c>
      <c r="CB101" s="463">
        <v>599.15102199300213</v>
      </c>
      <c r="CC101" s="463">
        <v>475.57178798361883</v>
      </c>
      <c r="CD101" s="463">
        <v>438.59292655423928</v>
      </c>
      <c r="CE101" s="463">
        <v>439.89211331744383</v>
      </c>
      <c r="CF101" s="463">
        <v>443.78781804511095</v>
      </c>
      <c r="CG101" s="463">
        <v>455.07895603862551</v>
      </c>
      <c r="CH101" s="464">
        <v>459.29974928624949</v>
      </c>
    </row>
    <row r="102" spans="1:86" s="51" customFormat="1" ht="26.25" customHeight="1" x14ac:dyDescent="0.3">
      <c r="A102" s="120"/>
      <c r="B102" s="609" t="s">
        <v>906</v>
      </c>
      <c r="D102" s="463">
        <v>0</v>
      </c>
      <c r="E102" s="463">
        <v>0</v>
      </c>
      <c r="F102" s="463">
        <v>0</v>
      </c>
      <c r="G102" s="463">
        <v>0</v>
      </c>
      <c r="H102" s="463">
        <v>0</v>
      </c>
      <c r="I102" s="463">
        <v>0</v>
      </c>
      <c r="J102" s="463">
        <v>0</v>
      </c>
      <c r="K102" s="463">
        <v>0</v>
      </c>
      <c r="L102" s="463">
        <v>0</v>
      </c>
      <c r="M102" s="463">
        <v>0</v>
      </c>
      <c r="N102" s="463">
        <v>0</v>
      </c>
      <c r="O102" s="463">
        <v>0</v>
      </c>
      <c r="P102" s="463">
        <v>0</v>
      </c>
      <c r="Q102" s="463">
        <v>0</v>
      </c>
      <c r="R102" s="463">
        <v>0</v>
      </c>
      <c r="S102" s="463">
        <v>0</v>
      </c>
      <c r="T102" s="463">
        <v>0</v>
      </c>
      <c r="U102" s="463">
        <v>0</v>
      </c>
      <c r="V102" s="463">
        <v>0</v>
      </c>
      <c r="W102" s="463">
        <v>0</v>
      </c>
      <c r="X102" s="463">
        <v>0</v>
      </c>
      <c r="Y102" s="463">
        <v>0</v>
      </c>
      <c r="Z102" s="463">
        <v>0</v>
      </c>
      <c r="AA102" s="463">
        <v>0</v>
      </c>
      <c r="AB102" s="463">
        <v>0</v>
      </c>
      <c r="AC102" s="463">
        <v>0</v>
      </c>
      <c r="AD102" s="463">
        <v>0</v>
      </c>
      <c r="AE102" s="463">
        <v>0</v>
      </c>
      <c r="AF102" s="463">
        <v>0</v>
      </c>
      <c r="AG102" s="463">
        <v>0</v>
      </c>
      <c r="AH102" s="463">
        <v>0</v>
      </c>
      <c r="AI102" s="463">
        <v>0</v>
      </c>
      <c r="AJ102" s="463">
        <v>0</v>
      </c>
      <c r="AK102" s="463">
        <v>0</v>
      </c>
      <c r="AL102" s="463">
        <v>0</v>
      </c>
      <c r="AM102" s="463">
        <v>0</v>
      </c>
      <c r="AN102" s="463">
        <v>0</v>
      </c>
      <c r="AO102" s="463">
        <v>0</v>
      </c>
      <c r="AP102" s="463">
        <v>0</v>
      </c>
      <c r="AQ102" s="463">
        <v>0</v>
      </c>
      <c r="AR102" s="463">
        <v>0</v>
      </c>
      <c r="AS102" s="463">
        <v>0</v>
      </c>
      <c r="AT102" s="463">
        <v>0</v>
      </c>
      <c r="AU102" s="463">
        <v>5560.5872509737892</v>
      </c>
      <c r="AV102" s="463">
        <v>7279.3793911604762</v>
      </c>
      <c r="AW102" s="463">
        <v>9133.245850413381</v>
      </c>
      <c r="AX102" s="463">
        <v>10456.940712387497</v>
      </c>
      <c r="AY102" s="463">
        <v>11320.171299065514</v>
      </c>
      <c r="AZ102" s="463">
        <v>11685.122383914348</v>
      </c>
      <c r="BA102" s="463">
        <v>11391.127763996887</v>
      </c>
      <c r="BB102" s="463">
        <v>11195.784841868048</v>
      </c>
      <c r="BC102" s="463">
        <v>11175.356246930396</v>
      </c>
      <c r="BD102" s="463">
        <v>11434.402719995944</v>
      </c>
      <c r="BE102" s="463">
        <v>11973.133410444068</v>
      </c>
      <c r="BF102" s="463">
        <v>13452.237788235107</v>
      </c>
      <c r="BG102" s="463">
        <v>13291.509726705966</v>
      </c>
      <c r="BH102" s="463">
        <v>14030.93093601932</v>
      </c>
      <c r="BI102" s="463">
        <v>14871.219742278239</v>
      </c>
      <c r="BJ102" s="463">
        <v>15778.779034515181</v>
      </c>
      <c r="BK102" s="463">
        <v>16794.936341011329</v>
      </c>
      <c r="BL102" s="463">
        <v>18487.52845272249</v>
      </c>
      <c r="BM102" s="463">
        <v>22581.621300372793</v>
      </c>
      <c r="BN102" s="463">
        <v>24500.571111422614</v>
      </c>
      <c r="BO102" s="463">
        <v>25816.78381541849</v>
      </c>
      <c r="BP102" s="463">
        <v>26523.527929862044</v>
      </c>
      <c r="BQ102" s="463">
        <v>26269.256834471718</v>
      </c>
      <c r="BR102" s="463">
        <v>26044.372651039259</v>
      </c>
      <c r="BS102" s="463">
        <v>25797.622410330154</v>
      </c>
      <c r="BT102" s="463">
        <v>24414.931848151038</v>
      </c>
      <c r="BU102" s="463">
        <v>22983.801601665877</v>
      </c>
      <c r="BV102" s="463">
        <v>20783.051717490154</v>
      </c>
      <c r="BW102" s="463">
        <v>17676.439088395909</v>
      </c>
      <c r="BX102" s="463">
        <v>15723.075438748114</v>
      </c>
      <c r="BY102" s="463">
        <v>14511.481380743769</v>
      </c>
      <c r="BZ102" s="463">
        <v>12971.230043337486</v>
      </c>
      <c r="CA102" s="463">
        <v>12362.055172125431</v>
      </c>
      <c r="CB102" s="463">
        <v>11338.026577849589</v>
      </c>
      <c r="CC102" s="463">
        <v>9067.8904131221952</v>
      </c>
      <c r="CD102" s="463">
        <v>8634.0470122395091</v>
      </c>
      <c r="CE102" s="463">
        <v>8713.7235377565466</v>
      </c>
      <c r="CF102" s="463">
        <v>8832.9662153145364</v>
      </c>
      <c r="CG102" s="463">
        <v>9095.2046144888682</v>
      </c>
      <c r="CH102" s="464">
        <v>9201.1933848353729</v>
      </c>
    </row>
    <row r="103" spans="1:86" s="51" customFormat="1" x14ac:dyDescent="0.25">
      <c r="A103" s="120"/>
      <c r="B103" s="238" t="s">
        <v>864</v>
      </c>
      <c r="D103" s="463" t="s">
        <v>616</v>
      </c>
      <c r="E103" s="463" t="s">
        <v>616</v>
      </c>
      <c r="F103" s="463" t="s">
        <v>616</v>
      </c>
      <c r="G103" s="463" t="s">
        <v>616</v>
      </c>
      <c r="H103" s="463" t="s">
        <v>616</v>
      </c>
      <c r="I103" s="463" t="s">
        <v>616</v>
      </c>
      <c r="J103" s="463" t="s">
        <v>616</v>
      </c>
      <c r="K103" s="463" t="s">
        <v>616</v>
      </c>
      <c r="L103" s="463" t="s">
        <v>616</v>
      </c>
      <c r="M103" s="463" t="s">
        <v>616</v>
      </c>
      <c r="N103" s="463" t="s">
        <v>616</v>
      </c>
      <c r="O103" s="463" t="s">
        <v>616</v>
      </c>
      <c r="P103" s="463" t="s">
        <v>616</v>
      </c>
      <c r="Q103" s="463" t="s">
        <v>616</v>
      </c>
      <c r="R103" s="463" t="s">
        <v>616</v>
      </c>
      <c r="S103" s="463" t="s">
        <v>616</v>
      </c>
      <c r="T103" s="463" t="s">
        <v>616</v>
      </c>
      <c r="U103" s="463" t="s">
        <v>616</v>
      </c>
      <c r="V103" s="463" t="s">
        <v>616</v>
      </c>
      <c r="W103" s="463" t="s">
        <v>616</v>
      </c>
      <c r="X103" s="463" t="s">
        <v>616</v>
      </c>
      <c r="Y103" s="463" t="s">
        <v>616</v>
      </c>
      <c r="Z103" s="463" t="s">
        <v>616</v>
      </c>
      <c r="AA103" s="463" t="s">
        <v>616</v>
      </c>
      <c r="AB103" s="463" t="s">
        <v>616</v>
      </c>
      <c r="AC103" s="463" t="s">
        <v>616</v>
      </c>
      <c r="AD103" s="463" t="s">
        <v>616</v>
      </c>
      <c r="AE103" s="463" t="s">
        <v>616</v>
      </c>
      <c r="AF103" s="463" t="s">
        <v>616</v>
      </c>
      <c r="AG103" s="463" t="s">
        <v>616</v>
      </c>
      <c r="AH103" s="463" t="s">
        <v>616</v>
      </c>
      <c r="AI103" s="463" t="s">
        <v>616</v>
      </c>
      <c r="AJ103" s="463" t="s">
        <v>616</v>
      </c>
      <c r="AK103" s="463" t="s">
        <v>616</v>
      </c>
      <c r="AL103" s="463" t="s">
        <v>616</v>
      </c>
      <c r="AM103" s="463" t="s">
        <v>616</v>
      </c>
      <c r="AN103" s="463" t="s">
        <v>616</v>
      </c>
      <c r="AO103" s="463" t="s">
        <v>616</v>
      </c>
      <c r="AP103" s="463" t="s">
        <v>616</v>
      </c>
      <c r="AQ103" s="463" t="s">
        <v>616</v>
      </c>
      <c r="AR103" s="463" t="s">
        <v>616</v>
      </c>
      <c r="AS103" s="463" t="s">
        <v>616</v>
      </c>
      <c r="AT103" s="463" t="s">
        <v>616</v>
      </c>
      <c r="AU103" s="463">
        <v>4993.207989604608</v>
      </c>
      <c r="AV103" s="463">
        <v>6579.5255042094386</v>
      </c>
      <c r="AW103" s="463">
        <v>8305.370924299692</v>
      </c>
      <c r="AX103" s="463">
        <v>9505.9037915839181</v>
      </c>
      <c r="AY103" s="463">
        <v>10283.194067298942</v>
      </c>
      <c r="AZ103" s="463">
        <v>10603.344696266789</v>
      </c>
      <c r="BA103" s="463">
        <v>10281.024859029911</v>
      </c>
      <c r="BB103" s="463">
        <v>10059.903616006555</v>
      </c>
      <c r="BC103" s="463">
        <v>10019.347770092761</v>
      </c>
      <c r="BD103" s="463">
        <v>10238.162824781994</v>
      </c>
      <c r="BE103" s="463">
        <v>10716.76883919055</v>
      </c>
      <c r="BF103" s="463">
        <v>11982.571192292333</v>
      </c>
      <c r="BG103" s="463">
        <v>11687.32049717172</v>
      </c>
      <c r="BH103" s="463">
        <v>12413.611778224009</v>
      </c>
      <c r="BI103" s="463">
        <v>13236.073998085511</v>
      </c>
      <c r="BJ103" s="463">
        <v>14099.827934669785</v>
      </c>
      <c r="BK103" s="463">
        <v>15031.379144635499</v>
      </c>
      <c r="BL103" s="463">
        <v>16524.720395077475</v>
      </c>
      <c r="BM103" s="463">
        <v>20242.441495974959</v>
      </c>
      <c r="BN103" s="463">
        <v>21966.629270743684</v>
      </c>
      <c r="BO103" s="463">
        <v>23138.33095513521</v>
      </c>
      <c r="BP103" s="463">
        <v>23784.170123858708</v>
      </c>
      <c r="BQ103" s="463">
        <v>23570.596858358698</v>
      </c>
      <c r="BR103" s="463">
        <v>23369.227903306961</v>
      </c>
      <c r="BS103" s="463">
        <v>23138.884752801874</v>
      </c>
      <c r="BT103" s="463">
        <v>21876.111598547242</v>
      </c>
      <c r="BU103" s="463">
        <v>20552.167836334338</v>
      </c>
      <c r="BV103" s="463">
        <v>18539.75445414233</v>
      </c>
      <c r="BW103" s="463">
        <v>15735.450365975868</v>
      </c>
      <c r="BX103" s="463">
        <v>14010.512633162021</v>
      </c>
      <c r="BY103" s="463">
        <v>12924.630785018959</v>
      </c>
      <c r="BZ103" s="463">
        <v>11540.715469716375</v>
      </c>
      <c r="CA103" s="463">
        <v>10988.811696117877</v>
      </c>
      <c r="CB103" s="463">
        <v>10121.632115765513</v>
      </c>
      <c r="CC103" s="463">
        <v>8087.1595732550832</v>
      </c>
      <c r="CD103" s="463">
        <v>7697.2362062225657</v>
      </c>
      <c r="CE103" s="463">
        <v>7767.0766542242982</v>
      </c>
      <c r="CF103" s="463">
        <v>7872.0746804366036</v>
      </c>
      <c r="CG103" s="463">
        <v>8104.5138448631242</v>
      </c>
      <c r="CH103" s="464">
        <v>8197.6868156554719</v>
      </c>
    </row>
    <row r="104" spans="1:86" s="51" customFormat="1" x14ac:dyDescent="0.25">
      <c r="A104" s="120"/>
      <c r="B104" s="238" t="s">
        <v>865</v>
      </c>
      <c r="D104" s="463" t="s">
        <v>616</v>
      </c>
      <c r="E104" s="463" t="s">
        <v>616</v>
      </c>
      <c r="F104" s="463" t="s">
        <v>616</v>
      </c>
      <c r="G104" s="463" t="s">
        <v>616</v>
      </c>
      <c r="H104" s="463" t="s">
        <v>616</v>
      </c>
      <c r="I104" s="463" t="s">
        <v>616</v>
      </c>
      <c r="J104" s="463" t="s">
        <v>616</v>
      </c>
      <c r="K104" s="463" t="s">
        <v>616</v>
      </c>
      <c r="L104" s="463" t="s">
        <v>616</v>
      </c>
      <c r="M104" s="463" t="s">
        <v>616</v>
      </c>
      <c r="N104" s="463" t="s">
        <v>616</v>
      </c>
      <c r="O104" s="463" t="s">
        <v>616</v>
      </c>
      <c r="P104" s="463" t="s">
        <v>616</v>
      </c>
      <c r="Q104" s="463" t="s">
        <v>616</v>
      </c>
      <c r="R104" s="463" t="s">
        <v>616</v>
      </c>
      <c r="S104" s="463" t="s">
        <v>616</v>
      </c>
      <c r="T104" s="463" t="s">
        <v>616</v>
      </c>
      <c r="U104" s="463" t="s">
        <v>616</v>
      </c>
      <c r="V104" s="463" t="s">
        <v>616</v>
      </c>
      <c r="W104" s="463" t="s">
        <v>616</v>
      </c>
      <c r="X104" s="463" t="s">
        <v>616</v>
      </c>
      <c r="Y104" s="463" t="s">
        <v>616</v>
      </c>
      <c r="Z104" s="463" t="s">
        <v>616</v>
      </c>
      <c r="AA104" s="463" t="s">
        <v>616</v>
      </c>
      <c r="AB104" s="463" t="s">
        <v>616</v>
      </c>
      <c r="AC104" s="463" t="s">
        <v>616</v>
      </c>
      <c r="AD104" s="463" t="s">
        <v>616</v>
      </c>
      <c r="AE104" s="463" t="s">
        <v>616</v>
      </c>
      <c r="AF104" s="463" t="s">
        <v>616</v>
      </c>
      <c r="AG104" s="463" t="s">
        <v>616</v>
      </c>
      <c r="AH104" s="463" t="s">
        <v>616</v>
      </c>
      <c r="AI104" s="463" t="s">
        <v>616</v>
      </c>
      <c r="AJ104" s="463" t="s">
        <v>616</v>
      </c>
      <c r="AK104" s="463" t="s">
        <v>616</v>
      </c>
      <c r="AL104" s="463" t="s">
        <v>616</v>
      </c>
      <c r="AM104" s="463" t="s">
        <v>616</v>
      </c>
      <c r="AN104" s="463" t="s">
        <v>616</v>
      </c>
      <c r="AO104" s="463" t="s">
        <v>616</v>
      </c>
      <c r="AP104" s="463" t="s">
        <v>616</v>
      </c>
      <c r="AQ104" s="463" t="s">
        <v>616</v>
      </c>
      <c r="AR104" s="463" t="s">
        <v>616</v>
      </c>
      <c r="AS104" s="463" t="s">
        <v>616</v>
      </c>
      <c r="AT104" s="463" t="s">
        <v>616</v>
      </c>
      <c r="AU104" s="463">
        <v>252.98020822296752</v>
      </c>
      <c r="AV104" s="463">
        <v>317.68569945010506</v>
      </c>
      <c r="AW104" s="463">
        <v>383.03718628279148</v>
      </c>
      <c r="AX104" s="463">
        <v>434.32417754169137</v>
      </c>
      <c r="AY104" s="463">
        <v>463.06391029555425</v>
      </c>
      <c r="AZ104" s="463">
        <v>474.82803310741826</v>
      </c>
      <c r="BA104" s="463">
        <v>468.36577817927656</v>
      </c>
      <c r="BB104" s="463">
        <v>462.49747332767828</v>
      </c>
      <c r="BC104" s="463">
        <v>467.32525770086642</v>
      </c>
      <c r="BD104" s="463">
        <v>474.58058667122435</v>
      </c>
      <c r="BE104" s="463">
        <v>487.84623156651753</v>
      </c>
      <c r="BF104" s="463">
        <v>538.37054490511696</v>
      </c>
      <c r="BG104" s="463">
        <v>494.89011859940632</v>
      </c>
      <c r="BH104" s="463">
        <v>502.87660467457823</v>
      </c>
      <c r="BI104" s="463">
        <v>517.38275415228952</v>
      </c>
      <c r="BJ104" s="463">
        <v>540.21106808053867</v>
      </c>
      <c r="BK104" s="463">
        <v>584.39950084201041</v>
      </c>
      <c r="BL104" s="463">
        <v>703.46044062035799</v>
      </c>
      <c r="BM104" s="463">
        <v>907.05326272952891</v>
      </c>
      <c r="BN104" s="463">
        <v>1009.5729776613813</v>
      </c>
      <c r="BO104" s="463">
        <v>1100.2307850357729</v>
      </c>
      <c r="BP104" s="463">
        <v>1121.6119270114827</v>
      </c>
      <c r="BQ104" s="463">
        <v>1115.1584830093559</v>
      </c>
      <c r="BR104" s="463">
        <v>1110.0791373552543</v>
      </c>
      <c r="BS104" s="463">
        <v>1113.3430921456716</v>
      </c>
      <c r="BT104" s="463">
        <v>1065.6647516639218</v>
      </c>
      <c r="BU104" s="463">
        <v>1026.9542338530753</v>
      </c>
      <c r="BV104" s="463">
        <v>945.83741280185257</v>
      </c>
      <c r="BW104" s="463">
        <v>816.48869390654897</v>
      </c>
      <c r="BX104" s="463">
        <v>722.60105735958803</v>
      </c>
      <c r="BY104" s="463">
        <v>670.7635198427588</v>
      </c>
      <c r="BZ104" s="463">
        <v>605.48632856374445</v>
      </c>
      <c r="CA104" s="463">
        <v>593.44317779673077</v>
      </c>
      <c r="CB104" s="463">
        <v>514.64216578013372</v>
      </c>
      <c r="CC104" s="463">
        <v>416.72045771015524</v>
      </c>
      <c r="CD104" s="463">
        <v>399.35732658785656</v>
      </c>
      <c r="CE104" s="463">
        <v>404.71636134045059</v>
      </c>
      <c r="CF104" s="463">
        <v>412.00570085023679</v>
      </c>
      <c r="CG104" s="463">
        <v>426.02033505808458</v>
      </c>
      <c r="CH104" s="464">
        <v>432.78973455409727</v>
      </c>
    </row>
    <row r="105" spans="1:86" s="51" customFormat="1" x14ac:dyDescent="0.25">
      <c r="A105" s="120"/>
      <c r="B105" s="238" t="s">
        <v>866</v>
      </c>
      <c r="D105" s="463" t="s">
        <v>616</v>
      </c>
      <c r="E105" s="463" t="s">
        <v>616</v>
      </c>
      <c r="F105" s="463" t="s">
        <v>616</v>
      </c>
      <c r="G105" s="463" t="s">
        <v>616</v>
      </c>
      <c r="H105" s="463" t="s">
        <v>616</v>
      </c>
      <c r="I105" s="463" t="s">
        <v>616</v>
      </c>
      <c r="J105" s="463" t="s">
        <v>616</v>
      </c>
      <c r="K105" s="463" t="s">
        <v>616</v>
      </c>
      <c r="L105" s="463" t="s">
        <v>616</v>
      </c>
      <c r="M105" s="463" t="s">
        <v>616</v>
      </c>
      <c r="N105" s="463" t="s">
        <v>616</v>
      </c>
      <c r="O105" s="463" t="s">
        <v>616</v>
      </c>
      <c r="P105" s="463" t="s">
        <v>616</v>
      </c>
      <c r="Q105" s="463" t="s">
        <v>616</v>
      </c>
      <c r="R105" s="463" t="s">
        <v>616</v>
      </c>
      <c r="S105" s="463" t="s">
        <v>616</v>
      </c>
      <c r="T105" s="463" t="s">
        <v>616</v>
      </c>
      <c r="U105" s="463" t="s">
        <v>616</v>
      </c>
      <c r="V105" s="463" t="s">
        <v>616</v>
      </c>
      <c r="W105" s="463" t="s">
        <v>616</v>
      </c>
      <c r="X105" s="463" t="s">
        <v>616</v>
      </c>
      <c r="Y105" s="463" t="s">
        <v>616</v>
      </c>
      <c r="Z105" s="463" t="s">
        <v>616</v>
      </c>
      <c r="AA105" s="463" t="s">
        <v>616</v>
      </c>
      <c r="AB105" s="463" t="s">
        <v>616</v>
      </c>
      <c r="AC105" s="463" t="s">
        <v>616</v>
      </c>
      <c r="AD105" s="463" t="s">
        <v>616</v>
      </c>
      <c r="AE105" s="463" t="s">
        <v>616</v>
      </c>
      <c r="AF105" s="463" t="s">
        <v>616</v>
      </c>
      <c r="AG105" s="463" t="s">
        <v>616</v>
      </c>
      <c r="AH105" s="463" t="s">
        <v>616</v>
      </c>
      <c r="AI105" s="463" t="s">
        <v>616</v>
      </c>
      <c r="AJ105" s="463" t="s">
        <v>616</v>
      </c>
      <c r="AK105" s="463" t="s">
        <v>616</v>
      </c>
      <c r="AL105" s="463" t="s">
        <v>616</v>
      </c>
      <c r="AM105" s="463" t="s">
        <v>616</v>
      </c>
      <c r="AN105" s="463" t="s">
        <v>616</v>
      </c>
      <c r="AO105" s="463" t="s">
        <v>616</v>
      </c>
      <c r="AP105" s="463" t="s">
        <v>616</v>
      </c>
      <c r="AQ105" s="463" t="s">
        <v>616</v>
      </c>
      <c r="AR105" s="463" t="s">
        <v>616</v>
      </c>
      <c r="AS105" s="463" t="s">
        <v>616</v>
      </c>
      <c r="AT105" s="463" t="s">
        <v>616</v>
      </c>
      <c r="AU105" s="463">
        <v>314.39905314621438</v>
      </c>
      <c r="AV105" s="463">
        <v>382.16818750093194</v>
      </c>
      <c r="AW105" s="463">
        <v>444.83773983089765</v>
      </c>
      <c r="AX105" s="463">
        <v>516.71274326188825</v>
      </c>
      <c r="AY105" s="463">
        <v>573.91332147101912</v>
      </c>
      <c r="AZ105" s="463">
        <v>606.94965454014095</v>
      </c>
      <c r="BA105" s="463">
        <v>641.73712678769982</v>
      </c>
      <c r="BB105" s="463">
        <v>673.38375253381298</v>
      </c>
      <c r="BC105" s="463">
        <v>688.68321913676948</v>
      </c>
      <c r="BD105" s="463">
        <v>721.65930854272722</v>
      </c>
      <c r="BE105" s="463">
        <v>768.51833968700089</v>
      </c>
      <c r="BF105" s="463">
        <v>931.29605103765743</v>
      </c>
      <c r="BG105" s="463">
        <v>1109.2991109348377</v>
      </c>
      <c r="BH105" s="463">
        <v>1114.4425531207321</v>
      </c>
      <c r="BI105" s="463">
        <v>1117.7629900404422</v>
      </c>
      <c r="BJ105" s="463">
        <v>1138.7400317648558</v>
      </c>
      <c r="BK105" s="463">
        <v>1179.1576955338205</v>
      </c>
      <c r="BL105" s="463">
        <v>1259.3476170246572</v>
      </c>
      <c r="BM105" s="463">
        <v>1432.1265416683057</v>
      </c>
      <c r="BN105" s="463">
        <v>1524.3688630175507</v>
      </c>
      <c r="BO105" s="463">
        <v>1578.2220752475052</v>
      </c>
      <c r="BP105" s="463">
        <v>1617.7458789918514</v>
      </c>
      <c r="BQ105" s="463">
        <v>1583.5014931036612</v>
      </c>
      <c r="BR105" s="463">
        <v>1565.0656103770432</v>
      </c>
      <c r="BS105" s="463">
        <v>1545.3945653826077</v>
      </c>
      <c r="BT105" s="463">
        <v>1473.1554979398786</v>
      </c>
      <c r="BU105" s="463">
        <v>1404.6795314784638</v>
      </c>
      <c r="BV105" s="463">
        <v>1297.4598505459696</v>
      </c>
      <c r="BW105" s="463">
        <v>1124.5000285134902</v>
      </c>
      <c r="BX105" s="463">
        <v>989.96174822650505</v>
      </c>
      <c r="BY105" s="463">
        <v>916.08707588205277</v>
      </c>
      <c r="BZ105" s="463">
        <v>825.02824505736578</v>
      </c>
      <c r="CA105" s="463">
        <v>779.80029821082155</v>
      </c>
      <c r="CB105" s="463">
        <v>701.75229630394188</v>
      </c>
      <c r="CC105" s="463">
        <v>564.0103821569561</v>
      </c>
      <c r="CD105" s="463">
        <v>537.4534794290862</v>
      </c>
      <c r="CE105" s="463">
        <v>541.93052219179799</v>
      </c>
      <c r="CF105" s="463">
        <v>548.88583402769757</v>
      </c>
      <c r="CG105" s="463">
        <v>564.67043456765828</v>
      </c>
      <c r="CH105" s="464">
        <v>570.71683462580438</v>
      </c>
    </row>
    <row r="106" spans="1:86" s="51" customFormat="1" ht="25.5" customHeight="1" x14ac:dyDescent="0.3">
      <c r="A106" s="120"/>
      <c r="B106" s="612" t="s">
        <v>907</v>
      </c>
      <c r="D106" s="463">
        <v>0</v>
      </c>
      <c r="E106" s="463">
        <v>0</v>
      </c>
      <c r="F106" s="463">
        <v>0</v>
      </c>
      <c r="G106" s="463">
        <v>0</v>
      </c>
      <c r="H106" s="463">
        <v>0</v>
      </c>
      <c r="I106" s="463">
        <v>0</v>
      </c>
      <c r="J106" s="463">
        <v>0</v>
      </c>
      <c r="K106" s="463">
        <v>0</v>
      </c>
      <c r="L106" s="463">
        <v>0</v>
      </c>
      <c r="M106" s="463">
        <v>0</v>
      </c>
      <c r="N106" s="463">
        <v>0</v>
      </c>
      <c r="O106" s="463">
        <v>0</v>
      </c>
      <c r="P106" s="463">
        <v>0</v>
      </c>
      <c r="Q106" s="463">
        <v>0</v>
      </c>
      <c r="R106" s="463">
        <v>0</v>
      </c>
      <c r="S106" s="463">
        <v>0</v>
      </c>
      <c r="T106" s="463">
        <v>0</v>
      </c>
      <c r="U106" s="463">
        <v>0</v>
      </c>
      <c r="V106" s="463">
        <v>0</v>
      </c>
      <c r="W106" s="463">
        <v>0</v>
      </c>
      <c r="X106" s="463">
        <v>0</v>
      </c>
      <c r="Y106" s="463">
        <v>0</v>
      </c>
      <c r="Z106" s="463">
        <v>0</v>
      </c>
      <c r="AA106" s="463">
        <v>0</v>
      </c>
      <c r="AB106" s="463">
        <v>0</v>
      </c>
      <c r="AC106" s="463">
        <v>0</v>
      </c>
      <c r="AD106" s="463">
        <v>0</v>
      </c>
      <c r="AE106" s="463">
        <v>0</v>
      </c>
      <c r="AF106" s="463">
        <v>0</v>
      </c>
      <c r="AG106" s="463">
        <v>0</v>
      </c>
      <c r="AH106" s="463">
        <v>0</v>
      </c>
      <c r="AI106" s="463">
        <v>0</v>
      </c>
      <c r="AJ106" s="463">
        <v>0</v>
      </c>
      <c r="AK106" s="463">
        <v>0</v>
      </c>
      <c r="AL106" s="463">
        <v>0</v>
      </c>
      <c r="AM106" s="463">
        <v>0</v>
      </c>
      <c r="AN106" s="463">
        <v>0</v>
      </c>
      <c r="AO106" s="463">
        <v>0</v>
      </c>
      <c r="AP106" s="463">
        <v>0</v>
      </c>
      <c r="AQ106" s="463">
        <v>0</v>
      </c>
      <c r="AR106" s="463">
        <v>0</v>
      </c>
      <c r="AS106" s="463">
        <v>0</v>
      </c>
      <c r="AT106" s="463">
        <v>0</v>
      </c>
      <c r="AU106" s="463">
        <v>0</v>
      </c>
      <c r="AV106" s="463">
        <v>0</v>
      </c>
      <c r="AW106" s="463">
        <v>0</v>
      </c>
      <c r="AX106" s="463">
        <v>0</v>
      </c>
      <c r="AY106" s="463">
        <v>0</v>
      </c>
      <c r="AZ106" s="463">
        <v>0</v>
      </c>
      <c r="BA106" s="463">
        <v>0</v>
      </c>
      <c r="BB106" s="463">
        <v>0</v>
      </c>
      <c r="BC106" s="463">
        <v>0</v>
      </c>
      <c r="BD106" s="463">
        <v>0</v>
      </c>
      <c r="BE106" s="463">
        <v>0</v>
      </c>
      <c r="BF106" s="463">
        <v>0</v>
      </c>
      <c r="BG106" s="463">
        <v>0</v>
      </c>
      <c r="BH106" s="463">
        <v>0</v>
      </c>
      <c r="BI106" s="463">
        <v>0</v>
      </c>
      <c r="BJ106" s="463">
        <v>0</v>
      </c>
      <c r="BK106" s="463">
        <v>0</v>
      </c>
      <c r="BL106" s="463">
        <v>0</v>
      </c>
      <c r="BM106" s="463">
        <v>0</v>
      </c>
      <c r="BN106" s="463">
        <v>0</v>
      </c>
      <c r="BO106" s="463">
        <v>0</v>
      </c>
      <c r="BP106" s="463">
        <v>0</v>
      </c>
      <c r="BQ106" s="463">
        <v>0</v>
      </c>
      <c r="BR106" s="463">
        <v>0</v>
      </c>
      <c r="BS106" s="463">
        <v>0</v>
      </c>
      <c r="BT106" s="463">
        <v>0</v>
      </c>
      <c r="BU106" s="463">
        <v>0</v>
      </c>
      <c r="BV106" s="463">
        <v>0</v>
      </c>
      <c r="BW106" s="463">
        <v>7869.1836741209499</v>
      </c>
      <c r="BX106" s="463">
        <v>14530.408785706115</v>
      </c>
      <c r="BY106" s="463">
        <v>16539.647283648232</v>
      </c>
      <c r="BZ106" s="463">
        <v>16317.593480549029</v>
      </c>
      <c r="CA106" s="463">
        <v>17982.919624082533</v>
      </c>
      <c r="CB106" s="463">
        <v>21655.040432162401</v>
      </c>
      <c r="CC106" s="463">
        <v>24761.63825995144</v>
      </c>
      <c r="CD106" s="463">
        <v>26352.176349735197</v>
      </c>
      <c r="CE106" s="463">
        <v>26302.122937754324</v>
      </c>
      <c r="CF106" s="463">
        <v>26286.114091498079</v>
      </c>
      <c r="CG106" s="463">
        <v>26586.518792257211</v>
      </c>
      <c r="CH106" s="464">
        <v>26989.45764177417</v>
      </c>
    </row>
    <row r="107" spans="1:86" s="51" customFormat="1" ht="15.6" x14ac:dyDescent="0.3">
      <c r="A107" s="120"/>
      <c r="B107" s="619" t="s">
        <v>864</v>
      </c>
      <c r="D107" s="463">
        <v>0</v>
      </c>
      <c r="E107" s="463">
        <v>0</v>
      </c>
      <c r="F107" s="463">
        <v>0</v>
      </c>
      <c r="G107" s="463">
        <v>0</v>
      </c>
      <c r="H107" s="463">
        <v>0</v>
      </c>
      <c r="I107" s="463">
        <v>0</v>
      </c>
      <c r="J107" s="463">
        <v>0</v>
      </c>
      <c r="K107" s="463">
        <v>0</v>
      </c>
      <c r="L107" s="463">
        <v>0</v>
      </c>
      <c r="M107" s="463">
        <v>0</v>
      </c>
      <c r="N107" s="463">
        <v>0</v>
      </c>
      <c r="O107" s="463">
        <v>0</v>
      </c>
      <c r="P107" s="463">
        <v>0</v>
      </c>
      <c r="Q107" s="463">
        <v>0</v>
      </c>
      <c r="R107" s="463">
        <v>0</v>
      </c>
      <c r="S107" s="463">
        <v>0</v>
      </c>
      <c r="T107" s="463">
        <v>0</v>
      </c>
      <c r="U107" s="463">
        <v>0</v>
      </c>
      <c r="V107" s="463">
        <v>0</v>
      </c>
      <c r="W107" s="463">
        <v>0</v>
      </c>
      <c r="X107" s="463">
        <v>0</v>
      </c>
      <c r="Y107" s="463">
        <v>0</v>
      </c>
      <c r="Z107" s="463">
        <v>0</v>
      </c>
      <c r="AA107" s="463">
        <v>0</v>
      </c>
      <c r="AB107" s="463">
        <v>0</v>
      </c>
      <c r="AC107" s="463">
        <v>0</v>
      </c>
      <c r="AD107" s="463">
        <v>0</v>
      </c>
      <c r="AE107" s="463">
        <v>0</v>
      </c>
      <c r="AF107" s="463">
        <v>0</v>
      </c>
      <c r="AG107" s="463">
        <v>0</v>
      </c>
      <c r="AH107" s="463">
        <v>0</v>
      </c>
      <c r="AI107" s="463">
        <v>0</v>
      </c>
      <c r="AJ107" s="463">
        <v>0</v>
      </c>
      <c r="AK107" s="463">
        <v>0</v>
      </c>
      <c r="AL107" s="463">
        <v>0</v>
      </c>
      <c r="AM107" s="463">
        <v>0</v>
      </c>
      <c r="AN107" s="463">
        <v>0</v>
      </c>
      <c r="AO107" s="463">
        <v>0</v>
      </c>
      <c r="AP107" s="463">
        <v>0</v>
      </c>
      <c r="AQ107" s="463">
        <v>0</v>
      </c>
      <c r="AR107" s="463">
        <v>0</v>
      </c>
      <c r="AS107" s="463">
        <v>0</v>
      </c>
      <c r="AT107" s="463">
        <v>0</v>
      </c>
      <c r="AU107" s="463">
        <v>0</v>
      </c>
      <c r="AV107" s="463">
        <v>0</v>
      </c>
      <c r="AW107" s="463">
        <v>0</v>
      </c>
      <c r="AX107" s="463">
        <v>0</v>
      </c>
      <c r="AY107" s="463">
        <v>0</v>
      </c>
      <c r="AZ107" s="463">
        <v>0</v>
      </c>
      <c r="BA107" s="463">
        <v>0</v>
      </c>
      <c r="BB107" s="463">
        <v>0</v>
      </c>
      <c r="BC107" s="463">
        <v>0</v>
      </c>
      <c r="BD107" s="463">
        <v>0</v>
      </c>
      <c r="BE107" s="463">
        <v>0</v>
      </c>
      <c r="BF107" s="463">
        <v>0</v>
      </c>
      <c r="BG107" s="463">
        <v>0</v>
      </c>
      <c r="BH107" s="463">
        <v>0</v>
      </c>
      <c r="BI107" s="463">
        <v>0</v>
      </c>
      <c r="BJ107" s="463">
        <v>0</v>
      </c>
      <c r="BK107" s="463">
        <v>0</v>
      </c>
      <c r="BL107" s="463">
        <v>0</v>
      </c>
      <c r="BM107" s="463">
        <v>0</v>
      </c>
      <c r="BN107" s="463">
        <v>0</v>
      </c>
      <c r="BO107" s="463">
        <v>0</v>
      </c>
      <c r="BP107" s="463">
        <v>0</v>
      </c>
      <c r="BQ107" s="463">
        <v>0</v>
      </c>
      <c r="BR107" s="463">
        <v>0</v>
      </c>
      <c r="BS107" s="463">
        <v>0</v>
      </c>
      <c r="BT107" s="463">
        <v>0</v>
      </c>
      <c r="BU107" s="463">
        <v>0</v>
      </c>
      <c r="BV107" s="463">
        <v>0</v>
      </c>
      <c r="BW107" s="463">
        <v>6974.6857372198228</v>
      </c>
      <c r="BX107" s="463">
        <v>13047.845961233947</v>
      </c>
      <c r="BY107" s="463">
        <v>14857.370380170656</v>
      </c>
      <c r="BZ107" s="463">
        <v>14645.603775182895</v>
      </c>
      <c r="CA107" s="463">
        <v>16147.12747210795</v>
      </c>
      <c r="CB107" s="463">
        <v>19476.019483562839</v>
      </c>
      <c r="CC107" s="463">
        <v>22119.967125692248</v>
      </c>
      <c r="CD107" s="463">
        <v>23449.52134041526</v>
      </c>
      <c r="CE107" s="463">
        <v>23361.551242382327</v>
      </c>
      <c r="CF107" s="463">
        <v>23318.398760364718</v>
      </c>
      <c r="CG107" s="463">
        <v>23569.228488793087</v>
      </c>
      <c r="CH107" s="464">
        <v>23909.651239575054</v>
      </c>
    </row>
    <row r="108" spans="1:86" s="51" customFormat="1" ht="15.6" x14ac:dyDescent="0.3">
      <c r="A108" s="120"/>
      <c r="B108" s="619" t="s">
        <v>865</v>
      </c>
      <c r="D108" s="463">
        <v>0</v>
      </c>
      <c r="E108" s="463">
        <v>0</v>
      </c>
      <c r="F108" s="463">
        <v>0</v>
      </c>
      <c r="G108" s="463">
        <v>0</v>
      </c>
      <c r="H108" s="463">
        <v>0</v>
      </c>
      <c r="I108" s="463">
        <v>0</v>
      </c>
      <c r="J108" s="463">
        <v>0</v>
      </c>
      <c r="K108" s="463">
        <v>0</v>
      </c>
      <c r="L108" s="463">
        <v>0</v>
      </c>
      <c r="M108" s="463">
        <v>0</v>
      </c>
      <c r="N108" s="463">
        <v>0</v>
      </c>
      <c r="O108" s="463">
        <v>0</v>
      </c>
      <c r="P108" s="463">
        <v>0</v>
      </c>
      <c r="Q108" s="463">
        <v>0</v>
      </c>
      <c r="R108" s="463">
        <v>0</v>
      </c>
      <c r="S108" s="463">
        <v>0</v>
      </c>
      <c r="T108" s="463">
        <v>0</v>
      </c>
      <c r="U108" s="463">
        <v>0</v>
      </c>
      <c r="V108" s="463">
        <v>0</v>
      </c>
      <c r="W108" s="463">
        <v>0</v>
      </c>
      <c r="X108" s="463">
        <v>0</v>
      </c>
      <c r="Y108" s="463">
        <v>0</v>
      </c>
      <c r="Z108" s="463">
        <v>0</v>
      </c>
      <c r="AA108" s="463">
        <v>0</v>
      </c>
      <c r="AB108" s="463">
        <v>0</v>
      </c>
      <c r="AC108" s="463">
        <v>0</v>
      </c>
      <c r="AD108" s="463">
        <v>0</v>
      </c>
      <c r="AE108" s="463">
        <v>0</v>
      </c>
      <c r="AF108" s="463">
        <v>0</v>
      </c>
      <c r="AG108" s="463">
        <v>0</v>
      </c>
      <c r="AH108" s="463">
        <v>0</v>
      </c>
      <c r="AI108" s="463">
        <v>0</v>
      </c>
      <c r="AJ108" s="463">
        <v>0</v>
      </c>
      <c r="AK108" s="463">
        <v>0</v>
      </c>
      <c r="AL108" s="463">
        <v>0</v>
      </c>
      <c r="AM108" s="463">
        <v>0</v>
      </c>
      <c r="AN108" s="463">
        <v>0</v>
      </c>
      <c r="AO108" s="463">
        <v>0</v>
      </c>
      <c r="AP108" s="463">
        <v>0</v>
      </c>
      <c r="AQ108" s="463">
        <v>0</v>
      </c>
      <c r="AR108" s="463">
        <v>0</v>
      </c>
      <c r="AS108" s="463">
        <v>0</v>
      </c>
      <c r="AT108" s="463">
        <v>0</v>
      </c>
      <c r="AU108" s="463">
        <v>0</v>
      </c>
      <c r="AV108" s="463">
        <v>0</v>
      </c>
      <c r="AW108" s="463">
        <v>0</v>
      </c>
      <c r="AX108" s="463">
        <v>0</v>
      </c>
      <c r="AY108" s="463">
        <v>0</v>
      </c>
      <c r="AZ108" s="463">
        <v>0</v>
      </c>
      <c r="BA108" s="463">
        <v>0</v>
      </c>
      <c r="BB108" s="463">
        <v>0</v>
      </c>
      <c r="BC108" s="463">
        <v>0</v>
      </c>
      <c r="BD108" s="463">
        <v>0</v>
      </c>
      <c r="BE108" s="463">
        <v>0</v>
      </c>
      <c r="BF108" s="463">
        <v>0</v>
      </c>
      <c r="BG108" s="463">
        <v>0</v>
      </c>
      <c r="BH108" s="463">
        <v>0</v>
      </c>
      <c r="BI108" s="463">
        <v>0</v>
      </c>
      <c r="BJ108" s="463">
        <v>0</v>
      </c>
      <c r="BK108" s="463">
        <v>0</v>
      </c>
      <c r="BL108" s="463">
        <v>0</v>
      </c>
      <c r="BM108" s="463">
        <v>0</v>
      </c>
      <c r="BN108" s="463">
        <v>0</v>
      </c>
      <c r="BO108" s="463">
        <v>0</v>
      </c>
      <c r="BP108" s="463">
        <v>0</v>
      </c>
      <c r="BQ108" s="463">
        <v>0</v>
      </c>
      <c r="BR108" s="463">
        <v>0</v>
      </c>
      <c r="BS108" s="463">
        <v>0</v>
      </c>
      <c r="BT108" s="463">
        <v>0</v>
      </c>
      <c r="BU108" s="463">
        <v>0</v>
      </c>
      <c r="BV108" s="463">
        <v>0</v>
      </c>
      <c r="BW108" s="463">
        <v>333.536783295188</v>
      </c>
      <c r="BX108" s="463">
        <v>549.65400971407428</v>
      </c>
      <c r="BY108" s="463">
        <v>631.45033711364078</v>
      </c>
      <c r="BZ108" s="463">
        <v>634.76758492543763</v>
      </c>
      <c r="CA108" s="463">
        <v>698.11903981223634</v>
      </c>
      <c r="CB108" s="463">
        <v>842.00149467513165</v>
      </c>
      <c r="CC108" s="463">
        <v>1007.6894467568933</v>
      </c>
      <c r="CD108" s="463">
        <v>1090.9809706299748</v>
      </c>
      <c r="CE108" s="463">
        <v>1098.3976016324661</v>
      </c>
      <c r="CF108" s="463">
        <v>1104.0243464565863</v>
      </c>
      <c r="CG108" s="463">
        <v>1115.2921498788667</v>
      </c>
      <c r="CH108" s="464">
        <v>1134.1132686892781</v>
      </c>
    </row>
    <row r="109" spans="1:86" s="51" customFormat="1" ht="15.6" x14ac:dyDescent="0.3">
      <c r="A109" s="120"/>
      <c r="B109" s="619" t="s">
        <v>866</v>
      </c>
      <c r="D109" s="463">
        <v>0</v>
      </c>
      <c r="E109" s="463">
        <v>0</v>
      </c>
      <c r="F109" s="463">
        <v>0</v>
      </c>
      <c r="G109" s="463">
        <v>0</v>
      </c>
      <c r="H109" s="463">
        <v>0</v>
      </c>
      <c r="I109" s="463">
        <v>0</v>
      </c>
      <c r="J109" s="463">
        <v>0</v>
      </c>
      <c r="K109" s="463">
        <v>0</v>
      </c>
      <c r="L109" s="463">
        <v>0</v>
      </c>
      <c r="M109" s="463">
        <v>0</v>
      </c>
      <c r="N109" s="463">
        <v>0</v>
      </c>
      <c r="O109" s="463">
        <v>0</v>
      </c>
      <c r="P109" s="463">
        <v>0</v>
      </c>
      <c r="Q109" s="463">
        <v>0</v>
      </c>
      <c r="R109" s="463">
        <v>0</v>
      </c>
      <c r="S109" s="463">
        <v>0</v>
      </c>
      <c r="T109" s="463">
        <v>0</v>
      </c>
      <c r="U109" s="463">
        <v>0</v>
      </c>
      <c r="V109" s="463">
        <v>0</v>
      </c>
      <c r="W109" s="463">
        <v>0</v>
      </c>
      <c r="X109" s="463">
        <v>0</v>
      </c>
      <c r="Y109" s="463">
        <v>0</v>
      </c>
      <c r="Z109" s="463">
        <v>0</v>
      </c>
      <c r="AA109" s="463">
        <v>0</v>
      </c>
      <c r="AB109" s="463">
        <v>0</v>
      </c>
      <c r="AC109" s="463">
        <v>0</v>
      </c>
      <c r="AD109" s="463">
        <v>0</v>
      </c>
      <c r="AE109" s="463">
        <v>0</v>
      </c>
      <c r="AF109" s="463">
        <v>0</v>
      </c>
      <c r="AG109" s="463">
        <v>0</v>
      </c>
      <c r="AH109" s="463">
        <v>0</v>
      </c>
      <c r="AI109" s="463">
        <v>0</v>
      </c>
      <c r="AJ109" s="463">
        <v>0</v>
      </c>
      <c r="AK109" s="463">
        <v>0</v>
      </c>
      <c r="AL109" s="463">
        <v>0</v>
      </c>
      <c r="AM109" s="463">
        <v>0</v>
      </c>
      <c r="AN109" s="463">
        <v>0</v>
      </c>
      <c r="AO109" s="463">
        <v>0</v>
      </c>
      <c r="AP109" s="463">
        <v>0</v>
      </c>
      <c r="AQ109" s="463">
        <v>0</v>
      </c>
      <c r="AR109" s="463">
        <v>0</v>
      </c>
      <c r="AS109" s="463">
        <v>0</v>
      </c>
      <c r="AT109" s="463">
        <v>0</v>
      </c>
      <c r="AU109" s="463">
        <v>0</v>
      </c>
      <c r="AV109" s="463">
        <v>0</v>
      </c>
      <c r="AW109" s="463">
        <v>0</v>
      </c>
      <c r="AX109" s="463">
        <v>0</v>
      </c>
      <c r="AY109" s="463">
        <v>0</v>
      </c>
      <c r="AZ109" s="463">
        <v>0</v>
      </c>
      <c r="BA109" s="463">
        <v>0</v>
      </c>
      <c r="BB109" s="463">
        <v>0</v>
      </c>
      <c r="BC109" s="463">
        <v>0</v>
      </c>
      <c r="BD109" s="463">
        <v>0</v>
      </c>
      <c r="BE109" s="463">
        <v>0</v>
      </c>
      <c r="BF109" s="463">
        <v>0</v>
      </c>
      <c r="BG109" s="463">
        <v>0</v>
      </c>
      <c r="BH109" s="463">
        <v>0</v>
      </c>
      <c r="BI109" s="463">
        <v>0</v>
      </c>
      <c r="BJ109" s="463">
        <v>0</v>
      </c>
      <c r="BK109" s="463">
        <v>0</v>
      </c>
      <c r="BL109" s="463">
        <v>0</v>
      </c>
      <c r="BM109" s="463">
        <v>0</v>
      </c>
      <c r="BN109" s="463">
        <v>0</v>
      </c>
      <c r="BO109" s="463">
        <v>0</v>
      </c>
      <c r="BP109" s="463">
        <v>0</v>
      </c>
      <c r="BQ109" s="463">
        <v>0</v>
      </c>
      <c r="BR109" s="463">
        <v>0</v>
      </c>
      <c r="BS109" s="463">
        <v>0</v>
      </c>
      <c r="BT109" s="463">
        <v>0</v>
      </c>
      <c r="BU109" s="463">
        <v>0</v>
      </c>
      <c r="BV109" s="463">
        <v>0</v>
      </c>
      <c r="BW109" s="463">
        <v>560.96115360593933</v>
      </c>
      <c r="BX109" s="463">
        <v>932.90881475809442</v>
      </c>
      <c r="BY109" s="463">
        <v>1050.826566363932</v>
      </c>
      <c r="BZ109" s="463">
        <v>1037.2221204406962</v>
      </c>
      <c r="CA109" s="463">
        <v>1137.6731121623463</v>
      </c>
      <c r="CB109" s="463">
        <v>1337.0194539244319</v>
      </c>
      <c r="CC109" s="463">
        <v>1633.9816875022971</v>
      </c>
      <c r="CD109" s="463">
        <v>1811.6740386899608</v>
      </c>
      <c r="CE109" s="463">
        <v>1842.1740937395325</v>
      </c>
      <c r="CF109" s="463">
        <v>1863.6909846767721</v>
      </c>
      <c r="CG109" s="463">
        <v>1901.9981535852562</v>
      </c>
      <c r="CH109" s="464">
        <v>1945.6931335098363</v>
      </c>
    </row>
    <row r="110" spans="1:86" s="51" customFormat="1" ht="25.5" customHeight="1" x14ac:dyDescent="0.3">
      <c r="A110" s="120"/>
      <c r="B110" s="612" t="s">
        <v>908</v>
      </c>
      <c r="D110" s="463">
        <v>0</v>
      </c>
      <c r="E110" s="463">
        <v>0</v>
      </c>
      <c r="F110" s="463">
        <v>0</v>
      </c>
      <c r="G110" s="463">
        <v>0</v>
      </c>
      <c r="H110" s="463">
        <v>0</v>
      </c>
      <c r="I110" s="463">
        <v>0</v>
      </c>
      <c r="J110" s="463">
        <v>0</v>
      </c>
      <c r="K110" s="463">
        <v>0</v>
      </c>
      <c r="L110" s="463">
        <v>0</v>
      </c>
      <c r="M110" s="463">
        <v>0</v>
      </c>
      <c r="N110" s="463">
        <v>0</v>
      </c>
      <c r="O110" s="463">
        <v>0</v>
      </c>
      <c r="P110" s="463">
        <v>0</v>
      </c>
      <c r="Q110" s="463">
        <v>0</v>
      </c>
      <c r="R110" s="463">
        <v>0</v>
      </c>
      <c r="S110" s="463">
        <v>0</v>
      </c>
      <c r="T110" s="463">
        <v>0</v>
      </c>
      <c r="U110" s="463">
        <v>0</v>
      </c>
      <c r="V110" s="463">
        <v>0</v>
      </c>
      <c r="W110" s="463">
        <v>0</v>
      </c>
      <c r="X110" s="463">
        <v>0</v>
      </c>
      <c r="Y110" s="463">
        <v>0</v>
      </c>
      <c r="Z110" s="463">
        <v>0</v>
      </c>
      <c r="AA110" s="463">
        <v>0</v>
      </c>
      <c r="AB110" s="463">
        <v>0</v>
      </c>
      <c r="AC110" s="463">
        <v>0</v>
      </c>
      <c r="AD110" s="463">
        <v>0</v>
      </c>
      <c r="AE110" s="463">
        <v>0</v>
      </c>
      <c r="AF110" s="463">
        <v>0</v>
      </c>
      <c r="AG110" s="463">
        <v>0</v>
      </c>
      <c r="AH110" s="463">
        <v>0</v>
      </c>
      <c r="AI110" s="463">
        <v>0</v>
      </c>
      <c r="AJ110" s="463">
        <v>0</v>
      </c>
      <c r="AK110" s="463">
        <v>0</v>
      </c>
      <c r="AL110" s="463">
        <v>0</v>
      </c>
      <c r="AM110" s="463">
        <v>0</v>
      </c>
      <c r="AN110" s="463">
        <v>0</v>
      </c>
      <c r="AO110" s="463">
        <v>0</v>
      </c>
      <c r="AP110" s="463">
        <v>0</v>
      </c>
      <c r="AQ110" s="463">
        <v>0</v>
      </c>
      <c r="AR110" s="463">
        <v>0</v>
      </c>
      <c r="AS110" s="463">
        <v>0</v>
      </c>
      <c r="AT110" s="463">
        <v>0</v>
      </c>
      <c r="AU110" s="463">
        <v>0</v>
      </c>
      <c r="AV110" s="463">
        <v>0</v>
      </c>
      <c r="AW110" s="463">
        <v>0</v>
      </c>
      <c r="AX110" s="463">
        <v>0</v>
      </c>
      <c r="AY110" s="463">
        <v>0</v>
      </c>
      <c r="AZ110" s="463">
        <v>0</v>
      </c>
      <c r="BA110" s="463">
        <v>0</v>
      </c>
      <c r="BB110" s="463">
        <v>0</v>
      </c>
      <c r="BC110" s="463">
        <v>0</v>
      </c>
      <c r="BD110" s="463">
        <v>0</v>
      </c>
      <c r="BE110" s="463">
        <v>0</v>
      </c>
      <c r="BF110" s="463">
        <v>0</v>
      </c>
      <c r="BG110" s="463">
        <v>0</v>
      </c>
      <c r="BH110" s="463">
        <v>0</v>
      </c>
      <c r="BI110" s="463">
        <v>0</v>
      </c>
      <c r="BJ110" s="463">
        <v>0</v>
      </c>
      <c r="BK110" s="463">
        <v>0</v>
      </c>
      <c r="BL110" s="463">
        <v>0</v>
      </c>
      <c r="BM110" s="463">
        <v>0</v>
      </c>
      <c r="BN110" s="463">
        <v>0</v>
      </c>
      <c r="BO110" s="463">
        <v>0</v>
      </c>
      <c r="BP110" s="463">
        <v>0</v>
      </c>
      <c r="BQ110" s="463">
        <v>0</v>
      </c>
      <c r="BR110" s="463">
        <v>0</v>
      </c>
      <c r="BS110" s="463">
        <v>0</v>
      </c>
      <c r="BT110" s="463">
        <v>0</v>
      </c>
      <c r="BU110" s="463">
        <v>0</v>
      </c>
      <c r="BV110" s="463">
        <v>0</v>
      </c>
      <c r="BW110" s="463">
        <v>27930.041527011705</v>
      </c>
      <c r="BX110" s="463">
        <v>31829.856347780995</v>
      </c>
      <c r="BY110" s="463">
        <v>32253.835541872199</v>
      </c>
      <c r="BZ110" s="463">
        <v>30341.904661462548</v>
      </c>
      <c r="CA110" s="463">
        <v>31247.364056716775</v>
      </c>
      <c r="CB110" s="463">
        <v>33709.298349436853</v>
      </c>
      <c r="CC110" s="463">
        <v>33635.768188485963</v>
      </c>
      <c r="CD110" s="463">
        <v>34382.771728785927</v>
      </c>
      <c r="CE110" s="463">
        <v>34398.036666028624</v>
      </c>
      <c r="CF110" s="463">
        <v>34507.435963226169</v>
      </c>
      <c r="CG110" s="463">
        <v>35089.821229634923</v>
      </c>
      <c r="CH110" s="464">
        <v>35565.908741467851</v>
      </c>
    </row>
    <row r="111" spans="1:86" s="51" customFormat="1" ht="15.6" x14ac:dyDescent="0.3">
      <c r="A111" s="120"/>
      <c r="B111" s="612" t="s">
        <v>909</v>
      </c>
      <c r="D111" s="463">
        <v>0</v>
      </c>
      <c r="E111" s="463">
        <v>0</v>
      </c>
      <c r="F111" s="463">
        <v>0</v>
      </c>
      <c r="G111" s="463">
        <v>0</v>
      </c>
      <c r="H111" s="463">
        <v>0</v>
      </c>
      <c r="I111" s="463">
        <v>0</v>
      </c>
      <c r="J111" s="463">
        <v>0</v>
      </c>
      <c r="K111" s="463">
        <v>0</v>
      </c>
      <c r="L111" s="463">
        <v>0</v>
      </c>
      <c r="M111" s="463">
        <v>0</v>
      </c>
      <c r="N111" s="463">
        <v>0</v>
      </c>
      <c r="O111" s="463">
        <v>0</v>
      </c>
      <c r="P111" s="463">
        <v>0</v>
      </c>
      <c r="Q111" s="463">
        <v>0</v>
      </c>
      <c r="R111" s="463">
        <v>0</v>
      </c>
      <c r="S111" s="463">
        <v>0</v>
      </c>
      <c r="T111" s="463">
        <v>0</v>
      </c>
      <c r="U111" s="463">
        <v>0</v>
      </c>
      <c r="V111" s="463">
        <v>0</v>
      </c>
      <c r="W111" s="463">
        <v>0</v>
      </c>
      <c r="X111" s="463">
        <v>0</v>
      </c>
      <c r="Y111" s="463">
        <v>0</v>
      </c>
      <c r="Z111" s="463">
        <v>0</v>
      </c>
      <c r="AA111" s="463">
        <v>0</v>
      </c>
      <c r="AB111" s="463">
        <v>0</v>
      </c>
      <c r="AC111" s="463">
        <v>0</v>
      </c>
      <c r="AD111" s="463">
        <v>0</v>
      </c>
      <c r="AE111" s="463">
        <v>0</v>
      </c>
      <c r="AF111" s="463">
        <v>0</v>
      </c>
      <c r="AG111" s="463">
        <v>0</v>
      </c>
      <c r="AH111" s="463">
        <v>0</v>
      </c>
      <c r="AI111" s="463">
        <v>0</v>
      </c>
      <c r="AJ111" s="463">
        <v>0</v>
      </c>
      <c r="AK111" s="463">
        <v>0</v>
      </c>
      <c r="AL111" s="463">
        <v>0</v>
      </c>
      <c r="AM111" s="463">
        <v>0</v>
      </c>
      <c r="AN111" s="463">
        <v>0</v>
      </c>
      <c r="AO111" s="463">
        <v>0</v>
      </c>
      <c r="AP111" s="463">
        <v>0</v>
      </c>
      <c r="AQ111" s="463">
        <v>0</v>
      </c>
      <c r="AR111" s="463">
        <v>0</v>
      </c>
      <c r="AS111" s="463">
        <v>0</v>
      </c>
      <c r="AT111" s="463">
        <v>0</v>
      </c>
      <c r="AU111" s="463">
        <v>0</v>
      </c>
      <c r="AV111" s="463">
        <v>0</v>
      </c>
      <c r="AW111" s="463">
        <v>0</v>
      </c>
      <c r="AX111" s="463">
        <v>0</v>
      </c>
      <c r="AY111" s="463">
        <v>0</v>
      </c>
      <c r="AZ111" s="463">
        <v>0</v>
      </c>
      <c r="BA111" s="463">
        <v>0</v>
      </c>
      <c r="BB111" s="463">
        <v>0</v>
      </c>
      <c r="BC111" s="463">
        <v>0</v>
      </c>
      <c r="BD111" s="463">
        <v>0</v>
      </c>
      <c r="BE111" s="463">
        <v>0</v>
      </c>
      <c r="BF111" s="463">
        <v>0</v>
      </c>
      <c r="BG111" s="463">
        <v>0</v>
      </c>
      <c r="BH111" s="463">
        <v>0</v>
      </c>
      <c r="BI111" s="463">
        <v>0</v>
      </c>
      <c r="BJ111" s="463">
        <v>0</v>
      </c>
      <c r="BK111" s="463">
        <v>0</v>
      </c>
      <c r="BL111" s="463">
        <v>0</v>
      </c>
      <c r="BM111" s="463">
        <v>0</v>
      </c>
      <c r="BN111" s="463">
        <v>0</v>
      </c>
      <c r="BO111" s="463">
        <v>0</v>
      </c>
      <c r="BP111" s="463">
        <v>0</v>
      </c>
      <c r="BQ111" s="463">
        <v>0</v>
      </c>
      <c r="BR111" s="463">
        <v>0</v>
      </c>
      <c r="BS111" s="463">
        <v>0</v>
      </c>
      <c r="BT111" s="463">
        <v>0</v>
      </c>
      <c r="BU111" s="463">
        <v>0</v>
      </c>
      <c r="BV111" s="463">
        <v>0</v>
      </c>
      <c r="BW111" s="463">
        <v>1439.1428154990651</v>
      </c>
      <c r="BX111" s="463">
        <v>1536.2520112155585</v>
      </c>
      <c r="BY111" s="463">
        <v>1557.7765132214008</v>
      </c>
      <c r="BZ111" s="463">
        <v>1473.5464182144374</v>
      </c>
      <c r="CA111" s="463">
        <v>1521.5735155659593</v>
      </c>
      <c r="CB111" s="463">
        <v>1582.9103513603075</v>
      </c>
      <c r="CC111" s="463">
        <v>1603.7551889173158</v>
      </c>
      <c r="CD111" s="463">
        <v>1655.9264755733816</v>
      </c>
      <c r="CE111" s="463">
        <v>1669.7218348659292</v>
      </c>
      <c r="CF111" s="463">
        <v>1684.6769420274966</v>
      </c>
      <c r="CG111" s="463">
        <v>1714.8550905730724</v>
      </c>
      <c r="CH111" s="464">
        <v>1742.6961676900335</v>
      </c>
    </row>
    <row r="112" spans="1:86" s="51" customFormat="1" ht="15.6" x14ac:dyDescent="0.3">
      <c r="A112" s="120"/>
      <c r="B112" s="612" t="s">
        <v>910</v>
      </c>
      <c r="D112" s="463">
        <v>0</v>
      </c>
      <c r="E112" s="463">
        <v>0</v>
      </c>
      <c r="F112" s="463">
        <v>0</v>
      </c>
      <c r="G112" s="463">
        <v>0</v>
      </c>
      <c r="H112" s="463">
        <v>0</v>
      </c>
      <c r="I112" s="463">
        <v>0</v>
      </c>
      <c r="J112" s="463">
        <v>0</v>
      </c>
      <c r="K112" s="463">
        <v>0</v>
      </c>
      <c r="L112" s="463">
        <v>0</v>
      </c>
      <c r="M112" s="463">
        <v>0</v>
      </c>
      <c r="N112" s="463">
        <v>0</v>
      </c>
      <c r="O112" s="463">
        <v>0</v>
      </c>
      <c r="P112" s="463">
        <v>0</v>
      </c>
      <c r="Q112" s="463">
        <v>0</v>
      </c>
      <c r="R112" s="463">
        <v>0</v>
      </c>
      <c r="S112" s="463">
        <v>0</v>
      </c>
      <c r="T112" s="463">
        <v>0</v>
      </c>
      <c r="U112" s="463">
        <v>0</v>
      </c>
      <c r="V112" s="463">
        <v>0</v>
      </c>
      <c r="W112" s="463">
        <v>0</v>
      </c>
      <c r="X112" s="463">
        <v>0</v>
      </c>
      <c r="Y112" s="463">
        <v>0</v>
      </c>
      <c r="Z112" s="463">
        <v>0</v>
      </c>
      <c r="AA112" s="463">
        <v>0</v>
      </c>
      <c r="AB112" s="463">
        <v>0</v>
      </c>
      <c r="AC112" s="463">
        <v>0</v>
      </c>
      <c r="AD112" s="463">
        <v>0</v>
      </c>
      <c r="AE112" s="463">
        <v>0</v>
      </c>
      <c r="AF112" s="463">
        <v>0</v>
      </c>
      <c r="AG112" s="463">
        <v>0</v>
      </c>
      <c r="AH112" s="463">
        <v>0</v>
      </c>
      <c r="AI112" s="463">
        <v>0</v>
      </c>
      <c r="AJ112" s="463">
        <v>0</v>
      </c>
      <c r="AK112" s="463">
        <v>0</v>
      </c>
      <c r="AL112" s="463">
        <v>0</v>
      </c>
      <c r="AM112" s="463">
        <v>0</v>
      </c>
      <c r="AN112" s="463">
        <v>0</v>
      </c>
      <c r="AO112" s="463">
        <v>0</v>
      </c>
      <c r="AP112" s="463">
        <v>0</v>
      </c>
      <c r="AQ112" s="463">
        <v>0</v>
      </c>
      <c r="AR112" s="463">
        <v>0</v>
      </c>
      <c r="AS112" s="463">
        <v>0</v>
      </c>
      <c r="AT112" s="463">
        <v>0</v>
      </c>
      <c r="AU112" s="463">
        <v>0</v>
      </c>
      <c r="AV112" s="463">
        <v>0</v>
      </c>
      <c r="AW112" s="463">
        <v>0</v>
      </c>
      <c r="AX112" s="463">
        <v>0</v>
      </c>
      <c r="AY112" s="463">
        <v>0</v>
      </c>
      <c r="AZ112" s="463">
        <v>0</v>
      </c>
      <c r="BA112" s="463">
        <v>0</v>
      </c>
      <c r="BB112" s="463">
        <v>0</v>
      </c>
      <c r="BC112" s="463">
        <v>0</v>
      </c>
      <c r="BD112" s="463">
        <v>0</v>
      </c>
      <c r="BE112" s="463">
        <v>0</v>
      </c>
      <c r="BF112" s="463">
        <v>0</v>
      </c>
      <c r="BG112" s="463">
        <v>0</v>
      </c>
      <c r="BH112" s="463">
        <v>0</v>
      </c>
      <c r="BI112" s="463">
        <v>0</v>
      </c>
      <c r="BJ112" s="463">
        <v>0</v>
      </c>
      <c r="BK112" s="463">
        <v>0</v>
      </c>
      <c r="BL112" s="463">
        <v>0</v>
      </c>
      <c r="BM112" s="463">
        <v>0</v>
      </c>
      <c r="BN112" s="463">
        <v>0</v>
      </c>
      <c r="BO112" s="463">
        <v>0</v>
      </c>
      <c r="BP112" s="463">
        <v>0</v>
      </c>
      <c r="BQ112" s="463">
        <v>0</v>
      </c>
      <c r="BR112" s="463">
        <v>0</v>
      </c>
      <c r="BS112" s="463">
        <v>0</v>
      </c>
      <c r="BT112" s="463">
        <v>0</v>
      </c>
      <c r="BU112" s="463">
        <v>0</v>
      </c>
      <c r="BV112" s="463">
        <v>0</v>
      </c>
      <c r="BW112" s="463">
        <v>2429.2560206120334</v>
      </c>
      <c r="BX112" s="463">
        <v>2612.4957933911755</v>
      </c>
      <c r="BY112" s="463">
        <v>2633.2797769605527</v>
      </c>
      <c r="BZ112" s="463">
        <v>2469.7336172386185</v>
      </c>
      <c r="CA112" s="463">
        <v>2492.769026079071</v>
      </c>
      <c r="CB112" s="463">
        <v>2637.9227722213759</v>
      </c>
      <c r="CC112" s="463">
        <v>2673.5638576428719</v>
      </c>
      <c r="CD112" s="463">
        <v>2787.7204446732862</v>
      </c>
      <c r="CE112" s="463">
        <v>2823.996729248774</v>
      </c>
      <c r="CF112" s="463">
        <v>2856.3646367495803</v>
      </c>
      <c r="CG112" s="463">
        <v>2921.7475441915403</v>
      </c>
      <c r="CH112" s="464">
        <v>2975.7097174218902</v>
      </c>
    </row>
    <row r="113" spans="1:86" s="51" customFormat="1" ht="26.25" customHeight="1" x14ac:dyDescent="0.3">
      <c r="A113" s="120"/>
      <c r="B113" s="617" t="s">
        <v>911</v>
      </c>
      <c r="D113" s="463"/>
      <c r="E113" s="463"/>
      <c r="F113" s="463"/>
      <c r="G113" s="463"/>
      <c r="H113" s="463"/>
      <c r="I113" s="463"/>
      <c r="J113" s="463"/>
      <c r="K113" s="463"/>
      <c r="L113" s="463"/>
      <c r="M113" s="463"/>
      <c r="N113" s="463"/>
      <c r="O113" s="463"/>
      <c r="P113" s="463"/>
      <c r="Q113" s="463"/>
      <c r="R113" s="463"/>
      <c r="S113" s="463"/>
      <c r="T113" s="463"/>
      <c r="U113" s="463"/>
      <c r="V113" s="463"/>
      <c r="W113" s="463"/>
      <c r="X113" s="463"/>
      <c r="Y113" s="463"/>
      <c r="Z113" s="463"/>
      <c r="AA113" s="463"/>
      <c r="AB113" s="463"/>
      <c r="AC113" s="463"/>
      <c r="AD113" s="463"/>
      <c r="AE113" s="463"/>
      <c r="AF113" s="463"/>
      <c r="AG113" s="463"/>
      <c r="AH113" s="463"/>
      <c r="AI113" s="463"/>
      <c r="AJ113" s="463"/>
      <c r="AK113" s="463"/>
      <c r="AL113" s="463"/>
      <c r="AM113" s="463"/>
      <c r="AN113" s="463"/>
      <c r="AO113" s="463"/>
      <c r="AP113" s="463"/>
      <c r="AQ113" s="463"/>
      <c r="AR113" s="463"/>
      <c r="AS113" s="463"/>
      <c r="AT113" s="463"/>
      <c r="AU113" s="463"/>
      <c r="AV113" s="463"/>
      <c r="AW113" s="463"/>
      <c r="AX113" s="463"/>
      <c r="AY113" s="463"/>
      <c r="AZ113" s="463"/>
      <c r="BA113" s="463"/>
      <c r="BB113" s="463"/>
      <c r="BC113" s="463"/>
      <c r="BD113" s="463"/>
      <c r="BE113" s="463"/>
      <c r="BF113" s="463"/>
      <c r="BG113" s="463"/>
      <c r="BH113" s="463"/>
      <c r="BI113" s="463"/>
      <c r="BJ113" s="463"/>
      <c r="BK113" s="463"/>
      <c r="BL113" s="463"/>
      <c r="BM113" s="463"/>
      <c r="BN113" s="463"/>
      <c r="BO113" s="463"/>
      <c r="BP113" s="463"/>
      <c r="BQ113" s="463"/>
      <c r="BR113" s="463"/>
      <c r="BS113" s="463"/>
      <c r="BT113" s="463"/>
      <c r="BU113" s="463"/>
      <c r="BV113" s="463"/>
      <c r="BW113" s="463"/>
      <c r="BX113" s="463"/>
      <c r="BY113" s="463"/>
      <c r="BZ113" s="463"/>
      <c r="CA113" s="463"/>
      <c r="CB113" s="463"/>
      <c r="CC113" s="463"/>
      <c r="CD113" s="463"/>
      <c r="CE113" s="463"/>
      <c r="CF113" s="463"/>
      <c r="CG113" s="463"/>
      <c r="CH113" s="464"/>
    </row>
    <row r="114" spans="1:86" s="51" customFormat="1" x14ac:dyDescent="0.25">
      <c r="A114" s="120"/>
      <c r="B114" s="72" t="s">
        <v>870</v>
      </c>
      <c r="D114" s="463">
        <v>0</v>
      </c>
      <c r="E114" s="463">
        <v>0</v>
      </c>
      <c r="F114" s="463">
        <v>0</v>
      </c>
      <c r="G114" s="463">
        <v>0</v>
      </c>
      <c r="H114" s="463">
        <v>0</v>
      </c>
      <c r="I114" s="463">
        <v>0</v>
      </c>
      <c r="J114" s="463">
        <v>0</v>
      </c>
      <c r="K114" s="463">
        <v>0</v>
      </c>
      <c r="L114" s="463">
        <v>0</v>
      </c>
      <c r="M114" s="463">
        <v>0</v>
      </c>
      <c r="N114" s="463">
        <v>0</v>
      </c>
      <c r="O114" s="463">
        <v>0</v>
      </c>
      <c r="P114" s="463">
        <v>0</v>
      </c>
      <c r="Q114" s="463">
        <v>0</v>
      </c>
      <c r="R114" s="463">
        <v>0</v>
      </c>
      <c r="S114" s="463">
        <v>0</v>
      </c>
      <c r="T114" s="463">
        <v>0</v>
      </c>
      <c r="U114" s="463">
        <v>0</v>
      </c>
      <c r="V114" s="463">
        <v>0</v>
      </c>
      <c r="W114" s="463">
        <v>0</v>
      </c>
      <c r="X114" s="463">
        <v>0</v>
      </c>
      <c r="Y114" s="463">
        <v>0</v>
      </c>
      <c r="Z114" s="463">
        <v>0</v>
      </c>
      <c r="AA114" s="463">
        <v>0</v>
      </c>
      <c r="AB114" s="463">
        <v>0</v>
      </c>
      <c r="AC114" s="463">
        <v>0</v>
      </c>
      <c r="AD114" s="463">
        <v>0</v>
      </c>
      <c r="AE114" s="463">
        <v>0</v>
      </c>
      <c r="AF114" s="463">
        <v>0</v>
      </c>
      <c r="AG114" s="463">
        <v>0</v>
      </c>
      <c r="AH114" s="463">
        <v>0</v>
      </c>
      <c r="AI114" s="463">
        <v>0</v>
      </c>
      <c r="AJ114" s="463">
        <v>0</v>
      </c>
      <c r="AK114" s="463">
        <v>0</v>
      </c>
      <c r="AL114" s="463">
        <v>0</v>
      </c>
      <c r="AM114" s="463">
        <v>0</v>
      </c>
      <c r="AN114" s="463">
        <v>0</v>
      </c>
      <c r="AO114" s="463">
        <v>0</v>
      </c>
      <c r="AP114" s="463">
        <v>0</v>
      </c>
      <c r="AQ114" s="463">
        <v>0</v>
      </c>
      <c r="AR114" s="463">
        <v>0</v>
      </c>
      <c r="AS114" s="463">
        <v>0</v>
      </c>
      <c r="AT114" s="463">
        <v>0</v>
      </c>
      <c r="AU114" s="463">
        <v>6240.8569219815899</v>
      </c>
      <c r="AV114" s="463">
        <v>7927.9997474820566</v>
      </c>
      <c r="AW114" s="463">
        <v>9712.4681392846451</v>
      </c>
      <c r="AX114" s="463">
        <v>10967.778210282522</v>
      </c>
      <c r="AY114" s="463">
        <v>11750.056510346112</v>
      </c>
      <c r="AZ114" s="463">
        <v>12124.661085049911</v>
      </c>
      <c r="BA114" s="463">
        <v>11942.537397867587</v>
      </c>
      <c r="BB114" s="463">
        <v>11786.887713011896</v>
      </c>
      <c r="BC114" s="463">
        <v>11737.459236267454</v>
      </c>
      <c r="BD114" s="463">
        <v>11970.653841128022</v>
      </c>
      <c r="BE114" s="463">
        <v>12582.084328587376</v>
      </c>
      <c r="BF114" s="463">
        <v>14138.757769969046</v>
      </c>
      <c r="BG114" s="463">
        <v>13709.289131461468</v>
      </c>
      <c r="BH114" s="463">
        <v>22578.079845725493</v>
      </c>
      <c r="BI114" s="463">
        <v>23265.987408230216</v>
      </c>
      <c r="BJ114" s="463">
        <v>24154.017159466122</v>
      </c>
      <c r="BK114" s="463">
        <v>25181.398433106602</v>
      </c>
      <c r="BL114" s="463">
        <v>26395.521761816697</v>
      </c>
      <c r="BM114" s="463">
        <v>30487.826951647196</v>
      </c>
      <c r="BN114" s="463">
        <v>32155.832557061131</v>
      </c>
      <c r="BO114" s="463">
        <v>33519.39978913861</v>
      </c>
      <c r="BP114" s="463">
        <v>34516.450745058464</v>
      </c>
      <c r="BQ114" s="463">
        <v>34168.029371049524</v>
      </c>
      <c r="BR114" s="463">
        <v>33768.04941089722</v>
      </c>
      <c r="BS114" s="463">
        <v>33341.625321475112</v>
      </c>
      <c r="BT114" s="463">
        <v>31688.482655926164</v>
      </c>
      <c r="BU114" s="463">
        <v>29627.425240663993</v>
      </c>
      <c r="BV114" s="463">
        <v>26989.847700865128</v>
      </c>
      <c r="BW114" s="463">
        <v>23282.795582943334</v>
      </c>
      <c r="BX114" s="463">
        <v>20883.921522932047</v>
      </c>
      <c r="BY114" s="463">
        <v>19284.989218718336</v>
      </c>
      <c r="BZ114" s="463">
        <v>17300.129419070385</v>
      </c>
      <c r="CA114" s="463">
        <v>16495.307472386336</v>
      </c>
      <c r="CB114" s="463">
        <v>15428.438992193069</v>
      </c>
      <c r="CC114" s="463">
        <v>12346.014206836369</v>
      </c>
      <c r="CD114" s="463">
        <v>11643.398000377754</v>
      </c>
      <c r="CE114" s="463">
        <v>11741.458928966767</v>
      </c>
      <c r="CF114" s="463">
        <v>11894.928564164975</v>
      </c>
      <c r="CG114" s="463">
        <v>12242.577091004143</v>
      </c>
      <c r="CH114" s="464">
        <v>12388.055658818932</v>
      </c>
    </row>
    <row r="115" spans="1:86" s="51" customFormat="1" x14ac:dyDescent="0.25">
      <c r="A115" s="120"/>
      <c r="B115" s="238" t="s">
        <v>912</v>
      </c>
      <c r="D115" s="463" t="s">
        <v>616</v>
      </c>
      <c r="E115" s="463" t="s">
        <v>616</v>
      </c>
      <c r="F115" s="463" t="s">
        <v>616</v>
      </c>
      <c r="G115" s="463" t="s">
        <v>616</v>
      </c>
      <c r="H115" s="463" t="s">
        <v>616</v>
      </c>
      <c r="I115" s="463" t="s">
        <v>616</v>
      </c>
      <c r="J115" s="463" t="s">
        <v>616</v>
      </c>
      <c r="K115" s="463" t="s">
        <v>616</v>
      </c>
      <c r="L115" s="463" t="s">
        <v>616</v>
      </c>
      <c r="M115" s="463" t="s">
        <v>616</v>
      </c>
      <c r="N115" s="463" t="s">
        <v>616</v>
      </c>
      <c r="O115" s="463" t="s">
        <v>616</v>
      </c>
      <c r="P115" s="463" t="s">
        <v>616</v>
      </c>
      <c r="Q115" s="463" t="s">
        <v>616</v>
      </c>
      <c r="R115" s="463" t="s">
        <v>616</v>
      </c>
      <c r="S115" s="463" t="s">
        <v>616</v>
      </c>
      <c r="T115" s="463" t="s">
        <v>616</v>
      </c>
      <c r="U115" s="463" t="s">
        <v>616</v>
      </c>
      <c r="V115" s="463" t="s">
        <v>616</v>
      </c>
      <c r="W115" s="463" t="s">
        <v>616</v>
      </c>
      <c r="X115" s="463" t="s">
        <v>616</v>
      </c>
      <c r="Y115" s="463" t="s">
        <v>616</v>
      </c>
      <c r="Z115" s="463" t="s">
        <v>616</v>
      </c>
      <c r="AA115" s="463" t="s">
        <v>616</v>
      </c>
      <c r="AB115" s="463" t="s">
        <v>616</v>
      </c>
      <c r="AC115" s="463" t="s">
        <v>616</v>
      </c>
      <c r="AD115" s="463" t="s">
        <v>616</v>
      </c>
      <c r="AE115" s="463" t="s">
        <v>616</v>
      </c>
      <c r="AF115" s="463" t="s">
        <v>616</v>
      </c>
      <c r="AG115" s="463" t="s">
        <v>616</v>
      </c>
      <c r="AH115" s="463" t="s">
        <v>616</v>
      </c>
      <c r="AI115" s="463" t="s">
        <v>616</v>
      </c>
      <c r="AJ115" s="463" t="s">
        <v>616</v>
      </c>
      <c r="AK115" s="463" t="s">
        <v>616</v>
      </c>
      <c r="AL115" s="463" t="s">
        <v>616</v>
      </c>
      <c r="AM115" s="463" t="s">
        <v>616</v>
      </c>
      <c r="AN115" s="463" t="s">
        <v>616</v>
      </c>
      <c r="AO115" s="463" t="s">
        <v>616</v>
      </c>
      <c r="AP115" s="463" t="s">
        <v>616</v>
      </c>
      <c r="AQ115" s="463" t="s">
        <v>616</v>
      </c>
      <c r="AR115" s="463" t="s">
        <v>616</v>
      </c>
      <c r="AS115" s="463" t="s">
        <v>616</v>
      </c>
      <c r="AT115" s="463" t="s">
        <v>616</v>
      </c>
      <c r="AU115" s="463" t="s">
        <v>616</v>
      </c>
      <c r="AV115" s="463" t="s">
        <v>616</v>
      </c>
      <c r="AW115" s="463" t="s">
        <v>616</v>
      </c>
      <c r="AX115" s="463">
        <v>9500.7776619189153</v>
      </c>
      <c r="AY115" s="463">
        <v>10330.331601160107</v>
      </c>
      <c r="AZ115" s="463">
        <v>10686.647259393636</v>
      </c>
      <c r="BA115" s="463">
        <v>10469.657608073134</v>
      </c>
      <c r="BB115" s="463">
        <v>10300.887054619985</v>
      </c>
      <c r="BC115" s="463">
        <v>10253.445738452439</v>
      </c>
      <c r="BD115" s="463">
        <v>10479.448021116697</v>
      </c>
      <c r="BE115" s="463">
        <v>11019.412326211796</v>
      </c>
      <c r="BF115" s="463">
        <v>12435.196547153513</v>
      </c>
      <c r="BG115" s="463">
        <v>12269.568696551181</v>
      </c>
      <c r="BH115" s="463">
        <v>13776.02859284584</v>
      </c>
      <c r="BI115" s="463">
        <v>14581.423986980686</v>
      </c>
      <c r="BJ115" s="463">
        <v>15483.921008038302</v>
      </c>
      <c r="BK115" s="463">
        <v>16516.846035249702</v>
      </c>
      <c r="BL115" s="463">
        <v>18186.059446825479</v>
      </c>
      <c r="BM115" s="463">
        <v>22209.501086016084</v>
      </c>
      <c r="BN115" s="463">
        <v>24091.894692993359</v>
      </c>
      <c r="BO115" s="463">
        <v>25356.528828576949</v>
      </c>
      <c r="BP115" s="463">
        <v>26055.093882193964</v>
      </c>
      <c r="BQ115" s="463">
        <v>25783.035293597201</v>
      </c>
      <c r="BR115" s="463">
        <v>25458.341345915669</v>
      </c>
      <c r="BS115" s="463">
        <v>25157.359089692116</v>
      </c>
      <c r="BT115" s="463">
        <v>23878.982955224048</v>
      </c>
      <c r="BU115" s="463">
        <v>22413.80410146921</v>
      </c>
      <c r="BV115" s="463">
        <v>20322.64844153024</v>
      </c>
      <c r="BW115" s="463">
        <v>17277.505478682793</v>
      </c>
      <c r="BX115" s="463">
        <v>15419.456412187561</v>
      </c>
      <c r="BY115" s="463">
        <v>14165.171485661656</v>
      </c>
      <c r="BZ115" s="463">
        <v>12624.680673891369</v>
      </c>
      <c r="CA115" s="463">
        <v>11979.07413517818</v>
      </c>
      <c r="CB115" s="463">
        <v>10999.798437424453</v>
      </c>
      <c r="CC115" s="463">
        <v>8804.3991624275313</v>
      </c>
      <c r="CD115" s="463">
        <v>8378.5646248695102</v>
      </c>
      <c r="CE115" s="463">
        <v>8457.2058500752191</v>
      </c>
      <c r="CF115" s="463">
        <v>8574.5595260226801</v>
      </c>
      <c r="CG115" s="463">
        <v>8830.9096377661681</v>
      </c>
      <c r="CH115" s="464">
        <v>8938.1801031751402</v>
      </c>
    </row>
    <row r="116" spans="1:86" s="51" customFormat="1" x14ac:dyDescent="0.25">
      <c r="A116" s="120"/>
      <c r="B116" s="238" t="s">
        <v>913</v>
      </c>
      <c r="D116" s="463" t="s">
        <v>616</v>
      </c>
      <c r="E116" s="463" t="s">
        <v>616</v>
      </c>
      <c r="F116" s="463" t="s">
        <v>616</v>
      </c>
      <c r="G116" s="463" t="s">
        <v>616</v>
      </c>
      <c r="H116" s="463" t="s">
        <v>616</v>
      </c>
      <c r="I116" s="463" t="s">
        <v>616</v>
      </c>
      <c r="J116" s="463" t="s">
        <v>616</v>
      </c>
      <c r="K116" s="463" t="s">
        <v>616</v>
      </c>
      <c r="L116" s="463" t="s">
        <v>616</v>
      </c>
      <c r="M116" s="463" t="s">
        <v>616</v>
      </c>
      <c r="N116" s="463" t="s">
        <v>616</v>
      </c>
      <c r="O116" s="463" t="s">
        <v>616</v>
      </c>
      <c r="P116" s="463" t="s">
        <v>616</v>
      </c>
      <c r="Q116" s="463" t="s">
        <v>616</v>
      </c>
      <c r="R116" s="463" t="s">
        <v>616</v>
      </c>
      <c r="S116" s="463" t="s">
        <v>616</v>
      </c>
      <c r="T116" s="463" t="s">
        <v>616</v>
      </c>
      <c r="U116" s="463" t="s">
        <v>616</v>
      </c>
      <c r="V116" s="463" t="s">
        <v>616</v>
      </c>
      <c r="W116" s="463" t="s">
        <v>616</v>
      </c>
      <c r="X116" s="463" t="s">
        <v>616</v>
      </c>
      <c r="Y116" s="463" t="s">
        <v>616</v>
      </c>
      <c r="Z116" s="463" t="s">
        <v>616</v>
      </c>
      <c r="AA116" s="463" t="s">
        <v>616</v>
      </c>
      <c r="AB116" s="463" t="s">
        <v>616</v>
      </c>
      <c r="AC116" s="463" t="s">
        <v>616</v>
      </c>
      <c r="AD116" s="463" t="s">
        <v>616</v>
      </c>
      <c r="AE116" s="463" t="s">
        <v>616</v>
      </c>
      <c r="AF116" s="463" t="s">
        <v>616</v>
      </c>
      <c r="AG116" s="463" t="s">
        <v>616</v>
      </c>
      <c r="AH116" s="463" t="s">
        <v>616</v>
      </c>
      <c r="AI116" s="463" t="s">
        <v>616</v>
      </c>
      <c r="AJ116" s="463" t="s">
        <v>616</v>
      </c>
      <c r="AK116" s="463" t="s">
        <v>616</v>
      </c>
      <c r="AL116" s="463" t="s">
        <v>616</v>
      </c>
      <c r="AM116" s="463" t="s">
        <v>616</v>
      </c>
      <c r="AN116" s="463" t="s">
        <v>616</v>
      </c>
      <c r="AO116" s="463" t="s">
        <v>616</v>
      </c>
      <c r="AP116" s="463" t="s">
        <v>616</v>
      </c>
      <c r="AQ116" s="463" t="s">
        <v>616</v>
      </c>
      <c r="AR116" s="463" t="s">
        <v>616</v>
      </c>
      <c r="AS116" s="463" t="s">
        <v>616</v>
      </c>
      <c r="AT116" s="463" t="s">
        <v>616</v>
      </c>
      <c r="AU116" s="463" t="s">
        <v>616</v>
      </c>
      <c r="AV116" s="463" t="s">
        <v>616</v>
      </c>
      <c r="AW116" s="463" t="s">
        <v>616</v>
      </c>
      <c r="AX116" s="463">
        <v>209.85104629663056</v>
      </c>
      <c r="AY116" s="463">
        <v>193.27850432606067</v>
      </c>
      <c r="AZ116" s="463">
        <v>192.37604172877343</v>
      </c>
      <c r="BA116" s="463">
        <v>181.38309044683328</v>
      </c>
      <c r="BB116" s="463">
        <v>210.84224963428136</v>
      </c>
      <c r="BC116" s="463">
        <v>227.58066319428045</v>
      </c>
      <c r="BD116" s="463">
        <v>243.58515560236631</v>
      </c>
      <c r="BE116" s="463">
        <v>320.03241221395075</v>
      </c>
      <c r="BF116" s="463">
        <v>432.61608339351267</v>
      </c>
      <c r="BG116" s="463">
        <v>546.82378738449597</v>
      </c>
      <c r="BH116" s="463">
        <v>787.73367046976921</v>
      </c>
      <c r="BI116" s="463">
        <v>932.99177482561902</v>
      </c>
      <c r="BJ116" s="463">
        <v>1019.1106707188577</v>
      </c>
      <c r="BK116" s="463">
        <v>1056.6950042754952</v>
      </c>
      <c r="BL116" s="463">
        <v>940.44781909048061</v>
      </c>
      <c r="BM116" s="463">
        <v>821.03813592761344</v>
      </c>
      <c r="BN116" s="463">
        <v>689.99608937667563</v>
      </c>
      <c r="BO116" s="463">
        <v>716.73084161277075</v>
      </c>
      <c r="BP116" s="463">
        <v>760.05951019994711</v>
      </c>
      <c r="BQ116" s="463">
        <v>803.18850852335186</v>
      </c>
      <c r="BR116" s="463">
        <v>832.08776624699908</v>
      </c>
      <c r="BS116" s="463">
        <v>894.5699179062093</v>
      </c>
      <c r="BT116" s="463">
        <v>917.86486883107159</v>
      </c>
      <c r="BU116" s="463">
        <v>773.64530337670772</v>
      </c>
      <c r="BV116" s="463">
        <v>813.13447681828688</v>
      </c>
      <c r="BW116" s="463">
        <v>892.73330949930914</v>
      </c>
      <c r="BX116" s="463">
        <v>944.83720852878434</v>
      </c>
      <c r="BY116" s="463">
        <v>923.31220759804353</v>
      </c>
      <c r="BZ116" s="463">
        <v>898.45812013371506</v>
      </c>
      <c r="CA116" s="463">
        <v>919.92640748048836</v>
      </c>
      <c r="CB116" s="463">
        <v>1033.4494390358991</v>
      </c>
      <c r="CC116" s="463">
        <v>1092.5537499357945</v>
      </c>
      <c r="CD116" s="463">
        <v>1128.9026049365709</v>
      </c>
      <c r="CE116" s="463">
        <v>1168.8195638389871</v>
      </c>
      <c r="CF116" s="463">
        <v>1205.2218008895015</v>
      </c>
      <c r="CG116" s="463">
        <v>1255.288411915014</v>
      </c>
      <c r="CH116" s="464">
        <v>1280.0613933275697</v>
      </c>
    </row>
    <row r="117" spans="1:86" s="51" customFormat="1" x14ac:dyDescent="0.25">
      <c r="A117" s="120"/>
      <c r="B117" s="238" t="s">
        <v>914</v>
      </c>
      <c r="D117" s="463" t="s">
        <v>616</v>
      </c>
      <c r="E117" s="463" t="s">
        <v>616</v>
      </c>
      <c r="F117" s="463" t="s">
        <v>616</v>
      </c>
      <c r="G117" s="463" t="s">
        <v>616</v>
      </c>
      <c r="H117" s="463" t="s">
        <v>616</v>
      </c>
      <c r="I117" s="463" t="s">
        <v>616</v>
      </c>
      <c r="J117" s="463" t="s">
        <v>616</v>
      </c>
      <c r="K117" s="463" t="s">
        <v>616</v>
      </c>
      <c r="L117" s="463" t="s">
        <v>616</v>
      </c>
      <c r="M117" s="463" t="s">
        <v>616</v>
      </c>
      <c r="N117" s="463" t="s">
        <v>616</v>
      </c>
      <c r="O117" s="463" t="s">
        <v>616</v>
      </c>
      <c r="P117" s="463" t="s">
        <v>616</v>
      </c>
      <c r="Q117" s="463" t="s">
        <v>616</v>
      </c>
      <c r="R117" s="463" t="s">
        <v>616</v>
      </c>
      <c r="S117" s="463" t="s">
        <v>616</v>
      </c>
      <c r="T117" s="463" t="s">
        <v>616</v>
      </c>
      <c r="U117" s="463" t="s">
        <v>616</v>
      </c>
      <c r="V117" s="463" t="s">
        <v>616</v>
      </c>
      <c r="W117" s="463" t="s">
        <v>616</v>
      </c>
      <c r="X117" s="463" t="s">
        <v>616</v>
      </c>
      <c r="Y117" s="463" t="s">
        <v>616</v>
      </c>
      <c r="Z117" s="463" t="s">
        <v>616</v>
      </c>
      <c r="AA117" s="463" t="s">
        <v>616</v>
      </c>
      <c r="AB117" s="463" t="s">
        <v>616</v>
      </c>
      <c r="AC117" s="463" t="s">
        <v>616</v>
      </c>
      <c r="AD117" s="463" t="s">
        <v>616</v>
      </c>
      <c r="AE117" s="463" t="s">
        <v>616</v>
      </c>
      <c r="AF117" s="463" t="s">
        <v>616</v>
      </c>
      <c r="AG117" s="463" t="s">
        <v>616</v>
      </c>
      <c r="AH117" s="463" t="s">
        <v>616</v>
      </c>
      <c r="AI117" s="463" t="s">
        <v>616</v>
      </c>
      <c r="AJ117" s="463" t="s">
        <v>616</v>
      </c>
      <c r="AK117" s="463" t="s">
        <v>616</v>
      </c>
      <c r="AL117" s="463" t="s">
        <v>616</v>
      </c>
      <c r="AM117" s="463" t="s">
        <v>616</v>
      </c>
      <c r="AN117" s="463" t="s">
        <v>616</v>
      </c>
      <c r="AO117" s="463" t="s">
        <v>616</v>
      </c>
      <c r="AP117" s="463" t="s">
        <v>616</v>
      </c>
      <c r="AQ117" s="463" t="s">
        <v>616</v>
      </c>
      <c r="AR117" s="463" t="s">
        <v>616</v>
      </c>
      <c r="AS117" s="463" t="s">
        <v>616</v>
      </c>
      <c r="AT117" s="463" t="s">
        <v>616</v>
      </c>
      <c r="AU117" s="463" t="s">
        <v>616</v>
      </c>
      <c r="AV117" s="463" t="s">
        <v>616</v>
      </c>
      <c r="AW117" s="463" t="s">
        <v>616</v>
      </c>
      <c r="AX117" s="463">
        <v>1257.1495020669747</v>
      </c>
      <c r="AY117" s="463">
        <v>1226.4464048599441</v>
      </c>
      <c r="AZ117" s="463">
        <v>1245.6377839275003</v>
      </c>
      <c r="BA117" s="463">
        <v>1291.4966993476203</v>
      </c>
      <c r="BB117" s="463">
        <v>1275.15840875763</v>
      </c>
      <c r="BC117" s="463">
        <v>1256.4328346207344</v>
      </c>
      <c r="BD117" s="463">
        <v>1247.6206644089564</v>
      </c>
      <c r="BE117" s="463">
        <v>1242.6395901616293</v>
      </c>
      <c r="BF117" s="463">
        <v>1270.94513942202</v>
      </c>
      <c r="BG117" s="463">
        <v>892.89664752579074</v>
      </c>
      <c r="BH117" s="463">
        <v>8014.3175824098853</v>
      </c>
      <c r="BI117" s="463">
        <v>7751.5716464239113</v>
      </c>
      <c r="BJ117" s="463">
        <v>7650.985480708966</v>
      </c>
      <c r="BK117" s="463">
        <v>7607.8573935814056</v>
      </c>
      <c r="BL117" s="463">
        <v>7269.0144959007357</v>
      </c>
      <c r="BM117" s="463">
        <v>7457.2877297035002</v>
      </c>
      <c r="BN117" s="463">
        <v>7373.9417746910985</v>
      </c>
      <c r="BO117" s="463">
        <v>7446.1401189488915</v>
      </c>
      <c r="BP117" s="463">
        <v>7701.2973526645519</v>
      </c>
      <c r="BQ117" s="463">
        <v>7581.8055689289722</v>
      </c>
      <c r="BR117" s="463">
        <v>7477.6202987345496</v>
      </c>
      <c r="BS117" s="463">
        <v>7289.6963138767896</v>
      </c>
      <c r="BT117" s="463">
        <v>6891.6348318710379</v>
      </c>
      <c r="BU117" s="463">
        <v>6439.9758358180743</v>
      </c>
      <c r="BV117" s="463">
        <v>5854.0647825165988</v>
      </c>
      <c r="BW117" s="463">
        <v>5112.556794761228</v>
      </c>
      <c r="BX117" s="463">
        <v>4519.6279022157023</v>
      </c>
      <c r="BY117" s="463">
        <v>4196.5055254586359</v>
      </c>
      <c r="BZ117" s="463">
        <v>3776.9906250452996</v>
      </c>
      <c r="CA117" s="463">
        <v>3596.3069297276684</v>
      </c>
      <c r="CB117" s="463">
        <v>3395.1911157327149</v>
      </c>
      <c r="CC117" s="463">
        <v>2449.0612944730419</v>
      </c>
      <c r="CD117" s="463">
        <v>2135.9307705716728</v>
      </c>
      <c r="CE117" s="463">
        <v>2115.4335150525612</v>
      </c>
      <c r="CF117" s="463">
        <v>2115.1472372527933</v>
      </c>
      <c r="CG117" s="463">
        <v>2156.3790413229599</v>
      </c>
      <c r="CH117" s="464">
        <v>2169.8141623162232</v>
      </c>
    </row>
    <row r="118" spans="1:86" s="51" customFormat="1" ht="26.25" customHeight="1" x14ac:dyDescent="0.25">
      <c r="A118" s="120"/>
      <c r="B118" s="72" t="s">
        <v>871</v>
      </c>
      <c r="D118" s="463">
        <v>0</v>
      </c>
      <c r="E118" s="463">
        <v>0</v>
      </c>
      <c r="F118" s="463">
        <v>0</v>
      </c>
      <c r="G118" s="463">
        <v>0</v>
      </c>
      <c r="H118" s="463">
        <v>0</v>
      </c>
      <c r="I118" s="463">
        <v>0</v>
      </c>
      <c r="J118" s="463">
        <v>0</v>
      </c>
      <c r="K118" s="463">
        <v>0</v>
      </c>
      <c r="L118" s="463">
        <v>0</v>
      </c>
      <c r="M118" s="463">
        <v>0</v>
      </c>
      <c r="N118" s="463">
        <v>0</v>
      </c>
      <c r="O118" s="463">
        <v>0</v>
      </c>
      <c r="P118" s="463">
        <v>0</v>
      </c>
      <c r="Q118" s="463">
        <v>0</v>
      </c>
      <c r="R118" s="463">
        <v>0</v>
      </c>
      <c r="S118" s="463">
        <v>0</v>
      </c>
      <c r="T118" s="463">
        <v>0</v>
      </c>
      <c r="U118" s="463">
        <v>0</v>
      </c>
      <c r="V118" s="463">
        <v>0</v>
      </c>
      <c r="W118" s="463">
        <v>0</v>
      </c>
      <c r="X118" s="463">
        <v>0</v>
      </c>
      <c r="Y118" s="463">
        <v>0</v>
      </c>
      <c r="Z118" s="463">
        <v>0</v>
      </c>
      <c r="AA118" s="463">
        <v>0</v>
      </c>
      <c r="AB118" s="463">
        <v>0</v>
      </c>
      <c r="AC118" s="463">
        <v>0</v>
      </c>
      <c r="AD118" s="463">
        <v>0</v>
      </c>
      <c r="AE118" s="463">
        <v>0</v>
      </c>
      <c r="AF118" s="463">
        <v>0</v>
      </c>
      <c r="AG118" s="463">
        <v>0</v>
      </c>
      <c r="AH118" s="463">
        <v>0</v>
      </c>
      <c r="AI118" s="463">
        <v>0</v>
      </c>
      <c r="AJ118" s="463">
        <v>0</v>
      </c>
      <c r="AK118" s="463">
        <v>0</v>
      </c>
      <c r="AL118" s="463">
        <v>0</v>
      </c>
      <c r="AM118" s="463">
        <v>0</v>
      </c>
      <c r="AN118" s="463">
        <v>0</v>
      </c>
      <c r="AO118" s="463">
        <v>0</v>
      </c>
      <c r="AP118" s="463">
        <v>0</v>
      </c>
      <c r="AQ118" s="463">
        <v>0</v>
      </c>
      <c r="AR118" s="463">
        <v>0</v>
      </c>
      <c r="AS118" s="463">
        <v>0</v>
      </c>
      <c r="AT118" s="463">
        <v>0</v>
      </c>
      <c r="AU118" s="463">
        <v>8409.7220907671781</v>
      </c>
      <c r="AV118" s="463">
        <v>9591.1008054940812</v>
      </c>
      <c r="AW118" s="463">
        <v>10384.966158294324</v>
      </c>
      <c r="AX118" s="463">
        <v>10702.9365698826</v>
      </c>
      <c r="AY118" s="463">
        <v>10859.731275813621</v>
      </c>
      <c r="AZ118" s="463">
        <v>10761.11125677886</v>
      </c>
      <c r="BA118" s="463">
        <v>10476.192661538549</v>
      </c>
      <c r="BB118" s="463">
        <v>10100.451212027341</v>
      </c>
      <c r="BC118" s="463">
        <v>9881.1245634261395</v>
      </c>
      <c r="BD118" s="463">
        <v>9647.2447692518617</v>
      </c>
      <c r="BE118" s="463">
        <v>9420.3728735312798</v>
      </c>
      <c r="BF118" s="463">
        <v>9369.3641642108378</v>
      </c>
      <c r="BG118" s="463">
        <v>8700.5846363540641</v>
      </c>
      <c r="BH118" s="463">
        <v>622.14143987064153</v>
      </c>
      <c r="BI118" s="463">
        <v>636.44582845147886</v>
      </c>
      <c r="BJ118" s="463">
        <v>570.96323049834848</v>
      </c>
      <c r="BK118" s="463">
        <v>525.60832310059891</v>
      </c>
      <c r="BL118" s="463">
        <v>548.60276037424296</v>
      </c>
      <c r="BM118" s="463">
        <v>600.3733466487638</v>
      </c>
      <c r="BN118" s="463">
        <v>610.9253448420078</v>
      </c>
      <c r="BO118" s="463">
        <v>648.62216375638127</v>
      </c>
      <c r="BP118" s="463">
        <v>657.76160462768132</v>
      </c>
      <c r="BQ118" s="463">
        <v>678.91232359713706</v>
      </c>
      <c r="BR118" s="463">
        <v>801.7692036408796</v>
      </c>
      <c r="BS118" s="463">
        <v>887.02147325753356</v>
      </c>
      <c r="BT118" s="463">
        <v>755.86809317599</v>
      </c>
      <c r="BU118" s="463">
        <v>853.93829390515396</v>
      </c>
      <c r="BV118" s="463">
        <v>712.29449580438484</v>
      </c>
      <c r="BW118" s="463">
        <v>646.46110605851231</v>
      </c>
      <c r="BX118" s="463">
        <v>564.27384374956057</v>
      </c>
      <c r="BY118" s="463">
        <v>620.25532968758432</v>
      </c>
      <c r="BZ118" s="463">
        <v>667.46179729619143</v>
      </c>
      <c r="CA118" s="463">
        <v>783.47950189293874</v>
      </c>
      <c r="CB118" s="463">
        <v>846.65204866306669</v>
      </c>
      <c r="CC118" s="463">
        <v>805.43476825834944</v>
      </c>
      <c r="CD118" s="463">
        <v>830.84429891964828</v>
      </c>
      <c r="CE118" s="463">
        <v>848.17336342223541</v>
      </c>
      <c r="CF118" s="463">
        <v>867.43488634019866</v>
      </c>
      <c r="CG118" s="463">
        <v>897.32798113818774</v>
      </c>
      <c r="CH118" s="464">
        <v>906.80132598667149</v>
      </c>
    </row>
    <row r="119" spans="1:86" s="51" customFormat="1" x14ac:dyDescent="0.25">
      <c r="A119" s="120"/>
      <c r="B119" s="238" t="s">
        <v>915</v>
      </c>
      <c r="D119" s="463" t="s">
        <v>616</v>
      </c>
      <c r="E119" s="463" t="s">
        <v>616</v>
      </c>
      <c r="F119" s="463" t="s">
        <v>616</v>
      </c>
      <c r="G119" s="463" t="s">
        <v>616</v>
      </c>
      <c r="H119" s="463" t="s">
        <v>616</v>
      </c>
      <c r="I119" s="463" t="s">
        <v>616</v>
      </c>
      <c r="J119" s="463" t="s">
        <v>616</v>
      </c>
      <c r="K119" s="463" t="s">
        <v>616</v>
      </c>
      <c r="L119" s="463" t="s">
        <v>616</v>
      </c>
      <c r="M119" s="463" t="s">
        <v>616</v>
      </c>
      <c r="N119" s="463" t="s">
        <v>616</v>
      </c>
      <c r="O119" s="463" t="s">
        <v>616</v>
      </c>
      <c r="P119" s="463" t="s">
        <v>616</v>
      </c>
      <c r="Q119" s="463" t="s">
        <v>616</v>
      </c>
      <c r="R119" s="463" t="s">
        <v>616</v>
      </c>
      <c r="S119" s="463" t="s">
        <v>616</v>
      </c>
      <c r="T119" s="463" t="s">
        <v>616</v>
      </c>
      <c r="U119" s="463" t="s">
        <v>616</v>
      </c>
      <c r="V119" s="463" t="s">
        <v>616</v>
      </c>
      <c r="W119" s="463" t="s">
        <v>616</v>
      </c>
      <c r="X119" s="463" t="s">
        <v>616</v>
      </c>
      <c r="Y119" s="463" t="s">
        <v>616</v>
      </c>
      <c r="Z119" s="463" t="s">
        <v>616</v>
      </c>
      <c r="AA119" s="463" t="s">
        <v>616</v>
      </c>
      <c r="AB119" s="463" t="s">
        <v>616</v>
      </c>
      <c r="AC119" s="463" t="s">
        <v>616</v>
      </c>
      <c r="AD119" s="463" t="s">
        <v>616</v>
      </c>
      <c r="AE119" s="463" t="s">
        <v>616</v>
      </c>
      <c r="AF119" s="463" t="s">
        <v>616</v>
      </c>
      <c r="AG119" s="463" t="s">
        <v>616</v>
      </c>
      <c r="AH119" s="463" t="s">
        <v>616</v>
      </c>
      <c r="AI119" s="463" t="s">
        <v>616</v>
      </c>
      <c r="AJ119" s="463" t="s">
        <v>616</v>
      </c>
      <c r="AK119" s="463" t="s">
        <v>616</v>
      </c>
      <c r="AL119" s="463" t="s">
        <v>616</v>
      </c>
      <c r="AM119" s="463" t="s">
        <v>616</v>
      </c>
      <c r="AN119" s="463" t="s">
        <v>616</v>
      </c>
      <c r="AO119" s="463" t="s">
        <v>616</v>
      </c>
      <c r="AP119" s="463" t="s">
        <v>616</v>
      </c>
      <c r="AQ119" s="463" t="s">
        <v>616</v>
      </c>
      <c r="AR119" s="463" t="s">
        <v>616</v>
      </c>
      <c r="AS119" s="463" t="s">
        <v>616</v>
      </c>
      <c r="AT119" s="463" t="s">
        <v>616</v>
      </c>
      <c r="AU119" s="463">
        <v>7175.1330133252532</v>
      </c>
      <c r="AV119" s="463">
        <v>8148.3717159191901</v>
      </c>
      <c r="AW119" s="463">
        <v>8804.8630352764121</v>
      </c>
      <c r="AX119" s="463">
        <v>9065.1154809437976</v>
      </c>
      <c r="AY119" s="463">
        <v>9191.9357403274007</v>
      </c>
      <c r="AZ119" s="463">
        <v>9119.4330492465742</v>
      </c>
      <c r="BA119" s="463">
        <v>8908.8265918064935</v>
      </c>
      <c r="BB119" s="463">
        <v>8537.1834384773083</v>
      </c>
      <c r="BC119" s="463">
        <v>8286.4155283052551</v>
      </c>
      <c r="BD119" s="463">
        <v>7998.3768256118947</v>
      </c>
      <c r="BE119" s="463">
        <v>7744.5659850089351</v>
      </c>
      <c r="BF119" s="463">
        <v>7621.4584815793796</v>
      </c>
      <c r="BG119" s="463">
        <v>6981.594276328412</v>
      </c>
      <c r="BH119" s="463" t="s">
        <v>616</v>
      </c>
      <c r="BI119" s="463" t="s">
        <v>616</v>
      </c>
      <c r="BJ119" s="463" t="s">
        <v>616</v>
      </c>
      <c r="BK119" s="463" t="s">
        <v>616</v>
      </c>
      <c r="BL119" s="463" t="s">
        <v>616</v>
      </c>
      <c r="BM119" s="463" t="s">
        <v>616</v>
      </c>
      <c r="BN119" s="463" t="s">
        <v>616</v>
      </c>
      <c r="BO119" s="463" t="s">
        <v>616</v>
      </c>
      <c r="BP119" s="463" t="s">
        <v>616</v>
      </c>
      <c r="BQ119" s="463" t="s">
        <v>616</v>
      </c>
      <c r="BR119" s="463" t="s">
        <v>616</v>
      </c>
      <c r="BS119" s="463" t="s">
        <v>616</v>
      </c>
      <c r="BT119" s="463" t="s">
        <v>616</v>
      </c>
      <c r="BU119" s="463" t="s">
        <v>616</v>
      </c>
      <c r="BV119" s="463" t="s">
        <v>616</v>
      </c>
      <c r="BW119" s="463" t="s">
        <v>616</v>
      </c>
      <c r="BX119" s="463" t="s">
        <v>616</v>
      </c>
      <c r="BY119" s="463" t="s">
        <v>616</v>
      </c>
      <c r="BZ119" s="463" t="s">
        <v>616</v>
      </c>
      <c r="CA119" s="463" t="s">
        <v>616</v>
      </c>
      <c r="CB119" s="463" t="s">
        <v>616</v>
      </c>
      <c r="CC119" s="463" t="s">
        <v>616</v>
      </c>
      <c r="CD119" s="463" t="s">
        <v>616</v>
      </c>
      <c r="CE119" s="463" t="s">
        <v>616</v>
      </c>
      <c r="CF119" s="463" t="s">
        <v>616</v>
      </c>
      <c r="CG119" s="463" t="s">
        <v>616</v>
      </c>
      <c r="CH119" s="464" t="s">
        <v>616</v>
      </c>
    </row>
    <row r="120" spans="1:86" s="51" customFormat="1" x14ac:dyDescent="0.25">
      <c r="A120" s="120"/>
      <c r="B120" s="238" t="s">
        <v>916</v>
      </c>
      <c r="D120" s="463" t="s">
        <v>616</v>
      </c>
      <c r="E120" s="463" t="s">
        <v>616</v>
      </c>
      <c r="F120" s="463" t="s">
        <v>616</v>
      </c>
      <c r="G120" s="463" t="s">
        <v>616</v>
      </c>
      <c r="H120" s="463" t="s">
        <v>616</v>
      </c>
      <c r="I120" s="463" t="s">
        <v>616</v>
      </c>
      <c r="J120" s="463" t="s">
        <v>616</v>
      </c>
      <c r="K120" s="463" t="s">
        <v>616</v>
      </c>
      <c r="L120" s="463" t="s">
        <v>616</v>
      </c>
      <c r="M120" s="463" t="s">
        <v>616</v>
      </c>
      <c r="N120" s="463" t="s">
        <v>616</v>
      </c>
      <c r="O120" s="463" t="s">
        <v>616</v>
      </c>
      <c r="P120" s="463" t="s">
        <v>616</v>
      </c>
      <c r="Q120" s="463" t="s">
        <v>616</v>
      </c>
      <c r="R120" s="463" t="s">
        <v>616</v>
      </c>
      <c r="S120" s="463" t="s">
        <v>616</v>
      </c>
      <c r="T120" s="463" t="s">
        <v>616</v>
      </c>
      <c r="U120" s="463" t="s">
        <v>616</v>
      </c>
      <c r="V120" s="463" t="s">
        <v>616</v>
      </c>
      <c r="W120" s="463" t="s">
        <v>616</v>
      </c>
      <c r="X120" s="463" t="s">
        <v>616</v>
      </c>
      <c r="Y120" s="463" t="s">
        <v>616</v>
      </c>
      <c r="Z120" s="463" t="s">
        <v>616</v>
      </c>
      <c r="AA120" s="463" t="s">
        <v>616</v>
      </c>
      <c r="AB120" s="463" t="s">
        <v>616</v>
      </c>
      <c r="AC120" s="463" t="s">
        <v>616</v>
      </c>
      <c r="AD120" s="463" t="s">
        <v>616</v>
      </c>
      <c r="AE120" s="463" t="s">
        <v>616</v>
      </c>
      <c r="AF120" s="463" t="s">
        <v>616</v>
      </c>
      <c r="AG120" s="463" t="s">
        <v>616</v>
      </c>
      <c r="AH120" s="463" t="s">
        <v>616</v>
      </c>
      <c r="AI120" s="463" t="s">
        <v>616</v>
      </c>
      <c r="AJ120" s="463" t="s">
        <v>616</v>
      </c>
      <c r="AK120" s="463" t="s">
        <v>616</v>
      </c>
      <c r="AL120" s="463" t="s">
        <v>616</v>
      </c>
      <c r="AM120" s="463" t="s">
        <v>616</v>
      </c>
      <c r="AN120" s="463" t="s">
        <v>616</v>
      </c>
      <c r="AO120" s="463" t="s">
        <v>616</v>
      </c>
      <c r="AP120" s="463" t="s">
        <v>616</v>
      </c>
      <c r="AQ120" s="463" t="s">
        <v>616</v>
      </c>
      <c r="AR120" s="463" t="s">
        <v>616</v>
      </c>
      <c r="AS120" s="463" t="s">
        <v>616</v>
      </c>
      <c r="AT120" s="463" t="s">
        <v>616</v>
      </c>
      <c r="AU120" s="463">
        <v>419.2543655565409</v>
      </c>
      <c r="AV120" s="463">
        <v>480.05602836593283</v>
      </c>
      <c r="AW120" s="463">
        <v>505.56461853263988</v>
      </c>
      <c r="AX120" s="463">
        <v>532.48138033126486</v>
      </c>
      <c r="AY120" s="463">
        <v>541.8115207153993</v>
      </c>
      <c r="AZ120" s="463">
        <v>541.8344123729587</v>
      </c>
      <c r="BA120" s="463">
        <v>535.22263088205182</v>
      </c>
      <c r="BB120" s="463">
        <v>524.60451898837096</v>
      </c>
      <c r="BC120" s="463">
        <v>521.53440207017866</v>
      </c>
      <c r="BD120" s="463">
        <v>520.65257276516741</v>
      </c>
      <c r="BE120" s="463">
        <v>517.10778846085907</v>
      </c>
      <c r="BF120" s="463">
        <v>524.74232026405718</v>
      </c>
      <c r="BG120" s="463">
        <v>525.49634337955752</v>
      </c>
      <c r="BH120" s="463" t="s">
        <v>616</v>
      </c>
      <c r="BI120" s="463" t="s">
        <v>616</v>
      </c>
      <c r="BJ120" s="463" t="s">
        <v>616</v>
      </c>
      <c r="BK120" s="463" t="s">
        <v>616</v>
      </c>
      <c r="BL120" s="463" t="s">
        <v>616</v>
      </c>
      <c r="BM120" s="463" t="s">
        <v>616</v>
      </c>
      <c r="BN120" s="463" t="s">
        <v>616</v>
      </c>
      <c r="BO120" s="463" t="s">
        <v>616</v>
      </c>
      <c r="BP120" s="463" t="s">
        <v>616</v>
      </c>
      <c r="BQ120" s="463" t="s">
        <v>616</v>
      </c>
      <c r="BR120" s="463" t="s">
        <v>616</v>
      </c>
      <c r="BS120" s="463" t="s">
        <v>616</v>
      </c>
      <c r="BT120" s="463" t="s">
        <v>616</v>
      </c>
      <c r="BU120" s="463" t="s">
        <v>616</v>
      </c>
      <c r="BV120" s="463" t="s">
        <v>616</v>
      </c>
      <c r="BW120" s="463" t="s">
        <v>616</v>
      </c>
      <c r="BX120" s="463" t="s">
        <v>616</v>
      </c>
      <c r="BY120" s="463" t="s">
        <v>616</v>
      </c>
      <c r="BZ120" s="463" t="s">
        <v>616</v>
      </c>
      <c r="CA120" s="463" t="s">
        <v>616</v>
      </c>
      <c r="CB120" s="463" t="s">
        <v>616</v>
      </c>
      <c r="CC120" s="463" t="s">
        <v>616</v>
      </c>
      <c r="CD120" s="463" t="s">
        <v>616</v>
      </c>
      <c r="CE120" s="463" t="s">
        <v>616</v>
      </c>
      <c r="CF120" s="463" t="s">
        <v>616</v>
      </c>
      <c r="CG120" s="463" t="s">
        <v>616</v>
      </c>
      <c r="CH120" s="464" t="s">
        <v>616</v>
      </c>
    </row>
    <row r="121" spans="1:86" s="88" customFormat="1" ht="24.75" customHeight="1" thickBot="1" x14ac:dyDescent="0.3">
      <c r="A121" s="618"/>
      <c r="B121" s="601" t="s">
        <v>917</v>
      </c>
      <c r="C121" s="240"/>
      <c r="D121" s="470" t="s">
        <v>616</v>
      </c>
      <c r="E121" s="470" t="s">
        <v>616</v>
      </c>
      <c r="F121" s="470" t="s">
        <v>616</v>
      </c>
      <c r="G121" s="470" t="s">
        <v>616</v>
      </c>
      <c r="H121" s="470" t="s">
        <v>616</v>
      </c>
      <c r="I121" s="470" t="s">
        <v>616</v>
      </c>
      <c r="J121" s="470" t="s">
        <v>616</v>
      </c>
      <c r="K121" s="470" t="s">
        <v>616</v>
      </c>
      <c r="L121" s="470" t="s">
        <v>616</v>
      </c>
      <c r="M121" s="470" t="s">
        <v>616</v>
      </c>
      <c r="N121" s="470" t="s">
        <v>616</v>
      </c>
      <c r="O121" s="470" t="s">
        <v>616</v>
      </c>
      <c r="P121" s="470" t="s">
        <v>616</v>
      </c>
      <c r="Q121" s="470" t="s">
        <v>616</v>
      </c>
      <c r="R121" s="470" t="s">
        <v>616</v>
      </c>
      <c r="S121" s="470" t="s">
        <v>616</v>
      </c>
      <c r="T121" s="470" t="s">
        <v>616</v>
      </c>
      <c r="U121" s="470" t="s">
        <v>616</v>
      </c>
      <c r="V121" s="470" t="s">
        <v>616</v>
      </c>
      <c r="W121" s="470" t="s">
        <v>616</v>
      </c>
      <c r="X121" s="470" t="s">
        <v>616</v>
      </c>
      <c r="Y121" s="470" t="s">
        <v>616</v>
      </c>
      <c r="Z121" s="470" t="s">
        <v>616</v>
      </c>
      <c r="AA121" s="470" t="s">
        <v>616</v>
      </c>
      <c r="AB121" s="470" t="s">
        <v>616</v>
      </c>
      <c r="AC121" s="470" t="s">
        <v>616</v>
      </c>
      <c r="AD121" s="470" t="s">
        <v>616</v>
      </c>
      <c r="AE121" s="470" t="s">
        <v>616</v>
      </c>
      <c r="AF121" s="470" t="s">
        <v>616</v>
      </c>
      <c r="AG121" s="470" t="s">
        <v>616</v>
      </c>
      <c r="AH121" s="470" t="s">
        <v>616</v>
      </c>
      <c r="AI121" s="470" t="s">
        <v>616</v>
      </c>
      <c r="AJ121" s="470" t="s">
        <v>616</v>
      </c>
      <c r="AK121" s="470" t="s">
        <v>616</v>
      </c>
      <c r="AL121" s="470" t="s">
        <v>616</v>
      </c>
      <c r="AM121" s="470" t="s">
        <v>616</v>
      </c>
      <c r="AN121" s="470" t="s">
        <v>616</v>
      </c>
      <c r="AO121" s="470" t="s">
        <v>616</v>
      </c>
      <c r="AP121" s="470" t="s">
        <v>616</v>
      </c>
      <c r="AQ121" s="470" t="s">
        <v>616</v>
      </c>
      <c r="AR121" s="470" t="s">
        <v>616</v>
      </c>
      <c r="AS121" s="470" t="s">
        <v>616</v>
      </c>
      <c r="AT121" s="470" t="s">
        <v>616</v>
      </c>
      <c r="AU121" s="470">
        <v>815.33471188538442</v>
      </c>
      <c r="AV121" s="470">
        <v>962.67306120895773</v>
      </c>
      <c r="AW121" s="470">
        <v>1074.5385044852724</v>
      </c>
      <c r="AX121" s="470">
        <v>1105.3397086075367</v>
      </c>
      <c r="AY121" s="470">
        <v>1125.984014770821</v>
      </c>
      <c r="AZ121" s="470">
        <v>1099.8437951593285</v>
      </c>
      <c r="BA121" s="470">
        <v>1032.1434388500031</v>
      </c>
      <c r="BB121" s="470">
        <v>1038.6632545616606</v>
      </c>
      <c r="BC121" s="470">
        <v>1073.1746330507046</v>
      </c>
      <c r="BD121" s="470">
        <v>1128.2153708747994</v>
      </c>
      <c r="BE121" s="470">
        <v>1158.6991000614846</v>
      </c>
      <c r="BF121" s="470">
        <v>1223.1633623674009</v>
      </c>
      <c r="BG121" s="470">
        <v>1193.4940166460956</v>
      </c>
      <c r="BH121" s="470">
        <v>622.14143987064153</v>
      </c>
      <c r="BI121" s="470">
        <v>636.44582845147886</v>
      </c>
      <c r="BJ121" s="470">
        <v>570.96323049834848</v>
      </c>
      <c r="BK121" s="470">
        <v>525.60832310059891</v>
      </c>
      <c r="BL121" s="470">
        <v>548.60276037424296</v>
      </c>
      <c r="BM121" s="470">
        <v>600.3733466487638</v>
      </c>
      <c r="BN121" s="470">
        <v>610.9253448420078</v>
      </c>
      <c r="BO121" s="470">
        <v>648.62216375638127</v>
      </c>
      <c r="BP121" s="470">
        <v>657.76160462768132</v>
      </c>
      <c r="BQ121" s="470">
        <v>678.91232359713706</v>
      </c>
      <c r="BR121" s="470">
        <v>801.7692036408796</v>
      </c>
      <c r="BS121" s="470">
        <v>887.02147325753356</v>
      </c>
      <c r="BT121" s="470">
        <v>755.86809317599</v>
      </c>
      <c r="BU121" s="470">
        <v>853.93829390515396</v>
      </c>
      <c r="BV121" s="470">
        <v>712.29449580438484</v>
      </c>
      <c r="BW121" s="470">
        <v>646.46110605851231</v>
      </c>
      <c r="BX121" s="470">
        <v>564.27384374956057</v>
      </c>
      <c r="BY121" s="470">
        <v>620.25532968758432</v>
      </c>
      <c r="BZ121" s="470">
        <v>667.46179729619143</v>
      </c>
      <c r="CA121" s="470">
        <v>783.47950189293874</v>
      </c>
      <c r="CB121" s="470">
        <v>846.65204866306669</v>
      </c>
      <c r="CC121" s="470">
        <v>805.43476825834944</v>
      </c>
      <c r="CD121" s="470">
        <v>830.84429891964828</v>
      </c>
      <c r="CE121" s="470">
        <v>848.17336342223541</v>
      </c>
      <c r="CF121" s="470">
        <v>867.43488634019866</v>
      </c>
      <c r="CG121" s="470">
        <v>897.32798113818774</v>
      </c>
      <c r="CH121" s="471">
        <v>906.80132598667149</v>
      </c>
    </row>
    <row r="122" spans="1:86" s="51" customFormat="1" ht="39.75" customHeight="1" x14ac:dyDescent="0.3">
      <c r="A122" s="620"/>
      <c r="B122" s="475" t="s">
        <v>919</v>
      </c>
      <c r="C122" s="621"/>
      <c r="D122" s="477" t="s">
        <v>680</v>
      </c>
      <c r="E122" s="477" t="s">
        <v>681</v>
      </c>
      <c r="F122" s="477" t="s">
        <v>682</v>
      </c>
      <c r="G122" s="477" t="s">
        <v>683</v>
      </c>
      <c r="H122" s="477" t="s">
        <v>684</v>
      </c>
      <c r="I122" s="477" t="s">
        <v>685</v>
      </c>
      <c r="J122" s="477" t="s">
        <v>686</v>
      </c>
      <c r="K122" s="477" t="s">
        <v>687</v>
      </c>
      <c r="L122" s="477" t="s">
        <v>688</v>
      </c>
      <c r="M122" s="477" t="s">
        <v>689</v>
      </c>
      <c r="N122" s="477" t="s">
        <v>690</v>
      </c>
      <c r="O122" s="477" t="s">
        <v>691</v>
      </c>
      <c r="P122" s="477" t="s">
        <v>692</v>
      </c>
      <c r="Q122" s="477" t="s">
        <v>693</v>
      </c>
      <c r="R122" s="477" t="s">
        <v>694</v>
      </c>
      <c r="S122" s="477" t="s">
        <v>695</v>
      </c>
      <c r="T122" s="477" t="s">
        <v>696</v>
      </c>
      <c r="U122" s="477" t="s">
        <v>697</v>
      </c>
      <c r="V122" s="477" t="s">
        <v>698</v>
      </c>
      <c r="W122" s="477" t="s">
        <v>699</v>
      </c>
      <c r="X122" s="477" t="s">
        <v>700</v>
      </c>
      <c r="Y122" s="477" t="s">
        <v>701</v>
      </c>
      <c r="Z122" s="477" t="s">
        <v>702</v>
      </c>
      <c r="AA122" s="477" t="s">
        <v>703</v>
      </c>
      <c r="AB122" s="477" t="s">
        <v>704</v>
      </c>
      <c r="AC122" s="477" t="s">
        <v>705</v>
      </c>
      <c r="AD122" s="477" t="s">
        <v>706</v>
      </c>
      <c r="AE122" s="477" t="s">
        <v>707</v>
      </c>
      <c r="AF122" s="477" t="s">
        <v>708</v>
      </c>
      <c r="AG122" s="477" t="s">
        <v>709</v>
      </c>
      <c r="AH122" s="477" t="s">
        <v>710</v>
      </c>
      <c r="AI122" s="477" t="s">
        <v>711</v>
      </c>
      <c r="AJ122" s="477" t="s">
        <v>712</v>
      </c>
      <c r="AK122" s="477" t="s">
        <v>713</v>
      </c>
      <c r="AL122" s="477" t="s">
        <v>714</v>
      </c>
      <c r="AM122" s="477" t="s">
        <v>715</v>
      </c>
      <c r="AN122" s="477" t="s">
        <v>716</v>
      </c>
      <c r="AO122" s="477" t="s">
        <v>717</v>
      </c>
      <c r="AP122" s="477" t="s">
        <v>718</v>
      </c>
      <c r="AQ122" s="477" t="s">
        <v>719</v>
      </c>
      <c r="AR122" s="477" t="s">
        <v>720</v>
      </c>
      <c r="AS122" s="477" t="s">
        <v>721</v>
      </c>
      <c r="AT122" s="477" t="s">
        <v>722</v>
      </c>
      <c r="AU122" s="477" t="s">
        <v>723</v>
      </c>
      <c r="AV122" s="477" t="s">
        <v>724</v>
      </c>
      <c r="AW122" s="477" t="s">
        <v>725</v>
      </c>
      <c r="AX122" s="477" t="s">
        <v>726</v>
      </c>
      <c r="AY122" s="477" t="s">
        <v>727</v>
      </c>
      <c r="AZ122" s="477" t="s">
        <v>728</v>
      </c>
      <c r="BA122" s="477" t="s">
        <v>729</v>
      </c>
      <c r="BB122" s="477" t="s">
        <v>730</v>
      </c>
      <c r="BC122" s="477" t="s">
        <v>731</v>
      </c>
      <c r="BD122" s="477" t="s">
        <v>732</v>
      </c>
      <c r="BE122" s="477" t="s">
        <v>733</v>
      </c>
      <c r="BF122" s="477" t="s">
        <v>734</v>
      </c>
      <c r="BG122" s="477" t="s">
        <v>735</v>
      </c>
      <c r="BH122" s="477" t="s">
        <v>736</v>
      </c>
      <c r="BI122" s="477" t="s">
        <v>737</v>
      </c>
      <c r="BJ122" s="477" t="s">
        <v>738</v>
      </c>
      <c r="BK122" s="477" t="s">
        <v>739</v>
      </c>
      <c r="BL122" s="477" t="s">
        <v>740</v>
      </c>
      <c r="BM122" s="477" t="s">
        <v>741</v>
      </c>
      <c r="BN122" s="477" t="s">
        <v>742</v>
      </c>
      <c r="BO122" s="477" t="s">
        <v>743</v>
      </c>
      <c r="BP122" s="477" t="s">
        <v>744</v>
      </c>
      <c r="BQ122" s="477" t="s">
        <v>745</v>
      </c>
      <c r="BR122" s="477" t="s">
        <v>746</v>
      </c>
      <c r="BS122" s="477" t="s">
        <v>747</v>
      </c>
      <c r="BT122" s="477" t="s">
        <v>748</v>
      </c>
      <c r="BU122" s="477" t="s">
        <v>749</v>
      </c>
      <c r="BV122" s="477" t="s">
        <v>750</v>
      </c>
      <c r="BW122" s="477" t="s">
        <v>751</v>
      </c>
      <c r="BX122" s="477" t="s">
        <v>752</v>
      </c>
      <c r="BY122" s="477" t="s">
        <v>753</v>
      </c>
      <c r="BZ122" s="477" t="s">
        <v>754</v>
      </c>
      <c r="CA122" s="477" t="s">
        <v>755</v>
      </c>
      <c r="CB122" s="477" t="s">
        <v>756</v>
      </c>
      <c r="CC122" s="477" t="s">
        <v>757</v>
      </c>
      <c r="CD122" s="477" t="s">
        <v>758</v>
      </c>
      <c r="CE122" s="477" t="s">
        <v>759</v>
      </c>
      <c r="CF122" s="477" t="s">
        <v>760</v>
      </c>
      <c r="CG122" s="477" t="s">
        <v>761</v>
      </c>
      <c r="CH122" s="478" t="s">
        <v>762</v>
      </c>
    </row>
    <row r="123" spans="1:86" s="123" customFormat="1" ht="26.25" customHeight="1" x14ac:dyDescent="0.3">
      <c r="A123" s="593"/>
      <c r="B123" s="123" t="s">
        <v>276</v>
      </c>
      <c r="D123" s="458"/>
      <c r="E123" s="458"/>
      <c r="F123" s="458"/>
      <c r="G123" s="458"/>
      <c r="H123" s="458"/>
      <c r="I123" s="458"/>
      <c r="J123" s="458"/>
      <c r="K123" s="458"/>
      <c r="L123" s="458"/>
      <c r="M123" s="458"/>
      <c r="N123" s="458"/>
      <c r="O123" s="458"/>
      <c r="P123" s="458"/>
      <c r="Q123" s="458"/>
      <c r="R123" s="458"/>
      <c r="S123" s="458"/>
      <c r="T123" s="458"/>
      <c r="U123" s="458"/>
      <c r="V123" s="458"/>
      <c r="W123" s="458"/>
      <c r="X123" s="458"/>
      <c r="Y123" s="458"/>
      <c r="Z123" s="458"/>
      <c r="AA123" s="458"/>
      <c r="AB123" s="458"/>
      <c r="AC123" s="458"/>
      <c r="AD123" s="458"/>
      <c r="AE123" s="458"/>
      <c r="AF123" s="458"/>
      <c r="AG123" s="458"/>
      <c r="AH123" s="458">
        <v>3408</v>
      </c>
      <c r="AI123" s="458">
        <v>3314</v>
      </c>
      <c r="AJ123" s="458">
        <v>3556</v>
      </c>
      <c r="AK123" s="458">
        <v>4151</v>
      </c>
      <c r="AL123" s="458">
        <v>4431</v>
      </c>
      <c r="AM123" s="458">
        <v>4750</v>
      </c>
      <c r="AN123" s="458">
        <v>4825</v>
      </c>
      <c r="AO123" s="458">
        <v>4860</v>
      </c>
      <c r="AP123" s="458">
        <v>4900</v>
      </c>
      <c r="AQ123" s="458">
        <v>4860</v>
      </c>
      <c r="AR123" s="458">
        <v>3996</v>
      </c>
      <c r="AS123" s="458">
        <v>3886</v>
      </c>
      <c r="AT123" s="458">
        <v>3950</v>
      </c>
      <c r="AU123" s="458">
        <v>4120</v>
      </c>
      <c r="AV123" s="458">
        <v>4380</v>
      </c>
      <c r="AW123" s="458">
        <v>4601</v>
      </c>
      <c r="AX123" s="458">
        <v>4692</v>
      </c>
      <c r="AY123" s="458">
        <v>4757</v>
      </c>
      <c r="AZ123" s="458">
        <v>4740</v>
      </c>
      <c r="BA123" s="458">
        <v>4588</v>
      </c>
      <c r="BB123" s="458">
        <v>4423</v>
      </c>
      <c r="BC123" s="458">
        <v>4187</v>
      </c>
      <c r="BD123" s="458">
        <v>3946</v>
      </c>
      <c r="BE123" s="458">
        <v>3846</v>
      </c>
      <c r="BF123" s="458">
        <v>3807</v>
      </c>
      <c r="BG123" s="458">
        <v>3812</v>
      </c>
      <c r="BH123" s="458">
        <v>3940</v>
      </c>
      <c r="BI123" s="458">
        <v>3986</v>
      </c>
      <c r="BJ123" s="458">
        <v>4021</v>
      </c>
      <c r="BK123" s="458">
        <v>4036</v>
      </c>
      <c r="BL123" s="458">
        <v>4166</v>
      </c>
      <c r="BM123" s="458">
        <v>4547</v>
      </c>
      <c r="BN123" s="458">
        <v>4798</v>
      </c>
      <c r="BO123" s="458">
        <v>4932</v>
      </c>
      <c r="BP123" s="458">
        <v>5053</v>
      </c>
      <c r="BQ123" s="458">
        <v>5026</v>
      </c>
      <c r="BR123" s="458">
        <v>4921</v>
      </c>
      <c r="BS123" s="458">
        <v>4777</v>
      </c>
      <c r="BT123" s="458">
        <v>4594</v>
      </c>
      <c r="BU123" s="458">
        <v>4371</v>
      </c>
      <c r="BV123" s="458">
        <v>3984</v>
      </c>
      <c r="BW123" s="458">
        <v>3394</v>
      </c>
      <c r="BX123" s="458">
        <v>3008</v>
      </c>
      <c r="BY123" s="458">
        <v>2733</v>
      </c>
      <c r="BZ123" s="458">
        <v>2509</v>
      </c>
      <c r="CA123" s="458">
        <v>2351</v>
      </c>
      <c r="CB123" s="458">
        <v>2072</v>
      </c>
      <c r="CC123" s="458">
        <v>1569</v>
      </c>
      <c r="CD123" s="458">
        <v>1410</v>
      </c>
      <c r="CE123" s="458">
        <v>1396</v>
      </c>
      <c r="CF123" s="458">
        <v>1390</v>
      </c>
      <c r="CG123" s="458">
        <v>1397</v>
      </c>
      <c r="CH123" s="466">
        <v>1414</v>
      </c>
    </row>
    <row r="124" spans="1:86" s="51" customFormat="1" ht="15.6" x14ac:dyDescent="0.3">
      <c r="A124" s="615"/>
      <c r="B124" s="609" t="s">
        <v>920</v>
      </c>
      <c r="D124" s="463"/>
      <c r="E124" s="463"/>
      <c r="F124" s="463"/>
      <c r="G124" s="463"/>
      <c r="H124" s="463"/>
      <c r="I124" s="463"/>
      <c r="J124" s="463"/>
      <c r="K124" s="463"/>
      <c r="L124" s="463"/>
      <c r="M124" s="463"/>
      <c r="N124" s="463"/>
      <c r="O124" s="463"/>
      <c r="P124" s="463"/>
      <c r="Q124" s="463"/>
      <c r="R124" s="463"/>
      <c r="S124" s="463"/>
      <c r="T124" s="463"/>
      <c r="U124" s="463"/>
      <c r="V124" s="463"/>
      <c r="W124" s="463"/>
      <c r="X124" s="463"/>
      <c r="Y124" s="463"/>
      <c r="Z124" s="463"/>
      <c r="AA124" s="463"/>
      <c r="AB124" s="463"/>
      <c r="AC124" s="463"/>
      <c r="AD124" s="463"/>
      <c r="AE124" s="463"/>
      <c r="AF124" s="463"/>
      <c r="AG124" s="463"/>
      <c r="AH124" s="463"/>
      <c r="AI124" s="463"/>
      <c r="AJ124" s="463"/>
      <c r="AK124" s="463"/>
      <c r="AL124" s="463"/>
      <c r="AM124" s="463"/>
      <c r="AN124" s="463"/>
      <c r="AO124" s="463"/>
      <c r="AP124" s="463"/>
      <c r="AQ124" s="463"/>
      <c r="AR124" s="463"/>
      <c r="AS124" s="463"/>
      <c r="AT124" s="463"/>
      <c r="AU124" s="463"/>
      <c r="AV124" s="463"/>
      <c r="AW124" s="463"/>
      <c r="AX124" s="463"/>
      <c r="AY124" s="463"/>
      <c r="AZ124" s="463"/>
      <c r="BA124" s="463"/>
      <c r="BB124" s="463"/>
      <c r="BC124" s="463"/>
      <c r="BD124" s="463"/>
      <c r="BE124" s="463"/>
      <c r="BF124" s="463"/>
      <c r="BG124" s="463"/>
      <c r="BH124" s="463"/>
      <c r="BI124" s="463"/>
      <c r="BJ124" s="463"/>
      <c r="BK124" s="463"/>
      <c r="BL124" s="463">
        <v>3796</v>
      </c>
      <c r="BM124" s="463">
        <v>3966</v>
      </c>
      <c r="BN124" s="463">
        <v>4155</v>
      </c>
      <c r="BO124" s="463">
        <v>4237</v>
      </c>
      <c r="BP124" s="463">
        <v>4309</v>
      </c>
      <c r="BQ124" s="463">
        <v>4365</v>
      </c>
      <c r="BR124" s="463">
        <v>4440</v>
      </c>
      <c r="BS124" s="463">
        <v>4410</v>
      </c>
      <c r="BT124" s="463">
        <v>4287</v>
      </c>
      <c r="BU124" s="463">
        <v>4098</v>
      </c>
      <c r="BV124" s="463">
        <v>3774</v>
      </c>
      <c r="BW124" s="463">
        <v>3291</v>
      </c>
      <c r="BX124" s="463">
        <v>2936</v>
      </c>
      <c r="BY124" s="463">
        <v>2683</v>
      </c>
      <c r="BZ124" s="463">
        <v>2479</v>
      </c>
      <c r="CA124" s="463">
        <v>2331</v>
      </c>
      <c r="CB124" s="463">
        <v>2062</v>
      </c>
      <c r="CC124" s="463">
        <v>1569</v>
      </c>
      <c r="CD124" s="463">
        <v>1410</v>
      </c>
      <c r="CE124" s="463">
        <v>1396</v>
      </c>
      <c r="CF124" s="463">
        <v>1390</v>
      </c>
      <c r="CG124" s="463">
        <v>1397</v>
      </c>
      <c r="CH124" s="464">
        <v>1414</v>
      </c>
    </row>
    <row r="125" spans="1:86" s="51" customFormat="1" ht="15.6" x14ac:dyDescent="0.3">
      <c r="A125" s="615"/>
      <c r="B125" s="609" t="s">
        <v>921</v>
      </c>
      <c r="D125" s="463"/>
      <c r="E125" s="463"/>
      <c r="F125" s="463"/>
      <c r="G125" s="463"/>
      <c r="H125" s="463"/>
      <c r="I125" s="463"/>
      <c r="J125" s="463"/>
      <c r="K125" s="463"/>
      <c r="L125" s="463"/>
      <c r="M125" s="463"/>
      <c r="N125" s="463"/>
      <c r="O125" s="463"/>
      <c r="P125" s="463"/>
      <c r="Q125" s="463"/>
      <c r="R125" s="463"/>
      <c r="S125" s="463"/>
      <c r="T125" s="463"/>
      <c r="U125" s="463"/>
      <c r="V125" s="463"/>
      <c r="W125" s="463"/>
      <c r="X125" s="463"/>
      <c r="Y125" s="463"/>
      <c r="Z125" s="463"/>
      <c r="AA125" s="463"/>
      <c r="AB125" s="463"/>
      <c r="AC125" s="463"/>
      <c r="AD125" s="463"/>
      <c r="AE125" s="463"/>
      <c r="AF125" s="463"/>
      <c r="AG125" s="463"/>
      <c r="AH125" s="463"/>
      <c r="AI125" s="463"/>
      <c r="AJ125" s="463"/>
      <c r="AK125" s="463"/>
      <c r="AL125" s="463"/>
      <c r="AM125" s="463"/>
      <c r="AN125" s="463"/>
      <c r="AO125" s="463"/>
      <c r="AP125" s="463"/>
      <c r="AQ125" s="463"/>
      <c r="AR125" s="463"/>
      <c r="AS125" s="463"/>
      <c r="AT125" s="463"/>
      <c r="AU125" s="463"/>
      <c r="AV125" s="463"/>
      <c r="AW125" s="463"/>
      <c r="AX125" s="463"/>
      <c r="AY125" s="463"/>
      <c r="AZ125" s="463"/>
      <c r="BA125" s="463"/>
      <c r="BB125" s="463"/>
      <c r="BC125" s="463"/>
      <c r="BD125" s="463"/>
      <c r="BE125" s="463"/>
      <c r="BF125" s="463"/>
      <c r="BG125" s="463"/>
      <c r="BH125" s="463"/>
      <c r="BI125" s="463"/>
      <c r="BJ125" s="463"/>
      <c r="BK125" s="463"/>
      <c r="BL125" s="463">
        <v>370</v>
      </c>
      <c r="BM125" s="463">
        <v>580</v>
      </c>
      <c r="BN125" s="463">
        <v>643</v>
      </c>
      <c r="BO125" s="463">
        <v>696</v>
      </c>
      <c r="BP125" s="463">
        <v>744</v>
      </c>
      <c r="BQ125" s="463">
        <v>661</v>
      </c>
      <c r="BR125" s="463">
        <v>481</v>
      </c>
      <c r="BS125" s="463">
        <v>367</v>
      </c>
      <c r="BT125" s="463">
        <v>307</v>
      </c>
      <c r="BU125" s="463">
        <v>273</v>
      </c>
      <c r="BV125" s="463">
        <v>210</v>
      </c>
      <c r="BW125" s="463">
        <v>103</v>
      </c>
      <c r="BX125" s="463">
        <v>72</v>
      </c>
      <c r="BY125" s="463">
        <v>50</v>
      </c>
      <c r="BZ125" s="463">
        <v>31</v>
      </c>
      <c r="CA125" s="463">
        <v>20</v>
      </c>
      <c r="CB125" s="463">
        <v>10</v>
      </c>
      <c r="CC125" s="463">
        <v>0</v>
      </c>
      <c r="CD125" s="463">
        <v>0</v>
      </c>
      <c r="CE125" s="463">
        <v>0</v>
      </c>
      <c r="CF125" s="463">
        <v>0</v>
      </c>
      <c r="CG125" s="463">
        <v>0</v>
      </c>
      <c r="CH125" s="464">
        <v>0</v>
      </c>
    </row>
    <row r="126" spans="1:86" s="51" customFormat="1" ht="23.25" customHeight="1" x14ac:dyDescent="0.25">
      <c r="A126" s="615"/>
      <c r="B126" s="609" t="s">
        <v>882</v>
      </c>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3"/>
      <c r="AD126" s="463"/>
      <c r="AE126" s="463"/>
      <c r="AF126" s="463"/>
      <c r="AG126" s="463"/>
      <c r="AH126" s="463"/>
      <c r="AI126" s="463"/>
      <c r="AJ126" s="463"/>
      <c r="AK126" s="463"/>
      <c r="AL126" s="463"/>
      <c r="AM126" s="463"/>
      <c r="AN126" s="463"/>
      <c r="AO126" s="463"/>
      <c r="AP126" s="463"/>
      <c r="AQ126" s="463"/>
      <c r="AR126" s="463"/>
      <c r="AS126" s="463"/>
      <c r="AT126" s="463"/>
      <c r="AU126" s="463"/>
      <c r="AV126" s="463"/>
      <c r="AW126" s="463"/>
      <c r="AX126" s="463"/>
      <c r="AY126" s="463"/>
      <c r="AZ126" s="463"/>
      <c r="BA126" s="463"/>
      <c r="BB126" s="463"/>
      <c r="BC126" s="463"/>
      <c r="BD126" s="463"/>
      <c r="BE126" s="463"/>
      <c r="BF126" s="463"/>
      <c r="BG126" s="463"/>
      <c r="BH126" s="463"/>
      <c r="BI126" s="463"/>
      <c r="BJ126" s="463"/>
      <c r="BK126" s="463"/>
      <c r="BL126" s="463"/>
      <c r="BM126" s="463"/>
      <c r="BN126" s="463"/>
      <c r="BO126" s="463"/>
      <c r="BP126" s="463"/>
      <c r="BQ126" s="463"/>
      <c r="BR126" s="463"/>
      <c r="BS126" s="463"/>
      <c r="BT126" s="463"/>
      <c r="BU126" s="463"/>
      <c r="BV126" s="463"/>
      <c r="BW126" s="463">
        <v>1380</v>
      </c>
      <c r="BX126" s="463">
        <v>2366</v>
      </c>
      <c r="BY126" s="463">
        <v>2673</v>
      </c>
      <c r="BZ126" s="463">
        <v>2871</v>
      </c>
      <c r="CA126" s="463">
        <v>3129</v>
      </c>
      <c r="CB126" s="463">
        <v>3578</v>
      </c>
      <c r="CC126" s="463">
        <v>4247</v>
      </c>
      <c r="CD126" s="463">
        <v>4536</v>
      </c>
      <c r="CE126" s="463">
        <v>4564</v>
      </c>
      <c r="CF126" s="463">
        <v>4578</v>
      </c>
      <c r="CG126" s="463">
        <v>4609</v>
      </c>
      <c r="CH126" s="464">
        <v>4658</v>
      </c>
    </row>
    <row r="127" spans="1:86" s="51" customFormat="1" ht="26.25" customHeight="1" x14ac:dyDescent="0.25">
      <c r="A127" s="120"/>
      <c r="B127" s="74" t="s">
        <v>883</v>
      </c>
      <c r="D127" s="463"/>
      <c r="E127" s="463"/>
      <c r="F127" s="463"/>
      <c r="G127" s="463"/>
      <c r="H127" s="463"/>
      <c r="I127" s="463"/>
      <c r="J127" s="463"/>
      <c r="K127" s="463"/>
      <c r="L127" s="463"/>
      <c r="M127" s="463"/>
      <c r="N127" s="463"/>
      <c r="O127" s="463"/>
      <c r="P127" s="463"/>
      <c r="Q127" s="463"/>
      <c r="R127" s="463"/>
      <c r="S127" s="463"/>
      <c r="T127" s="463"/>
      <c r="U127" s="463"/>
      <c r="V127" s="463"/>
      <c r="W127" s="463"/>
      <c r="X127" s="463"/>
      <c r="Y127" s="463"/>
      <c r="Z127" s="463"/>
      <c r="AA127" s="463"/>
      <c r="AB127" s="463"/>
      <c r="AC127" s="463"/>
      <c r="AD127" s="463"/>
      <c r="AE127" s="463"/>
      <c r="AF127" s="463"/>
      <c r="AG127" s="463"/>
      <c r="AH127" s="463"/>
      <c r="AI127" s="463"/>
      <c r="AJ127" s="463"/>
      <c r="AK127" s="463"/>
      <c r="AL127" s="463"/>
      <c r="AM127" s="463"/>
      <c r="AN127" s="463"/>
      <c r="AO127" s="463"/>
      <c r="AP127" s="463"/>
      <c r="AQ127" s="463"/>
      <c r="AR127" s="463"/>
      <c r="AS127" s="463"/>
      <c r="AT127" s="463"/>
      <c r="AU127" s="463"/>
      <c r="AV127" s="463"/>
      <c r="AW127" s="463"/>
      <c r="AX127" s="463"/>
      <c r="AY127" s="463"/>
      <c r="AZ127" s="463"/>
      <c r="BA127" s="463"/>
      <c r="BB127" s="463"/>
      <c r="BC127" s="463"/>
      <c r="BD127" s="463"/>
      <c r="BE127" s="463"/>
      <c r="BF127" s="463"/>
      <c r="BG127" s="463"/>
      <c r="BH127" s="463"/>
      <c r="BI127" s="463"/>
      <c r="BJ127" s="463"/>
      <c r="BK127" s="463"/>
      <c r="BL127" s="463"/>
      <c r="BM127" s="463"/>
      <c r="BN127" s="463"/>
      <c r="BO127" s="463"/>
      <c r="BP127" s="463"/>
      <c r="BQ127" s="463"/>
      <c r="BR127" s="463"/>
      <c r="BS127" s="463"/>
      <c r="BT127" s="463"/>
      <c r="BU127" s="463"/>
      <c r="BV127" s="463"/>
      <c r="BW127" s="463"/>
      <c r="BX127" s="463"/>
      <c r="BY127" s="463"/>
      <c r="BZ127" s="463"/>
      <c r="CA127" s="463"/>
      <c r="CB127" s="463"/>
      <c r="CC127" s="463"/>
      <c r="CD127" s="463"/>
      <c r="CE127" s="463"/>
      <c r="CF127" s="463"/>
      <c r="CG127" s="463"/>
      <c r="CH127" s="464"/>
    </row>
    <row r="128" spans="1:86" s="51" customFormat="1" ht="15.6" x14ac:dyDescent="0.3">
      <c r="A128" s="120"/>
      <c r="B128" s="609" t="s">
        <v>884</v>
      </c>
      <c r="D128" s="463"/>
      <c r="E128" s="463"/>
      <c r="F128" s="463"/>
      <c r="G128" s="463"/>
      <c r="H128" s="463"/>
      <c r="I128" s="463"/>
      <c r="J128" s="463"/>
      <c r="K128" s="463"/>
      <c r="L128" s="463"/>
      <c r="M128" s="463"/>
      <c r="N128" s="463"/>
      <c r="O128" s="463"/>
      <c r="P128" s="463"/>
      <c r="Q128" s="463"/>
      <c r="R128" s="463"/>
      <c r="S128" s="463"/>
      <c r="T128" s="463"/>
      <c r="U128" s="463"/>
      <c r="V128" s="463"/>
      <c r="W128" s="463"/>
      <c r="X128" s="463"/>
      <c r="Y128" s="463"/>
      <c r="Z128" s="463"/>
      <c r="AA128" s="463"/>
      <c r="AB128" s="463"/>
      <c r="AC128" s="463"/>
      <c r="AD128" s="463"/>
      <c r="AE128" s="463"/>
      <c r="AF128" s="463"/>
      <c r="AG128" s="463"/>
      <c r="AH128" s="463">
        <v>2667</v>
      </c>
      <c r="AI128" s="463">
        <v>2625</v>
      </c>
      <c r="AJ128" s="463">
        <v>2843</v>
      </c>
      <c r="AK128" s="463">
        <v>3354</v>
      </c>
      <c r="AL128" s="463">
        <v>3580</v>
      </c>
      <c r="AM128" s="463">
        <v>3735</v>
      </c>
      <c r="AN128" s="463">
        <v>3745</v>
      </c>
      <c r="AO128" s="463">
        <v>3710</v>
      </c>
      <c r="AP128" s="463">
        <v>3720</v>
      </c>
      <c r="AQ128" s="463">
        <v>3665</v>
      </c>
      <c r="AR128" s="463">
        <v>3082</v>
      </c>
      <c r="AS128" s="463">
        <v>2938</v>
      </c>
      <c r="AT128" s="463">
        <v>2922</v>
      </c>
      <c r="AU128" s="463">
        <v>2967</v>
      </c>
      <c r="AV128" s="463">
        <v>3034</v>
      </c>
      <c r="AW128" s="463">
        <v>3053</v>
      </c>
      <c r="AX128" s="463">
        <v>3006</v>
      </c>
      <c r="AY128" s="463">
        <v>2939</v>
      </c>
      <c r="AZ128" s="463">
        <v>2868</v>
      </c>
      <c r="BA128" s="463">
        <v>2754</v>
      </c>
      <c r="BB128" s="463">
        <v>2628</v>
      </c>
      <c r="BC128" s="463">
        <v>2438</v>
      </c>
      <c r="BD128" s="463">
        <v>2230</v>
      </c>
      <c r="BE128" s="463">
        <v>2093</v>
      </c>
      <c r="BF128" s="463">
        <v>1993</v>
      </c>
      <c r="BG128" s="463">
        <v>1824</v>
      </c>
      <c r="BH128" s="463">
        <v>1808</v>
      </c>
      <c r="BI128" s="463">
        <v>1753</v>
      </c>
      <c r="BJ128" s="463">
        <v>1674</v>
      </c>
      <c r="BK128" s="463">
        <v>1581</v>
      </c>
      <c r="BL128" s="463">
        <v>1533</v>
      </c>
      <c r="BM128" s="463">
        <v>1512</v>
      </c>
      <c r="BN128" s="463">
        <v>1502</v>
      </c>
      <c r="BO128" s="463">
        <v>1464</v>
      </c>
      <c r="BP128" s="463">
        <v>1455</v>
      </c>
      <c r="BQ128" s="463">
        <v>1428</v>
      </c>
      <c r="BR128" s="463">
        <v>1397</v>
      </c>
      <c r="BS128" s="463">
        <v>1344</v>
      </c>
      <c r="BT128" s="463">
        <v>1300</v>
      </c>
      <c r="BU128" s="463">
        <v>1243</v>
      </c>
      <c r="BV128" s="463">
        <v>1148</v>
      </c>
      <c r="BW128" s="463">
        <v>1012</v>
      </c>
      <c r="BX128" s="463">
        <v>921</v>
      </c>
      <c r="BY128" s="463">
        <v>848</v>
      </c>
      <c r="BZ128" s="463">
        <v>792</v>
      </c>
      <c r="CA128" s="463">
        <v>752</v>
      </c>
      <c r="CB128" s="463">
        <v>685</v>
      </c>
      <c r="CC128" s="463">
        <v>529</v>
      </c>
      <c r="CD128" s="463">
        <v>475</v>
      </c>
      <c r="CE128" s="463">
        <v>472</v>
      </c>
      <c r="CF128" s="463">
        <v>472</v>
      </c>
      <c r="CG128" s="463">
        <v>477</v>
      </c>
      <c r="CH128" s="464">
        <v>485</v>
      </c>
    </row>
    <row r="129" spans="1:86" s="51" customFormat="1" ht="15.6" x14ac:dyDescent="0.3">
      <c r="A129" s="120"/>
      <c r="B129" s="609" t="s">
        <v>885</v>
      </c>
      <c r="D129" s="463"/>
      <c r="E129" s="463"/>
      <c r="F129" s="463"/>
      <c r="G129" s="463"/>
      <c r="H129" s="463"/>
      <c r="I129" s="463"/>
      <c r="J129" s="463"/>
      <c r="K129" s="463"/>
      <c r="L129" s="463"/>
      <c r="M129" s="463"/>
      <c r="N129" s="463"/>
      <c r="O129" s="463"/>
      <c r="P129" s="463"/>
      <c r="Q129" s="463"/>
      <c r="R129" s="463"/>
      <c r="S129" s="463"/>
      <c r="T129" s="463"/>
      <c r="U129" s="463"/>
      <c r="V129" s="463"/>
      <c r="W129" s="463"/>
      <c r="X129" s="463"/>
      <c r="Y129" s="463"/>
      <c r="Z129" s="463"/>
      <c r="AA129" s="463"/>
      <c r="AB129" s="463"/>
      <c r="AC129" s="463"/>
      <c r="AD129" s="463"/>
      <c r="AE129" s="463"/>
      <c r="AF129" s="463"/>
      <c r="AG129" s="463"/>
      <c r="AH129" s="463"/>
      <c r="AI129" s="463"/>
      <c r="AJ129" s="463"/>
      <c r="AK129" s="463"/>
      <c r="AL129" s="463"/>
      <c r="AM129" s="463"/>
      <c r="AN129" s="463"/>
      <c r="AO129" s="463"/>
      <c r="AP129" s="463"/>
      <c r="AQ129" s="463"/>
      <c r="AR129" s="463"/>
      <c r="AS129" s="463"/>
      <c r="AT129" s="463"/>
      <c r="AU129" s="463"/>
      <c r="AV129" s="463">
        <v>354</v>
      </c>
      <c r="AW129" s="463">
        <v>449</v>
      </c>
      <c r="AX129" s="463">
        <v>546</v>
      </c>
      <c r="AY129" s="463">
        <v>649</v>
      </c>
      <c r="AZ129" s="463">
        <v>743</v>
      </c>
      <c r="BA129" s="463">
        <v>802</v>
      </c>
      <c r="BB129" s="463">
        <v>851</v>
      </c>
      <c r="BC129" s="463">
        <v>897</v>
      </c>
      <c r="BD129" s="463">
        <v>945</v>
      </c>
      <c r="BE129" s="463">
        <v>1026</v>
      </c>
      <c r="BF129" s="463">
        <v>1103</v>
      </c>
      <c r="BG129" s="463">
        <v>1266</v>
      </c>
      <c r="BH129" s="463">
        <v>1355</v>
      </c>
      <c r="BI129" s="463">
        <v>1416</v>
      </c>
      <c r="BJ129" s="463">
        <v>1480</v>
      </c>
      <c r="BK129" s="463">
        <v>1520</v>
      </c>
      <c r="BL129" s="463">
        <v>1583</v>
      </c>
      <c r="BM129" s="463">
        <v>1715</v>
      </c>
      <c r="BN129" s="463">
        <v>1804</v>
      </c>
      <c r="BO129" s="463">
        <v>1882</v>
      </c>
      <c r="BP129" s="463">
        <v>1939</v>
      </c>
      <c r="BQ129" s="463">
        <v>1933</v>
      </c>
      <c r="BR129" s="463">
        <v>1915</v>
      </c>
      <c r="BS129" s="463">
        <v>1913</v>
      </c>
      <c r="BT129" s="463">
        <v>1870</v>
      </c>
      <c r="BU129" s="463">
        <v>1810</v>
      </c>
      <c r="BV129" s="463">
        <v>2836</v>
      </c>
      <c r="BW129" s="463">
        <v>1493</v>
      </c>
      <c r="BX129" s="463">
        <v>1353</v>
      </c>
      <c r="BY129" s="463">
        <v>1250</v>
      </c>
      <c r="BZ129" s="463">
        <v>1164</v>
      </c>
      <c r="CA129" s="463">
        <v>1107</v>
      </c>
      <c r="CB129" s="463">
        <v>992</v>
      </c>
      <c r="CC129" s="463">
        <v>756</v>
      </c>
      <c r="CD129" s="463">
        <v>678</v>
      </c>
      <c r="CE129" s="463">
        <v>668</v>
      </c>
      <c r="CF129" s="463">
        <v>663</v>
      </c>
      <c r="CG129" s="463">
        <v>663</v>
      </c>
      <c r="CH129" s="464">
        <v>668</v>
      </c>
    </row>
    <row r="130" spans="1:86" s="51" customFormat="1" ht="15.6" x14ac:dyDescent="0.3">
      <c r="A130" s="120"/>
      <c r="B130" s="609" t="s">
        <v>886</v>
      </c>
      <c r="D130" s="463"/>
      <c r="E130" s="463"/>
      <c r="F130" s="463"/>
      <c r="G130" s="463"/>
      <c r="H130" s="463"/>
      <c r="I130" s="463"/>
      <c r="J130" s="463"/>
      <c r="K130" s="463"/>
      <c r="L130" s="463"/>
      <c r="M130" s="463"/>
      <c r="N130" s="463"/>
      <c r="O130" s="463"/>
      <c r="P130" s="463"/>
      <c r="Q130" s="463"/>
      <c r="R130" s="463"/>
      <c r="S130" s="463"/>
      <c r="T130" s="463"/>
      <c r="U130" s="463"/>
      <c r="V130" s="463"/>
      <c r="W130" s="463"/>
      <c r="X130" s="463"/>
      <c r="Y130" s="463"/>
      <c r="Z130" s="463"/>
      <c r="AA130" s="463"/>
      <c r="AB130" s="463"/>
      <c r="AC130" s="463"/>
      <c r="AD130" s="463"/>
      <c r="AE130" s="463"/>
      <c r="AF130" s="463"/>
      <c r="AG130" s="463"/>
      <c r="AH130" s="463"/>
      <c r="AI130" s="463"/>
      <c r="AJ130" s="463"/>
      <c r="AK130" s="463"/>
      <c r="AL130" s="463"/>
      <c r="AM130" s="463"/>
      <c r="AN130" s="463"/>
      <c r="AO130" s="463"/>
      <c r="AP130" s="463"/>
      <c r="AQ130" s="463"/>
      <c r="AR130" s="463"/>
      <c r="AS130" s="463"/>
      <c r="AT130" s="463"/>
      <c r="AU130" s="463"/>
      <c r="AV130" s="463">
        <v>992</v>
      </c>
      <c r="AW130" s="463">
        <v>1100</v>
      </c>
      <c r="AX130" s="463">
        <v>1140</v>
      </c>
      <c r="AY130" s="463">
        <v>1168</v>
      </c>
      <c r="AZ130" s="463">
        <v>1128</v>
      </c>
      <c r="BA130" s="463">
        <v>1032</v>
      </c>
      <c r="BB130" s="463">
        <v>945</v>
      </c>
      <c r="BC130" s="463">
        <v>852</v>
      </c>
      <c r="BD130" s="463">
        <v>771</v>
      </c>
      <c r="BE130" s="463">
        <v>727</v>
      </c>
      <c r="BF130" s="463">
        <v>711</v>
      </c>
      <c r="BG130" s="463">
        <v>722</v>
      </c>
      <c r="BH130" s="463">
        <v>777</v>
      </c>
      <c r="BI130" s="463">
        <v>817</v>
      </c>
      <c r="BJ130" s="463">
        <v>868</v>
      </c>
      <c r="BK130" s="463">
        <v>934</v>
      </c>
      <c r="BL130" s="463">
        <v>1049</v>
      </c>
      <c r="BM130" s="463">
        <v>1320</v>
      </c>
      <c r="BN130" s="463">
        <v>1492</v>
      </c>
      <c r="BO130" s="463">
        <v>1586</v>
      </c>
      <c r="BP130" s="463">
        <v>1659</v>
      </c>
      <c r="BQ130" s="463">
        <v>1665</v>
      </c>
      <c r="BR130" s="463">
        <v>1609</v>
      </c>
      <c r="BS130" s="463">
        <v>1520</v>
      </c>
      <c r="BT130" s="463">
        <v>1424</v>
      </c>
      <c r="BU130" s="463">
        <v>1318</v>
      </c>
      <c r="BV130" s="463">
        <v>1694</v>
      </c>
      <c r="BW130" s="463">
        <v>889</v>
      </c>
      <c r="BX130" s="463">
        <v>734</v>
      </c>
      <c r="BY130" s="463">
        <v>635</v>
      </c>
      <c r="BZ130" s="463">
        <v>554</v>
      </c>
      <c r="CA130" s="463">
        <v>492</v>
      </c>
      <c r="CB130" s="463">
        <v>395</v>
      </c>
      <c r="CC130" s="463">
        <v>284</v>
      </c>
      <c r="CD130" s="463">
        <v>257</v>
      </c>
      <c r="CE130" s="463">
        <v>255</v>
      </c>
      <c r="CF130" s="463">
        <v>255</v>
      </c>
      <c r="CG130" s="463">
        <v>257</v>
      </c>
      <c r="CH130" s="464">
        <v>262</v>
      </c>
    </row>
    <row r="131" spans="1:86" s="51" customFormat="1" ht="15.6" x14ac:dyDescent="0.3">
      <c r="A131" s="120"/>
      <c r="B131" s="611" t="s">
        <v>887</v>
      </c>
      <c r="D131" s="463"/>
      <c r="E131" s="463"/>
      <c r="F131" s="463"/>
      <c r="G131" s="463"/>
      <c r="H131" s="463"/>
      <c r="I131" s="463"/>
      <c r="J131" s="463"/>
      <c r="K131" s="463"/>
      <c r="L131" s="463"/>
      <c r="M131" s="463"/>
      <c r="N131" s="463"/>
      <c r="O131" s="463"/>
      <c r="P131" s="463"/>
      <c r="Q131" s="463"/>
      <c r="R131" s="463"/>
      <c r="S131" s="463"/>
      <c r="T131" s="463"/>
      <c r="U131" s="463"/>
      <c r="V131" s="463"/>
      <c r="W131" s="463"/>
      <c r="X131" s="463"/>
      <c r="Y131" s="463"/>
      <c r="Z131" s="463"/>
      <c r="AA131" s="463"/>
      <c r="AB131" s="463"/>
      <c r="AC131" s="463"/>
      <c r="AD131" s="463"/>
      <c r="AE131" s="463"/>
      <c r="AF131" s="463"/>
      <c r="AG131" s="463"/>
      <c r="AH131" s="463"/>
      <c r="AI131" s="463"/>
      <c r="AJ131" s="463"/>
      <c r="AK131" s="463"/>
      <c r="AL131" s="463"/>
      <c r="AM131" s="463"/>
      <c r="AN131" s="463"/>
      <c r="AO131" s="463"/>
      <c r="AP131" s="463"/>
      <c r="AQ131" s="463"/>
      <c r="AR131" s="463"/>
      <c r="AS131" s="463"/>
      <c r="AT131" s="463"/>
      <c r="AU131" s="463"/>
      <c r="AV131" s="463"/>
      <c r="AW131" s="463"/>
      <c r="AX131" s="463"/>
      <c r="AY131" s="463"/>
      <c r="AZ131" s="463"/>
      <c r="BA131" s="463"/>
      <c r="BB131" s="463"/>
      <c r="BC131" s="463"/>
      <c r="BD131" s="463"/>
      <c r="BE131" s="463"/>
      <c r="BF131" s="463"/>
      <c r="BG131" s="463"/>
      <c r="BH131" s="463">
        <v>60</v>
      </c>
      <c r="BI131" s="463">
        <v>60</v>
      </c>
      <c r="BJ131" s="463">
        <v>70</v>
      </c>
      <c r="BK131" s="463">
        <v>70</v>
      </c>
      <c r="BL131" s="463">
        <v>360</v>
      </c>
      <c r="BM131" s="463">
        <v>787</v>
      </c>
      <c r="BN131" s="463">
        <v>1067</v>
      </c>
      <c r="BO131" s="463">
        <v>1242</v>
      </c>
      <c r="BP131" s="463">
        <v>1358</v>
      </c>
      <c r="BQ131" s="463">
        <v>1402</v>
      </c>
      <c r="BR131" s="463">
        <v>1379</v>
      </c>
      <c r="BS131" s="463">
        <v>1318</v>
      </c>
      <c r="BT131" s="463">
        <v>1243</v>
      </c>
      <c r="BU131" s="463">
        <v>1151</v>
      </c>
      <c r="BV131" s="463">
        <v>1142</v>
      </c>
      <c r="BW131" s="463">
        <v>679</v>
      </c>
      <c r="BX131" s="463">
        <v>564</v>
      </c>
      <c r="BY131" s="463">
        <v>491</v>
      </c>
      <c r="BZ131" s="463">
        <v>431</v>
      </c>
      <c r="CA131" s="463">
        <v>393</v>
      </c>
      <c r="CB131" s="463">
        <v>306</v>
      </c>
      <c r="CC131" s="463">
        <v>208</v>
      </c>
      <c r="CD131" s="463">
        <v>188</v>
      </c>
      <c r="CE131" s="463">
        <v>187</v>
      </c>
      <c r="CF131" s="463">
        <v>187</v>
      </c>
      <c r="CG131" s="463">
        <v>189</v>
      </c>
      <c r="CH131" s="464">
        <v>192</v>
      </c>
    </row>
    <row r="132" spans="1:86" s="51" customFormat="1" ht="25.5" customHeight="1" x14ac:dyDescent="0.3">
      <c r="A132" s="120"/>
      <c r="B132" s="609" t="s">
        <v>888</v>
      </c>
      <c r="D132" s="463"/>
      <c r="E132" s="463"/>
      <c r="F132" s="463"/>
      <c r="G132" s="463"/>
      <c r="H132" s="463"/>
      <c r="I132" s="463"/>
      <c r="J132" s="463"/>
      <c r="K132" s="463"/>
      <c r="L132" s="463"/>
      <c r="M132" s="463"/>
      <c r="N132" s="463"/>
      <c r="O132" s="463"/>
      <c r="P132" s="463"/>
      <c r="Q132" s="463"/>
      <c r="R132" s="463"/>
      <c r="S132" s="463"/>
      <c r="T132" s="463"/>
      <c r="U132" s="463"/>
      <c r="V132" s="463"/>
      <c r="W132" s="463"/>
      <c r="X132" s="463"/>
      <c r="Y132" s="463"/>
      <c r="Z132" s="463"/>
      <c r="AA132" s="463"/>
      <c r="AB132" s="463"/>
      <c r="AC132" s="463"/>
      <c r="AD132" s="463"/>
      <c r="AE132" s="463"/>
      <c r="AF132" s="463"/>
      <c r="AG132" s="463"/>
      <c r="AH132" s="463"/>
      <c r="AI132" s="463"/>
      <c r="AJ132" s="463"/>
      <c r="AK132" s="463"/>
      <c r="AL132" s="463"/>
      <c r="AM132" s="463"/>
      <c r="AN132" s="463"/>
      <c r="AO132" s="463"/>
      <c r="AP132" s="463"/>
      <c r="AQ132" s="463"/>
      <c r="AR132" s="463"/>
      <c r="AS132" s="463"/>
      <c r="AT132" s="463"/>
      <c r="AU132" s="463"/>
      <c r="AV132" s="463"/>
      <c r="AW132" s="463"/>
      <c r="AX132" s="463"/>
      <c r="AY132" s="463"/>
      <c r="AZ132" s="463"/>
      <c r="BA132" s="463"/>
      <c r="BB132" s="463"/>
      <c r="BC132" s="463"/>
      <c r="BD132" s="463"/>
      <c r="BE132" s="463"/>
      <c r="BF132" s="463"/>
      <c r="BG132" s="463"/>
      <c r="BH132" s="463"/>
      <c r="BI132" s="463"/>
      <c r="BJ132" s="463"/>
      <c r="BK132" s="463"/>
      <c r="BL132" s="463"/>
      <c r="BM132" s="463"/>
      <c r="BN132" s="463"/>
      <c r="BO132" s="463"/>
      <c r="BP132" s="463"/>
      <c r="BQ132" s="463"/>
      <c r="BR132" s="463"/>
      <c r="BS132" s="463"/>
      <c r="BT132" s="463"/>
      <c r="BU132" s="463"/>
      <c r="BV132" s="463"/>
      <c r="BW132" s="463">
        <v>617</v>
      </c>
      <c r="BX132" s="462">
        <v>1157</v>
      </c>
      <c r="BY132" s="462">
        <v>1222</v>
      </c>
      <c r="BZ132" s="462">
        <v>1226</v>
      </c>
      <c r="CA132" s="462">
        <v>1278</v>
      </c>
      <c r="CB132" s="462">
        <v>1378</v>
      </c>
      <c r="CC132" s="462">
        <v>1533</v>
      </c>
      <c r="CD132" s="462">
        <v>1632</v>
      </c>
      <c r="CE132" s="462">
        <v>1643</v>
      </c>
      <c r="CF132" s="462">
        <v>1652</v>
      </c>
      <c r="CG132" s="463">
        <v>1668</v>
      </c>
      <c r="CH132" s="464">
        <v>1689</v>
      </c>
    </row>
    <row r="133" spans="1:86" s="51" customFormat="1" ht="15.6" x14ac:dyDescent="0.3">
      <c r="A133" s="120"/>
      <c r="B133" s="609" t="s">
        <v>889</v>
      </c>
      <c r="D133" s="463"/>
      <c r="E133" s="463"/>
      <c r="F133" s="463"/>
      <c r="G133" s="463"/>
      <c r="H133" s="463"/>
      <c r="I133" s="463"/>
      <c r="J133" s="463"/>
      <c r="K133" s="463"/>
      <c r="L133" s="463"/>
      <c r="M133" s="463"/>
      <c r="N133" s="463"/>
      <c r="O133" s="463"/>
      <c r="P133" s="463"/>
      <c r="Q133" s="463"/>
      <c r="R133" s="463"/>
      <c r="S133" s="463"/>
      <c r="T133" s="463"/>
      <c r="U133" s="463"/>
      <c r="V133" s="463"/>
      <c r="W133" s="463"/>
      <c r="X133" s="463"/>
      <c r="Y133" s="463"/>
      <c r="Z133" s="463"/>
      <c r="AA133" s="463"/>
      <c r="AB133" s="463"/>
      <c r="AC133" s="463"/>
      <c r="AD133" s="463"/>
      <c r="AE133" s="463"/>
      <c r="AF133" s="463"/>
      <c r="AG133" s="463"/>
      <c r="AH133" s="463"/>
      <c r="AI133" s="463"/>
      <c r="AJ133" s="463"/>
      <c r="AK133" s="463"/>
      <c r="AL133" s="463"/>
      <c r="AM133" s="463"/>
      <c r="AN133" s="463"/>
      <c r="AO133" s="463"/>
      <c r="AP133" s="463"/>
      <c r="AQ133" s="463"/>
      <c r="AR133" s="463"/>
      <c r="AS133" s="463"/>
      <c r="AT133" s="463"/>
      <c r="AU133" s="463"/>
      <c r="AV133" s="463"/>
      <c r="AW133" s="463"/>
      <c r="AX133" s="463"/>
      <c r="AY133" s="463"/>
      <c r="AZ133" s="463"/>
      <c r="BA133" s="463"/>
      <c r="BB133" s="463"/>
      <c r="BC133" s="463"/>
      <c r="BD133" s="463"/>
      <c r="BE133" s="463"/>
      <c r="BF133" s="463"/>
      <c r="BG133" s="463"/>
      <c r="BH133" s="463"/>
      <c r="BI133" s="463"/>
      <c r="BJ133" s="463"/>
      <c r="BK133" s="463"/>
      <c r="BL133" s="463"/>
      <c r="BM133" s="463"/>
      <c r="BN133" s="463"/>
      <c r="BO133" s="463"/>
      <c r="BP133" s="463"/>
      <c r="BQ133" s="463"/>
      <c r="BR133" s="463"/>
      <c r="BS133" s="463"/>
      <c r="BT133" s="463"/>
      <c r="BU133" s="463"/>
      <c r="BV133" s="463"/>
      <c r="BW133" s="462">
        <v>719</v>
      </c>
      <c r="BX133" s="462">
        <v>1091</v>
      </c>
      <c r="BY133" s="462">
        <v>1307</v>
      </c>
      <c r="BZ133" s="462">
        <v>1483</v>
      </c>
      <c r="CA133" s="462">
        <v>1669</v>
      </c>
      <c r="CB133" s="462">
        <v>1979</v>
      </c>
      <c r="CC133" s="462">
        <v>2463</v>
      </c>
      <c r="CD133" s="462">
        <v>2652</v>
      </c>
      <c r="CE133" s="462">
        <v>2675</v>
      </c>
      <c r="CF133" s="462">
        <v>2686</v>
      </c>
      <c r="CG133" s="463">
        <v>2702</v>
      </c>
      <c r="CH133" s="464">
        <v>2727</v>
      </c>
    </row>
    <row r="134" spans="1:86" s="51" customFormat="1" ht="15.6" x14ac:dyDescent="0.3">
      <c r="A134" s="120"/>
      <c r="B134" s="609" t="s">
        <v>890</v>
      </c>
      <c r="D134" s="463"/>
      <c r="E134" s="463"/>
      <c r="F134" s="463"/>
      <c r="G134" s="463"/>
      <c r="H134" s="463"/>
      <c r="I134" s="463"/>
      <c r="J134" s="463"/>
      <c r="K134" s="463"/>
      <c r="L134" s="463"/>
      <c r="M134" s="463"/>
      <c r="N134" s="463"/>
      <c r="O134" s="463"/>
      <c r="P134" s="463"/>
      <c r="Q134" s="463"/>
      <c r="R134" s="463"/>
      <c r="S134" s="463"/>
      <c r="T134" s="463"/>
      <c r="U134" s="463"/>
      <c r="V134" s="463"/>
      <c r="W134" s="463"/>
      <c r="X134" s="463"/>
      <c r="Y134" s="463"/>
      <c r="Z134" s="463"/>
      <c r="AA134" s="463"/>
      <c r="AB134" s="463"/>
      <c r="AC134" s="463"/>
      <c r="AD134" s="463"/>
      <c r="AE134" s="463"/>
      <c r="AF134" s="463"/>
      <c r="AG134" s="463"/>
      <c r="AH134" s="463"/>
      <c r="AI134" s="463"/>
      <c r="AJ134" s="463"/>
      <c r="AK134" s="463"/>
      <c r="AL134" s="463"/>
      <c r="AM134" s="463"/>
      <c r="AN134" s="463"/>
      <c r="AO134" s="463"/>
      <c r="AP134" s="463"/>
      <c r="AQ134" s="463"/>
      <c r="AR134" s="463"/>
      <c r="AS134" s="463"/>
      <c r="AT134" s="463"/>
      <c r="AU134" s="463"/>
      <c r="AV134" s="463"/>
      <c r="AW134" s="463"/>
      <c r="AX134" s="463"/>
      <c r="AY134" s="463"/>
      <c r="AZ134" s="463"/>
      <c r="BA134" s="463"/>
      <c r="BB134" s="463"/>
      <c r="BC134" s="463"/>
      <c r="BD134" s="463"/>
      <c r="BE134" s="463"/>
      <c r="BF134" s="463"/>
      <c r="BG134" s="463"/>
      <c r="BH134" s="463"/>
      <c r="BI134" s="463"/>
      <c r="BJ134" s="463"/>
      <c r="BK134" s="463"/>
      <c r="BL134" s="463"/>
      <c r="BM134" s="463"/>
      <c r="BN134" s="463"/>
      <c r="BO134" s="463"/>
      <c r="BP134" s="463"/>
      <c r="BQ134" s="463"/>
      <c r="BR134" s="463"/>
      <c r="BS134" s="463"/>
      <c r="BT134" s="463"/>
      <c r="BU134" s="463"/>
      <c r="BV134" s="463"/>
      <c r="BW134" s="462">
        <v>44</v>
      </c>
      <c r="BX134" s="462">
        <v>118</v>
      </c>
      <c r="BY134" s="462">
        <v>144</v>
      </c>
      <c r="BZ134" s="462">
        <v>163</v>
      </c>
      <c r="CA134" s="462">
        <v>181</v>
      </c>
      <c r="CB134" s="462">
        <v>221</v>
      </c>
      <c r="CC134" s="462">
        <v>251</v>
      </c>
      <c r="CD134" s="462">
        <v>253</v>
      </c>
      <c r="CE134" s="462">
        <v>246</v>
      </c>
      <c r="CF134" s="462">
        <v>241</v>
      </c>
      <c r="CG134" s="463">
        <v>240</v>
      </c>
      <c r="CH134" s="464">
        <v>241</v>
      </c>
    </row>
    <row r="135" spans="1:86" s="51" customFormat="1" ht="25.5" customHeight="1" x14ac:dyDescent="0.3">
      <c r="A135" s="120"/>
      <c r="B135" s="612" t="s">
        <v>891</v>
      </c>
      <c r="D135" s="463"/>
      <c r="E135" s="463"/>
      <c r="F135" s="463"/>
      <c r="G135" s="463"/>
      <c r="H135" s="463"/>
      <c r="I135" s="463"/>
      <c r="J135" s="463"/>
      <c r="K135" s="463"/>
      <c r="L135" s="463"/>
      <c r="M135" s="463"/>
      <c r="N135" s="463"/>
      <c r="O135" s="463"/>
      <c r="P135" s="463"/>
      <c r="Q135" s="463"/>
      <c r="R135" s="463"/>
      <c r="S135" s="463"/>
      <c r="T135" s="463"/>
      <c r="U135" s="463"/>
      <c r="V135" s="463"/>
      <c r="W135" s="463"/>
      <c r="X135" s="463"/>
      <c r="Y135" s="463"/>
      <c r="Z135" s="463"/>
      <c r="AA135" s="463"/>
      <c r="AB135" s="463"/>
      <c r="AC135" s="463"/>
      <c r="AD135" s="463"/>
      <c r="AE135" s="463"/>
      <c r="AF135" s="463"/>
      <c r="AG135" s="463"/>
      <c r="AH135" s="463"/>
      <c r="AI135" s="463"/>
      <c r="AJ135" s="463"/>
      <c r="AK135" s="463"/>
      <c r="AL135" s="463"/>
      <c r="AM135" s="463"/>
      <c r="AN135" s="463"/>
      <c r="AO135" s="463"/>
      <c r="AP135" s="463"/>
      <c r="AQ135" s="463"/>
      <c r="AR135" s="463"/>
      <c r="AS135" s="463"/>
      <c r="AT135" s="463"/>
      <c r="AU135" s="463"/>
      <c r="AV135" s="463"/>
      <c r="AW135" s="463"/>
      <c r="AX135" s="463"/>
      <c r="AY135" s="463"/>
      <c r="AZ135" s="463"/>
      <c r="BA135" s="463"/>
      <c r="BB135" s="463"/>
      <c r="BC135" s="463"/>
      <c r="BD135" s="463"/>
      <c r="BE135" s="463"/>
      <c r="BF135" s="463"/>
      <c r="BG135" s="463"/>
      <c r="BH135" s="463"/>
      <c r="BI135" s="463"/>
      <c r="BJ135" s="463"/>
      <c r="BK135" s="463"/>
      <c r="BL135" s="463"/>
      <c r="BM135" s="463"/>
      <c r="BN135" s="463"/>
      <c r="BO135" s="463"/>
      <c r="BP135" s="463"/>
      <c r="BQ135" s="463"/>
      <c r="BR135" s="463"/>
      <c r="BS135" s="463"/>
      <c r="BT135" s="463"/>
      <c r="BU135" s="463"/>
      <c r="BV135" s="463"/>
      <c r="BW135" s="463">
        <v>3225</v>
      </c>
      <c r="BX135" s="462">
        <v>3365</v>
      </c>
      <c r="BY135" s="462">
        <v>3404</v>
      </c>
      <c r="BZ135" s="462">
        <v>3439</v>
      </c>
      <c r="CA135" s="462">
        <v>3528</v>
      </c>
      <c r="CB135" s="462">
        <v>3657</v>
      </c>
      <c r="CC135" s="462">
        <v>3748</v>
      </c>
      <c r="CD135" s="462">
        <v>3805</v>
      </c>
      <c r="CE135" s="462">
        <v>3816</v>
      </c>
      <c r="CF135" s="462">
        <v>3821</v>
      </c>
      <c r="CG135" s="463">
        <v>3842</v>
      </c>
      <c r="CH135" s="464">
        <v>3880</v>
      </c>
    </row>
    <row r="136" spans="1:86" s="51" customFormat="1" ht="15.6" x14ac:dyDescent="0.3">
      <c r="A136" s="120"/>
      <c r="B136" s="612" t="s">
        <v>892</v>
      </c>
      <c r="D136" s="463"/>
      <c r="E136" s="463"/>
      <c r="F136" s="463"/>
      <c r="G136" s="463"/>
      <c r="H136" s="463"/>
      <c r="I136" s="463"/>
      <c r="J136" s="463"/>
      <c r="K136" s="463"/>
      <c r="L136" s="463"/>
      <c r="M136" s="463"/>
      <c r="N136" s="463"/>
      <c r="O136" s="463"/>
      <c r="P136" s="463"/>
      <c r="Q136" s="463"/>
      <c r="R136" s="463"/>
      <c r="S136" s="463"/>
      <c r="T136" s="463"/>
      <c r="U136" s="463"/>
      <c r="V136" s="463"/>
      <c r="W136" s="463"/>
      <c r="X136" s="463"/>
      <c r="Y136" s="463"/>
      <c r="Z136" s="463"/>
      <c r="AA136" s="463"/>
      <c r="AB136" s="463"/>
      <c r="AC136" s="463"/>
      <c r="AD136" s="463"/>
      <c r="AE136" s="463"/>
      <c r="AF136" s="463"/>
      <c r="AG136" s="463"/>
      <c r="AH136" s="463"/>
      <c r="AI136" s="463"/>
      <c r="AJ136" s="463"/>
      <c r="AK136" s="463"/>
      <c r="AL136" s="463"/>
      <c r="AM136" s="463"/>
      <c r="AN136" s="463"/>
      <c r="AO136" s="463"/>
      <c r="AP136" s="463"/>
      <c r="AQ136" s="463"/>
      <c r="AR136" s="463"/>
      <c r="AS136" s="463"/>
      <c r="AT136" s="463"/>
      <c r="AU136" s="463"/>
      <c r="AV136" s="463"/>
      <c r="AW136" s="463"/>
      <c r="AX136" s="463"/>
      <c r="AY136" s="463"/>
      <c r="AZ136" s="463"/>
      <c r="BA136" s="463"/>
      <c r="BB136" s="463"/>
      <c r="BC136" s="463"/>
      <c r="BD136" s="463"/>
      <c r="BE136" s="463"/>
      <c r="BF136" s="463"/>
      <c r="BG136" s="463"/>
      <c r="BH136" s="463"/>
      <c r="BI136" s="463"/>
      <c r="BJ136" s="463"/>
      <c r="BK136" s="463"/>
      <c r="BL136" s="463"/>
      <c r="BM136" s="463"/>
      <c r="BN136" s="463"/>
      <c r="BO136" s="463"/>
      <c r="BP136" s="463"/>
      <c r="BQ136" s="463"/>
      <c r="BR136" s="463"/>
      <c r="BS136" s="463"/>
      <c r="BT136" s="463"/>
      <c r="BU136" s="463"/>
      <c r="BV136" s="463"/>
      <c r="BW136" s="463">
        <v>1506</v>
      </c>
      <c r="BX136" s="462">
        <v>1891</v>
      </c>
      <c r="BY136" s="462">
        <v>1857</v>
      </c>
      <c r="BZ136" s="462">
        <v>1779</v>
      </c>
      <c r="CA136" s="462">
        <v>1770</v>
      </c>
      <c r="CB136" s="462">
        <v>1772</v>
      </c>
      <c r="CC136" s="462">
        <v>1817</v>
      </c>
      <c r="CD136" s="462">
        <v>1889</v>
      </c>
      <c r="CE136" s="462">
        <v>1898</v>
      </c>
      <c r="CF136" s="462">
        <v>1906</v>
      </c>
      <c r="CG136" s="463">
        <v>1925</v>
      </c>
      <c r="CH136" s="464">
        <v>1951</v>
      </c>
    </row>
    <row r="137" spans="1:86" ht="26.25" customHeight="1" x14ac:dyDescent="0.3">
      <c r="A137" s="613"/>
      <c r="B137" s="614" t="s">
        <v>893</v>
      </c>
      <c r="C137" s="417"/>
      <c r="D137" s="463"/>
      <c r="E137" s="463"/>
      <c r="F137" s="463"/>
      <c r="G137" s="463"/>
      <c r="H137" s="463"/>
      <c r="I137" s="463"/>
      <c r="J137" s="463"/>
      <c r="K137" s="463"/>
      <c r="L137" s="463"/>
      <c r="M137" s="463"/>
      <c r="N137" s="463"/>
      <c r="O137" s="463"/>
      <c r="P137" s="463"/>
      <c r="Q137" s="463"/>
      <c r="R137" s="463"/>
      <c r="S137" s="463"/>
      <c r="T137" s="463"/>
      <c r="U137" s="463"/>
      <c r="V137" s="463"/>
      <c r="W137" s="463"/>
      <c r="X137" s="463"/>
      <c r="Y137" s="463"/>
      <c r="Z137" s="463"/>
      <c r="AA137" s="463"/>
      <c r="AB137" s="463"/>
      <c r="AC137" s="463"/>
      <c r="AD137" s="463"/>
      <c r="AE137" s="463"/>
      <c r="AF137" s="463"/>
      <c r="AG137" s="463"/>
      <c r="AH137" s="463"/>
      <c r="AI137" s="463"/>
      <c r="AJ137" s="463"/>
      <c r="AK137" s="463"/>
      <c r="AL137" s="463"/>
      <c r="AM137" s="463"/>
      <c r="AN137" s="463"/>
      <c r="AO137" s="463"/>
      <c r="AP137" s="463"/>
      <c r="AQ137" s="463"/>
      <c r="AR137" s="463"/>
      <c r="AS137" s="463"/>
      <c r="AT137" s="463"/>
      <c r="AU137" s="463"/>
      <c r="AV137" s="463"/>
      <c r="AW137" s="463"/>
      <c r="AX137" s="463"/>
      <c r="AY137" s="463"/>
      <c r="AZ137" s="463"/>
      <c r="BA137" s="463"/>
      <c r="BB137" s="463"/>
      <c r="BC137" s="463"/>
      <c r="BD137" s="463"/>
      <c r="BE137" s="463"/>
      <c r="BF137" s="463"/>
      <c r="BG137" s="463"/>
      <c r="BH137" s="463"/>
      <c r="BI137" s="463"/>
      <c r="BJ137" s="463"/>
      <c r="BK137" s="463"/>
      <c r="BL137" s="463"/>
      <c r="BM137" s="463"/>
      <c r="BN137" s="463"/>
      <c r="BO137" s="463"/>
      <c r="BP137" s="463"/>
      <c r="BQ137" s="463"/>
      <c r="BR137" s="463"/>
      <c r="BS137" s="463"/>
      <c r="BT137" s="463"/>
      <c r="BU137" s="463"/>
      <c r="BV137" s="463"/>
      <c r="BW137" s="463"/>
      <c r="BX137" s="463"/>
      <c r="BY137" s="463"/>
      <c r="BZ137" s="463"/>
      <c r="CA137" s="463"/>
      <c r="CB137" s="463"/>
      <c r="CC137" s="463"/>
      <c r="CD137" s="463"/>
      <c r="CE137" s="463"/>
      <c r="CF137" s="463"/>
      <c r="CG137" s="463"/>
      <c r="CH137" s="464"/>
    </row>
    <row r="138" spans="1:86" x14ac:dyDescent="0.25">
      <c r="A138" s="615"/>
      <c r="B138" s="74" t="s">
        <v>922</v>
      </c>
      <c r="C138" s="417"/>
      <c r="D138" s="463"/>
      <c r="E138" s="463"/>
      <c r="F138" s="463"/>
      <c r="G138" s="463"/>
      <c r="H138" s="463"/>
      <c r="I138" s="463"/>
      <c r="J138" s="463"/>
      <c r="K138" s="463"/>
      <c r="L138" s="463"/>
      <c r="M138" s="463"/>
      <c r="N138" s="463"/>
      <c r="O138" s="463"/>
      <c r="P138" s="463"/>
      <c r="Q138" s="463"/>
      <c r="R138" s="463"/>
      <c r="S138" s="463"/>
      <c r="T138" s="463"/>
      <c r="U138" s="463"/>
      <c r="V138" s="463"/>
      <c r="W138" s="463"/>
      <c r="X138" s="463"/>
      <c r="Y138" s="463"/>
      <c r="Z138" s="463"/>
      <c r="AA138" s="463"/>
      <c r="AB138" s="463"/>
      <c r="AC138" s="463"/>
      <c r="AD138" s="463"/>
      <c r="AE138" s="463"/>
      <c r="AF138" s="463"/>
      <c r="AG138" s="463"/>
      <c r="AH138" s="463"/>
      <c r="AI138" s="463"/>
      <c r="AJ138" s="463"/>
      <c r="AK138" s="463"/>
      <c r="AL138" s="463"/>
      <c r="AM138" s="463"/>
      <c r="AN138" s="463"/>
      <c r="AO138" s="463"/>
      <c r="AP138" s="463"/>
      <c r="AQ138" s="463"/>
      <c r="AR138" s="463"/>
      <c r="AS138" s="463"/>
      <c r="AT138" s="463"/>
      <c r="AU138" s="463"/>
      <c r="AV138" s="463"/>
      <c r="AW138" s="463"/>
      <c r="AX138" s="463"/>
      <c r="AY138" s="463"/>
      <c r="AZ138" s="463"/>
      <c r="BA138" s="463"/>
      <c r="BB138" s="463"/>
      <c r="BC138" s="463"/>
      <c r="BD138" s="463"/>
      <c r="BE138" s="463"/>
      <c r="BF138" s="463"/>
      <c r="BG138" s="463"/>
      <c r="BH138" s="463"/>
      <c r="BI138" s="463"/>
      <c r="BJ138" s="463"/>
      <c r="BK138" s="463"/>
      <c r="BL138" s="463"/>
      <c r="BM138" s="463"/>
      <c r="BN138" s="463"/>
      <c r="BO138" s="463"/>
      <c r="BP138" s="463"/>
      <c r="BQ138" s="463"/>
      <c r="BR138" s="463"/>
      <c r="BS138" s="463"/>
      <c r="BT138" s="463"/>
      <c r="BU138" s="463"/>
      <c r="BV138" s="463"/>
      <c r="BW138" s="463">
        <v>0</v>
      </c>
      <c r="BX138" s="463">
        <v>984</v>
      </c>
      <c r="BY138" s="463">
        <v>899</v>
      </c>
      <c r="BZ138" s="463">
        <v>811</v>
      </c>
      <c r="CA138" s="463">
        <v>727</v>
      </c>
      <c r="CB138" s="463">
        <v>618</v>
      </c>
      <c r="CC138" s="463">
        <v>178</v>
      </c>
      <c r="CD138" s="463">
        <v>38</v>
      </c>
      <c r="CE138" s="463">
        <v>39</v>
      </c>
      <c r="CF138" s="463">
        <v>40</v>
      </c>
      <c r="CG138" s="463">
        <v>40</v>
      </c>
      <c r="CH138" s="464">
        <v>41</v>
      </c>
    </row>
    <row r="139" spans="1:86" x14ac:dyDescent="0.25">
      <c r="A139" s="615"/>
      <c r="B139" s="74" t="s">
        <v>895</v>
      </c>
      <c r="C139" s="417"/>
      <c r="D139" s="463"/>
      <c r="E139" s="463"/>
      <c r="F139" s="463"/>
      <c r="G139" s="463"/>
      <c r="H139" s="463"/>
      <c r="I139" s="463"/>
      <c r="J139" s="463"/>
      <c r="K139" s="463"/>
      <c r="L139" s="463"/>
      <c r="M139" s="463"/>
      <c r="N139" s="463"/>
      <c r="O139" s="463"/>
      <c r="P139" s="463"/>
      <c r="Q139" s="463"/>
      <c r="R139" s="463"/>
      <c r="S139" s="463"/>
      <c r="T139" s="463"/>
      <c r="U139" s="463"/>
      <c r="V139" s="463"/>
      <c r="W139" s="463"/>
      <c r="X139" s="463"/>
      <c r="Y139" s="463"/>
      <c r="Z139" s="463"/>
      <c r="AA139" s="463"/>
      <c r="AB139" s="463"/>
      <c r="AC139" s="463"/>
      <c r="AD139" s="463"/>
      <c r="AE139" s="463"/>
      <c r="AF139" s="463"/>
      <c r="AG139" s="463"/>
      <c r="AH139" s="463"/>
      <c r="AI139" s="463"/>
      <c r="AJ139" s="463"/>
      <c r="AK139" s="463"/>
      <c r="AL139" s="463"/>
      <c r="AM139" s="463"/>
      <c r="AN139" s="463"/>
      <c r="AO139" s="463"/>
      <c r="AP139" s="463"/>
      <c r="AQ139" s="463"/>
      <c r="AR139" s="463"/>
      <c r="AS139" s="463"/>
      <c r="AT139" s="463"/>
      <c r="AU139" s="463"/>
      <c r="AV139" s="463"/>
      <c r="AW139" s="463"/>
      <c r="AX139" s="463"/>
      <c r="AY139" s="463"/>
      <c r="AZ139" s="463"/>
      <c r="BA139" s="463"/>
      <c r="BB139" s="463"/>
      <c r="BC139" s="463"/>
      <c r="BD139" s="463"/>
      <c r="BE139" s="463"/>
      <c r="BF139" s="463"/>
      <c r="BG139" s="463"/>
      <c r="BH139" s="463"/>
      <c r="BI139" s="463"/>
      <c r="BJ139" s="463"/>
      <c r="BK139" s="463"/>
      <c r="BL139" s="463"/>
      <c r="BM139" s="463"/>
      <c r="BN139" s="463"/>
      <c r="BO139" s="463"/>
      <c r="BP139" s="463"/>
      <c r="BQ139" s="463"/>
      <c r="BR139" s="463"/>
      <c r="BS139" s="463"/>
      <c r="BT139" s="463"/>
      <c r="BU139" s="463"/>
      <c r="BV139" s="463"/>
      <c r="BW139" s="463">
        <v>0</v>
      </c>
      <c r="BX139" s="463">
        <v>874</v>
      </c>
      <c r="BY139" s="463">
        <v>711</v>
      </c>
      <c r="BZ139" s="463">
        <v>588</v>
      </c>
      <c r="CA139" s="463">
        <v>521</v>
      </c>
      <c r="CB139" s="463">
        <v>350</v>
      </c>
      <c r="CC139" s="463">
        <v>282</v>
      </c>
      <c r="CD139" s="463">
        <v>290</v>
      </c>
      <c r="CE139" s="463">
        <v>300</v>
      </c>
      <c r="CF139" s="463">
        <v>310</v>
      </c>
      <c r="CG139" s="463">
        <v>320</v>
      </c>
      <c r="CH139" s="464">
        <v>331</v>
      </c>
    </row>
    <row r="140" spans="1:86" x14ac:dyDescent="0.25">
      <c r="A140" s="615"/>
      <c r="B140" s="74" t="s">
        <v>896</v>
      </c>
      <c r="C140" s="417"/>
      <c r="D140" s="463"/>
      <c r="E140" s="463"/>
      <c r="F140" s="463"/>
      <c r="G140" s="463"/>
      <c r="H140" s="463"/>
      <c r="I140" s="463"/>
      <c r="J140" s="463"/>
      <c r="K140" s="463"/>
      <c r="L140" s="463"/>
      <c r="M140" s="463"/>
      <c r="N140" s="463"/>
      <c r="O140" s="463"/>
      <c r="P140" s="463"/>
      <c r="Q140" s="463"/>
      <c r="R140" s="463"/>
      <c r="S140" s="463"/>
      <c r="T140" s="463"/>
      <c r="U140" s="463"/>
      <c r="V140" s="463"/>
      <c r="W140" s="463"/>
      <c r="X140" s="463"/>
      <c r="Y140" s="463"/>
      <c r="Z140" s="463"/>
      <c r="AA140" s="463"/>
      <c r="AB140" s="463"/>
      <c r="AC140" s="463"/>
      <c r="AD140" s="463"/>
      <c r="AE140" s="463"/>
      <c r="AF140" s="463"/>
      <c r="AG140" s="463"/>
      <c r="AH140" s="463"/>
      <c r="AI140" s="463"/>
      <c r="AJ140" s="463"/>
      <c r="AK140" s="463"/>
      <c r="AL140" s="463"/>
      <c r="AM140" s="463"/>
      <c r="AN140" s="463"/>
      <c r="AO140" s="463"/>
      <c r="AP140" s="463"/>
      <c r="AQ140" s="463"/>
      <c r="AR140" s="463"/>
      <c r="AS140" s="463"/>
      <c r="AT140" s="463"/>
      <c r="AU140" s="463"/>
      <c r="AV140" s="463"/>
      <c r="AW140" s="463"/>
      <c r="AX140" s="463"/>
      <c r="AY140" s="463"/>
      <c r="AZ140" s="463"/>
      <c r="BA140" s="463"/>
      <c r="BB140" s="463"/>
      <c r="BC140" s="463"/>
      <c r="BD140" s="463"/>
      <c r="BE140" s="463"/>
      <c r="BF140" s="463"/>
      <c r="BG140" s="463"/>
      <c r="BH140" s="463"/>
      <c r="BI140" s="463"/>
      <c r="BJ140" s="463"/>
      <c r="BK140" s="463"/>
      <c r="BL140" s="463"/>
      <c r="BM140" s="463"/>
      <c r="BN140" s="463"/>
      <c r="BO140" s="463"/>
      <c r="BP140" s="463"/>
      <c r="BQ140" s="463"/>
      <c r="BR140" s="463"/>
      <c r="BS140" s="463"/>
      <c r="BT140" s="463"/>
      <c r="BU140" s="463"/>
      <c r="BV140" s="463"/>
      <c r="BW140" s="463">
        <v>0</v>
      </c>
      <c r="BX140" s="463">
        <v>796</v>
      </c>
      <c r="BY140" s="463">
        <v>759</v>
      </c>
      <c r="BZ140" s="463">
        <v>732</v>
      </c>
      <c r="CA140" s="463">
        <v>722</v>
      </c>
      <c r="CB140" s="463">
        <v>728</v>
      </c>
      <c r="CC140" s="463">
        <v>747</v>
      </c>
      <c r="CD140" s="463">
        <v>708</v>
      </c>
      <c r="CE140" s="463">
        <v>676</v>
      </c>
      <c r="CF140" s="463">
        <v>645</v>
      </c>
      <c r="CG140" s="463">
        <v>620</v>
      </c>
      <c r="CH140" s="464">
        <v>606</v>
      </c>
    </row>
    <row r="141" spans="1:86" x14ac:dyDescent="0.25">
      <c r="A141" s="615"/>
      <c r="B141" s="74" t="s">
        <v>897</v>
      </c>
      <c r="C141" s="417"/>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3"/>
      <c r="AD141" s="463"/>
      <c r="AE141" s="463"/>
      <c r="AF141" s="463"/>
      <c r="AG141" s="463"/>
      <c r="AH141" s="463"/>
      <c r="AI141" s="463"/>
      <c r="AJ141" s="463"/>
      <c r="AK141" s="463"/>
      <c r="AL141" s="463"/>
      <c r="AM141" s="463"/>
      <c r="AN141" s="463"/>
      <c r="AO141" s="463"/>
      <c r="AP141" s="463"/>
      <c r="AQ141" s="463"/>
      <c r="AR141" s="463"/>
      <c r="AS141" s="463"/>
      <c r="AT141" s="463"/>
      <c r="AU141" s="463"/>
      <c r="AV141" s="463"/>
      <c r="AW141" s="463"/>
      <c r="AX141" s="463"/>
      <c r="AY141" s="463"/>
      <c r="AZ141" s="463"/>
      <c r="BA141" s="463"/>
      <c r="BB141" s="463"/>
      <c r="BC141" s="463"/>
      <c r="BD141" s="463"/>
      <c r="BE141" s="463"/>
      <c r="BF141" s="463"/>
      <c r="BG141" s="463"/>
      <c r="BH141" s="463"/>
      <c r="BI141" s="463"/>
      <c r="BJ141" s="463"/>
      <c r="BK141" s="463"/>
      <c r="BL141" s="463"/>
      <c r="BM141" s="463"/>
      <c r="BN141" s="463"/>
      <c r="BO141" s="463"/>
      <c r="BP141" s="463"/>
      <c r="BQ141" s="463"/>
      <c r="BR141" s="463"/>
      <c r="BS141" s="463"/>
      <c r="BT141" s="463"/>
      <c r="BU141" s="463"/>
      <c r="BV141" s="463"/>
      <c r="BW141" s="463">
        <v>0</v>
      </c>
      <c r="BX141" s="463">
        <v>354</v>
      </c>
      <c r="BY141" s="463">
        <v>365</v>
      </c>
      <c r="BZ141" s="463">
        <v>378</v>
      </c>
      <c r="CA141" s="463">
        <v>381</v>
      </c>
      <c r="CB141" s="463">
        <v>376</v>
      </c>
      <c r="CC141" s="463">
        <v>362</v>
      </c>
      <c r="CD141" s="463">
        <v>374</v>
      </c>
      <c r="CE141" s="463">
        <v>381</v>
      </c>
      <c r="CF141" s="463">
        <v>396</v>
      </c>
      <c r="CG141" s="463">
        <v>416</v>
      </c>
      <c r="CH141" s="464">
        <v>436</v>
      </c>
    </row>
    <row r="142" spans="1:86" ht="26.25" customHeight="1" x14ac:dyDescent="0.3">
      <c r="A142" s="615"/>
      <c r="B142" s="614" t="s">
        <v>898</v>
      </c>
      <c r="C142" s="417"/>
      <c r="D142" s="463"/>
      <c r="E142" s="463"/>
      <c r="F142" s="463"/>
      <c r="G142" s="463"/>
      <c r="H142" s="463"/>
      <c r="I142" s="463"/>
      <c r="J142" s="463"/>
      <c r="K142" s="463"/>
      <c r="L142" s="463"/>
      <c r="M142" s="463"/>
      <c r="N142" s="463"/>
      <c r="O142" s="463"/>
      <c r="P142" s="463"/>
      <c r="Q142" s="463"/>
      <c r="R142" s="463"/>
      <c r="S142" s="463"/>
      <c r="T142" s="463"/>
      <c r="U142" s="463"/>
      <c r="V142" s="463"/>
      <c r="W142" s="463"/>
      <c r="X142" s="463"/>
      <c r="Y142" s="463"/>
      <c r="Z142" s="463"/>
      <c r="AA142" s="463"/>
      <c r="AB142" s="463"/>
      <c r="AC142" s="463"/>
      <c r="AD142" s="463"/>
      <c r="AE142" s="463"/>
      <c r="AF142" s="463"/>
      <c r="AG142" s="463"/>
      <c r="AH142" s="463"/>
      <c r="AI142" s="463"/>
      <c r="AJ142" s="463"/>
      <c r="AK142" s="463"/>
      <c r="AL142" s="463"/>
      <c r="AM142" s="463"/>
      <c r="AN142" s="463"/>
      <c r="AO142" s="463"/>
      <c r="AP142" s="463"/>
      <c r="AQ142" s="463"/>
      <c r="AR142" s="463"/>
      <c r="AS142" s="463"/>
      <c r="AT142" s="463"/>
      <c r="AU142" s="463"/>
      <c r="AV142" s="463"/>
      <c r="AW142" s="463"/>
      <c r="AX142" s="463"/>
      <c r="AY142" s="463"/>
      <c r="AZ142" s="463"/>
      <c r="BA142" s="463"/>
      <c r="BB142" s="463"/>
      <c r="BC142" s="463"/>
      <c r="BD142" s="463"/>
      <c r="BE142" s="463"/>
      <c r="BF142" s="463"/>
      <c r="BG142" s="463"/>
      <c r="BH142" s="463"/>
      <c r="BI142" s="463"/>
      <c r="BJ142" s="463"/>
      <c r="BK142" s="463"/>
      <c r="BL142" s="463"/>
      <c r="BM142" s="463"/>
      <c r="BN142" s="463"/>
      <c r="BO142" s="463"/>
      <c r="BP142" s="463"/>
      <c r="BQ142" s="463"/>
      <c r="BR142" s="463"/>
      <c r="BS142" s="463"/>
      <c r="BT142" s="463"/>
      <c r="BU142" s="463"/>
      <c r="BV142" s="463"/>
      <c r="BW142" s="463"/>
      <c r="BX142" s="463"/>
      <c r="BY142" s="463"/>
      <c r="BZ142" s="463"/>
      <c r="CA142" s="463"/>
      <c r="CB142" s="463"/>
      <c r="CC142" s="463"/>
      <c r="CD142" s="463"/>
      <c r="CE142" s="463"/>
      <c r="CF142" s="463"/>
      <c r="CG142" s="463"/>
      <c r="CH142" s="464"/>
    </row>
    <row r="143" spans="1:86" x14ac:dyDescent="0.25">
      <c r="A143" s="615"/>
      <c r="B143" s="74" t="s">
        <v>899</v>
      </c>
      <c r="C143" s="417"/>
      <c r="D143" s="463"/>
      <c r="E143" s="463"/>
      <c r="F143" s="463"/>
      <c r="G143" s="463"/>
      <c r="H143" s="463"/>
      <c r="I143" s="463"/>
      <c r="J143" s="463"/>
      <c r="K143" s="463"/>
      <c r="L143" s="463"/>
      <c r="M143" s="463"/>
      <c r="N143" s="463"/>
      <c r="O143" s="463"/>
      <c r="P143" s="463"/>
      <c r="Q143" s="463"/>
      <c r="R143" s="463"/>
      <c r="S143" s="463"/>
      <c r="T143" s="463"/>
      <c r="U143" s="463"/>
      <c r="V143" s="463"/>
      <c r="W143" s="463"/>
      <c r="X143" s="463"/>
      <c r="Y143" s="463"/>
      <c r="Z143" s="463"/>
      <c r="AA143" s="463"/>
      <c r="AB143" s="463"/>
      <c r="AC143" s="463"/>
      <c r="AD143" s="463"/>
      <c r="AE143" s="463"/>
      <c r="AF143" s="463"/>
      <c r="AG143" s="463"/>
      <c r="AH143" s="463"/>
      <c r="AI143" s="463"/>
      <c r="AJ143" s="463"/>
      <c r="AK143" s="463"/>
      <c r="AL143" s="463"/>
      <c r="AM143" s="463"/>
      <c r="AN143" s="463"/>
      <c r="AO143" s="463"/>
      <c r="AP143" s="463"/>
      <c r="AQ143" s="463"/>
      <c r="AR143" s="463"/>
      <c r="AS143" s="463"/>
      <c r="AT143" s="463"/>
      <c r="AU143" s="463"/>
      <c r="AV143" s="463"/>
      <c r="AW143" s="463"/>
      <c r="AX143" s="463"/>
      <c r="AY143" s="463"/>
      <c r="AZ143" s="463"/>
      <c r="BA143" s="463"/>
      <c r="BB143" s="463"/>
      <c r="BC143" s="463"/>
      <c r="BD143" s="463"/>
      <c r="BE143" s="463"/>
      <c r="BF143" s="463"/>
      <c r="BG143" s="463"/>
      <c r="BH143" s="463"/>
      <c r="BI143" s="463"/>
      <c r="BJ143" s="463"/>
      <c r="BK143" s="463"/>
      <c r="BL143" s="463"/>
      <c r="BM143" s="463"/>
      <c r="BN143" s="463"/>
      <c r="BO143" s="463"/>
      <c r="BP143" s="463"/>
      <c r="BQ143" s="463"/>
      <c r="BR143" s="463"/>
      <c r="BS143" s="463"/>
      <c r="BT143" s="463"/>
      <c r="BU143" s="463"/>
      <c r="BV143" s="463"/>
      <c r="BW143" s="463"/>
      <c r="BX143" s="463"/>
      <c r="BY143" s="463"/>
      <c r="BZ143" s="463"/>
      <c r="CA143" s="463"/>
      <c r="CB143" s="463">
        <v>1734</v>
      </c>
      <c r="CC143" s="463">
        <v>1216</v>
      </c>
      <c r="CD143" s="463">
        <v>1047</v>
      </c>
      <c r="CE143" s="463">
        <v>1021</v>
      </c>
      <c r="CF143" s="463">
        <v>1004</v>
      </c>
      <c r="CG143" s="463">
        <v>1000</v>
      </c>
      <c r="CH143" s="464">
        <v>1004</v>
      </c>
    </row>
    <row r="144" spans="1:86" x14ac:dyDescent="0.25">
      <c r="A144" s="615"/>
      <c r="B144" s="74" t="s">
        <v>900</v>
      </c>
      <c r="C144" s="417"/>
      <c r="D144" s="463"/>
      <c r="E144" s="463"/>
      <c r="F144" s="463"/>
      <c r="G144" s="463"/>
      <c r="H144" s="463"/>
      <c r="I144" s="463"/>
      <c r="J144" s="463"/>
      <c r="K144" s="463"/>
      <c r="L144" s="463"/>
      <c r="M144" s="463"/>
      <c r="N144" s="463"/>
      <c r="O144" s="463"/>
      <c r="P144" s="463"/>
      <c r="Q144" s="463"/>
      <c r="R144" s="463"/>
      <c r="S144" s="463"/>
      <c r="T144" s="463"/>
      <c r="U144" s="463"/>
      <c r="V144" s="463"/>
      <c r="W144" s="463"/>
      <c r="X144" s="463"/>
      <c r="Y144" s="463"/>
      <c r="Z144" s="463"/>
      <c r="AA144" s="463"/>
      <c r="AB144" s="463"/>
      <c r="AC144" s="463"/>
      <c r="AD144" s="463"/>
      <c r="AE144" s="463"/>
      <c r="AF144" s="463"/>
      <c r="AG144" s="463"/>
      <c r="AH144" s="463"/>
      <c r="AI144" s="463"/>
      <c r="AJ144" s="463"/>
      <c r="AK144" s="463"/>
      <c r="AL144" s="463"/>
      <c r="AM144" s="463"/>
      <c r="AN144" s="463"/>
      <c r="AO144" s="463"/>
      <c r="AP144" s="463"/>
      <c r="AQ144" s="463"/>
      <c r="AR144" s="463"/>
      <c r="AS144" s="463"/>
      <c r="AT144" s="463"/>
      <c r="AU144" s="463"/>
      <c r="AV144" s="463"/>
      <c r="AW144" s="463"/>
      <c r="AX144" s="463"/>
      <c r="AY144" s="463"/>
      <c r="AZ144" s="463"/>
      <c r="BA144" s="463"/>
      <c r="BB144" s="463"/>
      <c r="BC144" s="463"/>
      <c r="BD144" s="463"/>
      <c r="BE144" s="463"/>
      <c r="BF144" s="463"/>
      <c r="BG144" s="463"/>
      <c r="BH144" s="463"/>
      <c r="BI144" s="463"/>
      <c r="BJ144" s="463"/>
      <c r="BK144" s="463"/>
      <c r="BL144" s="463"/>
      <c r="BM144" s="463"/>
      <c r="BN144" s="463"/>
      <c r="BO144" s="463"/>
      <c r="BP144" s="463"/>
      <c r="BQ144" s="463"/>
      <c r="BR144" s="463"/>
      <c r="BS144" s="463"/>
      <c r="BT144" s="463"/>
      <c r="BU144" s="463"/>
      <c r="BV144" s="463"/>
      <c r="BW144" s="463"/>
      <c r="BX144" s="463"/>
      <c r="BY144" s="463"/>
      <c r="BZ144" s="463"/>
      <c r="CA144" s="463"/>
      <c r="CB144" s="463">
        <v>104</v>
      </c>
      <c r="CC144" s="463">
        <v>111</v>
      </c>
      <c r="CD144" s="463">
        <v>117</v>
      </c>
      <c r="CE144" s="463">
        <v>123</v>
      </c>
      <c r="CF144" s="463">
        <v>129</v>
      </c>
      <c r="CG144" s="463">
        <v>136</v>
      </c>
      <c r="CH144" s="464">
        <v>143</v>
      </c>
    </row>
    <row r="145" spans="1:86" x14ac:dyDescent="0.25">
      <c r="A145" s="615"/>
      <c r="B145" s="74" t="s">
        <v>901</v>
      </c>
      <c r="C145" s="417"/>
      <c r="D145" s="463"/>
      <c r="E145" s="463"/>
      <c r="F145" s="463"/>
      <c r="G145" s="463"/>
      <c r="H145" s="463"/>
      <c r="I145" s="463"/>
      <c r="J145" s="463"/>
      <c r="K145" s="463"/>
      <c r="L145" s="463"/>
      <c r="M145" s="463"/>
      <c r="N145" s="463"/>
      <c r="O145" s="463"/>
      <c r="P145" s="463"/>
      <c r="Q145" s="463"/>
      <c r="R145" s="463"/>
      <c r="S145" s="463"/>
      <c r="T145" s="463"/>
      <c r="U145" s="463"/>
      <c r="V145" s="463"/>
      <c r="W145" s="463"/>
      <c r="X145" s="463"/>
      <c r="Y145" s="463"/>
      <c r="Z145" s="463"/>
      <c r="AA145" s="463"/>
      <c r="AB145" s="463"/>
      <c r="AC145" s="463"/>
      <c r="AD145" s="463"/>
      <c r="AE145" s="463"/>
      <c r="AF145" s="463"/>
      <c r="AG145" s="463"/>
      <c r="AH145" s="463"/>
      <c r="AI145" s="463"/>
      <c r="AJ145" s="463"/>
      <c r="AK145" s="463"/>
      <c r="AL145" s="463"/>
      <c r="AM145" s="463"/>
      <c r="AN145" s="463"/>
      <c r="AO145" s="463"/>
      <c r="AP145" s="463"/>
      <c r="AQ145" s="463"/>
      <c r="AR145" s="463"/>
      <c r="AS145" s="463"/>
      <c r="AT145" s="463"/>
      <c r="AU145" s="463"/>
      <c r="AV145" s="463"/>
      <c r="AW145" s="463"/>
      <c r="AX145" s="463"/>
      <c r="AY145" s="463"/>
      <c r="AZ145" s="463"/>
      <c r="BA145" s="463"/>
      <c r="BB145" s="463"/>
      <c r="BC145" s="463"/>
      <c r="BD145" s="463"/>
      <c r="BE145" s="463"/>
      <c r="BF145" s="463"/>
      <c r="BG145" s="463"/>
      <c r="BH145" s="463"/>
      <c r="BI145" s="463"/>
      <c r="BJ145" s="463"/>
      <c r="BK145" s="463"/>
      <c r="BL145" s="463"/>
      <c r="BM145" s="463"/>
      <c r="BN145" s="463"/>
      <c r="BO145" s="463"/>
      <c r="BP145" s="463"/>
      <c r="BQ145" s="463"/>
      <c r="BR145" s="463"/>
      <c r="BS145" s="463"/>
      <c r="BT145" s="463"/>
      <c r="BU145" s="463"/>
      <c r="BV145" s="463"/>
      <c r="BW145" s="463"/>
      <c r="BX145" s="463"/>
      <c r="BY145" s="463"/>
      <c r="BZ145" s="463"/>
      <c r="CA145" s="463"/>
      <c r="CB145" s="463">
        <v>235</v>
      </c>
      <c r="CC145" s="463">
        <v>242</v>
      </c>
      <c r="CD145" s="463">
        <v>246</v>
      </c>
      <c r="CE145" s="463">
        <v>251</v>
      </c>
      <c r="CF145" s="463">
        <v>256</v>
      </c>
      <c r="CG145" s="463">
        <v>262</v>
      </c>
      <c r="CH145" s="464">
        <v>267</v>
      </c>
    </row>
    <row r="146" spans="1:86" ht="26.25" customHeight="1" x14ac:dyDescent="0.3">
      <c r="A146" s="615"/>
      <c r="B146" s="609" t="s">
        <v>902</v>
      </c>
      <c r="C146" s="417"/>
      <c r="D146" s="463"/>
      <c r="E146" s="463"/>
      <c r="F146" s="463"/>
      <c r="G146" s="463"/>
      <c r="H146" s="463"/>
      <c r="I146" s="463"/>
      <c r="J146" s="463"/>
      <c r="K146" s="463"/>
      <c r="L146" s="463"/>
      <c r="M146" s="463"/>
      <c r="N146" s="463"/>
      <c r="O146" s="463"/>
      <c r="P146" s="463"/>
      <c r="Q146" s="463"/>
      <c r="R146" s="463"/>
      <c r="S146" s="463"/>
      <c r="T146" s="463"/>
      <c r="U146" s="463"/>
      <c r="V146" s="463"/>
      <c r="W146" s="463"/>
      <c r="X146" s="463"/>
      <c r="Y146" s="463"/>
      <c r="Z146" s="463"/>
      <c r="AA146" s="463"/>
      <c r="AB146" s="463"/>
      <c r="AC146" s="463"/>
      <c r="AD146" s="463"/>
      <c r="AE146" s="463"/>
      <c r="AF146" s="463"/>
      <c r="AG146" s="463"/>
      <c r="AH146" s="463"/>
      <c r="AI146" s="463"/>
      <c r="AJ146" s="463"/>
      <c r="AK146" s="463"/>
      <c r="AL146" s="463"/>
      <c r="AM146" s="463"/>
      <c r="AN146" s="463"/>
      <c r="AO146" s="463"/>
      <c r="AP146" s="463"/>
      <c r="AQ146" s="463"/>
      <c r="AR146" s="463">
        <f t="shared" ref="AR146:BK146" si="19">AR149</f>
        <v>2178</v>
      </c>
      <c r="AS146" s="463">
        <f t="shared" si="19"/>
        <v>2116</v>
      </c>
      <c r="AT146" s="463">
        <f t="shared" si="19"/>
        <v>2076</v>
      </c>
      <c r="AU146" s="463">
        <f t="shared" si="19"/>
        <v>1981</v>
      </c>
      <c r="AV146" s="463">
        <f t="shared" si="19"/>
        <v>1929</v>
      </c>
      <c r="AW146" s="463">
        <f t="shared" si="19"/>
        <v>1955</v>
      </c>
      <c r="AX146" s="463">
        <f t="shared" si="19"/>
        <v>1937</v>
      </c>
      <c r="AY146" s="463">
        <f t="shared" si="19"/>
        <v>1917</v>
      </c>
      <c r="AZ146" s="463">
        <f t="shared" si="19"/>
        <v>1886</v>
      </c>
      <c r="BA146" s="463">
        <f t="shared" si="19"/>
        <v>1844</v>
      </c>
      <c r="BB146" s="463">
        <f t="shared" si="19"/>
        <v>1798</v>
      </c>
      <c r="BC146" s="463">
        <f t="shared" si="19"/>
        <v>1726</v>
      </c>
      <c r="BD146" s="463">
        <f t="shared" si="19"/>
        <v>1664</v>
      </c>
      <c r="BE146" s="463">
        <f t="shared" si="19"/>
        <v>1637</v>
      </c>
      <c r="BF146" s="463">
        <f t="shared" si="19"/>
        <v>1612</v>
      </c>
      <c r="BG146" s="463">
        <f t="shared" si="19"/>
        <v>1546</v>
      </c>
      <c r="BH146" s="463">
        <f t="shared" si="19"/>
        <v>1554</v>
      </c>
      <c r="BI146" s="463">
        <f t="shared" si="19"/>
        <v>1491</v>
      </c>
      <c r="BJ146" s="463">
        <f t="shared" si="19"/>
        <v>1503</v>
      </c>
      <c r="BK146" s="463">
        <f t="shared" si="19"/>
        <v>1509</v>
      </c>
      <c r="BL146" s="463">
        <v>1541</v>
      </c>
      <c r="BM146" s="463">
        <v>1566</v>
      </c>
      <c r="BN146" s="463">
        <v>1574</v>
      </c>
      <c r="BO146" s="463">
        <v>1576</v>
      </c>
      <c r="BP146" s="463">
        <v>1551</v>
      </c>
      <c r="BQ146" s="463">
        <v>1505</v>
      </c>
      <c r="BR146" s="463">
        <v>1464</v>
      </c>
      <c r="BS146" s="463">
        <v>1417</v>
      </c>
      <c r="BT146" s="463">
        <v>1364</v>
      </c>
      <c r="BU146" s="463">
        <v>1308</v>
      </c>
      <c r="BV146" s="463">
        <v>1248</v>
      </c>
      <c r="BW146" s="463">
        <v>1207</v>
      </c>
      <c r="BX146" s="463">
        <v>1165</v>
      </c>
      <c r="BY146" s="463">
        <v>1134</v>
      </c>
      <c r="BZ146" s="463">
        <v>1121</v>
      </c>
      <c r="CA146" s="463">
        <v>1108</v>
      </c>
      <c r="CB146" s="463">
        <v>1104</v>
      </c>
      <c r="CC146" s="463">
        <v>1109</v>
      </c>
      <c r="CD146" s="463">
        <v>1082</v>
      </c>
      <c r="CE146" s="463">
        <v>1057</v>
      </c>
      <c r="CF146" s="463">
        <v>1040</v>
      </c>
      <c r="CG146" s="463">
        <v>1036</v>
      </c>
      <c r="CH146" s="464">
        <v>1042</v>
      </c>
    </row>
    <row r="147" spans="1:86" ht="15.6" x14ac:dyDescent="0.3">
      <c r="A147" s="615"/>
      <c r="B147" s="609" t="s">
        <v>903</v>
      </c>
      <c r="C147" s="417"/>
      <c r="D147" s="463"/>
      <c r="E147" s="463"/>
      <c r="F147" s="463"/>
      <c r="G147" s="463"/>
      <c r="H147" s="463"/>
      <c r="I147" s="463"/>
      <c r="J147" s="463"/>
      <c r="K147" s="463"/>
      <c r="L147" s="463"/>
      <c r="M147" s="463"/>
      <c r="N147" s="463"/>
      <c r="O147" s="463"/>
      <c r="P147" s="463"/>
      <c r="Q147" s="463"/>
      <c r="R147" s="463"/>
      <c r="S147" s="463"/>
      <c r="T147" s="463"/>
      <c r="U147" s="463"/>
      <c r="V147" s="463"/>
      <c r="W147" s="463"/>
      <c r="X147" s="463"/>
      <c r="Y147" s="463"/>
      <c r="Z147" s="463"/>
      <c r="AA147" s="463"/>
      <c r="AB147" s="463"/>
      <c r="AC147" s="463"/>
      <c r="AD147" s="463"/>
      <c r="AE147" s="463"/>
      <c r="AF147" s="463"/>
      <c r="AG147" s="463"/>
      <c r="AH147" s="463"/>
      <c r="AI147" s="463"/>
      <c r="AJ147" s="463"/>
      <c r="AK147" s="463"/>
      <c r="AL147" s="463"/>
      <c r="AM147" s="463"/>
      <c r="AN147" s="463"/>
      <c r="AO147" s="463"/>
      <c r="AP147" s="463"/>
      <c r="AQ147" s="463"/>
      <c r="AR147" s="463">
        <v>1818</v>
      </c>
      <c r="AS147" s="463">
        <v>1771</v>
      </c>
      <c r="AT147" s="463">
        <v>1875</v>
      </c>
      <c r="AU147" s="463">
        <v>2138</v>
      </c>
      <c r="AV147" s="463">
        <v>2450</v>
      </c>
      <c r="AW147" s="463">
        <v>2646</v>
      </c>
      <c r="AX147" s="463">
        <v>2755</v>
      </c>
      <c r="AY147" s="463">
        <v>2840</v>
      </c>
      <c r="AZ147" s="463">
        <v>2854</v>
      </c>
      <c r="BA147" s="463">
        <v>2744</v>
      </c>
      <c r="BB147" s="463">
        <v>2625</v>
      </c>
      <c r="BC147" s="463">
        <v>2461</v>
      </c>
      <c r="BD147" s="463">
        <v>2282</v>
      </c>
      <c r="BE147" s="463">
        <v>2209</v>
      </c>
      <c r="BF147" s="463">
        <v>2194</v>
      </c>
      <c r="BG147" s="463">
        <v>2267</v>
      </c>
      <c r="BH147" s="463">
        <v>2387</v>
      </c>
      <c r="BI147" s="463">
        <v>2495</v>
      </c>
      <c r="BJ147" s="463">
        <v>2518</v>
      </c>
      <c r="BK147" s="463">
        <v>2527</v>
      </c>
      <c r="BL147" s="463">
        <v>2625</v>
      </c>
      <c r="BM147" s="463">
        <v>2981</v>
      </c>
      <c r="BN147" s="463">
        <v>3224</v>
      </c>
      <c r="BO147" s="463">
        <v>3356</v>
      </c>
      <c r="BP147" s="463">
        <v>3502</v>
      </c>
      <c r="BQ147" s="463">
        <v>3520</v>
      </c>
      <c r="BR147" s="463">
        <v>3457</v>
      </c>
      <c r="BS147" s="463">
        <v>3360</v>
      </c>
      <c r="BT147" s="463">
        <v>3230</v>
      </c>
      <c r="BU147" s="463">
        <v>3063</v>
      </c>
      <c r="BV147" s="463">
        <v>2736</v>
      </c>
      <c r="BW147" s="463">
        <v>2187</v>
      </c>
      <c r="BX147" s="463">
        <v>1843</v>
      </c>
      <c r="BY147" s="463">
        <v>1599</v>
      </c>
      <c r="BZ147" s="463">
        <v>1388</v>
      </c>
      <c r="CA147" s="463">
        <v>1243</v>
      </c>
      <c r="CB147" s="463">
        <v>968</v>
      </c>
      <c r="CC147" s="463">
        <v>460</v>
      </c>
      <c r="CD147" s="463">
        <v>328</v>
      </c>
      <c r="CE147" s="463">
        <v>339</v>
      </c>
      <c r="CF147" s="463">
        <v>349</v>
      </c>
      <c r="CG147" s="463">
        <v>361</v>
      </c>
      <c r="CH147" s="464">
        <v>372</v>
      </c>
    </row>
    <row r="148" spans="1:86" ht="26.25" customHeight="1" x14ac:dyDescent="0.25">
      <c r="A148" s="613"/>
      <c r="B148" s="74" t="s">
        <v>858</v>
      </c>
      <c r="C148" s="417"/>
      <c r="D148" s="463"/>
      <c r="E148" s="463"/>
      <c r="F148" s="463"/>
      <c r="G148" s="463"/>
      <c r="H148" s="463"/>
      <c r="I148" s="463"/>
      <c r="J148" s="463"/>
      <c r="K148" s="463"/>
      <c r="L148" s="463"/>
      <c r="M148" s="463"/>
      <c r="N148" s="463"/>
      <c r="O148" s="463"/>
      <c r="P148" s="463"/>
      <c r="Q148" s="463"/>
      <c r="R148" s="463"/>
      <c r="S148" s="463"/>
      <c r="T148" s="463"/>
      <c r="U148" s="463"/>
      <c r="V148" s="463"/>
      <c r="W148" s="463"/>
      <c r="X148" s="463"/>
      <c r="Y148" s="463"/>
      <c r="Z148" s="463"/>
      <c r="AA148" s="463"/>
      <c r="AB148" s="463"/>
      <c r="AC148" s="463"/>
      <c r="AD148" s="463"/>
      <c r="AE148" s="463"/>
      <c r="AF148" s="463"/>
      <c r="AG148" s="463"/>
      <c r="AH148" s="463"/>
      <c r="AI148" s="463"/>
      <c r="AJ148" s="463"/>
      <c r="AK148" s="463"/>
      <c r="AL148" s="463"/>
      <c r="AM148" s="463"/>
      <c r="AN148" s="463"/>
      <c r="AO148" s="463"/>
      <c r="AP148" s="463"/>
      <c r="AQ148" s="463"/>
      <c r="AR148" s="463"/>
      <c r="AS148" s="463"/>
      <c r="AT148" s="463"/>
      <c r="AU148" s="463"/>
      <c r="AV148" s="463"/>
      <c r="AW148" s="463"/>
      <c r="AX148" s="463"/>
      <c r="AY148" s="463"/>
      <c r="AZ148" s="463"/>
      <c r="BA148" s="463"/>
      <c r="BB148" s="463"/>
      <c r="BC148" s="463"/>
      <c r="BD148" s="463"/>
      <c r="BE148" s="463"/>
      <c r="BF148" s="463"/>
      <c r="BG148" s="463"/>
      <c r="BH148" s="463"/>
      <c r="BI148" s="463"/>
      <c r="BJ148" s="463"/>
      <c r="BK148" s="463"/>
      <c r="BL148" s="463"/>
      <c r="BM148" s="463"/>
      <c r="BN148" s="463"/>
      <c r="BO148" s="463"/>
      <c r="BP148" s="463"/>
      <c r="BQ148" s="463"/>
      <c r="BR148" s="463"/>
      <c r="BS148" s="463"/>
      <c r="BT148" s="463"/>
      <c r="BU148" s="463"/>
      <c r="BV148" s="463"/>
      <c r="BW148" s="463"/>
      <c r="BX148" s="463"/>
      <c r="BY148" s="463"/>
      <c r="BZ148" s="463"/>
      <c r="CA148" s="463"/>
      <c r="CB148" s="463"/>
      <c r="CC148" s="463"/>
      <c r="CD148" s="463"/>
      <c r="CE148" s="463"/>
      <c r="CF148" s="463"/>
      <c r="CG148" s="463"/>
      <c r="CH148" s="464"/>
    </row>
    <row r="149" spans="1:86" x14ac:dyDescent="0.25">
      <c r="A149" s="120"/>
      <c r="B149" s="72" t="s">
        <v>904</v>
      </c>
      <c r="C149" s="417"/>
      <c r="D149" s="463"/>
      <c r="E149" s="463"/>
      <c r="F149" s="463"/>
      <c r="G149" s="463"/>
      <c r="H149" s="463"/>
      <c r="I149" s="463"/>
      <c r="J149" s="463"/>
      <c r="K149" s="463"/>
      <c r="L149" s="463"/>
      <c r="M149" s="463"/>
      <c r="N149" s="463"/>
      <c r="O149" s="463"/>
      <c r="P149" s="463"/>
      <c r="Q149" s="463"/>
      <c r="R149" s="463"/>
      <c r="S149" s="463"/>
      <c r="T149" s="463"/>
      <c r="U149" s="463"/>
      <c r="V149" s="463"/>
      <c r="W149" s="463"/>
      <c r="X149" s="463"/>
      <c r="Y149" s="463"/>
      <c r="Z149" s="463"/>
      <c r="AA149" s="463"/>
      <c r="AB149" s="463"/>
      <c r="AC149" s="463"/>
      <c r="AD149" s="463"/>
      <c r="AE149" s="463"/>
      <c r="AF149" s="463"/>
      <c r="AG149" s="463"/>
      <c r="AH149" s="463"/>
      <c r="AI149" s="463"/>
      <c r="AJ149" s="463"/>
      <c r="AK149" s="463"/>
      <c r="AL149" s="463"/>
      <c r="AM149" s="463"/>
      <c r="AN149" s="463"/>
      <c r="AO149" s="463"/>
      <c r="AP149" s="463"/>
      <c r="AQ149" s="463"/>
      <c r="AR149" s="463">
        <v>2178</v>
      </c>
      <c r="AS149" s="463">
        <v>2116</v>
      </c>
      <c r="AT149" s="463">
        <v>2076</v>
      </c>
      <c r="AU149" s="463">
        <v>1981</v>
      </c>
      <c r="AV149" s="463">
        <v>1929</v>
      </c>
      <c r="AW149" s="463">
        <v>1955</v>
      </c>
      <c r="AX149" s="463">
        <v>1937</v>
      </c>
      <c r="AY149" s="463">
        <v>1917</v>
      </c>
      <c r="AZ149" s="463">
        <v>1886</v>
      </c>
      <c r="BA149" s="463">
        <v>1844</v>
      </c>
      <c r="BB149" s="463">
        <v>1798</v>
      </c>
      <c r="BC149" s="463">
        <v>1726</v>
      </c>
      <c r="BD149" s="463">
        <v>1664</v>
      </c>
      <c r="BE149" s="463">
        <v>1637</v>
      </c>
      <c r="BF149" s="463">
        <v>1612</v>
      </c>
      <c r="BG149" s="463">
        <v>1546</v>
      </c>
      <c r="BH149" s="463">
        <v>1554</v>
      </c>
      <c r="BI149" s="463">
        <v>1491</v>
      </c>
      <c r="BJ149" s="463">
        <v>1503</v>
      </c>
      <c r="BK149" s="463">
        <v>1509</v>
      </c>
      <c r="BL149" s="463">
        <v>1541</v>
      </c>
      <c r="BM149" s="463">
        <v>1566</v>
      </c>
      <c r="BN149" s="463">
        <v>1574</v>
      </c>
      <c r="BO149" s="463">
        <v>1576</v>
      </c>
      <c r="BP149" s="463">
        <v>1551</v>
      </c>
      <c r="BQ149" s="463">
        <v>1505</v>
      </c>
      <c r="BR149" s="463">
        <v>1464</v>
      </c>
      <c r="BS149" s="463">
        <v>1417</v>
      </c>
      <c r="BT149" s="463">
        <v>1364</v>
      </c>
      <c r="BU149" s="463">
        <v>1308</v>
      </c>
      <c r="BV149" s="463"/>
      <c r="BW149" s="463"/>
      <c r="BX149" s="463"/>
      <c r="BY149" s="463"/>
      <c r="BZ149" s="463"/>
      <c r="CA149" s="463"/>
      <c r="CB149" s="463"/>
      <c r="CC149" s="463"/>
      <c r="CD149" s="463"/>
      <c r="CE149" s="463"/>
      <c r="CF149" s="463"/>
      <c r="CG149" s="463"/>
      <c r="CH149" s="464"/>
    </row>
    <row r="150" spans="1:86" x14ac:dyDescent="0.25">
      <c r="A150" s="120"/>
      <c r="B150" s="72" t="s">
        <v>860</v>
      </c>
      <c r="C150" s="417"/>
      <c r="D150" s="463"/>
      <c r="E150" s="463"/>
      <c r="F150" s="463"/>
      <c r="G150" s="463"/>
      <c r="H150" s="463"/>
      <c r="I150" s="463"/>
      <c r="J150" s="463"/>
      <c r="K150" s="463"/>
      <c r="L150" s="463"/>
      <c r="M150" s="463"/>
      <c r="N150" s="463"/>
      <c r="O150" s="463"/>
      <c r="P150" s="463"/>
      <c r="Q150" s="463"/>
      <c r="R150" s="463"/>
      <c r="S150" s="463"/>
      <c r="T150" s="463"/>
      <c r="U150" s="463"/>
      <c r="V150" s="463"/>
      <c r="W150" s="463"/>
      <c r="X150" s="463"/>
      <c r="Y150" s="463"/>
      <c r="Z150" s="463"/>
      <c r="AA150" s="463"/>
      <c r="AB150" s="463"/>
      <c r="AC150" s="463"/>
      <c r="AD150" s="463"/>
      <c r="AE150" s="463"/>
      <c r="AF150" s="463"/>
      <c r="AG150" s="463"/>
      <c r="AH150" s="463"/>
      <c r="AI150" s="463"/>
      <c r="AJ150" s="463"/>
      <c r="AK150" s="463"/>
      <c r="AL150" s="463"/>
      <c r="AM150" s="463"/>
      <c r="AN150" s="463"/>
      <c r="AO150" s="463"/>
      <c r="AP150" s="463"/>
      <c r="AQ150" s="463"/>
      <c r="AR150" s="463">
        <v>239</v>
      </c>
      <c r="AS150" s="463">
        <v>267</v>
      </c>
      <c r="AT150" s="463">
        <v>311</v>
      </c>
      <c r="AU150" s="463">
        <v>359</v>
      </c>
      <c r="AV150" s="463">
        <v>416</v>
      </c>
      <c r="AW150" s="463">
        <v>491</v>
      </c>
      <c r="AX150" s="463">
        <v>568</v>
      </c>
      <c r="AY150" s="463">
        <v>626</v>
      </c>
      <c r="AZ150" s="463">
        <v>655</v>
      </c>
      <c r="BA150" s="463">
        <v>693</v>
      </c>
      <c r="BB150" s="463">
        <v>735</v>
      </c>
      <c r="BC150" s="463">
        <v>759</v>
      </c>
      <c r="BD150" s="463">
        <v>771</v>
      </c>
      <c r="BE150" s="463">
        <v>798</v>
      </c>
      <c r="BF150" s="463">
        <v>837</v>
      </c>
      <c r="BG150" s="463">
        <v>899</v>
      </c>
      <c r="BH150" s="463">
        <v>956</v>
      </c>
      <c r="BI150" s="463">
        <v>1007</v>
      </c>
      <c r="BJ150" s="463">
        <v>1014</v>
      </c>
      <c r="BK150" s="463">
        <v>1003</v>
      </c>
      <c r="BL150" s="463">
        <v>1051</v>
      </c>
      <c r="BM150" s="463">
        <v>1092</v>
      </c>
      <c r="BN150" s="463">
        <v>1136</v>
      </c>
      <c r="BO150" s="463">
        <v>1167</v>
      </c>
      <c r="BP150" s="463">
        <v>1177</v>
      </c>
      <c r="BQ150" s="463">
        <v>1202</v>
      </c>
      <c r="BR150" s="463">
        <v>1287</v>
      </c>
      <c r="BS150" s="463">
        <v>1342</v>
      </c>
      <c r="BT150" s="463">
        <v>1345</v>
      </c>
      <c r="BU150" s="463">
        <v>1324</v>
      </c>
      <c r="BV150" s="463"/>
      <c r="BW150" s="463"/>
      <c r="BX150" s="463"/>
      <c r="BY150" s="463"/>
      <c r="BZ150" s="463"/>
      <c r="CA150" s="463"/>
      <c r="CB150" s="463"/>
      <c r="CC150" s="463"/>
      <c r="CD150" s="463"/>
      <c r="CE150" s="463"/>
      <c r="CF150" s="463"/>
      <c r="CG150" s="463"/>
      <c r="CH150" s="464"/>
    </row>
    <row r="151" spans="1:86" x14ac:dyDescent="0.25">
      <c r="A151" s="120"/>
      <c r="B151" s="72" t="s">
        <v>861</v>
      </c>
      <c r="C151" s="417"/>
      <c r="D151" s="463"/>
      <c r="E151" s="463"/>
      <c r="F151" s="463"/>
      <c r="G151" s="463"/>
      <c r="H151" s="463"/>
      <c r="I151" s="463"/>
      <c r="J151" s="463"/>
      <c r="K151" s="463"/>
      <c r="L151" s="463"/>
      <c r="M151" s="463"/>
      <c r="N151" s="463"/>
      <c r="O151" s="463"/>
      <c r="P151" s="463"/>
      <c r="Q151" s="463"/>
      <c r="R151" s="463"/>
      <c r="S151" s="463"/>
      <c r="T151" s="463"/>
      <c r="U151" s="463"/>
      <c r="V151" s="463"/>
      <c r="W151" s="463"/>
      <c r="X151" s="463"/>
      <c r="Y151" s="463"/>
      <c r="Z151" s="463"/>
      <c r="AA151" s="463"/>
      <c r="AB151" s="463"/>
      <c r="AC151" s="463"/>
      <c r="AD151" s="463"/>
      <c r="AE151" s="463"/>
      <c r="AF151" s="463"/>
      <c r="AG151" s="463"/>
      <c r="AH151" s="463"/>
      <c r="AI151" s="463"/>
      <c r="AJ151" s="463"/>
      <c r="AK151" s="463"/>
      <c r="AL151" s="463"/>
      <c r="AM151" s="463"/>
      <c r="AN151" s="463"/>
      <c r="AO151" s="463"/>
      <c r="AP151" s="463"/>
      <c r="AQ151" s="463"/>
      <c r="AR151" s="463">
        <v>551</v>
      </c>
      <c r="AS151" s="463">
        <v>558</v>
      </c>
      <c r="AT151" s="463">
        <v>602</v>
      </c>
      <c r="AU151" s="463">
        <v>692</v>
      </c>
      <c r="AV151" s="463">
        <v>770</v>
      </c>
      <c r="AW151" s="463">
        <v>817</v>
      </c>
      <c r="AX151" s="463">
        <v>858</v>
      </c>
      <c r="AY151" s="463">
        <v>895</v>
      </c>
      <c r="AZ151" s="463">
        <v>911</v>
      </c>
      <c r="BA151" s="463">
        <v>911</v>
      </c>
      <c r="BB151" s="463">
        <v>902</v>
      </c>
      <c r="BC151" s="463">
        <v>875</v>
      </c>
      <c r="BD151" s="463">
        <v>811</v>
      </c>
      <c r="BE151" s="463">
        <v>781</v>
      </c>
      <c r="BF151" s="463">
        <v>763</v>
      </c>
      <c r="BG151" s="463">
        <v>776</v>
      </c>
      <c r="BH151" s="463">
        <v>813</v>
      </c>
      <c r="BI151" s="463">
        <v>845</v>
      </c>
      <c r="BJ151" s="463">
        <v>845</v>
      </c>
      <c r="BK151" s="463">
        <v>851</v>
      </c>
      <c r="BL151" s="463">
        <v>816</v>
      </c>
      <c r="BM151" s="463">
        <v>880</v>
      </c>
      <c r="BN151" s="463">
        <v>968</v>
      </c>
      <c r="BO151" s="463">
        <v>1005</v>
      </c>
      <c r="BP151" s="463">
        <v>1041</v>
      </c>
      <c r="BQ151" s="463">
        <v>1043</v>
      </c>
      <c r="BR151" s="463">
        <v>1016</v>
      </c>
      <c r="BS151" s="463">
        <v>980</v>
      </c>
      <c r="BT151" s="463">
        <v>940</v>
      </c>
      <c r="BU151" s="463">
        <v>879</v>
      </c>
      <c r="BV151" s="463"/>
      <c r="BW151" s="463"/>
      <c r="BX151" s="463"/>
      <c r="BY151" s="463"/>
      <c r="BZ151" s="463"/>
      <c r="CA151" s="463"/>
      <c r="CB151" s="463"/>
      <c r="CC151" s="463"/>
      <c r="CD151" s="463"/>
      <c r="CE151" s="463"/>
      <c r="CF151" s="463"/>
      <c r="CG151" s="463"/>
      <c r="CH151" s="464"/>
    </row>
    <row r="152" spans="1:86" x14ac:dyDescent="0.25">
      <c r="A152" s="120"/>
      <c r="B152" s="72" t="s">
        <v>565</v>
      </c>
      <c r="C152" s="417"/>
      <c r="D152" s="463"/>
      <c r="E152" s="463"/>
      <c r="F152" s="463"/>
      <c r="G152" s="463"/>
      <c r="H152" s="463"/>
      <c r="I152" s="463"/>
      <c r="J152" s="463"/>
      <c r="K152" s="463"/>
      <c r="L152" s="463"/>
      <c r="M152" s="463"/>
      <c r="N152" s="463"/>
      <c r="O152" s="463"/>
      <c r="P152" s="463"/>
      <c r="Q152" s="463"/>
      <c r="R152" s="463"/>
      <c r="S152" s="463"/>
      <c r="T152" s="463"/>
      <c r="U152" s="463"/>
      <c r="V152" s="463"/>
      <c r="W152" s="463"/>
      <c r="X152" s="463"/>
      <c r="Y152" s="463"/>
      <c r="Z152" s="463"/>
      <c r="AA152" s="463"/>
      <c r="AB152" s="463"/>
      <c r="AC152" s="463"/>
      <c r="AD152" s="463"/>
      <c r="AE152" s="463"/>
      <c r="AF152" s="463"/>
      <c r="AG152" s="463"/>
      <c r="AH152" s="463"/>
      <c r="AI152" s="463"/>
      <c r="AJ152" s="463"/>
      <c r="AK152" s="463"/>
      <c r="AL152" s="463"/>
      <c r="AM152" s="463"/>
      <c r="AN152" s="463"/>
      <c r="AO152" s="463"/>
      <c r="AP152" s="463"/>
      <c r="AQ152" s="463"/>
      <c r="AR152" s="463">
        <v>704</v>
      </c>
      <c r="AS152" s="463">
        <v>639</v>
      </c>
      <c r="AT152" s="463">
        <v>626</v>
      </c>
      <c r="AU152" s="463">
        <v>778</v>
      </c>
      <c r="AV152" s="463">
        <v>951</v>
      </c>
      <c r="AW152" s="463">
        <v>979</v>
      </c>
      <c r="AX152" s="463">
        <v>947</v>
      </c>
      <c r="AY152" s="463">
        <v>875</v>
      </c>
      <c r="AZ152" s="463">
        <v>791</v>
      </c>
      <c r="BA152" s="463">
        <v>626</v>
      </c>
      <c r="BB152" s="463">
        <v>514</v>
      </c>
      <c r="BC152" s="463">
        <v>425</v>
      </c>
      <c r="BD152" s="463">
        <v>354</v>
      </c>
      <c r="BE152" s="463">
        <v>308</v>
      </c>
      <c r="BF152" s="463">
        <v>285</v>
      </c>
      <c r="BG152" s="463">
        <v>284</v>
      </c>
      <c r="BH152" s="463">
        <v>290</v>
      </c>
      <c r="BI152" s="463">
        <v>300</v>
      </c>
      <c r="BJ152" s="463">
        <v>314</v>
      </c>
      <c r="BK152" s="463">
        <v>303</v>
      </c>
      <c r="BL152" s="463">
        <v>410</v>
      </c>
      <c r="BM152" s="463">
        <v>545</v>
      </c>
      <c r="BN152" s="463">
        <v>536</v>
      </c>
      <c r="BO152" s="463">
        <v>552</v>
      </c>
      <c r="BP152" s="463">
        <v>572</v>
      </c>
      <c r="BQ152" s="463">
        <v>505</v>
      </c>
      <c r="BR152" s="463">
        <v>367</v>
      </c>
      <c r="BS152" s="463">
        <v>275</v>
      </c>
      <c r="BT152" s="463">
        <v>219</v>
      </c>
      <c r="BU152" s="463">
        <v>192</v>
      </c>
      <c r="BV152" s="463"/>
      <c r="BW152" s="463"/>
      <c r="BX152" s="463"/>
      <c r="BY152" s="463"/>
      <c r="BZ152" s="463"/>
      <c r="CA152" s="463"/>
      <c r="CB152" s="463"/>
      <c r="CC152" s="463"/>
      <c r="CD152" s="463"/>
      <c r="CE152" s="463"/>
      <c r="CF152" s="463"/>
      <c r="CG152" s="463"/>
      <c r="CH152" s="464"/>
    </row>
    <row r="153" spans="1:86" x14ac:dyDescent="0.25">
      <c r="A153" s="120"/>
      <c r="B153" s="72" t="s">
        <v>862</v>
      </c>
      <c r="C153" s="417"/>
      <c r="D153" s="463"/>
      <c r="E153" s="463"/>
      <c r="F153" s="463"/>
      <c r="G153" s="463"/>
      <c r="H153" s="463"/>
      <c r="I153" s="463"/>
      <c r="J153" s="463"/>
      <c r="K153" s="463"/>
      <c r="L153" s="463"/>
      <c r="M153" s="463"/>
      <c r="N153" s="463"/>
      <c r="O153" s="463"/>
      <c r="P153" s="463"/>
      <c r="Q153" s="463"/>
      <c r="R153" s="463"/>
      <c r="S153" s="463"/>
      <c r="T153" s="463"/>
      <c r="U153" s="463"/>
      <c r="V153" s="463"/>
      <c r="W153" s="463"/>
      <c r="X153" s="463"/>
      <c r="Y153" s="463"/>
      <c r="Z153" s="463"/>
      <c r="AA153" s="463"/>
      <c r="AB153" s="463"/>
      <c r="AC153" s="463"/>
      <c r="AD153" s="463"/>
      <c r="AE153" s="463"/>
      <c r="AF153" s="463"/>
      <c r="AG153" s="463"/>
      <c r="AH153" s="463"/>
      <c r="AI153" s="463"/>
      <c r="AJ153" s="463"/>
      <c r="AK153" s="463"/>
      <c r="AL153" s="463"/>
      <c r="AM153" s="463"/>
      <c r="AN153" s="463"/>
      <c r="AO153" s="463"/>
      <c r="AP153" s="463"/>
      <c r="AQ153" s="463"/>
      <c r="AR153" s="463">
        <v>323</v>
      </c>
      <c r="AS153" s="463">
        <v>306</v>
      </c>
      <c r="AT153" s="463">
        <v>335</v>
      </c>
      <c r="AU153" s="463">
        <v>310</v>
      </c>
      <c r="AV153" s="463">
        <v>313</v>
      </c>
      <c r="AW153" s="463">
        <v>358</v>
      </c>
      <c r="AX153" s="463">
        <v>383</v>
      </c>
      <c r="AY153" s="463">
        <v>444</v>
      </c>
      <c r="AZ153" s="463">
        <v>496</v>
      </c>
      <c r="BA153" s="463">
        <v>514</v>
      </c>
      <c r="BB153" s="463">
        <v>474</v>
      </c>
      <c r="BC153" s="463">
        <v>402</v>
      </c>
      <c r="BD153" s="463">
        <v>347</v>
      </c>
      <c r="BE153" s="463">
        <v>323</v>
      </c>
      <c r="BF153" s="463">
        <v>309</v>
      </c>
      <c r="BG153" s="463">
        <v>307</v>
      </c>
      <c r="BH153" s="463">
        <v>327</v>
      </c>
      <c r="BI153" s="463">
        <v>342</v>
      </c>
      <c r="BJ153" s="463">
        <v>345</v>
      </c>
      <c r="BK153" s="463">
        <v>370</v>
      </c>
      <c r="BL153" s="463">
        <v>347</v>
      </c>
      <c r="BM153" s="463">
        <v>464</v>
      </c>
      <c r="BN153" s="463">
        <v>584</v>
      </c>
      <c r="BO153" s="463">
        <v>632</v>
      </c>
      <c r="BP153" s="463">
        <v>711</v>
      </c>
      <c r="BQ153" s="463">
        <v>771</v>
      </c>
      <c r="BR153" s="463">
        <v>788</v>
      </c>
      <c r="BS153" s="463">
        <v>763</v>
      </c>
      <c r="BT153" s="463">
        <v>725</v>
      </c>
      <c r="BU153" s="463">
        <v>668</v>
      </c>
      <c r="BV153" s="463"/>
      <c r="BW153" s="463"/>
      <c r="BX153" s="463"/>
      <c r="BY153" s="463"/>
      <c r="BZ153" s="463"/>
      <c r="CA153" s="463"/>
      <c r="CB153" s="463"/>
      <c r="CC153" s="463"/>
      <c r="CD153" s="463"/>
      <c r="CE153" s="463"/>
      <c r="CF153" s="463"/>
      <c r="CG153" s="463"/>
      <c r="CH153" s="464"/>
    </row>
    <row r="154" spans="1:86" ht="26.25" customHeight="1" x14ac:dyDescent="0.25">
      <c r="A154" s="120"/>
      <c r="B154" s="72" t="s">
        <v>857</v>
      </c>
      <c r="C154" s="417"/>
      <c r="D154" s="463"/>
      <c r="E154" s="463"/>
      <c r="F154" s="463"/>
      <c r="G154" s="463"/>
      <c r="H154" s="463"/>
      <c r="I154" s="463"/>
      <c r="J154" s="463"/>
      <c r="K154" s="463"/>
      <c r="L154" s="463"/>
      <c r="M154" s="463"/>
      <c r="N154" s="463"/>
      <c r="O154" s="463"/>
      <c r="P154" s="463"/>
      <c r="Q154" s="463"/>
      <c r="R154" s="463"/>
      <c r="S154" s="463"/>
      <c r="T154" s="463"/>
      <c r="U154" s="463"/>
      <c r="V154" s="463"/>
      <c r="W154" s="463"/>
      <c r="X154" s="463"/>
      <c r="Y154" s="463"/>
      <c r="Z154" s="463"/>
      <c r="AA154" s="463"/>
      <c r="AB154" s="463"/>
      <c r="AC154" s="463"/>
      <c r="AD154" s="463"/>
      <c r="AE154" s="463"/>
      <c r="AF154" s="463"/>
      <c r="AG154" s="463"/>
      <c r="AH154" s="463"/>
      <c r="AI154" s="463"/>
      <c r="AJ154" s="463"/>
      <c r="AK154" s="463"/>
      <c r="AL154" s="463"/>
      <c r="AM154" s="463"/>
      <c r="AN154" s="463"/>
      <c r="AO154" s="463"/>
      <c r="AP154" s="463"/>
      <c r="AQ154" s="463"/>
      <c r="AR154" s="463">
        <f>SUM(AR150:AR153)</f>
        <v>1817</v>
      </c>
      <c r="AS154" s="463">
        <f t="shared" ref="AS154:BU154" si="20">SUM(AS150:AS153)</f>
        <v>1770</v>
      </c>
      <c r="AT154" s="463">
        <f t="shared" si="20"/>
        <v>1874</v>
      </c>
      <c r="AU154" s="463">
        <f t="shared" si="20"/>
        <v>2139</v>
      </c>
      <c r="AV154" s="463">
        <f t="shared" si="20"/>
        <v>2450</v>
      </c>
      <c r="AW154" s="463">
        <f t="shared" si="20"/>
        <v>2645</v>
      </c>
      <c r="AX154" s="463">
        <f t="shared" si="20"/>
        <v>2756</v>
      </c>
      <c r="AY154" s="463">
        <f t="shared" si="20"/>
        <v>2840</v>
      </c>
      <c r="AZ154" s="463">
        <f t="shared" si="20"/>
        <v>2853</v>
      </c>
      <c r="BA154" s="463">
        <f t="shared" si="20"/>
        <v>2744</v>
      </c>
      <c r="BB154" s="463">
        <f t="shared" si="20"/>
        <v>2625</v>
      </c>
      <c r="BC154" s="463">
        <f t="shared" si="20"/>
        <v>2461</v>
      </c>
      <c r="BD154" s="463">
        <f t="shared" si="20"/>
        <v>2283</v>
      </c>
      <c r="BE154" s="463">
        <f t="shared" si="20"/>
        <v>2210</v>
      </c>
      <c r="BF154" s="463">
        <f t="shared" si="20"/>
        <v>2194</v>
      </c>
      <c r="BG154" s="463">
        <f t="shared" si="20"/>
        <v>2266</v>
      </c>
      <c r="BH154" s="463">
        <f t="shared" si="20"/>
        <v>2386</v>
      </c>
      <c r="BI154" s="463">
        <f t="shared" si="20"/>
        <v>2494</v>
      </c>
      <c r="BJ154" s="463">
        <f t="shared" si="20"/>
        <v>2518</v>
      </c>
      <c r="BK154" s="463">
        <f t="shared" si="20"/>
        <v>2527</v>
      </c>
      <c r="BL154" s="463">
        <f t="shared" si="20"/>
        <v>2624</v>
      </c>
      <c r="BM154" s="463">
        <f t="shared" si="20"/>
        <v>2981</v>
      </c>
      <c r="BN154" s="463">
        <f t="shared" si="20"/>
        <v>3224</v>
      </c>
      <c r="BO154" s="463">
        <f t="shared" si="20"/>
        <v>3356</v>
      </c>
      <c r="BP154" s="463">
        <f t="shared" si="20"/>
        <v>3501</v>
      </c>
      <c r="BQ154" s="463">
        <f t="shared" si="20"/>
        <v>3521</v>
      </c>
      <c r="BR154" s="463">
        <f t="shared" si="20"/>
        <v>3458</v>
      </c>
      <c r="BS154" s="463">
        <f t="shared" si="20"/>
        <v>3360</v>
      </c>
      <c r="BT154" s="463">
        <f t="shared" si="20"/>
        <v>3229</v>
      </c>
      <c r="BU154" s="463">
        <f t="shared" si="20"/>
        <v>3063</v>
      </c>
      <c r="BV154" s="463"/>
      <c r="BW154" s="463"/>
      <c r="BX154" s="463"/>
      <c r="BY154" s="463"/>
      <c r="BZ154" s="463"/>
      <c r="CA154" s="463"/>
      <c r="CB154" s="463"/>
      <c r="CC154" s="463"/>
      <c r="CD154" s="463"/>
      <c r="CE154" s="463"/>
      <c r="CF154" s="463"/>
      <c r="CG154" s="463"/>
      <c r="CH154" s="464"/>
    </row>
    <row r="155" spans="1:86" ht="26.25" customHeight="1" x14ac:dyDescent="0.25">
      <c r="A155" s="613"/>
      <c r="B155" s="74" t="s">
        <v>863</v>
      </c>
      <c r="C155" s="417"/>
      <c r="D155" s="463"/>
      <c r="E155" s="463"/>
      <c r="F155" s="463"/>
      <c r="G155" s="463"/>
      <c r="H155" s="463"/>
      <c r="I155" s="463"/>
      <c r="J155" s="463"/>
      <c r="K155" s="463"/>
      <c r="L155" s="463"/>
      <c r="M155" s="463"/>
      <c r="N155" s="463"/>
      <c r="O155" s="463"/>
      <c r="P155" s="463"/>
      <c r="Q155" s="463"/>
      <c r="R155" s="463"/>
      <c r="S155" s="463"/>
      <c r="T155" s="463"/>
      <c r="U155" s="463"/>
      <c r="V155" s="463"/>
      <c r="W155" s="463"/>
      <c r="X155" s="463"/>
      <c r="Y155" s="463"/>
      <c r="Z155" s="463"/>
      <c r="AA155" s="463"/>
      <c r="AB155" s="463"/>
      <c r="AC155" s="463"/>
      <c r="AD155" s="463"/>
      <c r="AE155" s="463"/>
      <c r="AF155" s="463"/>
      <c r="AG155" s="463"/>
      <c r="AH155" s="463"/>
      <c r="AI155" s="463"/>
      <c r="AJ155" s="463"/>
      <c r="AK155" s="463"/>
      <c r="AL155" s="463"/>
      <c r="AM155" s="463"/>
      <c r="AN155" s="463"/>
      <c r="AO155" s="463"/>
      <c r="AP155" s="463"/>
      <c r="AQ155" s="463"/>
      <c r="AR155" s="463"/>
      <c r="AS155" s="463"/>
      <c r="AT155" s="463"/>
      <c r="AU155" s="463"/>
      <c r="AV155" s="463"/>
      <c r="AW155" s="463"/>
      <c r="AX155" s="463"/>
      <c r="AY155" s="463"/>
      <c r="AZ155" s="463"/>
      <c r="BA155" s="463"/>
      <c r="BB155" s="463"/>
      <c r="BC155" s="463"/>
      <c r="BD155" s="463"/>
      <c r="BE155" s="463"/>
      <c r="BF155" s="463"/>
      <c r="BG155" s="463"/>
      <c r="BH155" s="463"/>
      <c r="BI155" s="463"/>
      <c r="BJ155" s="463"/>
      <c r="BK155" s="463"/>
      <c r="BL155" s="463"/>
      <c r="BM155" s="463"/>
      <c r="BN155" s="463"/>
      <c r="BO155" s="463"/>
      <c r="BP155" s="463"/>
      <c r="BQ155" s="463"/>
      <c r="BR155" s="463"/>
      <c r="BS155" s="463"/>
      <c r="BT155" s="463"/>
      <c r="BU155" s="463"/>
      <c r="BV155" s="463"/>
      <c r="BW155" s="463"/>
      <c r="BX155" s="463"/>
      <c r="BY155" s="463"/>
      <c r="BZ155" s="463"/>
      <c r="CA155" s="463"/>
      <c r="CB155" s="463"/>
      <c r="CC155" s="463"/>
      <c r="CD155" s="463"/>
      <c r="CE155" s="463"/>
      <c r="CF155" s="463"/>
      <c r="CG155" s="463"/>
      <c r="CH155" s="464"/>
    </row>
    <row r="156" spans="1:86" ht="15.6" x14ac:dyDescent="0.3">
      <c r="A156" s="120"/>
      <c r="B156" s="609" t="s">
        <v>905</v>
      </c>
      <c r="C156" s="417"/>
      <c r="D156" s="463"/>
      <c r="E156" s="463"/>
      <c r="F156" s="463"/>
      <c r="G156" s="463"/>
      <c r="H156" s="463"/>
      <c r="I156" s="463"/>
      <c r="J156" s="463"/>
      <c r="K156" s="463"/>
      <c r="L156" s="463"/>
      <c r="M156" s="463"/>
      <c r="N156" s="463"/>
      <c r="O156" s="463"/>
      <c r="P156" s="463"/>
      <c r="Q156" s="463"/>
      <c r="R156" s="463"/>
      <c r="S156" s="463"/>
      <c r="T156" s="463"/>
      <c r="U156" s="463"/>
      <c r="V156" s="463"/>
      <c r="W156" s="463"/>
      <c r="X156" s="463"/>
      <c r="Y156" s="463"/>
      <c r="Z156" s="463"/>
      <c r="AA156" s="463"/>
      <c r="AB156" s="463"/>
      <c r="AC156" s="463"/>
      <c r="AD156" s="463"/>
      <c r="AE156" s="463"/>
      <c r="AF156" s="463"/>
      <c r="AG156" s="463"/>
      <c r="AH156" s="463">
        <v>2667</v>
      </c>
      <c r="AI156" s="463">
        <v>2625</v>
      </c>
      <c r="AJ156" s="463">
        <v>2843</v>
      </c>
      <c r="AK156" s="463">
        <v>3354</v>
      </c>
      <c r="AL156" s="463">
        <v>3580</v>
      </c>
      <c r="AM156" s="463">
        <v>3735</v>
      </c>
      <c r="AN156" s="463">
        <v>3745</v>
      </c>
      <c r="AO156" s="463">
        <v>3710</v>
      </c>
      <c r="AP156" s="463">
        <v>3720</v>
      </c>
      <c r="AQ156" s="463">
        <v>3665</v>
      </c>
      <c r="AR156" s="463">
        <v>3082</v>
      </c>
      <c r="AS156" s="463">
        <v>2938</v>
      </c>
      <c r="AT156" s="463">
        <v>2922</v>
      </c>
      <c r="AU156" s="463">
        <v>2967</v>
      </c>
      <c r="AV156" s="463">
        <v>3034</v>
      </c>
      <c r="AW156" s="463">
        <v>3053</v>
      </c>
      <c r="AX156" s="463">
        <v>3006</v>
      </c>
      <c r="AY156" s="463">
        <v>2939</v>
      </c>
      <c r="AZ156" s="463">
        <v>2868</v>
      </c>
      <c r="BA156" s="463">
        <v>2754</v>
      </c>
      <c r="BB156" s="463">
        <v>2628</v>
      </c>
      <c r="BC156" s="463">
        <v>2438</v>
      </c>
      <c r="BD156" s="463">
        <v>2230</v>
      </c>
      <c r="BE156" s="463">
        <v>2093</v>
      </c>
      <c r="BF156" s="463">
        <v>1993</v>
      </c>
      <c r="BG156" s="463">
        <v>1824</v>
      </c>
      <c r="BH156" s="463">
        <v>1808</v>
      </c>
      <c r="BI156" s="463">
        <v>1753</v>
      </c>
      <c r="BJ156" s="463">
        <v>1674</v>
      </c>
      <c r="BK156" s="463">
        <v>1581</v>
      </c>
      <c r="BL156" s="463">
        <v>1533</v>
      </c>
      <c r="BM156" s="463">
        <v>1512</v>
      </c>
      <c r="BN156" s="463">
        <v>1502</v>
      </c>
      <c r="BO156" s="463">
        <v>1464</v>
      </c>
      <c r="BP156" s="463">
        <v>1455</v>
      </c>
      <c r="BQ156" s="463">
        <v>1428</v>
      </c>
      <c r="BR156" s="463">
        <v>1397</v>
      </c>
      <c r="BS156" s="463">
        <v>1344</v>
      </c>
      <c r="BT156" s="463">
        <v>1300</v>
      </c>
      <c r="BU156" s="463">
        <v>1243</v>
      </c>
      <c r="BV156" s="463">
        <v>1148</v>
      </c>
      <c r="BW156" s="463">
        <v>1012</v>
      </c>
      <c r="BX156" s="463">
        <v>921</v>
      </c>
      <c r="BY156" s="463">
        <v>848</v>
      </c>
      <c r="BZ156" s="463">
        <v>792</v>
      </c>
      <c r="CA156" s="463">
        <v>752</v>
      </c>
      <c r="CB156" s="463">
        <v>685</v>
      </c>
      <c r="CC156" s="463">
        <v>529</v>
      </c>
      <c r="CD156" s="463">
        <v>475</v>
      </c>
      <c r="CE156" s="463">
        <v>472</v>
      </c>
      <c r="CF156" s="463">
        <v>472</v>
      </c>
      <c r="CG156" s="463">
        <v>477</v>
      </c>
      <c r="CH156" s="464">
        <v>485</v>
      </c>
    </row>
    <row r="157" spans="1:86" x14ac:dyDescent="0.25">
      <c r="A157" s="120"/>
      <c r="B157" s="238" t="s">
        <v>864</v>
      </c>
      <c r="C157" s="417"/>
      <c r="D157" s="463"/>
      <c r="E157" s="463"/>
      <c r="F157" s="463"/>
      <c r="G157" s="463"/>
      <c r="H157" s="463"/>
      <c r="I157" s="463"/>
      <c r="J157" s="463"/>
      <c r="K157" s="463"/>
      <c r="L157" s="463"/>
      <c r="M157" s="463"/>
      <c r="N157" s="463"/>
      <c r="O157" s="463"/>
      <c r="P157" s="463"/>
      <c r="Q157" s="463"/>
      <c r="R157" s="463"/>
      <c r="S157" s="463"/>
      <c r="T157" s="463"/>
      <c r="U157" s="463"/>
      <c r="V157" s="463"/>
      <c r="W157" s="463"/>
      <c r="X157" s="463"/>
      <c r="Y157" s="463"/>
      <c r="Z157" s="463"/>
      <c r="AA157" s="463"/>
      <c r="AB157" s="463"/>
      <c r="AC157" s="463"/>
      <c r="AD157" s="463"/>
      <c r="AE157" s="463"/>
      <c r="AF157" s="463"/>
      <c r="AG157" s="463"/>
      <c r="AH157" s="463"/>
      <c r="AI157" s="463"/>
      <c r="AJ157" s="463"/>
      <c r="AK157" s="463"/>
      <c r="AL157" s="463"/>
      <c r="AM157" s="463"/>
      <c r="AN157" s="463"/>
      <c r="AO157" s="463"/>
      <c r="AP157" s="463"/>
      <c r="AQ157" s="463"/>
      <c r="AR157" s="463">
        <v>2430</v>
      </c>
      <c r="AS157" s="463">
        <v>2310</v>
      </c>
      <c r="AT157" s="463">
        <v>2304</v>
      </c>
      <c r="AU157" s="463">
        <v>2350</v>
      </c>
      <c r="AV157" s="463">
        <v>2420</v>
      </c>
      <c r="AW157" s="463">
        <v>2443</v>
      </c>
      <c r="AX157" s="463">
        <v>2409</v>
      </c>
      <c r="AY157" s="463">
        <v>2360</v>
      </c>
      <c r="AZ157" s="463">
        <v>2301</v>
      </c>
      <c r="BA157" s="463">
        <v>2211</v>
      </c>
      <c r="BB157" s="463">
        <v>2105</v>
      </c>
      <c r="BC157" s="463">
        <v>1940</v>
      </c>
      <c r="BD157" s="463">
        <v>1762</v>
      </c>
      <c r="BE157" s="463">
        <v>1649</v>
      </c>
      <c r="BF157" s="463">
        <v>1567</v>
      </c>
      <c r="BG157" s="463">
        <v>1483</v>
      </c>
      <c r="BH157" s="463">
        <v>1468</v>
      </c>
      <c r="BI157" s="463">
        <v>1421</v>
      </c>
      <c r="BJ157" s="463">
        <v>1350</v>
      </c>
      <c r="BK157" s="463">
        <v>1273</v>
      </c>
      <c r="BL157" s="463">
        <v>1244</v>
      </c>
      <c r="BM157" s="463">
        <v>1230</v>
      </c>
      <c r="BN157" s="463">
        <v>1223</v>
      </c>
      <c r="BO157" s="463">
        <v>1194</v>
      </c>
      <c r="BP157" s="463">
        <v>1184</v>
      </c>
      <c r="BQ157" s="463">
        <v>1164</v>
      </c>
      <c r="BR157" s="463">
        <v>1138</v>
      </c>
      <c r="BS157" s="463">
        <v>1091</v>
      </c>
      <c r="BT157" s="463">
        <v>1055</v>
      </c>
      <c r="BU157" s="463">
        <v>1006</v>
      </c>
      <c r="BV157" s="463">
        <v>1148</v>
      </c>
      <c r="BW157" s="463">
        <v>822</v>
      </c>
      <c r="BX157" s="463">
        <v>745</v>
      </c>
      <c r="BY157" s="463">
        <v>687</v>
      </c>
      <c r="BZ157" s="463">
        <v>642</v>
      </c>
      <c r="CA157" s="463">
        <v>610</v>
      </c>
      <c r="CB157" s="463">
        <v>554</v>
      </c>
      <c r="CC157" s="463">
        <v>431</v>
      </c>
      <c r="CD157" s="463">
        <v>389</v>
      </c>
      <c r="CE157" s="463">
        <v>387</v>
      </c>
      <c r="CF157" s="463">
        <v>387</v>
      </c>
      <c r="CG157" s="463">
        <v>391</v>
      </c>
      <c r="CH157" s="464">
        <v>398</v>
      </c>
    </row>
    <row r="158" spans="1:86" x14ac:dyDescent="0.25">
      <c r="A158" s="120"/>
      <c r="B158" s="238" t="s">
        <v>865</v>
      </c>
      <c r="C158" s="417"/>
      <c r="D158" s="463"/>
      <c r="E158" s="463"/>
      <c r="F158" s="463"/>
      <c r="G158" s="463"/>
      <c r="H158" s="463"/>
      <c r="I158" s="463"/>
      <c r="J158" s="463"/>
      <c r="K158" s="463"/>
      <c r="L158" s="463"/>
      <c r="M158" s="463"/>
      <c r="N158" s="463"/>
      <c r="O158" s="463"/>
      <c r="P158" s="463"/>
      <c r="Q158" s="463"/>
      <c r="R158" s="463"/>
      <c r="S158" s="463"/>
      <c r="T158" s="463"/>
      <c r="U158" s="463"/>
      <c r="V158" s="463"/>
      <c r="W158" s="463"/>
      <c r="X158" s="463"/>
      <c r="Y158" s="463"/>
      <c r="Z158" s="463"/>
      <c r="AA158" s="463"/>
      <c r="AB158" s="463"/>
      <c r="AC158" s="463"/>
      <c r="AD158" s="463"/>
      <c r="AE158" s="463"/>
      <c r="AF158" s="463"/>
      <c r="AG158" s="463"/>
      <c r="AH158" s="463"/>
      <c r="AI158" s="463"/>
      <c r="AJ158" s="463"/>
      <c r="AK158" s="463"/>
      <c r="AL158" s="463"/>
      <c r="AM158" s="463"/>
      <c r="AN158" s="463"/>
      <c r="AO158" s="463"/>
      <c r="AP158" s="463"/>
      <c r="AQ158" s="463"/>
      <c r="AR158" s="463">
        <v>160</v>
      </c>
      <c r="AS158" s="463">
        <v>151</v>
      </c>
      <c r="AT158" s="463">
        <v>151</v>
      </c>
      <c r="AU158" s="463">
        <v>152</v>
      </c>
      <c r="AV158" s="463">
        <v>153</v>
      </c>
      <c r="AW158" s="463">
        <v>153</v>
      </c>
      <c r="AX158" s="463">
        <v>152</v>
      </c>
      <c r="AY158" s="463">
        <v>151</v>
      </c>
      <c r="AZ158" s="463">
        <v>148</v>
      </c>
      <c r="BA158" s="463">
        <v>143</v>
      </c>
      <c r="BB158" s="463">
        <v>138</v>
      </c>
      <c r="BC158" s="463">
        <v>132</v>
      </c>
      <c r="BD158" s="463">
        <v>126</v>
      </c>
      <c r="BE158" s="463">
        <v>122</v>
      </c>
      <c r="BF158" s="463">
        <v>117</v>
      </c>
      <c r="BG158" s="463">
        <v>112</v>
      </c>
      <c r="BH158" s="463">
        <v>110</v>
      </c>
      <c r="BI158" s="463">
        <v>109</v>
      </c>
      <c r="BJ158" s="463">
        <v>107</v>
      </c>
      <c r="BK158" s="463">
        <v>112</v>
      </c>
      <c r="BL158" s="463">
        <v>90</v>
      </c>
      <c r="BM158" s="463">
        <v>80</v>
      </c>
      <c r="BN158" s="463">
        <v>72</v>
      </c>
      <c r="BO158" s="463">
        <v>65</v>
      </c>
      <c r="BP158" s="463">
        <v>65</v>
      </c>
      <c r="BQ158" s="463">
        <v>64</v>
      </c>
      <c r="BR158" s="463">
        <v>63</v>
      </c>
      <c r="BS158" s="463">
        <v>61</v>
      </c>
      <c r="BT158" s="463">
        <v>60</v>
      </c>
      <c r="BU158" s="463">
        <v>59</v>
      </c>
      <c r="BV158" s="463">
        <v>931</v>
      </c>
      <c r="BW158" s="463">
        <v>49</v>
      </c>
      <c r="BX158" s="463">
        <v>45</v>
      </c>
      <c r="BY158" s="463">
        <v>41</v>
      </c>
      <c r="BZ158" s="463">
        <v>38</v>
      </c>
      <c r="CA158" s="463">
        <v>36</v>
      </c>
      <c r="CB158" s="463">
        <v>34</v>
      </c>
      <c r="CC158" s="463">
        <v>26</v>
      </c>
      <c r="CD158" s="463">
        <v>23</v>
      </c>
      <c r="CE158" s="463">
        <v>22</v>
      </c>
      <c r="CF158" s="463">
        <v>22</v>
      </c>
      <c r="CG158" s="463">
        <v>22</v>
      </c>
      <c r="CH158" s="464">
        <v>23</v>
      </c>
    </row>
    <row r="159" spans="1:86" x14ac:dyDescent="0.25">
      <c r="A159" s="120"/>
      <c r="B159" s="238" t="s">
        <v>866</v>
      </c>
      <c r="C159" s="417"/>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3"/>
      <c r="AD159" s="463"/>
      <c r="AE159" s="463"/>
      <c r="AF159" s="463"/>
      <c r="AG159" s="463"/>
      <c r="AH159" s="463"/>
      <c r="AI159" s="463"/>
      <c r="AJ159" s="463"/>
      <c r="AK159" s="463"/>
      <c r="AL159" s="463"/>
      <c r="AM159" s="463"/>
      <c r="AN159" s="463"/>
      <c r="AO159" s="463"/>
      <c r="AP159" s="463"/>
      <c r="AQ159" s="463"/>
      <c r="AR159" s="463">
        <v>492</v>
      </c>
      <c r="AS159" s="463">
        <v>478</v>
      </c>
      <c r="AT159" s="463">
        <v>467</v>
      </c>
      <c r="AU159" s="463">
        <v>465</v>
      </c>
      <c r="AV159" s="463">
        <v>460</v>
      </c>
      <c r="AW159" s="463">
        <v>457</v>
      </c>
      <c r="AX159" s="463">
        <v>445</v>
      </c>
      <c r="AY159" s="463">
        <v>428</v>
      </c>
      <c r="AZ159" s="463">
        <v>420</v>
      </c>
      <c r="BA159" s="463">
        <v>400</v>
      </c>
      <c r="BB159" s="463">
        <v>385</v>
      </c>
      <c r="BC159" s="463">
        <v>366</v>
      </c>
      <c r="BD159" s="463">
        <v>342</v>
      </c>
      <c r="BE159" s="463">
        <v>322</v>
      </c>
      <c r="BF159" s="463">
        <v>308</v>
      </c>
      <c r="BG159" s="463">
        <v>229</v>
      </c>
      <c r="BH159" s="463">
        <v>231</v>
      </c>
      <c r="BI159" s="463">
        <v>224</v>
      </c>
      <c r="BJ159" s="463">
        <v>216</v>
      </c>
      <c r="BK159" s="463">
        <v>196</v>
      </c>
      <c r="BL159" s="463">
        <v>199</v>
      </c>
      <c r="BM159" s="463">
        <v>202</v>
      </c>
      <c r="BN159" s="463">
        <v>206</v>
      </c>
      <c r="BO159" s="463">
        <v>205</v>
      </c>
      <c r="BP159" s="463">
        <v>206</v>
      </c>
      <c r="BQ159" s="463">
        <v>201</v>
      </c>
      <c r="BR159" s="463">
        <v>197</v>
      </c>
      <c r="BS159" s="463">
        <v>192</v>
      </c>
      <c r="BT159" s="463">
        <v>185</v>
      </c>
      <c r="BU159" s="463">
        <v>178</v>
      </c>
      <c r="BV159" s="463">
        <v>55</v>
      </c>
      <c r="BW159" s="463">
        <v>142</v>
      </c>
      <c r="BX159" s="463">
        <v>131</v>
      </c>
      <c r="BY159" s="463">
        <v>120</v>
      </c>
      <c r="BZ159" s="463">
        <v>112</v>
      </c>
      <c r="CA159" s="463">
        <v>106</v>
      </c>
      <c r="CB159" s="463">
        <v>97</v>
      </c>
      <c r="CC159" s="463">
        <v>72</v>
      </c>
      <c r="CD159" s="463">
        <v>64</v>
      </c>
      <c r="CE159" s="463">
        <v>63</v>
      </c>
      <c r="CF159" s="463">
        <v>63</v>
      </c>
      <c r="CG159" s="463">
        <v>63</v>
      </c>
      <c r="CH159" s="464">
        <v>64</v>
      </c>
    </row>
    <row r="160" spans="1:86" ht="26.25" customHeight="1" x14ac:dyDescent="0.3">
      <c r="A160" s="120"/>
      <c r="B160" s="609" t="s">
        <v>906</v>
      </c>
      <c r="C160" s="417"/>
      <c r="D160" s="463"/>
      <c r="E160" s="463"/>
      <c r="F160" s="463"/>
      <c r="G160" s="463"/>
      <c r="H160" s="463"/>
      <c r="I160" s="463"/>
      <c r="J160" s="463"/>
      <c r="K160" s="463"/>
      <c r="L160" s="463"/>
      <c r="M160" s="463"/>
      <c r="N160" s="463"/>
      <c r="O160" s="463"/>
      <c r="P160" s="463"/>
      <c r="Q160" s="463"/>
      <c r="R160" s="463"/>
      <c r="S160" s="463"/>
      <c r="T160" s="463"/>
      <c r="U160" s="463"/>
      <c r="V160" s="463"/>
      <c r="W160" s="463"/>
      <c r="X160" s="463"/>
      <c r="Y160" s="463"/>
      <c r="Z160" s="463"/>
      <c r="AA160" s="463"/>
      <c r="AB160" s="463"/>
      <c r="AC160" s="463"/>
      <c r="AD160" s="463"/>
      <c r="AE160" s="463"/>
      <c r="AF160" s="463"/>
      <c r="AG160" s="463"/>
      <c r="AH160" s="463">
        <v>741</v>
      </c>
      <c r="AI160" s="463">
        <v>689</v>
      </c>
      <c r="AJ160" s="463">
        <v>713</v>
      </c>
      <c r="AK160" s="463">
        <v>797</v>
      </c>
      <c r="AL160" s="463">
        <v>851</v>
      </c>
      <c r="AM160" s="463">
        <v>1015</v>
      </c>
      <c r="AN160" s="463">
        <v>1080</v>
      </c>
      <c r="AO160" s="463">
        <v>1150</v>
      </c>
      <c r="AP160" s="463">
        <v>1180</v>
      </c>
      <c r="AQ160" s="463">
        <v>1195</v>
      </c>
      <c r="AR160" s="463">
        <v>914</v>
      </c>
      <c r="AS160" s="463">
        <v>948</v>
      </c>
      <c r="AT160" s="463">
        <v>1028</v>
      </c>
      <c r="AU160" s="463">
        <v>1153</v>
      </c>
      <c r="AV160" s="463">
        <v>1346</v>
      </c>
      <c r="AW160" s="463">
        <v>1549</v>
      </c>
      <c r="AX160" s="463">
        <v>1686</v>
      </c>
      <c r="AY160" s="463">
        <v>1818</v>
      </c>
      <c r="AZ160" s="463">
        <v>1872</v>
      </c>
      <c r="BA160" s="463">
        <v>1834</v>
      </c>
      <c r="BB160" s="463">
        <v>1795</v>
      </c>
      <c r="BC160" s="463">
        <v>1749</v>
      </c>
      <c r="BD160" s="463">
        <v>1717</v>
      </c>
      <c r="BE160" s="463">
        <v>1753</v>
      </c>
      <c r="BF160" s="463">
        <v>1814</v>
      </c>
      <c r="BG160" s="463">
        <v>1988</v>
      </c>
      <c r="BH160" s="463">
        <v>2132</v>
      </c>
      <c r="BI160" s="463">
        <v>2233</v>
      </c>
      <c r="BJ160" s="463">
        <v>2347</v>
      </c>
      <c r="BK160" s="463">
        <v>2455</v>
      </c>
      <c r="BL160" s="463">
        <v>2633</v>
      </c>
      <c r="BM160" s="463">
        <v>3035</v>
      </c>
      <c r="BN160" s="463">
        <v>3296</v>
      </c>
      <c r="BO160" s="463">
        <v>3468</v>
      </c>
      <c r="BP160" s="463">
        <v>3598</v>
      </c>
      <c r="BQ160" s="463">
        <v>3597</v>
      </c>
      <c r="BR160" s="463">
        <v>3524</v>
      </c>
      <c r="BS160" s="463">
        <v>3433</v>
      </c>
      <c r="BT160" s="463">
        <v>3294</v>
      </c>
      <c r="BU160" s="463">
        <v>3128</v>
      </c>
      <c r="BV160" s="463">
        <v>2836</v>
      </c>
      <c r="BW160" s="463">
        <v>2382</v>
      </c>
      <c r="BX160" s="463">
        <v>2087</v>
      </c>
      <c r="BY160" s="463">
        <v>1885</v>
      </c>
      <c r="BZ160" s="463">
        <v>1718</v>
      </c>
      <c r="CA160" s="463">
        <v>1599</v>
      </c>
      <c r="CB160" s="463">
        <v>1387</v>
      </c>
      <c r="CC160" s="463">
        <v>1040</v>
      </c>
      <c r="CD160" s="463">
        <v>935</v>
      </c>
      <c r="CE160" s="463">
        <v>923</v>
      </c>
      <c r="CF160" s="463">
        <v>917</v>
      </c>
      <c r="CG160" s="463">
        <v>920</v>
      </c>
      <c r="CH160" s="464">
        <v>930</v>
      </c>
    </row>
    <row r="161" spans="1:86" x14ac:dyDescent="0.25">
      <c r="A161" s="120"/>
      <c r="B161" s="238" t="s">
        <v>864</v>
      </c>
      <c r="C161" s="417"/>
      <c r="D161" s="463"/>
      <c r="E161" s="463"/>
      <c r="F161" s="463"/>
      <c r="G161" s="463"/>
      <c r="H161" s="463"/>
      <c r="I161" s="463"/>
      <c r="J161" s="463"/>
      <c r="K161" s="463"/>
      <c r="L161" s="463"/>
      <c r="M161" s="463"/>
      <c r="N161" s="463"/>
      <c r="O161" s="463"/>
      <c r="P161" s="463"/>
      <c r="Q161" s="463"/>
      <c r="R161" s="463"/>
      <c r="S161" s="463"/>
      <c r="T161" s="463"/>
      <c r="U161" s="463"/>
      <c r="V161" s="463"/>
      <c r="W161" s="463"/>
      <c r="X161" s="463"/>
      <c r="Y161" s="463"/>
      <c r="Z161" s="463"/>
      <c r="AA161" s="463"/>
      <c r="AB161" s="463"/>
      <c r="AC161" s="463"/>
      <c r="AD161" s="463"/>
      <c r="AE161" s="463"/>
      <c r="AF161" s="463"/>
      <c r="AG161" s="463"/>
      <c r="AH161" s="463"/>
      <c r="AI161" s="463"/>
      <c r="AJ161" s="463"/>
      <c r="AK161" s="463"/>
      <c r="AL161" s="463"/>
      <c r="AM161" s="463"/>
      <c r="AN161" s="463"/>
      <c r="AO161" s="463"/>
      <c r="AP161" s="463"/>
      <c r="AQ161" s="463"/>
      <c r="AR161" s="463">
        <v>797</v>
      </c>
      <c r="AS161" s="463">
        <v>819</v>
      </c>
      <c r="AT161" s="463">
        <v>900</v>
      </c>
      <c r="AU161" s="463">
        <v>1020</v>
      </c>
      <c r="AV161" s="463">
        <v>1195</v>
      </c>
      <c r="AW161" s="463">
        <v>1379</v>
      </c>
      <c r="AX161" s="463">
        <v>1498</v>
      </c>
      <c r="AY161" s="463">
        <v>1614</v>
      </c>
      <c r="AZ161" s="463">
        <v>1655</v>
      </c>
      <c r="BA161" s="463">
        <v>1613</v>
      </c>
      <c r="BB161" s="463">
        <v>1574</v>
      </c>
      <c r="BC161" s="463">
        <v>1531</v>
      </c>
      <c r="BD161" s="463">
        <v>1500</v>
      </c>
      <c r="BE161" s="463">
        <v>1534</v>
      </c>
      <c r="BF161" s="463">
        <v>1590</v>
      </c>
      <c r="BG161" s="463">
        <v>1692</v>
      </c>
      <c r="BH161" s="463">
        <v>1823</v>
      </c>
      <c r="BI161" s="463">
        <v>1927</v>
      </c>
      <c r="BJ161" s="463">
        <v>2038</v>
      </c>
      <c r="BK161" s="463">
        <v>2125</v>
      </c>
      <c r="BL161" s="463">
        <v>2292</v>
      </c>
      <c r="BM161" s="463">
        <v>2642</v>
      </c>
      <c r="BN161" s="463">
        <v>2867</v>
      </c>
      <c r="BO161" s="463">
        <v>3016</v>
      </c>
      <c r="BP161" s="463">
        <v>3133</v>
      </c>
      <c r="BQ161" s="463">
        <v>3133</v>
      </c>
      <c r="BR161" s="463">
        <v>3065</v>
      </c>
      <c r="BS161" s="463">
        <v>2986</v>
      </c>
      <c r="BT161" s="463">
        <v>2863</v>
      </c>
      <c r="BU161" s="463">
        <v>2714</v>
      </c>
      <c r="BV161" s="463">
        <v>2458</v>
      </c>
      <c r="BW161" s="463">
        <v>2062</v>
      </c>
      <c r="BX161" s="463">
        <v>1805</v>
      </c>
      <c r="BY161" s="463">
        <v>1629</v>
      </c>
      <c r="BZ161" s="463">
        <v>1484</v>
      </c>
      <c r="CA161" s="463">
        <v>1381</v>
      </c>
      <c r="CB161" s="463">
        <v>1197</v>
      </c>
      <c r="CC161" s="463">
        <v>902</v>
      </c>
      <c r="CD161" s="463">
        <v>811</v>
      </c>
      <c r="CE161" s="463">
        <v>801</v>
      </c>
      <c r="CF161" s="463">
        <v>796</v>
      </c>
      <c r="CG161" s="463">
        <v>799</v>
      </c>
      <c r="CH161" s="464">
        <v>807</v>
      </c>
    </row>
    <row r="162" spans="1:86" x14ac:dyDescent="0.25">
      <c r="A162" s="120"/>
      <c r="B162" s="238" t="s">
        <v>865</v>
      </c>
      <c r="C162" s="417"/>
      <c r="D162" s="463"/>
      <c r="E162" s="463"/>
      <c r="F162" s="463"/>
      <c r="G162" s="463"/>
      <c r="H162" s="463"/>
      <c r="I162" s="463"/>
      <c r="J162" s="463"/>
      <c r="K162" s="463"/>
      <c r="L162" s="463"/>
      <c r="M162" s="463"/>
      <c r="N162" s="463"/>
      <c r="O162" s="463"/>
      <c r="P162" s="463"/>
      <c r="Q162" s="463"/>
      <c r="R162" s="463"/>
      <c r="S162" s="463"/>
      <c r="T162" s="463"/>
      <c r="U162" s="463"/>
      <c r="V162" s="463"/>
      <c r="W162" s="463"/>
      <c r="X162" s="463"/>
      <c r="Y162" s="463"/>
      <c r="Z162" s="463"/>
      <c r="AA162" s="463"/>
      <c r="AB162" s="463"/>
      <c r="AC162" s="463"/>
      <c r="AD162" s="463"/>
      <c r="AE162" s="463"/>
      <c r="AF162" s="463"/>
      <c r="AG162" s="463"/>
      <c r="AH162" s="463"/>
      <c r="AI162" s="463"/>
      <c r="AJ162" s="463"/>
      <c r="AK162" s="463"/>
      <c r="AL162" s="463"/>
      <c r="AM162" s="463"/>
      <c r="AN162" s="463"/>
      <c r="AO162" s="463"/>
      <c r="AP162" s="463"/>
      <c r="AQ162" s="463"/>
      <c r="AR162" s="463">
        <v>45</v>
      </c>
      <c r="AS162" s="463">
        <v>50</v>
      </c>
      <c r="AT162" s="463">
        <v>52</v>
      </c>
      <c r="AU162" s="463">
        <v>58</v>
      </c>
      <c r="AV162" s="463">
        <v>67</v>
      </c>
      <c r="AW162" s="463">
        <v>76</v>
      </c>
      <c r="AX162" s="463">
        <v>84</v>
      </c>
      <c r="AY162" s="463">
        <v>89</v>
      </c>
      <c r="AZ162" s="463">
        <v>92</v>
      </c>
      <c r="BA162" s="463">
        <v>90</v>
      </c>
      <c r="BB162" s="463">
        <v>89</v>
      </c>
      <c r="BC162" s="463">
        <v>86</v>
      </c>
      <c r="BD162" s="463">
        <v>84</v>
      </c>
      <c r="BE162" s="463">
        <v>84</v>
      </c>
      <c r="BF162" s="463">
        <v>83</v>
      </c>
      <c r="BG162" s="463">
        <v>85</v>
      </c>
      <c r="BH162" s="463">
        <v>91</v>
      </c>
      <c r="BI162" s="463">
        <v>92</v>
      </c>
      <c r="BJ162" s="463">
        <v>94</v>
      </c>
      <c r="BK162" s="463">
        <v>102</v>
      </c>
      <c r="BL162" s="463">
        <v>121</v>
      </c>
      <c r="BM162" s="463">
        <v>148</v>
      </c>
      <c r="BN162" s="463">
        <v>166</v>
      </c>
      <c r="BO162" s="463">
        <v>181</v>
      </c>
      <c r="BP162" s="463">
        <v>187</v>
      </c>
      <c r="BQ162" s="463">
        <v>188</v>
      </c>
      <c r="BR162" s="463">
        <v>186</v>
      </c>
      <c r="BS162" s="463">
        <v>182</v>
      </c>
      <c r="BT162" s="463">
        <v>176</v>
      </c>
      <c r="BU162" s="463">
        <v>170</v>
      </c>
      <c r="BV162" s="463">
        <v>154</v>
      </c>
      <c r="BW162" s="463">
        <v>130</v>
      </c>
      <c r="BX162" s="463">
        <v>114</v>
      </c>
      <c r="BY162" s="463">
        <v>103</v>
      </c>
      <c r="BZ162" s="463">
        <v>94</v>
      </c>
      <c r="CA162" s="463">
        <v>88</v>
      </c>
      <c r="CB162" s="463">
        <v>75</v>
      </c>
      <c r="CC162" s="463">
        <v>54</v>
      </c>
      <c r="CD162" s="463">
        <v>49</v>
      </c>
      <c r="CE162" s="463">
        <v>48</v>
      </c>
      <c r="CF162" s="463">
        <v>48</v>
      </c>
      <c r="CG162" s="463">
        <v>48</v>
      </c>
      <c r="CH162" s="464">
        <v>48</v>
      </c>
    </row>
    <row r="163" spans="1:86" x14ac:dyDescent="0.25">
      <c r="A163" s="120"/>
      <c r="B163" s="238" t="s">
        <v>866</v>
      </c>
      <c r="C163" s="417"/>
      <c r="D163" s="463"/>
      <c r="E163" s="463"/>
      <c r="F163" s="463"/>
      <c r="G163" s="463"/>
      <c r="H163" s="463"/>
      <c r="I163" s="463"/>
      <c r="J163" s="463"/>
      <c r="K163" s="463"/>
      <c r="L163" s="463"/>
      <c r="M163" s="463"/>
      <c r="N163" s="463"/>
      <c r="O163" s="463"/>
      <c r="P163" s="463"/>
      <c r="Q163" s="463"/>
      <c r="R163" s="463"/>
      <c r="S163" s="463"/>
      <c r="T163" s="463"/>
      <c r="U163" s="463"/>
      <c r="V163" s="463"/>
      <c r="W163" s="463"/>
      <c r="X163" s="463"/>
      <c r="Y163" s="463"/>
      <c r="Z163" s="463"/>
      <c r="AA163" s="463"/>
      <c r="AB163" s="463"/>
      <c r="AC163" s="463"/>
      <c r="AD163" s="463"/>
      <c r="AE163" s="463"/>
      <c r="AF163" s="463"/>
      <c r="AG163" s="463"/>
      <c r="AH163" s="463"/>
      <c r="AI163" s="463"/>
      <c r="AJ163" s="463"/>
      <c r="AK163" s="463"/>
      <c r="AL163" s="463"/>
      <c r="AM163" s="463"/>
      <c r="AN163" s="463"/>
      <c r="AO163" s="463"/>
      <c r="AP163" s="463"/>
      <c r="AQ163" s="463"/>
      <c r="AR163" s="463">
        <v>72</v>
      </c>
      <c r="AS163" s="463">
        <v>78</v>
      </c>
      <c r="AT163" s="463">
        <v>75</v>
      </c>
      <c r="AU163" s="463">
        <v>75</v>
      </c>
      <c r="AV163" s="463">
        <v>83</v>
      </c>
      <c r="AW163" s="463">
        <v>93</v>
      </c>
      <c r="AX163" s="463">
        <v>105</v>
      </c>
      <c r="AY163" s="463">
        <v>115</v>
      </c>
      <c r="AZ163" s="463">
        <v>124</v>
      </c>
      <c r="BA163" s="463">
        <v>131</v>
      </c>
      <c r="BB163" s="463">
        <v>132</v>
      </c>
      <c r="BC163" s="463">
        <v>132</v>
      </c>
      <c r="BD163" s="463">
        <v>133</v>
      </c>
      <c r="BE163" s="463">
        <v>135</v>
      </c>
      <c r="BF163" s="463">
        <v>141</v>
      </c>
      <c r="BG163" s="463">
        <v>211</v>
      </c>
      <c r="BH163" s="463">
        <v>218</v>
      </c>
      <c r="BI163" s="463">
        <v>214</v>
      </c>
      <c r="BJ163" s="463">
        <v>215</v>
      </c>
      <c r="BK163" s="463">
        <v>228</v>
      </c>
      <c r="BL163" s="463">
        <v>220</v>
      </c>
      <c r="BM163" s="463">
        <v>245</v>
      </c>
      <c r="BN163" s="463">
        <v>263</v>
      </c>
      <c r="BO163" s="463">
        <v>271</v>
      </c>
      <c r="BP163" s="463">
        <v>278</v>
      </c>
      <c r="BQ163" s="463">
        <v>277</v>
      </c>
      <c r="BR163" s="463">
        <v>272</v>
      </c>
      <c r="BS163" s="463">
        <v>264</v>
      </c>
      <c r="BT163" s="463">
        <v>254</v>
      </c>
      <c r="BU163" s="463">
        <v>243</v>
      </c>
      <c r="BV163" s="463">
        <v>224</v>
      </c>
      <c r="BW163" s="463">
        <v>190</v>
      </c>
      <c r="BX163" s="463">
        <v>168</v>
      </c>
      <c r="BY163" s="463">
        <v>152</v>
      </c>
      <c r="BZ163" s="463">
        <v>140</v>
      </c>
      <c r="CA163" s="463">
        <v>131</v>
      </c>
      <c r="CB163" s="463">
        <v>115</v>
      </c>
      <c r="CC163" s="463">
        <v>84</v>
      </c>
      <c r="CD163" s="463">
        <v>75</v>
      </c>
      <c r="CE163" s="463">
        <v>74</v>
      </c>
      <c r="CF163" s="463">
        <v>74</v>
      </c>
      <c r="CG163" s="463">
        <v>74</v>
      </c>
      <c r="CH163" s="464">
        <v>75</v>
      </c>
    </row>
    <row r="164" spans="1:86" ht="15.6" x14ac:dyDescent="0.3">
      <c r="A164" s="120"/>
      <c r="B164" s="612" t="s">
        <v>907</v>
      </c>
      <c r="C164" s="417"/>
      <c r="D164" s="463"/>
      <c r="E164" s="463"/>
      <c r="F164" s="463"/>
      <c r="G164" s="463"/>
      <c r="H164" s="463"/>
      <c r="I164" s="463"/>
      <c r="J164" s="463"/>
      <c r="K164" s="463"/>
      <c r="L164" s="463"/>
      <c r="M164" s="463"/>
      <c r="N164" s="463"/>
      <c r="O164" s="463"/>
      <c r="P164" s="463"/>
      <c r="Q164" s="463"/>
      <c r="R164" s="463"/>
      <c r="S164" s="463"/>
      <c r="T164" s="463"/>
      <c r="U164" s="463"/>
      <c r="V164" s="463"/>
      <c r="W164" s="463"/>
      <c r="X164" s="463"/>
      <c r="Y164" s="463"/>
      <c r="Z164" s="463"/>
      <c r="AA164" s="463"/>
      <c r="AB164" s="463"/>
      <c r="AC164" s="463"/>
      <c r="AD164" s="463"/>
      <c r="AE164" s="463"/>
      <c r="AF164" s="463"/>
      <c r="AG164" s="463"/>
      <c r="AH164" s="463"/>
      <c r="AI164" s="463"/>
      <c r="AJ164" s="463"/>
      <c r="AK164" s="463"/>
      <c r="AL164" s="463"/>
      <c r="AM164" s="463"/>
      <c r="AN164" s="463"/>
      <c r="AO164" s="463"/>
      <c r="AP164" s="463"/>
      <c r="AQ164" s="463"/>
      <c r="AR164" s="463"/>
      <c r="AS164" s="463"/>
      <c r="AT164" s="463"/>
      <c r="AU164" s="463"/>
      <c r="AV164" s="463"/>
      <c r="AW164" s="463"/>
      <c r="AX164" s="463"/>
      <c r="AY164" s="463"/>
      <c r="AZ164" s="463"/>
      <c r="BA164" s="463"/>
      <c r="BB164" s="463"/>
      <c r="BC164" s="463"/>
      <c r="BD164" s="463"/>
      <c r="BE164" s="463"/>
      <c r="BF164" s="463"/>
      <c r="BG164" s="463"/>
      <c r="BH164" s="463"/>
      <c r="BI164" s="463"/>
      <c r="BJ164" s="463"/>
      <c r="BK164" s="463"/>
      <c r="BL164" s="463"/>
      <c r="BM164" s="463"/>
      <c r="BN164" s="463"/>
      <c r="BO164" s="463"/>
      <c r="BP164" s="463"/>
      <c r="BQ164" s="463"/>
      <c r="BR164" s="463"/>
      <c r="BS164" s="463"/>
      <c r="BT164" s="463"/>
      <c r="BU164" s="463"/>
      <c r="BV164" s="463"/>
      <c r="BW164" s="463"/>
      <c r="BX164" s="463"/>
      <c r="BY164" s="463"/>
      <c r="BZ164" s="463"/>
      <c r="CA164" s="463"/>
      <c r="CB164" s="463"/>
      <c r="CC164" s="463"/>
      <c r="CD164" s="463"/>
      <c r="CE164" s="463"/>
      <c r="CF164" s="463"/>
      <c r="CG164" s="463"/>
      <c r="CH164" s="464"/>
    </row>
    <row r="165" spans="1:86" x14ac:dyDescent="0.25">
      <c r="A165" s="120"/>
      <c r="B165" s="611" t="s">
        <v>864</v>
      </c>
      <c r="C165" s="417"/>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4"/>
      <c r="AO165" s="234"/>
      <c r="AP165" s="234"/>
      <c r="AQ165" s="234"/>
      <c r="AR165" s="234"/>
      <c r="AS165" s="234"/>
      <c r="AT165" s="234"/>
      <c r="AU165" s="234"/>
      <c r="AV165" s="234"/>
      <c r="AW165" s="234"/>
      <c r="AX165" s="234"/>
      <c r="AY165" s="234"/>
      <c r="AZ165" s="234"/>
      <c r="BA165" s="234"/>
      <c r="BB165" s="234"/>
      <c r="BC165" s="234"/>
      <c r="BD165" s="234"/>
      <c r="BE165" s="234"/>
      <c r="BF165" s="234"/>
      <c r="BG165" s="234"/>
      <c r="BH165" s="234"/>
      <c r="BI165" s="234"/>
      <c r="BJ165" s="234"/>
      <c r="BK165" s="234"/>
      <c r="BL165" s="234"/>
      <c r="BM165" s="234"/>
      <c r="BN165" s="234"/>
      <c r="BO165" s="463"/>
      <c r="BP165" s="234"/>
      <c r="BQ165" s="234"/>
      <c r="BR165" s="234"/>
      <c r="BS165" s="234"/>
      <c r="BT165" s="234"/>
      <c r="BU165" s="463"/>
      <c r="BV165" s="234"/>
      <c r="BW165" s="234">
        <v>1184</v>
      </c>
      <c r="BX165" s="234">
        <v>2054</v>
      </c>
      <c r="BY165" s="234">
        <v>2320</v>
      </c>
      <c r="BZ165" s="234">
        <v>2488</v>
      </c>
      <c r="CA165" s="234">
        <v>2712</v>
      </c>
      <c r="CB165" s="234">
        <v>3101</v>
      </c>
      <c r="CC165" s="234">
        <v>3653</v>
      </c>
      <c r="CD165" s="234">
        <v>3888</v>
      </c>
      <c r="CE165" s="234">
        <v>3906</v>
      </c>
      <c r="CF165" s="234">
        <v>3915</v>
      </c>
      <c r="CG165" s="234">
        <v>3941</v>
      </c>
      <c r="CH165" s="258">
        <v>3983</v>
      </c>
    </row>
    <row r="166" spans="1:86" x14ac:dyDescent="0.25">
      <c r="A166" s="120"/>
      <c r="B166" s="611" t="s">
        <v>865</v>
      </c>
      <c r="C166" s="417"/>
      <c r="BU166" s="463"/>
      <c r="BW166" s="234">
        <v>68</v>
      </c>
      <c r="BX166" s="234">
        <v>108</v>
      </c>
      <c r="BY166" s="234">
        <v>124</v>
      </c>
      <c r="BZ166" s="234">
        <v>135</v>
      </c>
      <c r="CA166" s="234">
        <v>147</v>
      </c>
      <c r="CB166" s="234">
        <v>169</v>
      </c>
      <c r="CC166" s="234">
        <v>208</v>
      </c>
      <c r="CD166" s="234">
        <v>224</v>
      </c>
      <c r="CE166" s="234">
        <v>225</v>
      </c>
      <c r="CF166" s="234">
        <v>226</v>
      </c>
      <c r="CG166" s="234">
        <v>226</v>
      </c>
      <c r="CH166" s="258">
        <v>227</v>
      </c>
    </row>
    <row r="167" spans="1:86" x14ac:dyDescent="0.25">
      <c r="B167" s="611" t="s">
        <v>866</v>
      </c>
      <c r="C167" s="417"/>
      <c r="BU167" s="463"/>
      <c r="BW167" s="234">
        <v>128</v>
      </c>
      <c r="BX167" s="234">
        <v>204</v>
      </c>
      <c r="BY167" s="234">
        <v>229</v>
      </c>
      <c r="BZ167" s="234">
        <v>248</v>
      </c>
      <c r="CA167" s="234">
        <v>270</v>
      </c>
      <c r="CB167" s="234">
        <v>309</v>
      </c>
      <c r="CC167" s="234">
        <v>385</v>
      </c>
      <c r="CD167" s="234">
        <v>425</v>
      </c>
      <c r="CE167" s="234">
        <v>433</v>
      </c>
      <c r="CF167" s="234">
        <v>437</v>
      </c>
      <c r="CG167" s="234">
        <v>442</v>
      </c>
      <c r="CH167" s="258">
        <v>448</v>
      </c>
    </row>
    <row r="168" spans="1:86" ht="15.6" x14ac:dyDescent="0.3">
      <c r="B168" s="619"/>
      <c r="C168" s="417"/>
      <c r="BU168" s="463"/>
      <c r="BX168" s="235"/>
      <c r="BY168" s="235"/>
      <c r="BZ168" s="235"/>
      <c r="CA168" s="235"/>
      <c r="CB168" s="235"/>
      <c r="CC168" s="235"/>
      <c r="CD168" s="235"/>
      <c r="CE168" s="235"/>
      <c r="CF168" s="235"/>
      <c r="CG168" s="235"/>
      <c r="CH168" s="236"/>
    </row>
    <row r="169" spans="1:86" ht="15.6" x14ac:dyDescent="0.3">
      <c r="B169" s="612" t="s">
        <v>908</v>
      </c>
      <c r="C169" s="417"/>
      <c r="BU169" s="463"/>
      <c r="BW169" s="234">
        <v>4067</v>
      </c>
      <c r="BX169" s="234">
        <v>4604</v>
      </c>
      <c r="BY169" s="234">
        <v>4636</v>
      </c>
      <c r="BZ169" s="234">
        <v>4614</v>
      </c>
      <c r="CA169" s="234">
        <v>4703</v>
      </c>
      <c r="CB169" s="234">
        <v>4851</v>
      </c>
      <c r="CC169" s="234">
        <v>4987</v>
      </c>
      <c r="CD169" s="234">
        <v>5088</v>
      </c>
      <c r="CE169" s="234">
        <v>5094</v>
      </c>
      <c r="CF169" s="234">
        <v>5098</v>
      </c>
      <c r="CG169" s="234">
        <v>5131</v>
      </c>
      <c r="CH169" s="258">
        <v>5188</v>
      </c>
    </row>
    <row r="170" spans="1:86" ht="15.6" x14ac:dyDescent="0.3">
      <c r="B170" s="612" t="s">
        <v>909</v>
      </c>
      <c r="C170" s="417"/>
      <c r="BU170" s="463"/>
      <c r="BW170" s="234">
        <v>247</v>
      </c>
      <c r="BX170" s="234">
        <v>267</v>
      </c>
      <c r="BY170" s="234">
        <v>268</v>
      </c>
      <c r="BZ170" s="234">
        <v>267</v>
      </c>
      <c r="CA170" s="234">
        <v>270</v>
      </c>
      <c r="CB170" s="234">
        <v>278</v>
      </c>
      <c r="CC170" s="234">
        <v>288</v>
      </c>
      <c r="CD170" s="234">
        <v>295</v>
      </c>
      <c r="CE170" s="234">
        <v>296</v>
      </c>
      <c r="CF170" s="234">
        <v>296</v>
      </c>
      <c r="CG170" s="234">
        <v>296</v>
      </c>
      <c r="CH170" s="258">
        <v>298</v>
      </c>
    </row>
    <row r="171" spans="1:86" ht="15.6" x14ac:dyDescent="0.3">
      <c r="B171" s="612" t="s">
        <v>910</v>
      </c>
      <c r="C171" s="417"/>
      <c r="BU171" s="463"/>
      <c r="BW171" s="234">
        <v>460</v>
      </c>
      <c r="BX171" s="234">
        <v>503</v>
      </c>
      <c r="BY171" s="234">
        <v>502</v>
      </c>
      <c r="BZ171" s="234">
        <v>499</v>
      </c>
      <c r="CA171" s="234">
        <v>507</v>
      </c>
      <c r="CB171" s="234">
        <v>521</v>
      </c>
      <c r="CC171" s="234">
        <v>541</v>
      </c>
      <c r="CD171" s="234">
        <v>564</v>
      </c>
      <c r="CE171" s="234">
        <v>570</v>
      </c>
      <c r="CF171" s="234">
        <v>574</v>
      </c>
      <c r="CG171" s="234">
        <v>579</v>
      </c>
      <c r="CH171" s="258">
        <v>587</v>
      </c>
    </row>
    <row r="172" spans="1:86" ht="15.6" thickBot="1" x14ac:dyDescent="0.3">
      <c r="A172" s="482"/>
      <c r="B172" s="482"/>
      <c r="C172" s="482"/>
      <c r="D172" s="622"/>
      <c r="E172" s="622"/>
      <c r="F172" s="622"/>
      <c r="G172" s="622"/>
      <c r="H172" s="622"/>
      <c r="I172" s="622"/>
      <c r="J172" s="622"/>
      <c r="K172" s="622"/>
      <c r="L172" s="622"/>
      <c r="M172" s="622"/>
      <c r="N172" s="622"/>
      <c r="O172" s="622"/>
      <c r="P172" s="622"/>
      <c r="Q172" s="622"/>
      <c r="R172" s="622"/>
      <c r="S172" s="622"/>
      <c r="T172" s="622"/>
      <c r="U172" s="622"/>
      <c r="V172" s="622"/>
      <c r="W172" s="622"/>
      <c r="X172" s="622"/>
      <c r="Y172" s="622"/>
      <c r="Z172" s="622"/>
      <c r="AA172" s="622"/>
      <c r="AB172" s="622"/>
      <c r="AC172" s="622"/>
      <c r="AD172" s="622"/>
      <c r="AE172" s="622"/>
      <c r="AF172" s="622"/>
      <c r="AG172" s="622"/>
      <c r="AH172" s="622"/>
      <c r="AI172" s="622"/>
      <c r="AJ172" s="622"/>
      <c r="AK172" s="622"/>
      <c r="AL172" s="622"/>
      <c r="AM172" s="622"/>
      <c r="AN172" s="622"/>
      <c r="AO172" s="622"/>
      <c r="AP172" s="622"/>
      <c r="AQ172" s="622"/>
      <c r="AR172" s="622"/>
      <c r="AS172" s="622"/>
      <c r="AT172" s="622"/>
      <c r="AU172" s="622"/>
      <c r="AV172" s="622"/>
      <c r="AW172" s="622"/>
      <c r="AX172" s="622"/>
      <c r="AY172" s="622"/>
      <c r="AZ172" s="622"/>
      <c r="BA172" s="622"/>
      <c r="BB172" s="622"/>
      <c r="BC172" s="622"/>
      <c r="BD172" s="622"/>
      <c r="BE172" s="622"/>
      <c r="BF172" s="622"/>
      <c r="BG172" s="622"/>
      <c r="BH172" s="622"/>
      <c r="BI172" s="622"/>
      <c r="BJ172" s="622"/>
      <c r="BK172" s="622"/>
      <c r="BL172" s="622"/>
      <c r="BM172" s="622"/>
      <c r="BN172" s="622"/>
      <c r="BO172" s="622"/>
      <c r="BP172" s="622"/>
      <c r="BQ172" s="622"/>
      <c r="BR172" s="622"/>
      <c r="BS172" s="622"/>
      <c r="BT172" s="622"/>
      <c r="BU172" s="496"/>
      <c r="BV172" s="622"/>
      <c r="BW172" s="622"/>
      <c r="BX172" s="482"/>
      <c r="BY172" s="482"/>
      <c r="BZ172" s="482"/>
      <c r="CA172" s="482"/>
      <c r="CB172" s="482"/>
      <c r="CC172" s="482"/>
      <c r="CD172" s="482"/>
      <c r="CE172" s="482"/>
      <c r="CF172" s="482"/>
      <c r="CG172" s="482"/>
      <c r="CH172" s="583"/>
    </row>
  </sheetData>
  <hyperlinks>
    <hyperlink ref="B1" location="Notes!A1" display="Information relating to this table can be found in the 'Notes' tab" xr:uid="{445E42EE-3FB3-4A1F-9A89-398BB9FA06A7}"/>
    <hyperlink ref="A1" location="Contents!A1" display="Contents page" xr:uid="{6474AD8D-0603-45C1-9825-172BBB6CED27}"/>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3A39-A9D4-4A87-868F-39BF956C95E4}">
  <dimension ref="A1:CH149"/>
  <sheetViews>
    <sheetView zoomScale="85" zoomScaleNormal="85" workbookViewId="0">
      <pane xSplit="2" ySplit="3" topLeftCell="BR87"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413" bestFit="1" customWidth="1"/>
    <col min="2" max="2" width="71.109375" style="413" customWidth="1"/>
    <col min="3" max="3" width="25.5546875" style="413" hidden="1" customWidth="1" outlineLevel="1"/>
    <col min="4" max="33" width="12.5546875" style="257" hidden="1" customWidth="1" outlineLevel="1"/>
    <col min="34" max="34" width="12.5546875" style="257" customWidth="1" collapsed="1"/>
    <col min="35" max="75" width="12.5546875" style="257"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142"/>
      <c r="D1" s="412"/>
      <c r="E1" s="412"/>
      <c r="F1" s="412"/>
      <c r="G1" s="412"/>
      <c r="H1" s="412"/>
      <c r="I1" s="412"/>
      <c r="J1" s="412"/>
      <c r="K1" s="412"/>
      <c r="L1" s="412"/>
      <c r="M1" s="412"/>
      <c r="N1" s="412"/>
      <c r="O1" s="412"/>
      <c r="P1" s="412"/>
      <c r="Q1" s="412"/>
      <c r="R1" s="412"/>
      <c r="S1" s="412"/>
      <c r="T1" s="412"/>
      <c r="U1" s="412"/>
      <c r="V1" s="412"/>
      <c r="W1" s="412"/>
      <c r="X1" s="412"/>
      <c r="Y1" s="412"/>
      <c r="Z1" s="412"/>
      <c r="AA1" s="412"/>
      <c r="AB1" s="412"/>
      <c r="AC1" s="412"/>
      <c r="AD1" s="412"/>
      <c r="AE1" s="412"/>
      <c r="AF1" s="412"/>
      <c r="AG1" s="412"/>
      <c r="AH1" s="412"/>
      <c r="AI1" s="412"/>
      <c r="AJ1" s="412"/>
      <c r="AK1" s="412"/>
      <c r="AL1" s="412"/>
      <c r="AM1" s="412"/>
      <c r="AN1" s="412"/>
      <c r="AO1" s="412"/>
      <c r="AP1" s="412"/>
      <c r="AQ1" s="412"/>
      <c r="AR1" s="412"/>
      <c r="AS1" s="412"/>
      <c r="AT1" s="412"/>
      <c r="AU1" s="412"/>
      <c r="AV1" s="412"/>
      <c r="AW1" s="412"/>
      <c r="AX1" s="412"/>
      <c r="AY1" s="412"/>
      <c r="AZ1" s="412"/>
      <c r="BA1" s="412"/>
      <c r="BB1" s="412"/>
      <c r="BC1" s="412"/>
      <c r="BD1" s="412"/>
      <c r="BE1" s="412"/>
      <c r="BF1" s="412"/>
      <c r="BG1" s="412"/>
      <c r="BH1" s="412"/>
      <c r="BI1" s="412"/>
      <c r="BJ1" s="412"/>
      <c r="BK1" s="412"/>
      <c r="BL1" s="412"/>
      <c r="BM1" s="412"/>
      <c r="BN1" s="412"/>
      <c r="BO1" s="412"/>
      <c r="BP1" s="412"/>
      <c r="BQ1" s="412"/>
      <c r="BR1" s="412"/>
      <c r="BS1" s="412"/>
      <c r="BT1" s="412"/>
      <c r="BU1" s="412"/>
      <c r="BV1" s="485"/>
      <c r="BW1" s="485"/>
    </row>
    <row r="2" spans="1:86" ht="15.6" x14ac:dyDescent="0.3">
      <c r="A2" s="17" t="s">
        <v>48</v>
      </c>
      <c r="B2" s="46" t="s">
        <v>923</v>
      </c>
      <c r="C2" s="508"/>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73"/>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4" customHeight="1" x14ac:dyDescent="0.3">
      <c r="A4" s="110"/>
      <c r="B4" s="123" t="s">
        <v>276</v>
      </c>
      <c r="C4" s="123"/>
      <c r="D4" s="457">
        <v>62.5</v>
      </c>
      <c r="E4" s="457">
        <v>75.2</v>
      </c>
      <c r="F4" s="457">
        <v>84.5</v>
      </c>
      <c r="G4" s="457">
        <v>94.6</v>
      </c>
      <c r="H4" s="457">
        <v>118.6</v>
      </c>
      <c r="I4" s="457">
        <v>120.3</v>
      </c>
      <c r="J4" s="457">
        <v>125.4</v>
      </c>
      <c r="K4" s="457">
        <v>114.1</v>
      </c>
      <c r="L4" s="457">
        <v>121.3</v>
      </c>
      <c r="M4" s="457">
        <v>119.6</v>
      </c>
      <c r="N4" s="457">
        <v>131.80000000000001</v>
      </c>
      <c r="O4" s="457">
        <v>158.5</v>
      </c>
      <c r="P4" s="457">
        <v>179.5</v>
      </c>
      <c r="Q4" s="457">
        <v>171.1</v>
      </c>
      <c r="R4" s="457">
        <v>199.8</v>
      </c>
      <c r="S4" s="457">
        <v>217.4</v>
      </c>
      <c r="T4" s="457">
        <v>223.3</v>
      </c>
      <c r="U4" s="457">
        <v>245.9</v>
      </c>
      <c r="V4" s="457">
        <v>297.5</v>
      </c>
      <c r="W4" s="457">
        <v>385.7</v>
      </c>
      <c r="X4" s="457">
        <v>428.9</v>
      </c>
      <c r="Y4" s="457">
        <v>470.7</v>
      </c>
      <c r="Z4" s="457">
        <v>523.79999999999995</v>
      </c>
      <c r="AA4" s="457">
        <v>641.4</v>
      </c>
      <c r="AB4" s="457">
        <v>703.5</v>
      </c>
      <c r="AC4" s="457">
        <v>703.7</v>
      </c>
      <c r="AD4" s="457">
        <v>959.4</v>
      </c>
      <c r="AE4" s="457">
        <v>1308.2</v>
      </c>
      <c r="AF4" s="457">
        <v>1715.3</v>
      </c>
      <c r="AG4" s="457">
        <v>1431</v>
      </c>
      <c r="AH4" s="457">
        <f t="shared" ref="AH4:BB4" si="0">SUM(AH23:AH28)</f>
        <v>1561</v>
      </c>
      <c r="AI4" s="457">
        <f t="shared" si="0"/>
        <v>1675</v>
      </c>
      <c r="AJ4" s="457">
        <f t="shared" si="0"/>
        <v>2165</v>
      </c>
      <c r="AK4" s="457">
        <f t="shared" si="0"/>
        <v>3245.05</v>
      </c>
      <c r="AL4" s="457">
        <f t="shared" si="0"/>
        <v>4612</v>
      </c>
      <c r="AM4" s="457">
        <f t="shared" si="0"/>
        <v>5592</v>
      </c>
      <c r="AN4" s="457">
        <f t="shared" si="0"/>
        <v>6470</v>
      </c>
      <c r="AO4" s="457">
        <f t="shared" si="0"/>
        <v>7446</v>
      </c>
      <c r="AP4" s="457">
        <f t="shared" si="0"/>
        <v>7965</v>
      </c>
      <c r="AQ4" s="457">
        <f t="shared" si="0"/>
        <v>7956</v>
      </c>
      <c r="AR4" s="457">
        <f t="shared" si="0"/>
        <v>7581.9769999999999</v>
      </c>
      <c r="AS4" s="457">
        <f t="shared" si="0"/>
        <v>7675.058</v>
      </c>
      <c r="AT4" s="457">
        <f t="shared" si="0"/>
        <v>8895.1850000000013</v>
      </c>
      <c r="AU4" s="457">
        <f t="shared" si="0"/>
        <v>11646.02289951173</v>
      </c>
      <c r="AV4" s="457">
        <f t="shared" si="0"/>
        <v>14789.988000000001</v>
      </c>
      <c r="AW4" s="457">
        <f t="shared" si="0"/>
        <v>16109.623</v>
      </c>
      <c r="AX4" s="457">
        <f t="shared" si="0"/>
        <v>16387.047999999999</v>
      </c>
      <c r="AY4" s="457">
        <f t="shared" si="0"/>
        <v>16692.532999999999</v>
      </c>
      <c r="AZ4" s="457">
        <f t="shared" si="0"/>
        <v>14444.695</v>
      </c>
      <c r="BA4" s="457">
        <f t="shared" si="0"/>
        <v>11965.317000000001</v>
      </c>
      <c r="BB4" s="457">
        <f t="shared" si="0"/>
        <v>11790.689999999999</v>
      </c>
      <c r="BC4" s="458">
        <f>SUM(BC24:BC28)</f>
        <v>12082.322</v>
      </c>
      <c r="BD4" s="457">
        <f t="shared" ref="BD4:CH4" si="1">SUM(BD6:BD9)</f>
        <v>13121.226999999999</v>
      </c>
      <c r="BE4" s="457">
        <f t="shared" si="1"/>
        <v>14100.907119412172</v>
      </c>
      <c r="BF4" s="457">
        <f t="shared" si="1"/>
        <v>14237.3147109526</v>
      </c>
      <c r="BG4" s="457">
        <f t="shared" si="1"/>
        <v>12859.01825241993</v>
      </c>
      <c r="BH4" s="457">
        <f t="shared" si="1"/>
        <v>10028.913</v>
      </c>
      <c r="BI4" s="457">
        <f t="shared" si="1"/>
        <v>9149.9960046050001</v>
      </c>
      <c r="BJ4" s="457">
        <f t="shared" si="1"/>
        <v>8838.7708489100005</v>
      </c>
      <c r="BK4" s="457">
        <f t="shared" si="1"/>
        <v>9027.9858692587677</v>
      </c>
      <c r="BL4" s="457">
        <f t="shared" si="1"/>
        <v>8684.733409389999</v>
      </c>
      <c r="BM4" s="457">
        <f t="shared" si="1"/>
        <v>8373.7599778200001</v>
      </c>
      <c r="BN4" s="457">
        <f t="shared" si="1"/>
        <v>7856.3960060182071</v>
      </c>
      <c r="BO4" s="457">
        <f t="shared" si="1"/>
        <v>6997.2154425199997</v>
      </c>
      <c r="BP4" s="457">
        <f t="shared" si="1"/>
        <v>5308.9188794399988</v>
      </c>
      <c r="BQ4" s="457">
        <f t="shared" si="1"/>
        <v>3582.8260193800015</v>
      </c>
      <c r="BR4" s="457">
        <f t="shared" si="1"/>
        <v>2893.4764718200004</v>
      </c>
      <c r="BS4" s="457">
        <f t="shared" si="1"/>
        <v>2539.1118484000003</v>
      </c>
      <c r="BT4" s="457">
        <f t="shared" si="1"/>
        <v>2231.876678590002</v>
      </c>
      <c r="BU4" s="457">
        <f t="shared" si="1"/>
        <v>2138.7000447000005</v>
      </c>
      <c r="BV4" s="457">
        <f t="shared" si="1"/>
        <v>1839.3575254200005</v>
      </c>
      <c r="BW4" s="457">
        <f t="shared" si="1"/>
        <v>1375.5700157400001</v>
      </c>
      <c r="BX4" s="458">
        <f t="shared" si="1"/>
        <v>1073.7605442499996</v>
      </c>
      <c r="BY4" s="458">
        <f>SUM(BY6:BY9)</f>
        <v>767.66311503999975</v>
      </c>
      <c r="BZ4" s="458">
        <f>SUM(BZ6:BZ9)</f>
        <v>865.55850153000029</v>
      </c>
      <c r="CA4" s="458">
        <f t="shared" si="1"/>
        <v>647.28581582999982</v>
      </c>
      <c r="CB4" s="458">
        <f>SUM(CB6:CB9)</f>
        <v>279.84510082000008</v>
      </c>
      <c r="CC4" s="458">
        <f t="shared" si="1"/>
        <v>10.379599554180849</v>
      </c>
      <c r="CD4" s="458">
        <f t="shared" si="1"/>
        <v>7.162671727924617</v>
      </c>
      <c r="CE4" s="458">
        <f t="shared" si="1"/>
        <v>3.2149962407746182</v>
      </c>
      <c r="CF4" s="458">
        <f t="shared" si="1"/>
        <v>1.3278496961141604</v>
      </c>
      <c r="CG4" s="459">
        <f t="shared" si="1"/>
        <v>0.18653723632267177</v>
      </c>
      <c r="CH4" s="460">
        <f t="shared" si="1"/>
        <v>2.404703523799244</v>
      </c>
    </row>
    <row r="5" spans="1:86" s="51" customFormat="1" ht="24.75" customHeight="1" x14ac:dyDescent="0.25">
      <c r="B5" s="72" t="s">
        <v>924</v>
      </c>
      <c r="D5" s="462"/>
      <c r="E5" s="462"/>
      <c r="F5" s="462"/>
      <c r="G5" s="462"/>
      <c r="H5" s="462"/>
      <c r="I5" s="462"/>
      <c r="J5" s="462"/>
      <c r="K5" s="462"/>
      <c r="L5" s="462"/>
      <c r="M5" s="462"/>
      <c r="N5" s="462"/>
      <c r="O5" s="462"/>
      <c r="P5" s="462"/>
      <c r="Q5" s="462"/>
      <c r="R5" s="462"/>
      <c r="S5" s="462"/>
      <c r="T5" s="462"/>
      <c r="U5" s="462"/>
      <c r="V5" s="462"/>
      <c r="W5" s="462"/>
      <c r="X5" s="462"/>
      <c r="Y5" s="462"/>
      <c r="Z5" s="462"/>
      <c r="AA5" s="462"/>
      <c r="AB5" s="462"/>
      <c r="AC5" s="462"/>
      <c r="AD5" s="462"/>
      <c r="AE5" s="462"/>
      <c r="AF5" s="462"/>
      <c r="AG5" s="462"/>
      <c r="AH5" s="462"/>
      <c r="AI5" s="462"/>
      <c r="AJ5" s="462"/>
      <c r="AK5" s="462"/>
      <c r="AL5" s="462"/>
      <c r="AM5" s="462"/>
      <c r="AN5" s="462"/>
      <c r="AO5" s="462"/>
      <c r="AP5" s="462"/>
      <c r="AQ5" s="462"/>
      <c r="AR5" s="462"/>
      <c r="AS5" s="462"/>
      <c r="AT5" s="462"/>
      <c r="AU5" s="462"/>
      <c r="AV5" s="462"/>
      <c r="AW5" s="462"/>
      <c r="AX5" s="462"/>
      <c r="AY5" s="462"/>
      <c r="AZ5" s="462"/>
      <c r="BA5" s="462"/>
      <c r="BB5" s="462"/>
      <c r="BC5" s="463"/>
      <c r="BD5" s="462"/>
      <c r="BE5" s="462"/>
      <c r="BF5" s="462"/>
      <c r="BG5" s="462"/>
      <c r="BH5" s="462"/>
      <c r="BI5" s="462"/>
      <c r="BJ5" s="462"/>
      <c r="BK5" s="462"/>
      <c r="BL5" s="462"/>
      <c r="BM5" s="462"/>
      <c r="BN5" s="462"/>
      <c r="BO5" s="462"/>
      <c r="BP5" s="462"/>
      <c r="BQ5" s="462"/>
      <c r="BR5" s="462"/>
      <c r="BS5" s="462"/>
      <c r="BT5" s="462"/>
      <c r="BU5" s="462"/>
      <c r="BV5" s="462"/>
      <c r="BW5" s="462"/>
      <c r="BX5" s="463"/>
      <c r="BY5" s="463"/>
      <c r="BZ5" s="463"/>
      <c r="CA5" s="463"/>
      <c r="CB5" s="463"/>
      <c r="CC5" s="463"/>
      <c r="CD5" s="463"/>
      <c r="CE5" s="463"/>
      <c r="CF5" s="463"/>
      <c r="CG5" s="463"/>
      <c r="CH5" s="464"/>
    </row>
    <row r="6" spans="1:86" s="51" customFormat="1" x14ac:dyDescent="0.25">
      <c r="A6" s="479"/>
      <c r="B6" s="333" t="s">
        <v>925</v>
      </c>
      <c r="C6" s="515"/>
      <c r="D6" s="462">
        <v>0</v>
      </c>
      <c r="E6" s="462">
        <v>0</v>
      </c>
      <c r="F6" s="462">
        <v>0</v>
      </c>
      <c r="G6" s="462">
        <v>0</v>
      </c>
      <c r="H6" s="462">
        <v>0</v>
      </c>
      <c r="I6" s="462">
        <v>0</v>
      </c>
      <c r="J6" s="462">
        <v>0</v>
      </c>
      <c r="K6" s="462">
        <v>0</v>
      </c>
      <c r="L6" s="462">
        <v>0</v>
      </c>
      <c r="M6" s="462">
        <v>0</v>
      </c>
      <c r="N6" s="462">
        <v>0</v>
      </c>
      <c r="O6" s="462">
        <v>0</v>
      </c>
      <c r="P6" s="462">
        <v>0</v>
      </c>
      <c r="Q6" s="462">
        <v>0</v>
      </c>
      <c r="R6" s="462">
        <v>0</v>
      </c>
      <c r="S6" s="462">
        <v>0</v>
      </c>
      <c r="T6" s="462">
        <v>0</v>
      </c>
      <c r="U6" s="462">
        <v>0</v>
      </c>
      <c r="V6" s="462">
        <v>0</v>
      </c>
      <c r="W6" s="462">
        <v>0</v>
      </c>
      <c r="X6" s="462">
        <v>0</v>
      </c>
      <c r="Y6" s="462">
        <v>0</v>
      </c>
      <c r="Z6" s="462">
        <v>0</v>
      </c>
      <c r="AA6" s="462">
        <v>0</v>
      </c>
      <c r="AB6" s="462">
        <v>0</v>
      </c>
      <c r="AC6" s="462">
        <v>0</v>
      </c>
      <c r="AD6" s="462">
        <v>0</v>
      </c>
      <c r="AE6" s="462">
        <v>0</v>
      </c>
      <c r="AF6" s="462">
        <v>0</v>
      </c>
      <c r="AG6" s="462">
        <v>0</v>
      </c>
      <c r="AH6" s="462">
        <v>0</v>
      </c>
      <c r="AI6" s="462">
        <v>0</v>
      </c>
      <c r="AJ6" s="462">
        <v>0</v>
      </c>
      <c r="AK6" s="462">
        <v>0</v>
      </c>
      <c r="AL6" s="462">
        <v>0</v>
      </c>
      <c r="AM6" s="462">
        <v>0</v>
      </c>
      <c r="AN6" s="462">
        <v>0</v>
      </c>
      <c r="AO6" s="462">
        <v>0</v>
      </c>
      <c r="AP6" s="462">
        <v>0</v>
      </c>
      <c r="AQ6" s="462">
        <v>0</v>
      </c>
      <c r="AR6" s="462">
        <v>0</v>
      </c>
      <c r="AS6" s="462">
        <v>0</v>
      </c>
      <c r="AT6" s="462">
        <v>0</v>
      </c>
      <c r="AU6" s="462">
        <v>0</v>
      </c>
      <c r="AV6" s="462">
        <v>0</v>
      </c>
      <c r="AW6" s="462">
        <v>0</v>
      </c>
      <c r="AX6" s="462">
        <v>0</v>
      </c>
      <c r="AY6" s="462">
        <v>0</v>
      </c>
      <c r="AZ6" s="462">
        <v>0</v>
      </c>
      <c r="BA6" s="462">
        <v>0</v>
      </c>
      <c r="BB6" s="462">
        <v>0</v>
      </c>
      <c r="BC6" s="463">
        <v>0</v>
      </c>
      <c r="BD6" s="462">
        <v>4621.4050478363251</v>
      </c>
      <c r="BE6" s="462">
        <v>5052.9140045040276</v>
      </c>
      <c r="BF6" s="462">
        <v>5038.3999390028666</v>
      </c>
      <c r="BG6" s="462">
        <v>5050.6973474168963</v>
      </c>
      <c r="BH6" s="462">
        <v>4716.6390675993789</v>
      </c>
      <c r="BI6" s="462">
        <v>4532.1900443650775</v>
      </c>
      <c r="BJ6" s="462">
        <v>4574.2510630700235</v>
      </c>
      <c r="BK6" s="462">
        <v>5056.8584049752199</v>
      </c>
      <c r="BL6" s="462">
        <v>5098.7516794821649</v>
      </c>
      <c r="BM6" s="462">
        <v>4984.9200626353177</v>
      </c>
      <c r="BN6" s="462">
        <v>4635.0118573493246</v>
      </c>
      <c r="BO6" s="462">
        <v>4042.2862376047092</v>
      </c>
      <c r="BP6" s="462">
        <v>2489.4119175746559</v>
      </c>
      <c r="BQ6" s="462">
        <v>991.64976374931302</v>
      </c>
      <c r="BR6" s="462">
        <v>459.84335153560301</v>
      </c>
      <c r="BS6" s="462">
        <v>233.19424866448765</v>
      </c>
      <c r="BT6" s="462">
        <v>99.729245369872473</v>
      </c>
      <c r="BU6" s="462">
        <v>28.960770188816397</v>
      </c>
      <c r="BV6" s="462">
        <v>3.1480217970206676</v>
      </c>
      <c r="BW6" s="462">
        <v>1.4391787459022238</v>
      </c>
      <c r="BX6" s="463">
        <v>1.123413101591578</v>
      </c>
      <c r="BY6" s="463">
        <v>0.84632984616620466</v>
      </c>
      <c r="BZ6" s="463">
        <v>0.93882609294886721</v>
      </c>
      <c r="CA6" s="463">
        <v>0.6406830496333823</v>
      </c>
      <c r="CB6" s="463">
        <v>0.30078120147754767</v>
      </c>
      <c r="CC6" s="463">
        <v>1.95428101152642E-3</v>
      </c>
      <c r="CD6" s="463">
        <v>4.6090873089939446E-3</v>
      </c>
      <c r="CE6" s="463">
        <v>2.0688088097136769E-3</v>
      </c>
      <c r="CF6" s="463">
        <v>8.5445423371155406E-4</v>
      </c>
      <c r="CG6" s="463">
        <v>1.2003431697668315E-4</v>
      </c>
      <c r="CH6" s="464">
        <v>1.5473958481477901E-3</v>
      </c>
    </row>
    <row r="7" spans="1:86" s="51" customFormat="1" x14ac:dyDescent="0.25">
      <c r="B7" s="238" t="s">
        <v>926</v>
      </c>
      <c r="C7" s="72"/>
      <c r="D7" s="462">
        <v>0</v>
      </c>
      <c r="E7" s="462">
        <v>0</v>
      </c>
      <c r="F7" s="462">
        <v>0</v>
      </c>
      <c r="G7" s="462">
        <v>0</v>
      </c>
      <c r="H7" s="462">
        <v>0</v>
      </c>
      <c r="I7" s="462">
        <v>0</v>
      </c>
      <c r="J7" s="462">
        <v>0</v>
      </c>
      <c r="K7" s="462">
        <v>0</v>
      </c>
      <c r="L7" s="462">
        <v>0</v>
      </c>
      <c r="M7" s="462">
        <v>0</v>
      </c>
      <c r="N7" s="462">
        <v>0</v>
      </c>
      <c r="O7" s="462">
        <v>0</v>
      </c>
      <c r="P7" s="462">
        <v>0</v>
      </c>
      <c r="Q7" s="462">
        <v>0</v>
      </c>
      <c r="R7" s="462">
        <v>0</v>
      </c>
      <c r="S7" s="462">
        <v>0</v>
      </c>
      <c r="T7" s="462">
        <v>0</v>
      </c>
      <c r="U7" s="462">
        <v>0</v>
      </c>
      <c r="V7" s="462">
        <v>0</v>
      </c>
      <c r="W7" s="462">
        <v>0</v>
      </c>
      <c r="X7" s="462">
        <v>0</v>
      </c>
      <c r="Y7" s="462">
        <v>0</v>
      </c>
      <c r="Z7" s="462">
        <v>0</v>
      </c>
      <c r="AA7" s="462">
        <v>0</v>
      </c>
      <c r="AB7" s="462">
        <v>0</v>
      </c>
      <c r="AC7" s="462">
        <v>0</v>
      </c>
      <c r="AD7" s="462">
        <v>0</v>
      </c>
      <c r="AE7" s="462">
        <v>0</v>
      </c>
      <c r="AF7" s="462">
        <v>0</v>
      </c>
      <c r="AG7" s="462">
        <v>0</v>
      </c>
      <c r="AH7" s="462">
        <v>0</v>
      </c>
      <c r="AI7" s="462">
        <v>0</v>
      </c>
      <c r="AJ7" s="462">
        <v>0</v>
      </c>
      <c r="AK7" s="462">
        <v>0</v>
      </c>
      <c r="AL7" s="462">
        <v>0</v>
      </c>
      <c r="AM7" s="462">
        <v>0</v>
      </c>
      <c r="AN7" s="462">
        <v>0</v>
      </c>
      <c r="AO7" s="462">
        <v>0</v>
      </c>
      <c r="AP7" s="462">
        <v>0</v>
      </c>
      <c r="AQ7" s="462">
        <v>0</v>
      </c>
      <c r="AR7" s="462">
        <v>0</v>
      </c>
      <c r="AS7" s="462">
        <v>0</v>
      </c>
      <c r="AT7" s="462">
        <v>0</v>
      </c>
      <c r="AU7" s="462">
        <v>0</v>
      </c>
      <c r="AV7" s="462">
        <v>0</v>
      </c>
      <c r="AW7" s="462">
        <v>0</v>
      </c>
      <c r="AX7" s="462">
        <v>0</v>
      </c>
      <c r="AY7" s="462">
        <v>0</v>
      </c>
      <c r="AZ7" s="462">
        <v>0</v>
      </c>
      <c r="BA7" s="462">
        <v>0</v>
      </c>
      <c r="BB7" s="462">
        <v>0</v>
      </c>
      <c r="BC7" s="463">
        <v>0</v>
      </c>
      <c r="BD7" s="462">
        <v>4443.8717844644088</v>
      </c>
      <c r="BE7" s="462">
        <v>4623.1189933269143</v>
      </c>
      <c r="BF7" s="462">
        <v>4787.3978654276079</v>
      </c>
      <c r="BG7" s="462">
        <v>4887.6085699017249</v>
      </c>
      <c r="BH7" s="462">
        <v>4596.7527005283919</v>
      </c>
      <c r="BI7" s="462">
        <v>3943.0085425279776</v>
      </c>
      <c r="BJ7" s="462">
        <v>3604.4662883198689</v>
      </c>
      <c r="BK7" s="462">
        <v>3385.7518830201843</v>
      </c>
      <c r="BL7" s="462">
        <v>3061.3235328641586</v>
      </c>
      <c r="BM7" s="462">
        <v>2842.3252079987501</v>
      </c>
      <c r="BN7" s="462">
        <v>2586.2728269605445</v>
      </c>
      <c r="BO7" s="462">
        <v>2304.3874099657314</v>
      </c>
      <c r="BP7" s="462">
        <v>2110.4942592273346</v>
      </c>
      <c r="BQ7" s="462">
        <v>1856.5307370233604</v>
      </c>
      <c r="BR7" s="462">
        <v>1698.8486351058339</v>
      </c>
      <c r="BS7" s="462">
        <v>1558.3063089079885</v>
      </c>
      <c r="BT7" s="462">
        <v>1397.3764508791817</v>
      </c>
      <c r="BU7" s="462">
        <v>1344.4390144054084</v>
      </c>
      <c r="BV7" s="462">
        <v>1123.5087164817194</v>
      </c>
      <c r="BW7" s="462">
        <v>718.09541577300547</v>
      </c>
      <c r="BX7" s="463">
        <v>560.54033774399841</v>
      </c>
      <c r="BY7" s="463">
        <v>356.35225359521951</v>
      </c>
      <c r="BZ7" s="463">
        <v>351.08530032529205</v>
      </c>
      <c r="CA7" s="463">
        <v>232.31253695502355</v>
      </c>
      <c r="CB7" s="463">
        <v>66.697446358666312</v>
      </c>
      <c r="CC7" s="463">
        <v>1.0381222000620922</v>
      </c>
      <c r="CD7" s="463">
        <v>2.1892314085678684</v>
      </c>
      <c r="CE7" s="463">
        <v>0.9826460036261897</v>
      </c>
      <c r="CF7" s="463">
        <v>0.40584999159702023</v>
      </c>
      <c r="CG7" s="463">
        <v>5.7014085265550227E-2</v>
      </c>
      <c r="CH7" s="464">
        <v>0.73498446984118748</v>
      </c>
    </row>
    <row r="8" spans="1:86" s="51" customFormat="1" x14ac:dyDescent="0.25">
      <c r="B8" s="333" t="s">
        <v>850</v>
      </c>
      <c r="C8" s="515"/>
      <c r="D8" s="462">
        <v>0</v>
      </c>
      <c r="E8" s="462">
        <v>0</v>
      </c>
      <c r="F8" s="462">
        <v>0</v>
      </c>
      <c r="G8" s="462">
        <v>0</v>
      </c>
      <c r="H8" s="462">
        <v>0</v>
      </c>
      <c r="I8" s="462">
        <v>0</v>
      </c>
      <c r="J8" s="462">
        <v>0</v>
      </c>
      <c r="K8" s="462">
        <v>0</v>
      </c>
      <c r="L8" s="462">
        <v>0</v>
      </c>
      <c r="M8" s="462">
        <v>0</v>
      </c>
      <c r="N8" s="462">
        <v>0</v>
      </c>
      <c r="O8" s="462">
        <v>0</v>
      </c>
      <c r="P8" s="462">
        <v>0</v>
      </c>
      <c r="Q8" s="462">
        <v>0</v>
      </c>
      <c r="R8" s="462">
        <v>0</v>
      </c>
      <c r="S8" s="462">
        <v>0</v>
      </c>
      <c r="T8" s="462">
        <v>0</v>
      </c>
      <c r="U8" s="462">
        <v>0</v>
      </c>
      <c r="V8" s="462">
        <v>0</v>
      </c>
      <c r="W8" s="462">
        <v>0</v>
      </c>
      <c r="X8" s="462">
        <v>0</v>
      </c>
      <c r="Y8" s="462">
        <v>0</v>
      </c>
      <c r="Z8" s="462">
        <v>0</v>
      </c>
      <c r="AA8" s="462">
        <v>0</v>
      </c>
      <c r="AB8" s="462">
        <v>0</v>
      </c>
      <c r="AC8" s="462">
        <v>0</v>
      </c>
      <c r="AD8" s="462">
        <v>0</v>
      </c>
      <c r="AE8" s="462">
        <v>0</v>
      </c>
      <c r="AF8" s="462">
        <v>0</v>
      </c>
      <c r="AG8" s="462">
        <v>0</v>
      </c>
      <c r="AH8" s="462">
        <v>0</v>
      </c>
      <c r="AI8" s="462">
        <v>0</v>
      </c>
      <c r="AJ8" s="462">
        <v>0</v>
      </c>
      <c r="AK8" s="462">
        <v>0</v>
      </c>
      <c r="AL8" s="462">
        <v>0</v>
      </c>
      <c r="AM8" s="462">
        <v>0</v>
      </c>
      <c r="AN8" s="462">
        <v>0</v>
      </c>
      <c r="AO8" s="462">
        <v>0</v>
      </c>
      <c r="AP8" s="462">
        <v>0</v>
      </c>
      <c r="AQ8" s="462">
        <v>0</v>
      </c>
      <c r="AR8" s="462">
        <v>0</v>
      </c>
      <c r="AS8" s="462">
        <v>0</v>
      </c>
      <c r="AT8" s="462">
        <v>0</v>
      </c>
      <c r="AU8" s="462">
        <v>0</v>
      </c>
      <c r="AV8" s="462">
        <v>0</v>
      </c>
      <c r="AW8" s="462">
        <v>0</v>
      </c>
      <c r="AX8" s="462">
        <v>0</v>
      </c>
      <c r="AY8" s="462">
        <v>0</v>
      </c>
      <c r="AZ8" s="462">
        <v>0</v>
      </c>
      <c r="BA8" s="462">
        <v>0</v>
      </c>
      <c r="BB8" s="462">
        <v>0</v>
      </c>
      <c r="BC8" s="463">
        <v>0</v>
      </c>
      <c r="BD8" s="462">
        <v>252.8506024179687</v>
      </c>
      <c r="BE8" s="462">
        <v>334.41491264418875</v>
      </c>
      <c r="BF8" s="462">
        <v>376.31615316717199</v>
      </c>
      <c r="BG8" s="462">
        <v>377.57849637345873</v>
      </c>
      <c r="BH8" s="462">
        <v>328.26976673374355</v>
      </c>
      <c r="BI8" s="462">
        <v>296.30574154435226</v>
      </c>
      <c r="BJ8" s="462">
        <v>290.48548701729464</v>
      </c>
      <c r="BK8" s="462">
        <v>283.72187865289749</v>
      </c>
      <c r="BL8" s="462">
        <v>276.94990169243857</v>
      </c>
      <c r="BM8" s="462">
        <v>304.28514955817326</v>
      </c>
      <c r="BN8" s="462">
        <v>388.24454173128282</v>
      </c>
      <c r="BO8" s="462">
        <v>430.68552026831782</v>
      </c>
      <c r="BP8" s="462">
        <v>508.21788711256067</v>
      </c>
      <c r="BQ8" s="462">
        <v>557.83154347728623</v>
      </c>
      <c r="BR8" s="462">
        <v>585.49981248498932</v>
      </c>
      <c r="BS8" s="462">
        <v>622.12849203767587</v>
      </c>
      <c r="BT8" s="462">
        <v>626.32200668966493</v>
      </c>
      <c r="BU8" s="462">
        <v>674.62025960591507</v>
      </c>
      <c r="BV8" s="462">
        <v>669.69538822580728</v>
      </c>
      <c r="BW8" s="462">
        <v>637.83416075420985</v>
      </c>
      <c r="BX8" s="463">
        <v>497.88901681450631</v>
      </c>
      <c r="BY8" s="463">
        <v>400.94470541488232</v>
      </c>
      <c r="BZ8" s="463">
        <v>503.8554365944143</v>
      </c>
      <c r="CA8" s="463">
        <v>406.56406345525403</v>
      </c>
      <c r="CB8" s="463">
        <v>206.40715954256189</v>
      </c>
      <c r="CC8" s="463">
        <v>8.4847582443974972</v>
      </c>
      <c r="CD8" s="463">
        <v>4.8295642803584222</v>
      </c>
      <c r="CE8" s="463">
        <v>2.1677708536323856</v>
      </c>
      <c r="CF8" s="463">
        <v>0.8953272892621984</v>
      </c>
      <c r="CG8" s="463">
        <v>0.12577619186266784</v>
      </c>
      <c r="CH8" s="464">
        <v>1.6214159582541581</v>
      </c>
    </row>
    <row r="9" spans="1:86" s="51" customFormat="1" x14ac:dyDescent="0.25">
      <c r="B9" s="333" t="s">
        <v>927</v>
      </c>
      <c r="C9" s="515"/>
      <c r="D9" s="462">
        <v>0</v>
      </c>
      <c r="E9" s="462">
        <v>0</v>
      </c>
      <c r="F9" s="462">
        <v>0</v>
      </c>
      <c r="G9" s="462">
        <v>0</v>
      </c>
      <c r="H9" s="462">
        <v>0</v>
      </c>
      <c r="I9" s="462">
        <v>0</v>
      </c>
      <c r="J9" s="462">
        <v>0</v>
      </c>
      <c r="K9" s="462">
        <v>0</v>
      </c>
      <c r="L9" s="462">
        <v>0</v>
      </c>
      <c r="M9" s="462">
        <v>0</v>
      </c>
      <c r="N9" s="462">
        <v>0</v>
      </c>
      <c r="O9" s="462">
        <v>0</v>
      </c>
      <c r="P9" s="462">
        <v>0</v>
      </c>
      <c r="Q9" s="462">
        <v>0</v>
      </c>
      <c r="R9" s="462">
        <v>0</v>
      </c>
      <c r="S9" s="462">
        <v>0</v>
      </c>
      <c r="T9" s="462">
        <v>0</v>
      </c>
      <c r="U9" s="462">
        <v>0</v>
      </c>
      <c r="V9" s="462">
        <v>0</v>
      </c>
      <c r="W9" s="462">
        <v>0</v>
      </c>
      <c r="X9" s="462">
        <v>0</v>
      </c>
      <c r="Y9" s="462">
        <v>0</v>
      </c>
      <c r="Z9" s="462">
        <v>0</v>
      </c>
      <c r="AA9" s="462">
        <v>0</v>
      </c>
      <c r="AB9" s="462">
        <v>0</v>
      </c>
      <c r="AC9" s="462">
        <v>0</v>
      </c>
      <c r="AD9" s="462">
        <v>0</v>
      </c>
      <c r="AE9" s="462">
        <v>0</v>
      </c>
      <c r="AF9" s="462">
        <v>0</v>
      </c>
      <c r="AG9" s="462">
        <v>0</v>
      </c>
      <c r="AH9" s="462">
        <v>0</v>
      </c>
      <c r="AI9" s="462">
        <v>0</v>
      </c>
      <c r="AJ9" s="462">
        <v>0</v>
      </c>
      <c r="AK9" s="462">
        <v>0</v>
      </c>
      <c r="AL9" s="462">
        <v>0</v>
      </c>
      <c r="AM9" s="462">
        <v>0</v>
      </c>
      <c r="AN9" s="462">
        <v>0</v>
      </c>
      <c r="AO9" s="462">
        <v>0</v>
      </c>
      <c r="AP9" s="462">
        <v>0</v>
      </c>
      <c r="AQ9" s="462">
        <v>0</v>
      </c>
      <c r="AR9" s="462">
        <v>0</v>
      </c>
      <c r="AS9" s="462">
        <v>0</v>
      </c>
      <c r="AT9" s="462">
        <v>0</v>
      </c>
      <c r="AU9" s="462">
        <v>0</v>
      </c>
      <c r="AV9" s="462">
        <v>0</v>
      </c>
      <c r="AW9" s="462">
        <v>0</v>
      </c>
      <c r="AX9" s="462">
        <v>0</v>
      </c>
      <c r="AY9" s="462">
        <v>0</v>
      </c>
      <c r="AZ9" s="462">
        <v>0</v>
      </c>
      <c r="BA9" s="462">
        <v>0</v>
      </c>
      <c r="BB9" s="462">
        <v>0</v>
      </c>
      <c r="BC9" s="463">
        <v>0</v>
      </c>
      <c r="BD9" s="462">
        <v>3803.0995652812981</v>
      </c>
      <c r="BE9" s="462">
        <v>4090.4592089370417</v>
      </c>
      <c r="BF9" s="462">
        <v>4035.2007533549531</v>
      </c>
      <c r="BG9" s="462">
        <v>2543.1338387278502</v>
      </c>
      <c r="BH9" s="462">
        <v>387.25146513848631</v>
      </c>
      <c r="BI9" s="462">
        <v>378.49167616759223</v>
      </c>
      <c r="BJ9" s="462">
        <v>369.56801050281319</v>
      </c>
      <c r="BK9" s="462">
        <v>301.65370261046604</v>
      </c>
      <c r="BL9" s="462">
        <v>247.70829535123684</v>
      </c>
      <c r="BM9" s="462">
        <v>242.22955762775757</v>
      </c>
      <c r="BN9" s="462">
        <v>246.86677997705561</v>
      </c>
      <c r="BO9" s="462">
        <v>219.85627468124156</v>
      </c>
      <c r="BP9" s="462">
        <v>200.79481552544743</v>
      </c>
      <c r="BQ9" s="462">
        <v>176.81397513004168</v>
      </c>
      <c r="BR9" s="462">
        <v>149.28467269357429</v>
      </c>
      <c r="BS9" s="462">
        <v>125.48279878984836</v>
      </c>
      <c r="BT9" s="462">
        <v>108.44897565128316</v>
      </c>
      <c r="BU9" s="462">
        <v>90.680000499860284</v>
      </c>
      <c r="BV9" s="462">
        <v>43.005398915453036</v>
      </c>
      <c r="BW9" s="462">
        <v>18.20126046688263</v>
      </c>
      <c r="BX9" s="463">
        <v>14.207776589903267</v>
      </c>
      <c r="BY9" s="463">
        <v>9.5198261837316469</v>
      </c>
      <c r="BZ9" s="463">
        <v>9.6789385173450544</v>
      </c>
      <c r="CA9" s="463">
        <v>7.7685323700889528</v>
      </c>
      <c r="CB9" s="463">
        <v>6.4397137172943548</v>
      </c>
      <c r="CC9" s="463">
        <v>0.85476482870973269</v>
      </c>
      <c r="CD9" s="463">
        <v>0.13926695168933229</v>
      </c>
      <c r="CE9" s="463">
        <v>6.2510574706329175E-2</v>
      </c>
      <c r="CF9" s="463">
        <v>2.5817961021230195E-2</v>
      </c>
      <c r="CG9" s="463">
        <v>3.6269248774770169E-3</v>
      </c>
      <c r="CH9" s="464">
        <v>4.6755699855750947E-2</v>
      </c>
    </row>
    <row r="10" spans="1:86" s="51" customFormat="1" ht="24.75" customHeight="1" x14ac:dyDescent="0.25">
      <c r="B10" s="238" t="s">
        <v>928</v>
      </c>
      <c r="C10" s="72"/>
      <c r="D10" s="462">
        <f>SUM(D11:D14)</f>
        <v>0</v>
      </c>
      <c r="E10" s="462">
        <f t="shared" ref="E10:BP10" si="2">SUM(E11:E14)</f>
        <v>0</v>
      </c>
      <c r="F10" s="462">
        <f t="shared" si="2"/>
        <v>0</v>
      </c>
      <c r="G10" s="462">
        <f t="shared" si="2"/>
        <v>0</v>
      </c>
      <c r="H10" s="462">
        <f t="shared" si="2"/>
        <v>0</v>
      </c>
      <c r="I10" s="462">
        <f t="shared" si="2"/>
        <v>0</v>
      </c>
      <c r="J10" s="462">
        <f t="shared" si="2"/>
        <v>0</v>
      </c>
      <c r="K10" s="462">
        <f t="shared" si="2"/>
        <v>0</v>
      </c>
      <c r="L10" s="462">
        <f t="shared" si="2"/>
        <v>0</v>
      </c>
      <c r="M10" s="462">
        <f t="shared" si="2"/>
        <v>0</v>
      </c>
      <c r="N10" s="462">
        <f t="shared" si="2"/>
        <v>0</v>
      </c>
      <c r="O10" s="462">
        <f t="shared" si="2"/>
        <v>0</v>
      </c>
      <c r="P10" s="462">
        <f t="shared" si="2"/>
        <v>0</v>
      </c>
      <c r="Q10" s="462">
        <f t="shared" si="2"/>
        <v>0</v>
      </c>
      <c r="R10" s="462">
        <f t="shared" si="2"/>
        <v>0</v>
      </c>
      <c r="S10" s="462">
        <f t="shared" si="2"/>
        <v>0</v>
      </c>
      <c r="T10" s="462">
        <f t="shared" si="2"/>
        <v>0</v>
      </c>
      <c r="U10" s="462">
        <f t="shared" si="2"/>
        <v>0</v>
      </c>
      <c r="V10" s="462">
        <f t="shared" si="2"/>
        <v>0</v>
      </c>
      <c r="W10" s="462">
        <f t="shared" si="2"/>
        <v>0</v>
      </c>
      <c r="X10" s="462">
        <f t="shared" si="2"/>
        <v>0</v>
      </c>
      <c r="Y10" s="462">
        <f t="shared" si="2"/>
        <v>0</v>
      </c>
      <c r="Z10" s="462">
        <f t="shared" si="2"/>
        <v>0</v>
      </c>
      <c r="AA10" s="462">
        <f t="shared" si="2"/>
        <v>0</v>
      </c>
      <c r="AB10" s="462">
        <f t="shared" si="2"/>
        <v>0</v>
      </c>
      <c r="AC10" s="462">
        <f t="shared" si="2"/>
        <v>0</v>
      </c>
      <c r="AD10" s="462">
        <f t="shared" si="2"/>
        <v>0</v>
      </c>
      <c r="AE10" s="462">
        <f t="shared" si="2"/>
        <v>0</v>
      </c>
      <c r="AF10" s="462">
        <f t="shared" si="2"/>
        <v>0</v>
      </c>
      <c r="AG10" s="462">
        <f t="shared" si="2"/>
        <v>0</v>
      </c>
      <c r="AH10" s="462">
        <f t="shared" si="2"/>
        <v>0</v>
      </c>
      <c r="AI10" s="462">
        <f t="shared" si="2"/>
        <v>0</v>
      </c>
      <c r="AJ10" s="462">
        <f t="shared" si="2"/>
        <v>0</v>
      </c>
      <c r="AK10" s="462">
        <f t="shared" si="2"/>
        <v>0</v>
      </c>
      <c r="AL10" s="462">
        <f t="shared" si="2"/>
        <v>0</v>
      </c>
      <c r="AM10" s="462">
        <f t="shared" si="2"/>
        <v>0</v>
      </c>
      <c r="AN10" s="462">
        <f t="shared" si="2"/>
        <v>0</v>
      </c>
      <c r="AO10" s="462">
        <f t="shared" si="2"/>
        <v>0</v>
      </c>
      <c r="AP10" s="462">
        <f t="shared" si="2"/>
        <v>0</v>
      </c>
      <c r="AQ10" s="462">
        <f t="shared" si="2"/>
        <v>0</v>
      </c>
      <c r="AR10" s="462">
        <f t="shared" si="2"/>
        <v>0</v>
      </c>
      <c r="AS10" s="462">
        <f t="shared" si="2"/>
        <v>0</v>
      </c>
      <c r="AT10" s="462">
        <f t="shared" si="2"/>
        <v>0</v>
      </c>
      <c r="AU10" s="462">
        <f t="shared" si="2"/>
        <v>0</v>
      </c>
      <c r="AV10" s="462">
        <f t="shared" si="2"/>
        <v>0</v>
      </c>
      <c r="AW10" s="462">
        <f t="shared" si="2"/>
        <v>0</v>
      </c>
      <c r="AX10" s="462">
        <f t="shared" si="2"/>
        <v>0</v>
      </c>
      <c r="AY10" s="462">
        <f t="shared" si="2"/>
        <v>0</v>
      </c>
      <c r="AZ10" s="462">
        <f t="shared" si="2"/>
        <v>0</v>
      </c>
      <c r="BA10" s="462">
        <f t="shared" si="2"/>
        <v>0</v>
      </c>
      <c r="BB10" s="462">
        <f t="shared" si="2"/>
        <v>0</v>
      </c>
      <c r="BC10" s="463">
        <f t="shared" si="2"/>
        <v>0</v>
      </c>
      <c r="BD10" s="462">
        <f t="shared" si="2"/>
        <v>0</v>
      </c>
      <c r="BE10" s="462">
        <f t="shared" si="2"/>
        <v>0</v>
      </c>
      <c r="BF10" s="462">
        <f t="shared" si="2"/>
        <v>0</v>
      </c>
      <c r="BG10" s="462">
        <f t="shared" si="2"/>
        <v>0</v>
      </c>
      <c r="BH10" s="462">
        <f t="shared" si="2"/>
        <v>3278</v>
      </c>
      <c r="BI10" s="462">
        <f t="shared" si="2"/>
        <v>2526</v>
      </c>
      <c r="BJ10" s="462">
        <f t="shared" si="2"/>
        <v>2050</v>
      </c>
      <c r="BK10" s="462">
        <f t="shared" si="2"/>
        <v>1737.5119804834528</v>
      </c>
      <c r="BL10" s="462">
        <f t="shared" si="2"/>
        <v>1455.6900798477316</v>
      </c>
      <c r="BM10" s="462">
        <f t="shared" si="2"/>
        <v>876.97242974579706</v>
      </c>
      <c r="BN10" s="462">
        <f t="shared" si="2"/>
        <v>633.219714059539</v>
      </c>
      <c r="BO10" s="462">
        <f t="shared" si="2"/>
        <v>451.05771460709826</v>
      </c>
      <c r="BP10" s="462">
        <f t="shared" si="2"/>
        <v>292.27523465753882</v>
      </c>
      <c r="BQ10" s="462">
        <f t="shared" ref="BQ10:CH10" si="3">SUM(BQ11:BQ14)</f>
        <v>172.17469324246855</v>
      </c>
      <c r="BR10" s="462">
        <f t="shared" si="3"/>
        <v>119.49141678258313</v>
      </c>
      <c r="BS10" s="462">
        <f t="shared" si="3"/>
        <v>80.22480311229458</v>
      </c>
      <c r="BT10" s="462">
        <f t="shared" si="3"/>
        <v>59.174369123155124</v>
      </c>
      <c r="BU10" s="462">
        <f t="shared" si="3"/>
        <v>42.607802019297836</v>
      </c>
      <c r="BV10" s="462">
        <f t="shared" si="3"/>
        <v>32.681386523429381</v>
      </c>
      <c r="BW10" s="462">
        <f t="shared" si="3"/>
        <v>17.657091692809477</v>
      </c>
      <c r="BX10" s="463">
        <f t="shared" si="3"/>
        <v>10.777682165121856</v>
      </c>
      <c r="BY10" s="463">
        <f t="shared" si="3"/>
        <v>6.5500438850929514</v>
      </c>
      <c r="BZ10" s="463">
        <f t="shared" si="3"/>
        <v>3.9203635912424146</v>
      </c>
      <c r="CA10" s="463">
        <f t="shared" si="3"/>
        <v>2.2622078097713514</v>
      </c>
      <c r="CB10" s="463">
        <f t="shared" si="3"/>
        <v>1.3238040981138133</v>
      </c>
      <c r="CC10" s="463">
        <f t="shared" si="3"/>
        <v>0</v>
      </c>
      <c r="CD10" s="463">
        <f t="shared" si="3"/>
        <v>0</v>
      </c>
      <c r="CE10" s="463">
        <f t="shared" si="3"/>
        <v>0</v>
      </c>
      <c r="CF10" s="463">
        <f t="shared" si="3"/>
        <v>0</v>
      </c>
      <c r="CG10" s="463">
        <f t="shared" si="3"/>
        <v>0</v>
      </c>
      <c r="CH10" s="464">
        <f t="shared" si="3"/>
        <v>0</v>
      </c>
    </row>
    <row r="11" spans="1:86" s="51" customFormat="1" x14ac:dyDescent="0.25">
      <c r="B11" s="520" t="s">
        <v>925</v>
      </c>
      <c r="C11" s="333"/>
      <c r="D11" s="462">
        <v>0</v>
      </c>
      <c r="E11" s="462">
        <v>0</v>
      </c>
      <c r="F11" s="462">
        <v>0</v>
      </c>
      <c r="G11" s="462">
        <v>0</v>
      </c>
      <c r="H11" s="462">
        <v>0</v>
      </c>
      <c r="I11" s="462">
        <v>0</v>
      </c>
      <c r="J11" s="462">
        <v>0</v>
      </c>
      <c r="K11" s="462">
        <v>0</v>
      </c>
      <c r="L11" s="462">
        <v>0</v>
      </c>
      <c r="M11" s="462">
        <v>0</v>
      </c>
      <c r="N11" s="462">
        <v>0</v>
      </c>
      <c r="O11" s="462">
        <v>0</v>
      </c>
      <c r="P11" s="462">
        <v>0</v>
      </c>
      <c r="Q11" s="462">
        <v>0</v>
      </c>
      <c r="R11" s="462">
        <v>0</v>
      </c>
      <c r="S11" s="462">
        <v>0</v>
      </c>
      <c r="T11" s="462">
        <v>0</v>
      </c>
      <c r="U11" s="462">
        <v>0</v>
      </c>
      <c r="V11" s="462">
        <v>0</v>
      </c>
      <c r="W11" s="462">
        <v>0</v>
      </c>
      <c r="X11" s="462">
        <v>0</v>
      </c>
      <c r="Y11" s="462">
        <v>0</v>
      </c>
      <c r="Z11" s="462">
        <v>0</v>
      </c>
      <c r="AA11" s="462">
        <v>0</v>
      </c>
      <c r="AB11" s="462">
        <v>0</v>
      </c>
      <c r="AC11" s="462">
        <v>0</v>
      </c>
      <c r="AD11" s="462">
        <v>0</v>
      </c>
      <c r="AE11" s="462">
        <v>0</v>
      </c>
      <c r="AF11" s="462">
        <v>0</v>
      </c>
      <c r="AG11" s="462">
        <v>0</v>
      </c>
      <c r="AH11" s="462">
        <v>0</v>
      </c>
      <c r="AI11" s="462">
        <v>0</v>
      </c>
      <c r="AJ11" s="462">
        <v>0</v>
      </c>
      <c r="AK11" s="462">
        <v>0</v>
      </c>
      <c r="AL11" s="462">
        <v>0</v>
      </c>
      <c r="AM11" s="462">
        <v>0</v>
      </c>
      <c r="AN11" s="462">
        <v>0</v>
      </c>
      <c r="AO11" s="462">
        <v>0</v>
      </c>
      <c r="AP11" s="462">
        <v>0</v>
      </c>
      <c r="AQ11" s="462">
        <v>0</v>
      </c>
      <c r="AR11" s="462">
        <v>0</v>
      </c>
      <c r="AS11" s="462">
        <v>0</v>
      </c>
      <c r="AT11" s="462">
        <v>0</v>
      </c>
      <c r="AU11" s="462">
        <v>0</v>
      </c>
      <c r="AV11" s="462">
        <v>0</v>
      </c>
      <c r="AW11" s="462">
        <v>0</v>
      </c>
      <c r="AX11" s="462">
        <v>0</v>
      </c>
      <c r="AY11" s="462">
        <v>0</v>
      </c>
      <c r="AZ11" s="462">
        <v>0</v>
      </c>
      <c r="BA11" s="462">
        <v>0</v>
      </c>
      <c r="BB11" s="462">
        <v>0</v>
      </c>
      <c r="BC11" s="463">
        <v>0</v>
      </c>
      <c r="BD11" s="462" t="s">
        <v>616</v>
      </c>
      <c r="BE11" s="462" t="s">
        <v>616</v>
      </c>
      <c r="BF11" s="462" t="s">
        <v>616</v>
      </c>
      <c r="BG11" s="462" t="s">
        <v>616</v>
      </c>
      <c r="BH11" s="462">
        <v>762.85481436764269</v>
      </c>
      <c r="BI11" s="462">
        <v>581.84828131173447</v>
      </c>
      <c r="BJ11" s="462">
        <v>473.61722956436608</v>
      </c>
      <c r="BK11" s="462">
        <v>413.95084160102698</v>
      </c>
      <c r="BL11" s="462">
        <v>361.9907599972754</v>
      </c>
      <c r="BM11" s="462">
        <v>257.46548854574922</v>
      </c>
      <c r="BN11" s="462">
        <v>205.60454345030763</v>
      </c>
      <c r="BO11" s="462">
        <v>154.90300893745626</v>
      </c>
      <c r="BP11" s="462">
        <v>76.267852899601877</v>
      </c>
      <c r="BQ11" s="462">
        <v>20.56193343208226</v>
      </c>
      <c r="BR11" s="462">
        <v>6.1435737027836854</v>
      </c>
      <c r="BS11" s="462">
        <v>2.054652867902226</v>
      </c>
      <c r="BT11" s="462">
        <v>0.52378414252916405</v>
      </c>
      <c r="BU11" s="462">
        <v>0</v>
      </c>
      <c r="BV11" s="462">
        <v>0</v>
      </c>
      <c r="BW11" s="462">
        <v>0</v>
      </c>
      <c r="BX11" s="463">
        <v>0</v>
      </c>
      <c r="BY11" s="463">
        <v>0</v>
      </c>
      <c r="BZ11" s="463">
        <v>0</v>
      </c>
      <c r="CA11" s="463">
        <v>0</v>
      </c>
      <c r="CB11" s="463">
        <v>0</v>
      </c>
      <c r="CC11" s="463">
        <v>0</v>
      </c>
      <c r="CD11" s="463">
        <v>0</v>
      </c>
      <c r="CE11" s="463">
        <v>0</v>
      </c>
      <c r="CF11" s="463">
        <v>0</v>
      </c>
      <c r="CG11" s="463">
        <v>0</v>
      </c>
      <c r="CH11" s="464">
        <v>0</v>
      </c>
    </row>
    <row r="12" spans="1:86" s="51" customFormat="1" x14ac:dyDescent="0.25">
      <c r="B12" s="623" t="s">
        <v>926</v>
      </c>
      <c r="C12" s="238"/>
      <c r="D12" s="462">
        <v>0</v>
      </c>
      <c r="E12" s="462">
        <v>0</v>
      </c>
      <c r="F12" s="462">
        <v>0</v>
      </c>
      <c r="G12" s="462">
        <v>0</v>
      </c>
      <c r="H12" s="462">
        <v>0</v>
      </c>
      <c r="I12" s="462">
        <v>0</v>
      </c>
      <c r="J12" s="462">
        <v>0</v>
      </c>
      <c r="K12" s="462">
        <v>0</v>
      </c>
      <c r="L12" s="462">
        <v>0</v>
      </c>
      <c r="M12" s="462">
        <v>0</v>
      </c>
      <c r="N12" s="462">
        <v>0</v>
      </c>
      <c r="O12" s="462">
        <v>0</v>
      </c>
      <c r="P12" s="462">
        <v>0</v>
      </c>
      <c r="Q12" s="462">
        <v>0</v>
      </c>
      <c r="R12" s="462">
        <v>0</v>
      </c>
      <c r="S12" s="462">
        <v>0</v>
      </c>
      <c r="T12" s="462">
        <v>0</v>
      </c>
      <c r="U12" s="462">
        <v>0</v>
      </c>
      <c r="V12" s="462">
        <v>0</v>
      </c>
      <c r="W12" s="462">
        <v>0</v>
      </c>
      <c r="X12" s="462">
        <v>0</v>
      </c>
      <c r="Y12" s="462">
        <v>0</v>
      </c>
      <c r="Z12" s="462">
        <v>0</v>
      </c>
      <c r="AA12" s="462">
        <v>0</v>
      </c>
      <c r="AB12" s="462">
        <v>0</v>
      </c>
      <c r="AC12" s="462">
        <v>0</v>
      </c>
      <c r="AD12" s="462">
        <v>0</v>
      </c>
      <c r="AE12" s="462">
        <v>0</v>
      </c>
      <c r="AF12" s="462">
        <v>0</v>
      </c>
      <c r="AG12" s="462">
        <v>0</v>
      </c>
      <c r="AH12" s="462">
        <v>0</v>
      </c>
      <c r="AI12" s="462">
        <v>0</v>
      </c>
      <c r="AJ12" s="462">
        <v>0</v>
      </c>
      <c r="AK12" s="462">
        <v>0</v>
      </c>
      <c r="AL12" s="462">
        <v>0</v>
      </c>
      <c r="AM12" s="462">
        <v>0</v>
      </c>
      <c r="AN12" s="462">
        <v>0</v>
      </c>
      <c r="AO12" s="462">
        <v>0</v>
      </c>
      <c r="AP12" s="462">
        <v>0</v>
      </c>
      <c r="AQ12" s="462">
        <v>0</v>
      </c>
      <c r="AR12" s="462">
        <v>0</v>
      </c>
      <c r="AS12" s="462">
        <v>0</v>
      </c>
      <c r="AT12" s="462">
        <v>0</v>
      </c>
      <c r="AU12" s="462">
        <v>0</v>
      </c>
      <c r="AV12" s="462">
        <v>0</v>
      </c>
      <c r="AW12" s="462">
        <v>0</v>
      </c>
      <c r="AX12" s="462">
        <v>0</v>
      </c>
      <c r="AY12" s="462">
        <v>0</v>
      </c>
      <c r="AZ12" s="462">
        <v>0</v>
      </c>
      <c r="BA12" s="462">
        <v>0</v>
      </c>
      <c r="BB12" s="462">
        <v>0</v>
      </c>
      <c r="BC12" s="463">
        <v>0</v>
      </c>
      <c r="BD12" s="462" t="s">
        <v>616</v>
      </c>
      <c r="BE12" s="462" t="s">
        <v>616</v>
      </c>
      <c r="BF12" s="462" t="s">
        <v>616</v>
      </c>
      <c r="BG12" s="462" t="s">
        <v>616</v>
      </c>
      <c r="BH12" s="462">
        <v>2379.5925143374584</v>
      </c>
      <c r="BI12" s="462">
        <v>1837.3630975898855</v>
      </c>
      <c r="BJ12" s="462">
        <v>1488.0812530592266</v>
      </c>
      <c r="BK12" s="462">
        <v>1240.0749327219526</v>
      </c>
      <c r="BL12" s="462">
        <v>1019.2297363963041</v>
      </c>
      <c r="BM12" s="462">
        <v>573.42465157263109</v>
      </c>
      <c r="BN12" s="462">
        <v>385.58487222799226</v>
      </c>
      <c r="BO12" s="462">
        <v>257.83000969421636</v>
      </c>
      <c r="BP12" s="462">
        <v>181.74617268748545</v>
      </c>
      <c r="BQ12" s="462">
        <v>126.36562807856818</v>
      </c>
      <c r="BR12" s="462">
        <v>93.6580137692699</v>
      </c>
      <c r="BS12" s="462">
        <v>62.818026950391548</v>
      </c>
      <c r="BT12" s="462">
        <v>46.246929954277043</v>
      </c>
      <c r="BU12" s="462">
        <v>33.264070762993541</v>
      </c>
      <c r="BV12" s="462">
        <v>25.29741488734189</v>
      </c>
      <c r="BW12" s="462">
        <v>13.972960794939921</v>
      </c>
      <c r="BX12" s="463">
        <v>8.4216651556987863</v>
      </c>
      <c r="BY12" s="463">
        <v>5.1883944602961058</v>
      </c>
      <c r="BZ12" s="463">
        <v>3.1133546369352243</v>
      </c>
      <c r="CA12" s="463">
        <v>1.7907552020678494</v>
      </c>
      <c r="CB12" s="463">
        <v>1.0479183499307492</v>
      </c>
      <c r="CC12" s="463">
        <v>0</v>
      </c>
      <c r="CD12" s="463">
        <v>0</v>
      </c>
      <c r="CE12" s="463">
        <v>0</v>
      </c>
      <c r="CF12" s="463">
        <v>0</v>
      </c>
      <c r="CG12" s="463">
        <v>0</v>
      </c>
      <c r="CH12" s="464">
        <v>0</v>
      </c>
    </row>
    <row r="13" spans="1:86" s="51" customFormat="1" x14ac:dyDescent="0.25">
      <c r="B13" s="520" t="s">
        <v>850</v>
      </c>
      <c r="C13" s="333"/>
      <c r="D13" s="462">
        <v>0</v>
      </c>
      <c r="E13" s="462">
        <v>0</v>
      </c>
      <c r="F13" s="462">
        <v>0</v>
      </c>
      <c r="G13" s="462">
        <v>0</v>
      </c>
      <c r="H13" s="462">
        <v>0</v>
      </c>
      <c r="I13" s="462">
        <v>0</v>
      </c>
      <c r="J13" s="462">
        <v>0</v>
      </c>
      <c r="K13" s="462">
        <v>0</v>
      </c>
      <c r="L13" s="462">
        <v>0</v>
      </c>
      <c r="M13" s="462">
        <v>0</v>
      </c>
      <c r="N13" s="462">
        <v>0</v>
      </c>
      <c r="O13" s="462">
        <v>0</v>
      </c>
      <c r="P13" s="462">
        <v>0</v>
      </c>
      <c r="Q13" s="462">
        <v>0</v>
      </c>
      <c r="R13" s="462">
        <v>0</v>
      </c>
      <c r="S13" s="462">
        <v>0</v>
      </c>
      <c r="T13" s="462">
        <v>0</v>
      </c>
      <c r="U13" s="462">
        <v>0</v>
      </c>
      <c r="V13" s="462">
        <v>0</v>
      </c>
      <c r="W13" s="462">
        <v>0</v>
      </c>
      <c r="X13" s="462">
        <v>0</v>
      </c>
      <c r="Y13" s="462">
        <v>0</v>
      </c>
      <c r="Z13" s="462">
        <v>0</v>
      </c>
      <c r="AA13" s="462">
        <v>0</v>
      </c>
      <c r="AB13" s="462">
        <v>0</v>
      </c>
      <c r="AC13" s="462">
        <v>0</v>
      </c>
      <c r="AD13" s="462">
        <v>0</v>
      </c>
      <c r="AE13" s="462">
        <v>0</v>
      </c>
      <c r="AF13" s="462">
        <v>0</v>
      </c>
      <c r="AG13" s="462">
        <v>0</v>
      </c>
      <c r="AH13" s="462">
        <v>0</v>
      </c>
      <c r="AI13" s="462">
        <v>0</v>
      </c>
      <c r="AJ13" s="462">
        <v>0</v>
      </c>
      <c r="AK13" s="462">
        <v>0</v>
      </c>
      <c r="AL13" s="462">
        <v>0</v>
      </c>
      <c r="AM13" s="462">
        <v>0</v>
      </c>
      <c r="AN13" s="462">
        <v>0</v>
      </c>
      <c r="AO13" s="462">
        <v>0</v>
      </c>
      <c r="AP13" s="462">
        <v>0</v>
      </c>
      <c r="AQ13" s="462">
        <v>0</v>
      </c>
      <c r="AR13" s="462">
        <v>0</v>
      </c>
      <c r="AS13" s="462">
        <v>0</v>
      </c>
      <c r="AT13" s="462">
        <v>0</v>
      </c>
      <c r="AU13" s="462">
        <v>0</v>
      </c>
      <c r="AV13" s="462">
        <v>0</v>
      </c>
      <c r="AW13" s="462">
        <v>0</v>
      </c>
      <c r="AX13" s="462">
        <v>0</v>
      </c>
      <c r="AY13" s="462">
        <v>0</v>
      </c>
      <c r="AZ13" s="462">
        <v>0</v>
      </c>
      <c r="BA13" s="462">
        <v>0</v>
      </c>
      <c r="BB13" s="462">
        <v>0</v>
      </c>
      <c r="BC13" s="463">
        <v>0</v>
      </c>
      <c r="BD13" s="462" t="s">
        <v>616</v>
      </c>
      <c r="BE13" s="462" t="s">
        <v>616</v>
      </c>
      <c r="BF13" s="462" t="s">
        <v>616</v>
      </c>
      <c r="BG13" s="462" t="s">
        <v>616</v>
      </c>
      <c r="BH13" s="462">
        <v>108.83791125867793</v>
      </c>
      <c r="BI13" s="462">
        <v>84.832082180956149</v>
      </c>
      <c r="BJ13" s="462">
        <v>70.239843367596663</v>
      </c>
      <c r="BK13" s="462">
        <v>68.477590995732768</v>
      </c>
      <c r="BL13" s="462">
        <v>59.825526478595897</v>
      </c>
      <c r="BM13" s="462">
        <v>37.890873225309555</v>
      </c>
      <c r="BN13" s="462">
        <v>34.892677098735192</v>
      </c>
      <c r="BO13" s="462">
        <v>32.84295600845541</v>
      </c>
      <c r="BP13" s="462">
        <v>29.407138962203199</v>
      </c>
      <c r="BQ13" s="462">
        <v>23.850722843434482</v>
      </c>
      <c r="BR13" s="462">
        <v>17.51898625593866</v>
      </c>
      <c r="BS13" s="462">
        <v>13.557844838932596</v>
      </c>
      <c r="BT13" s="462">
        <v>11.253984012238574</v>
      </c>
      <c r="BU13" s="462">
        <v>8.4697255085293666</v>
      </c>
      <c r="BV13" s="462">
        <v>6.9492955977354365</v>
      </c>
      <c r="BW13" s="462">
        <v>3.4564665178820313</v>
      </c>
      <c r="BX13" s="463">
        <v>1.9758627551311339</v>
      </c>
      <c r="BY13" s="463">
        <v>0.97248232900492004</v>
      </c>
      <c r="BZ13" s="463">
        <v>0.41555984662169743</v>
      </c>
      <c r="CA13" s="463">
        <v>8.0003500018009377E-2</v>
      </c>
      <c r="CB13" s="463">
        <v>4.6816636707656796E-2</v>
      </c>
      <c r="CC13" s="463">
        <v>0</v>
      </c>
      <c r="CD13" s="463">
        <v>0</v>
      </c>
      <c r="CE13" s="463">
        <v>0</v>
      </c>
      <c r="CF13" s="463">
        <v>0</v>
      </c>
      <c r="CG13" s="463">
        <v>0</v>
      </c>
      <c r="CH13" s="464">
        <v>0</v>
      </c>
    </row>
    <row r="14" spans="1:86" s="51" customFormat="1" x14ac:dyDescent="0.25">
      <c r="B14" s="520" t="s">
        <v>927</v>
      </c>
      <c r="C14" s="333"/>
      <c r="D14" s="462">
        <v>0</v>
      </c>
      <c r="E14" s="462">
        <v>0</v>
      </c>
      <c r="F14" s="462">
        <v>0</v>
      </c>
      <c r="G14" s="462">
        <v>0</v>
      </c>
      <c r="H14" s="462">
        <v>0</v>
      </c>
      <c r="I14" s="462">
        <v>0</v>
      </c>
      <c r="J14" s="462">
        <v>0</v>
      </c>
      <c r="K14" s="462">
        <v>0</v>
      </c>
      <c r="L14" s="462">
        <v>0</v>
      </c>
      <c r="M14" s="462">
        <v>0</v>
      </c>
      <c r="N14" s="462">
        <v>0</v>
      </c>
      <c r="O14" s="462">
        <v>0</v>
      </c>
      <c r="P14" s="462">
        <v>0</v>
      </c>
      <c r="Q14" s="462">
        <v>0</v>
      </c>
      <c r="R14" s="462">
        <v>0</v>
      </c>
      <c r="S14" s="462">
        <v>0</v>
      </c>
      <c r="T14" s="462">
        <v>0</v>
      </c>
      <c r="U14" s="462">
        <v>0</v>
      </c>
      <c r="V14" s="462">
        <v>0</v>
      </c>
      <c r="W14" s="462">
        <v>0</v>
      </c>
      <c r="X14" s="462">
        <v>0</v>
      </c>
      <c r="Y14" s="462">
        <v>0</v>
      </c>
      <c r="Z14" s="462">
        <v>0</v>
      </c>
      <c r="AA14" s="462">
        <v>0</v>
      </c>
      <c r="AB14" s="462">
        <v>0</v>
      </c>
      <c r="AC14" s="462">
        <v>0</v>
      </c>
      <c r="AD14" s="462">
        <v>0</v>
      </c>
      <c r="AE14" s="462">
        <v>0</v>
      </c>
      <c r="AF14" s="462">
        <v>0</v>
      </c>
      <c r="AG14" s="462">
        <v>0</v>
      </c>
      <c r="AH14" s="462">
        <v>0</v>
      </c>
      <c r="AI14" s="462">
        <v>0</v>
      </c>
      <c r="AJ14" s="462">
        <v>0</v>
      </c>
      <c r="AK14" s="462">
        <v>0</v>
      </c>
      <c r="AL14" s="462">
        <v>0</v>
      </c>
      <c r="AM14" s="462">
        <v>0</v>
      </c>
      <c r="AN14" s="462">
        <v>0</v>
      </c>
      <c r="AO14" s="462">
        <v>0</v>
      </c>
      <c r="AP14" s="462">
        <v>0</v>
      </c>
      <c r="AQ14" s="462">
        <v>0</v>
      </c>
      <c r="AR14" s="462">
        <v>0</v>
      </c>
      <c r="AS14" s="462">
        <v>0</v>
      </c>
      <c r="AT14" s="462">
        <v>0</v>
      </c>
      <c r="AU14" s="462">
        <v>0</v>
      </c>
      <c r="AV14" s="462">
        <v>0</v>
      </c>
      <c r="AW14" s="462">
        <v>0</v>
      </c>
      <c r="AX14" s="462">
        <v>0</v>
      </c>
      <c r="AY14" s="462">
        <v>0</v>
      </c>
      <c r="AZ14" s="462">
        <v>0</v>
      </c>
      <c r="BA14" s="462">
        <v>0</v>
      </c>
      <c r="BB14" s="462">
        <v>0</v>
      </c>
      <c r="BC14" s="463">
        <v>0</v>
      </c>
      <c r="BD14" s="462" t="s">
        <v>616</v>
      </c>
      <c r="BE14" s="462" t="s">
        <v>616</v>
      </c>
      <c r="BF14" s="462" t="s">
        <v>616</v>
      </c>
      <c r="BG14" s="462" t="s">
        <v>616</v>
      </c>
      <c r="BH14" s="462">
        <v>26.714760036220948</v>
      </c>
      <c r="BI14" s="462">
        <v>21.956538917423945</v>
      </c>
      <c r="BJ14" s="462">
        <v>18.06167400881057</v>
      </c>
      <c r="BK14" s="462">
        <v>15.008615164740581</v>
      </c>
      <c r="BL14" s="462">
        <v>14.644056975556003</v>
      </c>
      <c r="BM14" s="462">
        <v>8.1914164021072455</v>
      </c>
      <c r="BN14" s="462">
        <v>7.1376212825039191</v>
      </c>
      <c r="BO14" s="462">
        <v>5.4817399669702063</v>
      </c>
      <c r="BP14" s="462">
        <v>4.8540701082483499</v>
      </c>
      <c r="BQ14" s="462">
        <v>1.3964088883836361</v>
      </c>
      <c r="BR14" s="462">
        <v>2.170843054590887</v>
      </c>
      <c r="BS14" s="462">
        <v>1.7942784550682147</v>
      </c>
      <c r="BT14" s="462">
        <v>1.1496710141103375</v>
      </c>
      <c r="BU14" s="462">
        <v>0.87400574777492923</v>
      </c>
      <c r="BV14" s="462">
        <v>0.43467603835205298</v>
      </c>
      <c r="BW14" s="462">
        <v>0.2276643799875277</v>
      </c>
      <c r="BX14" s="463">
        <v>0.38015425429193594</v>
      </c>
      <c r="BY14" s="463">
        <v>0.38916709579192516</v>
      </c>
      <c r="BZ14" s="463">
        <v>0.39144910768549285</v>
      </c>
      <c r="CA14" s="463">
        <v>0.39144910768549285</v>
      </c>
      <c r="CB14" s="463">
        <v>0.22906911147540734</v>
      </c>
      <c r="CC14" s="463">
        <v>0</v>
      </c>
      <c r="CD14" s="463">
        <v>0</v>
      </c>
      <c r="CE14" s="463">
        <v>0</v>
      </c>
      <c r="CF14" s="463">
        <v>0</v>
      </c>
      <c r="CG14" s="463">
        <v>0</v>
      </c>
      <c r="CH14" s="464">
        <v>0</v>
      </c>
    </row>
    <row r="15" spans="1:86" s="51" customFormat="1" ht="24.75" customHeight="1" x14ac:dyDescent="0.25">
      <c r="B15" s="238" t="s">
        <v>929</v>
      </c>
      <c r="C15" s="72"/>
      <c r="D15" s="462">
        <f>SUM(D16:D19)</f>
        <v>0</v>
      </c>
      <c r="E15" s="462">
        <f t="shared" ref="E15:BP15" si="4">SUM(E16:E19)</f>
        <v>0</v>
      </c>
      <c r="F15" s="462">
        <f t="shared" si="4"/>
        <v>0</v>
      </c>
      <c r="G15" s="462">
        <f t="shared" si="4"/>
        <v>0</v>
      </c>
      <c r="H15" s="462">
        <f t="shared" si="4"/>
        <v>0</v>
      </c>
      <c r="I15" s="462">
        <f t="shared" si="4"/>
        <v>0</v>
      </c>
      <c r="J15" s="462">
        <f t="shared" si="4"/>
        <v>0</v>
      </c>
      <c r="K15" s="462">
        <f t="shared" si="4"/>
        <v>0</v>
      </c>
      <c r="L15" s="462">
        <f t="shared" si="4"/>
        <v>0</v>
      </c>
      <c r="M15" s="462">
        <f t="shared" si="4"/>
        <v>0</v>
      </c>
      <c r="N15" s="462">
        <f t="shared" si="4"/>
        <v>0</v>
      </c>
      <c r="O15" s="462">
        <f t="shared" si="4"/>
        <v>0</v>
      </c>
      <c r="P15" s="462">
        <f t="shared" si="4"/>
        <v>0</v>
      </c>
      <c r="Q15" s="462">
        <f t="shared" si="4"/>
        <v>0</v>
      </c>
      <c r="R15" s="462">
        <f t="shared" si="4"/>
        <v>0</v>
      </c>
      <c r="S15" s="462">
        <f t="shared" si="4"/>
        <v>0</v>
      </c>
      <c r="T15" s="462">
        <f t="shared" si="4"/>
        <v>0</v>
      </c>
      <c r="U15" s="462">
        <f t="shared" si="4"/>
        <v>0</v>
      </c>
      <c r="V15" s="462">
        <f t="shared" si="4"/>
        <v>0</v>
      </c>
      <c r="W15" s="462">
        <f t="shared" si="4"/>
        <v>0</v>
      </c>
      <c r="X15" s="462">
        <f t="shared" si="4"/>
        <v>0</v>
      </c>
      <c r="Y15" s="462">
        <f t="shared" si="4"/>
        <v>0</v>
      </c>
      <c r="Z15" s="462">
        <f t="shared" si="4"/>
        <v>0</v>
      </c>
      <c r="AA15" s="462">
        <f t="shared" si="4"/>
        <v>0</v>
      </c>
      <c r="AB15" s="462">
        <f t="shared" si="4"/>
        <v>0</v>
      </c>
      <c r="AC15" s="462">
        <f t="shared" si="4"/>
        <v>0</v>
      </c>
      <c r="AD15" s="462">
        <f t="shared" si="4"/>
        <v>0</v>
      </c>
      <c r="AE15" s="462">
        <f t="shared" si="4"/>
        <v>0</v>
      </c>
      <c r="AF15" s="462">
        <f t="shared" si="4"/>
        <v>0</v>
      </c>
      <c r="AG15" s="462">
        <f t="shared" si="4"/>
        <v>0</v>
      </c>
      <c r="AH15" s="462">
        <f t="shared" si="4"/>
        <v>0</v>
      </c>
      <c r="AI15" s="462">
        <f t="shared" si="4"/>
        <v>0</v>
      </c>
      <c r="AJ15" s="462">
        <f t="shared" si="4"/>
        <v>0</v>
      </c>
      <c r="AK15" s="462">
        <f t="shared" si="4"/>
        <v>0</v>
      </c>
      <c r="AL15" s="462">
        <f t="shared" si="4"/>
        <v>0</v>
      </c>
      <c r="AM15" s="462">
        <f t="shared" si="4"/>
        <v>0</v>
      </c>
      <c r="AN15" s="462">
        <f t="shared" si="4"/>
        <v>0</v>
      </c>
      <c r="AO15" s="462">
        <f t="shared" si="4"/>
        <v>0</v>
      </c>
      <c r="AP15" s="462">
        <f t="shared" si="4"/>
        <v>0</v>
      </c>
      <c r="AQ15" s="462">
        <f t="shared" si="4"/>
        <v>0</v>
      </c>
      <c r="AR15" s="462">
        <f t="shared" si="4"/>
        <v>0</v>
      </c>
      <c r="AS15" s="462">
        <f t="shared" si="4"/>
        <v>0</v>
      </c>
      <c r="AT15" s="462">
        <f t="shared" si="4"/>
        <v>0</v>
      </c>
      <c r="AU15" s="462">
        <f t="shared" si="4"/>
        <v>0</v>
      </c>
      <c r="AV15" s="462">
        <f t="shared" si="4"/>
        <v>0</v>
      </c>
      <c r="AW15" s="462">
        <f t="shared" si="4"/>
        <v>0</v>
      </c>
      <c r="AX15" s="462">
        <f t="shared" si="4"/>
        <v>0</v>
      </c>
      <c r="AY15" s="462">
        <f t="shared" si="4"/>
        <v>0</v>
      </c>
      <c r="AZ15" s="462">
        <f t="shared" si="4"/>
        <v>0</v>
      </c>
      <c r="BA15" s="462">
        <f t="shared" si="4"/>
        <v>0</v>
      </c>
      <c r="BB15" s="462">
        <f t="shared" si="4"/>
        <v>0</v>
      </c>
      <c r="BC15" s="463">
        <f t="shared" si="4"/>
        <v>0</v>
      </c>
      <c r="BD15" s="462">
        <f t="shared" si="4"/>
        <v>0</v>
      </c>
      <c r="BE15" s="462">
        <f t="shared" si="4"/>
        <v>0</v>
      </c>
      <c r="BF15" s="462">
        <f t="shared" si="4"/>
        <v>0</v>
      </c>
      <c r="BG15" s="462">
        <f t="shared" si="4"/>
        <v>0</v>
      </c>
      <c r="BH15" s="462">
        <f t="shared" si="4"/>
        <v>6750.9130000000005</v>
      </c>
      <c r="BI15" s="462">
        <f t="shared" si="4"/>
        <v>6623.9960046049991</v>
      </c>
      <c r="BJ15" s="462">
        <f t="shared" si="4"/>
        <v>6788.7708489099996</v>
      </c>
      <c r="BK15" s="462">
        <f t="shared" si="4"/>
        <v>7290.4738887753147</v>
      </c>
      <c r="BL15" s="462">
        <f t="shared" si="4"/>
        <v>7229.0433295422672</v>
      </c>
      <c r="BM15" s="462">
        <f t="shared" si="4"/>
        <v>7496.7875480742005</v>
      </c>
      <c r="BN15" s="462">
        <f t="shared" si="4"/>
        <v>7223.176291958669</v>
      </c>
      <c r="BO15" s="462">
        <f t="shared" si="4"/>
        <v>6546.1577279129015</v>
      </c>
      <c r="BP15" s="462">
        <f t="shared" si="4"/>
        <v>5016.643644782459</v>
      </c>
      <c r="BQ15" s="462">
        <f t="shared" ref="BQ15:CH15" si="5">SUM(BQ16:BQ19)</f>
        <v>3410.651326137533</v>
      </c>
      <c r="BR15" s="462">
        <f t="shared" si="5"/>
        <v>2773.9850550374176</v>
      </c>
      <c r="BS15" s="462">
        <f t="shared" si="5"/>
        <v>2458.8870452877054</v>
      </c>
      <c r="BT15" s="462">
        <f t="shared" si="5"/>
        <v>2172.7023094668475</v>
      </c>
      <c r="BU15" s="462">
        <f t="shared" si="5"/>
        <v>2096.0922426807028</v>
      </c>
      <c r="BV15" s="462">
        <f t="shared" si="5"/>
        <v>1806.676138896571</v>
      </c>
      <c r="BW15" s="462">
        <f t="shared" si="5"/>
        <v>1357.9129240471907</v>
      </c>
      <c r="BX15" s="463">
        <f t="shared" si="5"/>
        <v>1062.9828620848778</v>
      </c>
      <c r="BY15" s="463">
        <f t="shared" si="5"/>
        <v>761.11307115490683</v>
      </c>
      <c r="BZ15" s="463">
        <f t="shared" si="5"/>
        <v>861.63813793875784</v>
      </c>
      <c r="CA15" s="463">
        <f t="shared" si="5"/>
        <v>645.02360802022849</v>
      </c>
      <c r="CB15" s="463">
        <f t="shared" si="5"/>
        <v>278.5212967218863</v>
      </c>
      <c r="CC15" s="463">
        <f t="shared" si="5"/>
        <v>10.379599554180849</v>
      </c>
      <c r="CD15" s="463">
        <f t="shared" si="5"/>
        <v>7.162671727924617</v>
      </c>
      <c r="CE15" s="463">
        <f t="shared" si="5"/>
        <v>3.2149962407746182</v>
      </c>
      <c r="CF15" s="463">
        <f t="shared" si="5"/>
        <v>1.3278496961141604</v>
      </c>
      <c r="CG15" s="463">
        <f t="shared" si="5"/>
        <v>0.18653723632267177</v>
      </c>
      <c r="CH15" s="464">
        <f t="shared" si="5"/>
        <v>2.404703523799244</v>
      </c>
    </row>
    <row r="16" spans="1:86" s="51" customFormat="1" x14ac:dyDescent="0.25">
      <c r="B16" s="520" t="s">
        <v>925</v>
      </c>
      <c r="C16" s="333"/>
      <c r="D16" s="462" t="s">
        <v>616</v>
      </c>
      <c r="E16" s="462" t="s">
        <v>616</v>
      </c>
      <c r="F16" s="462" t="s">
        <v>616</v>
      </c>
      <c r="G16" s="462" t="s">
        <v>616</v>
      </c>
      <c r="H16" s="462" t="s">
        <v>616</v>
      </c>
      <c r="I16" s="462" t="s">
        <v>616</v>
      </c>
      <c r="J16" s="462" t="s">
        <v>616</v>
      </c>
      <c r="K16" s="462" t="s">
        <v>616</v>
      </c>
      <c r="L16" s="462" t="s">
        <v>616</v>
      </c>
      <c r="M16" s="462" t="s">
        <v>616</v>
      </c>
      <c r="N16" s="462" t="s">
        <v>616</v>
      </c>
      <c r="O16" s="462" t="s">
        <v>616</v>
      </c>
      <c r="P16" s="462" t="s">
        <v>616</v>
      </c>
      <c r="Q16" s="462" t="s">
        <v>616</v>
      </c>
      <c r="R16" s="462" t="s">
        <v>616</v>
      </c>
      <c r="S16" s="462" t="s">
        <v>616</v>
      </c>
      <c r="T16" s="462" t="s">
        <v>616</v>
      </c>
      <c r="U16" s="462" t="s">
        <v>616</v>
      </c>
      <c r="V16" s="462" t="s">
        <v>616</v>
      </c>
      <c r="W16" s="462" t="s">
        <v>616</v>
      </c>
      <c r="X16" s="462" t="s">
        <v>616</v>
      </c>
      <c r="Y16" s="462" t="s">
        <v>616</v>
      </c>
      <c r="Z16" s="462" t="s">
        <v>616</v>
      </c>
      <c r="AA16" s="462" t="s">
        <v>616</v>
      </c>
      <c r="AB16" s="462" t="s">
        <v>616</v>
      </c>
      <c r="AC16" s="462" t="s">
        <v>616</v>
      </c>
      <c r="AD16" s="462" t="s">
        <v>616</v>
      </c>
      <c r="AE16" s="462" t="s">
        <v>616</v>
      </c>
      <c r="AF16" s="462" t="s">
        <v>616</v>
      </c>
      <c r="AG16" s="462" t="s">
        <v>616</v>
      </c>
      <c r="AH16" s="462" t="s">
        <v>616</v>
      </c>
      <c r="AI16" s="462" t="s">
        <v>616</v>
      </c>
      <c r="AJ16" s="462" t="s">
        <v>616</v>
      </c>
      <c r="AK16" s="462" t="s">
        <v>616</v>
      </c>
      <c r="AL16" s="462" t="s">
        <v>616</v>
      </c>
      <c r="AM16" s="462" t="s">
        <v>616</v>
      </c>
      <c r="AN16" s="462" t="s">
        <v>616</v>
      </c>
      <c r="AO16" s="462" t="s">
        <v>616</v>
      </c>
      <c r="AP16" s="462" t="s">
        <v>616</v>
      </c>
      <c r="AQ16" s="462" t="s">
        <v>616</v>
      </c>
      <c r="AR16" s="462" t="s">
        <v>616</v>
      </c>
      <c r="AS16" s="462" t="s">
        <v>616</v>
      </c>
      <c r="AT16" s="462" t="s">
        <v>616</v>
      </c>
      <c r="AU16" s="462" t="s">
        <v>616</v>
      </c>
      <c r="AV16" s="462" t="s">
        <v>616</v>
      </c>
      <c r="AW16" s="462" t="s">
        <v>616</v>
      </c>
      <c r="AX16" s="462" t="s">
        <v>616</v>
      </c>
      <c r="AY16" s="462" t="s">
        <v>616</v>
      </c>
      <c r="AZ16" s="462" t="s">
        <v>616</v>
      </c>
      <c r="BA16" s="462" t="s">
        <v>616</v>
      </c>
      <c r="BB16" s="462" t="s">
        <v>616</v>
      </c>
      <c r="BC16" s="463" t="s">
        <v>616</v>
      </c>
      <c r="BD16" s="462" t="s">
        <v>616</v>
      </c>
      <c r="BE16" s="462" t="s">
        <v>616</v>
      </c>
      <c r="BF16" s="462" t="s">
        <v>616</v>
      </c>
      <c r="BG16" s="462" t="s">
        <v>616</v>
      </c>
      <c r="BH16" s="462">
        <f t="shared" ref="BH16:CH19" si="6">BH6-BH11</f>
        <v>3953.7842532317363</v>
      </c>
      <c r="BI16" s="462">
        <f t="shared" si="6"/>
        <v>3950.3417630533431</v>
      </c>
      <c r="BJ16" s="462">
        <f t="shared" si="6"/>
        <v>4100.6338335056571</v>
      </c>
      <c r="BK16" s="462">
        <f t="shared" si="6"/>
        <v>4642.9075633741932</v>
      </c>
      <c r="BL16" s="462">
        <f t="shared" si="6"/>
        <v>4736.7609194848892</v>
      </c>
      <c r="BM16" s="462">
        <f t="shared" si="6"/>
        <v>4727.4545740895683</v>
      </c>
      <c r="BN16" s="462">
        <f t="shared" si="6"/>
        <v>4429.407313899017</v>
      </c>
      <c r="BO16" s="462">
        <f t="shared" si="6"/>
        <v>3887.3832286672528</v>
      </c>
      <c r="BP16" s="462">
        <f t="shared" si="6"/>
        <v>2413.1440646750539</v>
      </c>
      <c r="BQ16" s="462">
        <f t="shared" si="6"/>
        <v>971.08783031723078</v>
      </c>
      <c r="BR16" s="462">
        <f t="shared" si="6"/>
        <v>453.69977783281934</v>
      </c>
      <c r="BS16" s="462">
        <f t="shared" si="6"/>
        <v>231.13959579658541</v>
      </c>
      <c r="BT16" s="462">
        <f t="shared" si="6"/>
        <v>99.205461227343307</v>
      </c>
      <c r="BU16" s="462">
        <f t="shared" si="6"/>
        <v>28.960770188816397</v>
      </c>
      <c r="BV16" s="462">
        <f t="shared" si="6"/>
        <v>3.1480217970206676</v>
      </c>
      <c r="BW16" s="462">
        <f t="shared" si="6"/>
        <v>1.4391787459022238</v>
      </c>
      <c r="BX16" s="463">
        <f t="shared" si="6"/>
        <v>1.123413101591578</v>
      </c>
      <c r="BY16" s="463">
        <f t="shared" si="6"/>
        <v>0.84632984616620466</v>
      </c>
      <c r="BZ16" s="463">
        <f t="shared" si="6"/>
        <v>0.93882609294886721</v>
      </c>
      <c r="CA16" s="463">
        <f t="shared" si="6"/>
        <v>0.6406830496333823</v>
      </c>
      <c r="CB16" s="463">
        <f t="shared" si="6"/>
        <v>0.30078120147754767</v>
      </c>
      <c r="CC16" s="463">
        <f t="shared" si="6"/>
        <v>1.95428101152642E-3</v>
      </c>
      <c r="CD16" s="463">
        <f t="shared" si="6"/>
        <v>4.6090873089939446E-3</v>
      </c>
      <c r="CE16" s="463">
        <f t="shared" si="6"/>
        <v>2.0688088097136769E-3</v>
      </c>
      <c r="CF16" s="463">
        <f t="shared" si="6"/>
        <v>8.5445423371155406E-4</v>
      </c>
      <c r="CG16" s="463">
        <f t="shared" si="6"/>
        <v>1.2003431697668315E-4</v>
      </c>
      <c r="CH16" s="464">
        <f t="shared" si="6"/>
        <v>1.5473958481477901E-3</v>
      </c>
    </row>
    <row r="17" spans="1:86" s="51" customFormat="1" x14ac:dyDescent="0.25">
      <c r="B17" s="72" t="s">
        <v>930</v>
      </c>
      <c r="C17" s="238"/>
      <c r="D17" s="462" t="s">
        <v>616</v>
      </c>
      <c r="E17" s="462" t="s">
        <v>616</v>
      </c>
      <c r="F17" s="462" t="s">
        <v>616</v>
      </c>
      <c r="G17" s="462" t="s">
        <v>616</v>
      </c>
      <c r="H17" s="462" t="s">
        <v>616</v>
      </c>
      <c r="I17" s="462" t="s">
        <v>616</v>
      </c>
      <c r="J17" s="462" t="s">
        <v>616</v>
      </c>
      <c r="K17" s="462" t="s">
        <v>616</v>
      </c>
      <c r="L17" s="462" t="s">
        <v>616</v>
      </c>
      <c r="M17" s="462" t="s">
        <v>616</v>
      </c>
      <c r="N17" s="462" t="s">
        <v>616</v>
      </c>
      <c r="O17" s="462" t="s">
        <v>616</v>
      </c>
      <c r="P17" s="462" t="s">
        <v>616</v>
      </c>
      <c r="Q17" s="462" t="s">
        <v>616</v>
      </c>
      <c r="R17" s="462" t="s">
        <v>616</v>
      </c>
      <c r="S17" s="462" t="s">
        <v>616</v>
      </c>
      <c r="T17" s="462" t="s">
        <v>616</v>
      </c>
      <c r="U17" s="462" t="s">
        <v>616</v>
      </c>
      <c r="V17" s="462" t="s">
        <v>616</v>
      </c>
      <c r="W17" s="462" t="s">
        <v>616</v>
      </c>
      <c r="X17" s="462" t="s">
        <v>616</v>
      </c>
      <c r="Y17" s="462" t="s">
        <v>616</v>
      </c>
      <c r="Z17" s="462" t="s">
        <v>616</v>
      </c>
      <c r="AA17" s="462" t="s">
        <v>616</v>
      </c>
      <c r="AB17" s="462" t="s">
        <v>616</v>
      </c>
      <c r="AC17" s="462" t="s">
        <v>616</v>
      </c>
      <c r="AD17" s="462" t="s">
        <v>616</v>
      </c>
      <c r="AE17" s="462" t="s">
        <v>616</v>
      </c>
      <c r="AF17" s="462" t="s">
        <v>616</v>
      </c>
      <c r="AG17" s="462" t="s">
        <v>616</v>
      </c>
      <c r="AH17" s="462" t="s">
        <v>616</v>
      </c>
      <c r="AI17" s="462" t="s">
        <v>616</v>
      </c>
      <c r="AJ17" s="462" t="s">
        <v>616</v>
      </c>
      <c r="AK17" s="462" t="s">
        <v>616</v>
      </c>
      <c r="AL17" s="462" t="s">
        <v>616</v>
      </c>
      <c r="AM17" s="462" t="s">
        <v>616</v>
      </c>
      <c r="AN17" s="462" t="s">
        <v>616</v>
      </c>
      <c r="AO17" s="462" t="s">
        <v>616</v>
      </c>
      <c r="AP17" s="462" t="s">
        <v>616</v>
      </c>
      <c r="AQ17" s="462" t="s">
        <v>616</v>
      </c>
      <c r="AR17" s="462" t="s">
        <v>616</v>
      </c>
      <c r="AS17" s="462" t="s">
        <v>616</v>
      </c>
      <c r="AT17" s="462" t="s">
        <v>616</v>
      </c>
      <c r="AU17" s="462" t="s">
        <v>616</v>
      </c>
      <c r="AV17" s="462" t="s">
        <v>616</v>
      </c>
      <c r="AW17" s="462" t="s">
        <v>616</v>
      </c>
      <c r="AX17" s="462" t="s">
        <v>616</v>
      </c>
      <c r="AY17" s="462" t="s">
        <v>616</v>
      </c>
      <c r="AZ17" s="462" t="s">
        <v>616</v>
      </c>
      <c r="BA17" s="462" t="s">
        <v>616</v>
      </c>
      <c r="BB17" s="462" t="s">
        <v>616</v>
      </c>
      <c r="BC17" s="463" t="s">
        <v>616</v>
      </c>
      <c r="BD17" s="462" t="s">
        <v>616</v>
      </c>
      <c r="BE17" s="462" t="s">
        <v>616</v>
      </c>
      <c r="BF17" s="462" t="s">
        <v>616</v>
      </c>
      <c r="BG17" s="462" t="s">
        <v>616</v>
      </c>
      <c r="BH17" s="462">
        <f t="shared" si="6"/>
        <v>2217.1601861909335</v>
      </c>
      <c r="BI17" s="462">
        <f t="shared" si="6"/>
        <v>2105.6454449380922</v>
      </c>
      <c r="BJ17" s="462">
        <f t="shared" si="6"/>
        <v>2116.3850352606423</v>
      </c>
      <c r="BK17" s="462">
        <f t="shared" si="6"/>
        <v>2145.6769502982315</v>
      </c>
      <c r="BL17" s="462">
        <f t="shared" si="6"/>
        <v>2042.0937964678544</v>
      </c>
      <c r="BM17" s="462">
        <f t="shared" si="6"/>
        <v>2268.9005564261188</v>
      </c>
      <c r="BN17" s="462">
        <f t="shared" si="6"/>
        <v>2200.6879547325525</v>
      </c>
      <c r="BO17" s="462">
        <f t="shared" si="6"/>
        <v>2046.557400271515</v>
      </c>
      <c r="BP17" s="462">
        <f t="shared" si="6"/>
        <v>1928.7480865398493</v>
      </c>
      <c r="BQ17" s="462">
        <f t="shared" si="6"/>
        <v>1730.1651089447923</v>
      </c>
      <c r="BR17" s="462">
        <f t="shared" si="6"/>
        <v>1605.1906213365639</v>
      </c>
      <c r="BS17" s="462">
        <f t="shared" si="6"/>
        <v>1495.4882819575969</v>
      </c>
      <c r="BT17" s="462">
        <f t="shared" si="6"/>
        <v>1351.1295209249047</v>
      </c>
      <c r="BU17" s="462">
        <f t="shared" si="6"/>
        <v>1311.174943642415</v>
      </c>
      <c r="BV17" s="462">
        <f t="shared" si="6"/>
        <v>1098.2113015943776</v>
      </c>
      <c r="BW17" s="462">
        <f t="shared" si="6"/>
        <v>704.12245497806555</v>
      </c>
      <c r="BX17" s="463">
        <f t="shared" si="6"/>
        <v>552.11867258829966</v>
      </c>
      <c r="BY17" s="463">
        <f t="shared" si="6"/>
        <v>351.16385913492343</v>
      </c>
      <c r="BZ17" s="463">
        <f t="shared" si="6"/>
        <v>347.97194568835681</v>
      </c>
      <c r="CA17" s="463">
        <f t="shared" si="6"/>
        <v>230.52178175295569</v>
      </c>
      <c r="CB17" s="463">
        <f t="shared" si="6"/>
        <v>65.649528008735558</v>
      </c>
      <c r="CC17" s="463">
        <f t="shared" si="6"/>
        <v>1.0381222000620922</v>
      </c>
      <c r="CD17" s="463">
        <f t="shared" si="6"/>
        <v>2.1892314085678684</v>
      </c>
      <c r="CE17" s="463">
        <f t="shared" si="6"/>
        <v>0.9826460036261897</v>
      </c>
      <c r="CF17" s="463">
        <f t="shared" si="6"/>
        <v>0.40584999159702023</v>
      </c>
      <c r="CG17" s="463">
        <f t="shared" si="6"/>
        <v>5.7014085265550227E-2</v>
      </c>
      <c r="CH17" s="464">
        <f t="shared" si="6"/>
        <v>0.73498446984118748</v>
      </c>
    </row>
    <row r="18" spans="1:86" s="51" customFormat="1" x14ac:dyDescent="0.25">
      <c r="B18" s="520" t="s">
        <v>850</v>
      </c>
      <c r="C18" s="333"/>
      <c r="D18" s="462" t="s">
        <v>616</v>
      </c>
      <c r="E18" s="462" t="s">
        <v>616</v>
      </c>
      <c r="F18" s="462" t="s">
        <v>616</v>
      </c>
      <c r="G18" s="462" t="s">
        <v>616</v>
      </c>
      <c r="H18" s="462" t="s">
        <v>616</v>
      </c>
      <c r="I18" s="462" t="s">
        <v>616</v>
      </c>
      <c r="J18" s="462" t="s">
        <v>616</v>
      </c>
      <c r="K18" s="462" t="s">
        <v>616</v>
      </c>
      <c r="L18" s="462" t="s">
        <v>616</v>
      </c>
      <c r="M18" s="462" t="s">
        <v>616</v>
      </c>
      <c r="N18" s="462" t="s">
        <v>616</v>
      </c>
      <c r="O18" s="462" t="s">
        <v>616</v>
      </c>
      <c r="P18" s="462" t="s">
        <v>616</v>
      </c>
      <c r="Q18" s="462" t="s">
        <v>616</v>
      </c>
      <c r="R18" s="462" t="s">
        <v>616</v>
      </c>
      <c r="S18" s="462" t="s">
        <v>616</v>
      </c>
      <c r="T18" s="462" t="s">
        <v>616</v>
      </c>
      <c r="U18" s="462" t="s">
        <v>616</v>
      </c>
      <c r="V18" s="462" t="s">
        <v>616</v>
      </c>
      <c r="W18" s="462" t="s">
        <v>616</v>
      </c>
      <c r="X18" s="462" t="s">
        <v>616</v>
      </c>
      <c r="Y18" s="462" t="s">
        <v>616</v>
      </c>
      <c r="Z18" s="462" t="s">
        <v>616</v>
      </c>
      <c r="AA18" s="462" t="s">
        <v>616</v>
      </c>
      <c r="AB18" s="462" t="s">
        <v>616</v>
      </c>
      <c r="AC18" s="462" t="s">
        <v>616</v>
      </c>
      <c r="AD18" s="462" t="s">
        <v>616</v>
      </c>
      <c r="AE18" s="462" t="s">
        <v>616</v>
      </c>
      <c r="AF18" s="462" t="s">
        <v>616</v>
      </c>
      <c r="AG18" s="462" t="s">
        <v>616</v>
      </c>
      <c r="AH18" s="462" t="s">
        <v>616</v>
      </c>
      <c r="AI18" s="462" t="s">
        <v>616</v>
      </c>
      <c r="AJ18" s="462" t="s">
        <v>616</v>
      </c>
      <c r="AK18" s="462" t="s">
        <v>616</v>
      </c>
      <c r="AL18" s="462" t="s">
        <v>616</v>
      </c>
      <c r="AM18" s="462" t="s">
        <v>616</v>
      </c>
      <c r="AN18" s="462" t="s">
        <v>616</v>
      </c>
      <c r="AO18" s="462" t="s">
        <v>616</v>
      </c>
      <c r="AP18" s="462" t="s">
        <v>616</v>
      </c>
      <c r="AQ18" s="462" t="s">
        <v>616</v>
      </c>
      <c r="AR18" s="462" t="s">
        <v>616</v>
      </c>
      <c r="AS18" s="462" t="s">
        <v>616</v>
      </c>
      <c r="AT18" s="462" t="s">
        <v>616</v>
      </c>
      <c r="AU18" s="462" t="s">
        <v>616</v>
      </c>
      <c r="AV18" s="462" t="s">
        <v>616</v>
      </c>
      <c r="AW18" s="462" t="s">
        <v>616</v>
      </c>
      <c r="AX18" s="462" t="s">
        <v>616</v>
      </c>
      <c r="AY18" s="462" t="s">
        <v>616</v>
      </c>
      <c r="AZ18" s="462" t="s">
        <v>616</v>
      </c>
      <c r="BA18" s="462" t="s">
        <v>616</v>
      </c>
      <c r="BB18" s="462" t="s">
        <v>616</v>
      </c>
      <c r="BC18" s="463" t="s">
        <v>616</v>
      </c>
      <c r="BD18" s="462" t="s">
        <v>616</v>
      </c>
      <c r="BE18" s="462" t="s">
        <v>616</v>
      </c>
      <c r="BF18" s="462" t="s">
        <v>616</v>
      </c>
      <c r="BG18" s="462" t="s">
        <v>616</v>
      </c>
      <c r="BH18" s="462">
        <f t="shared" si="6"/>
        <v>219.43185547506562</v>
      </c>
      <c r="BI18" s="462">
        <f t="shared" si="6"/>
        <v>211.47365936339611</v>
      </c>
      <c r="BJ18" s="462">
        <f t="shared" si="6"/>
        <v>220.24564364969797</v>
      </c>
      <c r="BK18" s="462">
        <f t="shared" si="6"/>
        <v>215.2442876571647</v>
      </c>
      <c r="BL18" s="462">
        <f t="shared" si="6"/>
        <v>217.12437521384268</v>
      </c>
      <c r="BM18" s="462">
        <f t="shared" si="6"/>
        <v>266.39427633286368</v>
      </c>
      <c r="BN18" s="462">
        <f t="shared" si="6"/>
        <v>353.35186463254763</v>
      </c>
      <c r="BO18" s="462">
        <f t="shared" si="6"/>
        <v>397.8425642598624</v>
      </c>
      <c r="BP18" s="462">
        <f t="shared" si="6"/>
        <v>478.81074815035748</v>
      </c>
      <c r="BQ18" s="462">
        <f t="shared" si="6"/>
        <v>533.98082063385175</v>
      </c>
      <c r="BR18" s="462">
        <f t="shared" si="6"/>
        <v>567.98082622905065</v>
      </c>
      <c r="BS18" s="462">
        <f t="shared" si="6"/>
        <v>608.57064719874325</v>
      </c>
      <c r="BT18" s="462">
        <f t="shared" si="6"/>
        <v>615.06802267742637</v>
      </c>
      <c r="BU18" s="462">
        <f t="shared" si="6"/>
        <v>666.15053409738573</v>
      </c>
      <c r="BV18" s="462">
        <f t="shared" si="6"/>
        <v>662.74609262807189</v>
      </c>
      <c r="BW18" s="462">
        <f t="shared" si="6"/>
        <v>634.37769423632778</v>
      </c>
      <c r="BX18" s="463">
        <f t="shared" si="6"/>
        <v>495.91315405937519</v>
      </c>
      <c r="BY18" s="463">
        <f t="shared" si="6"/>
        <v>399.97222308587737</v>
      </c>
      <c r="BZ18" s="463">
        <f t="shared" si="6"/>
        <v>503.4398767477926</v>
      </c>
      <c r="CA18" s="463">
        <f t="shared" si="6"/>
        <v>406.48405995523603</v>
      </c>
      <c r="CB18" s="463">
        <f t="shared" si="6"/>
        <v>206.36034290585422</v>
      </c>
      <c r="CC18" s="463">
        <f t="shared" si="6"/>
        <v>8.4847582443974972</v>
      </c>
      <c r="CD18" s="463">
        <f t="shared" si="6"/>
        <v>4.8295642803584222</v>
      </c>
      <c r="CE18" s="463">
        <f t="shared" si="6"/>
        <v>2.1677708536323856</v>
      </c>
      <c r="CF18" s="463">
        <f t="shared" si="6"/>
        <v>0.8953272892621984</v>
      </c>
      <c r="CG18" s="463">
        <f t="shared" si="6"/>
        <v>0.12577619186266784</v>
      </c>
      <c r="CH18" s="464">
        <f t="shared" si="6"/>
        <v>1.6214159582541581</v>
      </c>
    </row>
    <row r="19" spans="1:86" s="51" customFormat="1" x14ac:dyDescent="0.25">
      <c r="B19" s="520" t="s">
        <v>927</v>
      </c>
      <c r="C19" s="333"/>
      <c r="D19" s="462" t="s">
        <v>616</v>
      </c>
      <c r="E19" s="462" t="s">
        <v>616</v>
      </c>
      <c r="F19" s="462" t="s">
        <v>616</v>
      </c>
      <c r="G19" s="462" t="s">
        <v>616</v>
      </c>
      <c r="H19" s="462" t="s">
        <v>616</v>
      </c>
      <c r="I19" s="462" t="s">
        <v>616</v>
      </c>
      <c r="J19" s="462" t="s">
        <v>616</v>
      </c>
      <c r="K19" s="462" t="s">
        <v>616</v>
      </c>
      <c r="L19" s="462" t="s">
        <v>616</v>
      </c>
      <c r="M19" s="462" t="s">
        <v>616</v>
      </c>
      <c r="N19" s="462" t="s">
        <v>616</v>
      </c>
      <c r="O19" s="462" t="s">
        <v>616</v>
      </c>
      <c r="P19" s="462" t="s">
        <v>616</v>
      </c>
      <c r="Q19" s="462" t="s">
        <v>616</v>
      </c>
      <c r="R19" s="462" t="s">
        <v>616</v>
      </c>
      <c r="S19" s="462" t="s">
        <v>616</v>
      </c>
      <c r="T19" s="462" t="s">
        <v>616</v>
      </c>
      <c r="U19" s="462" t="s">
        <v>616</v>
      </c>
      <c r="V19" s="462" t="s">
        <v>616</v>
      </c>
      <c r="W19" s="462" t="s">
        <v>616</v>
      </c>
      <c r="X19" s="462" t="s">
        <v>616</v>
      </c>
      <c r="Y19" s="462" t="s">
        <v>616</v>
      </c>
      <c r="Z19" s="462" t="s">
        <v>616</v>
      </c>
      <c r="AA19" s="462" t="s">
        <v>616</v>
      </c>
      <c r="AB19" s="462" t="s">
        <v>616</v>
      </c>
      <c r="AC19" s="462" t="s">
        <v>616</v>
      </c>
      <c r="AD19" s="462" t="s">
        <v>616</v>
      </c>
      <c r="AE19" s="462" t="s">
        <v>616</v>
      </c>
      <c r="AF19" s="462" t="s">
        <v>616</v>
      </c>
      <c r="AG19" s="462" t="s">
        <v>616</v>
      </c>
      <c r="AH19" s="462" t="s">
        <v>616</v>
      </c>
      <c r="AI19" s="462" t="s">
        <v>616</v>
      </c>
      <c r="AJ19" s="462" t="s">
        <v>616</v>
      </c>
      <c r="AK19" s="462" t="s">
        <v>616</v>
      </c>
      <c r="AL19" s="462" t="s">
        <v>616</v>
      </c>
      <c r="AM19" s="462" t="s">
        <v>616</v>
      </c>
      <c r="AN19" s="462" t="s">
        <v>616</v>
      </c>
      <c r="AO19" s="462" t="s">
        <v>616</v>
      </c>
      <c r="AP19" s="462" t="s">
        <v>616</v>
      </c>
      <c r="AQ19" s="462" t="s">
        <v>616</v>
      </c>
      <c r="AR19" s="462" t="s">
        <v>616</v>
      </c>
      <c r="AS19" s="462" t="s">
        <v>616</v>
      </c>
      <c r="AT19" s="462" t="s">
        <v>616</v>
      </c>
      <c r="AU19" s="462" t="s">
        <v>616</v>
      </c>
      <c r="AV19" s="462" t="s">
        <v>616</v>
      </c>
      <c r="AW19" s="462" t="s">
        <v>616</v>
      </c>
      <c r="AX19" s="462" t="s">
        <v>616</v>
      </c>
      <c r="AY19" s="462" t="s">
        <v>616</v>
      </c>
      <c r="AZ19" s="462" t="s">
        <v>616</v>
      </c>
      <c r="BA19" s="462" t="s">
        <v>616</v>
      </c>
      <c r="BB19" s="462" t="s">
        <v>616</v>
      </c>
      <c r="BC19" s="463" t="s">
        <v>616</v>
      </c>
      <c r="BD19" s="462" t="s">
        <v>616</v>
      </c>
      <c r="BE19" s="462" t="s">
        <v>616</v>
      </c>
      <c r="BF19" s="462" t="s">
        <v>616</v>
      </c>
      <c r="BG19" s="462" t="s">
        <v>616</v>
      </c>
      <c r="BH19" s="462">
        <f t="shared" si="6"/>
        <v>360.53670510226539</v>
      </c>
      <c r="BI19" s="462">
        <f t="shared" si="6"/>
        <v>356.5351372501683</v>
      </c>
      <c r="BJ19" s="462">
        <f t="shared" si="6"/>
        <v>351.50633649400265</v>
      </c>
      <c r="BK19" s="462">
        <f t="shared" si="6"/>
        <v>286.64508744572544</v>
      </c>
      <c r="BL19" s="462">
        <f t="shared" si="6"/>
        <v>233.06423837568084</v>
      </c>
      <c r="BM19" s="462">
        <f t="shared" si="6"/>
        <v>234.03814122565032</v>
      </c>
      <c r="BN19" s="462">
        <f t="shared" si="6"/>
        <v>239.7291586945517</v>
      </c>
      <c r="BO19" s="462">
        <f t="shared" si="6"/>
        <v>214.37453471427136</v>
      </c>
      <c r="BP19" s="462">
        <f t="shared" si="6"/>
        <v>195.94074541719908</v>
      </c>
      <c r="BQ19" s="462">
        <f t="shared" si="6"/>
        <v>175.41756624165805</v>
      </c>
      <c r="BR19" s="462">
        <f t="shared" si="6"/>
        <v>147.11382963898342</v>
      </c>
      <c r="BS19" s="462">
        <f t="shared" si="6"/>
        <v>123.68852033478015</v>
      </c>
      <c r="BT19" s="462">
        <f t="shared" si="6"/>
        <v>107.29930463717282</v>
      </c>
      <c r="BU19" s="462">
        <f t="shared" si="6"/>
        <v>89.805994752085354</v>
      </c>
      <c r="BV19" s="462">
        <f t="shared" si="6"/>
        <v>42.570722877100984</v>
      </c>
      <c r="BW19" s="462">
        <f t="shared" si="6"/>
        <v>17.973596086895103</v>
      </c>
      <c r="BX19" s="463">
        <f t="shared" si="6"/>
        <v>13.827622335611331</v>
      </c>
      <c r="BY19" s="463">
        <f t="shared" si="6"/>
        <v>9.1306590879397209</v>
      </c>
      <c r="BZ19" s="463">
        <f t="shared" si="6"/>
        <v>9.2874894096595622</v>
      </c>
      <c r="CA19" s="463">
        <f t="shared" si="6"/>
        <v>7.3770832624034597</v>
      </c>
      <c r="CB19" s="463">
        <f t="shared" si="6"/>
        <v>6.2106446058189473</v>
      </c>
      <c r="CC19" s="463">
        <f t="shared" si="6"/>
        <v>0.85476482870973269</v>
      </c>
      <c r="CD19" s="463">
        <f t="shared" si="6"/>
        <v>0.13926695168933229</v>
      </c>
      <c r="CE19" s="463">
        <f t="shared" si="6"/>
        <v>6.2510574706329175E-2</v>
      </c>
      <c r="CF19" s="463">
        <f t="shared" si="6"/>
        <v>2.5817961021230195E-2</v>
      </c>
      <c r="CG19" s="463">
        <f t="shared" si="6"/>
        <v>3.6269248774770169E-3</v>
      </c>
      <c r="CH19" s="464">
        <f t="shared" si="6"/>
        <v>4.6755699855750947E-2</v>
      </c>
    </row>
    <row r="20" spans="1:86" ht="24.75" customHeight="1" x14ac:dyDescent="0.25">
      <c r="A20" s="479"/>
      <c r="B20" s="238" t="s">
        <v>931</v>
      </c>
      <c r="C20" s="51"/>
      <c r="D20" s="462">
        <f t="shared" ref="D20:BO20" si="7">SUM(D25,D26,D27,D28,D23)</f>
        <v>0</v>
      </c>
      <c r="E20" s="462">
        <f t="shared" si="7"/>
        <v>0</v>
      </c>
      <c r="F20" s="462">
        <f t="shared" si="7"/>
        <v>0</v>
      </c>
      <c r="G20" s="462">
        <f t="shared" si="7"/>
        <v>0</v>
      </c>
      <c r="H20" s="462">
        <f t="shared" si="7"/>
        <v>0</v>
      </c>
      <c r="I20" s="462">
        <f t="shared" si="7"/>
        <v>0</v>
      </c>
      <c r="J20" s="462">
        <f t="shared" si="7"/>
        <v>0</v>
      </c>
      <c r="K20" s="462">
        <f t="shared" si="7"/>
        <v>0</v>
      </c>
      <c r="L20" s="462">
        <f t="shared" si="7"/>
        <v>0</v>
      </c>
      <c r="M20" s="462">
        <f t="shared" si="7"/>
        <v>0</v>
      </c>
      <c r="N20" s="462">
        <f t="shared" si="7"/>
        <v>0</v>
      </c>
      <c r="O20" s="462">
        <f t="shared" si="7"/>
        <v>0</v>
      </c>
      <c r="P20" s="462">
        <f t="shared" si="7"/>
        <v>0</v>
      </c>
      <c r="Q20" s="462">
        <f t="shared" si="7"/>
        <v>0</v>
      </c>
      <c r="R20" s="462">
        <f t="shared" si="7"/>
        <v>0</v>
      </c>
      <c r="S20" s="462">
        <f t="shared" si="7"/>
        <v>0</v>
      </c>
      <c r="T20" s="462">
        <f t="shared" si="7"/>
        <v>0</v>
      </c>
      <c r="U20" s="462">
        <f t="shared" si="7"/>
        <v>0</v>
      </c>
      <c r="V20" s="462">
        <f t="shared" si="7"/>
        <v>0</v>
      </c>
      <c r="W20" s="462">
        <f t="shared" si="7"/>
        <v>0</v>
      </c>
      <c r="X20" s="462">
        <f t="shared" si="7"/>
        <v>0</v>
      </c>
      <c r="Y20" s="462">
        <f t="shared" si="7"/>
        <v>0</v>
      </c>
      <c r="Z20" s="462">
        <f t="shared" si="7"/>
        <v>0</v>
      </c>
      <c r="AA20" s="462">
        <f t="shared" si="7"/>
        <v>0</v>
      </c>
      <c r="AB20" s="462">
        <f t="shared" si="7"/>
        <v>0</v>
      </c>
      <c r="AC20" s="462">
        <f t="shared" si="7"/>
        <v>0</v>
      </c>
      <c r="AD20" s="462">
        <f t="shared" si="7"/>
        <v>0</v>
      </c>
      <c r="AE20" s="462">
        <f t="shared" si="7"/>
        <v>0</v>
      </c>
      <c r="AF20" s="462">
        <f t="shared" si="7"/>
        <v>0</v>
      </c>
      <c r="AG20" s="462">
        <f t="shared" si="7"/>
        <v>0</v>
      </c>
      <c r="AH20" s="462">
        <f t="shared" si="7"/>
        <v>1000</v>
      </c>
      <c r="AI20" s="462">
        <f t="shared" si="7"/>
        <v>1051</v>
      </c>
      <c r="AJ20" s="462">
        <f t="shared" si="7"/>
        <v>1436</v>
      </c>
      <c r="AK20" s="462">
        <f t="shared" si="7"/>
        <v>2320.92</v>
      </c>
      <c r="AL20" s="462">
        <f t="shared" si="7"/>
        <v>3671</v>
      </c>
      <c r="AM20" s="462">
        <f t="shared" si="7"/>
        <v>4607</v>
      </c>
      <c r="AN20" s="462">
        <f t="shared" si="7"/>
        <v>5281</v>
      </c>
      <c r="AO20" s="462">
        <f t="shared" si="7"/>
        <v>6075</v>
      </c>
      <c r="AP20" s="462">
        <f t="shared" si="7"/>
        <v>6507</v>
      </c>
      <c r="AQ20" s="624">
        <f t="shared" si="7"/>
        <v>6382</v>
      </c>
      <c r="AR20" s="462">
        <f t="shared" si="7"/>
        <v>5728</v>
      </c>
      <c r="AS20" s="462">
        <f t="shared" si="7"/>
        <v>5625</v>
      </c>
      <c r="AT20" s="462">
        <f t="shared" si="7"/>
        <v>6590</v>
      </c>
      <c r="AU20" s="462">
        <f t="shared" si="7"/>
        <v>8888.0228995117304</v>
      </c>
      <c r="AV20" s="462">
        <f t="shared" si="7"/>
        <v>11061.988000000001</v>
      </c>
      <c r="AW20" s="462">
        <f t="shared" si="7"/>
        <v>12170.623</v>
      </c>
      <c r="AX20" s="462">
        <f t="shared" si="7"/>
        <v>12418.047999999999</v>
      </c>
      <c r="AY20" s="462">
        <f t="shared" si="7"/>
        <v>12804.532999999999</v>
      </c>
      <c r="AZ20" s="462">
        <f t="shared" si="7"/>
        <v>10629.695</v>
      </c>
      <c r="BA20" s="462">
        <f t="shared" si="7"/>
        <v>8192.3170000000009</v>
      </c>
      <c r="BB20" s="462">
        <f t="shared" si="7"/>
        <v>8171.6899999999987</v>
      </c>
      <c r="BC20" s="463">
        <f t="shared" si="7"/>
        <v>8301.3220000000001</v>
      </c>
      <c r="BD20" s="462">
        <f t="shared" si="7"/>
        <v>9026.226999999999</v>
      </c>
      <c r="BE20" s="462">
        <f t="shared" si="7"/>
        <v>9614.9071194121716</v>
      </c>
      <c r="BF20" s="462">
        <f t="shared" si="7"/>
        <v>9753.3147109525999</v>
      </c>
      <c r="BG20" s="462">
        <f t="shared" si="7"/>
        <v>10343.93625241993</v>
      </c>
      <c r="BH20" s="462">
        <f t="shared" si="7"/>
        <v>9900.2150000000001</v>
      </c>
      <c r="BI20" s="462">
        <f t="shared" si="7"/>
        <v>9067.7110046050002</v>
      </c>
      <c r="BJ20" s="462">
        <f t="shared" si="7"/>
        <v>8752.58984891</v>
      </c>
      <c r="BK20" s="462">
        <f t="shared" si="7"/>
        <v>8939.9078692587664</v>
      </c>
      <c r="BL20" s="462">
        <f t="shared" si="7"/>
        <v>8594.5344093899985</v>
      </c>
      <c r="BM20" s="462">
        <f t="shared" si="7"/>
        <v>8277.5189778200001</v>
      </c>
      <c r="BN20" s="462">
        <f t="shared" si="7"/>
        <v>0</v>
      </c>
      <c r="BO20" s="462">
        <f t="shared" si="7"/>
        <v>0</v>
      </c>
      <c r="BP20" s="462">
        <f t="shared" ref="BP20:CH20" si="8">SUM(BP25,BP26,BP27,BP28,BP23)</f>
        <v>0</v>
      </c>
      <c r="BQ20" s="462">
        <f t="shared" si="8"/>
        <v>0</v>
      </c>
      <c r="BR20" s="462">
        <f t="shared" si="8"/>
        <v>0</v>
      </c>
      <c r="BS20" s="462">
        <f t="shared" si="8"/>
        <v>0</v>
      </c>
      <c r="BT20" s="462">
        <f t="shared" si="8"/>
        <v>0</v>
      </c>
      <c r="BU20" s="462">
        <f t="shared" si="8"/>
        <v>0</v>
      </c>
      <c r="BV20" s="462">
        <f t="shared" si="8"/>
        <v>0</v>
      </c>
      <c r="BW20" s="462">
        <f t="shared" si="8"/>
        <v>0</v>
      </c>
      <c r="BX20" s="463">
        <f t="shared" si="8"/>
        <v>0</v>
      </c>
      <c r="BY20" s="463">
        <f t="shared" si="8"/>
        <v>0</v>
      </c>
      <c r="BZ20" s="463">
        <f t="shared" si="8"/>
        <v>0</v>
      </c>
      <c r="CA20" s="463">
        <f t="shared" si="8"/>
        <v>0</v>
      </c>
      <c r="CB20" s="463">
        <f t="shared" si="8"/>
        <v>0</v>
      </c>
      <c r="CC20" s="463">
        <f t="shared" si="8"/>
        <v>0</v>
      </c>
      <c r="CD20" s="463">
        <f t="shared" si="8"/>
        <v>0</v>
      </c>
      <c r="CE20" s="463">
        <f t="shared" si="8"/>
        <v>0</v>
      </c>
      <c r="CF20" s="463">
        <f t="shared" si="8"/>
        <v>0</v>
      </c>
      <c r="CG20" s="463">
        <f t="shared" si="8"/>
        <v>0</v>
      </c>
      <c r="CH20" s="464">
        <f t="shared" si="8"/>
        <v>0</v>
      </c>
    </row>
    <row r="21" spans="1:86" x14ac:dyDescent="0.25">
      <c r="A21" s="479"/>
      <c r="B21" s="238" t="s">
        <v>932</v>
      </c>
      <c r="C21" s="51"/>
      <c r="D21" s="462">
        <f>SUM(D7:D9)</f>
        <v>0</v>
      </c>
      <c r="E21" s="462">
        <f t="shared" ref="E21:BP21" si="9">SUM(E7:E9)</f>
        <v>0</v>
      </c>
      <c r="F21" s="462">
        <f t="shared" si="9"/>
        <v>0</v>
      </c>
      <c r="G21" s="462">
        <f t="shared" si="9"/>
        <v>0</v>
      </c>
      <c r="H21" s="462">
        <f t="shared" si="9"/>
        <v>0</v>
      </c>
      <c r="I21" s="462">
        <f t="shared" si="9"/>
        <v>0</v>
      </c>
      <c r="J21" s="462">
        <f t="shared" si="9"/>
        <v>0</v>
      </c>
      <c r="K21" s="462">
        <f t="shared" si="9"/>
        <v>0</v>
      </c>
      <c r="L21" s="462">
        <f t="shared" si="9"/>
        <v>0</v>
      </c>
      <c r="M21" s="462">
        <f t="shared" si="9"/>
        <v>0</v>
      </c>
      <c r="N21" s="462">
        <f t="shared" si="9"/>
        <v>0</v>
      </c>
      <c r="O21" s="462">
        <f t="shared" si="9"/>
        <v>0</v>
      </c>
      <c r="P21" s="462">
        <f t="shared" si="9"/>
        <v>0</v>
      </c>
      <c r="Q21" s="462">
        <f t="shared" si="9"/>
        <v>0</v>
      </c>
      <c r="R21" s="462">
        <f t="shared" si="9"/>
        <v>0</v>
      </c>
      <c r="S21" s="462">
        <f t="shared" si="9"/>
        <v>0</v>
      </c>
      <c r="T21" s="462">
        <f t="shared" si="9"/>
        <v>0</v>
      </c>
      <c r="U21" s="462">
        <f t="shared" si="9"/>
        <v>0</v>
      </c>
      <c r="V21" s="462">
        <f t="shared" si="9"/>
        <v>0</v>
      </c>
      <c r="W21" s="462">
        <f t="shared" si="9"/>
        <v>0</v>
      </c>
      <c r="X21" s="462">
        <f t="shared" si="9"/>
        <v>0</v>
      </c>
      <c r="Y21" s="462">
        <f t="shared" si="9"/>
        <v>0</v>
      </c>
      <c r="Z21" s="462">
        <f t="shared" si="9"/>
        <v>0</v>
      </c>
      <c r="AA21" s="462">
        <f t="shared" si="9"/>
        <v>0</v>
      </c>
      <c r="AB21" s="462">
        <f t="shared" si="9"/>
        <v>0</v>
      </c>
      <c r="AC21" s="462">
        <f t="shared" si="9"/>
        <v>0</v>
      </c>
      <c r="AD21" s="462">
        <f t="shared" si="9"/>
        <v>0</v>
      </c>
      <c r="AE21" s="462">
        <f t="shared" si="9"/>
        <v>0</v>
      </c>
      <c r="AF21" s="462">
        <f t="shared" si="9"/>
        <v>0</v>
      </c>
      <c r="AG21" s="462">
        <f t="shared" si="9"/>
        <v>0</v>
      </c>
      <c r="AH21" s="462">
        <f t="shared" si="9"/>
        <v>0</v>
      </c>
      <c r="AI21" s="462">
        <f t="shared" si="9"/>
        <v>0</v>
      </c>
      <c r="AJ21" s="462">
        <f t="shared" si="9"/>
        <v>0</v>
      </c>
      <c r="AK21" s="462">
        <f t="shared" si="9"/>
        <v>0</v>
      </c>
      <c r="AL21" s="462">
        <f t="shared" si="9"/>
        <v>0</v>
      </c>
      <c r="AM21" s="462">
        <f t="shared" si="9"/>
        <v>0</v>
      </c>
      <c r="AN21" s="462">
        <f t="shared" si="9"/>
        <v>0</v>
      </c>
      <c r="AO21" s="462">
        <f t="shared" si="9"/>
        <v>0</v>
      </c>
      <c r="AP21" s="462">
        <f t="shared" si="9"/>
        <v>0</v>
      </c>
      <c r="AQ21" s="624">
        <f t="shared" si="9"/>
        <v>0</v>
      </c>
      <c r="AR21" s="462">
        <f t="shared" si="9"/>
        <v>0</v>
      </c>
      <c r="AS21" s="462">
        <f t="shared" si="9"/>
        <v>0</v>
      </c>
      <c r="AT21" s="462">
        <f t="shared" si="9"/>
        <v>0</v>
      </c>
      <c r="AU21" s="462">
        <f t="shared" si="9"/>
        <v>0</v>
      </c>
      <c r="AV21" s="462">
        <f t="shared" si="9"/>
        <v>0</v>
      </c>
      <c r="AW21" s="462">
        <f t="shared" si="9"/>
        <v>0</v>
      </c>
      <c r="AX21" s="462">
        <f t="shared" si="9"/>
        <v>0</v>
      </c>
      <c r="AY21" s="462">
        <f t="shared" si="9"/>
        <v>0</v>
      </c>
      <c r="AZ21" s="462">
        <f t="shared" si="9"/>
        <v>0</v>
      </c>
      <c r="BA21" s="462">
        <f t="shared" si="9"/>
        <v>0</v>
      </c>
      <c r="BB21" s="462">
        <f t="shared" si="9"/>
        <v>0</v>
      </c>
      <c r="BC21" s="463">
        <f t="shared" si="9"/>
        <v>0</v>
      </c>
      <c r="BD21" s="462">
        <f t="shared" si="9"/>
        <v>8499.8219521636747</v>
      </c>
      <c r="BE21" s="462">
        <f t="shared" si="9"/>
        <v>9047.9931149081458</v>
      </c>
      <c r="BF21" s="462">
        <f t="shared" si="9"/>
        <v>9198.9147719497341</v>
      </c>
      <c r="BG21" s="462">
        <f t="shared" si="9"/>
        <v>7808.3209050030337</v>
      </c>
      <c r="BH21" s="462">
        <f t="shared" si="9"/>
        <v>5312.2739324006216</v>
      </c>
      <c r="BI21" s="462">
        <f t="shared" si="9"/>
        <v>4617.8059602399226</v>
      </c>
      <c r="BJ21" s="462">
        <f t="shared" si="9"/>
        <v>4264.519785839977</v>
      </c>
      <c r="BK21" s="462">
        <f t="shared" si="9"/>
        <v>3971.1274642835479</v>
      </c>
      <c r="BL21" s="462">
        <f t="shared" si="9"/>
        <v>3585.9817299078341</v>
      </c>
      <c r="BM21" s="462">
        <f t="shared" si="9"/>
        <v>3388.8399151846806</v>
      </c>
      <c r="BN21" s="462">
        <f t="shared" si="9"/>
        <v>3221.384148668883</v>
      </c>
      <c r="BO21" s="462">
        <f t="shared" si="9"/>
        <v>2954.9292049152909</v>
      </c>
      <c r="BP21" s="462">
        <f t="shared" si="9"/>
        <v>2819.5069618653429</v>
      </c>
      <c r="BQ21" s="462">
        <f t="shared" ref="BQ21:CH21" si="10">SUM(BQ7:BQ9)</f>
        <v>2591.1762556306885</v>
      </c>
      <c r="BR21" s="462">
        <f t="shared" si="10"/>
        <v>2433.6331202843976</v>
      </c>
      <c r="BS21" s="462">
        <f t="shared" si="10"/>
        <v>2305.9175997355128</v>
      </c>
      <c r="BT21" s="462">
        <f t="shared" si="10"/>
        <v>2132.1474332201296</v>
      </c>
      <c r="BU21" s="462">
        <f t="shared" si="10"/>
        <v>2109.7392745111838</v>
      </c>
      <c r="BV21" s="462">
        <f t="shared" si="10"/>
        <v>1836.2095036229798</v>
      </c>
      <c r="BW21" s="462">
        <f t="shared" si="10"/>
        <v>1374.130836994098</v>
      </c>
      <c r="BX21" s="463">
        <f t="shared" si="10"/>
        <v>1072.6371311484079</v>
      </c>
      <c r="BY21" s="463">
        <f t="shared" si="10"/>
        <v>766.81678519383343</v>
      </c>
      <c r="BZ21" s="463">
        <f t="shared" si="10"/>
        <v>864.61967543705134</v>
      </c>
      <c r="CA21" s="463">
        <f t="shared" si="10"/>
        <v>646.64513278036645</v>
      </c>
      <c r="CB21" s="463">
        <f t="shared" si="10"/>
        <v>279.54431961852254</v>
      </c>
      <c r="CC21" s="463">
        <f t="shared" si="10"/>
        <v>10.377645273169323</v>
      </c>
      <c r="CD21" s="463">
        <f t="shared" si="10"/>
        <v>7.1580626406156229</v>
      </c>
      <c r="CE21" s="463">
        <f t="shared" si="10"/>
        <v>3.2129274319649044</v>
      </c>
      <c r="CF21" s="463">
        <f t="shared" si="10"/>
        <v>1.3269952418804487</v>
      </c>
      <c r="CG21" s="463">
        <f t="shared" si="10"/>
        <v>0.18641720200569506</v>
      </c>
      <c r="CH21" s="464">
        <f t="shared" si="10"/>
        <v>2.4031561279510965</v>
      </c>
    </row>
    <row r="22" spans="1:86" ht="24.75" customHeight="1" x14ac:dyDescent="0.25">
      <c r="A22" s="51"/>
      <c r="B22" s="72" t="s">
        <v>933</v>
      </c>
      <c r="C22" s="51"/>
      <c r="D22" s="462"/>
      <c r="E22" s="462"/>
      <c r="F22" s="462"/>
      <c r="G22" s="462"/>
      <c r="H22" s="462"/>
      <c r="I22" s="462"/>
      <c r="J22" s="462"/>
      <c r="K22" s="462"/>
      <c r="L22" s="462"/>
      <c r="M22" s="462"/>
      <c r="N22" s="462"/>
      <c r="O22" s="462"/>
      <c r="P22" s="462"/>
      <c r="Q22" s="462"/>
      <c r="R22" s="462"/>
      <c r="S22" s="462"/>
      <c r="T22" s="462"/>
      <c r="U22" s="462"/>
      <c r="V22" s="462"/>
      <c r="W22" s="462"/>
      <c r="X22" s="462"/>
      <c r="Y22" s="462"/>
      <c r="Z22" s="462"/>
      <c r="AA22" s="462"/>
      <c r="AB22" s="462"/>
      <c r="AC22" s="462"/>
      <c r="AD22" s="462"/>
      <c r="AE22" s="462"/>
      <c r="AF22" s="462"/>
      <c r="AG22" s="462"/>
      <c r="AH22" s="462"/>
      <c r="AI22" s="462"/>
      <c r="AJ22" s="462"/>
      <c r="AK22" s="462"/>
      <c r="AL22" s="462"/>
      <c r="AM22" s="462"/>
      <c r="AN22" s="462"/>
      <c r="AO22" s="462"/>
      <c r="AP22" s="462"/>
      <c r="AQ22" s="625" t="s">
        <v>934</v>
      </c>
      <c r="AR22" s="462"/>
      <c r="AS22" s="462"/>
      <c r="AT22" s="462"/>
      <c r="AU22" s="462"/>
      <c r="AV22" s="462"/>
      <c r="AW22" s="462"/>
      <c r="AX22" s="462"/>
      <c r="AY22" s="462"/>
      <c r="AZ22" s="462"/>
      <c r="BA22" s="462"/>
      <c r="BB22" s="462"/>
      <c r="BC22" s="462"/>
      <c r="BD22" s="462"/>
      <c r="BE22" s="462"/>
      <c r="BF22" s="462"/>
      <c r="BG22" s="462"/>
      <c r="BH22" s="462"/>
      <c r="BI22" s="462"/>
      <c r="BJ22" s="462"/>
      <c r="BK22" s="462"/>
      <c r="BL22" s="462"/>
      <c r="BM22" s="462"/>
      <c r="BN22" s="462"/>
      <c r="BO22" s="462"/>
      <c r="BP22" s="462"/>
      <c r="BQ22" s="462"/>
      <c r="BR22" s="462"/>
      <c r="BS22" s="462"/>
      <c r="BT22" s="462"/>
      <c r="BU22" s="462"/>
      <c r="BV22" s="462"/>
      <c r="BW22" s="462"/>
      <c r="BX22" s="463"/>
      <c r="BY22" s="463"/>
      <c r="BZ22" s="463"/>
      <c r="CA22" s="463"/>
      <c r="CB22" s="463"/>
      <c r="CC22" s="463"/>
      <c r="CD22" s="463"/>
      <c r="CE22" s="463"/>
      <c r="CF22" s="463"/>
      <c r="CG22" s="463"/>
      <c r="CH22" s="464"/>
    </row>
    <row r="23" spans="1:86" x14ac:dyDescent="0.25">
      <c r="A23" s="479"/>
      <c r="B23" s="238" t="s">
        <v>935</v>
      </c>
      <c r="C23" s="72"/>
      <c r="D23" s="462">
        <v>0</v>
      </c>
      <c r="E23" s="462">
        <v>0</v>
      </c>
      <c r="F23" s="462">
        <v>0</v>
      </c>
      <c r="G23" s="462">
        <v>0</v>
      </c>
      <c r="H23" s="462">
        <v>0</v>
      </c>
      <c r="I23" s="462">
        <v>0</v>
      </c>
      <c r="J23" s="462">
        <v>0</v>
      </c>
      <c r="K23" s="462">
        <v>0</v>
      </c>
      <c r="L23" s="462">
        <v>0</v>
      </c>
      <c r="M23" s="462">
        <v>0</v>
      </c>
      <c r="N23" s="462">
        <v>0</v>
      </c>
      <c r="O23" s="462">
        <v>0</v>
      </c>
      <c r="P23" s="462">
        <v>0</v>
      </c>
      <c r="Q23" s="462">
        <v>0</v>
      </c>
      <c r="R23" s="462">
        <v>0</v>
      </c>
      <c r="S23" s="462">
        <v>0</v>
      </c>
      <c r="T23" s="462">
        <v>0</v>
      </c>
      <c r="U23" s="462">
        <v>0</v>
      </c>
      <c r="V23" s="462">
        <v>0</v>
      </c>
      <c r="W23" s="462">
        <v>0</v>
      </c>
      <c r="X23" s="462">
        <v>0</v>
      </c>
      <c r="Y23" s="462">
        <v>0</v>
      </c>
      <c r="Z23" s="462">
        <v>0</v>
      </c>
      <c r="AA23" s="462">
        <v>0</v>
      </c>
      <c r="AB23" s="462">
        <v>0</v>
      </c>
      <c r="AC23" s="462">
        <v>0</v>
      </c>
      <c r="AD23" s="462">
        <v>0</v>
      </c>
      <c r="AE23" s="462">
        <v>0</v>
      </c>
      <c r="AF23" s="462">
        <v>0</v>
      </c>
      <c r="AG23" s="462">
        <v>0</v>
      </c>
      <c r="AH23" s="462">
        <v>515</v>
      </c>
      <c r="AI23" s="462">
        <v>523</v>
      </c>
      <c r="AJ23" s="462">
        <v>794</v>
      </c>
      <c r="AK23" s="462">
        <v>1512.04</v>
      </c>
      <c r="AL23" s="462">
        <v>2567</v>
      </c>
      <c r="AM23" s="462">
        <v>3257</v>
      </c>
      <c r="AN23" s="462">
        <v>3730</v>
      </c>
      <c r="AO23" s="462">
        <v>4214</v>
      </c>
      <c r="AP23" s="462">
        <v>4336</v>
      </c>
      <c r="AQ23" s="624">
        <v>3985</v>
      </c>
      <c r="AR23" s="462">
        <v>3045</v>
      </c>
      <c r="AS23" s="462">
        <v>2631</v>
      </c>
      <c r="AT23" s="462">
        <v>2940.4780000000001</v>
      </c>
      <c r="AU23" s="462">
        <v>4200</v>
      </c>
      <c r="AV23" s="462">
        <v>5379</v>
      </c>
      <c r="AW23" s="462">
        <v>5737</v>
      </c>
      <c r="AX23" s="462">
        <v>5183</v>
      </c>
      <c r="AY23" s="462">
        <v>4823</v>
      </c>
      <c r="AZ23" s="462">
        <v>2359</v>
      </c>
      <c r="BA23" s="462">
        <v>0</v>
      </c>
      <c r="BB23" s="462">
        <v>0</v>
      </c>
      <c r="BC23" s="462">
        <v>0</v>
      </c>
      <c r="BD23" s="462">
        <v>0</v>
      </c>
      <c r="BE23" s="462">
        <v>0</v>
      </c>
      <c r="BF23" s="462">
        <v>0</v>
      </c>
      <c r="BG23" s="462">
        <v>0</v>
      </c>
      <c r="BH23" s="462">
        <v>0</v>
      </c>
      <c r="BI23" s="462">
        <v>0</v>
      </c>
      <c r="BJ23" s="462">
        <v>0</v>
      </c>
      <c r="BK23" s="462">
        <v>0</v>
      </c>
      <c r="BL23" s="462">
        <v>0</v>
      </c>
      <c r="BM23" s="462">
        <v>0</v>
      </c>
      <c r="BN23" s="462">
        <v>0</v>
      </c>
      <c r="BO23" s="462">
        <v>0</v>
      </c>
      <c r="BP23" s="462">
        <v>0</v>
      </c>
      <c r="BQ23" s="462">
        <v>0</v>
      </c>
      <c r="BR23" s="462">
        <v>0</v>
      </c>
      <c r="BS23" s="462">
        <v>0</v>
      </c>
      <c r="BT23" s="462">
        <v>0</v>
      </c>
      <c r="BU23" s="462">
        <v>0</v>
      </c>
      <c r="BV23" s="462">
        <v>0</v>
      </c>
      <c r="BW23" s="462">
        <v>0</v>
      </c>
      <c r="BX23" s="463">
        <v>0</v>
      </c>
      <c r="BY23" s="463">
        <v>0</v>
      </c>
      <c r="BZ23" s="463">
        <v>0</v>
      </c>
      <c r="CA23" s="463">
        <v>0</v>
      </c>
      <c r="CB23" s="463">
        <v>0</v>
      </c>
      <c r="CC23" s="463">
        <v>0</v>
      </c>
      <c r="CD23" s="463">
        <v>0</v>
      </c>
      <c r="CE23" s="463">
        <v>0</v>
      </c>
      <c r="CF23" s="463">
        <v>0</v>
      </c>
      <c r="CG23" s="463">
        <v>0</v>
      </c>
      <c r="CH23" s="464">
        <v>0</v>
      </c>
    </row>
    <row r="24" spans="1:86" x14ac:dyDescent="0.25">
      <c r="A24" s="479"/>
      <c r="B24" s="238" t="s">
        <v>936</v>
      </c>
      <c r="C24" s="72"/>
      <c r="D24" s="462">
        <v>0</v>
      </c>
      <c r="E24" s="462">
        <v>0</v>
      </c>
      <c r="F24" s="462">
        <v>0</v>
      </c>
      <c r="G24" s="462">
        <v>0</v>
      </c>
      <c r="H24" s="462">
        <v>0</v>
      </c>
      <c r="I24" s="462">
        <v>0</v>
      </c>
      <c r="J24" s="462">
        <v>0</v>
      </c>
      <c r="K24" s="462">
        <v>0</v>
      </c>
      <c r="L24" s="462">
        <v>0</v>
      </c>
      <c r="M24" s="462">
        <v>0</v>
      </c>
      <c r="N24" s="462">
        <v>0</v>
      </c>
      <c r="O24" s="462">
        <v>0</v>
      </c>
      <c r="P24" s="462">
        <v>0</v>
      </c>
      <c r="Q24" s="462">
        <v>0</v>
      </c>
      <c r="R24" s="462">
        <v>0</v>
      </c>
      <c r="S24" s="462">
        <v>0</v>
      </c>
      <c r="T24" s="462">
        <v>0</v>
      </c>
      <c r="U24" s="462">
        <v>0</v>
      </c>
      <c r="V24" s="462">
        <v>0</v>
      </c>
      <c r="W24" s="462">
        <v>0</v>
      </c>
      <c r="X24" s="462">
        <v>0</v>
      </c>
      <c r="Y24" s="462">
        <v>0</v>
      </c>
      <c r="Z24" s="462">
        <v>0</v>
      </c>
      <c r="AA24" s="462">
        <v>0</v>
      </c>
      <c r="AB24" s="462">
        <v>0</v>
      </c>
      <c r="AC24" s="462">
        <v>0</v>
      </c>
      <c r="AD24" s="462">
        <v>0</v>
      </c>
      <c r="AE24" s="462">
        <v>0</v>
      </c>
      <c r="AF24" s="462">
        <v>0</v>
      </c>
      <c r="AG24" s="462">
        <v>0</v>
      </c>
      <c r="AH24" s="462">
        <v>561</v>
      </c>
      <c r="AI24" s="462">
        <v>624</v>
      </c>
      <c r="AJ24" s="462">
        <v>729</v>
      </c>
      <c r="AK24" s="462">
        <v>924.13</v>
      </c>
      <c r="AL24" s="462">
        <v>941</v>
      </c>
      <c r="AM24" s="462">
        <v>985</v>
      </c>
      <c r="AN24" s="462">
        <v>1189</v>
      </c>
      <c r="AO24" s="462">
        <v>1371</v>
      </c>
      <c r="AP24" s="462">
        <v>1458</v>
      </c>
      <c r="AQ24" s="624">
        <v>1574</v>
      </c>
      <c r="AR24" s="462">
        <v>1853.9770000000001</v>
      </c>
      <c r="AS24" s="462">
        <v>2050.058</v>
      </c>
      <c r="AT24" s="462">
        <v>2305.1849999999999</v>
      </c>
      <c r="AU24" s="462">
        <v>2758</v>
      </c>
      <c r="AV24" s="462">
        <v>3728</v>
      </c>
      <c r="AW24" s="462">
        <v>3939</v>
      </c>
      <c r="AX24" s="462">
        <v>3969</v>
      </c>
      <c r="AY24" s="462">
        <v>3888</v>
      </c>
      <c r="AZ24" s="462">
        <v>3815</v>
      </c>
      <c r="BA24" s="462">
        <v>3773</v>
      </c>
      <c r="BB24" s="462">
        <v>3619</v>
      </c>
      <c r="BC24" s="462">
        <v>3781</v>
      </c>
      <c r="BD24" s="462">
        <v>4095</v>
      </c>
      <c r="BE24" s="462">
        <v>4486</v>
      </c>
      <c r="BF24" s="462">
        <v>4484</v>
      </c>
      <c r="BG24" s="462">
        <v>2515.0819999999999</v>
      </c>
      <c r="BH24" s="462">
        <v>128.69800000000001</v>
      </c>
      <c r="BI24" s="462">
        <v>82.284999999999997</v>
      </c>
      <c r="BJ24" s="462">
        <v>86.180999999999997</v>
      </c>
      <c r="BK24" s="462">
        <v>88.078000000000003</v>
      </c>
      <c r="BL24" s="462">
        <v>90.198999999999998</v>
      </c>
      <c r="BM24" s="462">
        <v>96.241</v>
      </c>
      <c r="BN24" s="462">
        <v>0</v>
      </c>
      <c r="BO24" s="462">
        <v>0</v>
      </c>
      <c r="BP24" s="462">
        <v>0</v>
      </c>
      <c r="BQ24" s="462">
        <v>0</v>
      </c>
      <c r="BR24" s="462">
        <v>0</v>
      </c>
      <c r="BS24" s="462">
        <v>0</v>
      </c>
      <c r="BT24" s="462">
        <v>0</v>
      </c>
      <c r="BU24" s="462">
        <v>0</v>
      </c>
      <c r="BV24" s="462">
        <v>0</v>
      </c>
      <c r="BW24" s="462">
        <v>0</v>
      </c>
      <c r="BX24" s="463">
        <v>0</v>
      </c>
      <c r="BY24" s="463">
        <v>0</v>
      </c>
      <c r="BZ24" s="463">
        <v>0</v>
      </c>
      <c r="CA24" s="463">
        <v>0</v>
      </c>
      <c r="CB24" s="463">
        <v>0</v>
      </c>
      <c r="CC24" s="463">
        <v>0</v>
      </c>
      <c r="CD24" s="463">
        <v>0</v>
      </c>
      <c r="CE24" s="463">
        <v>0</v>
      </c>
      <c r="CF24" s="463">
        <v>0</v>
      </c>
      <c r="CG24" s="463">
        <v>0</v>
      </c>
      <c r="CH24" s="464">
        <v>0</v>
      </c>
    </row>
    <row r="25" spans="1:86" s="51" customFormat="1" x14ac:dyDescent="0.25">
      <c r="B25" s="238" t="s">
        <v>827</v>
      </c>
      <c r="C25" s="72"/>
      <c r="D25" s="462">
        <v>0</v>
      </c>
      <c r="E25" s="462">
        <v>0</v>
      </c>
      <c r="F25" s="462">
        <v>0</v>
      </c>
      <c r="G25" s="462">
        <v>0</v>
      </c>
      <c r="H25" s="462">
        <v>0</v>
      </c>
      <c r="I25" s="462">
        <v>0</v>
      </c>
      <c r="J25" s="462">
        <v>0</v>
      </c>
      <c r="K25" s="462">
        <v>0</v>
      </c>
      <c r="L25" s="462">
        <v>0</v>
      </c>
      <c r="M25" s="462">
        <v>0</v>
      </c>
      <c r="N25" s="462">
        <v>0</v>
      </c>
      <c r="O25" s="462">
        <v>0</v>
      </c>
      <c r="P25" s="462">
        <v>0</v>
      </c>
      <c r="Q25" s="462">
        <v>0</v>
      </c>
      <c r="R25" s="462">
        <v>0</v>
      </c>
      <c r="S25" s="462">
        <v>0</v>
      </c>
      <c r="T25" s="462">
        <v>0</v>
      </c>
      <c r="U25" s="462">
        <v>0</v>
      </c>
      <c r="V25" s="462">
        <v>0</v>
      </c>
      <c r="W25" s="462">
        <v>0</v>
      </c>
      <c r="X25" s="462">
        <v>0</v>
      </c>
      <c r="Y25" s="462">
        <v>0</v>
      </c>
      <c r="Z25" s="462">
        <v>0</v>
      </c>
      <c r="AA25" s="462">
        <v>0</v>
      </c>
      <c r="AB25" s="462">
        <v>0</v>
      </c>
      <c r="AC25" s="462">
        <v>0</v>
      </c>
      <c r="AD25" s="462">
        <v>0</v>
      </c>
      <c r="AE25" s="462">
        <v>0</v>
      </c>
      <c r="AF25" s="462">
        <v>0</v>
      </c>
      <c r="AG25" s="462">
        <v>0</v>
      </c>
      <c r="AH25" s="462">
        <v>99</v>
      </c>
      <c r="AI25" s="462">
        <v>112</v>
      </c>
      <c r="AJ25" s="462">
        <v>131</v>
      </c>
      <c r="AK25" s="462">
        <v>151</v>
      </c>
      <c r="AL25" s="462">
        <v>198</v>
      </c>
      <c r="AM25" s="462">
        <v>233</v>
      </c>
      <c r="AN25" s="462">
        <v>270</v>
      </c>
      <c r="AO25" s="462">
        <v>331</v>
      </c>
      <c r="AP25" s="462">
        <v>412</v>
      </c>
      <c r="AQ25" s="624">
        <v>449</v>
      </c>
      <c r="AR25" s="462">
        <v>590</v>
      </c>
      <c r="AS25" s="462">
        <v>704</v>
      </c>
      <c r="AT25" s="462">
        <v>918.399</v>
      </c>
      <c r="AU25" s="462">
        <v>1130</v>
      </c>
      <c r="AV25" s="462">
        <v>1632</v>
      </c>
      <c r="AW25" s="462">
        <v>2094</v>
      </c>
      <c r="AX25" s="462">
        <v>2473</v>
      </c>
      <c r="AY25" s="462">
        <v>2858</v>
      </c>
      <c r="AZ25" s="462">
        <v>3010</v>
      </c>
      <c r="BA25" s="462">
        <v>3163</v>
      </c>
      <c r="BB25" s="462">
        <v>3396</v>
      </c>
      <c r="BC25" s="462">
        <v>3604</v>
      </c>
      <c r="BD25" s="462">
        <v>3952</v>
      </c>
      <c r="BE25" s="462">
        <v>4332</v>
      </c>
      <c r="BF25" s="462">
        <v>4346</v>
      </c>
      <c r="BG25" s="462">
        <v>4567</v>
      </c>
      <c r="BH25" s="462">
        <v>4659</v>
      </c>
      <c r="BI25" s="462">
        <v>4720</v>
      </c>
      <c r="BJ25" s="462">
        <v>4790</v>
      </c>
      <c r="BK25" s="462">
        <v>5049</v>
      </c>
      <c r="BL25" s="462">
        <v>5055</v>
      </c>
      <c r="BM25" s="462">
        <v>5136</v>
      </c>
      <c r="BN25" s="462">
        <v>0</v>
      </c>
      <c r="BO25" s="462">
        <v>0</v>
      </c>
      <c r="BP25" s="462">
        <v>0</v>
      </c>
      <c r="BQ25" s="462">
        <v>0</v>
      </c>
      <c r="BR25" s="462">
        <v>0</v>
      </c>
      <c r="BS25" s="462">
        <v>0</v>
      </c>
      <c r="BT25" s="462">
        <v>0</v>
      </c>
      <c r="BU25" s="462">
        <v>0</v>
      </c>
      <c r="BV25" s="462">
        <v>0</v>
      </c>
      <c r="BW25" s="462">
        <v>0</v>
      </c>
      <c r="BX25" s="463">
        <v>0</v>
      </c>
      <c r="BY25" s="463">
        <v>0</v>
      </c>
      <c r="BZ25" s="463">
        <v>0</v>
      </c>
      <c r="CA25" s="463">
        <v>0</v>
      </c>
      <c r="CB25" s="463">
        <v>0</v>
      </c>
      <c r="CC25" s="463">
        <v>0</v>
      </c>
      <c r="CD25" s="463">
        <v>0</v>
      </c>
      <c r="CE25" s="463">
        <v>0</v>
      </c>
      <c r="CF25" s="463">
        <v>0</v>
      </c>
      <c r="CG25" s="463">
        <v>0</v>
      </c>
      <c r="CH25" s="464">
        <v>0</v>
      </c>
    </row>
    <row r="26" spans="1:86" s="51" customFormat="1" x14ac:dyDescent="0.25">
      <c r="B26" s="238" t="s">
        <v>937</v>
      </c>
      <c r="C26" s="72"/>
      <c r="D26" s="462">
        <v>0</v>
      </c>
      <c r="E26" s="462">
        <v>0</v>
      </c>
      <c r="F26" s="462">
        <v>0</v>
      </c>
      <c r="G26" s="462">
        <v>0</v>
      </c>
      <c r="H26" s="462">
        <v>0</v>
      </c>
      <c r="I26" s="462">
        <v>0</v>
      </c>
      <c r="J26" s="462">
        <v>0</v>
      </c>
      <c r="K26" s="462">
        <v>0</v>
      </c>
      <c r="L26" s="462">
        <v>0</v>
      </c>
      <c r="M26" s="462">
        <v>0</v>
      </c>
      <c r="N26" s="462">
        <v>0</v>
      </c>
      <c r="O26" s="462">
        <v>0</v>
      </c>
      <c r="P26" s="462">
        <v>0</v>
      </c>
      <c r="Q26" s="462">
        <v>0</v>
      </c>
      <c r="R26" s="462">
        <v>0</v>
      </c>
      <c r="S26" s="462">
        <v>0</v>
      </c>
      <c r="T26" s="462">
        <v>0</v>
      </c>
      <c r="U26" s="462">
        <v>0</v>
      </c>
      <c r="V26" s="462">
        <v>0</v>
      </c>
      <c r="W26" s="462">
        <v>0</v>
      </c>
      <c r="X26" s="462">
        <v>0</v>
      </c>
      <c r="Y26" s="462">
        <v>0</v>
      </c>
      <c r="Z26" s="462">
        <v>0</v>
      </c>
      <c r="AA26" s="462">
        <v>0</v>
      </c>
      <c r="AB26" s="462">
        <v>0</v>
      </c>
      <c r="AC26" s="462">
        <v>0</v>
      </c>
      <c r="AD26" s="462">
        <v>0</v>
      </c>
      <c r="AE26" s="462">
        <v>0</v>
      </c>
      <c r="AF26" s="462">
        <v>0</v>
      </c>
      <c r="AG26" s="462">
        <v>0</v>
      </c>
      <c r="AH26" s="462">
        <v>334</v>
      </c>
      <c r="AI26" s="462">
        <v>355</v>
      </c>
      <c r="AJ26" s="462">
        <v>436</v>
      </c>
      <c r="AK26" s="462">
        <v>564.62</v>
      </c>
      <c r="AL26" s="462">
        <v>780</v>
      </c>
      <c r="AM26" s="462">
        <v>956</v>
      </c>
      <c r="AN26" s="462">
        <v>1086</v>
      </c>
      <c r="AO26" s="462">
        <v>1313</v>
      </c>
      <c r="AP26" s="462">
        <v>1483</v>
      </c>
      <c r="AQ26" s="624">
        <v>1596</v>
      </c>
      <c r="AR26" s="462">
        <v>1762</v>
      </c>
      <c r="AS26" s="462">
        <v>1930</v>
      </c>
      <c r="AT26" s="462">
        <v>2286.4560000000001</v>
      </c>
      <c r="AU26" s="462">
        <v>2860</v>
      </c>
      <c r="AV26" s="462">
        <v>3448</v>
      </c>
      <c r="AW26" s="462">
        <v>3735</v>
      </c>
      <c r="AX26" s="462">
        <v>4051</v>
      </c>
      <c r="AY26" s="462">
        <v>4265</v>
      </c>
      <c r="AZ26" s="462">
        <v>4313</v>
      </c>
      <c r="BA26" s="462">
        <v>4106</v>
      </c>
      <c r="BB26" s="462">
        <v>3941</v>
      </c>
      <c r="BC26" s="462">
        <v>3963</v>
      </c>
      <c r="BD26" s="462">
        <v>4334</v>
      </c>
      <c r="BE26" s="462">
        <v>4520</v>
      </c>
      <c r="BF26" s="462">
        <v>4626</v>
      </c>
      <c r="BG26" s="462">
        <v>4854</v>
      </c>
      <c r="BH26" s="462">
        <v>4452</v>
      </c>
      <c r="BI26" s="462">
        <v>3786</v>
      </c>
      <c r="BJ26" s="462">
        <v>3415</v>
      </c>
      <c r="BK26" s="462">
        <v>3313</v>
      </c>
      <c r="BL26" s="462">
        <v>3060</v>
      </c>
      <c r="BM26" s="462">
        <v>2782</v>
      </c>
      <c r="BN26" s="462">
        <v>0</v>
      </c>
      <c r="BO26" s="462">
        <v>0</v>
      </c>
      <c r="BP26" s="462">
        <v>0</v>
      </c>
      <c r="BQ26" s="462">
        <v>0</v>
      </c>
      <c r="BR26" s="462">
        <v>0</v>
      </c>
      <c r="BS26" s="462">
        <v>0</v>
      </c>
      <c r="BT26" s="462">
        <v>0</v>
      </c>
      <c r="BU26" s="462">
        <v>0</v>
      </c>
      <c r="BV26" s="462">
        <v>0</v>
      </c>
      <c r="BW26" s="462">
        <v>0</v>
      </c>
      <c r="BX26" s="463">
        <v>0</v>
      </c>
      <c r="BY26" s="463">
        <v>0</v>
      </c>
      <c r="BZ26" s="463">
        <v>0</v>
      </c>
      <c r="CA26" s="463">
        <v>0</v>
      </c>
      <c r="CB26" s="463">
        <v>0</v>
      </c>
      <c r="CC26" s="463">
        <v>0</v>
      </c>
      <c r="CD26" s="463">
        <v>0</v>
      </c>
      <c r="CE26" s="463">
        <v>0</v>
      </c>
      <c r="CF26" s="463">
        <v>0</v>
      </c>
      <c r="CG26" s="463">
        <v>0</v>
      </c>
      <c r="CH26" s="464">
        <v>0</v>
      </c>
    </row>
    <row r="27" spans="1:86" s="51" customFormat="1" x14ac:dyDescent="0.25">
      <c r="B27" s="238" t="s">
        <v>938</v>
      </c>
      <c r="C27" s="72"/>
      <c r="D27" s="462">
        <v>0</v>
      </c>
      <c r="E27" s="462">
        <v>0</v>
      </c>
      <c r="F27" s="462">
        <v>0</v>
      </c>
      <c r="G27" s="462">
        <v>0</v>
      </c>
      <c r="H27" s="462">
        <v>0</v>
      </c>
      <c r="I27" s="462">
        <v>0</v>
      </c>
      <c r="J27" s="462">
        <v>0</v>
      </c>
      <c r="K27" s="462">
        <v>0</v>
      </c>
      <c r="L27" s="462">
        <v>0</v>
      </c>
      <c r="M27" s="462">
        <v>0</v>
      </c>
      <c r="N27" s="462">
        <v>0</v>
      </c>
      <c r="O27" s="462">
        <v>0</v>
      </c>
      <c r="P27" s="462">
        <v>0</v>
      </c>
      <c r="Q27" s="462">
        <v>0</v>
      </c>
      <c r="R27" s="462">
        <v>0</v>
      </c>
      <c r="S27" s="462">
        <v>0</v>
      </c>
      <c r="T27" s="462">
        <v>0</v>
      </c>
      <c r="U27" s="462">
        <v>0</v>
      </c>
      <c r="V27" s="462">
        <v>0</v>
      </c>
      <c r="W27" s="462">
        <v>0</v>
      </c>
      <c r="X27" s="462">
        <v>0</v>
      </c>
      <c r="Y27" s="462">
        <v>0</v>
      </c>
      <c r="Z27" s="462">
        <v>0</v>
      </c>
      <c r="AA27" s="462">
        <v>0</v>
      </c>
      <c r="AB27" s="462">
        <v>0</v>
      </c>
      <c r="AC27" s="462">
        <v>0</v>
      </c>
      <c r="AD27" s="462">
        <v>0</v>
      </c>
      <c r="AE27" s="462">
        <v>0</v>
      </c>
      <c r="AF27" s="462">
        <v>0</v>
      </c>
      <c r="AG27" s="462">
        <v>0</v>
      </c>
      <c r="AH27" s="462">
        <v>31</v>
      </c>
      <c r="AI27" s="462">
        <v>34</v>
      </c>
      <c r="AJ27" s="462">
        <v>41</v>
      </c>
      <c r="AK27" s="462">
        <v>47</v>
      </c>
      <c r="AL27" s="462">
        <v>61</v>
      </c>
      <c r="AM27" s="462">
        <v>72</v>
      </c>
      <c r="AN27" s="462">
        <v>83</v>
      </c>
      <c r="AO27" s="462">
        <v>101</v>
      </c>
      <c r="AP27" s="462">
        <v>127</v>
      </c>
      <c r="AQ27" s="624">
        <v>138</v>
      </c>
      <c r="AR27" s="462">
        <v>182</v>
      </c>
      <c r="AS27" s="462">
        <v>198</v>
      </c>
      <c r="AT27" s="462">
        <v>163.59299999999999</v>
      </c>
      <c r="AU27" s="462">
        <v>269</v>
      </c>
      <c r="AV27" s="462">
        <v>267</v>
      </c>
      <c r="AW27" s="462">
        <v>264</v>
      </c>
      <c r="AX27" s="462">
        <v>285</v>
      </c>
      <c r="AY27" s="462">
        <v>364</v>
      </c>
      <c r="AZ27" s="462">
        <v>497</v>
      </c>
      <c r="BA27" s="462">
        <v>516</v>
      </c>
      <c r="BB27" s="462">
        <v>452</v>
      </c>
      <c r="BC27" s="462">
        <v>447</v>
      </c>
      <c r="BD27" s="462">
        <v>448</v>
      </c>
      <c r="BE27" s="462">
        <v>437</v>
      </c>
      <c r="BF27" s="462">
        <v>427</v>
      </c>
      <c r="BG27" s="462">
        <v>438</v>
      </c>
      <c r="BH27" s="462">
        <v>407</v>
      </c>
      <c r="BI27" s="462">
        <v>308</v>
      </c>
      <c r="BJ27" s="462">
        <v>304</v>
      </c>
      <c r="BK27" s="462">
        <v>348</v>
      </c>
      <c r="BL27" s="462">
        <v>267</v>
      </c>
      <c r="BM27" s="462">
        <v>75</v>
      </c>
      <c r="BN27" s="462">
        <v>0</v>
      </c>
      <c r="BO27" s="462">
        <v>0</v>
      </c>
      <c r="BP27" s="462">
        <v>0</v>
      </c>
      <c r="BQ27" s="462">
        <v>0</v>
      </c>
      <c r="BR27" s="462">
        <v>0</v>
      </c>
      <c r="BS27" s="462">
        <v>0</v>
      </c>
      <c r="BT27" s="462">
        <v>0</v>
      </c>
      <c r="BU27" s="462">
        <v>0</v>
      </c>
      <c r="BV27" s="462">
        <v>0</v>
      </c>
      <c r="BW27" s="462">
        <v>0</v>
      </c>
      <c r="BX27" s="463">
        <v>0</v>
      </c>
      <c r="BY27" s="463">
        <v>0</v>
      </c>
      <c r="BZ27" s="463">
        <v>0</v>
      </c>
      <c r="CA27" s="463">
        <v>0</v>
      </c>
      <c r="CB27" s="463">
        <v>0</v>
      </c>
      <c r="CC27" s="463">
        <v>0</v>
      </c>
      <c r="CD27" s="463">
        <v>0</v>
      </c>
      <c r="CE27" s="463">
        <v>0</v>
      </c>
      <c r="CF27" s="463">
        <v>0</v>
      </c>
      <c r="CG27" s="463">
        <v>0</v>
      </c>
      <c r="CH27" s="464">
        <v>0</v>
      </c>
    </row>
    <row r="28" spans="1:86" s="51" customFormat="1" x14ac:dyDescent="0.25">
      <c r="B28" s="333" t="s">
        <v>939</v>
      </c>
      <c r="C28" s="515"/>
      <c r="D28" s="462">
        <v>0</v>
      </c>
      <c r="E28" s="462">
        <v>0</v>
      </c>
      <c r="F28" s="462">
        <v>0</v>
      </c>
      <c r="G28" s="462">
        <v>0</v>
      </c>
      <c r="H28" s="462">
        <v>0</v>
      </c>
      <c r="I28" s="462">
        <v>0</v>
      </c>
      <c r="J28" s="462">
        <v>0</v>
      </c>
      <c r="K28" s="462">
        <v>0</v>
      </c>
      <c r="L28" s="462">
        <v>0</v>
      </c>
      <c r="M28" s="462">
        <v>0</v>
      </c>
      <c r="N28" s="462">
        <v>0</v>
      </c>
      <c r="O28" s="462">
        <v>0</v>
      </c>
      <c r="P28" s="462">
        <v>0</v>
      </c>
      <c r="Q28" s="462">
        <v>0</v>
      </c>
      <c r="R28" s="462">
        <v>0</v>
      </c>
      <c r="S28" s="462">
        <v>0</v>
      </c>
      <c r="T28" s="462">
        <v>0</v>
      </c>
      <c r="U28" s="462">
        <v>0</v>
      </c>
      <c r="V28" s="462">
        <v>0</v>
      </c>
      <c r="W28" s="462">
        <v>0</v>
      </c>
      <c r="X28" s="462">
        <v>0</v>
      </c>
      <c r="Y28" s="462">
        <v>0</v>
      </c>
      <c r="Z28" s="462">
        <v>0</v>
      </c>
      <c r="AA28" s="462">
        <v>0</v>
      </c>
      <c r="AB28" s="462">
        <v>0</v>
      </c>
      <c r="AC28" s="462">
        <v>0</v>
      </c>
      <c r="AD28" s="462">
        <v>0</v>
      </c>
      <c r="AE28" s="462">
        <v>0</v>
      </c>
      <c r="AF28" s="462">
        <v>0</v>
      </c>
      <c r="AG28" s="462">
        <v>0</v>
      </c>
      <c r="AH28" s="462">
        <v>21</v>
      </c>
      <c r="AI28" s="462">
        <v>27</v>
      </c>
      <c r="AJ28" s="462">
        <v>34</v>
      </c>
      <c r="AK28" s="462">
        <v>46.26</v>
      </c>
      <c r="AL28" s="462">
        <v>65</v>
      </c>
      <c r="AM28" s="462">
        <v>89</v>
      </c>
      <c r="AN28" s="462">
        <v>112</v>
      </c>
      <c r="AO28" s="462">
        <v>116</v>
      </c>
      <c r="AP28" s="462">
        <v>149</v>
      </c>
      <c r="AQ28" s="624">
        <v>214</v>
      </c>
      <c r="AR28" s="462">
        <v>149</v>
      </c>
      <c r="AS28" s="462">
        <v>162</v>
      </c>
      <c r="AT28" s="462">
        <v>281.07400000000001</v>
      </c>
      <c r="AU28" s="462">
        <v>429.02289951173043</v>
      </c>
      <c r="AV28" s="462">
        <v>335.98800000000119</v>
      </c>
      <c r="AW28" s="462">
        <v>340.62299999999959</v>
      </c>
      <c r="AX28" s="462">
        <v>426.04799999999886</v>
      </c>
      <c r="AY28" s="462">
        <v>494.53299999999945</v>
      </c>
      <c r="AZ28" s="462">
        <v>450.69499999999999</v>
      </c>
      <c r="BA28" s="462">
        <v>407.31700000000092</v>
      </c>
      <c r="BB28" s="462">
        <v>382.68999999999869</v>
      </c>
      <c r="BC28" s="462">
        <v>287.32200000000012</v>
      </c>
      <c r="BD28" s="462">
        <v>292.22699999999895</v>
      </c>
      <c r="BE28" s="462">
        <v>325.9071194121716</v>
      </c>
      <c r="BF28" s="462">
        <v>354.31471095259985</v>
      </c>
      <c r="BG28" s="462">
        <v>484.93625241992959</v>
      </c>
      <c r="BH28" s="462">
        <v>382.21499999999997</v>
      </c>
      <c r="BI28" s="462">
        <v>253.7110046050002</v>
      </c>
      <c r="BJ28" s="462">
        <v>243.58984891</v>
      </c>
      <c r="BK28" s="462">
        <v>229.90786925876637</v>
      </c>
      <c r="BL28" s="462">
        <v>212.53440938999847</v>
      </c>
      <c r="BM28" s="462">
        <v>284.51897782000015</v>
      </c>
      <c r="BN28" s="462">
        <v>0</v>
      </c>
      <c r="BO28" s="462">
        <v>0</v>
      </c>
      <c r="BP28" s="462">
        <v>0</v>
      </c>
      <c r="BQ28" s="462">
        <v>0</v>
      </c>
      <c r="BR28" s="462">
        <v>0</v>
      </c>
      <c r="BS28" s="462">
        <v>0</v>
      </c>
      <c r="BT28" s="462">
        <v>0</v>
      </c>
      <c r="BU28" s="462">
        <v>0</v>
      </c>
      <c r="BV28" s="462">
        <v>0</v>
      </c>
      <c r="BW28" s="462">
        <v>0</v>
      </c>
      <c r="BX28" s="463">
        <v>0</v>
      </c>
      <c r="BY28" s="463">
        <v>0</v>
      </c>
      <c r="BZ28" s="463">
        <v>0</v>
      </c>
      <c r="CA28" s="463">
        <v>0</v>
      </c>
      <c r="CB28" s="463">
        <v>0</v>
      </c>
      <c r="CC28" s="463">
        <v>0</v>
      </c>
      <c r="CD28" s="463">
        <v>0</v>
      </c>
      <c r="CE28" s="463">
        <v>0</v>
      </c>
      <c r="CF28" s="463">
        <v>0</v>
      </c>
      <c r="CG28" s="463">
        <v>0</v>
      </c>
      <c r="CH28" s="464">
        <v>0</v>
      </c>
    </row>
    <row r="29" spans="1:86" s="51" customFormat="1" ht="25.5" customHeight="1" x14ac:dyDescent="0.25">
      <c r="B29" s="238" t="s">
        <v>928</v>
      </c>
      <c r="C29" s="74"/>
      <c r="D29" s="462">
        <f>SUM(D30:D35)</f>
        <v>0</v>
      </c>
      <c r="E29" s="462">
        <f t="shared" ref="E29:BP29" si="11">SUM(E30:E35)</f>
        <v>0</v>
      </c>
      <c r="F29" s="462">
        <f t="shared" si="11"/>
        <v>0</v>
      </c>
      <c r="G29" s="462">
        <f t="shared" si="11"/>
        <v>0</v>
      </c>
      <c r="H29" s="462">
        <f t="shared" si="11"/>
        <v>0</v>
      </c>
      <c r="I29" s="462">
        <f t="shared" si="11"/>
        <v>0</v>
      </c>
      <c r="J29" s="462">
        <f t="shared" si="11"/>
        <v>0</v>
      </c>
      <c r="K29" s="462">
        <f t="shared" si="11"/>
        <v>0</v>
      </c>
      <c r="L29" s="462">
        <f t="shared" si="11"/>
        <v>0</v>
      </c>
      <c r="M29" s="462">
        <f t="shared" si="11"/>
        <v>0</v>
      </c>
      <c r="N29" s="462">
        <f t="shared" si="11"/>
        <v>0</v>
      </c>
      <c r="O29" s="462">
        <f t="shared" si="11"/>
        <v>0</v>
      </c>
      <c r="P29" s="462">
        <f t="shared" si="11"/>
        <v>0</v>
      </c>
      <c r="Q29" s="462">
        <f t="shared" si="11"/>
        <v>0</v>
      </c>
      <c r="R29" s="462">
        <f t="shared" si="11"/>
        <v>0</v>
      </c>
      <c r="S29" s="462">
        <f t="shared" si="11"/>
        <v>0</v>
      </c>
      <c r="T29" s="462">
        <f t="shared" si="11"/>
        <v>0</v>
      </c>
      <c r="U29" s="462">
        <f t="shared" si="11"/>
        <v>0</v>
      </c>
      <c r="V29" s="462">
        <f t="shared" si="11"/>
        <v>0</v>
      </c>
      <c r="W29" s="462">
        <f t="shared" si="11"/>
        <v>0</v>
      </c>
      <c r="X29" s="462">
        <f t="shared" si="11"/>
        <v>0</v>
      </c>
      <c r="Y29" s="462">
        <f t="shared" si="11"/>
        <v>0</v>
      </c>
      <c r="Z29" s="462">
        <f t="shared" si="11"/>
        <v>0</v>
      </c>
      <c r="AA29" s="462">
        <f t="shared" si="11"/>
        <v>0</v>
      </c>
      <c r="AB29" s="462">
        <f t="shared" si="11"/>
        <v>0</v>
      </c>
      <c r="AC29" s="462">
        <f t="shared" si="11"/>
        <v>0</v>
      </c>
      <c r="AD29" s="462">
        <f t="shared" si="11"/>
        <v>0</v>
      </c>
      <c r="AE29" s="462">
        <f t="shared" si="11"/>
        <v>0</v>
      </c>
      <c r="AF29" s="462">
        <f t="shared" si="11"/>
        <v>0</v>
      </c>
      <c r="AG29" s="462">
        <f t="shared" si="11"/>
        <v>0</v>
      </c>
      <c r="AH29" s="462">
        <f t="shared" si="11"/>
        <v>287.50626379634298</v>
      </c>
      <c r="AI29" s="462">
        <f t="shared" si="11"/>
        <v>302.08045600000003</v>
      </c>
      <c r="AJ29" s="462">
        <f t="shared" si="11"/>
        <v>395.88564615384615</v>
      </c>
      <c r="AK29" s="462">
        <f t="shared" si="11"/>
        <v>564.3645305</v>
      </c>
      <c r="AL29" s="462">
        <f t="shared" si="11"/>
        <v>755.4666057500001</v>
      </c>
      <c r="AM29" s="462">
        <f t="shared" si="11"/>
        <v>882.96256549999987</v>
      </c>
      <c r="AN29" s="462">
        <f t="shared" si="11"/>
        <v>1020.7705977499999</v>
      </c>
      <c r="AO29" s="462">
        <f t="shared" si="11"/>
        <v>1172.1197127142857</v>
      </c>
      <c r="AP29" s="462">
        <f t="shared" si="11"/>
        <v>1245.5755610666668</v>
      </c>
      <c r="AQ29" s="624">
        <f t="shared" si="11"/>
        <v>1291.2906329999998</v>
      </c>
      <c r="AR29" s="462">
        <f t="shared" si="11"/>
        <v>1322.3629533333335</v>
      </c>
      <c r="AS29" s="462">
        <f t="shared" si="11"/>
        <v>1417.252283333333</v>
      </c>
      <c r="AT29" s="462">
        <f t="shared" si="11"/>
        <v>1601.3146243333333</v>
      </c>
      <c r="AU29" s="462">
        <f t="shared" si="11"/>
        <v>2084.0561549999998</v>
      </c>
      <c r="AV29" s="462">
        <f t="shared" si="11"/>
        <v>2588.9620103333332</v>
      </c>
      <c r="AW29" s="462">
        <f t="shared" si="11"/>
        <v>2871.8776219999995</v>
      </c>
      <c r="AX29" s="462">
        <f t="shared" si="11"/>
        <v>2785.9169999999999</v>
      </c>
      <c r="AY29" s="462">
        <f t="shared" si="11"/>
        <v>2744.35</v>
      </c>
      <c r="AZ29" s="462">
        <f t="shared" si="11"/>
        <v>2438.2424801734269</v>
      </c>
      <c r="BA29" s="462">
        <f t="shared" si="11"/>
        <v>2154.4810000000002</v>
      </c>
      <c r="BB29" s="462">
        <f t="shared" si="11"/>
        <v>2160.527</v>
      </c>
      <c r="BC29" s="462">
        <f t="shared" si="11"/>
        <v>2384.0059999999999</v>
      </c>
      <c r="BD29" s="462">
        <f t="shared" si="11"/>
        <v>2944.4639999999999</v>
      </c>
      <c r="BE29" s="462">
        <f t="shared" si="11"/>
        <v>3325.067</v>
      </c>
      <c r="BF29" s="462">
        <f t="shared" si="11"/>
        <v>3655.0069999999996</v>
      </c>
      <c r="BG29" s="462">
        <f t="shared" si="11"/>
        <v>3752.7889999999998</v>
      </c>
      <c r="BH29" s="462">
        <f t="shared" si="11"/>
        <v>3278.0000000000005</v>
      </c>
      <c r="BI29" s="462">
        <f t="shared" si="11"/>
        <v>2525.9999999999995</v>
      </c>
      <c r="BJ29" s="462">
        <f t="shared" si="11"/>
        <v>2050</v>
      </c>
      <c r="BK29" s="462">
        <f t="shared" si="11"/>
        <v>1737.5119804834528</v>
      </c>
      <c r="BL29" s="462">
        <f t="shared" si="11"/>
        <v>1455.6900798477316</v>
      </c>
      <c r="BM29" s="462">
        <f t="shared" si="11"/>
        <v>877.14850322825873</v>
      </c>
      <c r="BN29" s="462">
        <f t="shared" si="11"/>
        <v>0</v>
      </c>
      <c r="BO29" s="462">
        <f t="shared" si="11"/>
        <v>0</v>
      </c>
      <c r="BP29" s="462">
        <f t="shared" si="11"/>
        <v>0</v>
      </c>
      <c r="BQ29" s="462">
        <f t="shared" ref="BQ29:CH29" si="12">SUM(BQ30:BQ35)</f>
        <v>0</v>
      </c>
      <c r="BR29" s="462">
        <f t="shared" si="12"/>
        <v>0</v>
      </c>
      <c r="BS29" s="462">
        <f t="shared" si="12"/>
        <v>0</v>
      </c>
      <c r="BT29" s="462">
        <f t="shared" si="12"/>
        <v>0</v>
      </c>
      <c r="BU29" s="462">
        <f t="shared" si="12"/>
        <v>0</v>
      </c>
      <c r="BV29" s="462">
        <f t="shared" si="12"/>
        <v>0</v>
      </c>
      <c r="BW29" s="462">
        <f t="shared" si="12"/>
        <v>0</v>
      </c>
      <c r="BX29" s="463">
        <f t="shared" si="12"/>
        <v>0</v>
      </c>
      <c r="BY29" s="463">
        <f t="shared" si="12"/>
        <v>0</v>
      </c>
      <c r="BZ29" s="463">
        <f t="shared" si="12"/>
        <v>0</v>
      </c>
      <c r="CA29" s="463">
        <f t="shared" si="12"/>
        <v>0</v>
      </c>
      <c r="CB29" s="463">
        <f t="shared" si="12"/>
        <v>0</v>
      </c>
      <c r="CC29" s="463">
        <f t="shared" si="12"/>
        <v>0</v>
      </c>
      <c r="CD29" s="463">
        <f t="shared" si="12"/>
        <v>0</v>
      </c>
      <c r="CE29" s="463">
        <f t="shared" si="12"/>
        <v>0</v>
      </c>
      <c r="CF29" s="463">
        <f t="shared" si="12"/>
        <v>0</v>
      </c>
      <c r="CG29" s="463">
        <f t="shared" si="12"/>
        <v>0</v>
      </c>
      <c r="CH29" s="464">
        <f t="shared" si="12"/>
        <v>0</v>
      </c>
    </row>
    <row r="30" spans="1:86" s="51" customFormat="1" x14ac:dyDescent="0.25">
      <c r="B30" s="623" t="s">
        <v>935</v>
      </c>
      <c r="C30" s="72"/>
      <c r="D30" s="462">
        <v>0</v>
      </c>
      <c r="E30" s="462">
        <v>0</v>
      </c>
      <c r="F30" s="462">
        <v>0</v>
      </c>
      <c r="G30" s="462">
        <v>0</v>
      </c>
      <c r="H30" s="462">
        <v>0</v>
      </c>
      <c r="I30" s="462">
        <v>0</v>
      </c>
      <c r="J30" s="462">
        <v>0</v>
      </c>
      <c r="K30" s="462">
        <v>0</v>
      </c>
      <c r="L30" s="462">
        <v>0</v>
      </c>
      <c r="M30" s="462">
        <v>0</v>
      </c>
      <c r="N30" s="462">
        <v>0</v>
      </c>
      <c r="O30" s="462">
        <v>0</v>
      </c>
      <c r="P30" s="462">
        <v>0</v>
      </c>
      <c r="Q30" s="462">
        <v>0</v>
      </c>
      <c r="R30" s="462">
        <v>0</v>
      </c>
      <c r="S30" s="462">
        <v>0</v>
      </c>
      <c r="T30" s="462">
        <v>0</v>
      </c>
      <c r="U30" s="462">
        <v>0</v>
      </c>
      <c r="V30" s="462">
        <v>0</v>
      </c>
      <c r="W30" s="462">
        <v>0</v>
      </c>
      <c r="X30" s="462">
        <v>0</v>
      </c>
      <c r="Y30" s="462">
        <v>0</v>
      </c>
      <c r="Z30" s="462">
        <v>0</v>
      </c>
      <c r="AA30" s="462">
        <v>0</v>
      </c>
      <c r="AB30" s="462">
        <v>0</v>
      </c>
      <c r="AC30" s="462">
        <v>0</v>
      </c>
      <c r="AD30" s="462">
        <v>0</v>
      </c>
      <c r="AE30" s="462">
        <v>0</v>
      </c>
      <c r="AF30" s="462">
        <v>0</v>
      </c>
      <c r="AG30" s="462">
        <v>0</v>
      </c>
      <c r="AH30" s="462">
        <v>93.471266166347988</v>
      </c>
      <c r="AI30" s="462">
        <v>94.923246999999989</v>
      </c>
      <c r="AJ30" s="462">
        <v>133.38773399999999</v>
      </c>
      <c r="AK30" s="462">
        <v>247.07490900000002</v>
      </c>
      <c r="AL30" s="462">
        <v>357.58954</v>
      </c>
      <c r="AM30" s="462">
        <v>431.42880574999998</v>
      </c>
      <c r="AN30" s="462">
        <v>509.44051474999986</v>
      </c>
      <c r="AO30" s="462">
        <v>568.12316771428561</v>
      </c>
      <c r="AP30" s="462">
        <v>574.2704686666666</v>
      </c>
      <c r="AQ30" s="624">
        <v>536.17211133333342</v>
      </c>
      <c r="AR30" s="462">
        <v>433.57405600000004</v>
      </c>
      <c r="AS30" s="462">
        <v>354.685723</v>
      </c>
      <c r="AT30" s="462">
        <v>376.53609799999998</v>
      </c>
      <c r="AU30" s="462">
        <v>563.69445233333329</v>
      </c>
      <c r="AV30" s="462">
        <v>715.69305299999996</v>
      </c>
      <c r="AW30" s="462">
        <v>769.72457333333318</v>
      </c>
      <c r="AX30" s="462">
        <v>820</v>
      </c>
      <c r="AY30" s="462">
        <v>660</v>
      </c>
      <c r="AZ30" s="462">
        <v>275.71548017342661</v>
      </c>
      <c r="BA30" s="462">
        <v>0</v>
      </c>
      <c r="BB30" s="462">
        <v>0</v>
      </c>
      <c r="BC30" s="462">
        <v>0</v>
      </c>
      <c r="BD30" s="462">
        <v>0</v>
      </c>
      <c r="BE30" s="462">
        <v>0</v>
      </c>
      <c r="BF30" s="462">
        <v>0</v>
      </c>
      <c r="BG30" s="462">
        <v>0</v>
      </c>
      <c r="BH30" s="462">
        <v>0</v>
      </c>
      <c r="BI30" s="462">
        <v>0</v>
      </c>
      <c r="BJ30" s="462">
        <v>0</v>
      </c>
      <c r="BK30" s="462">
        <v>0</v>
      </c>
      <c r="BL30" s="462">
        <v>0</v>
      </c>
      <c r="BM30" s="462">
        <v>0</v>
      </c>
      <c r="BN30" s="462">
        <v>0</v>
      </c>
      <c r="BO30" s="462">
        <v>0</v>
      </c>
      <c r="BP30" s="462">
        <v>0</v>
      </c>
      <c r="BQ30" s="462">
        <v>0</v>
      </c>
      <c r="BR30" s="462">
        <v>0</v>
      </c>
      <c r="BS30" s="462">
        <v>0</v>
      </c>
      <c r="BT30" s="462">
        <v>0</v>
      </c>
      <c r="BU30" s="462">
        <v>0</v>
      </c>
      <c r="BV30" s="462">
        <v>0</v>
      </c>
      <c r="BW30" s="462">
        <v>0</v>
      </c>
      <c r="BX30" s="463">
        <v>0</v>
      </c>
      <c r="BY30" s="463">
        <v>0</v>
      </c>
      <c r="BZ30" s="463">
        <v>0</v>
      </c>
      <c r="CA30" s="463">
        <v>0</v>
      </c>
      <c r="CB30" s="463">
        <v>0</v>
      </c>
      <c r="CC30" s="463">
        <v>0</v>
      </c>
      <c r="CD30" s="463">
        <v>0</v>
      </c>
      <c r="CE30" s="463">
        <v>0</v>
      </c>
      <c r="CF30" s="463">
        <v>0</v>
      </c>
      <c r="CG30" s="463">
        <v>0</v>
      </c>
      <c r="CH30" s="464">
        <v>0</v>
      </c>
    </row>
    <row r="31" spans="1:86" s="51" customFormat="1" x14ac:dyDescent="0.25">
      <c r="B31" s="623" t="s">
        <v>936</v>
      </c>
      <c r="C31" s="72"/>
      <c r="D31" s="462">
        <v>0</v>
      </c>
      <c r="E31" s="462">
        <v>0</v>
      </c>
      <c r="F31" s="462">
        <v>0</v>
      </c>
      <c r="G31" s="462">
        <v>0</v>
      </c>
      <c r="H31" s="462">
        <v>0</v>
      </c>
      <c r="I31" s="462">
        <v>0</v>
      </c>
      <c r="J31" s="462">
        <v>0</v>
      </c>
      <c r="K31" s="462">
        <v>0</v>
      </c>
      <c r="L31" s="462">
        <v>0</v>
      </c>
      <c r="M31" s="462">
        <v>0</v>
      </c>
      <c r="N31" s="462">
        <v>0</v>
      </c>
      <c r="O31" s="462">
        <v>0</v>
      </c>
      <c r="P31" s="462">
        <v>0</v>
      </c>
      <c r="Q31" s="462">
        <v>0</v>
      </c>
      <c r="R31" s="462">
        <v>0</v>
      </c>
      <c r="S31" s="462">
        <v>0</v>
      </c>
      <c r="T31" s="462">
        <v>0</v>
      </c>
      <c r="U31" s="462">
        <v>0</v>
      </c>
      <c r="V31" s="462">
        <v>0</v>
      </c>
      <c r="W31" s="462">
        <v>0</v>
      </c>
      <c r="X31" s="462">
        <v>0</v>
      </c>
      <c r="Y31" s="462">
        <v>0</v>
      </c>
      <c r="Z31" s="462">
        <v>0</v>
      </c>
      <c r="AA31" s="462">
        <v>0</v>
      </c>
      <c r="AB31" s="462">
        <v>0</v>
      </c>
      <c r="AC31" s="462">
        <v>0</v>
      </c>
      <c r="AD31" s="462">
        <v>0</v>
      </c>
      <c r="AE31" s="462">
        <v>0</v>
      </c>
      <c r="AF31" s="462">
        <v>0</v>
      </c>
      <c r="AG31" s="462">
        <v>0</v>
      </c>
      <c r="AH31" s="462">
        <v>2.8029816586538465</v>
      </c>
      <c r="AI31" s="462">
        <v>3.1177550000000003</v>
      </c>
      <c r="AJ31" s="462">
        <v>4.417237692307693</v>
      </c>
      <c r="AK31" s="462">
        <v>3.0525300000000004</v>
      </c>
      <c r="AL31" s="462">
        <v>5.1579929999999994</v>
      </c>
      <c r="AM31" s="462">
        <v>4.8207797499999998</v>
      </c>
      <c r="AN31" s="462">
        <v>5.9772190000000007</v>
      </c>
      <c r="AO31" s="462">
        <v>6.0103905714285712</v>
      </c>
      <c r="AP31" s="462">
        <v>6.2181166666666661</v>
      </c>
      <c r="AQ31" s="624">
        <v>11.184782999999999</v>
      </c>
      <c r="AR31" s="462">
        <v>20.375420333333334</v>
      </c>
      <c r="AS31" s="462">
        <v>23.223578666666668</v>
      </c>
      <c r="AT31" s="462">
        <v>27.424068666666663</v>
      </c>
      <c r="AU31" s="462">
        <v>33.173434999999991</v>
      </c>
      <c r="AV31" s="462">
        <v>38.794090666666669</v>
      </c>
      <c r="AW31" s="462">
        <v>43.345056333333332</v>
      </c>
      <c r="AX31" s="462">
        <v>43.463999999999999</v>
      </c>
      <c r="AY31" s="462">
        <v>46.861000000000004</v>
      </c>
      <c r="AZ31" s="462">
        <v>50.704000000000001</v>
      </c>
      <c r="BA31" s="462">
        <v>51.632000000000005</v>
      </c>
      <c r="BB31" s="462">
        <v>53.134</v>
      </c>
      <c r="BC31" s="462">
        <v>55.036000000000001</v>
      </c>
      <c r="BD31" s="462">
        <v>63.141999999999996</v>
      </c>
      <c r="BE31" s="462">
        <v>69.936000000000007</v>
      </c>
      <c r="BF31" s="462">
        <v>78.903000000000006</v>
      </c>
      <c r="BG31" s="462">
        <v>44.26</v>
      </c>
      <c r="BH31" s="462">
        <v>0</v>
      </c>
      <c r="BI31" s="462">
        <v>0</v>
      </c>
      <c r="BJ31" s="462">
        <v>0</v>
      </c>
      <c r="BK31" s="462">
        <v>0</v>
      </c>
      <c r="BL31" s="462">
        <v>0</v>
      </c>
      <c r="BM31" s="462">
        <v>0</v>
      </c>
      <c r="BN31" s="462">
        <v>0</v>
      </c>
      <c r="BO31" s="462">
        <v>0</v>
      </c>
      <c r="BP31" s="462">
        <v>0</v>
      </c>
      <c r="BQ31" s="462">
        <v>0</v>
      </c>
      <c r="BR31" s="462">
        <v>0</v>
      </c>
      <c r="BS31" s="462">
        <v>0</v>
      </c>
      <c r="BT31" s="462">
        <v>0</v>
      </c>
      <c r="BU31" s="462">
        <v>0</v>
      </c>
      <c r="BV31" s="462">
        <v>0</v>
      </c>
      <c r="BW31" s="462">
        <v>0</v>
      </c>
      <c r="BX31" s="463">
        <v>0</v>
      </c>
      <c r="BY31" s="463">
        <v>0</v>
      </c>
      <c r="BZ31" s="463">
        <v>0</v>
      </c>
      <c r="CA31" s="463">
        <v>0</v>
      </c>
      <c r="CB31" s="463">
        <v>0</v>
      </c>
      <c r="CC31" s="463">
        <v>0</v>
      </c>
      <c r="CD31" s="463">
        <v>0</v>
      </c>
      <c r="CE31" s="463">
        <v>0</v>
      </c>
      <c r="CF31" s="463">
        <v>0</v>
      </c>
      <c r="CG31" s="463">
        <v>0</v>
      </c>
      <c r="CH31" s="464">
        <v>0</v>
      </c>
    </row>
    <row r="32" spans="1:86" s="51" customFormat="1" x14ac:dyDescent="0.25">
      <c r="B32" s="623" t="s">
        <v>827</v>
      </c>
      <c r="C32" s="72"/>
      <c r="D32" s="462">
        <v>0</v>
      </c>
      <c r="E32" s="462">
        <v>0</v>
      </c>
      <c r="F32" s="462">
        <v>0</v>
      </c>
      <c r="G32" s="462">
        <v>0</v>
      </c>
      <c r="H32" s="462">
        <v>0</v>
      </c>
      <c r="I32" s="462">
        <v>0</v>
      </c>
      <c r="J32" s="462">
        <v>0</v>
      </c>
      <c r="K32" s="462">
        <v>0</v>
      </c>
      <c r="L32" s="462">
        <v>0</v>
      </c>
      <c r="M32" s="462">
        <v>0</v>
      </c>
      <c r="N32" s="462">
        <v>0</v>
      </c>
      <c r="O32" s="462">
        <v>0</v>
      </c>
      <c r="P32" s="462">
        <v>0</v>
      </c>
      <c r="Q32" s="462">
        <v>0</v>
      </c>
      <c r="R32" s="462">
        <v>0</v>
      </c>
      <c r="S32" s="462">
        <v>0</v>
      </c>
      <c r="T32" s="462">
        <v>0</v>
      </c>
      <c r="U32" s="462">
        <v>0</v>
      </c>
      <c r="V32" s="462">
        <v>0</v>
      </c>
      <c r="W32" s="462">
        <v>0</v>
      </c>
      <c r="X32" s="462">
        <v>0</v>
      </c>
      <c r="Y32" s="462">
        <v>0</v>
      </c>
      <c r="Z32" s="462">
        <v>0</v>
      </c>
      <c r="AA32" s="462">
        <v>0</v>
      </c>
      <c r="AB32" s="462">
        <v>0</v>
      </c>
      <c r="AC32" s="462">
        <v>0</v>
      </c>
      <c r="AD32" s="462">
        <v>0</v>
      </c>
      <c r="AE32" s="462">
        <v>0</v>
      </c>
      <c r="AF32" s="462">
        <v>0</v>
      </c>
      <c r="AG32" s="462">
        <v>0</v>
      </c>
      <c r="AH32" s="462">
        <v>5.1934940357142851</v>
      </c>
      <c r="AI32" s="462">
        <v>5.8754679999999997</v>
      </c>
      <c r="AJ32" s="462">
        <v>6.4494479999999994</v>
      </c>
      <c r="AK32" s="462">
        <v>7.7735155000000002</v>
      </c>
      <c r="AL32" s="462">
        <v>8.1048584999999989</v>
      </c>
      <c r="AM32" s="462">
        <v>11.847468999999998</v>
      </c>
      <c r="AN32" s="462">
        <v>12.584511500000001</v>
      </c>
      <c r="AO32" s="462">
        <v>15.318929857142857</v>
      </c>
      <c r="AP32" s="462">
        <v>21.204908400000001</v>
      </c>
      <c r="AQ32" s="624">
        <v>26.817910999999995</v>
      </c>
      <c r="AR32" s="462">
        <v>31.576727000000005</v>
      </c>
      <c r="AS32" s="462">
        <v>44.142540666666669</v>
      </c>
      <c r="AT32" s="462">
        <v>70.518660999999994</v>
      </c>
      <c r="AU32" s="462">
        <v>130.53000933333331</v>
      </c>
      <c r="AV32" s="462">
        <v>189.23076999999998</v>
      </c>
      <c r="AW32" s="462">
        <v>255.07671199999996</v>
      </c>
      <c r="AX32" s="462">
        <v>255.15199999999999</v>
      </c>
      <c r="AY32" s="462">
        <v>297.05799999999999</v>
      </c>
      <c r="AZ32" s="462">
        <v>327.88400000000001</v>
      </c>
      <c r="BA32" s="462">
        <v>354.95100000000002</v>
      </c>
      <c r="BB32" s="462">
        <v>382.50900000000001</v>
      </c>
      <c r="BC32" s="462">
        <v>453.77700000000004</v>
      </c>
      <c r="BD32" s="462">
        <v>582.23099999999999</v>
      </c>
      <c r="BE32" s="462">
        <v>697.84500000000003</v>
      </c>
      <c r="BF32" s="462">
        <v>800.66499999999996</v>
      </c>
      <c r="BG32" s="462">
        <v>866.86699999999996</v>
      </c>
      <c r="BH32" s="462">
        <v>824.20128892350272</v>
      </c>
      <c r="BI32" s="462">
        <v>660.22746358750726</v>
      </c>
      <c r="BJ32" s="462">
        <v>551.92517870773702</v>
      </c>
      <c r="BK32" s="462">
        <v>473.66156547405154</v>
      </c>
      <c r="BL32" s="462">
        <v>417.08510670184251</v>
      </c>
      <c r="BM32" s="462">
        <v>302.41702124496578</v>
      </c>
      <c r="BN32" s="462">
        <v>0</v>
      </c>
      <c r="BO32" s="462">
        <v>0</v>
      </c>
      <c r="BP32" s="462">
        <v>0</v>
      </c>
      <c r="BQ32" s="462">
        <v>0</v>
      </c>
      <c r="BR32" s="462">
        <v>0</v>
      </c>
      <c r="BS32" s="462">
        <v>0</v>
      </c>
      <c r="BT32" s="462">
        <v>0</v>
      </c>
      <c r="BU32" s="462">
        <v>0</v>
      </c>
      <c r="BV32" s="462">
        <v>0</v>
      </c>
      <c r="BW32" s="462">
        <v>0</v>
      </c>
      <c r="BX32" s="463">
        <v>0</v>
      </c>
      <c r="BY32" s="463">
        <v>0</v>
      </c>
      <c r="BZ32" s="463">
        <v>0</v>
      </c>
      <c r="CA32" s="463">
        <v>0</v>
      </c>
      <c r="CB32" s="463">
        <v>0</v>
      </c>
      <c r="CC32" s="463">
        <v>0</v>
      </c>
      <c r="CD32" s="463">
        <v>0</v>
      </c>
      <c r="CE32" s="463">
        <v>0</v>
      </c>
      <c r="CF32" s="463">
        <v>0</v>
      </c>
      <c r="CG32" s="463">
        <v>0</v>
      </c>
      <c r="CH32" s="464">
        <v>0</v>
      </c>
    </row>
    <row r="33" spans="1:86" s="51" customFormat="1" x14ac:dyDescent="0.25">
      <c r="B33" s="623" t="s">
        <v>937</v>
      </c>
      <c r="C33" s="72"/>
      <c r="D33" s="462">
        <v>0</v>
      </c>
      <c r="E33" s="462">
        <v>0</v>
      </c>
      <c r="F33" s="462">
        <v>0</v>
      </c>
      <c r="G33" s="462">
        <v>0</v>
      </c>
      <c r="H33" s="462">
        <v>0</v>
      </c>
      <c r="I33" s="462">
        <v>0</v>
      </c>
      <c r="J33" s="462">
        <v>0</v>
      </c>
      <c r="K33" s="462">
        <v>0</v>
      </c>
      <c r="L33" s="462">
        <v>0</v>
      </c>
      <c r="M33" s="462">
        <v>0</v>
      </c>
      <c r="N33" s="462">
        <v>0</v>
      </c>
      <c r="O33" s="462">
        <v>0</v>
      </c>
      <c r="P33" s="462">
        <v>0</v>
      </c>
      <c r="Q33" s="462">
        <v>0</v>
      </c>
      <c r="R33" s="462">
        <v>0</v>
      </c>
      <c r="S33" s="462">
        <v>0</v>
      </c>
      <c r="T33" s="462">
        <v>0</v>
      </c>
      <c r="U33" s="462">
        <v>0</v>
      </c>
      <c r="V33" s="462">
        <v>0</v>
      </c>
      <c r="W33" s="462">
        <v>0</v>
      </c>
      <c r="X33" s="462">
        <v>0</v>
      </c>
      <c r="Y33" s="462">
        <v>0</v>
      </c>
      <c r="Z33" s="462">
        <v>0</v>
      </c>
      <c r="AA33" s="462">
        <v>0</v>
      </c>
      <c r="AB33" s="462">
        <v>0</v>
      </c>
      <c r="AC33" s="462">
        <v>0</v>
      </c>
      <c r="AD33" s="462">
        <v>0</v>
      </c>
      <c r="AE33" s="462">
        <v>0</v>
      </c>
      <c r="AF33" s="462">
        <v>0</v>
      </c>
      <c r="AG33" s="462">
        <v>0</v>
      </c>
      <c r="AH33" s="462">
        <v>182.15085531267607</v>
      </c>
      <c r="AI33" s="462">
        <v>193.603454</v>
      </c>
      <c r="AJ33" s="462">
        <v>246.08449246153847</v>
      </c>
      <c r="AK33" s="462">
        <v>298.00780700000001</v>
      </c>
      <c r="AL33" s="462">
        <v>372.96242025000004</v>
      </c>
      <c r="AM33" s="462">
        <v>418.66883899999999</v>
      </c>
      <c r="AN33" s="462">
        <v>472.97908750000005</v>
      </c>
      <c r="AO33" s="462">
        <v>559.46277857142854</v>
      </c>
      <c r="AP33" s="462">
        <v>619.10317680000003</v>
      </c>
      <c r="AQ33" s="624">
        <v>687.23668999999995</v>
      </c>
      <c r="AR33" s="462">
        <v>786.62654500000008</v>
      </c>
      <c r="AS33" s="462">
        <v>914.84584999999981</v>
      </c>
      <c r="AT33" s="462">
        <v>1031.7429646666667</v>
      </c>
      <c r="AU33" s="462">
        <v>1238.1339973333331</v>
      </c>
      <c r="AV33" s="462">
        <v>1496.1980143333333</v>
      </c>
      <c r="AW33" s="462">
        <v>1640.7096546666664</v>
      </c>
      <c r="AX33" s="462">
        <v>1565.194</v>
      </c>
      <c r="AY33" s="462">
        <v>1620.7080000000001</v>
      </c>
      <c r="AZ33" s="462">
        <v>1655.7110000000002</v>
      </c>
      <c r="BA33" s="462">
        <v>1620.1309999999999</v>
      </c>
      <c r="BB33" s="462">
        <v>1603.6470000000002</v>
      </c>
      <c r="BC33" s="462">
        <v>1767.1590000000001</v>
      </c>
      <c r="BD33" s="462">
        <v>2165.7539999999999</v>
      </c>
      <c r="BE33" s="462">
        <v>2410.0329999999999</v>
      </c>
      <c r="BF33" s="462">
        <v>2614.94</v>
      </c>
      <c r="BG33" s="462">
        <v>2692.2280000000001</v>
      </c>
      <c r="BH33" s="462">
        <v>2340.126238103408</v>
      </c>
      <c r="BI33" s="462">
        <v>1796.9867403600622</v>
      </c>
      <c r="BJ33" s="462">
        <v>1440.1638339966985</v>
      </c>
      <c r="BK33" s="462">
        <v>1213.3319089372128</v>
      </c>
      <c r="BL33" s="462">
        <v>1007.6875486858021</v>
      </c>
      <c r="BM33" s="462">
        <v>545.2825045729727</v>
      </c>
      <c r="BN33" s="462">
        <v>0</v>
      </c>
      <c r="BO33" s="462">
        <v>0</v>
      </c>
      <c r="BP33" s="462">
        <v>0</v>
      </c>
      <c r="BQ33" s="462">
        <v>0</v>
      </c>
      <c r="BR33" s="462">
        <v>0</v>
      </c>
      <c r="BS33" s="462">
        <v>0</v>
      </c>
      <c r="BT33" s="462">
        <v>0</v>
      </c>
      <c r="BU33" s="462">
        <v>0</v>
      </c>
      <c r="BV33" s="462">
        <v>0</v>
      </c>
      <c r="BW33" s="462">
        <v>0</v>
      </c>
      <c r="BX33" s="463">
        <v>0</v>
      </c>
      <c r="BY33" s="463">
        <v>0</v>
      </c>
      <c r="BZ33" s="463">
        <v>0</v>
      </c>
      <c r="CA33" s="463">
        <v>0</v>
      </c>
      <c r="CB33" s="463">
        <v>0</v>
      </c>
      <c r="CC33" s="463">
        <v>0</v>
      </c>
      <c r="CD33" s="463">
        <v>0</v>
      </c>
      <c r="CE33" s="463">
        <v>0</v>
      </c>
      <c r="CF33" s="463">
        <v>0</v>
      </c>
      <c r="CG33" s="463">
        <v>0</v>
      </c>
      <c r="CH33" s="464">
        <v>0</v>
      </c>
    </row>
    <row r="34" spans="1:86" s="51" customFormat="1" x14ac:dyDescent="0.25">
      <c r="B34" s="623" t="s">
        <v>938</v>
      </c>
      <c r="C34" s="72"/>
      <c r="D34" s="462">
        <v>0</v>
      </c>
      <c r="E34" s="462">
        <v>0</v>
      </c>
      <c r="F34" s="462">
        <v>0</v>
      </c>
      <c r="G34" s="462">
        <v>0</v>
      </c>
      <c r="H34" s="462">
        <v>0</v>
      </c>
      <c r="I34" s="462">
        <v>0</v>
      </c>
      <c r="J34" s="462">
        <v>0</v>
      </c>
      <c r="K34" s="462">
        <v>0</v>
      </c>
      <c r="L34" s="462">
        <v>0</v>
      </c>
      <c r="M34" s="462">
        <v>0</v>
      </c>
      <c r="N34" s="462">
        <v>0</v>
      </c>
      <c r="O34" s="462">
        <v>0</v>
      </c>
      <c r="P34" s="462">
        <v>0</v>
      </c>
      <c r="Q34" s="462">
        <v>0</v>
      </c>
      <c r="R34" s="462">
        <v>0</v>
      </c>
      <c r="S34" s="462">
        <v>0</v>
      </c>
      <c r="T34" s="462">
        <v>0</v>
      </c>
      <c r="U34" s="462">
        <v>0</v>
      </c>
      <c r="V34" s="462">
        <v>0</v>
      </c>
      <c r="W34" s="462">
        <v>0</v>
      </c>
      <c r="X34" s="462">
        <v>0</v>
      </c>
      <c r="Y34" s="462">
        <v>0</v>
      </c>
      <c r="Z34" s="462">
        <v>0</v>
      </c>
      <c r="AA34" s="462">
        <v>0</v>
      </c>
      <c r="AB34" s="462">
        <v>0</v>
      </c>
      <c r="AC34" s="462">
        <v>0</v>
      </c>
      <c r="AD34" s="462">
        <v>0</v>
      </c>
      <c r="AE34" s="462">
        <v>0</v>
      </c>
      <c r="AF34" s="462">
        <v>0</v>
      </c>
      <c r="AG34" s="462">
        <v>0</v>
      </c>
      <c r="AH34" s="462">
        <v>2.3176474098360655</v>
      </c>
      <c r="AI34" s="462">
        <v>2.5419358688524589</v>
      </c>
      <c r="AJ34" s="462">
        <v>3.032214586666667</v>
      </c>
      <c r="AK34" s="462">
        <v>4.2614319429551788</v>
      </c>
      <c r="AL34" s="462">
        <v>5.6409478888888893</v>
      </c>
      <c r="AM34" s="462">
        <v>7.2432321987577657</v>
      </c>
      <c r="AN34" s="462">
        <v>8.4231230512820527</v>
      </c>
      <c r="AO34" s="462">
        <v>10.800226018433181</v>
      </c>
      <c r="AP34" s="462">
        <v>11.40188078888889</v>
      </c>
      <c r="AQ34" s="624">
        <v>11.713980107954544</v>
      </c>
      <c r="AR34" s="462">
        <v>27.608028126888218</v>
      </c>
      <c r="AS34" s="462">
        <v>44.195025049999991</v>
      </c>
      <c r="AT34" s="462">
        <v>34.984655181014098</v>
      </c>
      <c r="AU34" s="462">
        <v>45.762173703336863</v>
      </c>
      <c r="AV34" s="462">
        <v>66.131657658259329</v>
      </c>
      <c r="AW34" s="462">
        <v>71.191566821895719</v>
      </c>
      <c r="AX34" s="462">
        <v>45.959000000000003</v>
      </c>
      <c r="AY34" s="462">
        <v>52.497</v>
      </c>
      <c r="AZ34" s="462">
        <v>55.951000000000001</v>
      </c>
      <c r="BA34" s="462">
        <v>55.793000000000006</v>
      </c>
      <c r="BB34" s="462">
        <v>48.305</v>
      </c>
      <c r="BC34" s="462">
        <v>50.900999999999996</v>
      </c>
      <c r="BD34" s="462">
        <v>63.215000000000003</v>
      </c>
      <c r="BE34" s="462">
        <v>64.663000000000011</v>
      </c>
      <c r="BF34" s="462">
        <v>67.364999999999995</v>
      </c>
      <c r="BG34" s="462">
        <v>55.756</v>
      </c>
      <c r="BH34" s="462">
        <v>32.408347331744444</v>
      </c>
      <c r="BI34" s="462">
        <v>13.401102736940748</v>
      </c>
      <c r="BJ34" s="462">
        <v>12.776731585820285</v>
      </c>
      <c r="BK34" s="462">
        <v>2.5333533332640377</v>
      </c>
      <c r="BL34" s="462">
        <v>0</v>
      </c>
      <c r="BM34" s="462">
        <v>0</v>
      </c>
      <c r="BN34" s="462">
        <v>0</v>
      </c>
      <c r="BO34" s="462">
        <v>0</v>
      </c>
      <c r="BP34" s="462">
        <v>0</v>
      </c>
      <c r="BQ34" s="462">
        <v>0</v>
      </c>
      <c r="BR34" s="462">
        <v>0</v>
      </c>
      <c r="BS34" s="462">
        <v>0</v>
      </c>
      <c r="BT34" s="462">
        <v>0</v>
      </c>
      <c r="BU34" s="462">
        <v>0</v>
      </c>
      <c r="BV34" s="462">
        <v>0</v>
      </c>
      <c r="BW34" s="462">
        <v>0</v>
      </c>
      <c r="BX34" s="463">
        <v>0</v>
      </c>
      <c r="BY34" s="463">
        <v>0</v>
      </c>
      <c r="BZ34" s="463">
        <v>0</v>
      </c>
      <c r="CA34" s="463">
        <v>0</v>
      </c>
      <c r="CB34" s="463">
        <v>0</v>
      </c>
      <c r="CC34" s="463">
        <v>0</v>
      </c>
      <c r="CD34" s="463">
        <v>0</v>
      </c>
      <c r="CE34" s="463">
        <v>0</v>
      </c>
      <c r="CF34" s="463">
        <v>0</v>
      </c>
      <c r="CG34" s="463">
        <v>0</v>
      </c>
      <c r="CH34" s="464">
        <v>0</v>
      </c>
    </row>
    <row r="35" spans="1:86" s="51" customFormat="1" x14ac:dyDescent="0.25">
      <c r="B35" s="520" t="s">
        <v>939</v>
      </c>
      <c r="C35" s="515"/>
      <c r="D35" s="462">
        <v>0</v>
      </c>
      <c r="E35" s="462">
        <v>0</v>
      </c>
      <c r="F35" s="462">
        <v>0</v>
      </c>
      <c r="G35" s="462">
        <v>0</v>
      </c>
      <c r="H35" s="462">
        <v>0</v>
      </c>
      <c r="I35" s="462">
        <v>0</v>
      </c>
      <c r="J35" s="462">
        <v>0</v>
      </c>
      <c r="K35" s="462">
        <v>0</v>
      </c>
      <c r="L35" s="462">
        <v>0</v>
      </c>
      <c r="M35" s="462">
        <v>0</v>
      </c>
      <c r="N35" s="462">
        <v>0</v>
      </c>
      <c r="O35" s="462">
        <v>0</v>
      </c>
      <c r="P35" s="462">
        <v>0</v>
      </c>
      <c r="Q35" s="462">
        <v>0</v>
      </c>
      <c r="R35" s="462">
        <v>0</v>
      </c>
      <c r="S35" s="462">
        <v>0</v>
      </c>
      <c r="T35" s="462">
        <v>0</v>
      </c>
      <c r="U35" s="462">
        <v>0</v>
      </c>
      <c r="V35" s="462">
        <v>0</v>
      </c>
      <c r="W35" s="462">
        <v>0</v>
      </c>
      <c r="X35" s="462">
        <v>0</v>
      </c>
      <c r="Y35" s="462">
        <v>0</v>
      </c>
      <c r="Z35" s="462">
        <v>0</v>
      </c>
      <c r="AA35" s="462">
        <v>0</v>
      </c>
      <c r="AB35" s="462">
        <v>0</v>
      </c>
      <c r="AC35" s="462">
        <v>0</v>
      </c>
      <c r="AD35" s="462">
        <v>0</v>
      </c>
      <c r="AE35" s="462">
        <v>0</v>
      </c>
      <c r="AF35" s="462">
        <v>0</v>
      </c>
      <c r="AG35" s="462">
        <v>0</v>
      </c>
      <c r="AH35" s="462">
        <v>1.5700192131147541</v>
      </c>
      <c r="AI35" s="462">
        <v>2.0185961311475409</v>
      </c>
      <c r="AJ35" s="462">
        <v>2.5145194133333337</v>
      </c>
      <c r="AK35" s="462">
        <v>4.1943370570448213</v>
      </c>
      <c r="AL35" s="462">
        <v>6.0108461111111113</v>
      </c>
      <c r="AM35" s="462">
        <v>8.9534398012422383</v>
      </c>
      <c r="AN35" s="462">
        <v>11.366141948717949</v>
      </c>
      <c r="AO35" s="462">
        <v>12.40421998156682</v>
      </c>
      <c r="AP35" s="462">
        <v>13.377009744444447</v>
      </c>
      <c r="AQ35" s="624">
        <v>18.165157558712117</v>
      </c>
      <c r="AR35" s="462">
        <v>22.602176873111784</v>
      </c>
      <c r="AS35" s="462">
        <v>36.159565949999994</v>
      </c>
      <c r="AT35" s="462">
        <v>60.108176818985882</v>
      </c>
      <c r="AU35" s="462">
        <v>72.762087296663097</v>
      </c>
      <c r="AV35" s="462">
        <v>82.914424675073988</v>
      </c>
      <c r="AW35" s="462">
        <v>91.830058844770917</v>
      </c>
      <c r="AX35" s="462">
        <v>56.148000000000003</v>
      </c>
      <c r="AY35" s="462">
        <v>67.225999999999999</v>
      </c>
      <c r="AZ35" s="462">
        <v>72.277000000000001</v>
      </c>
      <c r="BA35" s="462">
        <v>71.974000000000004</v>
      </c>
      <c r="BB35" s="462">
        <v>72.932000000000002</v>
      </c>
      <c r="BC35" s="462">
        <v>57.133000000000003</v>
      </c>
      <c r="BD35" s="462">
        <v>70.122000000000014</v>
      </c>
      <c r="BE35" s="462">
        <v>82.59</v>
      </c>
      <c r="BF35" s="462">
        <v>93.134</v>
      </c>
      <c r="BG35" s="462">
        <v>93.677999999999997</v>
      </c>
      <c r="BH35" s="462">
        <v>81.264125641345288</v>
      </c>
      <c r="BI35" s="462">
        <v>55.384693315489791</v>
      </c>
      <c r="BJ35" s="462">
        <v>45.134255709744181</v>
      </c>
      <c r="BK35" s="462">
        <v>47.98515273892432</v>
      </c>
      <c r="BL35" s="462">
        <v>30.917424460086963</v>
      </c>
      <c r="BM35" s="462">
        <v>29.448977410320264</v>
      </c>
      <c r="BN35" s="462">
        <v>0</v>
      </c>
      <c r="BO35" s="462">
        <v>0</v>
      </c>
      <c r="BP35" s="462">
        <v>0</v>
      </c>
      <c r="BQ35" s="462">
        <v>0</v>
      </c>
      <c r="BR35" s="462">
        <v>0</v>
      </c>
      <c r="BS35" s="462">
        <v>0</v>
      </c>
      <c r="BT35" s="462">
        <v>0</v>
      </c>
      <c r="BU35" s="462">
        <v>0</v>
      </c>
      <c r="BV35" s="462">
        <v>0</v>
      </c>
      <c r="BW35" s="462">
        <v>0</v>
      </c>
      <c r="BX35" s="463">
        <v>0</v>
      </c>
      <c r="BY35" s="463">
        <v>0</v>
      </c>
      <c r="BZ35" s="463">
        <v>0</v>
      </c>
      <c r="CA35" s="463">
        <v>0</v>
      </c>
      <c r="CB35" s="463">
        <v>0</v>
      </c>
      <c r="CC35" s="463">
        <v>0</v>
      </c>
      <c r="CD35" s="463">
        <v>0</v>
      </c>
      <c r="CE35" s="463">
        <v>0</v>
      </c>
      <c r="CF35" s="463">
        <v>0</v>
      </c>
      <c r="CG35" s="463">
        <v>0</v>
      </c>
      <c r="CH35" s="464">
        <v>0</v>
      </c>
    </row>
    <row r="36" spans="1:86" s="51" customFormat="1" ht="25.5" customHeight="1" x14ac:dyDescent="0.25">
      <c r="B36" s="333" t="s">
        <v>940</v>
      </c>
      <c r="C36" s="515"/>
      <c r="D36" s="462"/>
      <c r="E36" s="462"/>
      <c r="F36" s="462"/>
      <c r="G36" s="462"/>
      <c r="H36" s="462"/>
      <c r="I36" s="462"/>
      <c r="J36" s="462"/>
      <c r="K36" s="462"/>
      <c r="L36" s="462"/>
      <c r="M36" s="462"/>
      <c r="N36" s="462"/>
      <c r="O36" s="462"/>
      <c r="P36" s="462"/>
      <c r="Q36" s="462"/>
      <c r="R36" s="462"/>
      <c r="S36" s="462"/>
      <c r="T36" s="462"/>
      <c r="U36" s="462"/>
      <c r="V36" s="462"/>
      <c r="W36" s="462"/>
      <c r="X36" s="462"/>
      <c r="Y36" s="462"/>
      <c r="Z36" s="462"/>
      <c r="AA36" s="462"/>
      <c r="AB36" s="462"/>
      <c r="AC36" s="462"/>
      <c r="AD36" s="462"/>
      <c r="AE36" s="462"/>
      <c r="AF36" s="462"/>
      <c r="AG36" s="462"/>
      <c r="AH36" s="462"/>
      <c r="AI36" s="462"/>
      <c r="AJ36" s="462"/>
      <c r="AK36" s="462"/>
      <c r="AL36" s="462"/>
      <c r="AM36" s="462"/>
      <c r="AN36" s="462"/>
      <c r="AO36" s="462"/>
      <c r="AP36" s="462"/>
      <c r="AQ36" s="624"/>
      <c r="AR36" s="462"/>
      <c r="AS36" s="462"/>
      <c r="AT36" s="462"/>
      <c r="AU36" s="462"/>
      <c r="AV36" s="462"/>
      <c r="AW36" s="462"/>
      <c r="AX36" s="462"/>
      <c r="AY36" s="462"/>
      <c r="AZ36" s="462"/>
      <c r="BA36" s="462"/>
      <c r="BB36" s="462"/>
      <c r="BC36" s="462"/>
      <c r="BD36" s="462"/>
      <c r="BE36" s="462"/>
      <c r="BF36" s="462"/>
      <c r="BG36" s="462"/>
      <c r="BH36" s="462"/>
      <c r="BI36" s="462"/>
      <c r="BJ36" s="462"/>
      <c r="BK36" s="462"/>
      <c r="BL36" s="462"/>
      <c r="BM36" s="462"/>
      <c r="BN36" s="462"/>
      <c r="BO36" s="462"/>
      <c r="BP36" s="462"/>
      <c r="BQ36" s="462"/>
      <c r="BR36" s="462"/>
      <c r="BS36" s="462"/>
      <c r="BT36" s="462"/>
      <c r="BU36" s="462"/>
      <c r="BV36" s="462"/>
      <c r="BW36" s="462"/>
      <c r="BX36" s="463"/>
      <c r="BY36" s="463"/>
      <c r="BZ36" s="463"/>
      <c r="CA36" s="463"/>
      <c r="CB36" s="463"/>
      <c r="CC36" s="463"/>
      <c r="CD36" s="463"/>
      <c r="CE36" s="463"/>
      <c r="CF36" s="463"/>
      <c r="CG36" s="463"/>
      <c r="CH36" s="464"/>
    </row>
    <row r="37" spans="1:86" s="51" customFormat="1" x14ac:dyDescent="0.25">
      <c r="B37" s="520" t="s">
        <v>941</v>
      </c>
      <c r="C37" s="515"/>
      <c r="D37" s="462">
        <v>0</v>
      </c>
      <c r="E37" s="462">
        <v>0</v>
      </c>
      <c r="F37" s="462">
        <v>0</v>
      </c>
      <c r="G37" s="462">
        <v>0</v>
      </c>
      <c r="H37" s="462">
        <v>0</v>
      </c>
      <c r="I37" s="462">
        <v>0</v>
      </c>
      <c r="J37" s="462">
        <v>0</v>
      </c>
      <c r="K37" s="462">
        <v>0</v>
      </c>
      <c r="L37" s="462">
        <v>0</v>
      </c>
      <c r="M37" s="462">
        <v>0</v>
      </c>
      <c r="N37" s="462">
        <v>0</v>
      </c>
      <c r="O37" s="462">
        <v>0</v>
      </c>
      <c r="P37" s="462">
        <v>0</v>
      </c>
      <c r="Q37" s="462">
        <v>0</v>
      </c>
      <c r="R37" s="462">
        <v>0</v>
      </c>
      <c r="S37" s="462">
        <v>0</v>
      </c>
      <c r="T37" s="462">
        <v>0</v>
      </c>
      <c r="U37" s="462">
        <v>0</v>
      </c>
      <c r="V37" s="462">
        <v>0</v>
      </c>
      <c r="W37" s="462">
        <v>0</v>
      </c>
      <c r="X37" s="462">
        <v>0</v>
      </c>
      <c r="Y37" s="462">
        <v>0</v>
      </c>
      <c r="Z37" s="462">
        <v>0</v>
      </c>
      <c r="AA37" s="462">
        <v>0</v>
      </c>
      <c r="AB37" s="462">
        <v>0</v>
      </c>
      <c r="AC37" s="462">
        <v>0</v>
      </c>
      <c r="AD37" s="462">
        <v>0</v>
      </c>
      <c r="AE37" s="462">
        <v>0</v>
      </c>
      <c r="AF37" s="462">
        <v>0</v>
      </c>
      <c r="AG37" s="462">
        <v>0</v>
      </c>
      <c r="AH37" s="462">
        <v>0</v>
      </c>
      <c r="AI37" s="462">
        <v>7.9208541951414011</v>
      </c>
      <c r="AJ37" s="462">
        <v>14.257537551254522</v>
      </c>
      <c r="AK37" s="462">
        <v>18.217964648825223</v>
      </c>
      <c r="AL37" s="462">
        <v>30.891331361051463</v>
      </c>
      <c r="AM37" s="462">
        <v>82.376883629470569</v>
      </c>
      <c r="AN37" s="462">
        <v>158.41708390282801</v>
      </c>
      <c r="AO37" s="462">
        <v>275.64572599092071</v>
      </c>
      <c r="AP37" s="462">
        <v>396.04270975706999</v>
      </c>
      <c r="AQ37" s="624">
        <v>531.48931649398799</v>
      </c>
      <c r="AR37" s="462">
        <v>695.45099833341499</v>
      </c>
      <c r="AS37" s="462">
        <v>875.25438856312473</v>
      </c>
      <c r="AT37" s="462">
        <v>1012.7680845889809</v>
      </c>
      <c r="AU37" s="462">
        <v>1284.9325956024427</v>
      </c>
      <c r="AV37" s="462">
        <v>1549.3917064717893</v>
      </c>
      <c r="AW37" s="462">
        <v>1694.465297394725</v>
      </c>
      <c r="AX37" s="462">
        <v>1703.4202564991706</v>
      </c>
      <c r="AY37" s="462">
        <v>1500.1314740626374</v>
      </c>
      <c r="AZ37" s="462">
        <v>1421.519831098472</v>
      </c>
      <c r="BA37" s="462">
        <v>1299.9456455967315</v>
      </c>
      <c r="BB37" s="462">
        <v>1181.8139462800841</v>
      </c>
      <c r="BC37" s="462">
        <v>1112.7124440704331</v>
      </c>
      <c r="BD37" s="462">
        <v>1077.816952234662</v>
      </c>
      <c r="BE37" s="462">
        <v>1056.9938777475572</v>
      </c>
      <c r="BF37" s="462">
        <v>607.92077511202979</v>
      </c>
      <c r="BG37" s="462">
        <v>239.26332801532695</v>
      </c>
      <c r="BH37" s="462">
        <v>0</v>
      </c>
      <c r="BI37" s="462">
        <v>0</v>
      </c>
      <c r="BJ37" s="462">
        <v>0</v>
      </c>
      <c r="BK37" s="462">
        <v>0</v>
      </c>
      <c r="BL37" s="462">
        <v>0</v>
      </c>
      <c r="BM37" s="462">
        <v>0</v>
      </c>
      <c r="BN37" s="462">
        <v>0</v>
      </c>
      <c r="BO37" s="462">
        <v>0</v>
      </c>
      <c r="BP37" s="462">
        <v>0</v>
      </c>
      <c r="BQ37" s="462">
        <v>0</v>
      </c>
      <c r="BR37" s="462">
        <v>0</v>
      </c>
      <c r="BS37" s="462">
        <v>0</v>
      </c>
      <c r="BT37" s="462">
        <v>0</v>
      </c>
      <c r="BU37" s="462">
        <v>0</v>
      </c>
      <c r="BV37" s="462">
        <v>0</v>
      </c>
      <c r="BW37" s="462">
        <v>0</v>
      </c>
      <c r="BX37" s="463">
        <v>0</v>
      </c>
      <c r="BY37" s="463">
        <v>0</v>
      </c>
      <c r="BZ37" s="463">
        <v>0</v>
      </c>
      <c r="CA37" s="463">
        <v>0</v>
      </c>
      <c r="CB37" s="463">
        <v>0</v>
      </c>
      <c r="CC37" s="463">
        <v>0</v>
      </c>
      <c r="CD37" s="463">
        <v>0</v>
      </c>
      <c r="CE37" s="463">
        <v>0</v>
      </c>
      <c r="CF37" s="463">
        <v>0</v>
      </c>
      <c r="CG37" s="463">
        <v>0</v>
      </c>
      <c r="CH37" s="464">
        <v>0</v>
      </c>
    </row>
    <row r="38" spans="1:86" s="51" customFormat="1" x14ac:dyDescent="0.25">
      <c r="B38" s="520" t="s">
        <v>942</v>
      </c>
      <c r="C38" s="515"/>
      <c r="D38" s="462">
        <v>0</v>
      </c>
      <c r="E38" s="462">
        <v>0</v>
      </c>
      <c r="F38" s="462">
        <v>0</v>
      </c>
      <c r="G38" s="462">
        <v>0</v>
      </c>
      <c r="H38" s="462">
        <v>0</v>
      </c>
      <c r="I38" s="462">
        <v>0</v>
      </c>
      <c r="J38" s="462">
        <v>0</v>
      </c>
      <c r="K38" s="462">
        <v>0</v>
      </c>
      <c r="L38" s="462">
        <v>0</v>
      </c>
      <c r="M38" s="462">
        <v>0</v>
      </c>
      <c r="N38" s="462">
        <v>0</v>
      </c>
      <c r="O38" s="462">
        <v>0</v>
      </c>
      <c r="P38" s="462">
        <v>0</v>
      </c>
      <c r="Q38" s="462">
        <v>0</v>
      </c>
      <c r="R38" s="462">
        <v>0</v>
      </c>
      <c r="S38" s="462">
        <v>0</v>
      </c>
      <c r="T38" s="462">
        <v>0</v>
      </c>
      <c r="U38" s="462">
        <v>0</v>
      </c>
      <c r="V38" s="462">
        <v>0</v>
      </c>
      <c r="W38" s="462">
        <v>0</v>
      </c>
      <c r="X38" s="462">
        <v>0</v>
      </c>
      <c r="Y38" s="462">
        <v>0</v>
      </c>
      <c r="Z38" s="462">
        <v>0</v>
      </c>
      <c r="AA38" s="462">
        <v>0</v>
      </c>
      <c r="AB38" s="462">
        <v>0</v>
      </c>
      <c r="AC38" s="462">
        <v>0</v>
      </c>
      <c r="AD38" s="462">
        <v>0</v>
      </c>
      <c r="AE38" s="462">
        <v>0</v>
      </c>
      <c r="AF38" s="462">
        <v>0</v>
      </c>
      <c r="AG38" s="462">
        <v>0</v>
      </c>
      <c r="AH38" s="462">
        <v>0</v>
      </c>
      <c r="AI38" s="462">
        <v>2.0791458048585989</v>
      </c>
      <c r="AJ38" s="462">
        <v>3.7424624487454778</v>
      </c>
      <c r="AK38" s="462">
        <v>4.7820353511747768</v>
      </c>
      <c r="AL38" s="462">
        <v>8.1086686389485365</v>
      </c>
      <c r="AM38" s="462">
        <v>21.623116370529431</v>
      </c>
      <c r="AN38" s="462">
        <v>41.582916097171989</v>
      </c>
      <c r="AO38" s="462">
        <v>72.35427400907929</v>
      </c>
      <c r="AP38" s="462">
        <v>103.95729024293001</v>
      </c>
      <c r="AQ38" s="624">
        <v>139.51068350601201</v>
      </c>
      <c r="AR38" s="462">
        <v>182.54900166658501</v>
      </c>
      <c r="AS38" s="462">
        <v>229.74561143687527</v>
      </c>
      <c r="AT38" s="462">
        <v>251.9138825897187</v>
      </c>
      <c r="AU38" s="462">
        <v>322.46952062524298</v>
      </c>
      <c r="AV38" s="462">
        <v>389.73388162224228</v>
      </c>
      <c r="AW38" s="462">
        <v>462.72661970850959</v>
      </c>
      <c r="AX38" s="462">
        <v>478.80049192921024</v>
      </c>
      <c r="AY38" s="462">
        <v>480.76420050781519</v>
      </c>
      <c r="AZ38" s="462">
        <v>487.18098724935635</v>
      </c>
      <c r="BA38" s="462">
        <v>493.93324999863</v>
      </c>
      <c r="BB38" s="462">
        <v>496.25659195105163</v>
      </c>
      <c r="BC38" s="462">
        <v>496.5127764741809</v>
      </c>
      <c r="BD38" s="462">
        <v>485.25471579187501</v>
      </c>
      <c r="BE38" s="462">
        <v>489.04849039406668</v>
      </c>
      <c r="BF38" s="462">
        <v>147.12428187369665</v>
      </c>
      <c r="BG38" s="462">
        <v>64.975747559198723</v>
      </c>
      <c r="BH38" s="462">
        <v>0</v>
      </c>
      <c r="BI38" s="462">
        <v>0</v>
      </c>
      <c r="BJ38" s="462">
        <v>0</v>
      </c>
      <c r="BK38" s="462">
        <v>0</v>
      </c>
      <c r="BL38" s="462">
        <v>0</v>
      </c>
      <c r="BM38" s="462">
        <v>0</v>
      </c>
      <c r="BN38" s="462">
        <v>0</v>
      </c>
      <c r="BO38" s="462">
        <v>0</v>
      </c>
      <c r="BP38" s="462">
        <v>0</v>
      </c>
      <c r="BQ38" s="462">
        <v>0</v>
      </c>
      <c r="BR38" s="462">
        <v>0</v>
      </c>
      <c r="BS38" s="462">
        <v>0</v>
      </c>
      <c r="BT38" s="462">
        <v>0</v>
      </c>
      <c r="BU38" s="462">
        <v>0</v>
      </c>
      <c r="BV38" s="462">
        <v>0</v>
      </c>
      <c r="BW38" s="462">
        <v>0</v>
      </c>
      <c r="BX38" s="463">
        <v>0</v>
      </c>
      <c r="BY38" s="463">
        <v>0</v>
      </c>
      <c r="BZ38" s="463">
        <v>0</v>
      </c>
      <c r="CA38" s="463">
        <v>0</v>
      </c>
      <c r="CB38" s="463">
        <v>0</v>
      </c>
      <c r="CC38" s="463">
        <v>0</v>
      </c>
      <c r="CD38" s="463">
        <v>0</v>
      </c>
      <c r="CE38" s="463">
        <v>0</v>
      </c>
      <c r="CF38" s="463">
        <v>0</v>
      </c>
      <c r="CG38" s="463">
        <v>0</v>
      </c>
      <c r="CH38" s="464">
        <v>0</v>
      </c>
    </row>
    <row r="39" spans="1:86" s="51" customFormat="1" ht="41.25" customHeight="1" x14ac:dyDescent="0.25">
      <c r="B39" s="626" t="s">
        <v>943</v>
      </c>
      <c r="C39" s="74"/>
      <c r="D39" s="462">
        <f t="shared" ref="D39:BO39" si="13">SUM(D40:D45)</f>
        <v>0</v>
      </c>
      <c r="E39" s="462">
        <f t="shared" si="13"/>
        <v>0</v>
      </c>
      <c r="F39" s="462">
        <f t="shared" si="13"/>
        <v>0</v>
      </c>
      <c r="G39" s="462">
        <f t="shared" si="13"/>
        <v>0</v>
      </c>
      <c r="H39" s="462">
        <f t="shared" si="13"/>
        <v>0</v>
      </c>
      <c r="I39" s="462">
        <f t="shared" si="13"/>
        <v>0</v>
      </c>
      <c r="J39" s="462">
        <f t="shared" si="13"/>
        <v>0</v>
      </c>
      <c r="K39" s="462">
        <f t="shared" si="13"/>
        <v>0</v>
      </c>
      <c r="L39" s="462">
        <f t="shared" si="13"/>
        <v>0</v>
      </c>
      <c r="M39" s="462">
        <f t="shared" si="13"/>
        <v>0</v>
      </c>
      <c r="N39" s="462">
        <f t="shared" si="13"/>
        <v>0</v>
      </c>
      <c r="O39" s="462">
        <f t="shared" si="13"/>
        <v>0</v>
      </c>
      <c r="P39" s="462">
        <f t="shared" si="13"/>
        <v>0</v>
      </c>
      <c r="Q39" s="462">
        <f t="shared" si="13"/>
        <v>0</v>
      </c>
      <c r="R39" s="462">
        <f t="shared" si="13"/>
        <v>0</v>
      </c>
      <c r="S39" s="462">
        <f t="shared" si="13"/>
        <v>0</v>
      </c>
      <c r="T39" s="462">
        <f t="shared" si="13"/>
        <v>0</v>
      </c>
      <c r="U39" s="462">
        <f t="shared" si="13"/>
        <v>0</v>
      </c>
      <c r="V39" s="462">
        <f t="shared" si="13"/>
        <v>0</v>
      </c>
      <c r="W39" s="462">
        <f t="shared" si="13"/>
        <v>0</v>
      </c>
      <c r="X39" s="462">
        <f t="shared" si="13"/>
        <v>0</v>
      </c>
      <c r="Y39" s="462">
        <f t="shared" si="13"/>
        <v>0</v>
      </c>
      <c r="Z39" s="462">
        <f t="shared" si="13"/>
        <v>0</v>
      </c>
      <c r="AA39" s="462">
        <f t="shared" si="13"/>
        <v>0</v>
      </c>
      <c r="AB39" s="462">
        <f t="shared" si="13"/>
        <v>0</v>
      </c>
      <c r="AC39" s="462">
        <f t="shared" si="13"/>
        <v>0</v>
      </c>
      <c r="AD39" s="462">
        <f t="shared" si="13"/>
        <v>0</v>
      </c>
      <c r="AE39" s="462">
        <f t="shared" si="13"/>
        <v>0</v>
      </c>
      <c r="AF39" s="462">
        <f t="shared" si="13"/>
        <v>0</v>
      </c>
      <c r="AG39" s="462">
        <f t="shared" si="13"/>
        <v>0</v>
      </c>
      <c r="AH39" s="462">
        <f t="shared" si="13"/>
        <v>1273.4937362036569</v>
      </c>
      <c r="AI39" s="462">
        <f t="shared" si="13"/>
        <v>1362.9195440000001</v>
      </c>
      <c r="AJ39" s="462">
        <f t="shared" si="13"/>
        <v>1751.1143538461538</v>
      </c>
      <c r="AK39" s="462">
        <f t="shared" si="13"/>
        <v>2657.6854694999993</v>
      </c>
      <c r="AL39" s="462">
        <f t="shared" si="13"/>
        <v>3817.5333942499997</v>
      </c>
      <c r="AM39" s="462">
        <f t="shared" si="13"/>
        <v>4605.0374345</v>
      </c>
      <c r="AN39" s="462">
        <f t="shared" si="13"/>
        <v>5249.22940225</v>
      </c>
      <c r="AO39" s="462">
        <f t="shared" si="13"/>
        <v>5925.880287285715</v>
      </c>
      <c r="AP39" s="462">
        <f t="shared" si="13"/>
        <v>6219.4244389333326</v>
      </c>
      <c r="AQ39" s="624">
        <f t="shared" si="13"/>
        <v>5993.7093669999995</v>
      </c>
      <c r="AR39" s="462">
        <f t="shared" si="13"/>
        <v>5381.6140466666675</v>
      </c>
      <c r="AS39" s="462">
        <f t="shared" si="13"/>
        <v>5152.8057166666667</v>
      </c>
      <c r="AT39" s="462">
        <f t="shared" si="13"/>
        <v>6029.1884084879675</v>
      </c>
      <c r="AU39" s="462">
        <f t="shared" si="13"/>
        <v>7954.5646282840453</v>
      </c>
      <c r="AV39" s="462">
        <f t="shared" si="13"/>
        <v>10261.900401572635</v>
      </c>
      <c r="AW39" s="462">
        <f t="shared" si="13"/>
        <v>11080.553460896766</v>
      </c>
      <c r="AX39" s="462">
        <f t="shared" si="13"/>
        <v>11418.910251571619</v>
      </c>
      <c r="AY39" s="462">
        <f t="shared" si="13"/>
        <v>11967.287325429546</v>
      </c>
      <c r="AZ39" s="462">
        <f t="shared" si="13"/>
        <v>10097.751701478743</v>
      </c>
      <c r="BA39" s="462">
        <f t="shared" si="13"/>
        <v>8016.9571044046406</v>
      </c>
      <c r="BB39" s="462">
        <f t="shared" si="13"/>
        <v>7952.0924617688634</v>
      </c>
      <c r="BC39" s="462">
        <f t="shared" si="13"/>
        <v>8089.0907794553859</v>
      </c>
      <c r="BD39" s="462">
        <f t="shared" si="13"/>
        <v>8613.6913319734631</v>
      </c>
      <c r="BE39" s="462">
        <f t="shared" si="13"/>
        <v>9229.7977512705475</v>
      </c>
      <c r="BF39" s="462">
        <f t="shared" si="13"/>
        <v>9827.2626539668727</v>
      </c>
      <c r="BG39" s="462">
        <f t="shared" si="13"/>
        <v>8801.9901768454038</v>
      </c>
      <c r="BH39" s="462">
        <f t="shared" si="13"/>
        <v>6750.9129999999996</v>
      </c>
      <c r="BI39" s="462">
        <f t="shared" si="13"/>
        <v>6623.9960046050001</v>
      </c>
      <c r="BJ39" s="462">
        <f t="shared" si="13"/>
        <v>6788.7708489099996</v>
      </c>
      <c r="BK39" s="462">
        <f t="shared" si="13"/>
        <v>7290.4738887753138</v>
      </c>
      <c r="BL39" s="462">
        <f t="shared" si="13"/>
        <v>7229.0433295422663</v>
      </c>
      <c r="BM39" s="462">
        <f t="shared" si="13"/>
        <v>7496.6114745917403</v>
      </c>
      <c r="BN39" s="462">
        <f t="shared" si="13"/>
        <v>0</v>
      </c>
      <c r="BO39" s="462">
        <f t="shared" si="13"/>
        <v>0</v>
      </c>
      <c r="BP39" s="462">
        <f t="shared" ref="BP39:CH39" si="14">SUM(BP40:BP45)</f>
        <v>0</v>
      </c>
      <c r="BQ39" s="462">
        <f t="shared" si="14"/>
        <v>0</v>
      </c>
      <c r="BR39" s="462">
        <f t="shared" si="14"/>
        <v>0</v>
      </c>
      <c r="BS39" s="462">
        <f t="shared" si="14"/>
        <v>0</v>
      </c>
      <c r="BT39" s="462">
        <f t="shared" si="14"/>
        <v>0</v>
      </c>
      <c r="BU39" s="462">
        <f t="shared" si="14"/>
        <v>0</v>
      </c>
      <c r="BV39" s="462">
        <f t="shared" si="14"/>
        <v>0</v>
      </c>
      <c r="BW39" s="462">
        <f t="shared" si="14"/>
        <v>0</v>
      </c>
      <c r="BX39" s="463">
        <f t="shared" si="14"/>
        <v>0</v>
      </c>
      <c r="BY39" s="463">
        <f t="shared" si="14"/>
        <v>0</v>
      </c>
      <c r="BZ39" s="463">
        <f t="shared" si="14"/>
        <v>0</v>
      </c>
      <c r="CA39" s="463">
        <f t="shared" si="14"/>
        <v>0</v>
      </c>
      <c r="CB39" s="463">
        <f t="shared" si="14"/>
        <v>0</v>
      </c>
      <c r="CC39" s="463">
        <f t="shared" si="14"/>
        <v>0</v>
      </c>
      <c r="CD39" s="463">
        <f t="shared" si="14"/>
        <v>0</v>
      </c>
      <c r="CE39" s="463">
        <f t="shared" si="14"/>
        <v>0</v>
      </c>
      <c r="CF39" s="463">
        <f t="shared" si="14"/>
        <v>0</v>
      </c>
      <c r="CG39" s="463">
        <f t="shared" si="14"/>
        <v>0</v>
      </c>
      <c r="CH39" s="464">
        <f t="shared" si="14"/>
        <v>0</v>
      </c>
    </row>
    <row r="40" spans="1:86" s="51" customFormat="1" x14ac:dyDescent="0.25">
      <c r="B40" s="238" t="s">
        <v>935</v>
      </c>
      <c r="C40" s="72"/>
      <c r="D40" s="462">
        <f t="shared" ref="D40:BM40" si="15">D23-D30</f>
        <v>0</v>
      </c>
      <c r="E40" s="462">
        <f t="shared" si="15"/>
        <v>0</v>
      </c>
      <c r="F40" s="462">
        <f t="shared" si="15"/>
        <v>0</v>
      </c>
      <c r="G40" s="462">
        <f t="shared" si="15"/>
        <v>0</v>
      </c>
      <c r="H40" s="462">
        <f t="shared" si="15"/>
        <v>0</v>
      </c>
      <c r="I40" s="462">
        <f t="shared" si="15"/>
        <v>0</v>
      </c>
      <c r="J40" s="462">
        <f t="shared" si="15"/>
        <v>0</v>
      </c>
      <c r="K40" s="462">
        <f t="shared" si="15"/>
        <v>0</v>
      </c>
      <c r="L40" s="462">
        <f t="shared" si="15"/>
        <v>0</v>
      </c>
      <c r="M40" s="462">
        <f t="shared" si="15"/>
        <v>0</v>
      </c>
      <c r="N40" s="462">
        <f t="shared" si="15"/>
        <v>0</v>
      </c>
      <c r="O40" s="462">
        <f t="shared" si="15"/>
        <v>0</v>
      </c>
      <c r="P40" s="462">
        <f t="shared" si="15"/>
        <v>0</v>
      </c>
      <c r="Q40" s="462">
        <f t="shared" si="15"/>
        <v>0</v>
      </c>
      <c r="R40" s="462">
        <f t="shared" si="15"/>
        <v>0</v>
      </c>
      <c r="S40" s="462">
        <f t="shared" si="15"/>
        <v>0</v>
      </c>
      <c r="T40" s="462">
        <f t="shared" si="15"/>
        <v>0</v>
      </c>
      <c r="U40" s="462">
        <f t="shared" si="15"/>
        <v>0</v>
      </c>
      <c r="V40" s="462">
        <f t="shared" si="15"/>
        <v>0</v>
      </c>
      <c r="W40" s="462">
        <f t="shared" si="15"/>
        <v>0</v>
      </c>
      <c r="X40" s="462">
        <f t="shared" si="15"/>
        <v>0</v>
      </c>
      <c r="Y40" s="462">
        <f t="shared" si="15"/>
        <v>0</v>
      </c>
      <c r="Z40" s="462">
        <f t="shared" si="15"/>
        <v>0</v>
      </c>
      <c r="AA40" s="462">
        <f t="shared" si="15"/>
        <v>0</v>
      </c>
      <c r="AB40" s="462">
        <f t="shared" si="15"/>
        <v>0</v>
      </c>
      <c r="AC40" s="462">
        <f t="shared" si="15"/>
        <v>0</v>
      </c>
      <c r="AD40" s="462">
        <f t="shared" si="15"/>
        <v>0</v>
      </c>
      <c r="AE40" s="462">
        <f t="shared" si="15"/>
        <v>0</v>
      </c>
      <c r="AF40" s="462">
        <f t="shared" si="15"/>
        <v>0</v>
      </c>
      <c r="AG40" s="462">
        <f t="shared" si="15"/>
        <v>0</v>
      </c>
      <c r="AH40" s="462">
        <f t="shared" si="15"/>
        <v>421.52873383365204</v>
      </c>
      <c r="AI40" s="462">
        <f t="shared" si="15"/>
        <v>428.076753</v>
      </c>
      <c r="AJ40" s="462">
        <f t="shared" si="15"/>
        <v>660.61226599999998</v>
      </c>
      <c r="AK40" s="462">
        <f t="shared" si="15"/>
        <v>1264.965091</v>
      </c>
      <c r="AL40" s="462">
        <f t="shared" si="15"/>
        <v>2209.4104600000001</v>
      </c>
      <c r="AM40" s="462">
        <f t="shared" si="15"/>
        <v>2825.5711942500002</v>
      </c>
      <c r="AN40" s="462">
        <f t="shared" si="15"/>
        <v>3220.5594852500003</v>
      </c>
      <c r="AO40" s="462">
        <f t="shared" si="15"/>
        <v>3645.8768322857145</v>
      </c>
      <c r="AP40" s="462">
        <f t="shared" si="15"/>
        <v>3761.7295313333334</v>
      </c>
      <c r="AQ40" s="624">
        <f t="shared" si="15"/>
        <v>3448.8278886666667</v>
      </c>
      <c r="AR40" s="462">
        <f t="shared" si="15"/>
        <v>2611.4259440000001</v>
      </c>
      <c r="AS40" s="462">
        <f t="shared" si="15"/>
        <v>2276.3142769999999</v>
      </c>
      <c r="AT40" s="462">
        <f t="shared" si="15"/>
        <v>2563.941902</v>
      </c>
      <c r="AU40" s="462">
        <f t="shared" si="15"/>
        <v>3636.3055476666668</v>
      </c>
      <c r="AV40" s="462">
        <f t="shared" si="15"/>
        <v>4663.306947</v>
      </c>
      <c r="AW40" s="462">
        <f t="shared" si="15"/>
        <v>4967.275426666667</v>
      </c>
      <c r="AX40" s="462">
        <f t="shared" si="15"/>
        <v>4363</v>
      </c>
      <c r="AY40" s="462">
        <f t="shared" si="15"/>
        <v>4163</v>
      </c>
      <c r="AZ40" s="462">
        <f t="shared" si="15"/>
        <v>2083.2845198265732</v>
      </c>
      <c r="BA40" s="462">
        <f t="shared" si="15"/>
        <v>0</v>
      </c>
      <c r="BB40" s="462">
        <f t="shared" si="15"/>
        <v>0</v>
      </c>
      <c r="BC40" s="462">
        <f t="shared" si="15"/>
        <v>0</v>
      </c>
      <c r="BD40" s="462">
        <f t="shared" si="15"/>
        <v>0</v>
      </c>
      <c r="BE40" s="462">
        <f t="shared" si="15"/>
        <v>0</v>
      </c>
      <c r="BF40" s="462">
        <f t="shared" si="15"/>
        <v>0</v>
      </c>
      <c r="BG40" s="462">
        <f t="shared" si="15"/>
        <v>0</v>
      </c>
      <c r="BH40" s="462">
        <f t="shared" si="15"/>
        <v>0</v>
      </c>
      <c r="BI40" s="462">
        <f t="shared" si="15"/>
        <v>0</v>
      </c>
      <c r="BJ40" s="462">
        <f t="shared" si="15"/>
        <v>0</v>
      </c>
      <c r="BK40" s="462">
        <f t="shared" si="15"/>
        <v>0</v>
      </c>
      <c r="BL40" s="462">
        <f t="shared" si="15"/>
        <v>0</v>
      </c>
      <c r="BM40" s="462">
        <f t="shared" si="15"/>
        <v>0</v>
      </c>
      <c r="BN40" s="462"/>
      <c r="BO40" s="462"/>
      <c r="BP40" s="462"/>
      <c r="BQ40" s="462"/>
      <c r="BR40" s="462"/>
      <c r="BS40" s="462"/>
      <c r="BT40" s="462"/>
      <c r="BU40" s="462"/>
      <c r="BV40" s="462"/>
      <c r="BW40" s="462"/>
      <c r="BX40" s="463"/>
      <c r="BY40" s="463"/>
      <c r="BZ40" s="463"/>
      <c r="CA40" s="463"/>
      <c r="CB40" s="463"/>
      <c r="CC40" s="463"/>
      <c r="CD40" s="463"/>
      <c r="CE40" s="463"/>
      <c r="CF40" s="463"/>
      <c r="CG40" s="463"/>
      <c r="CH40" s="464"/>
    </row>
    <row r="41" spans="1:86" s="51" customFormat="1" x14ac:dyDescent="0.25">
      <c r="B41" s="238" t="s">
        <v>936</v>
      </c>
      <c r="C41" s="72"/>
      <c r="D41" s="462">
        <f t="shared" ref="D41:BM42" si="16">D24-D31-D37</f>
        <v>0</v>
      </c>
      <c r="E41" s="462">
        <f t="shared" si="16"/>
        <v>0</v>
      </c>
      <c r="F41" s="462">
        <f t="shared" si="16"/>
        <v>0</v>
      </c>
      <c r="G41" s="462">
        <f t="shared" si="16"/>
        <v>0</v>
      </c>
      <c r="H41" s="462">
        <f t="shared" si="16"/>
        <v>0</v>
      </c>
      <c r="I41" s="462">
        <f t="shared" si="16"/>
        <v>0</v>
      </c>
      <c r="J41" s="462">
        <f t="shared" si="16"/>
        <v>0</v>
      </c>
      <c r="K41" s="462">
        <f t="shared" si="16"/>
        <v>0</v>
      </c>
      <c r="L41" s="462">
        <f t="shared" si="16"/>
        <v>0</v>
      </c>
      <c r="M41" s="462">
        <f t="shared" si="16"/>
        <v>0</v>
      </c>
      <c r="N41" s="462">
        <f t="shared" si="16"/>
        <v>0</v>
      </c>
      <c r="O41" s="462">
        <f t="shared" si="16"/>
        <v>0</v>
      </c>
      <c r="P41" s="462">
        <f t="shared" si="16"/>
        <v>0</v>
      </c>
      <c r="Q41" s="462">
        <f t="shared" si="16"/>
        <v>0</v>
      </c>
      <c r="R41" s="462">
        <f t="shared" si="16"/>
        <v>0</v>
      </c>
      <c r="S41" s="462">
        <f t="shared" si="16"/>
        <v>0</v>
      </c>
      <c r="T41" s="462">
        <f t="shared" si="16"/>
        <v>0</v>
      </c>
      <c r="U41" s="462">
        <f t="shared" si="16"/>
        <v>0</v>
      </c>
      <c r="V41" s="462">
        <f t="shared" si="16"/>
        <v>0</v>
      </c>
      <c r="W41" s="462">
        <f t="shared" si="16"/>
        <v>0</v>
      </c>
      <c r="X41" s="462">
        <f t="shared" si="16"/>
        <v>0</v>
      </c>
      <c r="Y41" s="462">
        <f t="shared" si="16"/>
        <v>0</v>
      </c>
      <c r="Z41" s="462">
        <f t="shared" si="16"/>
        <v>0</v>
      </c>
      <c r="AA41" s="462">
        <f t="shared" si="16"/>
        <v>0</v>
      </c>
      <c r="AB41" s="462">
        <f t="shared" si="16"/>
        <v>0</v>
      </c>
      <c r="AC41" s="462">
        <f t="shared" si="16"/>
        <v>0</v>
      </c>
      <c r="AD41" s="462">
        <f t="shared" si="16"/>
        <v>0</v>
      </c>
      <c r="AE41" s="462">
        <f t="shared" si="16"/>
        <v>0</v>
      </c>
      <c r="AF41" s="462">
        <f t="shared" si="16"/>
        <v>0</v>
      </c>
      <c r="AG41" s="462">
        <f t="shared" si="16"/>
        <v>0</v>
      </c>
      <c r="AH41" s="462">
        <f t="shared" si="16"/>
        <v>558.19701834134617</v>
      </c>
      <c r="AI41" s="462">
        <f t="shared" si="16"/>
        <v>612.96139080485864</v>
      </c>
      <c r="AJ41" s="462">
        <f t="shared" si="16"/>
        <v>710.32522475643782</v>
      </c>
      <c r="AK41" s="462">
        <f t="shared" si="16"/>
        <v>902.85950535117468</v>
      </c>
      <c r="AL41" s="462">
        <f t="shared" si="16"/>
        <v>904.9506756389485</v>
      </c>
      <c r="AM41" s="462">
        <f t="shared" si="16"/>
        <v>897.80233662052933</v>
      </c>
      <c r="AN41" s="462">
        <f t="shared" si="16"/>
        <v>1024.605697097172</v>
      </c>
      <c r="AO41" s="462">
        <f t="shared" si="16"/>
        <v>1089.3438834376507</v>
      </c>
      <c r="AP41" s="462">
        <f t="shared" si="16"/>
        <v>1055.7391735762633</v>
      </c>
      <c r="AQ41" s="624">
        <f t="shared" si="16"/>
        <v>1031.3259005060122</v>
      </c>
      <c r="AR41" s="462">
        <f t="shared" si="16"/>
        <v>1138.1505813332519</v>
      </c>
      <c r="AS41" s="462">
        <f t="shared" si="16"/>
        <v>1151.5800327702086</v>
      </c>
      <c r="AT41" s="462">
        <f t="shared" si="16"/>
        <v>1264.9928467443524</v>
      </c>
      <c r="AU41" s="462">
        <f t="shared" si="16"/>
        <v>1439.8939693975572</v>
      </c>
      <c r="AV41" s="462">
        <f t="shared" si="16"/>
        <v>2139.8142028615439</v>
      </c>
      <c r="AW41" s="462">
        <f t="shared" si="16"/>
        <v>2201.1896462719415</v>
      </c>
      <c r="AX41" s="462">
        <f t="shared" si="16"/>
        <v>2222.1157435008295</v>
      </c>
      <c r="AY41" s="462">
        <f t="shared" si="16"/>
        <v>2341.0075259373625</v>
      </c>
      <c r="AZ41" s="462">
        <f t="shared" si="16"/>
        <v>2342.7761689015279</v>
      </c>
      <c r="BA41" s="462">
        <f t="shared" si="16"/>
        <v>2421.4223544032684</v>
      </c>
      <c r="BB41" s="462">
        <f t="shared" si="16"/>
        <v>2384.0520537199159</v>
      </c>
      <c r="BC41" s="462">
        <f t="shared" si="16"/>
        <v>2613.2515559295671</v>
      </c>
      <c r="BD41" s="462">
        <f t="shared" si="16"/>
        <v>2954.0410477653381</v>
      </c>
      <c r="BE41" s="462">
        <f t="shared" si="16"/>
        <v>3359.0701222524431</v>
      </c>
      <c r="BF41" s="462">
        <f t="shared" si="16"/>
        <v>3797.17622488797</v>
      </c>
      <c r="BG41" s="462">
        <f t="shared" si="16"/>
        <v>2231.5586719846729</v>
      </c>
      <c r="BH41" s="462">
        <f t="shared" si="16"/>
        <v>128.69800000000001</v>
      </c>
      <c r="BI41" s="462">
        <f t="shared" si="16"/>
        <v>82.284999999999997</v>
      </c>
      <c r="BJ41" s="462">
        <f t="shared" si="16"/>
        <v>86.180999999999997</v>
      </c>
      <c r="BK41" s="462">
        <f t="shared" si="16"/>
        <v>88.078000000000003</v>
      </c>
      <c r="BL41" s="462">
        <f t="shared" si="16"/>
        <v>90.198999999999998</v>
      </c>
      <c r="BM41" s="462">
        <f t="shared" si="16"/>
        <v>96.241</v>
      </c>
      <c r="BN41" s="462"/>
      <c r="BO41" s="462"/>
      <c r="BP41" s="462"/>
      <c r="BQ41" s="462"/>
      <c r="BR41" s="462"/>
      <c r="BS41" s="462"/>
      <c r="BT41" s="462"/>
      <c r="BU41" s="462"/>
      <c r="BV41" s="462"/>
      <c r="BW41" s="462"/>
      <c r="BX41" s="463"/>
      <c r="BY41" s="463"/>
      <c r="BZ41" s="463"/>
      <c r="CA41" s="463"/>
      <c r="CB41" s="463"/>
      <c r="CC41" s="463"/>
      <c r="CD41" s="463"/>
      <c r="CE41" s="463"/>
      <c r="CF41" s="463"/>
      <c r="CG41" s="463"/>
      <c r="CH41" s="464"/>
    </row>
    <row r="42" spans="1:86" s="51" customFormat="1" x14ac:dyDescent="0.25">
      <c r="B42" s="238" t="s">
        <v>827</v>
      </c>
      <c r="C42" s="72"/>
      <c r="D42" s="462">
        <f t="shared" si="16"/>
        <v>0</v>
      </c>
      <c r="E42" s="462">
        <f t="shared" si="16"/>
        <v>0</v>
      </c>
      <c r="F42" s="462">
        <f t="shared" si="16"/>
        <v>0</v>
      </c>
      <c r="G42" s="462">
        <f t="shared" si="16"/>
        <v>0</v>
      </c>
      <c r="H42" s="462">
        <f t="shared" si="16"/>
        <v>0</v>
      </c>
      <c r="I42" s="462">
        <f t="shared" si="16"/>
        <v>0</v>
      </c>
      <c r="J42" s="462">
        <f t="shared" si="16"/>
        <v>0</v>
      </c>
      <c r="K42" s="462">
        <f t="shared" si="16"/>
        <v>0</v>
      </c>
      <c r="L42" s="462">
        <f t="shared" si="16"/>
        <v>0</v>
      </c>
      <c r="M42" s="462">
        <f t="shared" si="16"/>
        <v>0</v>
      </c>
      <c r="N42" s="462">
        <f t="shared" si="16"/>
        <v>0</v>
      </c>
      <c r="O42" s="462">
        <f t="shared" si="16"/>
        <v>0</v>
      </c>
      <c r="P42" s="462">
        <f t="shared" si="16"/>
        <v>0</v>
      </c>
      <c r="Q42" s="462">
        <f t="shared" si="16"/>
        <v>0</v>
      </c>
      <c r="R42" s="462">
        <f t="shared" si="16"/>
        <v>0</v>
      </c>
      <c r="S42" s="462">
        <f t="shared" si="16"/>
        <v>0</v>
      </c>
      <c r="T42" s="462">
        <f t="shared" si="16"/>
        <v>0</v>
      </c>
      <c r="U42" s="462">
        <f t="shared" si="16"/>
        <v>0</v>
      </c>
      <c r="V42" s="462">
        <f t="shared" si="16"/>
        <v>0</v>
      </c>
      <c r="W42" s="462">
        <f t="shared" si="16"/>
        <v>0</v>
      </c>
      <c r="X42" s="462">
        <f t="shared" si="16"/>
        <v>0</v>
      </c>
      <c r="Y42" s="462">
        <f t="shared" si="16"/>
        <v>0</v>
      </c>
      <c r="Z42" s="462">
        <f t="shared" si="16"/>
        <v>0</v>
      </c>
      <c r="AA42" s="462">
        <f t="shared" si="16"/>
        <v>0</v>
      </c>
      <c r="AB42" s="462">
        <f t="shared" si="16"/>
        <v>0</v>
      </c>
      <c r="AC42" s="462">
        <f t="shared" si="16"/>
        <v>0</v>
      </c>
      <c r="AD42" s="462">
        <f t="shared" si="16"/>
        <v>0</v>
      </c>
      <c r="AE42" s="462">
        <f t="shared" si="16"/>
        <v>0</v>
      </c>
      <c r="AF42" s="462">
        <f t="shared" si="16"/>
        <v>0</v>
      </c>
      <c r="AG42" s="462">
        <f t="shared" si="16"/>
        <v>0</v>
      </c>
      <c r="AH42" s="462">
        <f t="shared" si="16"/>
        <v>93.806505964285719</v>
      </c>
      <c r="AI42" s="462">
        <f t="shared" si="16"/>
        <v>104.0453861951414</v>
      </c>
      <c r="AJ42" s="462">
        <f t="shared" si="16"/>
        <v>120.80808955125451</v>
      </c>
      <c r="AK42" s="462">
        <f t="shared" si="16"/>
        <v>138.44444914882521</v>
      </c>
      <c r="AL42" s="462">
        <f t="shared" si="16"/>
        <v>181.78647286105146</v>
      </c>
      <c r="AM42" s="462">
        <f t="shared" si="16"/>
        <v>199.52941462947058</v>
      </c>
      <c r="AN42" s="462">
        <f t="shared" si="16"/>
        <v>215.83257240282799</v>
      </c>
      <c r="AO42" s="462">
        <f t="shared" si="16"/>
        <v>243.32679613377786</v>
      </c>
      <c r="AP42" s="462">
        <f t="shared" si="16"/>
        <v>286.83780135706996</v>
      </c>
      <c r="AQ42" s="624">
        <f t="shared" si="16"/>
        <v>282.671405493988</v>
      </c>
      <c r="AR42" s="462">
        <f t="shared" si="16"/>
        <v>375.87427133341498</v>
      </c>
      <c r="AS42" s="462">
        <f t="shared" si="16"/>
        <v>430.11184789645802</v>
      </c>
      <c r="AT42" s="462">
        <f t="shared" si="16"/>
        <v>595.96645641028135</v>
      </c>
      <c r="AU42" s="462">
        <f t="shared" si="16"/>
        <v>677.0004700414238</v>
      </c>
      <c r="AV42" s="462">
        <f t="shared" si="16"/>
        <v>1053.0353483777578</v>
      </c>
      <c r="AW42" s="462">
        <f t="shared" si="16"/>
        <v>1376.1966682914904</v>
      </c>
      <c r="AX42" s="462">
        <f t="shared" si="16"/>
        <v>1739.0475080707897</v>
      </c>
      <c r="AY42" s="462">
        <f t="shared" si="16"/>
        <v>2080.1777994921849</v>
      </c>
      <c r="AZ42" s="462">
        <f t="shared" si="16"/>
        <v>2194.9350127506436</v>
      </c>
      <c r="BA42" s="462">
        <f t="shared" si="16"/>
        <v>2314.1157500013701</v>
      </c>
      <c r="BB42" s="462">
        <f t="shared" si="16"/>
        <v>2517.2344080489484</v>
      </c>
      <c r="BC42" s="462">
        <f t="shared" si="16"/>
        <v>2653.7102235258189</v>
      </c>
      <c r="BD42" s="462">
        <f t="shared" si="16"/>
        <v>2884.514284208125</v>
      </c>
      <c r="BE42" s="462">
        <f t="shared" si="16"/>
        <v>3145.1065096059328</v>
      </c>
      <c r="BF42" s="462">
        <f t="shared" si="16"/>
        <v>3398.2107181263036</v>
      </c>
      <c r="BG42" s="462">
        <f t="shared" si="16"/>
        <v>3635.1572524408011</v>
      </c>
      <c r="BH42" s="462">
        <f t="shared" si="16"/>
        <v>3834.7987110764971</v>
      </c>
      <c r="BI42" s="462">
        <f t="shared" si="16"/>
        <v>4059.7725364124926</v>
      </c>
      <c r="BJ42" s="462">
        <f t="shared" si="16"/>
        <v>4238.0748212922626</v>
      </c>
      <c r="BK42" s="462">
        <f t="shared" si="16"/>
        <v>4575.3384345259483</v>
      </c>
      <c r="BL42" s="462">
        <f t="shared" si="16"/>
        <v>4637.914893298157</v>
      </c>
      <c r="BM42" s="462">
        <f t="shared" si="16"/>
        <v>4833.5829787550338</v>
      </c>
      <c r="BN42" s="462">
        <f>BN32</f>
        <v>0</v>
      </c>
      <c r="BO42" s="462">
        <f t="shared" ref="BO42:CH45" si="17">BO32</f>
        <v>0</v>
      </c>
      <c r="BP42" s="462">
        <f t="shared" si="17"/>
        <v>0</v>
      </c>
      <c r="BQ42" s="462">
        <f t="shared" si="17"/>
        <v>0</v>
      </c>
      <c r="BR42" s="462">
        <f t="shared" si="17"/>
        <v>0</v>
      </c>
      <c r="BS42" s="462">
        <f t="shared" si="17"/>
        <v>0</v>
      </c>
      <c r="BT42" s="462">
        <f t="shared" si="17"/>
        <v>0</v>
      </c>
      <c r="BU42" s="462">
        <f t="shared" si="17"/>
        <v>0</v>
      </c>
      <c r="BV42" s="462">
        <f t="shared" si="17"/>
        <v>0</v>
      </c>
      <c r="BW42" s="462">
        <f t="shared" si="17"/>
        <v>0</v>
      </c>
      <c r="BX42" s="463">
        <f t="shared" si="17"/>
        <v>0</v>
      </c>
      <c r="BY42" s="463">
        <f t="shared" si="17"/>
        <v>0</v>
      </c>
      <c r="BZ42" s="463">
        <f t="shared" si="17"/>
        <v>0</v>
      </c>
      <c r="CA42" s="463">
        <f t="shared" si="17"/>
        <v>0</v>
      </c>
      <c r="CB42" s="463">
        <f t="shared" si="17"/>
        <v>0</v>
      </c>
      <c r="CC42" s="463">
        <f t="shared" si="17"/>
        <v>0</v>
      </c>
      <c r="CD42" s="463">
        <f t="shared" si="17"/>
        <v>0</v>
      </c>
      <c r="CE42" s="463">
        <f t="shared" si="17"/>
        <v>0</v>
      </c>
      <c r="CF42" s="463">
        <f t="shared" si="17"/>
        <v>0</v>
      </c>
      <c r="CG42" s="463">
        <f t="shared" si="17"/>
        <v>0</v>
      </c>
      <c r="CH42" s="464">
        <f t="shared" si="17"/>
        <v>0</v>
      </c>
    </row>
    <row r="43" spans="1:86" s="51" customFormat="1" x14ac:dyDescent="0.25">
      <c r="B43" s="238" t="s">
        <v>937</v>
      </c>
      <c r="C43" s="72"/>
      <c r="D43" s="462">
        <f t="shared" ref="D43:BM45" si="18">D26-D33</f>
        <v>0</v>
      </c>
      <c r="E43" s="462">
        <f t="shared" si="18"/>
        <v>0</v>
      </c>
      <c r="F43" s="462">
        <f t="shared" si="18"/>
        <v>0</v>
      </c>
      <c r="G43" s="462">
        <f t="shared" si="18"/>
        <v>0</v>
      </c>
      <c r="H43" s="462">
        <f t="shared" si="18"/>
        <v>0</v>
      </c>
      <c r="I43" s="462">
        <f t="shared" si="18"/>
        <v>0</v>
      </c>
      <c r="J43" s="462">
        <f t="shared" si="18"/>
        <v>0</v>
      </c>
      <c r="K43" s="462">
        <f t="shared" si="18"/>
        <v>0</v>
      </c>
      <c r="L43" s="462">
        <f t="shared" si="18"/>
        <v>0</v>
      </c>
      <c r="M43" s="462">
        <f t="shared" si="18"/>
        <v>0</v>
      </c>
      <c r="N43" s="462">
        <f t="shared" si="18"/>
        <v>0</v>
      </c>
      <c r="O43" s="462">
        <f t="shared" si="18"/>
        <v>0</v>
      </c>
      <c r="P43" s="462">
        <f t="shared" si="18"/>
        <v>0</v>
      </c>
      <c r="Q43" s="462">
        <f t="shared" si="18"/>
        <v>0</v>
      </c>
      <c r="R43" s="462">
        <f t="shared" si="18"/>
        <v>0</v>
      </c>
      <c r="S43" s="462">
        <f t="shared" si="18"/>
        <v>0</v>
      </c>
      <c r="T43" s="462">
        <f t="shared" si="18"/>
        <v>0</v>
      </c>
      <c r="U43" s="462">
        <f t="shared" si="18"/>
        <v>0</v>
      </c>
      <c r="V43" s="462">
        <f t="shared" si="18"/>
        <v>0</v>
      </c>
      <c r="W43" s="462">
        <f t="shared" si="18"/>
        <v>0</v>
      </c>
      <c r="X43" s="462">
        <f t="shared" si="18"/>
        <v>0</v>
      </c>
      <c r="Y43" s="462">
        <f t="shared" si="18"/>
        <v>0</v>
      </c>
      <c r="Z43" s="462">
        <f t="shared" si="18"/>
        <v>0</v>
      </c>
      <c r="AA43" s="462">
        <f t="shared" si="18"/>
        <v>0</v>
      </c>
      <c r="AB43" s="462">
        <f t="shared" si="18"/>
        <v>0</v>
      </c>
      <c r="AC43" s="462">
        <f t="shared" si="18"/>
        <v>0</v>
      </c>
      <c r="AD43" s="462">
        <f t="shared" si="18"/>
        <v>0</v>
      </c>
      <c r="AE43" s="462">
        <f t="shared" si="18"/>
        <v>0</v>
      </c>
      <c r="AF43" s="462">
        <f t="shared" si="18"/>
        <v>0</v>
      </c>
      <c r="AG43" s="462">
        <f t="shared" si="18"/>
        <v>0</v>
      </c>
      <c r="AH43" s="462">
        <f t="shared" si="18"/>
        <v>151.84914468732393</v>
      </c>
      <c r="AI43" s="462">
        <f t="shared" si="18"/>
        <v>161.396546</v>
      </c>
      <c r="AJ43" s="462">
        <f t="shared" si="18"/>
        <v>189.91550753846153</v>
      </c>
      <c r="AK43" s="462">
        <f t="shared" si="18"/>
        <v>266.61219299999999</v>
      </c>
      <c r="AL43" s="462">
        <f t="shared" si="18"/>
        <v>407.03757974999996</v>
      </c>
      <c r="AM43" s="462">
        <f t="shared" si="18"/>
        <v>537.33116100000007</v>
      </c>
      <c r="AN43" s="462">
        <f t="shared" si="18"/>
        <v>613.02091249999989</v>
      </c>
      <c r="AO43" s="462">
        <f t="shared" si="18"/>
        <v>753.53722142857146</v>
      </c>
      <c r="AP43" s="462">
        <f t="shared" si="18"/>
        <v>863.89682319999997</v>
      </c>
      <c r="AQ43" s="624">
        <f t="shared" si="18"/>
        <v>908.76331000000005</v>
      </c>
      <c r="AR43" s="462">
        <f t="shared" si="18"/>
        <v>975.37345499999992</v>
      </c>
      <c r="AS43" s="462">
        <f t="shared" si="18"/>
        <v>1015.1541500000002</v>
      </c>
      <c r="AT43" s="462">
        <f t="shared" si="18"/>
        <v>1254.7130353333334</v>
      </c>
      <c r="AU43" s="462">
        <f t="shared" si="18"/>
        <v>1621.8660026666669</v>
      </c>
      <c r="AV43" s="462">
        <f t="shared" si="18"/>
        <v>1951.8019856666667</v>
      </c>
      <c r="AW43" s="462">
        <f t="shared" si="18"/>
        <v>2094.2903453333338</v>
      </c>
      <c r="AX43" s="462">
        <f t="shared" si="18"/>
        <v>2485.806</v>
      </c>
      <c r="AY43" s="462">
        <f t="shared" si="18"/>
        <v>2644.2919999999999</v>
      </c>
      <c r="AZ43" s="462">
        <f t="shared" si="18"/>
        <v>2657.2889999999998</v>
      </c>
      <c r="BA43" s="462">
        <f t="shared" si="18"/>
        <v>2485.8690000000001</v>
      </c>
      <c r="BB43" s="462">
        <f t="shared" si="18"/>
        <v>2337.3530000000001</v>
      </c>
      <c r="BC43" s="462">
        <f t="shared" si="18"/>
        <v>2195.8409999999999</v>
      </c>
      <c r="BD43" s="462">
        <f t="shared" si="18"/>
        <v>2168.2460000000001</v>
      </c>
      <c r="BE43" s="462">
        <f t="shared" si="18"/>
        <v>2109.9670000000001</v>
      </c>
      <c r="BF43" s="462">
        <f t="shared" si="18"/>
        <v>2011.06</v>
      </c>
      <c r="BG43" s="462">
        <f t="shared" si="18"/>
        <v>2161.7719999999999</v>
      </c>
      <c r="BH43" s="462">
        <f t="shared" si="18"/>
        <v>2111.873761896592</v>
      </c>
      <c r="BI43" s="462">
        <f t="shared" si="18"/>
        <v>1989.0132596399378</v>
      </c>
      <c r="BJ43" s="462">
        <f t="shared" si="18"/>
        <v>1974.8361660033015</v>
      </c>
      <c r="BK43" s="462">
        <f t="shared" si="18"/>
        <v>2099.6680910627874</v>
      </c>
      <c r="BL43" s="462">
        <f t="shared" si="18"/>
        <v>2052.3124513141979</v>
      </c>
      <c r="BM43" s="462">
        <f t="shared" si="18"/>
        <v>2236.7174954270272</v>
      </c>
      <c r="BN43" s="462">
        <f>BN33</f>
        <v>0</v>
      </c>
      <c r="BO43" s="462">
        <f t="shared" si="17"/>
        <v>0</v>
      </c>
      <c r="BP43" s="462">
        <f t="shared" si="17"/>
        <v>0</v>
      </c>
      <c r="BQ43" s="462">
        <f t="shared" si="17"/>
        <v>0</v>
      </c>
      <c r="BR43" s="462">
        <f t="shared" si="17"/>
        <v>0</v>
      </c>
      <c r="BS43" s="462">
        <f t="shared" si="17"/>
        <v>0</v>
      </c>
      <c r="BT43" s="462">
        <f t="shared" si="17"/>
        <v>0</v>
      </c>
      <c r="BU43" s="462">
        <f t="shared" si="17"/>
        <v>0</v>
      </c>
      <c r="BV43" s="462">
        <f t="shared" si="17"/>
        <v>0</v>
      </c>
      <c r="BW43" s="462">
        <f t="shared" si="17"/>
        <v>0</v>
      </c>
      <c r="BX43" s="463">
        <f t="shared" si="17"/>
        <v>0</v>
      </c>
      <c r="BY43" s="463">
        <f t="shared" si="17"/>
        <v>0</v>
      </c>
      <c r="BZ43" s="463">
        <f t="shared" si="17"/>
        <v>0</v>
      </c>
      <c r="CA43" s="463">
        <f t="shared" si="17"/>
        <v>0</v>
      </c>
      <c r="CB43" s="463">
        <f t="shared" si="17"/>
        <v>0</v>
      </c>
      <c r="CC43" s="463">
        <f t="shared" si="17"/>
        <v>0</v>
      </c>
      <c r="CD43" s="463">
        <f t="shared" si="17"/>
        <v>0</v>
      </c>
      <c r="CE43" s="463">
        <f t="shared" si="17"/>
        <v>0</v>
      </c>
      <c r="CF43" s="463">
        <f t="shared" si="17"/>
        <v>0</v>
      </c>
      <c r="CG43" s="463">
        <f t="shared" si="17"/>
        <v>0</v>
      </c>
      <c r="CH43" s="464">
        <f t="shared" si="17"/>
        <v>0</v>
      </c>
    </row>
    <row r="44" spans="1:86" s="51" customFormat="1" x14ac:dyDescent="0.25">
      <c r="B44" s="238" t="s">
        <v>938</v>
      </c>
      <c r="C44" s="72"/>
      <c r="D44" s="462">
        <f t="shared" si="18"/>
        <v>0</v>
      </c>
      <c r="E44" s="462">
        <f t="shared" si="18"/>
        <v>0</v>
      </c>
      <c r="F44" s="462">
        <f t="shared" si="18"/>
        <v>0</v>
      </c>
      <c r="G44" s="462">
        <f t="shared" si="18"/>
        <v>0</v>
      </c>
      <c r="H44" s="462">
        <f t="shared" si="18"/>
        <v>0</v>
      </c>
      <c r="I44" s="462">
        <f t="shared" si="18"/>
        <v>0</v>
      </c>
      <c r="J44" s="462">
        <f t="shared" si="18"/>
        <v>0</v>
      </c>
      <c r="K44" s="462">
        <f t="shared" si="18"/>
        <v>0</v>
      </c>
      <c r="L44" s="462">
        <f t="shared" si="18"/>
        <v>0</v>
      </c>
      <c r="M44" s="462">
        <f t="shared" si="18"/>
        <v>0</v>
      </c>
      <c r="N44" s="462">
        <f t="shared" si="18"/>
        <v>0</v>
      </c>
      <c r="O44" s="462">
        <f t="shared" si="18"/>
        <v>0</v>
      </c>
      <c r="P44" s="462">
        <f t="shared" si="18"/>
        <v>0</v>
      </c>
      <c r="Q44" s="462">
        <f t="shared" si="18"/>
        <v>0</v>
      </c>
      <c r="R44" s="462">
        <f t="shared" si="18"/>
        <v>0</v>
      </c>
      <c r="S44" s="462">
        <f t="shared" si="18"/>
        <v>0</v>
      </c>
      <c r="T44" s="462">
        <f t="shared" si="18"/>
        <v>0</v>
      </c>
      <c r="U44" s="462">
        <f t="shared" si="18"/>
        <v>0</v>
      </c>
      <c r="V44" s="462">
        <f t="shared" si="18"/>
        <v>0</v>
      </c>
      <c r="W44" s="462">
        <f t="shared" si="18"/>
        <v>0</v>
      </c>
      <c r="X44" s="462">
        <f t="shared" si="18"/>
        <v>0</v>
      </c>
      <c r="Y44" s="462">
        <f t="shared" si="18"/>
        <v>0</v>
      </c>
      <c r="Z44" s="462">
        <f t="shared" si="18"/>
        <v>0</v>
      </c>
      <c r="AA44" s="462">
        <f t="shared" si="18"/>
        <v>0</v>
      </c>
      <c r="AB44" s="462">
        <f t="shared" si="18"/>
        <v>0</v>
      </c>
      <c r="AC44" s="462">
        <f t="shared" si="18"/>
        <v>0</v>
      </c>
      <c r="AD44" s="462">
        <f t="shared" si="18"/>
        <v>0</v>
      </c>
      <c r="AE44" s="462">
        <f t="shared" si="18"/>
        <v>0</v>
      </c>
      <c r="AF44" s="462">
        <f t="shared" si="18"/>
        <v>0</v>
      </c>
      <c r="AG44" s="462">
        <f t="shared" si="18"/>
        <v>0</v>
      </c>
      <c r="AH44" s="462">
        <f t="shared" si="18"/>
        <v>28.682352590163934</v>
      </c>
      <c r="AI44" s="462">
        <f t="shared" si="18"/>
        <v>31.458064131147541</v>
      </c>
      <c r="AJ44" s="462">
        <f t="shared" si="18"/>
        <v>37.967785413333331</v>
      </c>
      <c r="AK44" s="462">
        <f t="shared" si="18"/>
        <v>42.738568057044823</v>
      </c>
      <c r="AL44" s="462">
        <f t="shared" si="18"/>
        <v>55.359052111111112</v>
      </c>
      <c r="AM44" s="462">
        <f t="shared" si="18"/>
        <v>64.756767801242233</v>
      </c>
      <c r="AN44" s="462">
        <f t="shared" si="18"/>
        <v>74.576876948717953</v>
      </c>
      <c r="AO44" s="462">
        <f t="shared" si="18"/>
        <v>90.199773981566821</v>
      </c>
      <c r="AP44" s="462">
        <f t="shared" si="18"/>
        <v>115.59811921111111</v>
      </c>
      <c r="AQ44" s="624">
        <f t="shared" si="18"/>
        <v>126.28601989204546</v>
      </c>
      <c r="AR44" s="462">
        <f t="shared" si="18"/>
        <v>154.39197187311177</v>
      </c>
      <c r="AS44" s="462">
        <f t="shared" si="18"/>
        <v>153.80497495</v>
      </c>
      <c r="AT44" s="462">
        <f t="shared" si="18"/>
        <v>128.6083448189859</v>
      </c>
      <c r="AU44" s="462">
        <f t="shared" si="18"/>
        <v>223.23782629666314</v>
      </c>
      <c r="AV44" s="462">
        <f t="shared" si="18"/>
        <v>200.86834234174069</v>
      </c>
      <c r="AW44" s="462">
        <f t="shared" si="18"/>
        <v>192.80843317810428</v>
      </c>
      <c r="AX44" s="462">
        <f t="shared" si="18"/>
        <v>239.041</v>
      </c>
      <c r="AY44" s="462">
        <f t="shared" si="18"/>
        <v>311.50299999999999</v>
      </c>
      <c r="AZ44" s="462">
        <f t="shared" si="18"/>
        <v>441.04899999999998</v>
      </c>
      <c r="BA44" s="462">
        <f t="shared" si="18"/>
        <v>460.20699999999999</v>
      </c>
      <c r="BB44" s="462">
        <f t="shared" si="18"/>
        <v>403.69499999999999</v>
      </c>
      <c r="BC44" s="462">
        <f t="shared" si="18"/>
        <v>396.09899999999999</v>
      </c>
      <c r="BD44" s="462">
        <f t="shared" si="18"/>
        <v>384.78499999999997</v>
      </c>
      <c r="BE44" s="462">
        <f t="shared" si="18"/>
        <v>372.33699999999999</v>
      </c>
      <c r="BF44" s="462">
        <f t="shared" si="18"/>
        <v>359.63499999999999</v>
      </c>
      <c r="BG44" s="462">
        <f t="shared" si="18"/>
        <v>382.24400000000003</v>
      </c>
      <c r="BH44" s="462">
        <f t="shared" si="18"/>
        <v>374.59165266825556</v>
      </c>
      <c r="BI44" s="462">
        <f t="shared" si="18"/>
        <v>294.59889726305926</v>
      </c>
      <c r="BJ44" s="462">
        <f t="shared" si="18"/>
        <v>291.2232684141797</v>
      </c>
      <c r="BK44" s="462">
        <f t="shared" si="18"/>
        <v>345.46664666673598</v>
      </c>
      <c r="BL44" s="462">
        <f t="shared" si="18"/>
        <v>267</v>
      </c>
      <c r="BM44" s="462">
        <f t="shared" si="18"/>
        <v>75</v>
      </c>
      <c r="BN44" s="462">
        <f>BN34</f>
        <v>0</v>
      </c>
      <c r="BO44" s="462">
        <f t="shared" si="17"/>
        <v>0</v>
      </c>
      <c r="BP44" s="462">
        <f t="shared" si="17"/>
        <v>0</v>
      </c>
      <c r="BQ44" s="462">
        <f t="shared" si="17"/>
        <v>0</v>
      </c>
      <c r="BR44" s="462">
        <f t="shared" si="17"/>
        <v>0</v>
      </c>
      <c r="BS44" s="462">
        <f t="shared" si="17"/>
        <v>0</v>
      </c>
      <c r="BT44" s="462">
        <f t="shared" si="17"/>
        <v>0</v>
      </c>
      <c r="BU44" s="462">
        <f t="shared" si="17"/>
        <v>0</v>
      </c>
      <c r="BV44" s="462">
        <f t="shared" si="17"/>
        <v>0</v>
      </c>
      <c r="BW44" s="462">
        <f t="shared" si="17"/>
        <v>0</v>
      </c>
      <c r="BX44" s="463">
        <f t="shared" si="17"/>
        <v>0</v>
      </c>
      <c r="BY44" s="463">
        <f t="shared" si="17"/>
        <v>0</v>
      </c>
      <c r="BZ44" s="463">
        <f t="shared" si="17"/>
        <v>0</v>
      </c>
      <c r="CA44" s="463">
        <f t="shared" si="17"/>
        <v>0</v>
      </c>
      <c r="CB44" s="463">
        <f t="shared" si="17"/>
        <v>0</v>
      </c>
      <c r="CC44" s="463">
        <f t="shared" si="17"/>
        <v>0</v>
      </c>
      <c r="CD44" s="463">
        <f t="shared" si="17"/>
        <v>0</v>
      </c>
      <c r="CE44" s="463">
        <f t="shared" si="17"/>
        <v>0</v>
      </c>
      <c r="CF44" s="463">
        <f t="shared" si="17"/>
        <v>0</v>
      </c>
      <c r="CG44" s="463">
        <f t="shared" si="17"/>
        <v>0</v>
      </c>
      <c r="CH44" s="464">
        <f t="shared" si="17"/>
        <v>0</v>
      </c>
    </row>
    <row r="45" spans="1:86" s="88" customFormat="1" ht="27" customHeight="1" thickBot="1" x14ac:dyDescent="0.3">
      <c r="B45" s="627" t="s">
        <v>939</v>
      </c>
      <c r="C45" s="592"/>
      <c r="D45" s="571">
        <f t="shared" si="18"/>
        <v>0</v>
      </c>
      <c r="E45" s="571">
        <f t="shared" si="18"/>
        <v>0</v>
      </c>
      <c r="F45" s="571">
        <f t="shared" si="18"/>
        <v>0</v>
      </c>
      <c r="G45" s="571">
        <f t="shared" si="18"/>
        <v>0</v>
      </c>
      <c r="H45" s="571">
        <f t="shared" si="18"/>
        <v>0</v>
      </c>
      <c r="I45" s="571">
        <f t="shared" si="18"/>
        <v>0</v>
      </c>
      <c r="J45" s="571">
        <f t="shared" si="18"/>
        <v>0</v>
      </c>
      <c r="K45" s="571">
        <f t="shared" si="18"/>
        <v>0</v>
      </c>
      <c r="L45" s="571">
        <f t="shared" si="18"/>
        <v>0</v>
      </c>
      <c r="M45" s="571">
        <f t="shared" si="18"/>
        <v>0</v>
      </c>
      <c r="N45" s="571">
        <f t="shared" si="18"/>
        <v>0</v>
      </c>
      <c r="O45" s="571">
        <f t="shared" si="18"/>
        <v>0</v>
      </c>
      <c r="P45" s="571">
        <f t="shared" si="18"/>
        <v>0</v>
      </c>
      <c r="Q45" s="571">
        <f t="shared" si="18"/>
        <v>0</v>
      </c>
      <c r="R45" s="571">
        <f t="shared" si="18"/>
        <v>0</v>
      </c>
      <c r="S45" s="571">
        <f t="shared" si="18"/>
        <v>0</v>
      </c>
      <c r="T45" s="571">
        <f t="shared" si="18"/>
        <v>0</v>
      </c>
      <c r="U45" s="571">
        <f t="shared" si="18"/>
        <v>0</v>
      </c>
      <c r="V45" s="571">
        <f t="shared" si="18"/>
        <v>0</v>
      </c>
      <c r="W45" s="571">
        <f t="shared" si="18"/>
        <v>0</v>
      </c>
      <c r="X45" s="571">
        <f t="shared" si="18"/>
        <v>0</v>
      </c>
      <c r="Y45" s="571">
        <f t="shared" si="18"/>
        <v>0</v>
      </c>
      <c r="Z45" s="571">
        <f t="shared" si="18"/>
        <v>0</v>
      </c>
      <c r="AA45" s="571">
        <f t="shared" si="18"/>
        <v>0</v>
      </c>
      <c r="AB45" s="571">
        <f t="shared" si="18"/>
        <v>0</v>
      </c>
      <c r="AC45" s="571">
        <f t="shared" si="18"/>
        <v>0</v>
      </c>
      <c r="AD45" s="571">
        <f t="shared" si="18"/>
        <v>0</v>
      </c>
      <c r="AE45" s="571">
        <f t="shared" si="18"/>
        <v>0</v>
      </c>
      <c r="AF45" s="571">
        <f t="shared" si="18"/>
        <v>0</v>
      </c>
      <c r="AG45" s="571">
        <f t="shared" si="18"/>
        <v>0</v>
      </c>
      <c r="AH45" s="571">
        <f t="shared" si="18"/>
        <v>19.429980786885245</v>
      </c>
      <c r="AI45" s="571">
        <f t="shared" si="18"/>
        <v>24.98140386885246</v>
      </c>
      <c r="AJ45" s="571">
        <f t="shared" si="18"/>
        <v>31.485480586666668</v>
      </c>
      <c r="AK45" s="571">
        <f t="shared" si="18"/>
        <v>42.065662942955178</v>
      </c>
      <c r="AL45" s="571">
        <f t="shared" si="18"/>
        <v>58.989153888888886</v>
      </c>
      <c r="AM45" s="571">
        <f t="shared" si="18"/>
        <v>80.04656019875776</v>
      </c>
      <c r="AN45" s="571">
        <f t="shared" si="18"/>
        <v>100.63385805128205</v>
      </c>
      <c r="AO45" s="571">
        <f t="shared" si="18"/>
        <v>103.59578001843317</v>
      </c>
      <c r="AP45" s="571">
        <f t="shared" si="18"/>
        <v>135.62299025555555</v>
      </c>
      <c r="AQ45" s="628">
        <f t="shared" si="18"/>
        <v>195.83484244128789</v>
      </c>
      <c r="AR45" s="571">
        <f t="shared" si="18"/>
        <v>126.39782312688821</v>
      </c>
      <c r="AS45" s="571">
        <f t="shared" si="18"/>
        <v>125.84043405</v>
      </c>
      <c r="AT45" s="571">
        <f t="shared" si="18"/>
        <v>220.96582318101412</v>
      </c>
      <c r="AU45" s="571">
        <f t="shared" si="18"/>
        <v>356.26081221506735</v>
      </c>
      <c r="AV45" s="571">
        <f t="shared" si="18"/>
        <v>253.07357532492722</v>
      </c>
      <c r="AW45" s="571">
        <f t="shared" si="18"/>
        <v>248.79294115522868</v>
      </c>
      <c r="AX45" s="571">
        <f t="shared" si="18"/>
        <v>369.89999999999884</v>
      </c>
      <c r="AY45" s="571">
        <f t="shared" si="18"/>
        <v>427.30699999999945</v>
      </c>
      <c r="AZ45" s="571">
        <f t="shared" si="18"/>
        <v>378.41800000000001</v>
      </c>
      <c r="BA45" s="571">
        <f t="shared" si="18"/>
        <v>335.34300000000093</v>
      </c>
      <c r="BB45" s="571">
        <f t="shared" si="18"/>
        <v>309.75799999999867</v>
      </c>
      <c r="BC45" s="571">
        <f t="shared" si="18"/>
        <v>230.18900000000011</v>
      </c>
      <c r="BD45" s="571">
        <f t="shared" si="18"/>
        <v>222.10499999999894</v>
      </c>
      <c r="BE45" s="571">
        <f t="shared" si="18"/>
        <v>243.31711941217159</v>
      </c>
      <c r="BF45" s="571">
        <f t="shared" si="18"/>
        <v>261.18071095259984</v>
      </c>
      <c r="BG45" s="571">
        <f t="shared" si="18"/>
        <v>391.25825241992959</v>
      </c>
      <c r="BH45" s="571">
        <f t="shared" si="18"/>
        <v>300.95087435865469</v>
      </c>
      <c r="BI45" s="571">
        <f t="shared" si="18"/>
        <v>198.32631128951041</v>
      </c>
      <c r="BJ45" s="571">
        <f t="shared" si="18"/>
        <v>198.45559320025581</v>
      </c>
      <c r="BK45" s="571">
        <f t="shared" si="18"/>
        <v>181.92271651984206</v>
      </c>
      <c r="BL45" s="571">
        <f t="shared" si="18"/>
        <v>181.6169849299115</v>
      </c>
      <c r="BM45" s="571">
        <f t="shared" si="18"/>
        <v>255.07000040967989</v>
      </c>
      <c r="BN45" s="571">
        <f>BN35</f>
        <v>0</v>
      </c>
      <c r="BO45" s="571">
        <f t="shared" si="17"/>
        <v>0</v>
      </c>
      <c r="BP45" s="571">
        <f t="shared" si="17"/>
        <v>0</v>
      </c>
      <c r="BQ45" s="571">
        <f t="shared" si="17"/>
        <v>0</v>
      </c>
      <c r="BR45" s="571">
        <f t="shared" si="17"/>
        <v>0</v>
      </c>
      <c r="BS45" s="571">
        <f t="shared" si="17"/>
        <v>0</v>
      </c>
      <c r="BT45" s="571">
        <f t="shared" si="17"/>
        <v>0</v>
      </c>
      <c r="BU45" s="571">
        <f t="shared" si="17"/>
        <v>0</v>
      </c>
      <c r="BV45" s="571">
        <f t="shared" si="17"/>
        <v>0</v>
      </c>
      <c r="BW45" s="571">
        <f t="shared" si="17"/>
        <v>0</v>
      </c>
      <c r="BX45" s="572">
        <f t="shared" si="17"/>
        <v>0</v>
      </c>
      <c r="BY45" s="572">
        <f t="shared" si="17"/>
        <v>0</v>
      </c>
      <c r="BZ45" s="572">
        <f t="shared" si="17"/>
        <v>0</v>
      </c>
      <c r="CA45" s="572">
        <f t="shared" si="17"/>
        <v>0</v>
      </c>
      <c r="CB45" s="572">
        <f t="shared" si="17"/>
        <v>0</v>
      </c>
      <c r="CC45" s="572">
        <f t="shared" si="17"/>
        <v>0</v>
      </c>
      <c r="CD45" s="572">
        <f t="shared" si="17"/>
        <v>0</v>
      </c>
      <c r="CE45" s="572">
        <f t="shared" si="17"/>
        <v>0</v>
      </c>
      <c r="CF45" s="572">
        <f t="shared" si="17"/>
        <v>0</v>
      </c>
      <c r="CG45" s="572">
        <f t="shared" si="17"/>
        <v>0</v>
      </c>
      <c r="CH45" s="573">
        <f t="shared" si="17"/>
        <v>0</v>
      </c>
    </row>
    <row r="46" spans="1:86" ht="26.25" customHeight="1" x14ac:dyDescent="0.3">
      <c r="A46" s="472"/>
      <c r="B46" s="211" t="s">
        <v>944</v>
      </c>
      <c r="C46" s="508"/>
      <c r="D46" s="49" t="s">
        <v>297</v>
      </c>
      <c r="E46" s="49" t="s">
        <v>298</v>
      </c>
      <c r="F46" s="49" t="s">
        <v>299</v>
      </c>
      <c r="G46" s="49" t="s">
        <v>300</v>
      </c>
      <c r="H46" s="49" t="s">
        <v>301</v>
      </c>
      <c r="I46" s="49" t="s">
        <v>302</v>
      </c>
      <c r="J46" s="49" t="s">
        <v>303</v>
      </c>
      <c r="K46" s="49" t="s">
        <v>304</v>
      </c>
      <c r="L46" s="49" t="s">
        <v>305</v>
      </c>
      <c r="M46" s="49" t="s">
        <v>306</v>
      </c>
      <c r="N46" s="49" t="s">
        <v>307</v>
      </c>
      <c r="O46" s="49" t="s">
        <v>308</v>
      </c>
      <c r="P46" s="49" t="s">
        <v>309</v>
      </c>
      <c r="Q46" s="49" t="s">
        <v>310</v>
      </c>
      <c r="R46" s="49" t="s">
        <v>311</v>
      </c>
      <c r="S46" s="49" t="s">
        <v>312</v>
      </c>
      <c r="T46" s="49" t="s">
        <v>313</v>
      </c>
      <c r="U46" s="49" t="s">
        <v>314</v>
      </c>
      <c r="V46" s="49" t="s">
        <v>315</v>
      </c>
      <c r="W46" s="49" t="s">
        <v>316</v>
      </c>
      <c r="X46" s="49" t="s">
        <v>317</v>
      </c>
      <c r="Y46" s="49" t="s">
        <v>318</v>
      </c>
      <c r="Z46" s="49" t="s">
        <v>319</v>
      </c>
      <c r="AA46" s="49" t="s">
        <v>320</v>
      </c>
      <c r="AB46" s="49" t="s">
        <v>321</v>
      </c>
      <c r="AC46" s="49" t="s">
        <v>322</v>
      </c>
      <c r="AD46" s="49" t="s">
        <v>323</v>
      </c>
      <c r="AE46" s="49" t="s">
        <v>324</v>
      </c>
      <c r="AF46" s="49" t="s">
        <v>325</v>
      </c>
      <c r="AG46" s="49" t="s">
        <v>326</v>
      </c>
      <c r="AH46" s="49" t="s">
        <v>327</v>
      </c>
      <c r="AI46" s="49" t="s">
        <v>328</v>
      </c>
      <c r="AJ46" s="49" t="s">
        <v>329</v>
      </c>
      <c r="AK46" s="49" t="s">
        <v>330</v>
      </c>
      <c r="AL46" s="49" t="s">
        <v>331</v>
      </c>
      <c r="AM46" s="49" t="s">
        <v>332</v>
      </c>
      <c r="AN46" s="49" t="s">
        <v>333</v>
      </c>
      <c r="AO46" s="49" t="s">
        <v>334</v>
      </c>
      <c r="AP46" s="49" t="s">
        <v>335</v>
      </c>
      <c r="AQ46" s="49" t="s">
        <v>336</v>
      </c>
      <c r="AR46" s="49" t="s">
        <v>337</v>
      </c>
      <c r="AS46" s="49" t="s">
        <v>338</v>
      </c>
      <c r="AT46" s="49" t="s">
        <v>339</v>
      </c>
      <c r="AU46" s="49" t="s">
        <v>340</v>
      </c>
      <c r="AV46" s="49" t="s">
        <v>341</v>
      </c>
      <c r="AW46" s="49" t="s">
        <v>342</v>
      </c>
      <c r="AX46" s="49" t="s">
        <v>343</v>
      </c>
      <c r="AY46" s="49" t="s">
        <v>226</v>
      </c>
      <c r="AZ46" s="49" t="s">
        <v>227</v>
      </c>
      <c r="BA46" s="49" t="s">
        <v>228</v>
      </c>
      <c r="BB46" s="49" t="s">
        <v>229</v>
      </c>
      <c r="BC46" s="49" t="s">
        <v>230</v>
      </c>
      <c r="BD46" s="49" t="s">
        <v>231</v>
      </c>
      <c r="BE46" s="49" t="s">
        <v>232</v>
      </c>
      <c r="BF46" s="49" t="s">
        <v>233</v>
      </c>
      <c r="BG46" s="49" t="s">
        <v>234</v>
      </c>
      <c r="BH46" s="49" t="s">
        <v>235</v>
      </c>
      <c r="BI46" s="49" t="s">
        <v>236</v>
      </c>
      <c r="BJ46" s="49" t="s">
        <v>237</v>
      </c>
      <c r="BK46" s="49" t="s">
        <v>238</v>
      </c>
      <c r="BL46" s="49" t="s">
        <v>239</v>
      </c>
      <c r="BM46" s="49" t="s">
        <v>240</v>
      </c>
      <c r="BN46" s="49" t="s">
        <v>241</v>
      </c>
      <c r="BO46" s="49" t="s">
        <v>242</v>
      </c>
      <c r="BP46" s="49" t="s">
        <v>243</v>
      </c>
      <c r="BQ46" s="49" t="s">
        <v>244</v>
      </c>
      <c r="BR46" s="49" t="s">
        <v>245</v>
      </c>
      <c r="BS46" s="49" t="s">
        <v>246</v>
      </c>
      <c r="BT46" s="49" t="s">
        <v>247</v>
      </c>
      <c r="BU46" s="49" t="s">
        <v>248</v>
      </c>
      <c r="BV46" s="49" t="s">
        <v>249</v>
      </c>
      <c r="BW46" s="49" t="s">
        <v>250</v>
      </c>
      <c r="BX46" s="49" t="s">
        <v>251</v>
      </c>
      <c r="BY46" s="49" t="s">
        <v>252</v>
      </c>
      <c r="BZ46" s="49" t="s">
        <v>253</v>
      </c>
      <c r="CA46" s="49" t="s">
        <v>254</v>
      </c>
      <c r="CB46" s="49" t="s">
        <v>255</v>
      </c>
      <c r="CC46" s="49" t="s">
        <v>256</v>
      </c>
      <c r="CD46" s="49" t="s">
        <v>257</v>
      </c>
      <c r="CE46" s="49" t="s">
        <v>258</v>
      </c>
      <c r="CF46" s="49" t="s">
        <v>259</v>
      </c>
      <c r="CG46" s="49" t="s">
        <v>260</v>
      </c>
      <c r="CH46" s="50" t="s">
        <v>261</v>
      </c>
    </row>
    <row r="47" spans="1:86" ht="15" customHeight="1" x14ac:dyDescent="0.3">
      <c r="A47" s="472"/>
      <c r="B47" s="443" t="s">
        <v>462</v>
      </c>
      <c r="C47" s="473"/>
      <c r="D47" s="323" t="s">
        <v>263</v>
      </c>
      <c r="E47" s="323" t="s">
        <v>263</v>
      </c>
      <c r="F47" s="323" t="s">
        <v>263</v>
      </c>
      <c r="G47" s="323" t="s">
        <v>263</v>
      </c>
      <c r="H47" s="323" t="s">
        <v>263</v>
      </c>
      <c r="I47" s="323" t="s">
        <v>263</v>
      </c>
      <c r="J47" s="323" t="s">
        <v>263</v>
      </c>
      <c r="K47" s="323" t="s">
        <v>263</v>
      </c>
      <c r="L47" s="323" t="s">
        <v>263</v>
      </c>
      <c r="M47" s="323" t="s">
        <v>263</v>
      </c>
      <c r="N47" s="323" t="s">
        <v>263</v>
      </c>
      <c r="O47" s="323" t="s">
        <v>263</v>
      </c>
      <c r="P47" s="323" t="s">
        <v>263</v>
      </c>
      <c r="Q47" s="323" t="s">
        <v>263</v>
      </c>
      <c r="R47" s="323" t="s">
        <v>263</v>
      </c>
      <c r="S47" s="323" t="s">
        <v>263</v>
      </c>
      <c r="T47" s="323" t="s">
        <v>263</v>
      </c>
      <c r="U47" s="323" t="s">
        <v>263</v>
      </c>
      <c r="V47" s="323" t="s">
        <v>263</v>
      </c>
      <c r="W47" s="323" t="s">
        <v>263</v>
      </c>
      <c r="X47" s="323" t="s">
        <v>263</v>
      </c>
      <c r="Y47" s="323" t="s">
        <v>263</v>
      </c>
      <c r="Z47" s="323" t="s">
        <v>263</v>
      </c>
      <c r="AA47" s="323" t="s">
        <v>263</v>
      </c>
      <c r="AB47" s="323" t="s">
        <v>263</v>
      </c>
      <c r="AC47" s="323" t="s">
        <v>263</v>
      </c>
      <c r="AD47" s="323" t="s">
        <v>263</v>
      </c>
      <c r="AE47" s="323" t="s">
        <v>263</v>
      </c>
      <c r="AF47" s="323" t="s">
        <v>263</v>
      </c>
      <c r="AG47" s="323" t="s">
        <v>263</v>
      </c>
      <c r="AH47" s="323" t="s">
        <v>263</v>
      </c>
      <c r="AI47" s="323" t="s">
        <v>263</v>
      </c>
      <c r="AJ47" s="323" t="s">
        <v>263</v>
      </c>
      <c r="AK47" s="323" t="s">
        <v>263</v>
      </c>
      <c r="AL47" s="323" t="s">
        <v>263</v>
      </c>
      <c r="AM47" s="323" t="s">
        <v>263</v>
      </c>
      <c r="AN47" s="323" t="s">
        <v>263</v>
      </c>
      <c r="AO47" s="323" t="s">
        <v>263</v>
      </c>
      <c r="AP47" s="323" t="s">
        <v>263</v>
      </c>
      <c r="AQ47" s="323" t="s">
        <v>263</v>
      </c>
      <c r="AR47" s="323" t="s">
        <v>263</v>
      </c>
      <c r="AS47" s="323" t="s">
        <v>263</v>
      </c>
      <c r="AT47" s="323" t="s">
        <v>263</v>
      </c>
      <c r="AU47" s="323" t="s">
        <v>263</v>
      </c>
      <c r="AV47" s="323" t="s">
        <v>263</v>
      </c>
      <c r="AW47" s="323" t="s">
        <v>263</v>
      </c>
      <c r="AX47" s="323" t="s">
        <v>263</v>
      </c>
      <c r="AY47" s="323" t="s">
        <v>263</v>
      </c>
      <c r="AZ47" s="323" t="s">
        <v>263</v>
      </c>
      <c r="BA47" s="323" t="s">
        <v>263</v>
      </c>
      <c r="BB47" s="323" t="s">
        <v>263</v>
      </c>
      <c r="BC47" s="323" t="s">
        <v>263</v>
      </c>
      <c r="BD47" s="323" t="s">
        <v>263</v>
      </c>
      <c r="BE47" s="323" t="s">
        <v>263</v>
      </c>
      <c r="BF47" s="323" t="s">
        <v>263</v>
      </c>
      <c r="BG47" s="323" t="s">
        <v>263</v>
      </c>
      <c r="BH47" s="323" t="s">
        <v>263</v>
      </c>
      <c r="BI47" s="323" t="s">
        <v>263</v>
      </c>
      <c r="BJ47" s="323" t="s">
        <v>263</v>
      </c>
      <c r="BK47" s="323" t="s">
        <v>263</v>
      </c>
      <c r="BL47" s="323" t="s">
        <v>263</v>
      </c>
      <c r="BM47" s="323" t="s">
        <v>263</v>
      </c>
      <c r="BN47" s="323" t="s">
        <v>263</v>
      </c>
      <c r="BO47" s="323" t="s">
        <v>263</v>
      </c>
      <c r="BP47" s="323" t="s">
        <v>263</v>
      </c>
      <c r="BQ47" s="323" t="s">
        <v>263</v>
      </c>
      <c r="BR47" s="323" t="s">
        <v>263</v>
      </c>
      <c r="BS47" s="323" t="s">
        <v>263</v>
      </c>
      <c r="BT47" s="323" t="s">
        <v>263</v>
      </c>
      <c r="BU47" s="323" t="s">
        <v>263</v>
      </c>
      <c r="BV47" s="323" t="s">
        <v>263</v>
      </c>
      <c r="BW47" s="323" t="s">
        <v>263</v>
      </c>
      <c r="BX47" s="323" t="s">
        <v>263</v>
      </c>
      <c r="BY47" s="323" t="s">
        <v>263</v>
      </c>
      <c r="BZ47" s="323" t="s">
        <v>263</v>
      </c>
      <c r="CA47" s="323" t="s">
        <v>263</v>
      </c>
      <c r="CB47" s="323" t="s">
        <v>263</v>
      </c>
      <c r="CC47" s="323" t="s">
        <v>264</v>
      </c>
      <c r="CD47" s="323" t="s">
        <v>264</v>
      </c>
      <c r="CE47" s="323" t="s">
        <v>264</v>
      </c>
      <c r="CF47" s="323" t="s">
        <v>264</v>
      </c>
      <c r="CG47" s="323" t="s">
        <v>264</v>
      </c>
      <c r="CH47" s="324" t="s">
        <v>264</v>
      </c>
    </row>
    <row r="48" spans="1:86" s="287" customFormat="1" ht="24" customHeight="1" x14ac:dyDescent="0.3">
      <c r="A48" s="461"/>
      <c r="B48" s="123" t="s">
        <v>276</v>
      </c>
      <c r="C48" s="123"/>
      <c r="D48" s="457">
        <v>2772.850529141172</v>
      </c>
      <c r="E48" s="457">
        <v>3252.8864127460915</v>
      </c>
      <c r="F48" s="457">
        <v>3566.021041476969</v>
      </c>
      <c r="G48" s="457">
        <v>3720.0562698957951</v>
      </c>
      <c r="H48" s="457">
        <v>4275.1809458298585</v>
      </c>
      <c r="I48" s="457">
        <v>4247.9617396152271</v>
      </c>
      <c r="J48" s="457">
        <v>4339.4888953017007</v>
      </c>
      <c r="K48" s="457">
        <v>3796.5869445000917</v>
      </c>
      <c r="L48" s="457">
        <v>3802.1390831075978</v>
      </c>
      <c r="M48" s="457">
        <v>3583.5264650943595</v>
      </c>
      <c r="N48" s="457">
        <v>3855.4991116989272</v>
      </c>
      <c r="O48" s="457">
        <v>4611.9477798047219</v>
      </c>
      <c r="P48" s="457">
        <v>5120.9767978404179</v>
      </c>
      <c r="Q48" s="457">
        <v>4708.3701048338608</v>
      </c>
      <c r="R48" s="457">
        <v>5332.0608266628096</v>
      </c>
      <c r="S48" s="457">
        <v>5705.6006220391509</v>
      </c>
      <c r="T48" s="457">
        <v>5596.9580665199483</v>
      </c>
      <c r="U48" s="457">
        <v>5848.4156517377651</v>
      </c>
      <c r="V48" s="457">
        <v>6733.0568575043826</v>
      </c>
      <c r="W48" s="457">
        <v>8497.1105623801905</v>
      </c>
      <c r="X48" s="457">
        <v>8978.6820100386285</v>
      </c>
      <c r="Y48" s="457">
        <v>9217.0320644779204</v>
      </c>
      <c r="Z48" s="457">
        <v>9335.7368559668357</v>
      </c>
      <c r="AA48" s="457">
        <v>10627.21820398063</v>
      </c>
      <c r="AB48" s="457">
        <v>10742.754571026378</v>
      </c>
      <c r="AC48" s="457">
        <v>9877.6818425176534</v>
      </c>
      <c r="AD48" s="457">
        <v>11191.923314320307</v>
      </c>
      <c r="AE48" s="457">
        <v>12262.647052101111</v>
      </c>
      <c r="AF48" s="457">
        <v>14110.095808880991</v>
      </c>
      <c r="AG48" s="457">
        <v>10349.138513643325</v>
      </c>
      <c r="AH48" s="457">
        <f t="shared" ref="AH48:AO48" si="19">SUM(AH67:AH72)</f>
        <v>10146.917756559244</v>
      </c>
      <c r="AI48" s="457">
        <f t="shared" si="19"/>
        <v>9315.8841839345605</v>
      </c>
      <c r="AJ48" s="457">
        <f t="shared" si="19"/>
        <v>10111.366870325946</v>
      </c>
      <c r="AK48" s="457">
        <f t="shared" si="19"/>
        <v>13711.400079679332</v>
      </c>
      <c r="AL48" s="457">
        <f t="shared" si="19"/>
        <v>18149.692211104913</v>
      </c>
      <c r="AM48" s="457">
        <f t="shared" si="19"/>
        <v>21006.835567022517</v>
      </c>
      <c r="AN48" s="457">
        <f t="shared" si="19"/>
        <v>22962.429718583506</v>
      </c>
      <c r="AO48" s="457">
        <f t="shared" si="19"/>
        <v>25061.437993019434</v>
      </c>
      <c r="AP48" s="457">
        <f t="shared" ref="AP48:BB48" si="20">SUM(AP67:AP72)</f>
        <v>25761.773112624836</v>
      </c>
      <c r="AQ48" s="457">
        <f t="shared" si="20"/>
        <v>24317.083080764223</v>
      </c>
      <c r="AR48" s="457">
        <f t="shared" si="20"/>
        <v>21696.542957452886</v>
      </c>
      <c r="AS48" s="457">
        <f t="shared" si="20"/>
        <v>20320.008705350283</v>
      </c>
      <c r="AT48" s="457">
        <f t="shared" si="20"/>
        <v>21727.482159959756</v>
      </c>
      <c r="AU48" s="457">
        <f t="shared" si="20"/>
        <v>26832.885126215133</v>
      </c>
      <c r="AV48" s="457">
        <f t="shared" si="20"/>
        <v>33167.447884576759</v>
      </c>
      <c r="AW48" s="457">
        <f t="shared" si="20"/>
        <v>35127.214334326658</v>
      </c>
      <c r="AX48" s="457">
        <f t="shared" si="20"/>
        <v>35149.03998172452</v>
      </c>
      <c r="AY48" s="457">
        <f t="shared" si="20"/>
        <v>34705.857141506989</v>
      </c>
      <c r="AZ48" s="457">
        <f t="shared" si="20"/>
        <v>29049.641137827832</v>
      </c>
      <c r="BA48" s="457">
        <f t="shared" si="20"/>
        <v>24001.226240200551</v>
      </c>
      <c r="BB48" s="457">
        <f t="shared" si="20"/>
        <v>23323.216846765932</v>
      </c>
      <c r="BC48" s="458">
        <f>SUM(BC68:BC72)</f>
        <v>23608.172786978088</v>
      </c>
      <c r="BD48" s="457">
        <f>SUM(BD50:BD53)</f>
        <v>25411.62828054354</v>
      </c>
      <c r="BE48" s="457">
        <f>SUM(BE50:BE53)</f>
        <v>26772.243761227834</v>
      </c>
      <c r="BF48" s="457">
        <f>SUM(BF50:BF53)</f>
        <v>26486.612082371426</v>
      </c>
      <c r="BG48" s="457">
        <f>SUM(BG50:BG53)</f>
        <v>23349.654825770198</v>
      </c>
      <c r="BH48" s="457">
        <f>SUM(BH50:BH53)</f>
        <v>17683.533078828143</v>
      </c>
      <c r="BI48" s="457">
        <f t="shared" ref="BI48:CH48" si="21">SUM(BI50:BI53)</f>
        <v>15702.466074856187</v>
      </c>
      <c r="BJ48" s="457">
        <f t="shared" si="21"/>
        <v>14725.766326631374</v>
      </c>
      <c r="BK48" s="457">
        <f t="shared" si="21"/>
        <v>14752.44313799277</v>
      </c>
      <c r="BL48" s="457">
        <f t="shared" si="21"/>
        <v>13681.605719469888</v>
      </c>
      <c r="BM48" s="457">
        <f t="shared" si="21"/>
        <v>13023.268635105604</v>
      </c>
      <c r="BN48" s="457">
        <f t="shared" si="21"/>
        <v>12014.222356681759</v>
      </c>
      <c r="BO48" s="457">
        <f t="shared" si="21"/>
        <v>10476.685859843445</v>
      </c>
      <c r="BP48" s="457">
        <f t="shared" si="21"/>
        <v>7813.3857058666836</v>
      </c>
      <c r="BQ48" s="457">
        <f t="shared" si="21"/>
        <v>5165.5574214133258</v>
      </c>
      <c r="BR48" s="457">
        <f t="shared" si="21"/>
        <v>4113.5314347746544</v>
      </c>
      <c r="BS48" s="457">
        <f t="shared" si="21"/>
        <v>3584.8617871280185</v>
      </c>
      <c r="BT48" s="457">
        <f t="shared" si="21"/>
        <v>3089.161115293005</v>
      </c>
      <c r="BU48" s="457">
        <f t="shared" si="21"/>
        <v>2923.180567177013</v>
      </c>
      <c r="BV48" s="457">
        <f t="shared" si="21"/>
        <v>2458.0116433291896</v>
      </c>
      <c r="BW48" s="457">
        <f t="shared" si="21"/>
        <v>1790.9766584030535</v>
      </c>
      <c r="BX48" s="458">
        <f t="shared" si="21"/>
        <v>1328.5931153304707</v>
      </c>
      <c r="BY48" s="458">
        <f t="shared" si="21"/>
        <v>947.58475983504206</v>
      </c>
      <c r="BZ48" s="458">
        <f t="shared" si="21"/>
        <v>998.25720202194975</v>
      </c>
      <c r="CA48" s="458">
        <f t="shared" si="21"/>
        <v>709.09790329953296</v>
      </c>
      <c r="CB48" s="458">
        <f t="shared" si="21"/>
        <v>294.70357628598668</v>
      </c>
      <c r="CC48" s="458">
        <f t="shared" si="21"/>
        <v>10.587787534081945</v>
      </c>
      <c r="CD48" s="458">
        <f t="shared" si="21"/>
        <v>7.162671727924617</v>
      </c>
      <c r="CE48" s="458">
        <f t="shared" si="21"/>
        <v>3.1537510184679993</v>
      </c>
      <c r="CF48" s="458">
        <f t="shared" si="21"/>
        <v>1.2787025084581825</v>
      </c>
      <c r="CG48" s="458">
        <f t="shared" si="21"/>
        <v>0.17634528202138269</v>
      </c>
      <c r="CH48" s="466">
        <f t="shared" si="21"/>
        <v>2.228392643125654</v>
      </c>
    </row>
    <row r="49" spans="1:86" s="51" customFormat="1" ht="24.75" customHeight="1" x14ac:dyDescent="0.25">
      <c r="B49" s="72" t="s">
        <v>924</v>
      </c>
      <c r="D49" s="462"/>
      <c r="E49" s="462"/>
      <c r="F49" s="462"/>
      <c r="G49" s="462"/>
      <c r="H49" s="462"/>
      <c r="I49" s="462"/>
      <c r="J49" s="462"/>
      <c r="K49" s="462"/>
      <c r="L49" s="462"/>
      <c r="M49" s="462"/>
      <c r="N49" s="462"/>
      <c r="O49" s="462"/>
      <c r="P49" s="462"/>
      <c r="Q49" s="462"/>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2"/>
      <c r="AU49" s="462"/>
      <c r="AV49" s="462"/>
      <c r="AW49" s="462"/>
      <c r="AX49" s="462"/>
      <c r="AY49" s="462"/>
      <c r="AZ49" s="462"/>
      <c r="BA49" s="462"/>
      <c r="BB49" s="462"/>
      <c r="BC49" s="463"/>
      <c r="BD49" s="462"/>
      <c r="BE49" s="462"/>
      <c r="BF49" s="462"/>
      <c r="BG49" s="462"/>
      <c r="BH49" s="462"/>
      <c r="BI49" s="462"/>
      <c r="BJ49" s="462"/>
      <c r="BK49" s="462"/>
      <c r="BL49" s="462"/>
      <c r="BM49" s="462"/>
      <c r="BN49" s="462"/>
      <c r="BO49" s="462"/>
      <c r="BP49" s="462"/>
      <c r="BQ49" s="462"/>
      <c r="BR49" s="462"/>
      <c r="BS49" s="462"/>
      <c r="BT49" s="462"/>
      <c r="BU49" s="462"/>
      <c r="BV49" s="462"/>
      <c r="BW49" s="462"/>
      <c r="BX49" s="463"/>
      <c r="BY49" s="463"/>
      <c r="BZ49" s="463"/>
      <c r="CA49" s="463"/>
      <c r="CB49" s="463"/>
      <c r="CC49" s="463"/>
      <c r="CD49" s="463"/>
      <c r="CE49" s="463"/>
      <c r="CF49" s="463"/>
      <c r="CG49" s="463"/>
      <c r="CH49" s="464"/>
    </row>
    <row r="50" spans="1:86" s="51" customFormat="1" x14ac:dyDescent="0.25">
      <c r="A50" s="479"/>
      <c r="B50" s="333" t="s">
        <v>925</v>
      </c>
      <c r="C50" s="515"/>
      <c r="D50" s="462">
        <v>0</v>
      </c>
      <c r="E50" s="462">
        <v>0</v>
      </c>
      <c r="F50" s="462">
        <v>0</v>
      </c>
      <c r="G50" s="462">
        <v>0</v>
      </c>
      <c r="H50" s="462">
        <v>0</v>
      </c>
      <c r="I50" s="462">
        <v>0</v>
      </c>
      <c r="J50" s="462">
        <v>0</v>
      </c>
      <c r="K50" s="462">
        <v>0</v>
      </c>
      <c r="L50" s="462">
        <v>0</v>
      </c>
      <c r="M50" s="462">
        <v>0</v>
      </c>
      <c r="N50" s="462">
        <v>0</v>
      </c>
      <c r="O50" s="462">
        <v>0</v>
      </c>
      <c r="P50" s="462">
        <v>0</v>
      </c>
      <c r="Q50" s="462">
        <v>0</v>
      </c>
      <c r="R50" s="462">
        <v>0</v>
      </c>
      <c r="S50" s="462">
        <v>0</v>
      </c>
      <c r="T50" s="462">
        <v>0</v>
      </c>
      <c r="U50" s="462">
        <v>0</v>
      </c>
      <c r="V50" s="462">
        <v>0</v>
      </c>
      <c r="W50" s="462">
        <v>0</v>
      </c>
      <c r="X50" s="462">
        <v>0</v>
      </c>
      <c r="Y50" s="462">
        <v>0</v>
      </c>
      <c r="Z50" s="462">
        <v>0</v>
      </c>
      <c r="AA50" s="462">
        <v>0</v>
      </c>
      <c r="AB50" s="462">
        <v>0</v>
      </c>
      <c r="AC50" s="462">
        <v>0</v>
      </c>
      <c r="AD50" s="462">
        <v>0</v>
      </c>
      <c r="AE50" s="462">
        <v>0</v>
      </c>
      <c r="AF50" s="462">
        <v>0</v>
      </c>
      <c r="AG50" s="462">
        <v>0</v>
      </c>
      <c r="AH50" s="462">
        <v>0</v>
      </c>
      <c r="AI50" s="462">
        <v>0</v>
      </c>
      <c r="AJ50" s="462">
        <v>0</v>
      </c>
      <c r="AK50" s="462">
        <v>0</v>
      </c>
      <c r="AL50" s="462">
        <v>0</v>
      </c>
      <c r="AM50" s="462">
        <v>0</v>
      </c>
      <c r="AN50" s="462">
        <v>0</v>
      </c>
      <c r="AO50" s="462">
        <v>0</v>
      </c>
      <c r="AP50" s="462">
        <v>0</v>
      </c>
      <c r="AQ50" s="462">
        <v>0</v>
      </c>
      <c r="AR50" s="462">
        <v>0</v>
      </c>
      <c r="AS50" s="462">
        <v>0</v>
      </c>
      <c r="AT50" s="462">
        <v>0</v>
      </c>
      <c r="AU50" s="462">
        <v>0</v>
      </c>
      <c r="AV50" s="462">
        <v>0</v>
      </c>
      <c r="AW50" s="462">
        <v>0</v>
      </c>
      <c r="AX50" s="462">
        <v>0</v>
      </c>
      <c r="AY50" s="462">
        <v>0</v>
      </c>
      <c r="AZ50" s="462">
        <v>0</v>
      </c>
      <c r="BA50" s="462">
        <v>0</v>
      </c>
      <c r="BB50" s="462">
        <v>0</v>
      </c>
      <c r="BC50" s="463">
        <v>0</v>
      </c>
      <c r="BD50" s="462">
        <v>8950.1863819171958</v>
      </c>
      <c r="BE50" s="462">
        <v>9593.5562363127628</v>
      </c>
      <c r="BF50" s="462">
        <v>9373.2664768273444</v>
      </c>
      <c r="BG50" s="462">
        <v>9171.1542340663618</v>
      </c>
      <c r="BH50" s="462">
        <v>8316.6384006708158</v>
      </c>
      <c r="BI50" s="462">
        <v>7777.7695619349961</v>
      </c>
      <c r="BJ50" s="462">
        <v>7620.895871785282</v>
      </c>
      <c r="BK50" s="462">
        <v>8263.3066950516586</v>
      </c>
      <c r="BL50" s="462">
        <v>8032.3835921936088</v>
      </c>
      <c r="BM50" s="462">
        <v>7752.7840865016378</v>
      </c>
      <c r="BN50" s="462">
        <v>7087.9908595995284</v>
      </c>
      <c r="BO50" s="462">
        <v>6052.3737499357358</v>
      </c>
      <c r="BP50" s="462">
        <v>3663.7846489083504</v>
      </c>
      <c r="BQ50" s="462">
        <v>1429.7160311078842</v>
      </c>
      <c r="BR50" s="462">
        <v>653.73957591714179</v>
      </c>
      <c r="BS50" s="462">
        <v>329.2368359204537</v>
      </c>
      <c r="BT50" s="462">
        <v>138.03616920660494</v>
      </c>
      <c r="BU50" s="462">
        <v>39.583653086939798</v>
      </c>
      <c r="BV50" s="462">
        <v>4.2068353343997149</v>
      </c>
      <c r="BW50" s="462">
        <v>1.8737945082308689</v>
      </c>
      <c r="BX50" s="463">
        <v>1.390029574507363</v>
      </c>
      <c r="BY50" s="463">
        <v>1.0446890677805249</v>
      </c>
      <c r="BZ50" s="463">
        <v>1.0827574416699921</v>
      </c>
      <c r="CA50" s="463">
        <v>0.70186461075473183</v>
      </c>
      <c r="CB50" s="463">
        <v>0.31675128667714075</v>
      </c>
      <c r="CC50" s="463">
        <v>1.9934788451061248E-3</v>
      </c>
      <c r="CD50" s="463">
        <v>4.6090873089939446E-3</v>
      </c>
      <c r="CE50" s="463">
        <v>2.0293982953703453E-3</v>
      </c>
      <c r="CF50" s="463">
        <v>8.2282864936224199E-4</v>
      </c>
      <c r="CG50" s="463">
        <v>1.1347592521892926E-4</v>
      </c>
      <c r="CH50" s="464">
        <v>1.4339420597545517E-3</v>
      </c>
    </row>
    <row r="51" spans="1:86" s="51" customFormat="1" x14ac:dyDescent="0.25">
      <c r="B51" s="238" t="s">
        <v>926</v>
      </c>
      <c r="C51" s="72"/>
      <c r="D51" s="462">
        <v>0</v>
      </c>
      <c r="E51" s="462">
        <v>0</v>
      </c>
      <c r="F51" s="462">
        <v>0</v>
      </c>
      <c r="G51" s="462">
        <v>0</v>
      </c>
      <c r="H51" s="462">
        <v>0</v>
      </c>
      <c r="I51" s="462">
        <v>0</v>
      </c>
      <c r="J51" s="462">
        <v>0</v>
      </c>
      <c r="K51" s="462">
        <v>0</v>
      </c>
      <c r="L51" s="462">
        <v>0</v>
      </c>
      <c r="M51" s="462">
        <v>0</v>
      </c>
      <c r="N51" s="462">
        <v>0</v>
      </c>
      <c r="O51" s="462">
        <v>0</v>
      </c>
      <c r="P51" s="462">
        <v>0</v>
      </c>
      <c r="Q51" s="462">
        <v>0</v>
      </c>
      <c r="R51" s="462">
        <v>0</v>
      </c>
      <c r="S51" s="462">
        <v>0</v>
      </c>
      <c r="T51" s="462">
        <v>0</v>
      </c>
      <c r="U51" s="462">
        <v>0</v>
      </c>
      <c r="V51" s="462">
        <v>0</v>
      </c>
      <c r="W51" s="462">
        <v>0</v>
      </c>
      <c r="X51" s="462">
        <v>0</v>
      </c>
      <c r="Y51" s="462">
        <v>0</v>
      </c>
      <c r="Z51" s="462">
        <v>0</v>
      </c>
      <c r="AA51" s="462">
        <v>0</v>
      </c>
      <c r="AB51" s="462">
        <v>0</v>
      </c>
      <c r="AC51" s="462">
        <v>0</v>
      </c>
      <c r="AD51" s="462">
        <v>0</v>
      </c>
      <c r="AE51" s="462">
        <v>0</v>
      </c>
      <c r="AF51" s="462">
        <v>0</v>
      </c>
      <c r="AG51" s="462">
        <v>0</v>
      </c>
      <c r="AH51" s="462">
        <v>0</v>
      </c>
      <c r="AI51" s="462">
        <v>0</v>
      </c>
      <c r="AJ51" s="462">
        <v>0</v>
      </c>
      <c r="AK51" s="462">
        <v>0</v>
      </c>
      <c r="AL51" s="462">
        <v>0</v>
      </c>
      <c r="AM51" s="462">
        <v>0</v>
      </c>
      <c r="AN51" s="462">
        <v>0</v>
      </c>
      <c r="AO51" s="462">
        <v>0</v>
      </c>
      <c r="AP51" s="462">
        <v>0</v>
      </c>
      <c r="AQ51" s="462">
        <v>0</v>
      </c>
      <c r="AR51" s="462">
        <v>0</v>
      </c>
      <c r="AS51" s="462">
        <v>0</v>
      </c>
      <c r="AT51" s="462">
        <v>0</v>
      </c>
      <c r="AU51" s="462">
        <v>0</v>
      </c>
      <c r="AV51" s="462">
        <v>0</v>
      </c>
      <c r="AW51" s="462">
        <v>0</v>
      </c>
      <c r="AX51" s="462">
        <v>0</v>
      </c>
      <c r="AY51" s="462">
        <v>0</v>
      </c>
      <c r="AZ51" s="462">
        <v>0</v>
      </c>
      <c r="BA51" s="462">
        <v>0</v>
      </c>
      <c r="BB51" s="462">
        <v>0</v>
      </c>
      <c r="BC51" s="463">
        <v>0</v>
      </c>
      <c r="BD51" s="462">
        <v>8606.361121044949</v>
      </c>
      <c r="BE51" s="462">
        <v>8777.5394574522979</v>
      </c>
      <c r="BF51" s="462">
        <v>8906.3108261564812</v>
      </c>
      <c r="BG51" s="462">
        <v>8875.0144677028256</v>
      </c>
      <c r="BH51" s="462">
        <v>8105.2481395527529</v>
      </c>
      <c r="BI51" s="462">
        <v>6766.6650172036379</v>
      </c>
      <c r="BJ51" s="462">
        <v>6005.1933918576879</v>
      </c>
      <c r="BK51" s="462">
        <v>5532.5864325603061</v>
      </c>
      <c r="BL51" s="462">
        <v>4822.6951343258197</v>
      </c>
      <c r="BM51" s="462">
        <v>4420.5189580483857</v>
      </c>
      <c r="BN51" s="462">
        <v>3955.0013510451722</v>
      </c>
      <c r="BO51" s="462">
        <v>3450.2786418270598</v>
      </c>
      <c r="BP51" s="462">
        <v>3106.1137025887238</v>
      </c>
      <c r="BQ51" s="462">
        <v>2676.6625213837478</v>
      </c>
      <c r="BR51" s="462">
        <v>2415.1802620452049</v>
      </c>
      <c r="BS51" s="462">
        <v>2200.1050260802513</v>
      </c>
      <c r="BT51" s="462">
        <v>1934.121646097947</v>
      </c>
      <c r="BU51" s="462">
        <v>1837.5826055662615</v>
      </c>
      <c r="BV51" s="462">
        <v>1501.3924527061774</v>
      </c>
      <c r="BW51" s="462">
        <v>934.95213870580335</v>
      </c>
      <c r="BX51" s="463">
        <v>693.57180013712673</v>
      </c>
      <c r="BY51" s="463">
        <v>439.87259257872159</v>
      </c>
      <c r="BZ51" s="463">
        <v>404.91015795494968</v>
      </c>
      <c r="CA51" s="463">
        <v>254.49705344426545</v>
      </c>
      <c r="CB51" s="463">
        <v>70.238771068158513</v>
      </c>
      <c r="CC51" s="463">
        <v>1.0589442522610477</v>
      </c>
      <c r="CD51" s="463">
        <v>2.1892314085678684</v>
      </c>
      <c r="CE51" s="463">
        <v>0.96392673665550854</v>
      </c>
      <c r="CF51" s="463">
        <v>0.39082842269839618</v>
      </c>
      <c r="CG51" s="463">
        <v>5.3898970219291437E-2</v>
      </c>
      <c r="CH51" s="464">
        <v>0.6810960142055521</v>
      </c>
    </row>
    <row r="52" spans="1:86" s="51" customFormat="1" x14ac:dyDescent="0.25">
      <c r="B52" s="333" t="s">
        <v>850</v>
      </c>
      <c r="C52" s="515"/>
      <c r="D52" s="462">
        <v>0</v>
      </c>
      <c r="E52" s="462">
        <v>0</v>
      </c>
      <c r="F52" s="462">
        <v>0</v>
      </c>
      <c r="G52" s="462">
        <v>0</v>
      </c>
      <c r="H52" s="462">
        <v>0</v>
      </c>
      <c r="I52" s="462">
        <v>0</v>
      </c>
      <c r="J52" s="462">
        <v>0</v>
      </c>
      <c r="K52" s="462">
        <v>0</v>
      </c>
      <c r="L52" s="462">
        <v>0</v>
      </c>
      <c r="M52" s="462">
        <v>0</v>
      </c>
      <c r="N52" s="462">
        <v>0</v>
      </c>
      <c r="O52" s="462">
        <v>0</v>
      </c>
      <c r="P52" s="462">
        <v>0</v>
      </c>
      <c r="Q52" s="462">
        <v>0</v>
      </c>
      <c r="R52" s="462">
        <v>0</v>
      </c>
      <c r="S52" s="462">
        <v>0</v>
      </c>
      <c r="T52" s="462">
        <v>0</v>
      </c>
      <c r="U52" s="462">
        <v>0</v>
      </c>
      <c r="V52" s="462">
        <v>0</v>
      </c>
      <c r="W52" s="462">
        <v>0</v>
      </c>
      <c r="X52" s="462">
        <v>0</v>
      </c>
      <c r="Y52" s="462">
        <v>0</v>
      </c>
      <c r="Z52" s="462">
        <v>0</v>
      </c>
      <c r="AA52" s="462">
        <v>0</v>
      </c>
      <c r="AB52" s="462">
        <v>0</v>
      </c>
      <c r="AC52" s="462">
        <v>0</v>
      </c>
      <c r="AD52" s="462">
        <v>0</v>
      </c>
      <c r="AE52" s="462">
        <v>0</v>
      </c>
      <c r="AF52" s="462">
        <v>0</v>
      </c>
      <c r="AG52" s="462">
        <v>0</v>
      </c>
      <c r="AH52" s="462">
        <v>0</v>
      </c>
      <c r="AI52" s="462">
        <v>0</v>
      </c>
      <c r="AJ52" s="462">
        <v>0</v>
      </c>
      <c r="AK52" s="462">
        <v>0</v>
      </c>
      <c r="AL52" s="462">
        <v>0</v>
      </c>
      <c r="AM52" s="462">
        <v>0</v>
      </c>
      <c r="AN52" s="462">
        <v>0</v>
      </c>
      <c r="AO52" s="462">
        <v>0</v>
      </c>
      <c r="AP52" s="462">
        <v>0</v>
      </c>
      <c r="AQ52" s="462">
        <v>0</v>
      </c>
      <c r="AR52" s="462">
        <v>0</v>
      </c>
      <c r="AS52" s="462">
        <v>0</v>
      </c>
      <c r="AT52" s="462">
        <v>0</v>
      </c>
      <c r="AU52" s="462">
        <v>0</v>
      </c>
      <c r="AV52" s="462">
        <v>0</v>
      </c>
      <c r="AW52" s="462">
        <v>0</v>
      </c>
      <c r="AX52" s="462">
        <v>0</v>
      </c>
      <c r="AY52" s="462">
        <v>0</v>
      </c>
      <c r="AZ52" s="462">
        <v>0</v>
      </c>
      <c r="BA52" s="462">
        <v>0</v>
      </c>
      <c r="BB52" s="462">
        <v>0</v>
      </c>
      <c r="BC52" s="463">
        <v>0</v>
      </c>
      <c r="BD52" s="462">
        <v>489.69090460495221</v>
      </c>
      <c r="BE52" s="462">
        <v>634.92635494170668</v>
      </c>
      <c r="BF52" s="462">
        <v>700.0856672502573</v>
      </c>
      <c r="BG52" s="462">
        <v>685.61435926840272</v>
      </c>
      <c r="BH52" s="462">
        <v>578.82337585492587</v>
      </c>
      <c r="BI52" s="462">
        <v>508.49539737981047</v>
      </c>
      <c r="BJ52" s="462">
        <v>483.96111588546387</v>
      </c>
      <c r="BK52" s="462">
        <v>463.62399570027333</v>
      </c>
      <c r="BL52" s="462">
        <v>436.29656552325099</v>
      </c>
      <c r="BM52" s="462">
        <v>473.23869502658425</v>
      </c>
      <c r="BN52" s="462">
        <v>593.71450338737316</v>
      </c>
      <c r="BO52" s="462">
        <v>644.85036044700939</v>
      </c>
      <c r="BP52" s="462">
        <v>747.96817672413044</v>
      </c>
      <c r="BQ52" s="462">
        <v>804.25643157693264</v>
      </c>
      <c r="BR52" s="462">
        <v>832.3799786064053</v>
      </c>
      <c r="BS52" s="462">
        <v>878.35620915825814</v>
      </c>
      <c r="BT52" s="462">
        <v>866.89807159969178</v>
      </c>
      <c r="BU52" s="462">
        <v>922.07265716896927</v>
      </c>
      <c r="BV52" s="462">
        <v>894.9424127682953</v>
      </c>
      <c r="BW52" s="462">
        <v>830.45288918162089</v>
      </c>
      <c r="BX52" s="463">
        <v>616.05161735612944</v>
      </c>
      <c r="BY52" s="463">
        <v>494.91643527499224</v>
      </c>
      <c r="BZ52" s="463">
        <v>581.10147086442169</v>
      </c>
      <c r="CA52" s="463">
        <v>445.38860253470313</v>
      </c>
      <c r="CB52" s="463">
        <v>217.36642131659525</v>
      </c>
      <c r="CC52" s="463">
        <v>8.6549405977368199</v>
      </c>
      <c r="CD52" s="463">
        <v>4.8295642803584222</v>
      </c>
      <c r="CE52" s="463">
        <v>2.1264751263911821</v>
      </c>
      <c r="CF52" s="463">
        <v>0.86218888630314516</v>
      </c>
      <c r="CG52" s="463">
        <v>0.11890407761392321</v>
      </c>
      <c r="CH52" s="464">
        <v>1.5025350763871299</v>
      </c>
    </row>
    <row r="53" spans="1:86" s="51" customFormat="1" x14ac:dyDescent="0.25">
      <c r="B53" s="333" t="s">
        <v>927</v>
      </c>
      <c r="C53" s="515"/>
      <c r="D53" s="462">
        <v>0</v>
      </c>
      <c r="E53" s="462">
        <v>0</v>
      </c>
      <c r="F53" s="462">
        <v>0</v>
      </c>
      <c r="G53" s="462">
        <v>0</v>
      </c>
      <c r="H53" s="462">
        <v>0</v>
      </c>
      <c r="I53" s="462">
        <v>0</v>
      </c>
      <c r="J53" s="462">
        <v>0</v>
      </c>
      <c r="K53" s="462">
        <v>0</v>
      </c>
      <c r="L53" s="462">
        <v>0</v>
      </c>
      <c r="M53" s="462">
        <v>0</v>
      </c>
      <c r="N53" s="462">
        <v>0</v>
      </c>
      <c r="O53" s="462">
        <v>0</v>
      </c>
      <c r="P53" s="462">
        <v>0</v>
      </c>
      <c r="Q53" s="462">
        <v>0</v>
      </c>
      <c r="R53" s="462">
        <v>0</v>
      </c>
      <c r="S53" s="462">
        <v>0</v>
      </c>
      <c r="T53" s="462">
        <v>0</v>
      </c>
      <c r="U53" s="462">
        <v>0</v>
      </c>
      <c r="V53" s="462">
        <v>0</v>
      </c>
      <c r="W53" s="462">
        <v>0</v>
      </c>
      <c r="X53" s="462">
        <v>0</v>
      </c>
      <c r="Y53" s="462">
        <v>0</v>
      </c>
      <c r="Z53" s="462">
        <v>0</v>
      </c>
      <c r="AA53" s="462">
        <v>0</v>
      </c>
      <c r="AB53" s="462">
        <v>0</v>
      </c>
      <c r="AC53" s="462">
        <v>0</v>
      </c>
      <c r="AD53" s="462">
        <v>0</v>
      </c>
      <c r="AE53" s="462">
        <v>0</v>
      </c>
      <c r="AF53" s="462">
        <v>0</v>
      </c>
      <c r="AG53" s="462">
        <v>0</v>
      </c>
      <c r="AH53" s="462">
        <v>0</v>
      </c>
      <c r="AI53" s="462">
        <v>0</v>
      </c>
      <c r="AJ53" s="462">
        <v>0</v>
      </c>
      <c r="AK53" s="462">
        <v>0</v>
      </c>
      <c r="AL53" s="462">
        <v>0</v>
      </c>
      <c r="AM53" s="462">
        <v>0</v>
      </c>
      <c r="AN53" s="462">
        <v>0</v>
      </c>
      <c r="AO53" s="462">
        <v>0</v>
      </c>
      <c r="AP53" s="462">
        <v>0</v>
      </c>
      <c r="AQ53" s="462">
        <v>0</v>
      </c>
      <c r="AR53" s="462">
        <v>0</v>
      </c>
      <c r="AS53" s="462">
        <v>0</v>
      </c>
      <c r="AT53" s="462">
        <v>0</v>
      </c>
      <c r="AU53" s="462">
        <v>0</v>
      </c>
      <c r="AV53" s="462">
        <v>0</v>
      </c>
      <c r="AW53" s="462">
        <v>0</v>
      </c>
      <c r="AX53" s="462">
        <v>0</v>
      </c>
      <c r="AY53" s="462">
        <v>0</v>
      </c>
      <c r="AZ53" s="462">
        <v>0</v>
      </c>
      <c r="BA53" s="462">
        <v>0</v>
      </c>
      <c r="BB53" s="462">
        <v>0</v>
      </c>
      <c r="BC53" s="463">
        <v>0</v>
      </c>
      <c r="BD53" s="462">
        <v>7365.3898729764423</v>
      </c>
      <c r="BE53" s="462">
        <v>7766.2217125210618</v>
      </c>
      <c r="BF53" s="462">
        <v>7506.9491121373458</v>
      </c>
      <c r="BG53" s="462">
        <v>4617.8717647326084</v>
      </c>
      <c r="BH53" s="462">
        <v>682.82316274965058</v>
      </c>
      <c r="BI53" s="462">
        <v>649.53609833774328</v>
      </c>
      <c r="BJ53" s="462">
        <v>615.71594710293982</v>
      </c>
      <c r="BK53" s="462">
        <v>492.92601468053186</v>
      </c>
      <c r="BL53" s="462">
        <v>390.23042742720867</v>
      </c>
      <c r="BM53" s="462">
        <v>376.72689552899578</v>
      </c>
      <c r="BN53" s="462">
        <v>377.51564264968448</v>
      </c>
      <c r="BO53" s="462">
        <v>329.1831076336386</v>
      </c>
      <c r="BP53" s="462">
        <v>295.51917764547949</v>
      </c>
      <c r="BQ53" s="462">
        <v>254.92243734476102</v>
      </c>
      <c r="BR53" s="462">
        <v>212.23161820590221</v>
      </c>
      <c r="BS53" s="462">
        <v>177.16371596905557</v>
      </c>
      <c r="BT53" s="462">
        <v>150.10522838876108</v>
      </c>
      <c r="BU53" s="462">
        <v>123.94165135484246</v>
      </c>
      <c r="BV53" s="462">
        <v>57.469942520317069</v>
      </c>
      <c r="BW53" s="462">
        <v>23.697836007398468</v>
      </c>
      <c r="BX53" s="463">
        <v>17.579668262707187</v>
      </c>
      <c r="BY53" s="463">
        <v>11.751042913547643</v>
      </c>
      <c r="BZ53" s="463">
        <v>11.16281576090841</v>
      </c>
      <c r="CA53" s="463">
        <v>8.5103827098095923</v>
      </c>
      <c r="CB53" s="463">
        <v>6.7816326145558117</v>
      </c>
      <c r="CC53" s="463">
        <v>0.87190920523897053</v>
      </c>
      <c r="CD53" s="463">
        <v>0.13926695168933229</v>
      </c>
      <c r="CE53" s="463">
        <v>6.1319757125938727E-2</v>
      </c>
      <c r="CF53" s="463">
        <v>2.4862370807278721E-2</v>
      </c>
      <c r="CG53" s="463">
        <v>3.4287582629491196E-3</v>
      </c>
      <c r="CH53" s="464">
        <v>4.3327610473217266E-2</v>
      </c>
    </row>
    <row r="54" spans="1:86" s="51" customFormat="1" ht="24.75" customHeight="1" x14ac:dyDescent="0.25">
      <c r="B54" s="238" t="s">
        <v>928</v>
      </c>
      <c r="C54" s="72"/>
      <c r="D54" s="462">
        <v>0</v>
      </c>
      <c r="E54" s="462">
        <v>0</v>
      </c>
      <c r="F54" s="462">
        <v>0</v>
      </c>
      <c r="G54" s="462">
        <v>0</v>
      </c>
      <c r="H54" s="462">
        <v>0</v>
      </c>
      <c r="I54" s="462">
        <v>0</v>
      </c>
      <c r="J54" s="462">
        <v>0</v>
      </c>
      <c r="K54" s="462">
        <v>0</v>
      </c>
      <c r="L54" s="462">
        <v>0</v>
      </c>
      <c r="M54" s="462">
        <v>0</v>
      </c>
      <c r="N54" s="462">
        <v>0</v>
      </c>
      <c r="O54" s="462">
        <v>0</v>
      </c>
      <c r="P54" s="462">
        <v>0</v>
      </c>
      <c r="Q54" s="462">
        <v>0</v>
      </c>
      <c r="R54" s="462">
        <v>0</v>
      </c>
      <c r="S54" s="462">
        <v>0</v>
      </c>
      <c r="T54" s="462">
        <v>0</v>
      </c>
      <c r="U54" s="462">
        <v>0</v>
      </c>
      <c r="V54" s="462">
        <v>0</v>
      </c>
      <c r="W54" s="462">
        <v>0</v>
      </c>
      <c r="X54" s="462">
        <v>0</v>
      </c>
      <c r="Y54" s="462">
        <v>0</v>
      </c>
      <c r="Z54" s="462">
        <v>0</v>
      </c>
      <c r="AA54" s="462">
        <v>0</v>
      </c>
      <c r="AB54" s="462">
        <v>0</v>
      </c>
      <c r="AC54" s="462">
        <v>0</v>
      </c>
      <c r="AD54" s="462">
        <v>0</v>
      </c>
      <c r="AE54" s="462">
        <v>0</v>
      </c>
      <c r="AF54" s="462">
        <v>0</v>
      </c>
      <c r="AG54" s="462">
        <v>0</v>
      </c>
      <c r="AH54" s="462">
        <v>0</v>
      </c>
      <c r="AI54" s="462">
        <v>0</v>
      </c>
      <c r="AJ54" s="462">
        <v>0</v>
      </c>
      <c r="AK54" s="462">
        <v>0</v>
      </c>
      <c r="AL54" s="462">
        <v>0</v>
      </c>
      <c r="AM54" s="462">
        <v>0</v>
      </c>
      <c r="AN54" s="462">
        <v>0</v>
      </c>
      <c r="AO54" s="462">
        <v>0</v>
      </c>
      <c r="AP54" s="462">
        <v>0</v>
      </c>
      <c r="AQ54" s="462">
        <v>0</v>
      </c>
      <c r="AR54" s="462">
        <v>0</v>
      </c>
      <c r="AS54" s="462">
        <v>0</v>
      </c>
      <c r="AT54" s="462">
        <v>0</v>
      </c>
      <c r="AU54" s="462">
        <v>0</v>
      </c>
      <c r="AV54" s="462">
        <v>0</v>
      </c>
      <c r="AW54" s="462">
        <v>0</v>
      </c>
      <c r="AX54" s="462">
        <v>0</v>
      </c>
      <c r="AY54" s="462">
        <v>0</v>
      </c>
      <c r="AZ54" s="462">
        <v>0</v>
      </c>
      <c r="BA54" s="462">
        <v>0</v>
      </c>
      <c r="BB54" s="462">
        <v>0</v>
      </c>
      <c r="BC54" s="463">
        <v>0</v>
      </c>
      <c r="BD54" s="462">
        <v>0</v>
      </c>
      <c r="BE54" s="462">
        <v>0</v>
      </c>
      <c r="BF54" s="462">
        <v>0</v>
      </c>
      <c r="BG54" s="462">
        <v>0</v>
      </c>
      <c r="BH54" s="462">
        <v>5779.9505721506066</v>
      </c>
      <c r="BI54" s="462">
        <v>4334.9121994287716</v>
      </c>
      <c r="BJ54" s="462">
        <v>3415.3867642486834</v>
      </c>
      <c r="BK54" s="462">
        <v>2839.232035236656</v>
      </c>
      <c r="BL54" s="462">
        <v>2293.2399629776523</v>
      </c>
      <c r="BM54" s="462">
        <v>1363.9091123237706</v>
      </c>
      <c r="BN54" s="462">
        <v>968.33744626901284</v>
      </c>
      <c r="BO54" s="462">
        <v>675.352934237451</v>
      </c>
      <c r="BP54" s="462">
        <v>430.15521474551747</v>
      </c>
      <c r="BQ54" s="462">
        <v>248.23372936543001</v>
      </c>
      <c r="BR54" s="462">
        <v>169.87582373937235</v>
      </c>
      <c r="BS54" s="462">
        <v>113.26591667805387</v>
      </c>
      <c r="BT54" s="462">
        <v>81.903790595065487</v>
      </c>
      <c r="BU54" s="462">
        <v>58.236450306152143</v>
      </c>
      <c r="BV54" s="462">
        <v>43.673525937480903</v>
      </c>
      <c r="BW54" s="462">
        <v>22.989334396106418</v>
      </c>
      <c r="BX54" s="463">
        <v>13.335519171830388</v>
      </c>
      <c r="BY54" s="463">
        <v>8.0852155589647996</v>
      </c>
      <c r="BZ54" s="463">
        <v>4.5213942010674506</v>
      </c>
      <c r="CA54" s="463">
        <v>2.4782356966678751</v>
      </c>
      <c r="CB54" s="463">
        <v>1.3940919489854584</v>
      </c>
      <c r="CC54" s="463">
        <v>0</v>
      </c>
      <c r="CD54" s="463">
        <v>0</v>
      </c>
      <c r="CE54" s="463">
        <v>0</v>
      </c>
      <c r="CF54" s="463">
        <v>0</v>
      </c>
      <c r="CG54" s="463">
        <v>0</v>
      </c>
      <c r="CH54" s="464">
        <v>0</v>
      </c>
    </row>
    <row r="55" spans="1:86" s="51" customFormat="1" x14ac:dyDescent="0.25">
      <c r="B55" s="520" t="s">
        <v>925</v>
      </c>
      <c r="C55" s="333"/>
      <c r="D55" s="462">
        <v>0</v>
      </c>
      <c r="E55" s="462">
        <v>0</v>
      </c>
      <c r="F55" s="462">
        <v>0</v>
      </c>
      <c r="G55" s="462">
        <v>0</v>
      </c>
      <c r="H55" s="462">
        <v>0</v>
      </c>
      <c r="I55" s="462">
        <v>0</v>
      </c>
      <c r="J55" s="462">
        <v>0</v>
      </c>
      <c r="K55" s="462">
        <v>0</v>
      </c>
      <c r="L55" s="462">
        <v>0</v>
      </c>
      <c r="M55" s="462">
        <v>0</v>
      </c>
      <c r="N55" s="462">
        <v>0</v>
      </c>
      <c r="O55" s="462">
        <v>0</v>
      </c>
      <c r="P55" s="462">
        <v>0</v>
      </c>
      <c r="Q55" s="462">
        <v>0</v>
      </c>
      <c r="R55" s="462">
        <v>0</v>
      </c>
      <c r="S55" s="462">
        <v>0</v>
      </c>
      <c r="T55" s="462">
        <v>0</v>
      </c>
      <c r="U55" s="462">
        <v>0</v>
      </c>
      <c r="V55" s="462">
        <v>0</v>
      </c>
      <c r="W55" s="462">
        <v>0</v>
      </c>
      <c r="X55" s="462">
        <v>0</v>
      </c>
      <c r="Y55" s="462">
        <v>0</v>
      </c>
      <c r="Z55" s="462">
        <v>0</v>
      </c>
      <c r="AA55" s="462">
        <v>0</v>
      </c>
      <c r="AB55" s="462">
        <v>0</v>
      </c>
      <c r="AC55" s="462">
        <v>0</v>
      </c>
      <c r="AD55" s="462">
        <v>0</v>
      </c>
      <c r="AE55" s="462">
        <v>0</v>
      </c>
      <c r="AF55" s="462">
        <v>0</v>
      </c>
      <c r="AG55" s="462">
        <v>0</v>
      </c>
      <c r="AH55" s="462">
        <v>0</v>
      </c>
      <c r="AI55" s="462">
        <v>0</v>
      </c>
      <c r="AJ55" s="462">
        <v>0</v>
      </c>
      <c r="AK55" s="462">
        <v>0</v>
      </c>
      <c r="AL55" s="462">
        <v>0</v>
      </c>
      <c r="AM55" s="462">
        <v>0</v>
      </c>
      <c r="AN55" s="462">
        <v>0</v>
      </c>
      <c r="AO55" s="462">
        <v>0</v>
      </c>
      <c r="AP55" s="462">
        <v>0</v>
      </c>
      <c r="AQ55" s="462">
        <v>0</v>
      </c>
      <c r="AR55" s="462">
        <v>0</v>
      </c>
      <c r="AS55" s="462">
        <v>0</v>
      </c>
      <c r="AT55" s="462">
        <v>0</v>
      </c>
      <c r="AU55" s="462">
        <v>0</v>
      </c>
      <c r="AV55" s="462">
        <v>0</v>
      </c>
      <c r="AW55" s="462">
        <v>0</v>
      </c>
      <c r="AX55" s="462">
        <v>0</v>
      </c>
      <c r="AY55" s="462">
        <v>0</v>
      </c>
      <c r="AZ55" s="462">
        <v>0</v>
      </c>
      <c r="BA55" s="462">
        <v>0</v>
      </c>
      <c r="BB55" s="462">
        <v>0</v>
      </c>
      <c r="BC55" s="463">
        <v>0</v>
      </c>
      <c r="BD55" s="462" t="s">
        <v>616</v>
      </c>
      <c r="BE55" s="462" t="s">
        <v>616</v>
      </c>
      <c r="BF55" s="462" t="s">
        <v>616</v>
      </c>
      <c r="BG55" s="462" t="s">
        <v>616</v>
      </c>
      <c r="BH55" s="462">
        <v>1345.107724457627</v>
      </c>
      <c r="BI55" s="462">
        <v>998.51987841445032</v>
      </c>
      <c r="BJ55" s="462">
        <v>789.06634984110542</v>
      </c>
      <c r="BK55" s="462">
        <v>676.42842391209831</v>
      </c>
      <c r="BL55" s="462">
        <v>570.26676800685334</v>
      </c>
      <c r="BM55" s="462">
        <v>400.42253784218428</v>
      </c>
      <c r="BN55" s="462">
        <v>314.41626677980713</v>
      </c>
      <c r="BO55" s="462">
        <v>231.93085545437842</v>
      </c>
      <c r="BP55" s="462">
        <v>112.2469876062131</v>
      </c>
      <c r="BQ55" s="462">
        <v>29.645270873934123</v>
      </c>
      <c r="BR55" s="462">
        <v>8.7340553117957871</v>
      </c>
      <c r="BS55" s="462">
        <v>2.900875184603263</v>
      </c>
      <c r="BT55" s="462">
        <v>0.72497446719609748</v>
      </c>
      <c r="BU55" s="462">
        <v>0</v>
      </c>
      <c r="BV55" s="462">
        <v>0</v>
      </c>
      <c r="BW55" s="462">
        <v>0</v>
      </c>
      <c r="BX55" s="463">
        <v>0</v>
      </c>
      <c r="BY55" s="463">
        <v>0</v>
      </c>
      <c r="BZ55" s="463">
        <v>0</v>
      </c>
      <c r="CA55" s="463">
        <v>0</v>
      </c>
      <c r="CB55" s="463">
        <v>0</v>
      </c>
      <c r="CC55" s="463">
        <v>0</v>
      </c>
      <c r="CD55" s="463">
        <v>0</v>
      </c>
      <c r="CE55" s="463">
        <v>0</v>
      </c>
      <c r="CF55" s="463">
        <v>0</v>
      </c>
      <c r="CG55" s="463">
        <v>0</v>
      </c>
      <c r="CH55" s="464">
        <v>0</v>
      </c>
    </row>
    <row r="56" spans="1:86" s="51" customFormat="1" x14ac:dyDescent="0.25">
      <c r="B56" s="623" t="s">
        <v>926</v>
      </c>
      <c r="C56" s="238"/>
      <c r="D56" s="462">
        <v>0</v>
      </c>
      <c r="E56" s="462">
        <v>0</v>
      </c>
      <c r="F56" s="462">
        <v>0</v>
      </c>
      <c r="G56" s="462">
        <v>0</v>
      </c>
      <c r="H56" s="462">
        <v>0</v>
      </c>
      <c r="I56" s="462">
        <v>0</v>
      </c>
      <c r="J56" s="462">
        <v>0</v>
      </c>
      <c r="K56" s="462">
        <v>0</v>
      </c>
      <c r="L56" s="462">
        <v>0</v>
      </c>
      <c r="M56" s="462">
        <v>0</v>
      </c>
      <c r="N56" s="462">
        <v>0</v>
      </c>
      <c r="O56" s="462">
        <v>0</v>
      </c>
      <c r="P56" s="462">
        <v>0</v>
      </c>
      <c r="Q56" s="462">
        <v>0</v>
      </c>
      <c r="R56" s="462">
        <v>0</v>
      </c>
      <c r="S56" s="462">
        <v>0</v>
      </c>
      <c r="T56" s="462">
        <v>0</v>
      </c>
      <c r="U56" s="462">
        <v>0</v>
      </c>
      <c r="V56" s="462">
        <v>0</v>
      </c>
      <c r="W56" s="462">
        <v>0</v>
      </c>
      <c r="X56" s="462">
        <v>0</v>
      </c>
      <c r="Y56" s="462">
        <v>0</v>
      </c>
      <c r="Z56" s="462">
        <v>0</v>
      </c>
      <c r="AA56" s="462">
        <v>0</v>
      </c>
      <c r="AB56" s="462">
        <v>0</v>
      </c>
      <c r="AC56" s="462">
        <v>0</v>
      </c>
      <c r="AD56" s="462">
        <v>0</v>
      </c>
      <c r="AE56" s="462">
        <v>0</v>
      </c>
      <c r="AF56" s="462">
        <v>0</v>
      </c>
      <c r="AG56" s="462">
        <v>0</v>
      </c>
      <c r="AH56" s="462">
        <v>0</v>
      </c>
      <c r="AI56" s="462">
        <v>0</v>
      </c>
      <c r="AJ56" s="462">
        <v>0</v>
      </c>
      <c r="AK56" s="462">
        <v>0</v>
      </c>
      <c r="AL56" s="462">
        <v>0</v>
      </c>
      <c r="AM56" s="462">
        <v>0</v>
      </c>
      <c r="AN56" s="462">
        <v>0</v>
      </c>
      <c r="AO56" s="462">
        <v>0</v>
      </c>
      <c r="AP56" s="462">
        <v>0</v>
      </c>
      <c r="AQ56" s="462">
        <v>0</v>
      </c>
      <c r="AR56" s="462">
        <v>0</v>
      </c>
      <c r="AS56" s="462">
        <v>0</v>
      </c>
      <c r="AT56" s="462">
        <v>0</v>
      </c>
      <c r="AU56" s="462">
        <v>0</v>
      </c>
      <c r="AV56" s="462">
        <v>0</v>
      </c>
      <c r="AW56" s="462">
        <v>0</v>
      </c>
      <c r="AX56" s="462">
        <v>0</v>
      </c>
      <c r="AY56" s="462">
        <v>0</v>
      </c>
      <c r="AZ56" s="462">
        <v>0</v>
      </c>
      <c r="BA56" s="462">
        <v>0</v>
      </c>
      <c r="BB56" s="462">
        <v>0</v>
      </c>
      <c r="BC56" s="463">
        <v>0</v>
      </c>
      <c r="BD56" s="462" t="s">
        <v>616</v>
      </c>
      <c r="BE56" s="462" t="s">
        <v>616</v>
      </c>
      <c r="BF56" s="462" t="s">
        <v>616</v>
      </c>
      <c r="BG56" s="462" t="s">
        <v>616</v>
      </c>
      <c r="BH56" s="462">
        <v>4195.8288940604307</v>
      </c>
      <c r="BI56" s="462">
        <v>3153.1305251475183</v>
      </c>
      <c r="BJ56" s="462">
        <v>2479.2063491829649</v>
      </c>
      <c r="BK56" s="462">
        <v>2026.3805456457626</v>
      </c>
      <c r="BL56" s="462">
        <v>1605.6565853658037</v>
      </c>
      <c r="BM56" s="462">
        <v>891.817212244286</v>
      </c>
      <c r="BN56" s="462">
        <v>589.64726176878105</v>
      </c>
      <c r="BO56" s="462">
        <v>386.03985242361983</v>
      </c>
      <c r="BP56" s="462">
        <v>267.48439371937974</v>
      </c>
      <c r="BQ56" s="462">
        <v>182.18827942021042</v>
      </c>
      <c r="BR56" s="462">
        <v>133.14958234863988</v>
      </c>
      <c r="BS56" s="462">
        <v>88.690045103424936</v>
      </c>
      <c r="BT56" s="462">
        <v>64.010802696628843</v>
      </c>
      <c r="BU56" s="462">
        <v>45.465415068630335</v>
      </c>
      <c r="BV56" s="462">
        <v>33.806010783584341</v>
      </c>
      <c r="BW56" s="462">
        <v>18.192637485672307</v>
      </c>
      <c r="BX56" s="463">
        <v>10.420355269521657</v>
      </c>
      <c r="BY56" s="463">
        <v>6.4044284820600934</v>
      </c>
      <c r="BZ56" s="463">
        <v>3.5906627723895097</v>
      </c>
      <c r="CA56" s="463">
        <v>1.9617620656197774</v>
      </c>
      <c r="CB56" s="463">
        <v>1.1035579485772102</v>
      </c>
      <c r="CC56" s="463">
        <v>0</v>
      </c>
      <c r="CD56" s="463">
        <v>0</v>
      </c>
      <c r="CE56" s="463">
        <v>0</v>
      </c>
      <c r="CF56" s="463">
        <v>0</v>
      </c>
      <c r="CG56" s="463">
        <v>0</v>
      </c>
      <c r="CH56" s="464">
        <v>0</v>
      </c>
    </row>
    <row r="57" spans="1:86" s="51" customFormat="1" x14ac:dyDescent="0.25">
      <c r="B57" s="520" t="s">
        <v>850</v>
      </c>
      <c r="C57" s="333"/>
      <c r="D57" s="462">
        <v>0</v>
      </c>
      <c r="E57" s="462">
        <v>0</v>
      </c>
      <c r="F57" s="462">
        <v>0</v>
      </c>
      <c r="G57" s="462">
        <v>0</v>
      </c>
      <c r="H57" s="462">
        <v>0</v>
      </c>
      <c r="I57" s="462">
        <v>0</v>
      </c>
      <c r="J57" s="462">
        <v>0</v>
      </c>
      <c r="K57" s="462">
        <v>0</v>
      </c>
      <c r="L57" s="462">
        <v>0</v>
      </c>
      <c r="M57" s="462">
        <v>0</v>
      </c>
      <c r="N57" s="462">
        <v>0</v>
      </c>
      <c r="O57" s="462">
        <v>0</v>
      </c>
      <c r="P57" s="462">
        <v>0</v>
      </c>
      <c r="Q57" s="462">
        <v>0</v>
      </c>
      <c r="R57" s="462">
        <v>0</v>
      </c>
      <c r="S57" s="462">
        <v>0</v>
      </c>
      <c r="T57" s="462">
        <v>0</v>
      </c>
      <c r="U57" s="462">
        <v>0</v>
      </c>
      <c r="V57" s="462">
        <v>0</v>
      </c>
      <c r="W57" s="462">
        <v>0</v>
      </c>
      <c r="X57" s="462">
        <v>0</v>
      </c>
      <c r="Y57" s="462">
        <v>0</v>
      </c>
      <c r="Z57" s="462">
        <v>0</v>
      </c>
      <c r="AA57" s="462">
        <v>0</v>
      </c>
      <c r="AB57" s="462">
        <v>0</v>
      </c>
      <c r="AC57" s="462">
        <v>0</v>
      </c>
      <c r="AD57" s="462">
        <v>0</v>
      </c>
      <c r="AE57" s="462">
        <v>0</v>
      </c>
      <c r="AF57" s="462">
        <v>0</v>
      </c>
      <c r="AG57" s="462">
        <v>0</v>
      </c>
      <c r="AH57" s="462">
        <v>0</v>
      </c>
      <c r="AI57" s="462">
        <v>0</v>
      </c>
      <c r="AJ57" s="462">
        <v>0</v>
      </c>
      <c r="AK57" s="462">
        <v>0</v>
      </c>
      <c r="AL57" s="462">
        <v>0</v>
      </c>
      <c r="AM57" s="462">
        <v>0</v>
      </c>
      <c r="AN57" s="462">
        <v>0</v>
      </c>
      <c r="AO57" s="462">
        <v>0</v>
      </c>
      <c r="AP57" s="462">
        <v>0</v>
      </c>
      <c r="AQ57" s="462">
        <v>0</v>
      </c>
      <c r="AR57" s="462">
        <v>0</v>
      </c>
      <c r="AS57" s="462">
        <v>0</v>
      </c>
      <c r="AT57" s="462">
        <v>0</v>
      </c>
      <c r="AU57" s="462">
        <v>0</v>
      </c>
      <c r="AV57" s="462">
        <v>0</v>
      </c>
      <c r="AW57" s="462">
        <v>0</v>
      </c>
      <c r="AX57" s="462">
        <v>0</v>
      </c>
      <c r="AY57" s="462">
        <v>0</v>
      </c>
      <c r="AZ57" s="462">
        <v>0</v>
      </c>
      <c r="BA57" s="462">
        <v>0</v>
      </c>
      <c r="BB57" s="462">
        <v>0</v>
      </c>
      <c r="BC57" s="463">
        <v>0</v>
      </c>
      <c r="BD57" s="462" t="s">
        <v>616</v>
      </c>
      <c r="BE57" s="462" t="s">
        <v>616</v>
      </c>
      <c r="BF57" s="462" t="s">
        <v>616</v>
      </c>
      <c r="BG57" s="462" t="s">
        <v>616</v>
      </c>
      <c r="BH57" s="462">
        <v>191.90901386554987</v>
      </c>
      <c r="BI57" s="462">
        <v>145.58180045493702</v>
      </c>
      <c r="BJ57" s="462">
        <v>117.02255188321479</v>
      </c>
      <c r="BK57" s="462">
        <v>111.89780112872681</v>
      </c>
      <c r="BL57" s="462">
        <v>94.246907378282501</v>
      </c>
      <c r="BM57" s="462">
        <v>58.929682978613798</v>
      </c>
      <c r="BN57" s="462">
        <v>53.358865943490777</v>
      </c>
      <c r="BO57" s="462">
        <v>49.174608904899607</v>
      </c>
      <c r="BP57" s="462">
        <v>43.279870051800543</v>
      </c>
      <c r="BQ57" s="462">
        <v>34.386899537838893</v>
      </c>
      <c r="BR57" s="462">
        <v>24.905991588678752</v>
      </c>
      <c r="BS57" s="462">
        <v>19.141732535148876</v>
      </c>
      <c r="BT57" s="462">
        <v>15.576743166965537</v>
      </c>
      <c r="BU57" s="462">
        <v>11.576441996722089</v>
      </c>
      <c r="BV57" s="462">
        <v>9.2866390878899914</v>
      </c>
      <c r="BW57" s="462">
        <v>4.5002804533713183</v>
      </c>
      <c r="BX57" s="463">
        <v>2.4447887076524242</v>
      </c>
      <c r="BY57" s="463">
        <v>1.2004086377472147</v>
      </c>
      <c r="BZ57" s="463">
        <v>0.47926929147823527</v>
      </c>
      <c r="CA57" s="463">
        <v>8.7643375973951471E-2</v>
      </c>
      <c r="CB57" s="463">
        <v>4.9302382736021826E-2</v>
      </c>
      <c r="CC57" s="463">
        <v>0</v>
      </c>
      <c r="CD57" s="463">
        <v>0</v>
      </c>
      <c r="CE57" s="463">
        <v>0</v>
      </c>
      <c r="CF57" s="463">
        <v>0</v>
      </c>
      <c r="CG57" s="463">
        <v>0</v>
      </c>
      <c r="CH57" s="464">
        <v>0</v>
      </c>
    </row>
    <row r="58" spans="1:86" s="51" customFormat="1" x14ac:dyDescent="0.25">
      <c r="B58" s="520" t="s">
        <v>927</v>
      </c>
      <c r="C58" s="333"/>
      <c r="D58" s="462">
        <v>0</v>
      </c>
      <c r="E58" s="462">
        <v>0</v>
      </c>
      <c r="F58" s="462">
        <v>0</v>
      </c>
      <c r="G58" s="462">
        <v>0</v>
      </c>
      <c r="H58" s="462">
        <v>0</v>
      </c>
      <c r="I58" s="462">
        <v>0</v>
      </c>
      <c r="J58" s="462">
        <v>0</v>
      </c>
      <c r="K58" s="462">
        <v>0</v>
      </c>
      <c r="L58" s="462">
        <v>0</v>
      </c>
      <c r="M58" s="462">
        <v>0</v>
      </c>
      <c r="N58" s="462">
        <v>0</v>
      </c>
      <c r="O58" s="462">
        <v>0</v>
      </c>
      <c r="P58" s="462">
        <v>0</v>
      </c>
      <c r="Q58" s="462">
        <v>0</v>
      </c>
      <c r="R58" s="462">
        <v>0</v>
      </c>
      <c r="S58" s="462">
        <v>0</v>
      </c>
      <c r="T58" s="462">
        <v>0</v>
      </c>
      <c r="U58" s="462">
        <v>0</v>
      </c>
      <c r="V58" s="462">
        <v>0</v>
      </c>
      <c r="W58" s="462">
        <v>0</v>
      </c>
      <c r="X58" s="462">
        <v>0</v>
      </c>
      <c r="Y58" s="462">
        <v>0</v>
      </c>
      <c r="Z58" s="462">
        <v>0</v>
      </c>
      <c r="AA58" s="462">
        <v>0</v>
      </c>
      <c r="AB58" s="462">
        <v>0</v>
      </c>
      <c r="AC58" s="462">
        <v>0</v>
      </c>
      <c r="AD58" s="462">
        <v>0</v>
      </c>
      <c r="AE58" s="462">
        <v>0</v>
      </c>
      <c r="AF58" s="462">
        <v>0</v>
      </c>
      <c r="AG58" s="462">
        <v>0</v>
      </c>
      <c r="AH58" s="462">
        <v>0</v>
      </c>
      <c r="AI58" s="462">
        <v>0</v>
      </c>
      <c r="AJ58" s="462">
        <v>0</v>
      </c>
      <c r="AK58" s="462">
        <v>0</v>
      </c>
      <c r="AL58" s="462">
        <v>0</v>
      </c>
      <c r="AM58" s="462">
        <v>0</v>
      </c>
      <c r="AN58" s="462">
        <v>0</v>
      </c>
      <c r="AO58" s="462">
        <v>0</v>
      </c>
      <c r="AP58" s="462">
        <v>0</v>
      </c>
      <c r="AQ58" s="462">
        <v>0</v>
      </c>
      <c r="AR58" s="462">
        <v>0</v>
      </c>
      <c r="AS58" s="462">
        <v>0</v>
      </c>
      <c r="AT58" s="462">
        <v>0</v>
      </c>
      <c r="AU58" s="462">
        <v>0</v>
      </c>
      <c r="AV58" s="462">
        <v>0</v>
      </c>
      <c r="AW58" s="462">
        <v>0</v>
      </c>
      <c r="AX58" s="462">
        <v>0</v>
      </c>
      <c r="AY58" s="462">
        <v>0</v>
      </c>
      <c r="AZ58" s="462">
        <v>0</v>
      </c>
      <c r="BA58" s="462">
        <v>0</v>
      </c>
      <c r="BB58" s="462">
        <v>0</v>
      </c>
      <c r="BC58" s="463">
        <v>0</v>
      </c>
      <c r="BD58" s="462" t="s">
        <v>616</v>
      </c>
      <c r="BE58" s="462" t="s">
        <v>616</v>
      </c>
      <c r="BF58" s="462" t="s">
        <v>616</v>
      </c>
      <c r="BG58" s="462" t="s">
        <v>616</v>
      </c>
      <c r="BH58" s="462">
        <v>47.104939766998605</v>
      </c>
      <c r="BI58" s="462">
        <v>37.679995411866052</v>
      </c>
      <c r="BJ58" s="462">
        <v>30.091513341398088</v>
      </c>
      <c r="BK58" s="462">
        <v>24.525264550068503</v>
      </c>
      <c r="BL58" s="462">
        <v>23.069702226712618</v>
      </c>
      <c r="BM58" s="462">
        <v>12.739679258686538</v>
      </c>
      <c r="BN58" s="462">
        <v>10.915051776933986</v>
      </c>
      <c r="BO58" s="462">
        <v>8.207617454553068</v>
      </c>
      <c r="BP58" s="462">
        <v>7.143963368124215</v>
      </c>
      <c r="BQ58" s="462">
        <v>2.0132795334465765</v>
      </c>
      <c r="BR58" s="462">
        <v>3.0861944902579315</v>
      </c>
      <c r="BS58" s="462">
        <v>2.5332638548767994</v>
      </c>
      <c r="BT58" s="462">
        <v>1.5912702642750034</v>
      </c>
      <c r="BU58" s="462">
        <v>1.1945932407997237</v>
      </c>
      <c r="BV58" s="462">
        <v>0.58087606600657116</v>
      </c>
      <c r="BW58" s="462">
        <v>0.29641645706279601</v>
      </c>
      <c r="BX58" s="463">
        <v>0.47037519465630651</v>
      </c>
      <c r="BY58" s="463">
        <v>0.48037843915749057</v>
      </c>
      <c r="BZ58" s="463">
        <v>0.45146213719970607</v>
      </c>
      <c r="CA58" s="463">
        <v>0.42883025507414674</v>
      </c>
      <c r="CB58" s="463">
        <v>0.24123161767222637</v>
      </c>
      <c r="CC58" s="463">
        <v>0</v>
      </c>
      <c r="CD58" s="463">
        <v>0</v>
      </c>
      <c r="CE58" s="463">
        <v>0</v>
      </c>
      <c r="CF58" s="463">
        <v>0</v>
      </c>
      <c r="CG58" s="463">
        <v>0</v>
      </c>
      <c r="CH58" s="464">
        <v>0</v>
      </c>
    </row>
    <row r="59" spans="1:86" s="51" customFormat="1" ht="24.75" customHeight="1" x14ac:dyDescent="0.25">
      <c r="B59" s="72" t="s">
        <v>929</v>
      </c>
      <c r="C59" s="72"/>
      <c r="D59" s="462">
        <v>0</v>
      </c>
      <c r="E59" s="462">
        <v>0</v>
      </c>
      <c r="F59" s="462">
        <v>0</v>
      </c>
      <c r="G59" s="462">
        <v>0</v>
      </c>
      <c r="H59" s="462">
        <v>0</v>
      </c>
      <c r="I59" s="462">
        <v>0</v>
      </c>
      <c r="J59" s="462">
        <v>0</v>
      </c>
      <c r="K59" s="462">
        <v>0</v>
      </c>
      <c r="L59" s="462">
        <v>0</v>
      </c>
      <c r="M59" s="462">
        <v>0</v>
      </c>
      <c r="N59" s="462">
        <v>0</v>
      </c>
      <c r="O59" s="462">
        <v>0</v>
      </c>
      <c r="P59" s="462">
        <v>0</v>
      </c>
      <c r="Q59" s="462">
        <v>0</v>
      </c>
      <c r="R59" s="462">
        <v>0</v>
      </c>
      <c r="S59" s="462">
        <v>0</v>
      </c>
      <c r="T59" s="462">
        <v>0</v>
      </c>
      <c r="U59" s="462">
        <v>0</v>
      </c>
      <c r="V59" s="462">
        <v>0</v>
      </c>
      <c r="W59" s="462">
        <v>0</v>
      </c>
      <c r="X59" s="462">
        <v>0</v>
      </c>
      <c r="Y59" s="462">
        <v>0</v>
      </c>
      <c r="Z59" s="462">
        <v>0</v>
      </c>
      <c r="AA59" s="462">
        <v>0</v>
      </c>
      <c r="AB59" s="462">
        <v>0</v>
      </c>
      <c r="AC59" s="462">
        <v>0</v>
      </c>
      <c r="AD59" s="462">
        <v>0</v>
      </c>
      <c r="AE59" s="462">
        <v>0</v>
      </c>
      <c r="AF59" s="462">
        <v>0</v>
      </c>
      <c r="AG59" s="462">
        <v>0</v>
      </c>
      <c r="AH59" s="462">
        <v>0</v>
      </c>
      <c r="AI59" s="462">
        <v>0</v>
      </c>
      <c r="AJ59" s="462">
        <v>0</v>
      </c>
      <c r="AK59" s="462">
        <v>0</v>
      </c>
      <c r="AL59" s="462">
        <v>0</v>
      </c>
      <c r="AM59" s="462">
        <v>0</v>
      </c>
      <c r="AN59" s="462">
        <v>0</v>
      </c>
      <c r="AO59" s="462">
        <v>0</v>
      </c>
      <c r="AP59" s="462">
        <v>0</v>
      </c>
      <c r="AQ59" s="462">
        <v>0</v>
      </c>
      <c r="AR59" s="462">
        <v>0</v>
      </c>
      <c r="AS59" s="462">
        <v>0</v>
      </c>
      <c r="AT59" s="462">
        <v>0</v>
      </c>
      <c r="AU59" s="462">
        <v>0</v>
      </c>
      <c r="AV59" s="462">
        <v>0</v>
      </c>
      <c r="AW59" s="462">
        <v>0</v>
      </c>
      <c r="AX59" s="462">
        <v>0</v>
      </c>
      <c r="AY59" s="462">
        <v>0</v>
      </c>
      <c r="AZ59" s="462">
        <v>0</v>
      </c>
      <c r="BA59" s="462">
        <v>0</v>
      </c>
      <c r="BB59" s="462">
        <v>0</v>
      </c>
      <c r="BC59" s="463">
        <v>0</v>
      </c>
      <c r="BD59" s="462">
        <v>0</v>
      </c>
      <c r="BE59" s="462">
        <v>0</v>
      </c>
      <c r="BF59" s="462">
        <v>0</v>
      </c>
      <c r="BG59" s="462">
        <v>0</v>
      </c>
      <c r="BH59" s="462">
        <v>11903.582506677538</v>
      </c>
      <c r="BI59" s="462">
        <v>11367.553875427417</v>
      </c>
      <c r="BJ59" s="462">
        <v>11310.379562382688</v>
      </c>
      <c r="BK59" s="462">
        <v>11913.211102756113</v>
      </c>
      <c r="BL59" s="462">
        <v>11388.365756492236</v>
      </c>
      <c r="BM59" s="462">
        <v>11659.359522781831</v>
      </c>
      <c r="BN59" s="462">
        <v>11045.884910412746</v>
      </c>
      <c r="BO59" s="462">
        <v>9801.3329256059915</v>
      </c>
      <c r="BP59" s="462">
        <v>7383.2304911211659</v>
      </c>
      <c r="BQ59" s="462">
        <v>4917.3236920478957</v>
      </c>
      <c r="BR59" s="462">
        <v>3943.6556110352822</v>
      </c>
      <c r="BS59" s="462">
        <v>3471.5958704499644</v>
      </c>
      <c r="BT59" s="462">
        <v>3007.2573246979396</v>
      </c>
      <c r="BU59" s="462">
        <v>2864.9441168708618</v>
      </c>
      <c r="BV59" s="462">
        <v>2414.3381173917087</v>
      </c>
      <c r="BW59" s="462">
        <v>1767.9873240069471</v>
      </c>
      <c r="BX59" s="463">
        <v>1315.2575961586404</v>
      </c>
      <c r="BY59" s="463">
        <v>939.49954427607736</v>
      </c>
      <c r="BZ59" s="463">
        <v>993.73580782088231</v>
      </c>
      <c r="CA59" s="463">
        <v>706.61966760286498</v>
      </c>
      <c r="CB59" s="463">
        <v>293.30948433700127</v>
      </c>
      <c r="CC59" s="463">
        <v>10.587787534081945</v>
      </c>
      <c r="CD59" s="463">
        <v>7.162671727924617</v>
      </c>
      <c r="CE59" s="463">
        <v>3.1537510184679998</v>
      </c>
      <c r="CF59" s="463">
        <v>1.2787025084581822</v>
      </c>
      <c r="CG59" s="463">
        <v>0.17634528202138269</v>
      </c>
      <c r="CH59" s="464">
        <v>2.2283926431256535</v>
      </c>
    </row>
    <row r="60" spans="1:86" s="51" customFormat="1" x14ac:dyDescent="0.25">
      <c r="B60" s="333" t="s">
        <v>925</v>
      </c>
      <c r="C60" s="333"/>
      <c r="D60" s="462" t="s">
        <v>616</v>
      </c>
      <c r="E60" s="462" t="s">
        <v>616</v>
      </c>
      <c r="F60" s="462" t="s">
        <v>616</v>
      </c>
      <c r="G60" s="462" t="s">
        <v>616</v>
      </c>
      <c r="H60" s="462" t="s">
        <v>616</v>
      </c>
      <c r="I60" s="462" t="s">
        <v>616</v>
      </c>
      <c r="J60" s="462" t="s">
        <v>616</v>
      </c>
      <c r="K60" s="462" t="s">
        <v>616</v>
      </c>
      <c r="L60" s="462" t="s">
        <v>616</v>
      </c>
      <c r="M60" s="462" t="s">
        <v>616</v>
      </c>
      <c r="N60" s="462" t="s">
        <v>616</v>
      </c>
      <c r="O60" s="462" t="s">
        <v>616</v>
      </c>
      <c r="P60" s="462" t="s">
        <v>616</v>
      </c>
      <c r="Q60" s="462" t="s">
        <v>616</v>
      </c>
      <c r="R60" s="462" t="s">
        <v>616</v>
      </c>
      <c r="S60" s="462" t="s">
        <v>616</v>
      </c>
      <c r="T60" s="462" t="s">
        <v>616</v>
      </c>
      <c r="U60" s="462" t="s">
        <v>616</v>
      </c>
      <c r="V60" s="462" t="s">
        <v>616</v>
      </c>
      <c r="W60" s="462" t="s">
        <v>616</v>
      </c>
      <c r="X60" s="462" t="s">
        <v>616</v>
      </c>
      <c r="Y60" s="462" t="s">
        <v>616</v>
      </c>
      <c r="Z60" s="462" t="s">
        <v>616</v>
      </c>
      <c r="AA60" s="462" t="s">
        <v>616</v>
      </c>
      <c r="AB60" s="462" t="s">
        <v>616</v>
      </c>
      <c r="AC60" s="462" t="s">
        <v>616</v>
      </c>
      <c r="AD60" s="462" t="s">
        <v>616</v>
      </c>
      <c r="AE60" s="462" t="s">
        <v>616</v>
      </c>
      <c r="AF60" s="462" t="s">
        <v>616</v>
      </c>
      <c r="AG60" s="462" t="s">
        <v>616</v>
      </c>
      <c r="AH60" s="462" t="s">
        <v>616</v>
      </c>
      <c r="AI60" s="462" t="s">
        <v>616</v>
      </c>
      <c r="AJ60" s="462" t="s">
        <v>616</v>
      </c>
      <c r="AK60" s="462" t="s">
        <v>616</v>
      </c>
      <c r="AL60" s="462" t="s">
        <v>616</v>
      </c>
      <c r="AM60" s="462" t="s">
        <v>616</v>
      </c>
      <c r="AN60" s="462" t="s">
        <v>616</v>
      </c>
      <c r="AO60" s="462" t="s">
        <v>616</v>
      </c>
      <c r="AP60" s="462" t="s">
        <v>616</v>
      </c>
      <c r="AQ60" s="462" t="s">
        <v>616</v>
      </c>
      <c r="AR60" s="462" t="s">
        <v>616</v>
      </c>
      <c r="AS60" s="462" t="s">
        <v>616</v>
      </c>
      <c r="AT60" s="462" t="s">
        <v>616</v>
      </c>
      <c r="AU60" s="462" t="s">
        <v>616</v>
      </c>
      <c r="AV60" s="462" t="s">
        <v>616</v>
      </c>
      <c r="AW60" s="462" t="s">
        <v>616</v>
      </c>
      <c r="AX60" s="462" t="s">
        <v>616</v>
      </c>
      <c r="AY60" s="462" t="s">
        <v>616</v>
      </c>
      <c r="AZ60" s="462" t="s">
        <v>616</v>
      </c>
      <c r="BA60" s="462" t="s">
        <v>616</v>
      </c>
      <c r="BB60" s="462" t="s">
        <v>616</v>
      </c>
      <c r="BC60" s="463" t="s">
        <v>616</v>
      </c>
      <c r="BD60" s="462" t="s">
        <v>616</v>
      </c>
      <c r="BE60" s="462" t="s">
        <v>616</v>
      </c>
      <c r="BF60" s="462" t="s">
        <v>616</v>
      </c>
      <c r="BG60" s="462" t="s">
        <v>616</v>
      </c>
      <c r="BH60" s="462">
        <v>6971.5306762131886</v>
      </c>
      <c r="BI60" s="462">
        <v>6779.2496835205457</v>
      </c>
      <c r="BJ60" s="462">
        <v>6831.8295219441761</v>
      </c>
      <c r="BK60" s="462">
        <v>7586.8782711395615</v>
      </c>
      <c r="BL60" s="462">
        <v>7462.1168241867545</v>
      </c>
      <c r="BM60" s="462">
        <v>7352.3615486594535</v>
      </c>
      <c r="BN60" s="462">
        <v>6773.5745928197211</v>
      </c>
      <c r="BO60" s="462">
        <v>5820.4428944813571</v>
      </c>
      <c r="BP60" s="462">
        <v>3551.5376613021372</v>
      </c>
      <c r="BQ60" s="462">
        <v>1400.0707602339501</v>
      </c>
      <c r="BR60" s="462">
        <v>645.00552060534596</v>
      </c>
      <c r="BS60" s="462">
        <v>326.33596073585039</v>
      </c>
      <c r="BT60" s="462">
        <v>137.31119473940885</v>
      </c>
      <c r="BU60" s="462">
        <v>39.583653086939798</v>
      </c>
      <c r="BV60" s="462">
        <v>4.2068353343997149</v>
      </c>
      <c r="BW60" s="462">
        <v>1.8737945082308689</v>
      </c>
      <c r="BX60" s="463">
        <v>1.390029574507363</v>
      </c>
      <c r="BY60" s="463">
        <v>1.0446890677805249</v>
      </c>
      <c r="BZ60" s="463">
        <v>1.0827574416699921</v>
      </c>
      <c r="CA60" s="463">
        <v>0.70186461075473183</v>
      </c>
      <c r="CB60" s="463">
        <v>0.31675128667714075</v>
      </c>
      <c r="CC60" s="463">
        <v>1.9934788451061248E-3</v>
      </c>
      <c r="CD60" s="463">
        <v>4.6090873089939446E-3</v>
      </c>
      <c r="CE60" s="463">
        <v>2.0293982953703453E-3</v>
      </c>
      <c r="CF60" s="463">
        <v>8.2282864936224199E-4</v>
      </c>
      <c r="CG60" s="463">
        <v>1.1347592521892926E-4</v>
      </c>
      <c r="CH60" s="464">
        <v>1.4339420597545517E-3</v>
      </c>
    </row>
    <row r="61" spans="1:86" s="51" customFormat="1" x14ac:dyDescent="0.25">
      <c r="B61" s="238" t="s">
        <v>926</v>
      </c>
      <c r="C61" s="238"/>
      <c r="D61" s="462" t="s">
        <v>616</v>
      </c>
      <c r="E61" s="462" t="s">
        <v>616</v>
      </c>
      <c r="F61" s="462" t="s">
        <v>616</v>
      </c>
      <c r="G61" s="462" t="s">
        <v>616</v>
      </c>
      <c r="H61" s="462" t="s">
        <v>616</v>
      </c>
      <c r="I61" s="462" t="s">
        <v>616</v>
      </c>
      <c r="J61" s="462" t="s">
        <v>616</v>
      </c>
      <c r="K61" s="462" t="s">
        <v>616</v>
      </c>
      <c r="L61" s="462" t="s">
        <v>616</v>
      </c>
      <c r="M61" s="462" t="s">
        <v>616</v>
      </c>
      <c r="N61" s="462" t="s">
        <v>616</v>
      </c>
      <c r="O61" s="462" t="s">
        <v>616</v>
      </c>
      <c r="P61" s="462" t="s">
        <v>616</v>
      </c>
      <c r="Q61" s="462" t="s">
        <v>616</v>
      </c>
      <c r="R61" s="462" t="s">
        <v>616</v>
      </c>
      <c r="S61" s="462" t="s">
        <v>616</v>
      </c>
      <c r="T61" s="462" t="s">
        <v>616</v>
      </c>
      <c r="U61" s="462" t="s">
        <v>616</v>
      </c>
      <c r="V61" s="462" t="s">
        <v>616</v>
      </c>
      <c r="W61" s="462" t="s">
        <v>616</v>
      </c>
      <c r="X61" s="462" t="s">
        <v>616</v>
      </c>
      <c r="Y61" s="462" t="s">
        <v>616</v>
      </c>
      <c r="Z61" s="462" t="s">
        <v>616</v>
      </c>
      <c r="AA61" s="462" t="s">
        <v>616</v>
      </c>
      <c r="AB61" s="462" t="s">
        <v>616</v>
      </c>
      <c r="AC61" s="462" t="s">
        <v>616</v>
      </c>
      <c r="AD61" s="462" t="s">
        <v>616</v>
      </c>
      <c r="AE61" s="462" t="s">
        <v>616</v>
      </c>
      <c r="AF61" s="462" t="s">
        <v>616</v>
      </c>
      <c r="AG61" s="462" t="s">
        <v>616</v>
      </c>
      <c r="AH61" s="462" t="s">
        <v>616</v>
      </c>
      <c r="AI61" s="462" t="s">
        <v>616</v>
      </c>
      <c r="AJ61" s="462" t="s">
        <v>616</v>
      </c>
      <c r="AK61" s="462" t="s">
        <v>616</v>
      </c>
      <c r="AL61" s="462" t="s">
        <v>616</v>
      </c>
      <c r="AM61" s="462" t="s">
        <v>616</v>
      </c>
      <c r="AN61" s="462" t="s">
        <v>616</v>
      </c>
      <c r="AO61" s="462" t="s">
        <v>616</v>
      </c>
      <c r="AP61" s="462" t="s">
        <v>616</v>
      </c>
      <c r="AQ61" s="462" t="s">
        <v>616</v>
      </c>
      <c r="AR61" s="462" t="s">
        <v>616</v>
      </c>
      <c r="AS61" s="462" t="s">
        <v>616</v>
      </c>
      <c r="AT61" s="462" t="s">
        <v>616</v>
      </c>
      <c r="AU61" s="462" t="s">
        <v>616</v>
      </c>
      <c r="AV61" s="462" t="s">
        <v>616</v>
      </c>
      <c r="AW61" s="462" t="s">
        <v>616</v>
      </c>
      <c r="AX61" s="462" t="s">
        <v>616</v>
      </c>
      <c r="AY61" s="462" t="s">
        <v>616</v>
      </c>
      <c r="AZ61" s="462" t="s">
        <v>616</v>
      </c>
      <c r="BA61" s="462" t="s">
        <v>616</v>
      </c>
      <c r="BB61" s="462" t="s">
        <v>616</v>
      </c>
      <c r="BC61" s="463" t="s">
        <v>616</v>
      </c>
      <c r="BD61" s="462" t="s">
        <v>616</v>
      </c>
      <c r="BE61" s="462" t="s">
        <v>616</v>
      </c>
      <c r="BF61" s="462" t="s">
        <v>616</v>
      </c>
      <c r="BG61" s="462" t="s">
        <v>616</v>
      </c>
      <c r="BH61" s="462">
        <v>3909.4192454923218</v>
      </c>
      <c r="BI61" s="462">
        <v>3613.5344920561201</v>
      </c>
      <c r="BJ61" s="462">
        <v>3525.9870426747225</v>
      </c>
      <c r="BK61" s="462">
        <v>3506.205886914543</v>
      </c>
      <c r="BL61" s="462">
        <v>3217.0385489600162</v>
      </c>
      <c r="BM61" s="462">
        <v>3528.7017458040991</v>
      </c>
      <c r="BN61" s="462">
        <v>3365.3540892763917</v>
      </c>
      <c r="BO61" s="462">
        <v>3064.23878940344</v>
      </c>
      <c r="BP61" s="462">
        <v>2838.6293088693442</v>
      </c>
      <c r="BQ61" s="462">
        <v>2494.4742419635372</v>
      </c>
      <c r="BR61" s="462">
        <v>2282.0306796965647</v>
      </c>
      <c r="BS61" s="462">
        <v>2111.4149809768264</v>
      </c>
      <c r="BT61" s="462">
        <v>1870.1108434013181</v>
      </c>
      <c r="BU61" s="462">
        <v>1792.1171904976313</v>
      </c>
      <c r="BV61" s="462">
        <v>1467.5864419225932</v>
      </c>
      <c r="BW61" s="462">
        <v>916.75950122013103</v>
      </c>
      <c r="BX61" s="463">
        <v>683.15144486760516</v>
      </c>
      <c r="BY61" s="463">
        <v>433.4681640966615</v>
      </c>
      <c r="BZ61" s="463">
        <v>401.31949518256016</v>
      </c>
      <c r="CA61" s="463">
        <v>252.53529137864567</v>
      </c>
      <c r="CB61" s="463">
        <v>69.135213119581294</v>
      </c>
      <c r="CC61" s="463">
        <v>1.0589442522610477</v>
      </c>
      <c r="CD61" s="463">
        <v>2.1892314085678684</v>
      </c>
      <c r="CE61" s="463">
        <v>0.96392673665550854</v>
      </c>
      <c r="CF61" s="463">
        <v>0.39082842269839618</v>
      </c>
      <c r="CG61" s="463">
        <v>5.3898970219291437E-2</v>
      </c>
      <c r="CH61" s="464">
        <v>0.6810960142055521</v>
      </c>
    </row>
    <row r="62" spans="1:86" s="51" customFormat="1" x14ac:dyDescent="0.25">
      <c r="B62" s="333" t="s">
        <v>850</v>
      </c>
      <c r="C62" s="333"/>
      <c r="D62" s="462" t="s">
        <v>616</v>
      </c>
      <c r="E62" s="462" t="s">
        <v>616</v>
      </c>
      <c r="F62" s="462" t="s">
        <v>616</v>
      </c>
      <c r="G62" s="462" t="s">
        <v>616</v>
      </c>
      <c r="H62" s="462" t="s">
        <v>616</v>
      </c>
      <c r="I62" s="462" t="s">
        <v>616</v>
      </c>
      <c r="J62" s="462" t="s">
        <v>616</v>
      </c>
      <c r="K62" s="462" t="s">
        <v>616</v>
      </c>
      <c r="L62" s="462" t="s">
        <v>616</v>
      </c>
      <c r="M62" s="462" t="s">
        <v>616</v>
      </c>
      <c r="N62" s="462" t="s">
        <v>616</v>
      </c>
      <c r="O62" s="462" t="s">
        <v>616</v>
      </c>
      <c r="P62" s="462" t="s">
        <v>616</v>
      </c>
      <c r="Q62" s="462" t="s">
        <v>616</v>
      </c>
      <c r="R62" s="462" t="s">
        <v>616</v>
      </c>
      <c r="S62" s="462" t="s">
        <v>616</v>
      </c>
      <c r="T62" s="462" t="s">
        <v>616</v>
      </c>
      <c r="U62" s="462" t="s">
        <v>616</v>
      </c>
      <c r="V62" s="462" t="s">
        <v>616</v>
      </c>
      <c r="W62" s="462" t="s">
        <v>616</v>
      </c>
      <c r="X62" s="462" t="s">
        <v>616</v>
      </c>
      <c r="Y62" s="462" t="s">
        <v>616</v>
      </c>
      <c r="Z62" s="462" t="s">
        <v>616</v>
      </c>
      <c r="AA62" s="462" t="s">
        <v>616</v>
      </c>
      <c r="AB62" s="462" t="s">
        <v>616</v>
      </c>
      <c r="AC62" s="462" t="s">
        <v>616</v>
      </c>
      <c r="AD62" s="462" t="s">
        <v>616</v>
      </c>
      <c r="AE62" s="462" t="s">
        <v>616</v>
      </c>
      <c r="AF62" s="462" t="s">
        <v>616</v>
      </c>
      <c r="AG62" s="462" t="s">
        <v>616</v>
      </c>
      <c r="AH62" s="462" t="s">
        <v>616</v>
      </c>
      <c r="AI62" s="462" t="s">
        <v>616</v>
      </c>
      <c r="AJ62" s="462" t="s">
        <v>616</v>
      </c>
      <c r="AK62" s="462" t="s">
        <v>616</v>
      </c>
      <c r="AL62" s="462" t="s">
        <v>616</v>
      </c>
      <c r="AM62" s="462" t="s">
        <v>616</v>
      </c>
      <c r="AN62" s="462" t="s">
        <v>616</v>
      </c>
      <c r="AO62" s="462" t="s">
        <v>616</v>
      </c>
      <c r="AP62" s="462" t="s">
        <v>616</v>
      </c>
      <c r="AQ62" s="462" t="s">
        <v>616</v>
      </c>
      <c r="AR62" s="462" t="s">
        <v>616</v>
      </c>
      <c r="AS62" s="462" t="s">
        <v>616</v>
      </c>
      <c r="AT62" s="462" t="s">
        <v>616</v>
      </c>
      <c r="AU62" s="462" t="s">
        <v>616</v>
      </c>
      <c r="AV62" s="462" t="s">
        <v>616</v>
      </c>
      <c r="AW62" s="462" t="s">
        <v>616</v>
      </c>
      <c r="AX62" s="462" t="s">
        <v>616</v>
      </c>
      <c r="AY62" s="462" t="s">
        <v>616</v>
      </c>
      <c r="AZ62" s="462" t="s">
        <v>616</v>
      </c>
      <c r="BA62" s="462" t="s">
        <v>616</v>
      </c>
      <c r="BB62" s="462" t="s">
        <v>616</v>
      </c>
      <c r="BC62" s="463" t="s">
        <v>616</v>
      </c>
      <c r="BD62" s="462" t="s">
        <v>616</v>
      </c>
      <c r="BE62" s="462" t="s">
        <v>616</v>
      </c>
      <c r="BF62" s="462" t="s">
        <v>616</v>
      </c>
      <c r="BG62" s="462" t="s">
        <v>616</v>
      </c>
      <c r="BH62" s="462">
        <v>386.91436198937606</v>
      </c>
      <c r="BI62" s="462">
        <v>362.91359692487345</v>
      </c>
      <c r="BJ62" s="462">
        <v>366.93856400224905</v>
      </c>
      <c r="BK62" s="462">
        <v>351.72619457154644</v>
      </c>
      <c r="BL62" s="462">
        <v>342.04965814496853</v>
      </c>
      <c r="BM62" s="462">
        <v>414.30901204797044</v>
      </c>
      <c r="BN62" s="462">
        <v>540.3556374438823</v>
      </c>
      <c r="BO62" s="462">
        <v>595.67575154210977</v>
      </c>
      <c r="BP62" s="462">
        <v>704.68830667232999</v>
      </c>
      <c r="BQ62" s="462">
        <v>769.86953203909377</v>
      </c>
      <c r="BR62" s="462">
        <v>807.47398701772647</v>
      </c>
      <c r="BS62" s="462">
        <v>859.21447662310925</v>
      </c>
      <c r="BT62" s="462">
        <v>851.3213284327262</v>
      </c>
      <c r="BU62" s="462">
        <v>910.49621517224728</v>
      </c>
      <c r="BV62" s="462">
        <v>885.65577368040533</v>
      </c>
      <c r="BW62" s="462">
        <v>825.95260872824952</v>
      </c>
      <c r="BX62" s="463">
        <v>613.60682864847706</v>
      </c>
      <c r="BY62" s="463">
        <v>493.71602663724497</v>
      </c>
      <c r="BZ62" s="463">
        <v>580.62220157294348</v>
      </c>
      <c r="CA62" s="463">
        <v>445.3009591587292</v>
      </c>
      <c r="CB62" s="463">
        <v>217.31711893385923</v>
      </c>
      <c r="CC62" s="463">
        <v>8.6549405977368199</v>
      </c>
      <c r="CD62" s="463">
        <v>4.8295642803584222</v>
      </c>
      <c r="CE62" s="463">
        <v>2.1264751263911821</v>
      </c>
      <c r="CF62" s="463">
        <v>0.86218888630314516</v>
      </c>
      <c r="CG62" s="463">
        <v>0.11890407761392321</v>
      </c>
      <c r="CH62" s="464">
        <v>1.5025350763871299</v>
      </c>
    </row>
    <row r="63" spans="1:86" s="51" customFormat="1" x14ac:dyDescent="0.25">
      <c r="B63" s="333" t="s">
        <v>927</v>
      </c>
      <c r="C63" s="333"/>
      <c r="D63" s="462" t="s">
        <v>616</v>
      </c>
      <c r="E63" s="462" t="s">
        <v>616</v>
      </c>
      <c r="F63" s="462" t="s">
        <v>616</v>
      </c>
      <c r="G63" s="462" t="s">
        <v>616</v>
      </c>
      <c r="H63" s="462" t="s">
        <v>616</v>
      </c>
      <c r="I63" s="462" t="s">
        <v>616</v>
      </c>
      <c r="J63" s="462" t="s">
        <v>616</v>
      </c>
      <c r="K63" s="462" t="s">
        <v>616</v>
      </c>
      <c r="L63" s="462" t="s">
        <v>616</v>
      </c>
      <c r="M63" s="462" t="s">
        <v>616</v>
      </c>
      <c r="N63" s="462" t="s">
        <v>616</v>
      </c>
      <c r="O63" s="462" t="s">
        <v>616</v>
      </c>
      <c r="P63" s="462" t="s">
        <v>616</v>
      </c>
      <c r="Q63" s="462" t="s">
        <v>616</v>
      </c>
      <c r="R63" s="462" t="s">
        <v>616</v>
      </c>
      <c r="S63" s="462" t="s">
        <v>616</v>
      </c>
      <c r="T63" s="462" t="s">
        <v>616</v>
      </c>
      <c r="U63" s="462" t="s">
        <v>616</v>
      </c>
      <c r="V63" s="462" t="s">
        <v>616</v>
      </c>
      <c r="W63" s="462" t="s">
        <v>616</v>
      </c>
      <c r="X63" s="462" t="s">
        <v>616</v>
      </c>
      <c r="Y63" s="462" t="s">
        <v>616</v>
      </c>
      <c r="Z63" s="462" t="s">
        <v>616</v>
      </c>
      <c r="AA63" s="462" t="s">
        <v>616</v>
      </c>
      <c r="AB63" s="462" t="s">
        <v>616</v>
      </c>
      <c r="AC63" s="462" t="s">
        <v>616</v>
      </c>
      <c r="AD63" s="462" t="s">
        <v>616</v>
      </c>
      <c r="AE63" s="462" t="s">
        <v>616</v>
      </c>
      <c r="AF63" s="462" t="s">
        <v>616</v>
      </c>
      <c r="AG63" s="462" t="s">
        <v>616</v>
      </c>
      <c r="AH63" s="462" t="s">
        <v>616</v>
      </c>
      <c r="AI63" s="462" t="s">
        <v>616</v>
      </c>
      <c r="AJ63" s="462" t="s">
        <v>616</v>
      </c>
      <c r="AK63" s="462" t="s">
        <v>616</v>
      </c>
      <c r="AL63" s="462" t="s">
        <v>616</v>
      </c>
      <c r="AM63" s="462" t="s">
        <v>616</v>
      </c>
      <c r="AN63" s="462" t="s">
        <v>616</v>
      </c>
      <c r="AO63" s="462" t="s">
        <v>616</v>
      </c>
      <c r="AP63" s="462" t="s">
        <v>616</v>
      </c>
      <c r="AQ63" s="462" t="s">
        <v>616</v>
      </c>
      <c r="AR63" s="462" t="s">
        <v>616</v>
      </c>
      <c r="AS63" s="462" t="s">
        <v>616</v>
      </c>
      <c r="AT63" s="462" t="s">
        <v>616</v>
      </c>
      <c r="AU63" s="462" t="s">
        <v>616</v>
      </c>
      <c r="AV63" s="462" t="s">
        <v>616</v>
      </c>
      <c r="AW63" s="462" t="s">
        <v>616</v>
      </c>
      <c r="AX63" s="462" t="s">
        <v>616</v>
      </c>
      <c r="AY63" s="462" t="s">
        <v>616</v>
      </c>
      <c r="AZ63" s="462" t="s">
        <v>616</v>
      </c>
      <c r="BA63" s="462" t="s">
        <v>616</v>
      </c>
      <c r="BB63" s="462" t="s">
        <v>616</v>
      </c>
      <c r="BC63" s="463" t="s">
        <v>616</v>
      </c>
      <c r="BD63" s="462" t="s">
        <v>616</v>
      </c>
      <c r="BE63" s="462" t="s">
        <v>616</v>
      </c>
      <c r="BF63" s="462" t="s">
        <v>616</v>
      </c>
      <c r="BG63" s="462" t="s">
        <v>616</v>
      </c>
      <c r="BH63" s="462">
        <v>635.71822298265204</v>
      </c>
      <c r="BI63" s="462">
        <v>611.85610292587728</v>
      </c>
      <c r="BJ63" s="462">
        <v>585.62443376154181</v>
      </c>
      <c r="BK63" s="462">
        <v>468.40075013046334</v>
      </c>
      <c r="BL63" s="462">
        <v>367.16072520049602</v>
      </c>
      <c r="BM63" s="462">
        <v>363.9872162703092</v>
      </c>
      <c r="BN63" s="462">
        <v>366.6005908727505</v>
      </c>
      <c r="BO63" s="462">
        <v>320.97549017908557</v>
      </c>
      <c r="BP63" s="462">
        <v>288.37521427735527</v>
      </c>
      <c r="BQ63" s="462">
        <v>252.90915781131446</v>
      </c>
      <c r="BR63" s="462">
        <v>209.14542371564428</v>
      </c>
      <c r="BS63" s="462">
        <v>174.63045211417878</v>
      </c>
      <c r="BT63" s="462">
        <v>148.51395812448607</v>
      </c>
      <c r="BU63" s="462">
        <v>122.74705811404274</v>
      </c>
      <c r="BV63" s="462">
        <v>56.889066454310495</v>
      </c>
      <c r="BW63" s="462">
        <v>23.401419550335675</v>
      </c>
      <c r="BX63" s="463">
        <v>17.109293068050881</v>
      </c>
      <c r="BY63" s="463">
        <v>11.27066447439015</v>
      </c>
      <c r="BZ63" s="463">
        <v>10.711353623708705</v>
      </c>
      <c r="CA63" s="463">
        <v>8.081552454735446</v>
      </c>
      <c r="CB63" s="463">
        <v>6.5404009968835854</v>
      </c>
      <c r="CC63" s="463">
        <v>0.87190920523897053</v>
      </c>
      <c r="CD63" s="463">
        <v>0.13926695168933229</v>
      </c>
      <c r="CE63" s="463">
        <v>6.1319757125938727E-2</v>
      </c>
      <c r="CF63" s="463">
        <v>2.4862370807278721E-2</v>
      </c>
      <c r="CG63" s="463">
        <v>3.4287582629491196E-3</v>
      </c>
      <c r="CH63" s="464">
        <v>4.3327610473217266E-2</v>
      </c>
    </row>
    <row r="64" spans="1:86" ht="24.75" customHeight="1" x14ac:dyDescent="0.25">
      <c r="A64" s="479"/>
      <c r="B64" s="72" t="s">
        <v>931</v>
      </c>
      <c r="C64" s="51"/>
      <c r="D64" s="462">
        <v>0</v>
      </c>
      <c r="E64" s="462">
        <v>0</v>
      </c>
      <c r="F64" s="462">
        <v>0</v>
      </c>
      <c r="G64" s="462">
        <v>0</v>
      </c>
      <c r="H64" s="462">
        <v>0</v>
      </c>
      <c r="I64" s="462">
        <v>0</v>
      </c>
      <c r="J64" s="462">
        <v>0</v>
      </c>
      <c r="K64" s="462">
        <v>0</v>
      </c>
      <c r="L64" s="462">
        <v>0</v>
      </c>
      <c r="M64" s="462">
        <v>0</v>
      </c>
      <c r="N64" s="462">
        <v>0</v>
      </c>
      <c r="O64" s="462">
        <v>0</v>
      </c>
      <c r="P64" s="462">
        <v>0</v>
      </c>
      <c r="Q64" s="462">
        <v>0</v>
      </c>
      <c r="R64" s="462">
        <v>0</v>
      </c>
      <c r="S64" s="462">
        <v>0</v>
      </c>
      <c r="T64" s="462">
        <v>0</v>
      </c>
      <c r="U64" s="462">
        <v>0</v>
      </c>
      <c r="V64" s="462">
        <v>0</v>
      </c>
      <c r="W64" s="462">
        <v>0</v>
      </c>
      <c r="X64" s="462">
        <v>0</v>
      </c>
      <c r="Y64" s="462">
        <v>0</v>
      </c>
      <c r="Z64" s="462">
        <v>0</v>
      </c>
      <c r="AA64" s="462">
        <v>0</v>
      </c>
      <c r="AB64" s="462">
        <v>0</v>
      </c>
      <c r="AC64" s="462">
        <v>0</v>
      </c>
      <c r="AD64" s="462">
        <v>0</v>
      </c>
      <c r="AE64" s="462">
        <v>0</v>
      </c>
      <c r="AF64" s="462">
        <v>0</v>
      </c>
      <c r="AG64" s="462">
        <v>0</v>
      </c>
      <c r="AH64" s="462">
        <v>6500.2676211141852</v>
      </c>
      <c r="AI64" s="462">
        <v>5845.3697178001339</v>
      </c>
      <c r="AJ64" s="462">
        <v>6706.6618132970261</v>
      </c>
      <c r="AK64" s="462">
        <v>9806.6478707352289</v>
      </c>
      <c r="AL64" s="462">
        <v>14446.55683151911</v>
      </c>
      <c r="AM64" s="462">
        <v>17306.597184776958</v>
      </c>
      <c r="AN64" s="462">
        <v>18742.595261798997</v>
      </c>
      <c r="AO64" s="462">
        <v>20446.983052322459</v>
      </c>
      <c r="AP64" s="462">
        <v>21046.058712347749</v>
      </c>
      <c r="AQ64" s="624">
        <v>19506.237333011217</v>
      </c>
      <c r="AR64" s="462">
        <v>16391.212748375543</v>
      </c>
      <c r="AS64" s="462">
        <v>14892.401981534911</v>
      </c>
      <c r="AT64" s="462">
        <v>16096.810514242796</v>
      </c>
      <c r="AU64" s="462">
        <v>20478.346944669564</v>
      </c>
      <c r="AV64" s="462">
        <v>24807.181080188395</v>
      </c>
      <c r="AW64" s="462">
        <v>26538.180484005476</v>
      </c>
      <c r="AX64" s="462">
        <v>26635.820292158423</v>
      </c>
      <c r="AY64" s="462">
        <v>26622.220430039699</v>
      </c>
      <c r="AZ64" s="462">
        <v>21377.317081084981</v>
      </c>
      <c r="BA64" s="462">
        <v>16432.966527208686</v>
      </c>
      <c r="BB64" s="462">
        <v>16164.456692063713</v>
      </c>
      <c r="BC64" s="463">
        <v>16220.312961063486</v>
      </c>
      <c r="BD64" s="462">
        <v>17480.920442867548</v>
      </c>
      <c r="BE64" s="462">
        <v>18255.040967406811</v>
      </c>
      <c r="BF64" s="462">
        <v>18144.73224136544</v>
      </c>
      <c r="BG64" s="462">
        <v>18782.720134044717</v>
      </c>
      <c r="BH64" s="462">
        <v>17456.605660056135</v>
      </c>
      <c r="BI64" s="462">
        <v>15561.255366095304</v>
      </c>
      <c r="BJ64" s="462">
        <v>14582.185133104682</v>
      </c>
      <c r="BK64" s="462">
        <v>14608.516717911341</v>
      </c>
      <c r="BL64" s="462">
        <v>13539.509572574212</v>
      </c>
      <c r="BM64" s="462">
        <v>12873.590067767747</v>
      </c>
      <c r="BN64" s="462">
        <v>0</v>
      </c>
      <c r="BO64" s="462">
        <v>0</v>
      </c>
      <c r="BP64" s="462">
        <v>0</v>
      </c>
      <c r="BQ64" s="462">
        <v>0</v>
      </c>
      <c r="BR64" s="462">
        <v>0</v>
      </c>
      <c r="BS64" s="462">
        <v>0</v>
      </c>
      <c r="BT64" s="462">
        <v>0</v>
      </c>
      <c r="BU64" s="462">
        <v>0</v>
      </c>
      <c r="BV64" s="462">
        <v>0</v>
      </c>
      <c r="BW64" s="462">
        <v>0</v>
      </c>
      <c r="BX64" s="463">
        <v>0</v>
      </c>
      <c r="BY64" s="463">
        <v>0</v>
      </c>
      <c r="BZ64" s="463">
        <v>0</v>
      </c>
      <c r="CA64" s="463">
        <v>0</v>
      </c>
      <c r="CB64" s="463">
        <v>0</v>
      </c>
      <c r="CC64" s="463">
        <v>0</v>
      </c>
      <c r="CD64" s="463">
        <v>0</v>
      </c>
      <c r="CE64" s="463">
        <v>0</v>
      </c>
      <c r="CF64" s="463">
        <v>0</v>
      </c>
      <c r="CG64" s="463">
        <v>0</v>
      </c>
      <c r="CH64" s="464">
        <v>0</v>
      </c>
    </row>
    <row r="65" spans="1:86" x14ac:dyDescent="0.25">
      <c r="A65" s="479"/>
      <c r="B65" s="72" t="s">
        <v>932</v>
      </c>
      <c r="C65" s="51"/>
      <c r="D65" s="462">
        <v>0</v>
      </c>
      <c r="E65" s="462">
        <v>0</v>
      </c>
      <c r="F65" s="462">
        <v>0</v>
      </c>
      <c r="G65" s="462">
        <v>0</v>
      </c>
      <c r="H65" s="462">
        <v>0</v>
      </c>
      <c r="I65" s="462">
        <v>0</v>
      </c>
      <c r="J65" s="462">
        <v>0</v>
      </c>
      <c r="K65" s="462">
        <v>0</v>
      </c>
      <c r="L65" s="462">
        <v>0</v>
      </c>
      <c r="M65" s="462">
        <v>0</v>
      </c>
      <c r="N65" s="462">
        <v>0</v>
      </c>
      <c r="O65" s="462">
        <v>0</v>
      </c>
      <c r="P65" s="462">
        <v>0</v>
      </c>
      <c r="Q65" s="462">
        <v>0</v>
      </c>
      <c r="R65" s="462">
        <v>0</v>
      </c>
      <c r="S65" s="462">
        <v>0</v>
      </c>
      <c r="T65" s="462">
        <v>0</v>
      </c>
      <c r="U65" s="462">
        <v>0</v>
      </c>
      <c r="V65" s="462">
        <v>0</v>
      </c>
      <c r="W65" s="462">
        <v>0</v>
      </c>
      <c r="X65" s="462">
        <v>0</v>
      </c>
      <c r="Y65" s="462">
        <v>0</v>
      </c>
      <c r="Z65" s="462">
        <v>0</v>
      </c>
      <c r="AA65" s="462">
        <v>0</v>
      </c>
      <c r="AB65" s="462">
        <v>0</v>
      </c>
      <c r="AC65" s="462">
        <v>0</v>
      </c>
      <c r="AD65" s="462">
        <v>0</v>
      </c>
      <c r="AE65" s="462">
        <v>0</v>
      </c>
      <c r="AF65" s="462">
        <v>0</v>
      </c>
      <c r="AG65" s="462">
        <v>0</v>
      </c>
      <c r="AH65" s="462">
        <v>0</v>
      </c>
      <c r="AI65" s="462">
        <v>0</v>
      </c>
      <c r="AJ65" s="462">
        <v>0</v>
      </c>
      <c r="AK65" s="462">
        <v>0</v>
      </c>
      <c r="AL65" s="462">
        <v>0</v>
      </c>
      <c r="AM65" s="462">
        <v>0</v>
      </c>
      <c r="AN65" s="462">
        <v>0</v>
      </c>
      <c r="AO65" s="462">
        <v>0</v>
      </c>
      <c r="AP65" s="462">
        <v>0</v>
      </c>
      <c r="AQ65" s="624">
        <v>0</v>
      </c>
      <c r="AR65" s="462">
        <v>0</v>
      </c>
      <c r="AS65" s="462">
        <v>0</v>
      </c>
      <c r="AT65" s="462">
        <v>0</v>
      </c>
      <c r="AU65" s="462">
        <v>0</v>
      </c>
      <c r="AV65" s="462">
        <v>0</v>
      </c>
      <c r="AW65" s="462">
        <v>0</v>
      </c>
      <c r="AX65" s="462">
        <v>0</v>
      </c>
      <c r="AY65" s="462">
        <v>0</v>
      </c>
      <c r="AZ65" s="462">
        <v>0</v>
      </c>
      <c r="BA65" s="462">
        <v>0</v>
      </c>
      <c r="BB65" s="462">
        <v>0</v>
      </c>
      <c r="BC65" s="463">
        <v>0</v>
      </c>
      <c r="BD65" s="462">
        <v>16461.441898626341</v>
      </c>
      <c r="BE65" s="462">
        <v>17178.687524915069</v>
      </c>
      <c r="BF65" s="462">
        <v>17113.345605544087</v>
      </c>
      <c r="BG65" s="462">
        <v>14178.500591703836</v>
      </c>
      <c r="BH65" s="462">
        <v>9366.8946781573286</v>
      </c>
      <c r="BI65" s="462">
        <v>7924.6965129211931</v>
      </c>
      <c r="BJ65" s="462">
        <v>7104.8704548460919</v>
      </c>
      <c r="BK65" s="462">
        <v>6489.1364429411115</v>
      </c>
      <c r="BL65" s="462">
        <v>5649.2221272762799</v>
      </c>
      <c r="BM65" s="462">
        <v>5270.4845486039649</v>
      </c>
      <c r="BN65" s="462">
        <v>4926.2314970822299</v>
      </c>
      <c r="BO65" s="462">
        <v>4424.312109907708</v>
      </c>
      <c r="BP65" s="462">
        <v>4149.6010569583341</v>
      </c>
      <c r="BQ65" s="462">
        <v>3735.8413903054416</v>
      </c>
      <c r="BR65" s="462">
        <v>3459.7918588575126</v>
      </c>
      <c r="BS65" s="462">
        <v>3255.6249512075651</v>
      </c>
      <c r="BT65" s="462">
        <v>2951.1249460863996</v>
      </c>
      <c r="BU65" s="462">
        <v>2883.5969140900734</v>
      </c>
      <c r="BV65" s="462">
        <v>2453.8048079947898</v>
      </c>
      <c r="BW65" s="462">
        <v>1789.1028638948228</v>
      </c>
      <c r="BX65" s="463">
        <v>1327.2030857559632</v>
      </c>
      <c r="BY65" s="463">
        <v>946.54007076726145</v>
      </c>
      <c r="BZ65" s="463">
        <v>997.17444458027967</v>
      </c>
      <c r="CA65" s="463">
        <v>708.39603868877805</v>
      </c>
      <c r="CB65" s="463">
        <v>294.38682499930957</v>
      </c>
      <c r="CC65" s="463">
        <v>10.585794055236839</v>
      </c>
      <c r="CD65" s="463">
        <v>7.1580626406156229</v>
      </c>
      <c r="CE65" s="463">
        <v>3.151721620172629</v>
      </c>
      <c r="CF65" s="463">
        <v>1.2778796798088199</v>
      </c>
      <c r="CG65" s="463">
        <v>0.17623180609616376</v>
      </c>
      <c r="CH65" s="464">
        <v>2.2269587010658993</v>
      </c>
    </row>
    <row r="66" spans="1:86" ht="24.75" customHeight="1" x14ac:dyDescent="0.25">
      <c r="A66" s="51"/>
      <c r="B66" s="72" t="s">
        <v>933</v>
      </c>
      <c r="C66" s="51"/>
      <c r="D66" s="462"/>
      <c r="E66" s="462"/>
      <c r="F66" s="462"/>
      <c r="G66" s="462"/>
      <c r="H66" s="462"/>
      <c r="I66" s="462"/>
      <c r="J66" s="462"/>
      <c r="K66" s="462"/>
      <c r="L66" s="462"/>
      <c r="M66" s="462"/>
      <c r="N66" s="462"/>
      <c r="O66" s="462"/>
      <c r="P66" s="462"/>
      <c r="Q66" s="462"/>
      <c r="R66" s="462"/>
      <c r="S66" s="462"/>
      <c r="T66" s="462"/>
      <c r="U66" s="462"/>
      <c r="V66" s="462"/>
      <c r="W66" s="462"/>
      <c r="X66" s="462"/>
      <c r="Y66" s="462"/>
      <c r="Z66" s="462"/>
      <c r="AA66" s="462"/>
      <c r="AB66" s="462"/>
      <c r="AC66" s="462"/>
      <c r="AD66" s="462"/>
      <c r="AE66" s="462"/>
      <c r="AF66" s="462"/>
      <c r="AG66" s="462"/>
      <c r="AH66" s="462"/>
      <c r="AI66" s="462"/>
      <c r="AJ66" s="462"/>
      <c r="AK66" s="462"/>
      <c r="AL66" s="462"/>
      <c r="AM66" s="462"/>
      <c r="AN66" s="462"/>
      <c r="AO66" s="462"/>
      <c r="AP66" s="462"/>
      <c r="AQ66" s="625" t="s">
        <v>934</v>
      </c>
      <c r="AR66" s="462"/>
      <c r="AS66" s="462"/>
      <c r="AT66" s="462"/>
      <c r="AU66" s="462"/>
      <c r="AV66" s="462"/>
      <c r="AW66" s="462"/>
      <c r="AX66" s="462"/>
      <c r="AY66" s="462"/>
      <c r="AZ66" s="462"/>
      <c r="BA66" s="462"/>
      <c r="BB66" s="462"/>
      <c r="BC66" s="462"/>
      <c r="BD66" s="462"/>
      <c r="BE66" s="462"/>
      <c r="BF66" s="462"/>
      <c r="BG66" s="462"/>
      <c r="BH66" s="462"/>
      <c r="BI66" s="462"/>
      <c r="BJ66" s="462"/>
      <c r="BK66" s="462"/>
      <c r="BL66" s="462"/>
      <c r="BM66" s="462"/>
      <c r="BN66" s="462"/>
      <c r="BO66" s="462"/>
      <c r="BP66" s="462"/>
      <c r="BQ66" s="462"/>
      <c r="BR66" s="462"/>
      <c r="BS66" s="462"/>
      <c r="BT66" s="462"/>
      <c r="BU66" s="462"/>
      <c r="BV66" s="462"/>
      <c r="BW66" s="462"/>
      <c r="BX66" s="463"/>
      <c r="BY66" s="463"/>
      <c r="BZ66" s="463"/>
      <c r="CA66" s="463"/>
      <c r="CB66" s="463"/>
      <c r="CC66" s="463"/>
      <c r="CD66" s="463"/>
      <c r="CE66" s="463"/>
      <c r="CF66" s="463"/>
      <c r="CG66" s="463"/>
      <c r="CH66" s="464"/>
    </row>
    <row r="67" spans="1:86" x14ac:dyDescent="0.25">
      <c r="A67" s="479"/>
      <c r="B67" s="238" t="s">
        <v>935</v>
      </c>
      <c r="C67" s="72"/>
      <c r="D67" s="462">
        <v>0</v>
      </c>
      <c r="E67" s="462">
        <v>0</v>
      </c>
      <c r="F67" s="462">
        <v>0</v>
      </c>
      <c r="G67" s="462">
        <v>0</v>
      </c>
      <c r="H67" s="462">
        <v>0</v>
      </c>
      <c r="I67" s="462">
        <v>0</v>
      </c>
      <c r="J67" s="462">
        <v>0</v>
      </c>
      <c r="K67" s="462">
        <v>0</v>
      </c>
      <c r="L67" s="462">
        <v>0</v>
      </c>
      <c r="M67" s="462">
        <v>0</v>
      </c>
      <c r="N67" s="462">
        <v>0</v>
      </c>
      <c r="O67" s="462">
        <v>0</v>
      </c>
      <c r="P67" s="462">
        <v>0</v>
      </c>
      <c r="Q67" s="462">
        <v>0</v>
      </c>
      <c r="R67" s="462">
        <v>0</v>
      </c>
      <c r="S67" s="462">
        <v>0</v>
      </c>
      <c r="T67" s="462">
        <v>0</v>
      </c>
      <c r="U67" s="462">
        <v>0</v>
      </c>
      <c r="V67" s="462">
        <v>0</v>
      </c>
      <c r="W67" s="462">
        <v>0</v>
      </c>
      <c r="X67" s="462">
        <v>0</v>
      </c>
      <c r="Y67" s="462">
        <v>0</v>
      </c>
      <c r="Z67" s="462">
        <v>0</v>
      </c>
      <c r="AA67" s="462">
        <v>0</v>
      </c>
      <c r="AB67" s="462">
        <v>0</v>
      </c>
      <c r="AC67" s="462">
        <v>0</v>
      </c>
      <c r="AD67" s="462">
        <v>0</v>
      </c>
      <c r="AE67" s="462">
        <v>0</v>
      </c>
      <c r="AF67" s="462">
        <v>0</v>
      </c>
      <c r="AG67" s="462">
        <v>0</v>
      </c>
      <c r="AH67" s="462">
        <v>3347.6378248738056</v>
      </c>
      <c r="AI67" s="462">
        <v>2908.7805541479261</v>
      </c>
      <c r="AJ67" s="462">
        <v>3708.279582004066</v>
      </c>
      <c r="AK67" s="462">
        <v>6388.8646943739959</v>
      </c>
      <c r="AL67" s="462">
        <v>10101.964420187838</v>
      </c>
      <c r="AM67" s="462">
        <v>12235.204478145984</v>
      </c>
      <c r="AN67" s="462">
        <v>13238.000440543507</v>
      </c>
      <c r="AO67" s="462">
        <v>14183.306433331169</v>
      </c>
      <c r="AP67" s="462">
        <v>14024.237064198533</v>
      </c>
      <c r="AQ67" s="624">
        <v>12179.936661242511</v>
      </c>
      <c r="AR67" s="462">
        <v>8713.5549613832973</v>
      </c>
      <c r="AS67" s="462">
        <v>6965.6728201632623</v>
      </c>
      <c r="AT67" s="462">
        <v>7182.4457036873482</v>
      </c>
      <c r="AU67" s="462">
        <v>9676.9616977851329</v>
      </c>
      <c r="AV67" s="462">
        <v>12062.734748070001</v>
      </c>
      <c r="AW67" s="462">
        <v>12509.593094514505</v>
      </c>
      <c r="AX67" s="462">
        <v>11117.162421522056</v>
      </c>
      <c r="AY67" s="462">
        <v>10027.61827659638</v>
      </c>
      <c r="AZ67" s="462">
        <v>4744.1710222428273</v>
      </c>
      <c r="BA67" s="462">
        <v>0</v>
      </c>
      <c r="BB67" s="462">
        <v>0</v>
      </c>
      <c r="BC67" s="462">
        <v>0</v>
      </c>
      <c r="BD67" s="462">
        <v>0</v>
      </c>
      <c r="BE67" s="462">
        <v>0</v>
      </c>
      <c r="BF67" s="462">
        <v>0</v>
      </c>
      <c r="BG67" s="462">
        <v>0</v>
      </c>
      <c r="BH67" s="462">
        <v>0</v>
      </c>
      <c r="BI67" s="462">
        <v>0</v>
      </c>
      <c r="BJ67" s="462">
        <v>0</v>
      </c>
      <c r="BK67" s="462">
        <v>0</v>
      </c>
      <c r="BL67" s="462">
        <v>0</v>
      </c>
      <c r="BM67" s="462">
        <v>0</v>
      </c>
      <c r="BN67" s="462">
        <v>0</v>
      </c>
      <c r="BO67" s="462">
        <v>0</v>
      </c>
      <c r="BP67" s="462">
        <v>0</v>
      </c>
      <c r="BQ67" s="462">
        <v>0</v>
      </c>
      <c r="BR67" s="462">
        <v>0</v>
      </c>
      <c r="BS67" s="462">
        <v>0</v>
      </c>
      <c r="BT67" s="462">
        <v>0</v>
      </c>
      <c r="BU67" s="462">
        <v>0</v>
      </c>
      <c r="BV67" s="462">
        <v>0</v>
      </c>
      <c r="BW67" s="462">
        <v>0</v>
      </c>
      <c r="BX67" s="463">
        <v>0</v>
      </c>
      <c r="BY67" s="463">
        <v>0</v>
      </c>
      <c r="BZ67" s="463">
        <v>0</v>
      </c>
      <c r="CA67" s="463">
        <v>0</v>
      </c>
      <c r="CB67" s="463">
        <v>0</v>
      </c>
      <c r="CC67" s="463">
        <v>0</v>
      </c>
      <c r="CD67" s="463">
        <v>0</v>
      </c>
      <c r="CE67" s="463">
        <v>0</v>
      </c>
      <c r="CF67" s="463">
        <v>0</v>
      </c>
      <c r="CG67" s="463">
        <v>0</v>
      </c>
      <c r="CH67" s="464">
        <v>0</v>
      </c>
    </row>
    <row r="68" spans="1:86" x14ac:dyDescent="0.25">
      <c r="A68" s="479"/>
      <c r="B68" s="238" t="s">
        <v>936</v>
      </c>
      <c r="C68" s="72"/>
      <c r="D68" s="462">
        <v>0</v>
      </c>
      <c r="E68" s="462">
        <v>0</v>
      </c>
      <c r="F68" s="462">
        <v>0</v>
      </c>
      <c r="G68" s="462">
        <v>0</v>
      </c>
      <c r="H68" s="462">
        <v>0</v>
      </c>
      <c r="I68" s="462">
        <v>0</v>
      </c>
      <c r="J68" s="462">
        <v>0</v>
      </c>
      <c r="K68" s="462">
        <v>0</v>
      </c>
      <c r="L68" s="462">
        <v>0</v>
      </c>
      <c r="M68" s="462">
        <v>0</v>
      </c>
      <c r="N68" s="462">
        <v>0</v>
      </c>
      <c r="O68" s="462">
        <v>0</v>
      </c>
      <c r="P68" s="462">
        <v>0</v>
      </c>
      <c r="Q68" s="462">
        <v>0</v>
      </c>
      <c r="R68" s="462">
        <v>0</v>
      </c>
      <c r="S68" s="462">
        <v>0</v>
      </c>
      <c r="T68" s="462">
        <v>0</v>
      </c>
      <c r="U68" s="462">
        <v>0</v>
      </c>
      <c r="V68" s="462">
        <v>0</v>
      </c>
      <c r="W68" s="462">
        <v>0</v>
      </c>
      <c r="X68" s="462">
        <v>0</v>
      </c>
      <c r="Y68" s="462">
        <v>0</v>
      </c>
      <c r="Z68" s="462">
        <v>0</v>
      </c>
      <c r="AA68" s="462">
        <v>0</v>
      </c>
      <c r="AB68" s="462">
        <v>0</v>
      </c>
      <c r="AC68" s="462">
        <v>0</v>
      </c>
      <c r="AD68" s="462">
        <v>0</v>
      </c>
      <c r="AE68" s="462">
        <v>0</v>
      </c>
      <c r="AF68" s="462">
        <v>0</v>
      </c>
      <c r="AG68" s="462">
        <v>0</v>
      </c>
      <c r="AH68" s="462">
        <v>3646.6501354450579</v>
      </c>
      <c r="AI68" s="462">
        <v>3470.5144661344279</v>
      </c>
      <c r="AJ68" s="462">
        <v>3404.7050570289221</v>
      </c>
      <c r="AK68" s="462">
        <v>3904.7522089441027</v>
      </c>
      <c r="AL68" s="462">
        <v>3703.1353795858031</v>
      </c>
      <c r="AM68" s="462">
        <v>3700.2383822455618</v>
      </c>
      <c r="AN68" s="462">
        <v>4219.8344567845115</v>
      </c>
      <c r="AO68" s="462">
        <v>4614.45494069697</v>
      </c>
      <c r="AP68" s="462">
        <v>4715.7144002770892</v>
      </c>
      <c r="AQ68" s="624">
        <v>4810.8457477530019</v>
      </c>
      <c r="AR68" s="462">
        <v>5305.3302090773468</v>
      </c>
      <c r="AS68" s="462">
        <v>5427.6067238153773</v>
      </c>
      <c r="AT68" s="462">
        <v>5630.6716457169614</v>
      </c>
      <c r="AU68" s="462">
        <v>6354.5381815455703</v>
      </c>
      <c r="AV68" s="462">
        <v>8360.266804388355</v>
      </c>
      <c r="AW68" s="462">
        <v>8589.0338503211842</v>
      </c>
      <c r="AX68" s="462">
        <v>8513.2196895660891</v>
      </c>
      <c r="AY68" s="462">
        <v>8083.6367114672876</v>
      </c>
      <c r="AZ68" s="462">
        <v>7672.3240567428511</v>
      </c>
      <c r="BA68" s="462">
        <v>7568.259712991864</v>
      </c>
      <c r="BB68" s="462">
        <v>7158.7601547022205</v>
      </c>
      <c r="BC68" s="462">
        <v>7387.8598259146002</v>
      </c>
      <c r="BD68" s="462">
        <v>7930.7078376759873</v>
      </c>
      <c r="BE68" s="462">
        <v>8517.2027938210194</v>
      </c>
      <c r="BF68" s="462">
        <v>8341.8798410059881</v>
      </c>
      <c r="BG68" s="462">
        <v>4566.9346917254825</v>
      </c>
      <c r="BH68" s="462">
        <v>226.92741877200694</v>
      </c>
      <c r="BI68" s="462">
        <v>141.21070876088538</v>
      </c>
      <c r="BJ68" s="462">
        <v>143.58119352669061</v>
      </c>
      <c r="BK68" s="462">
        <v>143.92642008142732</v>
      </c>
      <c r="BL68" s="462">
        <v>142.09614689567579</v>
      </c>
      <c r="BM68" s="462">
        <v>149.67856733785888</v>
      </c>
      <c r="BN68" s="462">
        <v>0</v>
      </c>
      <c r="BO68" s="462">
        <v>0</v>
      </c>
      <c r="BP68" s="462">
        <v>0</v>
      </c>
      <c r="BQ68" s="462">
        <v>0</v>
      </c>
      <c r="BR68" s="462">
        <v>0</v>
      </c>
      <c r="BS68" s="462">
        <v>0</v>
      </c>
      <c r="BT68" s="462">
        <v>0</v>
      </c>
      <c r="BU68" s="462">
        <v>0</v>
      </c>
      <c r="BV68" s="462">
        <v>0</v>
      </c>
      <c r="BW68" s="462">
        <v>0</v>
      </c>
      <c r="BX68" s="463">
        <v>0</v>
      </c>
      <c r="BY68" s="463">
        <v>0</v>
      </c>
      <c r="BZ68" s="463">
        <v>0</v>
      </c>
      <c r="CA68" s="463">
        <v>0</v>
      </c>
      <c r="CB68" s="463">
        <v>0</v>
      </c>
      <c r="CC68" s="463">
        <v>0</v>
      </c>
      <c r="CD68" s="463">
        <v>0</v>
      </c>
      <c r="CE68" s="463">
        <v>0</v>
      </c>
      <c r="CF68" s="463">
        <v>0</v>
      </c>
      <c r="CG68" s="463">
        <v>0</v>
      </c>
      <c r="CH68" s="464">
        <v>0</v>
      </c>
    </row>
    <row r="69" spans="1:86" s="51" customFormat="1" x14ac:dyDescent="0.25">
      <c r="B69" s="238" t="s">
        <v>827</v>
      </c>
      <c r="C69" s="72"/>
      <c r="D69" s="462">
        <v>0</v>
      </c>
      <c r="E69" s="462">
        <v>0</v>
      </c>
      <c r="F69" s="462">
        <v>0</v>
      </c>
      <c r="G69" s="462">
        <v>0</v>
      </c>
      <c r="H69" s="462">
        <v>0</v>
      </c>
      <c r="I69" s="462">
        <v>0</v>
      </c>
      <c r="J69" s="462">
        <v>0</v>
      </c>
      <c r="K69" s="462">
        <v>0</v>
      </c>
      <c r="L69" s="462">
        <v>0</v>
      </c>
      <c r="M69" s="462">
        <v>0</v>
      </c>
      <c r="N69" s="462">
        <v>0</v>
      </c>
      <c r="O69" s="462">
        <v>0</v>
      </c>
      <c r="P69" s="462">
        <v>0</v>
      </c>
      <c r="Q69" s="462">
        <v>0</v>
      </c>
      <c r="R69" s="462">
        <v>0</v>
      </c>
      <c r="S69" s="462">
        <v>0</v>
      </c>
      <c r="T69" s="462">
        <v>0</v>
      </c>
      <c r="U69" s="462">
        <v>0</v>
      </c>
      <c r="V69" s="462">
        <v>0</v>
      </c>
      <c r="W69" s="462">
        <v>0</v>
      </c>
      <c r="X69" s="462">
        <v>0</v>
      </c>
      <c r="Y69" s="462">
        <v>0</v>
      </c>
      <c r="Z69" s="462">
        <v>0</v>
      </c>
      <c r="AA69" s="462">
        <v>0</v>
      </c>
      <c r="AB69" s="462">
        <v>0</v>
      </c>
      <c r="AC69" s="462">
        <v>0</v>
      </c>
      <c r="AD69" s="462">
        <v>0</v>
      </c>
      <c r="AE69" s="462">
        <v>0</v>
      </c>
      <c r="AF69" s="462">
        <v>0</v>
      </c>
      <c r="AG69" s="462">
        <v>0</v>
      </c>
      <c r="AH69" s="462">
        <v>643.52649449030434</v>
      </c>
      <c r="AI69" s="462">
        <v>622.91285289592292</v>
      </c>
      <c r="AJ69" s="462">
        <v>611.81942725759779</v>
      </c>
      <c r="AK69" s="462">
        <v>638.02450255976919</v>
      </c>
      <c r="AL69" s="462">
        <v>779.19320420615202</v>
      </c>
      <c r="AM69" s="462">
        <v>875.284815292605</v>
      </c>
      <c r="AN69" s="462">
        <v>958.2466806827739</v>
      </c>
      <c r="AO69" s="462">
        <v>1114.06607248045</v>
      </c>
      <c r="AP69" s="462">
        <v>1332.5612708601925</v>
      </c>
      <c r="AQ69" s="624">
        <v>1372.3441809028575</v>
      </c>
      <c r="AR69" s="462">
        <v>1688.340698593151</v>
      </c>
      <c r="AS69" s="462">
        <v>1863.8668435556583</v>
      </c>
      <c r="AT69" s="462">
        <v>2243.2920606176131</v>
      </c>
      <c r="AU69" s="462">
        <v>2603.5635044040951</v>
      </c>
      <c r="AV69" s="462">
        <v>3659.8592877579922</v>
      </c>
      <c r="AW69" s="462">
        <v>4565.9905769414981</v>
      </c>
      <c r="AX69" s="462">
        <v>5304.4072290997574</v>
      </c>
      <c r="AY69" s="462">
        <v>5942.1383028224045</v>
      </c>
      <c r="AZ69" s="462">
        <v>6053.3932924760111</v>
      </c>
      <c r="BA69" s="462">
        <v>6344.6608725664637</v>
      </c>
      <c r="BB69" s="462">
        <v>6717.6428530999556</v>
      </c>
      <c r="BC69" s="462">
        <v>7042.0118520487222</v>
      </c>
      <c r="BD69" s="462">
        <v>7653.7624846142862</v>
      </c>
      <c r="BE69" s="462">
        <v>8224.8155378583706</v>
      </c>
      <c r="BF69" s="462">
        <v>8085.1493731070523</v>
      </c>
      <c r="BG69" s="462">
        <v>8292.8472062184373</v>
      </c>
      <c r="BH69" s="462">
        <v>8215.006014536204</v>
      </c>
      <c r="BI69" s="462">
        <v>8100.0734684496447</v>
      </c>
      <c r="BJ69" s="462">
        <v>7980.3427320737528</v>
      </c>
      <c r="BK69" s="462">
        <v>8250.4654396231363</v>
      </c>
      <c r="BL69" s="462">
        <v>7963.4588250162542</v>
      </c>
      <c r="BM69" s="462">
        <v>7987.7507699134803</v>
      </c>
      <c r="BN69" s="462">
        <v>0</v>
      </c>
      <c r="BO69" s="462">
        <v>0</v>
      </c>
      <c r="BP69" s="462">
        <v>0</v>
      </c>
      <c r="BQ69" s="462">
        <v>0</v>
      </c>
      <c r="BR69" s="462">
        <v>0</v>
      </c>
      <c r="BS69" s="462">
        <v>0</v>
      </c>
      <c r="BT69" s="462">
        <v>0</v>
      </c>
      <c r="BU69" s="462">
        <v>0</v>
      </c>
      <c r="BV69" s="462">
        <v>0</v>
      </c>
      <c r="BW69" s="462">
        <v>0</v>
      </c>
      <c r="BX69" s="463">
        <v>0</v>
      </c>
      <c r="BY69" s="463">
        <v>0</v>
      </c>
      <c r="BZ69" s="463">
        <v>0</v>
      </c>
      <c r="CA69" s="463">
        <v>0</v>
      </c>
      <c r="CB69" s="463">
        <v>0</v>
      </c>
      <c r="CC69" s="463">
        <v>0</v>
      </c>
      <c r="CD69" s="463">
        <v>0</v>
      </c>
      <c r="CE69" s="463">
        <v>0</v>
      </c>
      <c r="CF69" s="463">
        <v>0</v>
      </c>
      <c r="CG69" s="463">
        <v>0</v>
      </c>
      <c r="CH69" s="464">
        <v>0</v>
      </c>
    </row>
    <row r="70" spans="1:86" s="51" customFormat="1" x14ac:dyDescent="0.25">
      <c r="B70" s="238" t="s">
        <v>937</v>
      </c>
      <c r="C70" s="72"/>
      <c r="D70" s="462">
        <v>0</v>
      </c>
      <c r="E70" s="462">
        <v>0</v>
      </c>
      <c r="F70" s="462">
        <v>0</v>
      </c>
      <c r="G70" s="462">
        <v>0</v>
      </c>
      <c r="H70" s="462">
        <v>0</v>
      </c>
      <c r="I70" s="462">
        <v>0</v>
      </c>
      <c r="J70" s="462">
        <v>0</v>
      </c>
      <c r="K70" s="462">
        <v>0</v>
      </c>
      <c r="L70" s="462">
        <v>0</v>
      </c>
      <c r="M70" s="462">
        <v>0</v>
      </c>
      <c r="N70" s="462">
        <v>0</v>
      </c>
      <c r="O70" s="462">
        <v>0</v>
      </c>
      <c r="P70" s="462">
        <v>0</v>
      </c>
      <c r="Q70" s="462">
        <v>0</v>
      </c>
      <c r="R70" s="462">
        <v>0</v>
      </c>
      <c r="S70" s="462">
        <v>0</v>
      </c>
      <c r="T70" s="462">
        <v>0</v>
      </c>
      <c r="U70" s="462">
        <v>0</v>
      </c>
      <c r="V70" s="462">
        <v>0</v>
      </c>
      <c r="W70" s="462">
        <v>0</v>
      </c>
      <c r="X70" s="462">
        <v>0</v>
      </c>
      <c r="Y70" s="462">
        <v>0</v>
      </c>
      <c r="Z70" s="462">
        <v>0</v>
      </c>
      <c r="AA70" s="462">
        <v>0</v>
      </c>
      <c r="AB70" s="462">
        <v>0</v>
      </c>
      <c r="AC70" s="462">
        <v>0</v>
      </c>
      <c r="AD70" s="462">
        <v>0</v>
      </c>
      <c r="AE70" s="462">
        <v>0</v>
      </c>
      <c r="AF70" s="462">
        <v>0</v>
      </c>
      <c r="AG70" s="462">
        <v>0</v>
      </c>
      <c r="AH70" s="462">
        <v>2171.0893854521378</v>
      </c>
      <c r="AI70" s="462">
        <v>1974.4112748040413</v>
      </c>
      <c r="AJ70" s="462">
        <v>2036.2845059871192</v>
      </c>
      <c r="AK70" s="462">
        <v>2385.7046002337543</v>
      </c>
      <c r="AL70" s="462">
        <v>3069.5489862666591</v>
      </c>
      <c r="AM70" s="462">
        <v>3591.2973537327484</v>
      </c>
      <c r="AN70" s="462">
        <v>3854.2810934129352</v>
      </c>
      <c r="AO70" s="462">
        <v>4419.2409461233565</v>
      </c>
      <c r="AP70" s="462">
        <v>4796.5737006933632</v>
      </c>
      <c r="AQ70" s="624">
        <v>4878.0875561714047</v>
      </c>
      <c r="AR70" s="462">
        <v>5042.1293405442921</v>
      </c>
      <c r="AS70" s="462">
        <v>5109.7485909977559</v>
      </c>
      <c r="AT70" s="462">
        <v>5584.92397286093</v>
      </c>
      <c r="AU70" s="462">
        <v>6589.5501084917805</v>
      </c>
      <c r="AV70" s="462">
        <v>7732.3497697239936</v>
      </c>
      <c r="AW70" s="462">
        <v>8144.2095534271702</v>
      </c>
      <c r="AX70" s="462">
        <v>8689.1037950194568</v>
      </c>
      <c r="AY70" s="462">
        <v>8867.4667115246866</v>
      </c>
      <c r="AZ70" s="462">
        <v>8673.84892705948</v>
      </c>
      <c r="BA70" s="462">
        <v>8236.224325879828</v>
      </c>
      <c r="BB70" s="462">
        <v>7795.7098009619922</v>
      </c>
      <c r="BC70" s="462">
        <v>7743.4775165563506</v>
      </c>
      <c r="BD70" s="462">
        <v>8393.5745466392509</v>
      </c>
      <c r="BE70" s="462">
        <v>8581.7558243582262</v>
      </c>
      <c r="BF70" s="462">
        <v>8606.0517717425737</v>
      </c>
      <c r="BG70" s="462">
        <v>8813.9873744217857</v>
      </c>
      <c r="BH70" s="462">
        <v>7850.0121864595785</v>
      </c>
      <c r="BI70" s="462">
        <v>6497.2199473623632</v>
      </c>
      <c r="BJ70" s="462">
        <v>5689.5345365410994</v>
      </c>
      <c r="BK70" s="462">
        <v>5413.7041001131811</v>
      </c>
      <c r="BL70" s="462">
        <v>4820.6100899208186</v>
      </c>
      <c r="BM70" s="462">
        <v>4326.6983337031352</v>
      </c>
      <c r="BN70" s="462">
        <v>0</v>
      </c>
      <c r="BO70" s="462">
        <v>0</v>
      </c>
      <c r="BP70" s="462">
        <v>0</v>
      </c>
      <c r="BQ70" s="462">
        <v>0</v>
      </c>
      <c r="BR70" s="462">
        <v>0</v>
      </c>
      <c r="BS70" s="462">
        <v>0</v>
      </c>
      <c r="BT70" s="462">
        <v>0</v>
      </c>
      <c r="BU70" s="462">
        <v>0</v>
      </c>
      <c r="BV70" s="462">
        <v>0</v>
      </c>
      <c r="BW70" s="462">
        <v>0</v>
      </c>
      <c r="BX70" s="463">
        <v>0</v>
      </c>
      <c r="BY70" s="463">
        <v>0</v>
      </c>
      <c r="BZ70" s="463">
        <v>0</v>
      </c>
      <c r="CA70" s="463">
        <v>0</v>
      </c>
      <c r="CB70" s="463">
        <v>0</v>
      </c>
      <c r="CC70" s="463">
        <v>0</v>
      </c>
      <c r="CD70" s="463">
        <v>0</v>
      </c>
      <c r="CE70" s="463">
        <v>0</v>
      </c>
      <c r="CF70" s="463">
        <v>0</v>
      </c>
      <c r="CG70" s="463">
        <v>0</v>
      </c>
      <c r="CH70" s="464">
        <v>0</v>
      </c>
    </row>
    <row r="71" spans="1:86" s="51" customFormat="1" x14ac:dyDescent="0.25">
      <c r="B71" s="238" t="s">
        <v>938</v>
      </c>
      <c r="C71" s="72"/>
      <c r="D71" s="462">
        <v>0</v>
      </c>
      <c r="E71" s="462">
        <v>0</v>
      </c>
      <c r="F71" s="462">
        <v>0</v>
      </c>
      <c r="G71" s="462">
        <v>0</v>
      </c>
      <c r="H71" s="462">
        <v>0</v>
      </c>
      <c r="I71" s="462">
        <v>0</v>
      </c>
      <c r="J71" s="462">
        <v>0</v>
      </c>
      <c r="K71" s="462">
        <v>0</v>
      </c>
      <c r="L71" s="462">
        <v>0</v>
      </c>
      <c r="M71" s="462">
        <v>0</v>
      </c>
      <c r="N71" s="462">
        <v>0</v>
      </c>
      <c r="O71" s="462">
        <v>0</v>
      </c>
      <c r="P71" s="462">
        <v>0</v>
      </c>
      <c r="Q71" s="462">
        <v>0</v>
      </c>
      <c r="R71" s="462">
        <v>0</v>
      </c>
      <c r="S71" s="462">
        <v>0</v>
      </c>
      <c r="T71" s="462">
        <v>0</v>
      </c>
      <c r="U71" s="462">
        <v>0</v>
      </c>
      <c r="V71" s="462">
        <v>0</v>
      </c>
      <c r="W71" s="462">
        <v>0</v>
      </c>
      <c r="X71" s="462">
        <v>0</v>
      </c>
      <c r="Y71" s="462">
        <v>0</v>
      </c>
      <c r="Z71" s="462">
        <v>0</v>
      </c>
      <c r="AA71" s="462">
        <v>0</v>
      </c>
      <c r="AB71" s="462">
        <v>0</v>
      </c>
      <c r="AC71" s="462">
        <v>0</v>
      </c>
      <c r="AD71" s="462">
        <v>0</v>
      </c>
      <c r="AE71" s="462">
        <v>0</v>
      </c>
      <c r="AF71" s="462">
        <v>0</v>
      </c>
      <c r="AG71" s="462">
        <v>0</v>
      </c>
      <c r="AH71" s="462">
        <v>201.50829625453974</v>
      </c>
      <c r="AI71" s="462">
        <v>189.09854462911946</v>
      </c>
      <c r="AJ71" s="462">
        <v>191.48546959970616</v>
      </c>
      <c r="AK71" s="462">
        <v>198.59040808151758</v>
      </c>
      <c r="AL71" s="462">
        <v>240.05447200290541</v>
      </c>
      <c r="AM71" s="462">
        <v>270.47427768698526</v>
      </c>
      <c r="AN71" s="462">
        <v>294.57212776544532</v>
      </c>
      <c r="AO71" s="462">
        <v>339.94161124025817</v>
      </c>
      <c r="AP71" s="462">
        <v>410.76524611467102</v>
      </c>
      <c r="AQ71" s="624">
        <v>421.78952553361768</v>
      </c>
      <c r="AR71" s="462">
        <v>520.81018159992118</v>
      </c>
      <c r="AS71" s="462">
        <v>524.21254975002887</v>
      </c>
      <c r="AT71" s="462">
        <v>399.59416122253737</v>
      </c>
      <c r="AU71" s="462">
        <v>619.78635635814305</v>
      </c>
      <c r="AV71" s="462">
        <v>598.76374376923036</v>
      </c>
      <c r="AW71" s="462">
        <v>575.65497245107713</v>
      </c>
      <c r="AX71" s="462">
        <v>611.3045128562195</v>
      </c>
      <c r="AY71" s="462">
        <v>756.80137936576455</v>
      </c>
      <c r="AZ71" s="462">
        <v>999.51377619952746</v>
      </c>
      <c r="BA71" s="462">
        <v>1035.0442650155849</v>
      </c>
      <c r="BB71" s="462">
        <v>894.10323015346876</v>
      </c>
      <c r="BC71" s="462">
        <v>873.41267976297979</v>
      </c>
      <c r="BD71" s="462">
        <v>867.63299420728754</v>
      </c>
      <c r="BE71" s="462">
        <v>829.69630425764274</v>
      </c>
      <c r="BF71" s="462">
        <v>794.37615791916971</v>
      </c>
      <c r="BG71" s="462">
        <v>795.32889781556275</v>
      </c>
      <c r="BH71" s="462">
        <v>717.64486969655184</v>
      </c>
      <c r="BI71" s="462">
        <v>528.56411616154458</v>
      </c>
      <c r="BJ71" s="462">
        <v>506.47686650321941</v>
      </c>
      <c r="BK71" s="462">
        <v>568.6595311920878</v>
      </c>
      <c r="BL71" s="462">
        <v>420.62186078720867</v>
      </c>
      <c r="BM71" s="462">
        <v>116.64355680364311</v>
      </c>
      <c r="BN71" s="462">
        <v>0</v>
      </c>
      <c r="BO71" s="462">
        <v>0</v>
      </c>
      <c r="BP71" s="462">
        <v>0</v>
      </c>
      <c r="BQ71" s="462">
        <v>0</v>
      </c>
      <c r="BR71" s="462">
        <v>0</v>
      </c>
      <c r="BS71" s="462">
        <v>0</v>
      </c>
      <c r="BT71" s="462">
        <v>0</v>
      </c>
      <c r="BU71" s="462">
        <v>0</v>
      </c>
      <c r="BV71" s="462">
        <v>0</v>
      </c>
      <c r="BW71" s="462">
        <v>0</v>
      </c>
      <c r="BX71" s="463">
        <v>0</v>
      </c>
      <c r="BY71" s="463">
        <v>0</v>
      </c>
      <c r="BZ71" s="463">
        <v>0</v>
      </c>
      <c r="CA71" s="463">
        <v>0</v>
      </c>
      <c r="CB71" s="463">
        <v>0</v>
      </c>
      <c r="CC71" s="463">
        <v>0</v>
      </c>
      <c r="CD71" s="463">
        <v>0</v>
      </c>
      <c r="CE71" s="463">
        <v>0</v>
      </c>
      <c r="CF71" s="463">
        <v>0</v>
      </c>
      <c r="CG71" s="463">
        <v>0</v>
      </c>
      <c r="CH71" s="464">
        <v>0</v>
      </c>
    </row>
    <row r="72" spans="1:86" s="51" customFormat="1" x14ac:dyDescent="0.25">
      <c r="B72" s="333" t="s">
        <v>939</v>
      </c>
      <c r="C72" s="515"/>
      <c r="D72" s="462">
        <v>0</v>
      </c>
      <c r="E72" s="462">
        <v>0</v>
      </c>
      <c r="F72" s="462">
        <v>0</v>
      </c>
      <c r="G72" s="462">
        <v>0</v>
      </c>
      <c r="H72" s="462">
        <v>0</v>
      </c>
      <c r="I72" s="462">
        <v>0</v>
      </c>
      <c r="J72" s="462">
        <v>0</v>
      </c>
      <c r="K72" s="462">
        <v>0</v>
      </c>
      <c r="L72" s="462">
        <v>0</v>
      </c>
      <c r="M72" s="462">
        <v>0</v>
      </c>
      <c r="N72" s="462">
        <v>0</v>
      </c>
      <c r="O72" s="462">
        <v>0</v>
      </c>
      <c r="P72" s="462">
        <v>0</v>
      </c>
      <c r="Q72" s="462">
        <v>0</v>
      </c>
      <c r="R72" s="462">
        <v>0</v>
      </c>
      <c r="S72" s="462">
        <v>0</v>
      </c>
      <c r="T72" s="462">
        <v>0</v>
      </c>
      <c r="U72" s="462">
        <v>0</v>
      </c>
      <c r="V72" s="462">
        <v>0</v>
      </c>
      <c r="W72" s="462">
        <v>0</v>
      </c>
      <c r="X72" s="462">
        <v>0</v>
      </c>
      <c r="Y72" s="462">
        <v>0</v>
      </c>
      <c r="Z72" s="462">
        <v>0</v>
      </c>
      <c r="AA72" s="462">
        <v>0</v>
      </c>
      <c r="AB72" s="462">
        <v>0</v>
      </c>
      <c r="AC72" s="462">
        <v>0</v>
      </c>
      <c r="AD72" s="462">
        <v>0</v>
      </c>
      <c r="AE72" s="462">
        <v>0</v>
      </c>
      <c r="AF72" s="462">
        <v>0</v>
      </c>
      <c r="AG72" s="462">
        <v>0</v>
      </c>
      <c r="AH72" s="462">
        <v>136.5056200433979</v>
      </c>
      <c r="AI72" s="462">
        <v>150.16649132312429</v>
      </c>
      <c r="AJ72" s="462">
        <v>158.79282844853682</v>
      </c>
      <c r="AK72" s="462">
        <v>195.46366548619153</v>
      </c>
      <c r="AL72" s="462">
        <v>255.79574885555493</v>
      </c>
      <c r="AM72" s="462">
        <v>334.33625991863454</v>
      </c>
      <c r="AN72" s="462">
        <v>397.49491939433585</v>
      </c>
      <c r="AO72" s="462">
        <v>390.42798914722721</v>
      </c>
      <c r="AP72" s="462">
        <v>481.921430480992</v>
      </c>
      <c r="AQ72" s="624">
        <v>654.07940916082737</v>
      </c>
      <c r="AR72" s="462">
        <v>426.37756625488055</v>
      </c>
      <c r="AS72" s="462">
        <v>428.90117706820541</v>
      </c>
      <c r="AT72" s="462">
        <v>686.55461585436717</v>
      </c>
      <c r="AU72" s="462">
        <v>988.48527763041318</v>
      </c>
      <c r="AV72" s="462">
        <v>753.47353086717931</v>
      </c>
      <c r="AW72" s="462">
        <v>742.73228667122351</v>
      </c>
      <c r="AX72" s="462">
        <v>913.84233366093304</v>
      </c>
      <c r="AY72" s="462">
        <v>1028.1957597304649</v>
      </c>
      <c r="AZ72" s="462">
        <v>906.39006310713478</v>
      </c>
      <c r="BA72" s="462">
        <v>817.03706374680996</v>
      </c>
      <c r="BB72" s="462">
        <v>757.00080784829606</v>
      </c>
      <c r="BC72" s="462">
        <v>561.41091269543392</v>
      </c>
      <c r="BD72" s="462">
        <v>565.95041740672343</v>
      </c>
      <c r="BE72" s="462">
        <v>618.77330093256978</v>
      </c>
      <c r="BF72" s="462">
        <v>659.15493859664502</v>
      </c>
      <c r="BG72" s="462">
        <v>880.55665558893179</v>
      </c>
      <c r="BH72" s="462">
        <v>673.94258936380231</v>
      </c>
      <c r="BI72" s="462">
        <v>435.3978341217516</v>
      </c>
      <c r="BJ72" s="462">
        <v>405.83099798661004</v>
      </c>
      <c r="BK72" s="462">
        <v>375.68764698293649</v>
      </c>
      <c r="BL72" s="462">
        <v>334.81879684993089</v>
      </c>
      <c r="BM72" s="462">
        <v>442.49740734748877</v>
      </c>
      <c r="BN72" s="462">
        <v>0</v>
      </c>
      <c r="BO72" s="462">
        <v>0</v>
      </c>
      <c r="BP72" s="462">
        <v>0</v>
      </c>
      <c r="BQ72" s="462">
        <v>0</v>
      </c>
      <c r="BR72" s="462">
        <v>0</v>
      </c>
      <c r="BS72" s="462">
        <v>0</v>
      </c>
      <c r="BT72" s="462">
        <v>0</v>
      </c>
      <c r="BU72" s="462">
        <v>0</v>
      </c>
      <c r="BV72" s="462">
        <v>0</v>
      </c>
      <c r="BW72" s="462">
        <v>0</v>
      </c>
      <c r="BX72" s="463">
        <v>0</v>
      </c>
      <c r="BY72" s="463">
        <v>0</v>
      </c>
      <c r="BZ72" s="463">
        <v>0</v>
      </c>
      <c r="CA72" s="463">
        <v>0</v>
      </c>
      <c r="CB72" s="463">
        <v>0</v>
      </c>
      <c r="CC72" s="463">
        <v>0</v>
      </c>
      <c r="CD72" s="463">
        <v>0</v>
      </c>
      <c r="CE72" s="463">
        <v>0</v>
      </c>
      <c r="CF72" s="463">
        <v>0</v>
      </c>
      <c r="CG72" s="463">
        <v>0</v>
      </c>
      <c r="CH72" s="464">
        <v>0</v>
      </c>
    </row>
    <row r="73" spans="1:86" s="51" customFormat="1" ht="24.75" customHeight="1" x14ac:dyDescent="0.25">
      <c r="B73" s="72" t="s">
        <v>928</v>
      </c>
      <c r="C73" s="74"/>
      <c r="D73" s="462">
        <v>0</v>
      </c>
      <c r="E73" s="462">
        <v>0</v>
      </c>
      <c r="F73" s="462">
        <v>0</v>
      </c>
      <c r="G73" s="462">
        <v>0</v>
      </c>
      <c r="H73" s="462">
        <v>0</v>
      </c>
      <c r="I73" s="462">
        <v>0</v>
      </c>
      <c r="J73" s="462">
        <v>0</v>
      </c>
      <c r="K73" s="462">
        <v>0</v>
      </c>
      <c r="L73" s="462">
        <v>0</v>
      </c>
      <c r="M73" s="462">
        <v>0</v>
      </c>
      <c r="N73" s="462">
        <v>0</v>
      </c>
      <c r="O73" s="462">
        <v>0</v>
      </c>
      <c r="P73" s="462">
        <v>0</v>
      </c>
      <c r="Q73" s="462">
        <v>0</v>
      </c>
      <c r="R73" s="462">
        <v>0</v>
      </c>
      <c r="S73" s="462">
        <v>0</v>
      </c>
      <c r="T73" s="462">
        <v>0</v>
      </c>
      <c r="U73" s="462">
        <v>0</v>
      </c>
      <c r="V73" s="462">
        <v>0</v>
      </c>
      <c r="W73" s="462">
        <v>0</v>
      </c>
      <c r="X73" s="462">
        <v>0</v>
      </c>
      <c r="Y73" s="462">
        <v>0</v>
      </c>
      <c r="Z73" s="462">
        <v>0</v>
      </c>
      <c r="AA73" s="462">
        <v>0</v>
      </c>
      <c r="AB73" s="462">
        <v>0</v>
      </c>
      <c r="AC73" s="462">
        <v>0</v>
      </c>
      <c r="AD73" s="462">
        <v>0</v>
      </c>
      <c r="AE73" s="462">
        <v>0</v>
      </c>
      <c r="AF73" s="462">
        <v>0</v>
      </c>
      <c r="AG73" s="462">
        <v>0</v>
      </c>
      <c r="AH73" s="462">
        <v>1868.8676574228818</v>
      </c>
      <c r="AI73" s="462">
        <v>1680.0874879559049</v>
      </c>
      <c r="AJ73" s="462">
        <v>1848.9353380866426</v>
      </c>
      <c r="AK73" s="462">
        <v>2384.6251578452993</v>
      </c>
      <c r="AL73" s="462">
        <v>2973.0022485105469</v>
      </c>
      <c r="AM73" s="462">
        <v>3316.9258628924981</v>
      </c>
      <c r="AN73" s="462">
        <v>3622.7779149352164</v>
      </c>
      <c r="AO73" s="462">
        <v>3945.0719178867603</v>
      </c>
      <c r="AP73" s="462">
        <v>4028.6547393383371</v>
      </c>
      <c r="AQ73" s="624">
        <v>3946.7598798483677</v>
      </c>
      <c r="AR73" s="462">
        <v>3784.0664278381405</v>
      </c>
      <c r="AS73" s="462">
        <v>3752.2294600263476</v>
      </c>
      <c r="AT73" s="462">
        <v>3911.389693714651</v>
      </c>
      <c r="AU73" s="462">
        <v>4801.7456161829414</v>
      </c>
      <c r="AV73" s="462">
        <v>5805.9048156685367</v>
      </c>
      <c r="AW73" s="462">
        <v>6262.1614900578579</v>
      </c>
      <c r="AX73" s="462">
        <v>5975.5917001503876</v>
      </c>
      <c r="AY73" s="462">
        <v>5705.845784237461</v>
      </c>
      <c r="AZ73" s="462">
        <v>4903.5351079441516</v>
      </c>
      <c r="BA73" s="462">
        <v>4321.672874292718</v>
      </c>
      <c r="BB73" s="462">
        <v>4273.7481626853614</v>
      </c>
      <c r="BC73" s="462">
        <v>4658.2126823960225</v>
      </c>
      <c r="BD73" s="462">
        <v>5702.486867534747</v>
      </c>
      <c r="BE73" s="462">
        <v>6313.0338702724193</v>
      </c>
      <c r="BF73" s="462">
        <v>6799.6496904629284</v>
      </c>
      <c r="BG73" s="462">
        <v>6814.3870755807484</v>
      </c>
      <c r="BH73" s="462">
        <v>5779.9505721506075</v>
      </c>
      <c r="BI73" s="462">
        <v>4334.9121994287707</v>
      </c>
      <c r="BJ73" s="462">
        <v>3415.3867642486834</v>
      </c>
      <c r="BK73" s="462">
        <v>2839.232035236656</v>
      </c>
      <c r="BL73" s="462">
        <v>2293.2399629776523</v>
      </c>
      <c r="BM73" s="462">
        <v>1364.1829501538123</v>
      </c>
      <c r="BN73" s="462">
        <v>0</v>
      </c>
      <c r="BO73" s="462">
        <v>0</v>
      </c>
      <c r="BP73" s="462">
        <v>0</v>
      </c>
      <c r="BQ73" s="462">
        <v>0</v>
      </c>
      <c r="BR73" s="462">
        <v>0</v>
      </c>
      <c r="BS73" s="462">
        <v>0</v>
      </c>
      <c r="BT73" s="462">
        <v>0</v>
      </c>
      <c r="BU73" s="462">
        <v>0</v>
      </c>
      <c r="BV73" s="462">
        <v>0</v>
      </c>
      <c r="BW73" s="462">
        <v>0</v>
      </c>
      <c r="BX73" s="463">
        <v>0</v>
      </c>
      <c r="BY73" s="463">
        <v>0</v>
      </c>
      <c r="BZ73" s="463">
        <v>0</v>
      </c>
      <c r="CA73" s="463">
        <v>0</v>
      </c>
      <c r="CB73" s="463">
        <v>0</v>
      </c>
      <c r="CC73" s="463">
        <v>0</v>
      </c>
      <c r="CD73" s="463">
        <v>0</v>
      </c>
      <c r="CE73" s="463">
        <v>0</v>
      </c>
      <c r="CF73" s="463">
        <v>0</v>
      </c>
      <c r="CG73" s="463">
        <v>0</v>
      </c>
      <c r="CH73" s="464">
        <v>0</v>
      </c>
    </row>
    <row r="74" spans="1:86" s="51" customFormat="1" x14ac:dyDescent="0.25">
      <c r="B74" s="238" t="s">
        <v>935</v>
      </c>
      <c r="C74" s="72"/>
      <c r="D74" s="462">
        <v>0</v>
      </c>
      <c r="E74" s="462">
        <v>0</v>
      </c>
      <c r="F74" s="462">
        <v>0</v>
      </c>
      <c r="G74" s="462">
        <v>0</v>
      </c>
      <c r="H74" s="462">
        <v>0</v>
      </c>
      <c r="I74" s="462">
        <v>0</v>
      </c>
      <c r="J74" s="462">
        <v>0</v>
      </c>
      <c r="K74" s="462">
        <v>0</v>
      </c>
      <c r="L74" s="462">
        <v>0</v>
      </c>
      <c r="M74" s="462">
        <v>0</v>
      </c>
      <c r="N74" s="462">
        <v>0</v>
      </c>
      <c r="O74" s="462">
        <v>0</v>
      </c>
      <c r="P74" s="462">
        <v>0</v>
      </c>
      <c r="Q74" s="462">
        <v>0</v>
      </c>
      <c r="R74" s="462">
        <v>0</v>
      </c>
      <c r="S74" s="462">
        <v>0</v>
      </c>
      <c r="T74" s="462">
        <v>0</v>
      </c>
      <c r="U74" s="462">
        <v>0</v>
      </c>
      <c r="V74" s="462">
        <v>0</v>
      </c>
      <c r="W74" s="462">
        <v>0</v>
      </c>
      <c r="X74" s="462">
        <v>0</v>
      </c>
      <c r="Y74" s="462">
        <v>0</v>
      </c>
      <c r="Z74" s="462">
        <v>0</v>
      </c>
      <c r="AA74" s="462">
        <v>0</v>
      </c>
      <c r="AB74" s="462">
        <v>0</v>
      </c>
      <c r="AC74" s="462">
        <v>0</v>
      </c>
      <c r="AD74" s="462">
        <v>0</v>
      </c>
      <c r="AE74" s="462">
        <v>0</v>
      </c>
      <c r="AF74" s="462">
        <v>0</v>
      </c>
      <c r="AG74" s="462">
        <v>0</v>
      </c>
      <c r="AH74" s="462">
        <v>607.58824496565774</v>
      </c>
      <c r="AI74" s="462">
        <v>527.93670174030672</v>
      </c>
      <c r="AJ74" s="462">
        <v>622.97104594709003</v>
      </c>
      <c r="AK74" s="462">
        <v>1043.9724894683791</v>
      </c>
      <c r="AL74" s="462">
        <v>1407.2289871878986</v>
      </c>
      <c r="AM74" s="462">
        <v>1620.6999251193042</v>
      </c>
      <c r="AN74" s="462">
        <v>1808.0358602389301</v>
      </c>
      <c r="AO74" s="462">
        <v>1912.1653961951849</v>
      </c>
      <c r="AP74" s="462">
        <v>1857.4043338444944</v>
      </c>
      <c r="AQ74" s="624">
        <v>1638.7810177075705</v>
      </c>
      <c r="AR74" s="462">
        <v>1240.7130925405188</v>
      </c>
      <c r="AS74" s="462">
        <v>939.04397582708316</v>
      </c>
      <c r="AT74" s="462">
        <v>919.73144480703411</v>
      </c>
      <c r="AU74" s="462">
        <v>1298.7737201151508</v>
      </c>
      <c r="AV74" s="462">
        <v>1604.9852127487272</v>
      </c>
      <c r="AW74" s="462">
        <v>1678.3930987012006</v>
      </c>
      <c r="AX74" s="462">
        <v>1758.8410545336842</v>
      </c>
      <c r="AY74" s="462">
        <v>1372.222281267595</v>
      </c>
      <c r="AZ74" s="462">
        <v>554.48978017063894</v>
      </c>
      <c r="BA74" s="462">
        <v>0</v>
      </c>
      <c r="BB74" s="462">
        <v>0</v>
      </c>
      <c r="BC74" s="462">
        <v>0</v>
      </c>
      <c r="BD74" s="462">
        <v>0</v>
      </c>
      <c r="BE74" s="462">
        <v>0</v>
      </c>
      <c r="BF74" s="462">
        <v>0</v>
      </c>
      <c r="BG74" s="462">
        <v>0</v>
      </c>
      <c r="BH74" s="462">
        <v>0</v>
      </c>
      <c r="BI74" s="462">
        <v>0</v>
      </c>
      <c r="BJ74" s="462">
        <v>0</v>
      </c>
      <c r="BK74" s="462">
        <v>0</v>
      </c>
      <c r="BL74" s="462">
        <v>0</v>
      </c>
      <c r="BM74" s="462">
        <v>0</v>
      </c>
      <c r="BN74" s="462">
        <v>0</v>
      </c>
      <c r="BO74" s="462">
        <v>0</v>
      </c>
      <c r="BP74" s="462">
        <v>0</v>
      </c>
      <c r="BQ74" s="462">
        <v>0</v>
      </c>
      <c r="BR74" s="462">
        <v>0</v>
      </c>
      <c r="BS74" s="462">
        <v>0</v>
      </c>
      <c r="BT74" s="462">
        <v>0</v>
      </c>
      <c r="BU74" s="462">
        <v>0</v>
      </c>
      <c r="BV74" s="462">
        <v>0</v>
      </c>
      <c r="BW74" s="462">
        <v>0</v>
      </c>
      <c r="BX74" s="463">
        <v>0</v>
      </c>
      <c r="BY74" s="463">
        <v>0</v>
      </c>
      <c r="BZ74" s="463">
        <v>0</v>
      </c>
      <c r="CA74" s="463">
        <v>0</v>
      </c>
      <c r="CB74" s="463">
        <v>0</v>
      </c>
      <c r="CC74" s="463">
        <v>0</v>
      </c>
      <c r="CD74" s="463">
        <v>0</v>
      </c>
      <c r="CE74" s="463">
        <v>0</v>
      </c>
      <c r="CF74" s="463">
        <v>0</v>
      </c>
      <c r="CG74" s="463">
        <v>0</v>
      </c>
      <c r="CH74" s="464">
        <v>0</v>
      </c>
    </row>
    <row r="75" spans="1:86" s="51" customFormat="1" x14ac:dyDescent="0.25">
      <c r="B75" s="238" t="s">
        <v>936</v>
      </c>
      <c r="C75" s="72"/>
      <c r="D75" s="462">
        <v>0</v>
      </c>
      <c r="E75" s="462">
        <v>0</v>
      </c>
      <c r="F75" s="462">
        <v>0</v>
      </c>
      <c r="G75" s="462">
        <v>0</v>
      </c>
      <c r="H75" s="462">
        <v>0</v>
      </c>
      <c r="I75" s="462">
        <v>0</v>
      </c>
      <c r="J75" s="462">
        <v>0</v>
      </c>
      <c r="K75" s="462">
        <v>0</v>
      </c>
      <c r="L75" s="462">
        <v>0</v>
      </c>
      <c r="M75" s="462">
        <v>0</v>
      </c>
      <c r="N75" s="462">
        <v>0</v>
      </c>
      <c r="O75" s="462">
        <v>0</v>
      </c>
      <c r="P75" s="462">
        <v>0</v>
      </c>
      <c r="Q75" s="462">
        <v>0</v>
      </c>
      <c r="R75" s="462">
        <v>0</v>
      </c>
      <c r="S75" s="462">
        <v>0</v>
      </c>
      <c r="T75" s="462">
        <v>0</v>
      </c>
      <c r="U75" s="462">
        <v>0</v>
      </c>
      <c r="V75" s="462">
        <v>0</v>
      </c>
      <c r="W75" s="462">
        <v>0</v>
      </c>
      <c r="X75" s="462">
        <v>0</v>
      </c>
      <c r="Y75" s="462">
        <v>0</v>
      </c>
      <c r="Z75" s="462">
        <v>0</v>
      </c>
      <c r="AA75" s="462">
        <v>0</v>
      </c>
      <c r="AB75" s="462">
        <v>0</v>
      </c>
      <c r="AC75" s="462">
        <v>0</v>
      </c>
      <c r="AD75" s="462">
        <v>0</v>
      </c>
      <c r="AE75" s="462">
        <v>0</v>
      </c>
      <c r="AF75" s="462">
        <v>0</v>
      </c>
      <c r="AG75" s="462">
        <v>0</v>
      </c>
      <c r="AH75" s="462">
        <v>18.220130918324532</v>
      </c>
      <c r="AI75" s="462">
        <v>17.340086265004718</v>
      </c>
      <c r="AJ75" s="462">
        <v>20.63016667914783</v>
      </c>
      <c r="AK75" s="462">
        <v>12.897939965554786</v>
      </c>
      <c r="AL75" s="462">
        <v>20.298348954257079</v>
      </c>
      <c r="AM75" s="462">
        <v>18.1096794551291</v>
      </c>
      <c r="AN75" s="462">
        <v>21.213519505422259</v>
      </c>
      <c r="AO75" s="462">
        <v>20.229523317175094</v>
      </c>
      <c r="AP75" s="462">
        <v>20.111702542937564</v>
      </c>
      <c r="AQ75" s="624">
        <v>34.18568344033676</v>
      </c>
      <c r="AR75" s="462">
        <v>58.306188813066264</v>
      </c>
      <c r="AS75" s="462">
        <v>61.485310036230857</v>
      </c>
      <c r="AT75" s="462">
        <v>66.986348536709613</v>
      </c>
      <c r="AU75" s="462">
        <v>76.432871399753495</v>
      </c>
      <c r="AV75" s="462">
        <v>86.998108478263262</v>
      </c>
      <c r="AW75" s="462">
        <v>94.514383369149186</v>
      </c>
      <c r="AX75" s="462">
        <v>93.227155602746407</v>
      </c>
      <c r="AY75" s="462">
        <v>97.429861094667842</v>
      </c>
      <c r="AZ75" s="462">
        <v>101.97051611352282</v>
      </c>
      <c r="BA75" s="462">
        <v>103.56861529318738</v>
      </c>
      <c r="BB75" s="462">
        <v>105.10460405082834</v>
      </c>
      <c r="BC75" s="462">
        <v>107.53722649538111</v>
      </c>
      <c r="BD75" s="462">
        <v>122.28589848267086</v>
      </c>
      <c r="BE75" s="462">
        <v>132.78178657794624</v>
      </c>
      <c r="BF75" s="462">
        <v>146.78843556978043</v>
      </c>
      <c r="BG75" s="462">
        <v>80.368166706202757</v>
      </c>
      <c r="BH75" s="462">
        <v>0</v>
      </c>
      <c r="BI75" s="462">
        <v>0</v>
      </c>
      <c r="BJ75" s="462">
        <v>0</v>
      </c>
      <c r="BK75" s="462">
        <v>0</v>
      </c>
      <c r="BL75" s="462">
        <v>0</v>
      </c>
      <c r="BM75" s="462">
        <v>0</v>
      </c>
      <c r="BN75" s="462">
        <v>0</v>
      </c>
      <c r="BO75" s="462">
        <v>0</v>
      </c>
      <c r="BP75" s="462">
        <v>0</v>
      </c>
      <c r="BQ75" s="462">
        <v>0</v>
      </c>
      <c r="BR75" s="462">
        <v>0</v>
      </c>
      <c r="BS75" s="462">
        <v>0</v>
      </c>
      <c r="BT75" s="462">
        <v>0</v>
      </c>
      <c r="BU75" s="462">
        <v>0</v>
      </c>
      <c r="BV75" s="462">
        <v>0</v>
      </c>
      <c r="BW75" s="462">
        <v>0</v>
      </c>
      <c r="BX75" s="463">
        <v>0</v>
      </c>
      <c r="BY75" s="463">
        <v>0</v>
      </c>
      <c r="BZ75" s="463">
        <v>0</v>
      </c>
      <c r="CA75" s="463">
        <v>0</v>
      </c>
      <c r="CB75" s="463">
        <v>0</v>
      </c>
      <c r="CC75" s="463">
        <v>0</v>
      </c>
      <c r="CD75" s="463">
        <v>0</v>
      </c>
      <c r="CE75" s="463">
        <v>0</v>
      </c>
      <c r="CF75" s="463">
        <v>0</v>
      </c>
      <c r="CG75" s="463">
        <v>0</v>
      </c>
      <c r="CH75" s="464">
        <v>0</v>
      </c>
    </row>
    <row r="76" spans="1:86" s="51" customFormat="1" x14ac:dyDescent="0.25">
      <c r="B76" s="238" t="s">
        <v>827</v>
      </c>
      <c r="C76" s="72"/>
      <c r="D76" s="462">
        <v>0</v>
      </c>
      <c r="E76" s="462">
        <v>0</v>
      </c>
      <c r="F76" s="462">
        <v>0</v>
      </c>
      <c r="G76" s="462">
        <v>0</v>
      </c>
      <c r="H76" s="462">
        <v>0</v>
      </c>
      <c r="I76" s="462">
        <v>0</v>
      </c>
      <c r="J76" s="462">
        <v>0</v>
      </c>
      <c r="K76" s="462">
        <v>0</v>
      </c>
      <c r="L76" s="462">
        <v>0</v>
      </c>
      <c r="M76" s="462">
        <v>0</v>
      </c>
      <c r="N76" s="462">
        <v>0</v>
      </c>
      <c r="O76" s="462">
        <v>0</v>
      </c>
      <c r="P76" s="462">
        <v>0</v>
      </c>
      <c r="Q76" s="462">
        <v>0</v>
      </c>
      <c r="R76" s="462">
        <v>0</v>
      </c>
      <c r="S76" s="462">
        <v>0</v>
      </c>
      <c r="T76" s="462">
        <v>0</v>
      </c>
      <c r="U76" s="462">
        <v>0</v>
      </c>
      <c r="V76" s="462">
        <v>0</v>
      </c>
      <c r="W76" s="462">
        <v>0</v>
      </c>
      <c r="X76" s="462">
        <v>0</v>
      </c>
      <c r="Y76" s="462">
        <v>0</v>
      </c>
      <c r="Z76" s="462">
        <v>0</v>
      </c>
      <c r="AA76" s="462">
        <v>0</v>
      </c>
      <c r="AB76" s="462">
        <v>0</v>
      </c>
      <c r="AC76" s="462">
        <v>0</v>
      </c>
      <c r="AD76" s="462">
        <v>0</v>
      </c>
      <c r="AE76" s="462">
        <v>0</v>
      </c>
      <c r="AF76" s="462">
        <v>0</v>
      </c>
      <c r="AG76" s="462">
        <v>0</v>
      </c>
      <c r="AH76" s="462">
        <v>33.759101120803209</v>
      </c>
      <c r="AI76" s="462">
        <v>32.677719053381274</v>
      </c>
      <c r="AJ76" s="462">
        <v>30.12135558387526</v>
      </c>
      <c r="AK76" s="462">
        <v>32.845651390914938</v>
      </c>
      <c r="AL76" s="462">
        <v>31.895205375012452</v>
      </c>
      <c r="AM76" s="462">
        <v>44.506050280471513</v>
      </c>
      <c r="AN76" s="462">
        <v>44.663208788478514</v>
      </c>
      <c r="AO76" s="462">
        <v>51.559818793204364</v>
      </c>
      <c r="AP76" s="462">
        <v>68.584562344606738</v>
      </c>
      <c r="AQ76" s="624">
        <v>81.967492438353517</v>
      </c>
      <c r="AR76" s="462">
        <v>90.359785292313944</v>
      </c>
      <c r="AS76" s="462">
        <v>116.86905957231149</v>
      </c>
      <c r="AT76" s="462">
        <v>172.24970012672583</v>
      </c>
      <c r="AU76" s="462">
        <v>300.74616684052438</v>
      </c>
      <c r="AV76" s="462">
        <v>424.36151416304926</v>
      </c>
      <c r="AW76" s="462">
        <v>556.19764249723983</v>
      </c>
      <c r="AX76" s="462">
        <v>547.28269847119338</v>
      </c>
      <c r="AY76" s="462">
        <v>617.62061580119587</v>
      </c>
      <c r="AZ76" s="462">
        <v>659.40558349176229</v>
      </c>
      <c r="BA76" s="462">
        <v>711.99611804563358</v>
      </c>
      <c r="BB76" s="462">
        <v>756.64277093533894</v>
      </c>
      <c r="BC76" s="462">
        <v>886.65455388099713</v>
      </c>
      <c r="BD76" s="462">
        <v>1127.5955934158553</v>
      </c>
      <c r="BE76" s="462">
        <v>1324.9414586834662</v>
      </c>
      <c r="BF76" s="462">
        <v>1489.5297107268195</v>
      </c>
      <c r="BG76" s="462">
        <v>1574.07391703809</v>
      </c>
      <c r="BH76" s="462">
        <v>1453.2772152167988</v>
      </c>
      <c r="BI76" s="462">
        <v>1133.0277459633414</v>
      </c>
      <c r="BJ76" s="462">
        <v>919.53070742146065</v>
      </c>
      <c r="BK76" s="462">
        <v>774.00047059248436</v>
      </c>
      <c r="BL76" s="462">
        <v>657.06035088973954</v>
      </c>
      <c r="BM76" s="462">
        <v>470.33329327967613</v>
      </c>
      <c r="BN76" s="462">
        <v>0</v>
      </c>
      <c r="BO76" s="462">
        <v>0</v>
      </c>
      <c r="BP76" s="462">
        <v>0</v>
      </c>
      <c r="BQ76" s="462">
        <v>0</v>
      </c>
      <c r="BR76" s="462">
        <v>0</v>
      </c>
      <c r="BS76" s="462">
        <v>0</v>
      </c>
      <c r="BT76" s="462">
        <v>0</v>
      </c>
      <c r="BU76" s="462">
        <v>0</v>
      </c>
      <c r="BV76" s="462">
        <v>0</v>
      </c>
      <c r="BW76" s="462">
        <v>0</v>
      </c>
      <c r="BX76" s="463">
        <v>0</v>
      </c>
      <c r="BY76" s="463">
        <v>0</v>
      </c>
      <c r="BZ76" s="463">
        <v>0</v>
      </c>
      <c r="CA76" s="463">
        <v>0</v>
      </c>
      <c r="CB76" s="463">
        <v>0</v>
      </c>
      <c r="CC76" s="463">
        <v>0</v>
      </c>
      <c r="CD76" s="463">
        <v>0</v>
      </c>
      <c r="CE76" s="463">
        <v>0</v>
      </c>
      <c r="CF76" s="463">
        <v>0</v>
      </c>
      <c r="CG76" s="463">
        <v>0</v>
      </c>
      <c r="CH76" s="464">
        <v>0</v>
      </c>
    </row>
    <row r="77" spans="1:86" s="51" customFormat="1" x14ac:dyDescent="0.25">
      <c r="B77" s="238" t="s">
        <v>937</v>
      </c>
      <c r="C77" s="72"/>
      <c r="D77" s="462">
        <v>0</v>
      </c>
      <c r="E77" s="462">
        <v>0</v>
      </c>
      <c r="F77" s="462">
        <v>0</v>
      </c>
      <c r="G77" s="462">
        <v>0</v>
      </c>
      <c r="H77" s="462">
        <v>0</v>
      </c>
      <c r="I77" s="462">
        <v>0</v>
      </c>
      <c r="J77" s="462">
        <v>0</v>
      </c>
      <c r="K77" s="462">
        <v>0</v>
      </c>
      <c r="L77" s="462">
        <v>0</v>
      </c>
      <c r="M77" s="462">
        <v>0</v>
      </c>
      <c r="N77" s="462">
        <v>0</v>
      </c>
      <c r="O77" s="462">
        <v>0</v>
      </c>
      <c r="P77" s="462">
        <v>0</v>
      </c>
      <c r="Q77" s="462">
        <v>0</v>
      </c>
      <c r="R77" s="462">
        <v>0</v>
      </c>
      <c r="S77" s="462">
        <v>0</v>
      </c>
      <c r="T77" s="462">
        <v>0</v>
      </c>
      <c r="U77" s="462">
        <v>0</v>
      </c>
      <c r="V77" s="462">
        <v>0</v>
      </c>
      <c r="W77" s="462">
        <v>0</v>
      </c>
      <c r="X77" s="462">
        <v>0</v>
      </c>
      <c r="Y77" s="462">
        <v>0</v>
      </c>
      <c r="Z77" s="462">
        <v>0</v>
      </c>
      <c r="AA77" s="462">
        <v>0</v>
      </c>
      <c r="AB77" s="462">
        <v>0</v>
      </c>
      <c r="AC77" s="462">
        <v>0</v>
      </c>
      <c r="AD77" s="462">
        <v>0</v>
      </c>
      <c r="AE77" s="462">
        <v>0</v>
      </c>
      <c r="AF77" s="462">
        <v>0</v>
      </c>
      <c r="AG77" s="462">
        <v>0</v>
      </c>
      <c r="AH77" s="462">
        <v>1184.029306947243</v>
      </c>
      <c r="AI77" s="462">
        <v>1076.7685701932553</v>
      </c>
      <c r="AJ77" s="462">
        <v>1149.3074292732451</v>
      </c>
      <c r="AK77" s="462">
        <v>1259.1806809278326</v>
      </c>
      <c r="AL77" s="462">
        <v>1467.7261781973684</v>
      </c>
      <c r="AM77" s="462">
        <v>1572.7659974801904</v>
      </c>
      <c r="AN77" s="462">
        <v>1678.6320023305273</v>
      </c>
      <c r="AO77" s="462">
        <v>1883.0166175893387</v>
      </c>
      <c r="AP77" s="462">
        <v>2002.4099904616276</v>
      </c>
      <c r="AQ77" s="624">
        <v>2100.5017203216948</v>
      </c>
      <c r="AR77" s="462">
        <v>2251.0061195207068</v>
      </c>
      <c r="AS77" s="462">
        <v>2422.0892709935979</v>
      </c>
      <c r="AT77" s="462">
        <v>2520.1473447105359</v>
      </c>
      <c r="AU77" s="462">
        <v>2852.7083973619679</v>
      </c>
      <c r="AV77" s="462">
        <v>3355.3150729674726</v>
      </c>
      <c r="AW77" s="462">
        <v>3577.585875217258</v>
      </c>
      <c r="AX77" s="462">
        <v>3357.2286164753605</v>
      </c>
      <c r="AY77" s="462">
        <v>3369.6539833767297</v>
      </c>
      <c r="AZ77" s="462">
        <v>3329.7906517205151</v>
      </c>
      <c r="BA77" s="462">
        <v>3249.8203490774504</v>
      </c>
      <c r="BB77" s="462">
        <v>3172.1813334644244</v>
      </c>
      <c r="BC77" s="462">
        <v>3452.9285855867283</v>
      </c>
      <c r="BD77" s="462">
        <v>4194.3741690544857</v>
      </c>
      <c r="BE77" s="462">
        <v>4575.7333483729044</v>
      </c>
      <c r="BF77" s="462">
        <v>4864.7447081713199</v>
      </c>
      <c r="BG77" s="462">
        <v>4888.5998354068424</v>
      </c>
      <c r="BH77" s="462">
        <v>4126.2397769464424</v>
      </c>
      <c r="BI77" s="462">
        <v>3083.8399615988028</v>
      </c>
      <c r="BJ77" s="462">
        <v>2399.3739009668107</v>
      </c>
      <c r="BK77" s="462">
        <v>1982.6803290707942</v>
      </c>
      <c r="BL77" s="462">
        <v>1587.473452510573</v>
      </c>
      <c r="BM77" s="462">
        <v>848.04921061587095</v>
      </c>
      <c r="BN77" s="462">
        <v>0</v>
      </c>
      <c r="BO77" s="462">
        <v>0</v>
      </c>
      <c r="BP77" s="462">
        <v>0</v>
      </c>
      <c r="BQ77" s="462">
        <v>0</v>
      </c>
      <c r="BR77" s="462">
        <v>0</v>
      </c>
      <c r="BS77" s="462">
        <v>0</v>
      </c>
      <c r="BT77" s="462">
        <v>0</v>
      </c>
      <c r="BU77" s="462">
        <v>0</v>
      </c>
      <c r="BV77" s="462">
        <v>0</v>
      </c>
      <c r="BW77" s="462">
        <v>0</v>
      </c>
      <c r="BX77" s="463">
        <v>0</v>
      </c>
      <c r="BY77" s="463">
        <v>0</v>
      </c>
      <c r="BZ77" s="463">
        <v>0</v>
      </c>
      <c r="CA77" s="463">
        <v>0</v>
      </c>
      <c r="CB77" s="463">
        <v>0</v>
      </c>
      <c r="CC77" s="463">
        <v>0</v>
      </c>
      <c r="CD77" s="463">
        <v>0</v>
      </c>
      <c r="CE77" s="463">
        <v>0</v>
      </c>
      <c r="CF77" s="463">
        <v>0</v>
      </c>
      <c r="CG77" s="463">
        <v>0</v>
      </c>
      <c r="CH77" s="464">
        <v>0</v>
      </c>
    </row>
    <row r="78" spans="1:86" s="51" customFormat="1" x14ac:dyDescent="0.25">
      <c r="B78" s="238" t="s">
        <v>938</v>
      </c>
      <c r="C78" s="72"/>
      <c r="D78" s="462">
        <v>0</v>
      </c>
      <c r="E78" s="462">
        <v>0</v>
      </c>
      <c r="F78" s="462">
        <v>0</v>
      </c>
      <c r="G78" s="462">
        <v>0</v>
      </c>
      <c r="H78" s="462">
        <v>0</v>
      </c>
      <c r="I78" s="462">
        <v>0</v>
      </c>
      <c r="J78" s="462">
        <v>0</v>
      </c>
      <c r="K78" s="462">
        <v>0</v>
      </c>
      <c r="L78" s="462">
        <v>0</v>
      </c>
      <c r="M78" s="462">
        <v>0</v>
      </c>
      <c r="N78" s="462">
        <v>0</v>
      </c>
      <c r="O78" s="462">
        <v>0</v>
      </c>
      <c r="P78" s="462">
        <v>0</v>
      </c>
      <c r="Q78" s="462">
        <v>0</v>
      </c>
      <c r="R78" s="462">
        <v>0</v>
      </c>
      <c r="S78" s="462">
        <v>0</v>
      </c>
      <c r="T78" s="462">
        <v>0</v>
      </c>
      <c r="U78" s="462">
        <v>0</v>
      </c>
      <c r="V78" s="462">
        <v>0</v>
      </c>
      <c r="W78" s="462">
        <v>0</v>
      </c>
      <c r="X78" s="462">
        <v>0</v>
      </c>
      <c r="Y78" s="462">
        <v>0</v>
      </c>
      <c r="Z78" s="462">
        <v>0</v>
      </c>
      <c r="AA78" s="462">
        <v>0</v>
      </c>
      <c r="AB78" s="462">
        <v>0</v>
      </c>
      <c r="AC78" s="462">
        <v>0</v>
      </c>
      <c r="AD78" s="462">
        <v>0</v>
      </c>
      <c r="AE78" s="462">
        <v>0</v>
      </c>
      <c r="AF78" s="462">
        <v>0</v>
      </c>
      <c r="AG78" s="462">
        <v>0</v>
      </c>
      <c r="AH78" s="462">
        <v>15.065328415316536</v>
      </c>
      <c r="AI78" s="462">
        <v>14.137540392369301</v>
      </c>
      <c r="AJ78" s="462">
        <v>14.161586196462089</v>
      </c>
      <c r="AK78" s="462">
        <v>18.005946990703897</v>
      </c>
      <c r="AL78" s="462">
        <v>22.198930607592231</v>
      </c>
      <c r="AM78" s="462">
        <v>27.209833292751675</v>
      </c>
      <c r="AN78" s="462">
        <v>29.894184092124391</v>
      </c>
      <c r="AO78" s="462">
        <v>36.350952816486476</v>
      </c>
      <c r="AP78" s="462">
        <v>36.877924160772316</v>
      </c>
      <c r="AQ78" s="624">
        <v>35.803145738002776</v>
      </c>
      <c r="AR78" s="462">
        <v>79.002978804287835</v>
      </c>
      <c r="AS78" s="462">
        <v>117.00801397841865</v>
      </c>
      <c r="AT78" s="462">
        <v>85.453924940046491</v>
      </c>
      <c r="AU78" s="462">
        <v>105.43781003204306</v>
      </c>
      <c r="AV78" s="462">
        <v>148.30426562218895</v>
      </c>
      <c r="AW78" s="462">
        <v>155.23401302124014</v>
      </c>
      <c r="AX78" s="462">
        <v>98.578751250382439</v>
      </c>
      <c r="AY78" s="462">
        <v>109.14780772682566</v>
      </c>
      <c r="AZ78" s="462">
        <v>112.52272694595526</v>
      </c>
      <c r="BA78" s="462">
        <v>111.91516410467933</v>
      </c>
      <c r="BB78" s="462">
        <v>95.552337461423249</v>
      </c>
      <c r="BC78" s="462">
        <v>99.457670721734743</v>
      </c>
      <c r="BD78" s="462">
        <v>122.42727618038768</v>
      </c>
      <c r="BE78" s="462">
        <v>122.77037098904339</v>
      </c>
      <c r="BF78" s="462">
        <v>125.32353601457812</v>
      </c>
      <c r="BG78" s="462">
        <v>101.24282654475918</v>
      </c>
      <c r="BH78" s="462">
        <v>57.144187218600329</v>
      </c>
      <c r="BI78" s="462">
        <v>22.99786371344527</v>
      </c>
      <c r="BJ78" s="462">
        <v>21.286575584667656</v>
      </c>
      <c r="BK78" s="462">
        <v>4.1396997667754043</v>
      </c>
      <c r="BL78" s="462">
        <v>0</v>
      </c>
      <c r="BM78" s="462">
        <v>0</v>
      </c>
      <c r="BN78" s="462">
        <v>0</v>
      </c>
      <c r="BO78" s="462">
        <v>0</v>
      </c>
      <c r="BP78" s="462">
        <v>0</v>
      </c>
      <c r="BQ78" s="462">
        <v>0</v>
      </c>
      <c r="BR78" s="462">
        <v>0</v>
      </c>
      <c r="BS78" s="462">
        <v>0</v>
      </c>
      <c r="BT78" s="462">
        <v>0</v>
      </c>
      <c r="BU78" s="462">
        <v>0</v>
      </c>
      <c r="BV78" s="462">
        <v>0</v>
      </c>
      <c r="BW78" s="462">
        <v>0</v>
      </c>
      <c r="BX78" s="463">
        <v>0</v>
      </c>
      <c r="BY78" s="463">
        <v>0</v>
      </c>
      <c r="BZ78" s="463">
        <v>0</v>
      </c>
      <c r="CA78" s="463">
        <v>0</v>
      </c>
      <c r="CB78" s="463">
        <v>0</v>
      </c>
      <c r="CC78" s="463">
        <v>0</v>
      </c>
      <c r="CD78" s="463">
        <v>0</v>
      </c>
      <c r="CE78" s="463">
        <v>0</v>
      </c>
      <c r="CF78" s="463">
        <v>0</v>
      </c>
      <c r="CG78" s="463">
        <v>0</v>
      </c>
      <c r="CH78" s="464">
        <v>0</v>
      </c>
    </row>
    <row r="79" spans="1:86" s="51" customFormat="1" x14ac:dyDescent="0.25">
      <c r="B79" s="333" t="s">
        <v>939</v>
      </c>
      <c r="C79" s="515"/>
      <c r="D79" s="462">
        <v>0</v>
      </c>
      <c r="E79" s="462">
        <v>0</v>
      </c>
      <c r="F79" s="462">
        <v>0</v>
      </c>
      <c r="G79" s="462">
        <v>0</v>
      </c>
      <c r="H79" s="462">
        <v>0</v>
      </c>
      <c r="I79" s="462">
        <v>0</v>
      </c>
      <c r="J79" s="462">
        <v>0</v>
      </c>
      <c r="K79" s="462">
        <v>0</v>
      </c>
      <c r="L79" s="462">
        <v>0</v>
      </c>
      <c r="M79" s="462">
        <v>0</v>
      </c>
      <c r="N79" s="462">
        <v>0</v>
      </c>
      <c r="O79" s="462">
        <v>0</v>
      </c>
      <c r="P79" s="462">
        <v>0</v>
      </c>
      <c r="Q79" s="462">
        <v>0</v>
      </c>
      <c r="R79" s="462">
        <v>0</v>
      </c>
      <c r="S79" s="462">
        <v>0</v>
      </c>
      <c r="T79" s="462">
        <v>0</v>
      </c>
      <c r="U79" s="462">
        <v>0</v>
      </c>
      <c r="V79" s="462">
        <v>0</v>
      </c>
      <c r="W79" s="462">
        <v>0</v>
      </c>
      <c r="X79" s="462">
        <v>0</v>
      </c>
      <c r="Y79" s="462">
        <v>0</v>
      </c>
      <c r="Z79" s="462">
        <v>0</v>
      </c>
      <c r="AA79" s="462">
        <v>0</v>
      </c>
      <c r="AB79" s="462">
        <v>0</v>
      </c>
      <c r="AC79" s="462">
        <v>0</v>
      </c>
      <c r="AD79" s="462">
        <v>0</v>
      </c>
      <c r="AE79" s="462">
        <v>0</v>
      </c>
      <c r="AF79" s="462">
        <v>0</v>
      </c>
      <c r="AG79" s="462">
        <v>0</v>
      </c>
      <c r="AH79" s="462">
        <v>10.205545055537009</v>
      </c>
      <c r="AI79" s="462">
        <v>11.226870311587387</v>
      </c>
      <c r="AJ79" s="462">
        <v>11.743754406822221</v>
      </c>
      <c r="AK79" s="462">
        <v>17.722449101914094</v>
      </c>
      <c r="AL79" s="462">
        <v>23.654598188417953</v>
      </c>
      <c r="AM79" s="462">
        <v>33.634377264651377</v>
      </c>
      <c r="AN79" s="462">
        <v>40.339139979734114</v>
      </c>
      <c r="AO79" s="462">
        <v>41.749609175370601</v>
      </c>
      <c r="AP79" s="462">
        <v>43.266225983898231</v>
      </c>
      <c r="AQ79" s="624">
        <v>55.520820202410093</v>
      </c>
      <c r="AR79" s="462">
        <v>64.67826286724663</v>
      </c>
      <c r="AS79" s="462">
        <v>95.733829618706167</v>
      </c>
      <c r="AT79" s="462">
        <v>146.82093059359894</v>
      </c>
      <c r="AU79" s="462">
        <v>167.64665043350166</v>
      </c>
      <c r="AV79" s="462">
        <v>185.94064168883577</v>
      </c>
      <c r="AW79" s="462">
        <v>200.23647725177042</v>
      </c>
      <c r="AX79" s="462">
        <v>120.43342381702111</v>
      </c>
      <c r="AY79" s="462">
        <v>139.77123497044749</v>
      </c>
      <c r="AZ79" s="462">
        <v>145.35584950175704</v>
      </c>
      <c r="BA79" s="462">
        <v>144.37262777176687</v>
      </c>
      <c r="BB79" s="462">
        <v>144.26711677334688</v>
      </c>
      <c r="BC79" s="462">
        <v>111.63464571118193</v>
      </c>
      <c r="BD79" s="462">
        <v>135.80393040134695</v>
      </c>
      <c r="BE79" s="462">
        <v>156.80690564905885</v>
      </c>
      <c r="BF79" s="462">
        <v>173.26329998043079</v>
      </c>
      <c r="BG79" s="462">
        <v>170.10232988485456</v>
      </c>
      <c r="BH79" s="462">
        <v>143.28939276876525</v>
      </c>
      <c r="BI79" s="462">
        <v>95.046628153182041</v>
      </c>
      <c r="BJ79" s="462">
        <v>75.195580275744319</v>
      </c>
      <c r="BK79" s="462">
        <v>78.411535806601819</v>
      </c>
      <c r="BL79" s="462">
        <v>48.706159577339847</v>
      </c>
      <c r="BM79" s="462">
        <v>45.800446258265261</v>
      </c>
      <c r="BN79" s="462">
        <v>0</v>
      </c>
      <c r="BO79" s="462">
        <v>0</v>
      </c>
      <c r="BP79" s="462">
        <v>0</v>
      </c>
      <c r="BQ79" s="462">
        <v>0</v>
      </c>
      <c r="BR79" s="462">
        <v>0</v>
      </c>
      <c r="BS79" s="462">
        <v>0</v>
      </c>
      <c r="BT79" s="462">
        <v>0</v>
      </c>
      <c r="BU79" s="462">
        <v>0</v>
      </c>
      <c r="BV79" s="462">
        <v>0</v>
      </c>
      <c r="BW79" s="462">
        <v>0</v>
      </c>
      <c r="BX79" s="463">
        <v>0</v>
      </c>
      <c r="BY79" s="463">
        <v>0</v>
      </c>
      <c r="BZ79" s="463">
        <v>0</v>
      </c>
      <c r="CA79" s="463">
        <v>0</v>
      </c>
      <c r="CB79" s="463">
        <v>0</v>
      </c>
      <c r="CC79" s="463">
        <v>0</v>
      </c>
      <c r="CD79" s="463">
        <v>0</v>
      </c>
      <c r="CE79" s="463">
        <v>0</v>
      </c>
      <c r="CF79" s="463">
        <v>0</v>
      </c>
      <c r="CG79" s="463">
        <v>0</v>
      </c>
      <c r="CH79" s="464">
        <v>0</v>
      </c>
    </row>
    <row r="80" spans="1:86" s="51" customFormat="1" ht="25.5" customHeight="1" x14ac:dyDescent="0.25">
      <c r="B80" s="515" t="s">
        <v>940</v>
      </c>
      <c r="C80" s="515"/>
      <c r="D80" s="462">
        <v>0</v>
      </c>
      <c r="E80" s="462">
        <v>0</v>
      </c>
      <c r="F80" s="462">
        <v>0</v>
      </c>
      <c r="G80" s="462">
        <v>0</v>
      </c>
      <c r="H80" s="462">
        <v>0</v>
      </c>
      <c r="I80" s="462">
        <v>0</v>
      </c>
      <c r="J80" s="462">
        <v>0</v>
      </c>
      <c r="K80" s="462">
        <v>0</v>
      </c>
      <c r="L80" s="462">
        <v>0</v>
      </c>
      <c r="M80" s="462">
        <v>0</v>
      </c>
      <c r="N80" s="462">
        <v>0</v>
      </c>
      <c r="O80" s="462">
        <v>0</v>
      </c>
      <c r="P80" s="462">
        <v>0</v>
      </c>
      <c r="Q80" s="462">
        <v>0</v>
      </c>
      <c r="R80" s="462">
        <v>0</v>
      </c>
      <c r="S80" s="462">
        <v>0</v>
      </c>
      <c r="T80" s="462">
        <v>0</v>
      </c>
      <c r="U80" s="462">
        <v>0</v>
      </c>
      <c r="V80" s="462">
        <v>0</v>
      </c>
      <c r="W80" s="462">
        <v>0</v>
      </c>
      <c r="X80" s="462">
        <v>0</v>
      </c>
      <c r="Y80" s="462">
        <v>0</v>
      </c>
      <c r="Z80" s="462">
        <v>0</v>
      </c>
      <c r="AA80" s="462">
        <v>0</v>
      </c>
      <c r="AB80" s="462">
        <v>0</v>
      </c>
      <c r="AC80" s="462">
        <v>0</v>
      </c>
      <c r="AD80" s="462">
        <v>0</v>
      </c>
      <c r="AE80" s="462">
        <v>0</v>
      </c>
      <c r="AF80" s="462">
        <v>0</v>
      </c>
      <c r="AG80" s="462">
        <v>0</v>
      </c>
      <c r="AH80" s="462">
        <v>0</v>
      </c>
      <c r="AI80" s="462">
        <v>0</v>
      </c>
      <c r="AJ80" s="462">
        <v>0</v>
      </c>
      <c r="AK80" s="462">
        <v>0</v>
      </c>
      <c r="AL80" s="462">
        <v>0</v>
      </c>
      <c r="AM80" s="462">
        <v>0</v>
      </c>
      <c r="AN80" s="462">
        <v>0</v>
      </c>
      <c r="AO80" s="462">
        <v>0</v>
      </c>
      <c r="AP80" s="462">
        <v>0</v>
      </c>
      <c r="AQ80" s="624">
        <v>0</v>
      </c>
      <c r="AR80" s="462">
        <v>0</v>
      </c>
      <c r="AS80" s="462">
        <v>0</v>
      </c>
      <c r="AT80" s="462">
        <v>0</v>
      </c>
      <c r="AU80" s="462">
        <v>0</v>
      </c>
      <c r="AV80" s="462">
        <v>0</v>
      </c>
      <c r="AW80" s="462">
        <v>0</v>
      </c>
      <c r="AX80" s="462">
        <v>0</v>
      </c>
      <c r="AY80" s="462">
        <v>0</v>
      </c>
      <c r="AZ80" s="462">
        <v>0</v>
      </c>
      <c r="BA80" s="462">
        <v>0</v>
      </c>
      <c r="BB80" s="462">
        <v>0</v>
      </c>
      <c r="BC80" s="462">
        <v>0</v>
      </c>
      <c r="BD80" s="462">
        <v>0</v>
      </c>
      <c r="BE80" s="462">
        <v>0</v>
      </c>
      <c r="BF80" s="462">
        <v>0</v>
      </c>
      <c r="BG80" s="462">
        <v>0</v>
      </c>
      <c r="BH80" s="462">
        <v>0</v>
      </c>
      <c r="BI80" s="462">
        <v>0</v>
      </c>
      <c r="BJ80" s="462">
        <v>0</v>
      </c>
      <c r="BK80" s="462">
        <v>0</v>
      </c>
      <c r="BL80" s="462">
        <v>0</v>
      </c>
      <c r="BM80" s="462">
        <v>0</v>
      </c>
      <c r="BN80" s="462">
        <v>0</v>
      </c>
      <c r="BO80" s="462">
        <v>0</v>
      </c>
      <c r="BP80" s="462">
        <v>0</v>
      </c>
      <c r="BQ80" s="462">
        <v>0</v>
      </c>
      <c r="BR80" s="462">
        <v>0</v>
      </c>
      <c r="BS80" s="462">
        <v>0</v>
      </c>
      <c r="BT80" s="462">
        <v>0</v>
      </c>
      <c r="BU80" s="462">
        <v>0</v>
      </c>
      <c r="BV80" s="462">
        <v>0</v>
      </c>
      <c r="BW80" s="462">
        <v>0</v>
      </c>
      <c r="BX80" s="463">
        <v>0</v>
      </c>
      <c r="BY80" s="463">
        <v>0</v>
      </c>
      <c r="BZ80" s="463">
        <v>0</v>
      </c>
      <c r="CA80" s="463">
        <v>0</v>
      </c>
      <c r="CB80" s="463">
        <v>0</v>
      </c>
      <c r="CC80" s="463">
        <v>0</v>
      </c>
      <c r="CD80" s="463">
        <v>0</v>
      </c>
      <c r="CE80" s="463">
        <v>0</v>
      </c>
      <c r="CF80" s="463">
        <v>0</v>
      </c>
      <c r="CG80" s="463">
        <v>0</v>
      </c>
      <c r="CH80" s="464">
        <v>0</v>
      </c>
    </row>
    <row r="81" spans="1:86" s="51" customFormat="1" x14ac:dyDescent="0.25">
      <c r="B81" s="333" t="s">
        <v>941</v>
      </c>
      <c r="C81" s="515"/>
      <c r="D81" s="462">
        <v>0</v>
      </c>
      <c r="E81" s="462">
        <v>0</v>
      </c>
      <c r="F81" s="462">
        <v>0</v>
      </c>
      <c r="G81" s="462">
        <v>0</v>
      </c>
      <c r="H81" s="462">
        <v>0</v>
      </c>
      <c r="I81" s="462">
        <v>0</v>
      </c>
      <c r="J81" s="462">
        <v>0</v>
      </c>
      <c r="K81" s="462">
        <v>0</v>
      </c>
      <c r="L81" s="462">
        <v>0</v>
      </c>
      <c r="M81" s="462">
        <v>0</v>
      </c>
      <c r="N81" s="462">
        <v>0</v>
      </c>
      <c r="O81" s="462">
        <v>0</v>
      </c>
      <c r="P81" s="462">
        <v>0</v>
      </c>
      <c r="Q81" s="462">
        <v>0</v>
      </c>
      <c r="R81" s="462">
        <v>0</v>
      </c>
      <c r="S81" s="462">
        <v>0</v>
      </c>
      <c r="T81" s="462">
        <v>0</v>
      </c>
      <c r="U81" s="462">
        <v>0</v>
      </c>
      <c r="V81" s="462">
        <v>0</v>
      </c>
      <c r="W81" s="462">
        <v>0</v>
      </c>
      <c r="X81" s="462">
        <v>0</v>
      </c>
      <c r="Y81" s="462">
        <v>0</v>
      </c>
      <c r="Z81" s="462">
        <v>0</v>
      </c>
      <c r="AA81" s="462">
        <v>0</v>
      </c>
      <c r="AB81" s="462">
        <v>0</v>
      </c>
      <c r="AC81" s="462">
        <v>0</v>
      </c>
      <c r="AD81" s="462">
        <v>0</v>
      </c>
      <c r="AE81" s="462">
        <v>0</v>
      </c>
      <c r="AF81" s="462">
        <v>0</v>
      </c>
      <c r="AG81" s="462">
        <v>0</v>
      </c>
      <c r="AH81" s="462">
        <v>0</v>
      </c>
      <c r="AI81" s="462">
        <v>44.053588250608655</v>
      </c>
      <c r="AJ81" s="462">
        <v>66.588079837497972</v>
      </c>
      <c r="AK81" s="462">
        <v>76.97687306435877</v>
      </c>
      <c r="AL81" s="462">
        <v>121.56724982531151</v>
      </c>
      <c r="AM81" s="462">
        <v>309.45594580258182</v>
      </c>
      <c r="AN81" s="462">
        <v>562.23201782714602</v>
      </c>
      <c r="AO81" s="462">
        <v>927.75695272123062</v>
      </c>
      <c r="AP81" s="462">
        <v>1280.9494578368824</v>
      </c>
      <c r="AQ81" s="624">
        <v>1624.4683089143909</v>
      </c>
      <c r="AR81" s="462">
        <v>1990.0986853619361</v>
      </c>
      <c r="AS81" s="462">
        <v>2317.2693672150413</v>
      </c>
      <c r="AT81" s="462">
        <v>2473.7990823219184</v>
      </c>
      <c r="AU81" s="462">
        <v>2960.5341694953504</v>
      </c>
      <c r="AV81" s="462">
        <v>3474.6051637904307</v>
      </c>
      <c r="AW81" s="462">
        <v>3694.8006594358581</v>
      </c>
      <c r="AX81" s="462">
        <v>3653.7140003110248</v>
      </c>
      <c r="AY81" s="462">
        <v>3118.9603538478068</v>
      </c>
      <c r="AZ81" s="462">
        <v>2858.8101696654894</v>
      </c>
      <c r="BA81" s="462">
        <v>2607.5606304396879</v>
      </c>
      <c r="BB81" s="462">
        <v>2337.7514752421266</v>
      </c>
      <c r="BC81" s="462">
        <v>2174.1770863113461</v>
      </c>
      <c r="BD81" s="462">
        <v>2087.3873872203858</v>
      </c>
      <c r="BE81" s="462">
        <v>2006.8281784670546</v>
      </c>
      <c r="BF81" s="462">
        <v>1130.9549640579339</v>
      </c>
      <c r="BG81" s="462">
        <v>434.45899305505355</v>
      </c>
      <c r="BH81" s="462">
        <v>0</v>
      </c>
      <c r="BI81" s="462">
        <v>0</v>
      </c>
      <c r="BJ81" s="462">
        <v>0</v>
      </c>
      <c r="BK81" s="462">
        <v>0</v>
      </c>
      <c r="BL81" s="462">
        <v>0</v>
      </c>
      <c r="BM81" s="462">
        <v>0</v>
      </c>
      <c r="BN81" s="462">
        <v>0</v>
      </c>
      <c r="BO81" s="462">
        <v>0</v>
      </c>
      <c r="BP81" s="462">
        <v>0</v>
      </c>
      <c r="BQ81" s="462">
        <v>0</v>
      </c>
      <c r="BR81" s="462">
        <v>0</v>
      </c>
      <c r="BS81" s="462">
        <v>0</v>
      </c>
      <c r="BT81" s="462">
        <v>0</v>
      </c>
      <c r="BU81" s="462">
        <v>0</v>
      </c>
      <c r="BV81" s="462">
        <v>0</v>
      </c>
      <c r="BW81" s="462">
        <v>0</v>
      </c>
      <c r="BX81" s="463">
        <v>0</v>
      </c>
      <c r="BY81" s="463">
        <v>0</v>
      </c>
      <c r="BZ81" s="463">
        <v>0</v>
      </c>
      <c r="CA81" s="463">
        <v>0</v>
      </c>
      <c r="CB81" s="463">
        <v>0</v>
      </c>
      <c r="CC81" s="463">
        <v>0</v>
      </c>
      <c r="CD81" s="463">
        <v>0</v>
      </c>
      <c r="CE81" s="463">
        <v>0</v>
      </c>
      <c r="CF81" s="463">
        <v>0</v>
      </c>
      <c r="CG81" s="463">
        <v>0</v>
      </c>
      <c r="CH81" s="464">
        <v>0</v>
      </c>
    </row>
    <row r="82" spans="1:86" s="51" customFormat="1" x14ac:dyDescent="0.25">
      <c r="B82" s="333" t="s">
        <v>942</v>
      </c>
      <c r="C82" s="515"/>
      <c r="D82" s="462">
        <v>0</v>
      </c>
      <c r="E82" s="462">
        <v>0</v>
      </c>
      <c r="F82" s="462">
        <v>0</v>
      </c>
      <c r="G82" s="462">
        <v>0</v>
      </c>
      <c r="H82" s="462">
        <v>0</v>
      </c>
      <c r="I82" s="462">
        <v>0</v>
      </c>
      <c r="J82" s="462">
        <v>0</v>
      </c>
      <c r="K82" s="462">
        <v>0</v>
      </c>
      <c r="L82" s="462">
        <v>0</v>
      </c>
      <c r="M82" s="462">
        <v>0</v>
      </c>
      <c r="N82" s="462">
        <v>0</v>
      </c>
      <c r="O82" s="462">
        <v>0</v>
      </c>
      <c r="P82" s="462">
        <v>0</v>
      </c>
      <c r="Q82" s="462">
        <v>0</v>
      </c>
      <c r="R82" s="462">
        <v>0</v>
      </c>
      <c r="S82" s="462">
        <v>0</v>
      </c>
      <c r="T82" s="462">
        <v>0</v>
      </c>
      <c r="U82" s="462">
        <v>0</v>
      </c>
      <c r="V82" s="462">
        <v>0</v>
      </c>
      <c r="W82" s="462">
        <v>0</v>
      </c>
      <c r="X82" s="462">
        <v>0</v>
      </c>
      <c r="Y82" s="462">
        <v>0</v>
      </c>
      <c r="Z82" s="462">
        <v>0</v>
      </c>
      <c r="AA82" s="462">
        <v>0</v>
      </c>
      <c r="AB82" s="462">
        <v>0</v>
      </c>
      <c r="AC82" s="462">
        <v>0</v>
      </c>
      <c r="AD82" s="462">
        <v>0</v>
      </c>
      <c r="AE82" s="462">
        <v>0</v>
      </c>
      <c r="AF82" s="462">
        <v>0</v>
      </c>
      <c r="AG82" s="462">
        <v>0</v>
      </c>
      <c r="AH82" s="462">
        <v>0</v>
      </c>
      <c r="AI82" s="462">
        <v>11.56363075795589</v>
      </c>
      <c r="AJ82" s="462">
        <v>17.478711694080346</v>
      </c>
      <c r="AK82" s="462">
        <v>20.205667060639193</v>
      </c>
      <c r="AL82" s="462">
        <v>31.910199488021451</v>
      </c>
      <c r="AM82" s="462">
        <v>81.229121967507965</v>
      </c>
      <c r="AN82" s="462">
        <v>147.58033823416795</v>
      </c>
      <c r="AO82" s="462">
        <v>243.52701472045098</v>
      </c>
      <c r="AP82" s="462">
        <v>336.23655048859399</v>
      </c>
      <c r="AQ82" s="624">
        <v>426.406847846895</v>
      </c>
      <c r="AR82" s="462">
        <v>522.38120169702449</v>
      </c>
      <c r="AS82" s="462">
        <v>608.26026649092819</v>
      </c>
      <c r="AT82" s="462">
        <v>615.32777449983439</v>
      </c>
      <c r="AU82" s="462">
        <v>742.98219042704977</v>
      </c>
      <c r="AV82" s="462">
        <v>874.00194020167726</v>
      </c>
      <c r="AW82" s="462">
        <v>1008.9806042450081</v>
      </c>
      <c r="AX82" s="462">
        <v>1026.9926367512426</v>
      </c>
      <c r="AY82" s="462">
        <v>999.56870904943275</v>
      </c>
      <c r="AZ82" s="462">
        <v>979.76681742096173</v>
      </c>
      <c r="BA82" s="462">
        <v>990.780576960448</v>
      </c>
      <c r="BB82" s="462">
        <v>981.64739346988313</v>
      </c>
      <c r="BC82" s="462">
        <v>970.15784035094339</v>
      </c>
      <c r="BD82" s="462">
        <v>939.78348664221164</v>
      </c>
      <c r="BE82" s="462">
        <v>928.51653337010612</v>
      </c>
      <c r="BF82" s="462">
        <v>273.70496901977538</v>
      </c>
      <c r="BG82" s="462">
        <v>117.98422303881225</v>
      </c>
      <c r="BH82" s="462">
        <v>0</v>
      </c>
      <c r="BI82" s="462">
        <v>0</v>
      </c>
      <c r="BJ82" s="462">
        <v>0</v>
      </c>
      <c r="BK82" s="462">
        <v>0</v>
      </c>
      <c r="BL82" s="462">
        <v>0</v>
      </c>
      <c r="BM82" s="462">
        <v>0</v>
      </c>
      <c r="BN82" s="462">
        <v>0</v>
      </c>
      <c r="BO82" s="462">
        <v>0</v>
      </c>
      <c r="BP82" s="462">
        <v>0</v>
      </c>
      <c r="BQ82" s="462">
        <v>0</v>
      </c>
      <c r="BR82" s="462">
        <v>0</v>
      </c>
      <c r="BS82" s="462">
        <v>0</v>
      </c>
      <c r="BT82" s="462">
        <v>0</v>
      </c>
      <c r="BU82" s="462">
        <v>0</v>
      </c>
      <c r="BV82" s="462">
        <v>0</v>
      </c>
      <c r="BW82" s="462">
        <v>0</v>
      </c>
      <c r="BX82" s="463">
        <v>0</v>
      </c>
      <c r="BY82" s="463">
        <v>0</v>
      </c>
      <c r="BZ82" s="463">
        <v>0</v>
      </c>
      <c r="CA82" s="463">
        <v>0</v>
      </c>
      <c r="CB82" s="463">
        <v>0</v>
      </c>
      <c r="CC82" s="463">
        <v>0</v>
      </c>
      <c r="CD82" s="463">
        <v>0</v>
      </c>
      <c r="CE82" s="463">
        <v>0</v>
      </c>
      <c r="CF82" s="463">
        <v>0</v>
      </c>
      <c r="CG82" s="463">
        <v>0</v>
      </c>
      <c r="CH82" s="464">
        <v>0</v>
      </c>
    </row>
    <row r="83" spans="1:86" s="51" customFormat="1" ht="25.5" customHeight="1" x14ac:dyDescent="0.25">
      <c r="B83" s="72" t="s">
        <v>929</v>
      </c>
      <c r="C83" s="74"/>
      <c r="D83" s="462">
        <v>0</v>
      </c>
      <c r="E83" s="462">
        <v>0</v>
      </c>
      <c r="F83" s="462">
        <v>0</v>
      </c>
      <c r="G83" s="462">
        <v>0</v>
      </c>
      <c r="H83" s="462">
        <v>0</v>
      </c>
      <c r="I83" s="462">
        <v>0</v>
      </c>
      <c r="J83" s="462">
        <v>0</v>
      </c>
      <c r="K83" s="462">
        <v>0</v>
      </c>
      <c r="L83" s="462">
        <v>0</v>
      </c>
      <c r="M83" s="462">
        <v>0</v>
      </c>
      <c r="N83" s="462">
        <v>0</v>
      </c>
      <c r="O83" s="462">
        <v>0</v>
      </c>
      <c r="P83" s="462">
        <v>0</v>
      </c>
      <c r="Q83" s="462">
        <v>0</v>
      </c>
      <c r="R83" s="462">
        <v>0</v>
      </c>
      <c r="S83" s="462">
        <v>0</v>
      </c>
      <c r="T83" s="462">
        <v>0</v>
      </c>
      <c r="U83" s="462">
        <v>0</v>
      </c>
      <c r="V83" s="462">
        <v>0</v>
      </c>
      <c r="W83" s="462">
        <v>0</v>
      </c>
      <c r="X83" s="462">
        <v>0</v>
      </c>
      <c r="Y83" s="462">
        <v>0</v>
      </c>
      <c r="Z83" s="462">
        <v>0</v>
      </c>
      <c r="AA83" s="462">
        <v>0</v>
      </c>
      <c r="AB83" s="462">
        <v>0</v>
      </c>
      <c r="AC83" s="462">
        <v>0</v>
      </c>
      <c r="AD83" s="462">
        <v>0</v>
      </c>
      <c r="AE83" s="462">
        <v>0</v>
      </c>
      <c r="AF83" s="462">
        <v>0</v>
      </c>
      <c r="AG83" s="462">
        <v>0</v>
      </c>
      <c r="AH83" s="462">
        <v>8278.0500991363606</v>
      </c>
      <c r="AI83" s="462">
        <v>7580.1794769700928</v>
      </c>
      <c r="AJ83" s="462">
        <v>8178.3647407077269</v>
      </c>
      <c r="AK83" s="462">
        <v>11229.592381709032</v>
      </c>
      <c r="AL83" s="462">
        <v>15023.212513281032</v>
      </c>
      <c r="AM83" s="462">
        <v>17299.224636359933</v>
      </c>
      <c r="AN83" s="462">
        <v>18629.839447586979</v>
      </c>
      <c r="AO83" s="462">
        <v>19945.082107690989</v>
      </c>
      <c r="AP83" s="462">
        <v>20115.932364961023</v>
      </c>
      <c r="AQ83" s="624">
        <v>18319.448044154564</v>
      </c>
      <c r="AR83" s="462">
        <v>15399.99664255579</v>
      </c>
      <c r="AS83" s="462">
        <v>13642.24961161797</v>
      </c>
      <c r="AT83" s="462">
        <v>14726.965609423354</v>
      </c>
      <c r="AU83" s="462">
        <v>18327.623150109794</v>
      </c>
      <c r="AV83" s="462">
        <v>23012.935964916102</v>
      </c>
      <c r="AW83" s="462">
        <v>24161.271580587934</v>
      </c>
      <c r="AX83" s="462">
        <v>24492.741644511858</v>
      </c>
      <c r="AY83" s="462">
        <v>24881.482294372287</v>
      </c>
      <c r="AZ83" s="462">
        <v>20307.529042797225</v>
      </c>
      <c r="BA83" s="462">
        <v>16081.2121585077</v>
      </c>
      <c r="BB83" s="462">
        <v>15730.069815368563</v>
      </c>
      <c r="BC83" s="462">
        <v>15805.625177919774</v>
      </c>
      <c r="BD83" s="462">
        <v>16681.970539146194</v>
      </c>
      <c r="BE83" s="462">
        <v>17523.865179118249</v>
      </c>
      <c r="BF83" s="462">
        <v>18282.302458830789</v>
      </c>
      <c r="BG83" s="462">
        <v>15982.824534095584</v>
      </c>
      <c r="BH83" s="462">
        <v>11903.582506677536</v>
      </c>
      <c r="BI83" s="462">
        <v>11367.553875427417</v>
      </c>
      <c r="BJ83" s="462">
        <v>11310.379562382688</v>
      </c>
      <c r="BK83" s="462">
        <v>11913.211102756113</v>
      </c>
      <c r="BL83" s="462">
        <v>11388.365756492234</v>
      </c>
      <c r="BM83" s="462">
        <v>11659.085684951791</v>
      </c>
      <c r="BN83" s="462">
        <v>0</v>
      </c>
      <c r="BO83" s="462">
        <v>0</v>
      </c>
      <c r="BP83" s="462">
        <v>0</v>
      </c>
      <c r="BQ83" s="462">
        <v>0</v>
      </c>
      <c r="BR83" s="462">
        <v>0</v>
      </c>
      <c r="BS83" s="462">
        <v>0</v>
      </c>
      <c r="BT83" s="462">
        <v>0</v>
      </c>
      <c r="BU83" s="462">
        <v>0</v>
      </c>
      <c r="BV83" s="462">
        <v>0</v>
      </c>
      <c r="BW83" s="462">
        <v>0</v>
      </c>
      <c r="BX83" s="463">
        <v>0</v>
      </c>
      <c r="BY83" s="463">
        <v>0</v>
      </c>
      <c r="BZ83" s="463">
        <v>0</v>
      </c>
      <c r="CA83" s="463">
        <v>0</v>
      </c>
      <c r="CB83" s="463">
        <v>0</v>
      </c>
      <c r="CC83" s="463">
        <v>0</v>
      </c>
      <c r="CD83" s="463">
        <v>0</v>
      </c>
      <c r="CE83" s="463">
        <v>0</v>
      </c>
      <c r="CF83" s="463">
        <v>0</v>
      </c>
      <c r="CG83" s="463">
        <v>0</v>
      </c>
      <c r="CH83" s="464">
        <v>0</v>
      </c>
    </row>
    <row r="84" spans="1:86" s="51" customFormat="1" x14ac:dyDescent="0.25">
      <c r="B84" s="238" t="s">
        <v>935</v>
      </c>
      <c r="C84" s="72"/>
      <c r="D84" s="462">
        <v>0</v>
      </c>
      <c r="E84" s="462">
        <v>0</v>
      </c>
      <c r="F84" s="462">
        <v>0</v>
      </c>
      <c r="G84" s="462">
        <v>0</v>
      </c>
      <c r="H84" s="462">
        <v>0</v>
      </c>
      <c r="I84" s="462">
        <v>0</v>
      </c>
      <c r="J84" s="462">
        <v>0</v>
      </c>
      <c r="K84" s="462">
        <v>0</v>
      </c>
      <c r="L84" s="462">
        <v>0</v>
      </c>
      <c r="M84" s="462">
        <v>0</v>
      </c>
      <c r="N84" s="462">
        <v>0</v>
      </c>
      <c r="O84" s="462">
        <v>0</v>
      </c>
      <c r="P84" s="462">
        <v>0</v>
      </c>
      <c r="Q84" s="462">
        <v>0</v>
      </c>
      <c r="R84" s="462">
        <v>0</v>
      </c>
      <c r="S84" s="462">
        <v>0</v>
      </c>
      <c r="T84" s="462">
        <v>0</v>
      </c>
      <c r="U84" s="462">
        <v>0</v>
      </c>
      <c r="V84" s="462">
        <v>0</v>
      </c>
      <c r="W84" s="462">
        <v>0</v>
      </c>
      <c r="X84" s="462">
        <v>0</v>
      </c>
      <c r="Y84" s="462">
        <v>0</v>
      </c>
      <c r="Z84" s="462">
        <v>0</v>
      </c>
      <c r="AA84" s="462">
        <v>0</v>
      </c>
      <c r="AB84" s="462">
        <v>0</v>
      </c>
      <c r="AC84" s="462">
        <v>0</v>
      </c>
      <c r="AD84" s="462">
        <v>0</v>
      </c>
      <c r="AE84" s="462">
        <v>0</v>
      </c>
      <c r="AF84" s="462">
        <v>0</v>
      </c>
      <c r="AG84" s="462">
        <v>0</v>
      </c>
      <c r="AH84" s="462">
        <v>2740.0495799081482</v>
      </c>
      <c r="AI84" s="462">
        <v>2380.8438524076191</v>
      </c>
      <c r="AJ84" s="462">
        <v>3085.3085360569758</v>
      </c>
      <c r="AK84" s="462">
        <v>5344.8922049056173</v>
      </c>
      <c r="AL84" s="462">
        <v>8694.7354329999398</v>
      </c>
      <c r="AM84" s="462">
        <v>10614.504553026682</v>
      </c>
      <c r="AN84" s="462">
        <v>11429.964580304577</v>
      </c>
      <c r="AO84" s="462">
        <v>12271.141037135983</v>
      </c>
      <c r="AP84" s="462">
        <v>12166.832730354037</v>
      </c>
      <c r="AQ84" s="624">
        <v>10541.155643534941</v>
      </c>
      <c r="AR84" s="462">
        <v>7472.8418688427782</v>
      </c>
      <c r="AS84" s="462">
        <v>6026.6288443361791</v>
      </c>
      <c r="AT84" s="462">
        <v>6262.7142588803144</v>
      </c>
      <c r="AU84" s="462">
        <v>8378.1879776699825</v>
      </c>
      <c r="AV84" s="462">
        <v>10457.749535321273</v>
      </c>
      <c r="AW84" s="462">
        <v>10831.199995813306</v>
      </c>
      <c r="AX84" s="462">
        <v>9358.3213669883717</v>
      </c>
      <c r="AY84" s="462">
        <v>8655.3959953287849</v>
      </c>
      <c r="AZ84" s="462">
        <v>4189.6812420721881</v>
      </c>
      <c r="BA84" s="462">
        <v>0</v>
      </c>
      <c r="BB84" s="462">
        <v>0</v>
      </c>
      <c r="BC84" s="462">
        <v>0</v>
      </c>
      <c r="BD84" s="462">
        <v>0</v>
      </c>
      <c r="BE84" s="462">
        <v>0</v>
      </c>
      <c r="BF84" s="462">
        <v>0</v>
      </c>
      <c r="BG84" s="462">
        <v>0</v>
      </c>
      <c r="BH84" s="462">
        <v>0</v>
      </c>
      <c r="BI84" s="462">
        <v>0</v>
      </c>
      <c r="BJ84" s="462">
        <v>0</v>
      </c>
      <c r="BK84" s="462">
        <v>0</v>
      </c>
      <c r="BL84" s="462">
        <v>0</v>
      </c>
      <c r="BM84" s="462">
        <v>0</v>
      </c>
      <c r="BN84" s="462">
        <v>0</v>
      </c>
      <c r="BO84" s="462">
        <v>0</v>
      </c>
      <c r="BP84" s="462">
        <v>0</v>
      </c>
      <c r="BQ84" s="462">
        <v>0</v>
      </c>
      <c r="BR84" s="462">
        <v>0</v>
      </c>
      <c r="BS84" s="462">
        <v>0</v>
      </c>
      <c r="BT84" s="462">
        <v>0</v>
      </c>
      <c r="BU84" s="462">
        <v>0</v>
      </c>
      <c r="BV84" s="462">
        <v>0</v>
      </c>
      <c r="BW84" s="462">
        <v>0</v>
      </c>
      <c r="BX84" s="463">
        <v>0</v>
      </c>
      <c r="BY84" s="463">
        <v>0</v>
      </c>
      <c r="BZ84" s="463">
        <v>0</v>
      </c>
      <c r="CA84" s="463">
        <v>0</v>
      </c>
      <c r="CB84" s="463">
        <v>0</v>
      </c>
      <c r="CC84" s="463">
        <v>0</v>
      </c>
      <c r="CD84" s="463">
        <v>0</v>
      </c>
      <c r="CE84" s="463">
        <v>0</v>
      </c>
      <c r="CF84" s="463">
        <v>0</v>
      </c>
      <c r="CG84" s="463">
        <v>0</v>
      </c>
      <c r="CH84" s="464">
        <v>0</v>
      </c>
    </row>
    <row r="85" spans="1:86" s="51" customFormat="1" x14ac:dyDescent="0.25">
      <c r="B85" s="238" t="s">
        <v>936</v>
      </c>
      <c r="C85" s="72"/>
      <c r="D85" s="462">
        <v>0</v>
      </c>
      <c r="E85" s="462">
        <v>0</v>
      </c>
      <c r="F85" s="462">
        <v>0</v>
      </c>
      <c r="G85" s="462">
        <v>0</v>
      </c>
      <c r="H85" s="462">
        <v>0</v>
      </c>
      <c r="I85" s="462">
        <v>0</v>
      </c>
      <c r="J85" s="462">
        <v>0</v>
      </c>
      <c r="K85" s="462">
        <v>0</v>
      </c>
      <c r="L85" s="462">
        <v>0</v>
      </c>
      <c r="M85" s="462">
        <v>0</v>
      </c>
      <c r="N85" s="462">
        <v>0</v>
      </c>
      <c r="O85" s="462">
        <v>0</v>
      </c>
      <c r="P85" s="462">
        <v>0</v>
      </c>
      <c r="Q85" s="462">
        <v>0</v>
      </c>
      <c r="R85" s="462">
        <v>0</v>
      </c>
      <c r="S85" s="462">
        <v>0</v>
      </c>
      <c r="T85" s="462">
        <v>0</v>
      </c>
      <c r="U85" s="462">
        <v>0</v>
      </c>
      <c r="V85" s="462">
        <v>0</v>
      </c>
      <c r="W85" s="462">
        <v>0</v>
      </c>
      <c r="X85" s="462">
        <v>0</v>
      </c>
      <c r="Y85" s="462">
        <v>0</v>
      </c>
      <c r="Z85" s="462">
        <v>0</v>
      </c>
      <c r="AA85" s="462">
        <v>0</v>
      </c>
      <c r="AB85" s="462">
        <v>0</v>
      </c>
      <c r="AC85" s="462">
        <v>0</v>
      </c>
      <c r="AD85" s="462">
        <v>0</v>
      </c>
      <c r="AE85" s="462">
        <v>0</v>
      </c>
      <c r="AF85" s="462">
        <v>0</v>
      </c>
      <c r="AG85" s="462">
        <v>0</v>
      </c>
      <c r="AH85" s="462">
        <v>3628.4300045267337</v>
      </c>
      <c r="AI85" s="462">
        <v>3409.1207916188146</v>
      </c>
      <c r="AJ85" s="462">
        <v>3317.4868105122764</v>
      </c>
      <c r="AK85" s="462">
        <v>3814.877395914189</v>
      </c>
      <c r="AL85" s="462">
        <v>3561.2697808062344</v>
      </c>
      <c r="AM85" s="462">
        <v>3372.6727569878508</v>
      </c>
      <c r="AN85" s="462">
        <v>3636.3889194519434</v>
      </c>
      <c r="AO85" s="462">
        <v>3666.4684646585638</v>
      </c>
      <c r="AP85" s="462">
        <v>3414.653239897269</v>
      </c>
      <c r="AQ85" s="624">
        <v>3152.1917553982744</v>
      </c>
      <c r="AR85" s="462">
        <v>3256.9253349023452</v>
      </c>
      <c r="AS85" s="462">
        <v>3048.8520465641054</v>
      </c>
      <c r="AT85" s="462">
        <v>3089.8862148583335</v>
      </c>
      <c r="AU85" s="462">
        <v>3317.5711406504665</v>
      </c>
      <c r="AV85" s="462">
        <v>4798.6635321196609</v>
      </c>
      <c r="AW85" s="462">
        <v>4799.7188075161766</v>
      </c>
      <c r="AX85" s="462">
        <v>4766.2785336523184</v>
      </c>
      <c r="AY85" s="462">
        <v>4867.2464965248128</v>
      </c>
      <c r="AZ85" s="462">
        <v>4711.5433709638392</v>
      </c>
      <c r="BA85" s="462">
        <v>4857.1304672589886</v>
      </c>
      <c r="BB85" s="462">
        <v>4715.9040754092648</v>
      </c>
      <c r="BC85" s="462">
        <v>5106.1455131078737</v>
      </c>
      <c r="BD85" s="462">
        <v>5721.0345519729308</v>
      </c>
      <c r="BE85" s="462">
        <v>6377.592828776018</v>
      </c>
      <c r="BF85" s="462">
        <v>7064.136441378273</v>
      </c>
      <c r="BG85" s="462">
        <v>4052.1075319642259</v>
      </c>
      <c r="BH85" s="462">
        <v>226.92741877200694</v>
      </c>
      <c r="BI85" s="462">
        <v>141.21070876088538</v>
      </c>
      <c r="BJ85" s="462">
        <v>143.58119352669061</v>
      </c>
      <c r="BK85" s="462">
        <v>143.92642008142732</v>
      </c>
      <c r="BL85" s="462">
        <v>142.09614689567579</v>
      </c>
      <c r="BM85" s="462">
        <v>149.67856733785888</v>
      </c>
      <c r="BN85" s="462">
        <v>0</v>
      </c>
      <c r="BO85" s="462">
        <v>0</v>
      </c>
      <c r="BP85" s="462">
        <v>0</v>
      </c>
      <c r="BQ85" s="462">
        <v>0</v>
      </c>
      <c r="BR85" s="462">
        <v>0</v>
      </c>
      <c r="BS85" s="462">
        <v>0</v>
      </c>
      <c r="BT85" s="462">
        <v>0</v>
      </c>
      <c r="BU85" s="462">
        <v>0</v>
      </c>
      <c r="BV85" s="462">
        <v>0</v>
      </c>
      <c r="BW85" s="462">
        <v>0</v>
      </c>
      <c r="BX85" s="463">
        <v>0</v>
      </c>
      <c r="BY85" s="463">
        <v>0</v>
      </c>
      <c r="BZ85" s="463">
        <v>0</v>
      </c>
      <c r="CA85" s="463">
        <v>0</v>
      </c>
      <c r="CB85" s="463">
        <v>0</v>
      </c>
      <c r="CC85" s="463">
        <v>0</v>
      </c>
      <c r="CD85" s="463">
        <v>0</v>
      </c>
      <c r="CE85" s="463">
        <v>0</v>
      </c>
      <c r="CF85" s="463">
        <v>0</v>
      </c>
      <c r="CG85" s="463">
        <v>0</v>
      </c>
      <c r="CH85" s="464">
        <v>0</v>
      </c>
    </row>
    <row r="86" spans="1:86" s="51" customFormat="1" x14ac:dyDescent="0.25">
      <c r="B86" s="238" t="s">
        <v>827</v>
      </c>
      <c r="C86" s="72"/>
      <c r="D86" s="462">
        <v>0</v>
      </c>
      <c r="E86" s="462">
        <v>0</v>
      </c>
      <c r="F86" s="462">
        <v>0</v>
      </c>
      <c r="G86" s="462">
        <v>0</v>
      </c>
      <c r="H86" s="462">
        <v>0</v>
      </c>
      <c r="I86" s="462">
        <v>0</v>
      </c>
      <c r="J86" s="462">
        <v>0</v>
      </c>
      <c r="K86" s="462">
        <v>0</v>
      </c>
      <c r="L86" s="462">
        <v>0</v>
      </c>
      <c r="M86" s="462">
        <v>0</v>
      </c>
      <c r="N86" s="462">
        <v>0</v>
      </c>
      <c r="O86" s="462">
        <v>0</v>
      </c>
      <c r="P86" s="462">
        <v>0</v>
      </c>
      <c r="Q86" s="462">
        <v>0</v>
      </c>
      <c r="R86" s="462">
        <v>0</v>
      </c>
      <c r="S86" s="462">
        <v>0</v>
      </c>
      <c r="T86" s="462">
        <v>0</v>
      </c>
      <c r="U86" s="462">
        <v>0</v>
      </c>
      <c r="V86" s="462">
        <v>0</v>
      </c>
      <c r="W86" s="462">
        <v>0</v>
      </c>
      <c r="X86" s="462">
        <v>0</v>
      </c>
      <c r="Y86" s="462">
        <v>0</v>
      </c>
      <c r="Z86" s="462">
        <v>0</v>
      </c>
      <c r="AA86" s="462">
        <v>0</v>
      </c>
      <c r="AB86" s="462">
        <v>0</v>
      </c>
      <c r="AC86" s="462">
        <v>0</v>
      </c>
      <c r="AD86" s="462">
        <v>0</v>
      </c>
      <c r="AE86" s="462">
        <v>0</v>
      </c>
      <c r="AF86" s="462">
        <v>0</v>
      </c>
      <c r="AG86" s="462">
        <v>0</v>
      </c>
      <c r="AH86" s="462">
        <v>609.76739336950118</v>
      </c>
      <c r="AI86" s="462">
        <v>578.67150308458577</v>
      </c>
      <c r="AJ86" s="462">
        <v>564.21935997964215</v>
      </c>
      <c r="AK86" s="462">
        <v>584.97318410821504</v>
      </c>
      <c r="AL86" s="462">
        <v>715.3877993431181</v>
      </c>
      <c r="AM86" s="462">
        <v>749.54964304462555</v>
      </c>
      <c r="AN86" s="462">
        <v>766.00313366012745</v>
      </c>
      <c r="AO86" s="462">
        <v>818.97923896679481</v>
      </c>
      <c r="AP86" s="462">
        <v>927.74015802699182</v>
      </c>
      <c r="AQ86" s="624">
        <v>863.96984061760907</v>
      </c>
      <c r="AR86" s="462">
        <v>1075.5997116038127</v>
      </c>
      <c r="AS86" s="462">
        <v>1138.7375174924184</v>
      </c>
      <c r="AT86" s="462">
        <v>1455.7145859910527</v>
      </c>
      <c r="AU86" s="462">
        <v>1559.8351471365213</v>
      </c>
      <c r="AV86" s="462">
        <v>2361.4958333932659</v>
      </c>
      <c r="AW86" s="462">
        <v>3000.81233019925</v>
      </c>
      <c r="AX86" s="462">
        <v>3730.1318938773215</v>
      </c>
      <c r="AY86" s="462">
        <v>4324.948977971776</v>
      </c>
      <c r="AZ86" s="462">
        <v>4414.2208915632873</v>
      </c>
      <c r="BA86" s="462">
        <v>4641.8841775603823</v>
      </c>
      <c r="BB86" s="462">
        <v>4979.3526886947338</v>
      </c>
      <c r="BC86" s="462">
        <v>5185.1994578167814</v>
      </c>
      <c r="BD86" s="462">
        <v>5586.3834045562189</v>
      </c>
      <c r="BE86" s="462">
        <v>5971.3575458047981</v>
      </c>
      <c r="BF86" s="462">
        <v>6321.9146933604579</v>
      </c>
      <c r="BG86" s="462">
        <v>6600.789066141534</v>
      </c>
      <c r="BH86" s="462">
        <v>6761.7287993194041</v>
      </c>
      <c r="BI86" s="462">
        <v>6967.045722486303</v>
      </c>
      <c r="BJ86" s="462">
        <v>7060.8120246522922</v>
      </c>
      <c r="BK86" s="462">
        <v>7476.4649690306514</v>
      </c>
      <c r="BL86" s="462">
        <v>7306.3984741265131</v>
      </c>
      <c r="BM86" s="462">
        <v>7517.4174766338028</v>
      </c>
      <c r="BN86" s="462">
        <v>0</v>
      </c>
      <c r="BO86" s="462">
        <v>0</v>
      </c>
      <c r="BP86" s="462">
        <v>0</v>
      </c>
      <c r="BQ86" s="462">
        <v>0</v>
      </c>
      <c r="BR86" s="462">
        <v>0</v>
      </c>
      <c r="BS86" s="462">
        <v>0</v>
      </c>
      <c r="BT86" s="462">
        <v>0</v>
      </c>
      <c r="BU86" s="462">
        <v>0</v>
      </c>
      <c r="BV86" s="462">
        <v>0</v>
      </c>
      <c r="BW86" s="462">
        <v>0</v>
      </c>
      <c r="BX86" s="463">
        <v>0</v>
      </c>
      <c r="BY86" s="463">
        <v>0</v>
      </c>
      <c r="BZ86" s="463">
        <v>0</v>
      </c>
      <c r="CA86" s="463">
        <v>0</v>
      </c>
      <c r="CB86" s="463">
        <v>0</v>
      </c>
      <c r="CC86" s="463">
        <v>0</v>
      </c>
      <c r="CD86" s="463">
        <v>0</v>
      </c>
      <c r="CE86" s="463">
        <v>0</v>
      </c>
      <c r="CF86" s="463">
        <v>0</v>
      </c>
      <c r="CG86" s="463">
        <v>0</v>
      </c>
      <c r="CH86" s="464">
        <v>0</v>
      </c>
    </row>
    <row r="87" spans="1:86" s="51" customFormat="1" x14ac:dyDescent="0.25">
      <c r="B87" s="238" t="s">
        <v>937</v>
      </c>
      <c r="C87" s="72"/>
      <c r="D87" s="462">
        <v>0</v>
      </c>
      <c r="E87" s="462">
        <v>0</v>
      </c>
      <c r="F87" s="462">
        <v>0</v>
      </c>
      <c r="G87" s="462">
        <v>0</v>
      </c>
      <c r="H87" s="462">
        <v>0</v>
      </c>
      <c r="I87" s="462">
        <v>0</v>
      </c>
      <c r="J87" s="462">
        <v>0</v>
      </c>
      <c r="K87" s="462">
        <v>0</v>
      </c>
      <c r="L87" s="462">
        <v>0</v>
      </c>
      <c r="M87" s="462">
        <v>0</v>
      </c>
      <c r="N87" s="462">
        <v>0</v>
      </c>
      <c r="O87" s="462">
        <v>0</v>
      </c>
      <c r="P87" s="462">
        <v>0</v>
      </c>
      <c r="Q87" s="462">
        <v>0</v>
      </c>
      <c r="R87" s="462">
        <v>0</v>
      </c>
      <c r="S87" s="462">
        <v>0</v>
      </c>
      <c r="T87" s="462">
        <v>0</v>
      </c>
      <c r="U87" s="462">
        <v>0</v>
      </c>
      <c r="V87" s="462">
        <v>0</v>
      </c>
      <c r="W87" s="462">
        <v>0</v>
      </c>
      <c r="X87" s="462">
        <v>0</v>
      </c>
      <c r="Y87" s="462">
        <v>0</v>
      </c>
      <c r="Z87" s="462">
        <v>0</v>
      </c>
      <c r="AA87" s="462">
        <v>0</v>
      </c>
      <c r="AB87" s="462">
        <v>0</v>
      </c>
      <c r="AC87" s="462">
        <v>0</v>
      </c>
      <c r="AD87" s="462">
        <v>0</v>
      </c>
      <c r="AE87" s="462">
        <v>0</v>
      </c>
      <c r="AF87" s="462">
        <v>0</v>
      </c>
      <c r="AG87" s="462">
        <v>0</v>
      </c>
      <c r="AH87" s="462">
        <v>987.06007850489482</v>
      </c>
      <c r="AI87" s="462">
        <v>897.64270461078627</v>
      </c>
      <c r="AJ87" s="462">
        <v>886.97707671387423</v>
      </c>
      <c r="AK87" s="462">
        <v>1126.5239193059217</v>
      </c>
      <c r="AL87" s="462">
        <v>1601.8228080692909</v>
      </c>
      <c r="AM87" s="462">
        <v>2018.5313562525582</v>
      </c>
      <c r="AN87" s="462">
        <v>2175.6490910824077</v>
      </c>
      <c r="AO87" s="462">
        <v>2536.2243285340178</v>
      </c>
      <c r="AP87" s="462">
        <v>2794.1637102317354</v>
      </c>
      <c r="AQ87" s="624">
        <v>2777.5858358497098</v>
      </c>
      <c r="AR87" s="462">
        <v>2791.1232210235853</v>
      </c>
      <c r="AS87" s="462">
        <v>2687.6593200041584</v>
      </c>
      <c r="AT87" s="462">
        <v>3064.7766281503937</v>
      </c>
      <c r="AU87" s="462">
        <v>3736.8417111298131</v>
      </c>
      <c r="AV87" s="462">
        <v>4377.034696756521</v>
      </c>
      <c r="AW87" s="462">
        <v>4566.6236782099131</v>
      </c>
      <c r="AX87" s="462">
        <v>5331.8751785440973</v>
      </c>
      <c r="AY87" s="462">
        <v>5497.8127281479565</v>
      </c>
      <c r="AZ87" s="462">
        <v>5344.0582753389654</v>
      </c>
      <c r="BA87" s="462">
        <v>4986.4039768023786</v>
      </c>
      <c r="BB87" s="462">
        <v>4623.5284674975683</v>
      </c>
      <c r="BC87" s="462">
        <v>4290.5489309696222</v>
      </c>
      <c r="BD87" s="462">
        <v>4199.2003775847643</v>
      </c>
      <c r="BE87" s="462">
        <v>4006.0224759853218</v>
      </c>
      <c r="BF87" s="462">
        <v>3741.3070635712538</v>
      </c>
      <c r="BG87" s="462">
        <v>3925.3875390149424</v>
      </c>
      <c r="BH87" s="462">
        <v>3723.7724095131362</v>
      </c>
      <c r="BI87" s="462">
        <v>3413.3799857635604</v>
      </c>
      <c r="BJ87" s="462">
        <v>3290.1606355742888</v>
      </c>
      <c r="BK87" s="462">
        <v>3431.0237710423867</v>
      </c>
      <c r="BL87" s="462">
        <v>3233.1366374102454</v>
      </c>
      <c r="BM87" s="462">
        <v>3478.6491230872639</v>
      </c>
      <c r="BN87" s="462">
        <v>0</v>
      </c>
      <c r="BO87" s="462">
        <v>0</v>
      </c>
      <c r="BP87" s="462">
        <v>0</v>
      </c>
      <c r="BQ87" s="462">
        <v>0</v>
      </c>
      <c r="BR87" s="462">
        <v>0</v>
      </c>
      <c r="BS87" s="462">
        <v>0</v>
      </c>
      <c r="BT87" s="462">
        <v>0</v>
      </c>
      <c r="BU87" s="462">
        <v>0</v>
      </c>
      <c r="BV87" s="462">
        <v>0</v>
      </c>
      <c r="BW87" s="462">
        <v>0</v>
      </c>
      <c r="BX87" s="463">
        <v>0</v>
      </c>
      <c r="BY87" s="463">
        <v>0</v>
      </c>
      <c r="BZ87" s="463">
        <v>0</v>
      </c>
      <c r="CA87" s="463">
        <v>0</v>
      </c>
      <c r="CB87" s="463">
        <v>0</v>
      </c>
      <c r="CC87" s="463">
        <v>0</v>
      </c>
      <c r="CD87" s="463">
        <v>0</v>
      </c>
      <c r="CE87" s="463">
        <v>0</v>
      </c>
      <c r="CF87" s="463">
        <v>0</v>
      </c>
      <c r="CG87" s="463">
        <v>0</v>
      </c>
      <c r="CH87" s="464">
        <v>0</v>
      </c>
    </row>
    <row r="88" spans="1:86" s="51" customFormat="1" x14ac:dyDescent="0.25">
      <c r="B88" s="238" t="s">
        <v>938</v>
      </c>
      <c r="C88" s="72"/>
      <c r="D88" s="462">
        <v>0</v>
      </c>
      <c r="E88" s="462">
        <v>0</v>
      </c>
      <c r="F88" s="462">
        <v>0</v>
      </c>
      <c r="G88" s="462">
        <v>0</v>
      </c>
      <c r="H88" s="462">
        <v>0</v>
      </c>
      <c r="I88" s="462">
        <v>0</v>
      </c>
      <c r="J88" s="462">
        <v>0</v>
      </c>
      <c r="K88" s="462">
        <v>0</v>
      </c>
      <c r="L88" s="462">
        <v>0</v>
      </c>
      <c r="M88" s="462">
        <v>0</v>
      </c>
      <c r="N88" s="462">
        <v>0</v>
      </c>
      <c r="O88" s="462">
        <v>0</v>
      </c>
      <c r="P88" s="462">
        <v>0</v>
      </c>
      <c r="Q88" s="462">
        <v>0</v>
      </c>
      <c r="R88" s="462">
        <v>0</v>
      </c>
      <c r="S88" s="462">
        <v>0</v>
      </c>
      <c r="T88" s="462">
        <v>0</v>
      </c>
      <c r="U88" s="462">
        <v>0</v>
      </c>
      <c r="V88" s="462">
        <v>0</v>
      </c>
      <c r="W88" s="462">
        <v>0</v>
      </c>
      <c r="X88" s="462">
        <v>0</v>
      </c>
      <c r="Y88" s="462">
        <v>0</v>
      </c>
      <c r="Z88" s="462">
        <v>0</v>
      </c>
      <c r="AA88" s="462">
        <v>0</v>
      </c>
      <c r="AB88" s="462">
        <v>0</v>
      </c>
      <c r="AC88" s="462">
        <v>0</v>
      </c>
      <c r="AD88" s="462">
        <v>0</v>
      </c>
      <c r="AE88" s="462">
        <v>0</v>
      </c>
      <c r="AF88" s="462">
        <v>0</v>
      </c>
      <c r="AG88" s="462">
        <v>0</v>
      </c>
      <c r="AH88" s="462">
        <v>186.4429678392232</v>
      </c>
      <c r="AI88" s="462">
        <v>174.96100423675017</v>
      </c>
      <c r="AJ88" s="462">
        <v>177.32388340324408</v>
      </c>
      <c r="AK88" s="462">
        <v>180.58446109081368</v>
      </c>
      <c r="AL88" s="462">
        <v>217.85554139531317</v>
      </c>
      <c r="AM88" s="462">
        <v>243.26444439423355</v>
      </c>
      <c r="AN88" s="462">
        <v>264.67794367332095</v>
      </c>
      <c r="AO88" s="462">
        <v>303.59065842377169</v>
      </c>
      <c r="AP88" s="462">
        <v>373.88732195389872</v>
      </c>
      <c r="AQ88" s="624">
        <v>385.98637979561494</v>
      </c>
      <c r="AR88" s="462">
        <v>441.80720279563332</v>
      </c>
      <c r="AS88" s="462">
        <v>407.20453577161021</v>
      </c>
      <c r="AT88" s="462">
        <v>314.14023628249089</v>
      </c>
      <c r="AU88" s="462">
        <v>514.34854632609995</v>
      </c>
      <c r="AV88" s="462">
        <v>450.45947814704141</v>
      </c>
      <c r="AW88" s="462">
        <v>420.42095942983696</v>
      </c>
      <c r="AX88" s="462">
        <v>512.72576160583708</v>
      </c>
      <c r="AY88" s="462">
        <v>647.65357163893884</v>
      </c>
      <c r="AZ88" s="462">
        <v>886.9910492535721</v>
      </c>
      <c r="BA88" s="462">
        <v>923.12910091090555</v>
      </c>
      <c r="BB88" s="462">
        <v>798.55089269204552</v>
      </c>
      <c r="BC88" s="462">
        <v>773.95500904124492</v>
      </c>
      <c r="BD88" s="462">
        <v>745.20571802689972</v>
      </c>
      <c r="BE88" s="462">
        <v>706.92593326859935</v>
      </c>
      <c r="BF88" s="462">
        <v>669.05262190459155</v>
      </c>
      <c r="BG88" s="462">
        <v>694.0860712708037</v>
      </c>
      <c r="BH88" s="462">
        <v>660.5006824779515</v>
      </c>
      <c r="BI88" s="462">
        <v>505.56625244809936</v>
      </c>
      <c r="BJ88" s="462">
        <v>485.19029091855174</v>
      </c>
      <c r="BK88" s="462">
        <v>564.51983142531242</v>
      </c>
      <c r="BL88" s="462">
        <v>420.62186078720867</v>
      </c>
      <c r="BM88" s="462">
        <v>116.64355680364311</v>
      </c>
      <c r="BN88" s="462">
        <v>0</v>
      </c>
      <c r="BO88" s="462">
        <v>0</v>
      </c>
      <c r="BP88" s="462">
        <v>0</v>
      </c>
      <c r="BQ88" s="462">
        <v>0</v>
      </c>
      <c r="BR88" s="462">
        <v>0</v>
      </c>
      <c r="BS88" s="462">
        <v>0</v>
      </c>
      <c r="BT88" s="462">
        <v>0</v>
      </c>
      <c r="BU88" s="462">
        <v>0</v>
      </c>
      <c r="BV88" s="462">
        <v>0</v>
      </c>
      <c r="BW88" s="462">
        <v>0</v>
      </c>
      <c r="BX88" s="463">
        <v>0</v>
      </c>
      <c r="BY88" s="463">
        <v>0</v>
      </c>
      <c r="BZ88" s="463">
        <v>0</v>
      </c>
      <c r="CA88" s="463">
        <v>0</v>
      </c>
      <c r="CB88" s="463">
        <v>0</v>
      </c>
      <c r="CC88" s="463">
        <v>0</v>
      </c>
      <c r="CD88" s="463">
        <v>0</v>
      </c>
      <c r="CE88" s="463">
        <v>0</v>
      </c>
      <c r="CF88" s="463">
        <v>0</v>
      </c>
      <c r="CG88" s="463">
        <v>0</v>
      </c>
      <c r="CH88" s="464">
        <v>0</v>
      </c>
    </row>
    <row r="89" spans="1:86" s="88" customFormat="1" ht="27" customHeight="1" thickBot="1" x14ac:dyDescent="0.3">
      <c r="B89" s="522" t="s">
        <v>939</v>
      </c>
      <c r="C89" s="592"/>
      <c r="D89" s="571">
        <v>0</v>
      </c>
      <c r="E89" s="571">
        <v>0</v>
      </c>
      <c r="F89" s="571">
        <v>0</v>
      </c>
      <c r="G89" s="571">
        <v>0</v>
      </c>
      <c r="H89" s="571">
        <v>0</v>
      </c>
      <c r="I89" s="571">
        <v>0</v>
      </c>
      <c r="J89" s="571">
        <v>0</v>
      </c>
      <c r="K89" s="571">
        <v>0</v>
      </c>
      <c r="L89" s="571">
        <v>0</v>
      </c>
      <c r="M89" s="571">
        <v>0</v>
      </c>
      <c r="N89" s="571">
        <v>0</v>
      </c>
      <c r="O89" s="571">
        <v>0</v>
      </c>
      <c r="P89" s="571">
        <v>0</v>
      </c>
      <c r="Q89" s="571">
        <v>0</v>
      </c>
      <c r="R89" s="571">
        <v>0</v>
      </c>
      <c r="S89" s="571">
        <v>0</v>
      </c>
      <c r="T89" s="571">
        <v>0</v>
      </c>
      <c r="U89" s="571">
        <v>0</v>
      </c>
      <c r="V89" s="571">
        <v>0</v>
      </c>
      <c r="W89" s="571">
        <v>0</v>
      </c>
      <c r="X89" s="571">
        <v>0</v>
      </c>
      <c r="Y89" s="571">
        <v>0</v>
      </c>
      <c r="Z89" s="571">
        <v>0</v>
      </c>
      <c r="AA89" s="571">
        <v>0</v>
      </c>
      <c r="AB89" s="571">
        <v>0</v>
      </c>
      <c r="AC89" s="571">
        <v>0</v>
      </c>
      <c r="AD89" s="571">
        <v>0</v>
      </c>
      <c r="AE89" s="571">
        <v>0</v>
      </c>
      <c r="AF89" s="571">
        <v>0</v>
      </c>
      <c r="AG89" s="571">
        <v>0</v>
      </c>
      <c r="AH89" s="571">
        <v>126.30007498786088</v>
      </c>
      <c r="AI89" s="571">
        <v>138.9396210115369</v>
      </c>
      <c r="AJ89" s="571">
        <v>147.04907404171462</v>
      </c>
      <c r="AK89" s="571">
        <v>177.74121638427746</v>
      </c>
      <c r="AL89" s="571">
        <v>232.14115066713697</v>
      </c>
      <c r="AM89" s="571">
        <v>300.70188265398315</v>
      </c>
      <c r="AN89" s="571">
        <v>357.15577941460174</v>
      </c>
      <c r="AO89" s="571">
        <v>348.6783799718566</v>
      </c>
      <c r="AP89" s="571">
        <v>438.65520449709373</v>
      </c>
      <c r="AQ89" s="628">
        <v>598.55858895841732</v>
      </c>
      <c r="AR89" s="571">
        <v>361.6993033876339</v>
      </c>
      <c r="AS89" s="571">
        <v>333.16734744949923</v>
      </c>
      <c r="AT89" s="571">
        <v>539.7336852607682</v>
      </c>
      <c r="AU89" s="571">
        <v>820.83862719691149</v>
      </c>
      <c r="AV89" s="571">
        <v>567.53288917834357</v>
      </c>
      <c r="AW89" s="571">
        <v>542.49580941945305</v>
      </c>
      <c r="AX89" s="571">
        <v>793.40890984391194</v>
      </c>
      <c r="AY89" s="571">
        <v>888.42452476001745</v>
      </c>
      <c r="AZ89" s="571">
        <v>761.03421360537777</v>
      </c>
      <c r="BA89" s="571">
        <v>672.66443597504315</v>
      </c>
      <c r="BB89" s="571">
        <v>612.73369107494909</v>
      </c>
      <c r="BC89" s="571">
        <v>449.776266984252</v>
      </c>
      <c r="BD89" s="571">
        <v>430.14648700537651</v>
      </c>
      <c r="BE89" s="571">
        <v>461.96639528351096</v>
      </c>
      <c r="BF89" s="571">
        <v>485.89163861621421</v>
      </c>
      <c r="BG89" s="571">
        <v>710.45432570407729</v>
      </c>
      <c r="BH89" s="571">
        <v>530.653196595037</v>
      </c>
      <c r="BI89" s="571">
        <v>340.35120596856962</v>
      </c>
      <c r="BJ89" s="571">
        <v>330.63541771086574</v>
      </c>
      <c r="BK89" s="571">
        <v>297.27611117633467</v>
      </c>
      <c r="BL89" s="571">
        <v>286.11263727259103</v>
      </c>
      <c r="BM89" s="571">
        <v>396.69696108922358</v>
      </c>
      <c r="BN89" s="571">
        <v>0</v>
      </c>
      <c r="BO89" s="571">
        <v>0</v>
      </c>
      <c r="BP89" s="571">
        <v>0</v>
      </c>
      <c r="BQ89" s="571">
        <v>0</v>
      </c>
      <c r="BR89" s="571">
        <v>0</v>
      </c>
      <c r="BS89" s="571">
        <v>0</v>
      </c>
      <c r="BT89" s="571">
        <v>0</v>
      </c>
      <c r="BU89" s="571">
        <v>0</v>
      </c>
      <c r="BV89" s="571">
        <v>0</v>
      </c>
      <c r="BW89" s="571">
        <v>0</v>
      </c>
      <c r="BX89" s="572">
        <v>0</v>
      </c>
      <c r="BY89" s="572">
        <v>0</v>
      </c>
      <c r="BZ89" s="572">
        <v>0</v>
      </c>
      <c r="CA89" s="572">
        <v>0</v>
      </c>
      <c r="CB89" s="572">
        <v>0</v>
      </c>
      <c r="CC89" s="572">
        <v>0</v>
      </c>
      <c r="CD89" s="572">
        <v>0</v>
      </c>
      <c r="CE89" s="572">
        <v>0</v>
      </c>
      <c r="CF89" s="572">
        <v>0</v>
      </c>
      <c r="CG89" s="572">
        <v>0</v>
      </c>
      <c r="CH89" s="573">
        <v>0</v>
      </c>
    </row>
    <row r="90" spans="1:86" ht="39.75" customHeight="1" x14ac:dyDescent="0.3">
      <c r="A90" s="474"/>
      <c r="B90" s="475" t="s">
        <v>945</v>
      </c>
      <c r="C90" s="629"/>
      <c r="D90" s="477" t="s">
        <v>680</v>
      </c>
      <c r="E90" s="477" t="s">
        <v>681</v>
      </c>
      <c r="F90" s="477" t="s">
        <v>682</v>
      </c>
      <c r="G90" s="477" t="s">
        <v>683</v>
      </c>
      <c r="H90" s="477" t="s">
        <v>684</v>
      </c>
      <c r="I90" s="477" t="s">
        <v>685</v>
      </c>
      <c r="J90" s="477" t="s">
        <v>686</v>
      </c>
      <c r="K90" s="477" t="s">
        <v>687</v>
      </c>
      <c r="L90" s="477" t="s">
        <v>688</v>
      </c>
      <c r="M90" s="477" t="s">
        <v>689</v>
      </c>
      <c r="N90" s="477" t="s">
        <v>690</v>
      </c>
      <c r="O90" s="477" t="s">
        <v>691</v>
      </c>
      <c r="P90" s="477" t="s">
        <v>692</v>
      </c>
      <c r="Q90" s="477" t="s">
        <v>693</v>
      </c>
      <c r="R90" s="477" t="s">
        <v>694</v>
      </c>
      <c r="S90" s="477" t="s">
        <v>695</v>
      </c>
      <c r="T90" s="477" t="s">
        <v>696</v>
      </c>
      <c r="U90" s="477" t="s">
        <v>697</v>
      </c>
      <c r="V90" s="477" t="s">
        <v>698</v>
      </c>
      <c r="W90" s="477" t="s">
        <v>699</v>
      </c>
      <c r="X90" s="477" t="s">
        <v>700</v>
      </c>
      <c r="Y90" s="477" t="s">
        <v>701</v>
      </c>
      <c r="Z90" s="477" t="s">
        <v>702</v>
      </c>
      <c r="AA90" s="477" t="s">
        <v>703</v>
      </c>
      <c r="AB90" s="477" t="s">
        <v>704</v>
      </c>
      <c r="AC90" s="477" t="s">
        <v>705</v>
      </c>
      <c r="AD90" s="477" t="s">
        <v>706</v>
      </c>
      <c r="AE90" s="477" t="s">
        <v>707</v>
      </c>
      <c r="AF90" s="477" t="s">
        <v>708</v>
      </c>
      <c r="AG90" s="477" t="s">
        <v>709</v>
      </c>
      <c r="AH90" s="477" t="s">
        <v>710</v>
      </c>
      <c r="AI90" s="477" t="s">
        <v>711</v>
      </c>
      <c r="AJ90" s="477" t="s">
        <v>712</v>
      </c>
      <c r="AK90" s="477" t="s">
        <v>713</v>
      </c>
      <c r="AL90" s="477" t="s">
        <v>714</v>
      </c>
      <c r="AM90" s="477" t="s">
        <v>715</v>
      </c>
      <c r="AN90" s="477" t="s">
        <v>716</v>
      </c>
      <c r="AO90" s="477" t="s">
        <v>717</v>
      </c>
      <c r="AP90" s="477" t="s">
        <v>718</v>
      </c>
      <c r="AQ90" s="477" t="s">
        <v>719</v>
      </c>
      <c r="AR90" s="477" t="s">
        <v>720</v>
      </c>
      <c r="AS90" s="477" t="s">
        <v>721</v>
      </c>
      <c r="AT90" s="477" t="s">
        <v>722</v>
      </c>
      <c r="AU90" s="477" t="s">
        <v>723</v>
      </c>
      <c r="AV90" s="477" t="s">
        <v>724</v>
      </c>
      <c r="AW90" s="477" t="s">
        <v>725</v>
      </c>
      <c r="AX90" s="477" t="s">
        <v>726</v>
      </c>
      <c r="AY90" s="477" t="s">
        <v>727</v>
      </c>
      <c r="AZ90" s="477" t="s">
        <v>728</v>
      </c>
      <c r="BA90" s="477" t="s">
        <v>729</v>
      </c>
      <c r="BB90" s="477" t="s">
        <v>730</v>
      </c>
      <c r="BC90" s="477" t="s">
        <v>731</v>
      </c>
      <c r="BD90" s="477" t="s">
        <v>732</v>
      </c>
      <c r="BE90" s="477" t="s">
        <v>733</v>
      </c>
      <c r="BF90" s="477" t="s">
        <v>734</v>
      </c>
      <c r="BG90" s="477" t="s">
        <v>735</v>
      </c>
      <c r="BH90" s="477" t="s">
        <v>736</v>
      </c>
      <c r="BI90" s="477" t="s">
        <v>737</v>
      </c>
      <c r="BJ90" s="477" t="s">
        <v>738</v>
      </c>
      <c r="BK90" s="477" t="s">
        <v>739</v>
      </c>
      <c r="BL90" s="477" t="s">
        <v>740</v>
      </c>
      <c r="BM90" s="477" t="s">
        <v>741</v>
      </c>
      <c r="BN90" s="477" t="s">
        <v>742</v>
      </c>
      <c r="BO90" s="477" t="s">
        <v>743</v>
      </c>
      <c r="BP90" s="477" t="s">
        <v>744</v>
      </c>
      <c r="BQ90" s="477" t="s">
        <v>745</v>
      </c>
      <c r="BR90" s="477" t="s">
        <v>746</v>
      </c>
      <c r="BS90" s="477" t="s">
        <v>747</v>
      </c>
      <c r="BT90" s="477" t="s">
        <v>748</v>
      </c>
      <c r="BU90" s="477" t="s">
        <v>749</v>
      </c>
      <c r="BV90" s="477" t="s">
        <v>750</v>
      </c>
      <c r="BW90" s="477" t="s">
        <v>751</v>
      </c>
      <c r="BX90" s="477" t="s">
        <v>752</v>
      </c>
      <c r="BY90" s="477" t="s">
        <v>753</v>
      </c>
      <c r="BZ90" s="477" t="s">
        <v>754</v>
      </c>
      <c r="CA90" s="477" t="s">
        <v>755</v>
      </c>
      <c r="CB90" s="477" t="s">
        <v>756</v>
      </c>
      <c r="CC90" s="477" t="s">
        <v>757</v>
      </c>
      <c r="CD90" s="477" t="s">
        <v>758</v>
      </c>
      <c r="CE90" s="477" t="s">
        <v>759</v>
      </c>
      <c r="CF90" s="477" t="s">
        <v>760</v>
      </c>
      <c r="CG90" s="477" t="s">
        <v>761</v>
      </c>
      <c r="CH90" s="478" t="s">
        <v>762</v>
      </c>
    </row>
    <row r="91" spans="1:86" ht="26.25" customHeight="1" x14ac:dyDescent="0.3">
      <c r="A91" s="461"/>
      <c r="B91" s="123" t="s">
        <v>276</v>
      </c>
      <c r="C91" s="51"/>
      <c r="D91" s="457">
        <v>0</v>
      </c>
      <c r="E91" s="457">
        <v>0</v>
      </c>
      <c r="F91" s="457">
        <v>0</v>
      </c>
      <c r="G91" s="457">
        <v>0</v>
      </c>
      <c r="H91" s="457">
        <v>0</v>
      </c>
      <c r="I91" s="457">
        <v>0</v>
      </c>
      <c r="J91" s="457">
        <v>0</v>
      </c>
      <c r="K91" s="457">
        <v>0</v>
      </c>
      <c r="L91" s="457">
        <v>0</v>
      </c>
      <c r="M91" s="457">
        <v>0</v>
      </c>
      <c r="N91" s="457">
        <v>0</v>
      </c>
      <c r="O91" s="457">
        <v>0</v>
      </c>
      <c r="P91" s="457">
        <v>0</v>
      </c>
      <c r="Q91" s="457">
        <v>0</v>
      </c>
      <c r="R91" s="457">
        <v>0</v>
      </c>
      <c r="S91" s="457">
        <v>0</v>
      </c>
      <c r="T91" s="457">
        <v>0</v>
      </c>
      <c r="U91" s="457">
        <v>0</v>
      </c>
      <c r="V91" s="457">
        <v>0</v>
      </c>
      <c r="W91" s="457">
        <v>0</v>
      </c>
      <c r="X91" s="457">
        <v>0</v>
      </c>
      <c r="Y91" s="457">
        <v>0</v>
      </c>
      <c r="Z91" s="457">
        <v>0</v>
      </c>
      <c r="AA91" s="457">
        <v>0</v>
      </c>
      <c r="AB91" s="457">
        <v>0</v>
      </c>
      <c r="AC91" s="457">
        <v>0</v>
      </c>
      <c r="AD91" s="457">
        <v>0</v>
      </c>
      <c r="AE91" s="457">
        <v>0</v>
      </c>
      <c r="AF91" s="457">
        <v>0</v>
      </c>
      <c r="AG91" s="457">
        <v>0</v>
      </c>
      <c r="AH91" s="457">
        <v>0</v>
      </c>
      <c r="AI91" s="457">
        <v>2838</v>
      </c>
      <c r="AJ91" s="457">
        <v>3010</v>
      </c>
      <c r="AK91" s="457">
        <v>3584</v>
      </c>
      <c r="AL91" s="457">
        <v>4157</v>
      </c>
      <c r="AM91" s="457">
        <v>4336</v>
      </c>
      <c r="AN91" s="457">
        <v>4541</v>
      </c>
      <c r="AO91" s="457">
        <v>4709</v>
      </c>
      <c r="AP91" s="457">
        <v>4710</v>
      </c>
      <c r="AQ91" s="457">
        <v>4517</v>
      </c>
      <c r="AR91" s="457">
        <v>4089</v>
      </c>
      <c r="AS91" s="457">
        <v>3977</v>
      </c>
      <c r="AT91" s="457">
        <v>4124</v>
      </c>
      <c r="AU91" s="457">
        <v>4593</v>
      </c>
      <c r="AV91" s="457">
        <v>5179</v>
      </c>
      <c r="AW91" s="457">
        <v>5512</v>
      </c>
      <c r="AX91" s="457">
        <v>5647</v>
      </c>
      <c r="AY91" s="457">
        <v>5657</v>
      </c>
      <c r="AZ91" s="457">
        <v>5514</v>
      </c>
      <c r="BA91" s="457">
        <v>3943</v>
      </c>
      <c r="BB91" s="457">
        <v>3834</v>
      </c>
      <c r="BC91" s="457">
        <v>3822</v>
      </c>
      <c r="BD91" s="457">
        <v>3901</v>
      </c>
      <c r="BE91" s="457">
        <v>3986</v>
      </c>
      <c r="BF91" s="457">
        <v>3989</v>
      </c>
      <c r="BG91" s="457">
        <v>3129</v>
      </c>
      <c r="BH91" s="457">
        <v>2187</v>
      </c>
      <c r="BI91" s="457">
        <v>2142</v>
      </c>
      <c r="BJ91" s="457">
        <v>2135</v>
      </c>
      <c r="BK91" s="457">
        <v>2117</v>
      </c>
      <c r="BL91" s="457">
        <v>2087</v>
      </c>
      <c r="BM91" s="457">
        <v>1935</v>
      </c>
      <c r="BN91" s="457">
        <v>1803</v>
      </c>
      <c r="BO91" s="457">
        <v>1619</v>
      </c>
      <c r="BP91" s="457">
        <v>1254</v>
      </c>
      <c r="BQ91" s="457">
        <v>939</v>
      </c>
      <c r="BR91" s="457">
        <v>799</v>
      </c>
      <c r="BS91" s="457">
        <v>706</v>
      </c>
      <c r="BT91" s="457">
        <v>625</v>
      </c>
      <c r="BU91" s="457">
        <v>588</v>
      </c>
      <c r="BV91" s="457">
        <v>494</v>
      </c>
      <c r="BW91" s="457">
        <v>359</v>
      </c>
      <c r="BX91" s="458">
        <v>272</v>
      </c>
      <c r="BY91" s="458">
        <v>210</v>
      </c>
      <c r="BZ91" s="458">
        <v>166</v>
      </c>
      <c r="CA91" s="458">
        <v>135</v>
      </c>
      <c r="CB91" s="458">
        <v>43</v>
      </c>
      <c r="CC91" s="458">
        <v>0</v>
      </c>
      <c r="CD91" s="458">
        <v>0</v>
      </c>
      <c r="CE91" s="458">
        <v>0</v>
      </c>
      <c r="CF91" s="458">
        <v>0</v>
      </c>
      <c r="CG91" s="458">
        <v>0</v>
      </c>
      <c r="CH91" s="466">
        <v>0</v>
      </c>
    </row>
    <row r="92" spans="1:86" ht="26.25" customHeight="1" x14ac:dyDescent="0.25">
      <c r="A92" s="51"/>
      <c r="B92" s="72" t="s">
        <v>924</v>
      </c>
      <c r="C92" s="515"/>
      <c r="D92" s="630"/>
      <c r="E92" s="630"/>
      <c r="F92" s="630"/>
      <c r="G92" s="630"/>
      <c r="H92" s="630"/>
      <c r="I92" s="630"/>
      <c r="J92" s="630"/>
      <c r="K92" s="630"/>
      <c r="L92" s="630"/>
      <c r="M92" s="630"/>
      <c r="N92" s="630"/>
      <c r="O92" s="630"/>
      <c r="P92" s="630"/>
      <c r="Q92" s="630"/>
      <c r="R92" s="630"/>
      <c r="S92" s="630"/>
      <c r="T92" s="630"/>
      <c r="U92" s="630"/>
      <c r="V92" s="630"/>
      <c r="W92" s="630"/>
      <c r="X92" s="630"/>
      <c r="Y92" s="630"/>
      <c r="Z92" s="630"/>
      <c r="AA92" s="630"/>
      <c r="AB92" s="630"/>
      <c r="AC92" s="630"/>
      <c r="AD92" s="630"/>
      <c r="AE92" s="630"/>
      <c r="AF92" s="630"/>
      <c r="AG92" s="630"/>
      <c r="AH92" s="630"/>
      <c r="AI92" s="630"/>
      <c r="AJ92" s="630"/>
      <c r="AK92" s="630"/>
      <c r="AL92" s="630"/>
      <c r="AM92" s="630"/>
      <c r="AN92" s="630"/>
      <c r="AO92" s="630"/>
      <c r="AP92" s="630"/>
      <c r="AQ92" s="630"/>
      <c r="AR92" s="630"/>
      <c r="AS92" s="630"/>
      <c r="AT92" s="630"/>
      <c r="BC92" s="234"/>
      <c r="BX92" s="234"/>
      <c r="BY92" s="234"/>
      <c r="BZ92" s="234"/>
      <c r="CA92" s="234"/>
      <c r="CB92" s="234"/>
      <c r="CC92" s="234"/>
      <c r="CD92" s="234"/>
      <c r="CE92" s="234"/>
      <c r="CF92" s="234"/>
      <c r="CG92" s="234"/>
      <c r="CH92" s="258"/>
    </row>
    <row r="93" spans="1:86" x14ac:dyDescent="0.25">
      <c r="A93" s="479"/>
      <c r="B93" s="333" t="s">
        <v>925</v>
      </c>
      <c r="C93" s="479"/>
      <c r="D93" s="462">
        <v>0</v>
      </c>
      <c r="E93" s="462">
        <v>0</v>
      </c>
      <c r="F93" s="462">
        <v>0</v>
      </c>
      <c r="G93" s="462">
        <v>0</v>
      </c>
      <c r="H93" s="462">
        <v>0</v>
      </c>
      <c r="I93" s="462">
        <v>0</v>
      </c>
      <c r="J93" s="462">
        <v>0</v>
      </c>
      <c r="K93" s="462">
        <v>0</v>
      </c>
      <c r="L93" s="462">
        <v>0</v>
      </c>
      <c r="M93" s="462">
        <v>0</v>
      </c>
      <c r="N93" s="462">
        <v>0</v>
      </c>
      <c r="O93" s="462">
        <v>0</v>
      </c>
      <c r="P93" s="462">
        <v>0</v>
      </c>
      <c r="Q93" s="462">
        <v>0</v>
      </c>
      <c r="R93" s="462">
        <v>0</v>
      </c>
      <c r="S93" s="462">
        <v>0</v>
      </c>
      <c r="T93" s="462">
        <v>0</v>
      </c>
      <c r="U93" s="462">
        <v>0</v>
      </c>
      <c r="V93" s="462">
        <v>0</v>
      </c>
      <c r="W93" s="462">
        <v>0</v>
      </c>
      <c r="X93" s="462">
        <v>0</v>
      </c>
      <c r="Y93" s="462">
        <v>0</v>
      </c>
      <c r="Z93" s="462">
        <v>0</v>
      </c>
      <c r="AA93" s="462">
        <v>0</v>
      </c>
      <c r="AB93" s="462">
        <v>0</v>
      </c>
      <c r="AC93" s="462">
        <v>0</v>
      </c>
      <c r="AD93" s="462">
        <v>0</v>
      </c>
      <c r="AE93" s="462">
        <v>0</v>
      </c>
      <c r="AF93" s="462">
        <v>0</v>
      </c>
      <c r="AG93" s="462">
        <v>0</v>
      </c>
      <c r="AH93" s="462">
        <v>0</v>
      </c>
      <c r="AI93" s="462">
        <v>0</v>
      </c>
      <c r="AJ93" s="462">
        <v>0</v>
      </c>
      <c r="AK93" s="462">
        <v>0</v>
      </c>
      <c r="AL93" s="462">
        <v>0</v>
      </c>
      <c r="AM93" s="462">
        <v>0</v>
      </c>
      <c r="AN93" s="462">
        <v>0</v>
      </c>
      <c r="AO93" s="462">
        <v>0</v>
      </c>
      <c r="AP93" s="462">
        <v>0</v>
      </c>
      <c r="AQ93" s="462">
        <v>0</v>
      </c>
      <c r="AR93" s="462">
        <v>0</v>
      </c>
      <c r="AS93" s="462">
        <v>0</v>
      </c>
      <c r="AT93" s="462">
        <v>0</v>
      </c>
      <c r="AU93" s="462">
        <v>0</v>
      </c>
      <c r="AV93" s="462">
        <v>0</v>
      </c>
      <c r="AW93" s="462">
        <v>0</v>
      </c>
      <c r="AX93" s="462">
        <v>0</v>
      </c>
      <c r="AY93" s="462">
        <v>0</v>
      </c>
      <c r="AZ93" s="462">
        <v>0</v>
      </c>
      <c r="BA93" s="462">
        <v>0</v>
      </c>
      <c r="BB93" s="462">
        <v>0</v>
      </c>
      <c r="BC93" s="463">
        <v>0</v>
      </c>
      <c r="BD93" s="462">
        <v>1268</v>
      </c>
      <c r="BE93" s="462">
        <v>1322</v>
      </c>
      <c r="BF93" s="462">
        <v>1345</v>
      </c>
      <c r="BG93" s="462">
        <v>1297</v>
      </c>
      <c r="BH93" s="462">
        <v>1213</v>
      </c>
      <c r="BI93" s="462">
        <v>1198</v>
      </c>
      <c r="BJ93" s="462">
        <v>1196</v>
      </c>
      <c r="BK93" s="462">
        <v>1196</v>
      </c>
      <c r="BL93" s="462">
        <v>1176</v>
      </c>
      <c r="BM93" s="462">
        <v>1055</v>
      </c>
      <c r="BN93" s="462">
        <v>969</v>
      </c>
      <c r="BO93" s="462">
        <v>847</v>
      </c>
      <c r="BP93" s="462">
        <v>530</v>
      </c>
      <c r="BQ93" s="462">
        <v>252</v>
      </c>
      <c r="BR93" s="462">
        <v>138</v>
      </c>
      <c r="BS93" s="462">
        <v>73</v>
      </c>
      <c r="BT93" s="462">
        <v>28</v>
      </c>
      <c r="BU93" s="462">
        <v>6</v>
      </c>
      <c r="BV93" s="462">
        <v>0</v>
      </c>
      <c r="BW93" s="462">
        <v>0</v>
      </c>
      <c r="BX93" s="463">
        <v>0</v>
      </c>
      <c r="BY93" s="463">
        <v>0</v>
      </c>
      <c r="BZ93" s="463">
        <v>0</v>
      </c>
      <c r="CA93" s="463">
        <v>0</v>
      </c>
      <c r="CB93" s="463">
        <v>0</v>
      </c>
      <c r="CC93" s="463">
        <v>0</v>
      </c>
      <c r="CD93" s="463">
        <v>0</v>
      </c>
      <c r="CE93" s="463">
        <v>0</v>
      </c>
      <c r="CF93" s="463">
        <v>0</v>
      </c>
      <c r="CG93" s="463">
        <v>0</v>
      </c>
      <c r="CH93" s="464">
        <v>0</v>
      </c>
    </row>
    <row r="94" spans="1:86" x14ac:dyDescent="0.25">
      <c r="A94" s="51"/>
      <c r="B94" s="238" t="s">
        <v>926</v>
      </c>
      <c r="C94" s="515"/>
      <c r="D94" s="462">
        <v>0</v>
      </c>
      <c r="E94" s="462">
        <v>0</v>
      </c>
      <c r="F94" s="462">
        <v>0</v>
      </c>
      <c r="G94" s="462">
        <v>0</v>
      </c>
      <c r="H94" s="462">
        <v>0</v>
      </c>
      <c r="I94" s="462">
        <v>0</v>
      </c>
      <c r="J94" s="462">
        <v>0</v>
      </c>
      <c r="K94" s="462">
        <v>0</v>
      </c>
      <c r="L94" s="462">
        <v>0</v>
      </c>
      <c r="M94" s="462">
        <v>0</v>
      </c>
      <c r="N94" s="462">
        <v>0</v>
      </c>
      <c r="O94" s="462">
        <v>0</v>
      </c>
      <c r="P94" s="462">
        <v>0</v>
      </c>
      <c r="Q94" s="462">
        <v>0</v>
      </c>
      <c r="R94" s="462">
        <v>0</v>
      </c>
      <c r="S94" s="462">
        <v>0</v>
      </c>
      <c r="T94" s="462">
        <v>0</v>
      </c>
      <c r="U94" s="462">
        <v>0</v>
      </c>
      <c r="V94" s="462">
        <v>0</v>
      </c>
      <c r="W94" s="462">
        <v>0</v>
      </c>
      <c r="X94" s="462">
        <v>0</v>
      </c>
      <c r="Y94" s="462">
        <v>0</v>
      </c>
      <c r="Z94" s="462">
        <v>0</v>
      </c>
      <c r="AA94" s="462">
        <v>0</v>
      </c>
      <c r="AB94" s="462">
        <v>0</v>
      </c>
      <c r="AC94" s="462">
        <v>0</v>
      </c>
      <c r="AD94" s="462">
        <v>0</v>
      </c>
      <c r="AE94" s="462">
        <v>0</v>
      </c>
      <c r="AF94" s="462">
        <v>0</v>
      </c>
      <c r="AG94" s="462">
        <v>0</v>
      </c>
      <c r="AH94" s="462">
        <v>0</v>
      </c>
      <c r="AI94" s="462">
        <v>0</v>
      </c>
      <c r="AJ94" s="462">
        <v>0</v>
      </c>
      <c r="AK94" s="462">
        <v>0</v>
      </c>
      <c r="AL94" s="462">
        <v>0</v>
      </c>
      <c r="AM94" s="462">
        <v>0</v>
      </c>
      <c r="AN94" s="462">
        <v>0</v>
      </c>
      <c r="AO94" s="462">
        <v>0</v>
      </c>
      <c r="AP94" s="462">
        <v>0</v>
      </c>
      <c r="AQ94" s="462">
        <v>0</v>
      </c>
      <c r="AR94" s="462">
        <v>0</v>
      </c>
      <c r="AS94" s="462">
        <v>0</v>
      </c>
      <c r="AT94" s="462">
        <v>0</v>
      </c>
      <c r="AU94" s="462">
        <v>0</v>
      </c>
      <c r="AV94" s="462">
        <v>0</v>
      </c>
      <c r="AW94" s="462">
        <v>0</v>
      </c>
      <c r="AX94" s="462">
        <v>0</v>
      </c>
      <c r="AY94" s="462">
        <v>0</v>
      </c>
      <c r="AZ94" s="462">
        <v>0</v>
      </c>
      <c r="BA94" s="462">
        <v>0</v>
      </c>
      <c r="BB94" s="462">
        <v>0</v>
      </c>
      <c r="BC94" s="463">
        <v>0</v>
      </c>
      <c r="BD94" s="462">
        <v>913</v>
      </c>
      <c r="BE94" s="462">
        <v>889</v>
      </c>
      <c r="BF94" s="462">
        <v>863</v>
      </c>
      <c r="BG94" s="462">
        <v>842</v>
      </c>
      <c r="BH94" s="462">
        <v>808</v>
      </c>
      <c r="BI94" s="462">
        <v>784</v>
      </c>
      <c r="BJ94" s="462">
        <v>776</v>
      </c>
      <c r="BK94" s="462">
        <v>753</v>
      </c>
      <c r="BL94" s="462">
        <v>737</v>
      </c>
      <c r="BM94" s="462">
        <v>706</v>
      </c>
      <c r="BN94" s="462">
        <v>653</v>
      </c>
      <c r="BO94" s="462">
        <v>589</v>
      </c>
      <c r="BP94" s="462">
        <v>534</v>
      </c>
      <c r="BQ94" s="462">
        <v>491</v>
      </c>
      <c r="BR94" s="462">
        <v>462</v>
      </c>
      <c r="BS94" s="462">
        <v>431</v>
      </c>
      <c r="BT94" s="462">
        <v>395</v>
      </c>
      <c r="BU94" s="462">
        <v>379</v>
      </c>
      <c r="BV94" s="462">
        <v>314</v>
      </c>
      <c r="BW94" s="462">
        <v>225</v>
      </c>
      <c r="BX94" s="463">
        <v>154</v>
      </c>
      <c r="BY94" s="463">
        <v>108</v>
      </c>
      <c r="BZ94" s="463">
        <v>77</v>
      </c>
      <c r="CA94" s="463">
        <v>57</v>
      </c>
      <c r="CB94" s="463">
        <v>13</v>
      </c>
      <c r="CC94" s="463">
        <v>0</v>
      </c>
      <c r="CD94" s="463">
        <v>0</v>
      </c>
      <c r="CE94" s="463">
        <v>0</v>
      </c>
      <c r="CF94" s="463">
        <v>0</v>
      </c>
      <c r="CG94" s="463">
        <v>0</v>
      </c>
      <c r="CH94" s="464">
        <v>0</v>
      </c>
    </row>
    <row r="95" spans="1:86" x14ac:dyDescent="0.25">
      <c r="A95" s="51"/>
      <c r="B95" s="333" t="s">
        <v>850</v>
      </c>
      <c r="C95" s="51"/>
      <c r="D95" s="462">
        <v>0</v>
      </c>
      <c r="E95" s="462">
        <v>0</v>
      </c>
      <c r="F95" s="462">
        <v>0</v>
      </c>
      <c r="G95" s="462">
        <v>0</v>
      </c>
      <c r="H95" s="462">
        <v>0</v>
      </c>
      <c r="I95" s="462">
        <v>0</v>
      </c>
      <c r="J95" s="462">
        <v>0</v>
      </c>
      <c r="K95" s="462">
        <v>0</v>
      </c>
      <c r="L95" s="462">
        <v>0</v>
      </c>
      <c r="M95" s="462">
        <v>0</v>
      </c>
      <c r="N95" s="462">
        <v>0</v>
      </c>
      <c r="O95" s="462">
        <v>0</v>
      </c>
      <c r="P95" s="462">
        <v>0</v>
      </c>
      <c r="Q95" s="462">
        <v>0</v>
      </c>
      <c r="R95" s="462">
        <v>0</v>
      </c>
      <c r="S95" s="462">
        <v>0</v>
      </c>
      <c r="T95" s="462">
        <v>0</v>
      </c>
      <c r="U95" s="462">
        <v>0</v>
      </c>
      <c r="V95" s="462">
        <v>0</v>
      </c>
      <c r="W95" s="462">
        <v>0</v>
      </c>
      <c r="X95" s="462">
        <v>0</v>
      </c>
      <c r="Y95" s="462">
        <v>0</v>
      </c>
      <c r="Z95" s="462">
        <v>0</v>
      </c>
      <c r="AA95" s="462">
        <v>0</v>
      </c>
      <c r="AB95" s="462">
        <v>0</v>
      </c>
      <c r="AC95" s="462">
        <v>0</v>
      </c>
      <c r="AD95" s="462">
        <v>0</v>
      </c>
      <c r="AE95" s="462">
        <v>0</v>
      </c>
      <c r="AF95" s="462">
        <v>0</v>
      </c>
      <c r="AG95" s="462">
        <v>0</v>
      </c>
      <c r="AH95" s="462">
        <v>0</v>
      </c>
      <c r="AI95" s="462">
        <v>0</v>
      </c>
      <c r="AJ95" s="462">
        <v>0</v>
      </c>
      <c r="AK95" s="462">
        <v>0</v>
      </c>
      <c r="AL95" s="462">
        <v>0</v>
      </c>
      <c r="AM95" s="462">
        <v>0</v>
      </c>
      <c r="AN95" s="462">
        <v>0</v>
      </c>
      <c r="AO95" s="462">
        <v>0</v>
      </c>
      <c r="AP95" s="462">
        <v>0</v>
      </c>
      <c r="AQ95" s="462">
        <v>0</v>
      </c>
      <c r="AR95" s="462">
        <v>0</v>
      </c>
      <c r="AS95" s="462">
        <v>0</v>
      </c>
      <c r="AT95" s="462">
        <v>0</v>
      </c>
      <c r="AU95" s="462">
        <v>0</v>
      </c>
      <c r="AV95" s="462">
        <v>0</v>
      </c>
      <c r="AW95" s="462">
        <v>0</v>
      </c>
      <c r="AX95" s="462">
        <v>0</v>
      </c>
      <c r="AY95" s="462">
        <v>0</v>
      </c>
      <c r="AZ95" s="462">
        <v>0</v>
      </c>
      <c r="BA95" s="462">
        <v>0</v>
      </c>
      <c r="BB95" s="462">
        <v>0</v>
      </c>
      <c r="BC95" s="463">
        <v>0</v>
      </c>
      <c r="BD95" s="462">
        <v>92</v>
      </c>
      <c r="BE95" s="462">
        <v>97</v>
      </c>
      <c r="BF95" s="462">
        <v>106</v>
      </c>
      <c r="BG95" s="462">
        <v>100</v>
      </c>
      <c r="BH95" s="462">
        <v>80</v>
      </c>
      <c r="BI95" s="462">
        <v>81</v>
      </c>
      <c r="BJ95" s="462">
        <v>83</v>
      </c>
      <c r="BK95" s="462">
        <v>85</v>
      </c>
      <c r="BL95" s="462">
        <v>89</v>
      </c>
      <c r="BM95" s="462">
        <v>97</v>
      </c>
      <c r="BN95" s="462">
        <v>109</v>
      </c>
      <c r="BO95" s="462">
        <v>121</v>
      </c>
      <c r="BP95" s="462">
        <v>136</v>
      </c>
      <c r="BQ95" s="462">
        <v>150</v>
      </c>
      <c r="BR95" s="462">
        <v>160</v>
      </c>
      <c r="BS95" s="462">
        <v>169</v>
      </c>
      <c r="BT95" s="462">
        <v>173</v>
      </c>
      <c r="BU95" s="462">
        <v>180</v>
      </c>
      <c r="BV95" s="462">
        <v>165</v>
      </c>
      <c r="BW95" s="462">
        <v>128</v>
      </c>
      <c r="BX95" s="463">
        <v>115</v>
      </c>
      <c r="BY95" s="463">
        <v>99</v>
      </c>
      <c r="BZ95" s="463">
        <v>87</v>
      </c>
      <c r="CA95" s="463">
        <v>77</v>
      </c>
      <c r="CB95" s="463">
        <v>29</v>
      </c>
      <c r="CC95" s="463">
        <v>0</v>
      </c>
      <c r="CD95" s="463">
        <v>0</v>
      </c>
      <c r="CE95" s="463">
        <v>0</v>
      </c>
      <c r="CF95" s="463">
        <v>0</v>
      </c>
      <c r="CG95" s="463">
        <v>0</v>
      </c>
      <c r="CH95" s="464">
        <v>0</v>
      </c>
    </row>
    <row r="96" spans="1:86" x14ac:dyDescent="0.25">
      <c r="A96" s="51"/>
      <c r="B96" s="333" t="s">
        <v>927</v>
      </c>
      <c r="C96" s="72"/>
      <c r="D96" s="462">
        <v>0</v>
      </c>
      <c r="E96" s="462">
        <v>0</v>
      </c>
      <c r="F96" s="462">
        <v>0</v>
      </c>
      <c r="G96" s="462">
        <v>0</v>
      </c>
      <c r="H96" s="462">
        <v>0</v>
      </c>
      <c r="I96" s="462">
        <v>0</v>
      </c>
      <c r="J96" s="462">
        <v>0</v>
      </c>
      <c r="K96" s="462">
        <v>0</v>
      </c>
      <c r="L96" s="462">
        <v>0</v>
      </c>
      <c r="M96" s="462">
        <v>0</v>
      </c>
      <c r="N96" s="462">
        <v>0</v>
      </c>
      <c r="O96" s="462">
        <v>0</v>
      </c>
      <c r="P96" s="462">
        <v>0</v>
      </c>
      <c r="Q96" s="462">
        <v>0</v>
      </c>
      <c r="R96" s="462">
        <v>0</v>
      </c>
      <c r="S96" s="462">
        <v>0</v>
      </c>
      <c r="T96" s="462">
        <v>0</v>
      </c>
      <c r="U96" s="462">
        <v>0</v>
      </c>
      <c r="V96" s="462">
        <v>0</v>
      </c>
      <c r="W96" s="462">
        <v>0</v>
      </c>
      <c r="X96" s="462">
        <v>0</v>
      </c>
      <c r="Y96" s="462">
        <v>0</v>
      </c>
      <c r="Z96" s="462">
        <v>0</v>
      </c>
      <c r="AA96" s="462">
        <v>0</v>
      </c>
      <c r="AB96" s="462">
        <v>0</v>
      </c>
      <c r="AC96" s="462">
        <v>0</v>
      </c>
      <c r="AD96" s="462">
        <v>0</v>
      </c>
      <c r="AE96" s="462">
        <v>0</v>
      </c>
      <c r="AF96" s="462">
        <v>0</v>
      </c>
      <c r="AG96" s="462">
        <v>0</v>
      </c>
      <c r="AH96" s="462">
        <v>0</v>
      </c>
      <c r="AI96" s="462">
        <v>0</v>
      </c>
      <c r="AJ96" s="462">
        <v>0</v>
      </c>
      <c r="AK96" s="462">
        <v>0</v>
      </c>
      <c r="AL96" s="462">
        <v>0</v>
      </c>
      <c r="AM96" s="462">
        <v>0</v>
      </c>
      <c r="AN96" s="462">
        <v>0</v>
      </c>
      <c r="AO96" s="462">
        <v>0</v>
      </c>
      <c r="AP96" s="462">
        <v>0</v>
      </c>
      <c r="AQ96" s="462">
        <v>0</v>
      </c>
      <c r="AR96" s="462">
        <v>0</v>
      </c>
      <c r="AS96" s="462">
        <v>0</v>
      </c>
      <c r="AT96" s="462">
        <v>0</v>
      </c>
      <c r="AU96" s="462">
        <v>0</v>
      </c>
      <c r="AV96" s="462">
        <v>0</v>
      </c>
      <c r="AW96" s="462">
        <v>0</v>
      </c>
      <c r="AX96" s="462">
        <v>0</v>
      </c>
      <c r="AY96" s="462">
        <v>0</v>
      </c>
      <c r="AZ96" s="462">
        <v>0</v>
      </c>
      <c r="BA96" s="462">
        <v>0</v>
      </c>
      <c r="BB96" s="462">
        <v>0</v>
      </c>
      <c r="BC96" s="463">
        <v>0</v>
      </c>
      <c r="BD96" s="462">
        <v>1628</v>
      </c>
      <c r="BE96" s="462">
        <v>1677</v>
      </c>
      <c r="BF96" s="462">
        <v>1675</v>
      </c>
      <c r="BG96" s="462">
        <v>890</v>
      </c>
      <c r="BH96" s="462">
        <v>86</v>
      </c>
      <c r="BI96" s="462">
        <v>79</v>
      </c>
      <c r="BJ96" s="462">
        <v>79</v>
      </c>
      <c r="BK96" s="462">
        <v>83</v>
      </c>
      <c r="BL96" s="462">
        <v>85</v>
      </c>
      <c r="BM96" s="462">
        <v>76</v>
      </c>
      <c r="BN96" s="462">
        <v>71</v>
      </c>
      <c r="BO96" s="462">
        <v>62</v>
      </c>
      <c r="BP96" s="462">
        <v>53</v>
      </c>
      <c r="BQ96" s="462">
        <v>46</v>
      </c>
      <c r="BR96" s="462">
        <v>39</v>
      </c>
      <c r="BS96" s="462">
        <v>33</v>
      </c>
      <c r="BT96" s="462">
        <v>29</v>
      </c>
      <c r="BU96" s="462">
        <v>24</v>
      </c>
      <c r="BV96" s="462">
        <v>14</v>
      </c>
      <c r="BW96" s="462">
        <v>6</v>
      </c>
      <c r="BX96" s="463">
        <v>3</v>
      </c>
      <c r="BY96" s="463">
        <v>2</v>
      </c>
      <c r="BZ96" s="463">
        <v>2</v>
      </c>
      <c r="CA96" s="463">
        <v>1</v>
      </c>
      <c r="CB96" s="463">
        <v>1</v>
      </c>
      <c r="CC96" s="463">
        <v>0</v>
      </c>
      <c r="CD96" s="463">
        <v>0</v>
      </c>
      <c r="CE96" s="463">
        <v>0</v>
      </c>
      <c r="CF96" s="463">
        <v>0</v>
      </c>
      <c r="CG96" s="463">
        <v>0</v>
      </c>
      <c r="CH96" s="464">
        <v>0</v>
      </c>
    </row>
    <row r="97" spans="1:86" ht="26.25" customHeight="1" x14ac:dyDescent="0.25">
      <c r="A97" s="479"/>
      <c r="B97" s="72" t="s">
        <v>931</v>
      </c>
      <c r="D97" s="462">
        <v>0</v>
      </c>
      <c r="E97" s="462">
        <v>0</v>
      </c>
      <c r="F97" s="462">
        <v>0</v>
      </c>
      <c r="G97" s="462">
        <v>0</v>
      </c>
      <c r="H97" s="462">
        <v>0</v>
      </c>
      <c r="I97" s="462">
        <v>0</v>
      </c>
      <c r="J97" s="462">
        <v>0</v>
      </c>
      <c r="K97" s="462">
        <v>0</v>
      </c>
      <c r="L97" s="462">
        <v>0</v>
      </c>
      <c r="M97" s="462">
        <v>0</v>
      </c>
      <c r="N97" s="462">
        <v>0</v>
      </c>
      <c r="O97" s="462">
        <v>0</v>
      </c>
      <c r="P97" s="462">
        <v>0</v>
      </c>
      <c r="Q97" s="462">
        <v>0</v>
      </c>
      <c r="R97" s="462">
        <v>0</v>
      </c>
      <c r="S97" s="462">
        <v>0</v>
      </c>
      <c r="T97" s="462">
        <v>0</v>
      </c>
      <c r="U97" s="462">
        <v>0</v>
      </c>
      <c r="V97" s="462">
        <v>0</v>
      </c>
      <c r="W97" s="462">
        <v>0</v>
      </c>
      <c r="X97" s="462">
        <v>0</v>
      </c>
      <c r="Y97" s="462">
        <v>0</v>
      </c>
      <c r="Z97" s="462">
        <v>0</v>
      </c>
      <c r="AA97" s="462">
        <v>0</v>
      </c>
      <c r="AB97" s="462">
        <v>0</v>
      </c>
      <c r="AC97" s="462">
        <v>0</v>
      </c>
      <c r="AD97" s="462">
        <v>0</v>
      </c>
      <c r="AE97" s="462">
        <v>0</v>
      </c>
      <c r="AF97" s="462">
        <v>0</v>
      </c>
      <c r="AG97" s="462">
        <v>0</v>
      </c>
      <c r="AH97" s="462">
        <v>0</v>
      </c>
      <c r="AI97" s="462">
        <v>1115</v>
      </c>
      <c r="AJ97" s="462">
        <v>1316</v>
      </c>
      <c r="AK97" s="462">
        <v>1846</v>
      </c>
      <c r="AL97" s="462">
        <v>2376</v>
      </c>
      <c r="AM97" s="462">
        <v>2685</v>
      </c>
      <c r="AN97" s="462">
        <v>2858</v>
      </c>
      <c r="AO97" s="462">
        <v>2992</v>
      </c>
      <c r="AP97" s="462">
        <v>2988</v>
      </c>
      <c r="AQ97" s="624">
        <v>2790</v>
      </c>
      <c r="AR97" s="462">
        <v>2370</v>
      </c>
      <c r="AS97" s="462">
        <v>2370</v>
      </c>
      <c r="AT97" s="462">
        <v>2449</v>
      </c>
      <c r="AU97" s="462">
        <v>3018</v>
      </c>
      <c r="AV97" s="462">
        <v>3536</v>
      </c>
      <c r="AW97" s="462">
        <v>3776</v>
      </c>
      <c r="AX97" s="462">
        <v>3882</v>
      </c>
      <c r="AY97" s="462">
        <v>3876</v>
      </c>
      <c r="AZ97" s="462">
        <v>3750</v>
      </c>
      <c r="BA97" s="462">
        <v>2238</v>
      </c>
      <c r="BB97" s="462">
        <v>2192</v>
      </c>
      <c r="BC97" s="463">
        <v>2202</v>
      </c>
      <c r="BD97" s="462">
        <v>2230</v>
      </c>
      <c r="BE97" s="462">
        <v>2235</v>
      </c>
      <c r="BF97" s="462">
        <v>2213</v>
      </c>
      <c r="BG97" s="462">
        <v>2218</v>
      </c>
      <c r="BH97" s="462">
        <v>2175</v>
      </c>
      <c r="BI97" s="462">
        <v>2131</v>
      </c>
      <c r="BJ97" s="462">
        <v>2123</v>
      </c>
      <c r="BK97" s="462">
        <v>2105</v>
      </c>
      <c r="BL97" s="462">
        <v>2076</v>
      </c>
      <c r="BM97" s="462">
        <v>1925</v>
      </c>
      <c r="BN97" s="462">
        <v>0</v>
      </c>
      <c r="BO97" s="462">
        <v>0</v>
      </c>
      <c r="BP97" s="462">
        <v>0</v>
      </c>
      <c r="BQ97" s="462">
        <v>0</v>
      </c>
      <c r="BR97" s="462">
        <v>0</v>
      </c>
      <c r="BS97" s="462">
        <v>0</v>
      </c>
      <c r="BT97" s="462">
        <v>0</v>
      </c>
      <c r="BU97" s="462">
        <v>0</v>
      </c>
      <c r="BV97" s="462">
        <v>0</v>
      </c>
      <c r="BW97" s="462">
        <v>0</v>
      </c>
      <c r="BX97" s="463">
        <v>0</v>
      </c>
      <c r="BY97" s="463">
        <v>0</v>
      </c>
      <c r="BZ97" s="463">
        <v>0</v>
      </c>
      <c r="CA97" s="463">
        <v>0</v>
      </c>
      <c r="CB97" s="463">
        <v>0</v>
      </c>
      <c r="CC97" s="463">
        <v>0</v>
      </c>
      <c r="CD97" s="463">
        <v>0</v>
      </c>
      <c r="CE97" s="463">
        <v>0</v>
      </c>
      <c r="CF97" s="463">
        <v>0</v>
      </c>
      <c r="CG97" s="463">
        <v>0</v>
      </c>
      <c r="CH97" s="464">
        <v>0</v>
      </c>
    </row>
    <row r="98" spans="1:86" x14ac:dyDescent="0.25">
      <c r="A98" s="479"/>
      <c r="B98" s="72" t="s">
        <v>932</v>
      </c>
      <c r="D98" s="462">
        <v>0</v>
      </c>
      <c r="E98" s="462">
        <v>0</v>
      </c>
      <c r="F98" s="462">
        <v>0</v>
      </c>
      <c r="G98" s="462">
        <v>0</v>
      </c>
      <c r="H98" s="462">
        <v>0</v>
      </c>
      <c r="I98" s="462">
        <v>0</v>
      </c>
      <c r="J98" s="462">
        <v>0</v>
      </c>
      <c r="K98" s="462">
        <v>0</v>
      </c>
      <c r="L98" s="462">
        <v>0</v>
      </c>
      <c r="M98" s="462">
        <v>0</v>
      </c>
      <c r="N98" s="462">
        <v>0</v>
      </c>
      <c r="O98" s="462">
        <v>0</v>
      </c>
      <c r="P98" s="462">
        <v>0</v>
      </c>
      <c r="Q98" s="462">
        <v>0</v>
      </c>
      <c r="R98" s="462">
        <v>0</v>
      </c>
      <c r="S98" s="462">
        <v>0</v>
      </c>
      <c r="T98" s="462">
        <v>0</v>
      </c>
      <c r="U98" s="462">
        <v>0</v>
      </c>
      <c r="V98" s="462">
        <v>0</v>
      </c>
      <c r="W98" s="462">
        <v>0</v>
      </c>
      <c r="X98" s="462">
        <v>0</v>
      </c>
      <c r="Y98" s="462">
        <v>0</v>
      </c>
      <c r="Z98" s="462">
        <v>0</v>
      </c>
      <c r="AA98" s="462">
        <v>0</v>
      </c>
      <c r="AB98" s="462">
        <v>0</v>
      </c>
      <c r="AC98" s="462">
        <v>0</v>
      </c>
      <c r="AD98" s="462">
        <v>0</v>
      </c>
      <c r="AE98" s="462">
        <v>0</v>
      </c>
      <c r="AF98" s="462">
        <v>0</v>
      </c>
      <c r="AG98" s="462">
        <v>0</v>
      </c>
      <c r="AH98" s="462">
        <v>0</v>
      </c>
      <c r="AI98" s="462">
        <v>0</v>
      </c>
      <c r="AJ98" s="462">
        <v>0</v>
      </c>
      <c r="AK98" s="462">
        <v>0</v>
      </c>
      <c r="AL98" s="462">
        <v>0</v>
      </c>
      <c r="AM98" s="462">
        <v>0</v>
      </c>
      <c r="AN98" s="462">
        <v>0</v>
      </c>
      <c r="AO98" s="462">
        <v>0</v>
      </c>
      <c r="AP98" s="462">
        <v>0</v>
      </c>
      <c r="AQ98" s="624">
        <v>0</v>
      </c>
      <c r="AR98" s="462">
        <v>0</v>
      </c>
      <c r="AS98" s="462">
        <v>0</v>
      </c>
      <c r="AT98" s="462">
        <v>0</v>
      </c>
      <c r="AU98" s="462">
        <v>0</v>
      </c>
      <c r="AV98" s="462">
        <v>0</v>
      </c>
      <c r="AW98" s="462">
        <v>0</v>
      </c>
      <c r="AX98" s="462">
        <v>0</v>
      </c>
      <c r="AY98" s="462">
        <v>0</v>
      </c>
      <c r="AZ98" s="462">
        <v>0</v>
      </c>
      <c r="BA98" s="462">
        <v>0</v>
      </c>
      <c r="BB98" s="462">
        <v>0</v>
      </c>
      <c r="BC98" s="463">
        <v>0</v>
      </c>
      <c r="BD98" s="462">
        <v>2633</v>
      </c>
      <c r="BE98" s="462">
        <v>2663</v>
      </c>
      <c r="BF98" s="462">
        <v>2644</v>
      </c>
      <c r="BG98" s="462">
        <v>1832</v>
      </c>
      <c r="BH98" s="462">
        <v>974</v>
      </c>
      <c r="BI98" s="462">
        <v>944</v>
      </c>
      <c r="BJ98" s="462">
        <v>938</v>
      </c>
      <c r="BK98" s="462">
        <v>922</v>
      </c>
      <c r="BL98" s="462">
        <v>911</v>
      </c>
      <c r="BM98" s="462">
        <v>880</v>
      </c>
      <c r="BN98" s="462">
        <v>833</v>
      </c>
      <c r="BO98" s="462">
        <v>771</v>
      </c>
      <c r="BP98" s="462">
        <v>723</v>
      </c>
      <c r="BQ98" s="462">
        <v>687</v>
      </c>
      <c r="BR98" s="462">
        <v>661</v>
      </c>
      <c r="BS98" s="462">
        <v>633</v>
      </c>
      <c r="BT98" s="462">
        <v>598</v>
      </c>
      <c r="BU98" s="462">
        <v>582</v>
      </c>
      <c r="BV98" s="462">
        <v>493</v>
      </c>
      <c r="BW98" s="462">
        <v>359</v>
      </c>
      <c r="BX98" s="463">
        <v>272</v>
      </c>
      <c r="BY98" s="463">
        <v>210</v>
      </c>
      <c r="BZ98" s="463">
        <v>166</v>
      </c>
      <c r="CA98" s="463">
        <v>135</v>
      </c>
      <c r="CB98" s="463">
        <v>43</v>
      </c>
      <c r="CC98" s="463">
        <v>0</v>
      </c>
      <c r="CD98" s="463">
        <v>0</v>
      </c>
      <c r="CE98" s="463">
        <v>0</v>
      </c>
      <c r="CF98" s="463">
        <v>0</v>
      </c>
      <c r="CG98" s="463">
        <v>0</v>
      </c>
      <c r="CH98" s="464">
        <v>0</v>
      </c>
    </row>
    <row r="99" spans="1:86" ht="24.75" customHeight="1" x14ac:dyDescent="0.25">
      <c r="A99" s="51"/>
      <c r="B99" s="72" t="s">
        <v>933</v>
      </c>
      <c r="AQ99" s="625" t="s">
        <v>946</v>
      </c>
      <c r="BX99" s="234"/>
      <c r="BY99" s="234"/>
      <c r="BZ99" s="234"/>
      <c r="CA99" s="234"/>
      <c r="CB99" s="234"/>
      <c r="CC99" s="234"/>
      <c r="CD99" s="234"/>
      <c r="CE99" s="234"/>
      <c r="CF99" s="234"/>
      <c r="CG99" s="234"/>
      <c r="CH99" s="258"/>
    </row>
    <row r="100" spans="1:86" x14ac:dyDescent="0.25">
      <c r="A100" s="479"/>
      <c r="B100" s="238" t="s">
        <v>935</v>
      </c>
      <c r="D100" s="462">
        <v>0</v>
      </c>
      <c r="E100" s="462">
        <v>0</v>
      </c>
      <c r="F100" s="462">
        <v>0</v>
      </c>
      <c r="G100" s="462">
        <v>0</v>
      </c>
      <c r="H100" s="462">
        <v>0</v>
      </c>
      <c r="I100" s="462">
        <v>0</v>
      </c>
      <c r="J100" s="462">
        <v>0</v>
      </c>
      <c r="K100" s="462">
        <v>0</v>
      </c>
      <c r="L100" s="462">
        <v>0</v>
      </c>
      <c r="M100" s="462">
        <v>0</v>
      </c>
      <c r="N100" s="462">
        <v>0</v>
      </c>
      <c r="O100" s="462">
        <v>0</v>
      </c>
      <c r="P100" s="462">
        <v>0</v>
      </c>
      <c r="Q100" s="462">
        <v>0</v>
      </c>
      <c r="R100" s="462">
        <v>0</v>
      </c>
      <c r="S100" s="462">
        <v>0</v>
      </c>
      <c r="T100" s="462">
        <v>0</v>
      </c>
      <c r="U100" s="462">
        <v>0</v>
      </c>
      <c r="V100" s="462">
        <v>0</v>
      </c>
      <c r="W100" s="462">
        <v>0</v>
      </c>
      <c r="X100" s="462">
        <v>0</v>
      </c>
      <c r="Y100" s="462">
        <v>0</v>
      </c>
      <c r="Z100" s="462">
        <v>0</v>
      </c>
      <c r="AA100" s="462">
        <v>0</v>
      </c>
      <c r="AB100" s="462">
        <v>0</v>
      </c>
      <c r="AC100" s="462">
        <v>0</v>
      </c>
      <c r="AD100" s="462">
        <v>0</v>
      </c>
      <c r="AE100" s="462">
        <v>0</v>
      </c>
      <c r="AF100" s="462">
        <v>0</v>
      </c>
      <c r="AG100" s="462">
        <v>0</v>
      </c>
      <c r="AH100" s="462">
        <v>0</v>
      </c>
      <c r="AI100" s="462">
        <v>551</v>
      </c>
      <c r="AJ100" s="462">
        <v>746</v>
      </c>
      <c r="AK100" s="462">
        <v>1179</v>
      </c>
      <c r="AL100" s="462">
        <v>1611</v>
      </c>
      <c r="AM100" s="462">
        <v>1813</v>
      </c>
      <c r="AN100" s="462">
        <v>1885</v>
      </c>
      <c r="AO100" s="462">
        <v>1892</v>
      </c>
      <c r="AP100" s="462">
        <v>1832</v>
      </c>
      <c r="AQ100" s="624">
        <v>1578</v>
      </c>
      <c r="AR100" s="462">
        <v>1249</v>
      </c>
      <c r="AS100" s="462">
        <v>1031</v>
      </c>
      <c r="AT100" s="462">
        <v>1007</v>
      </c>
      <c r="AU100" s="462">
        <v>1441</v>
      </c>
      <c r="AV100" s="462">
        <v>1753</v>
      </c>
      <c r="AW100" s="462">
        <v>1790</v>
      </c>
      <c r="AX100" s="462">
        <v>1800</v>
      </c>
      <c r="AY100" s="462">
        <v>1659</v>
      </c>
      <c r="AZ100" s="462">
        <v>1461</v>
      </c>
      <c r="BA100" s="462">
        <v>0</v>
      </c>
      <c r="BB100" s="462">
        <v>0</v>
      </c>
      <c r="BC100" s="462">
        <v>0</v>
      </c>
      <c r="BD100" s="462">
        <v>0</v>
      </c>
      <c r="BE100" s="462">
        <v>0</v>
      </c>
      <c r="BF100" s="462">
        <v>0</v>
      </c>
      <c r="BG100" s="462">
        <v>0</v>
      </c>
      <c r="BH100" s="462">
        <v>0</v>
      </c>
      <c r="BI100" s="462">
        <v>0</v>
      </c>
      <c r="BJ100" s="462">
        <v>0</v>
      </c>
      <c r="BK100" s="462">
        <v>0</v>
      </c>
      <c r="BL100" s="462">
        <v>0</v>
      </c>
      <c r="BM100" s="462">
        <v>0</v>
      </c>
      <c r="BN100" s="462">
        <v>0</v>
      </c>
      <c r="BO100" s="462">
        <v>0</v>
      </c>
      <c r="BP100" s="462">
        <v>0</v>
      </c>
      <c r="BQ100" s="462">
        <v>0</v>
      </c>
      <c r="BR100" s="462">
        <v>0</v>
      </c>
      <c r="BS100" s="462">
        <v>0</v>
      </c>
      <c r="BT100" s="462">
        <v>0</v>
      </c>
      <c r="BU100" s="462">
        <v>0</v>
      </c>
      <c r="BV100" s="462">
        <v>0</v>
      </c>
      <c r="BW100" s="462">
        <v>0</v>
      </c>
      <c r="BX100" s="463">
        <v>0</v>
      </c>
      <c r="BY100" s="463">
        <v>0</v>
      </c>
      <c r="BZ100" s="463">
        <v>0</v>
      </c>
      <c r="CA100" s="463">
        <v>0</v>
      </c>
      <c r="CB100" s="463">
        <v>0</v>
      </c>
      <c r="CC100" s="463">
        <v>0</v>
      </c>
      <c r="CD100" s="463">
        <v>0</v>
      </c>
      <c r="CE100" s="463">
        <v>0</v>
      </c>
      <c r="CF100" s="463">
        <v>0</v>
      </c>
      <c r="CG100" s="463">
        <v>0</v>
      </c>
      <c r="CH100" s="464">
        <v>0</v>
      </c>
    </row>
    <row r="101" spans="1:86" x14ac:dyDescent="0.25">
      <c r="A101" s="479"/>
      <c r="B101" s="238" t="s">
        <v>936</v>
      </c>
      <c r="D101" s="462">
        <v>0</v>
      </c>
      <c r="E101" s="462">
        <v>0</v>
      </c>
      <c r="F101" s="462">
        <v>0</v>
      </c>
      <c r="G101" s="462">
        <v>0</v>
      </c>
      <c r="H101" s="462">
        <v>0</v>
      </c>
      <c r="I101" s="462">
        <v>0</v>
      </c>
      <c r="J101" s="462">
        <v>0</v>
      </c>
      <c r="K101" s="462">
        <v>0</v>
      </c>
      <c r="L101" s="462">
        <v>0</v>
      </c>
      <c r="M101" s="462">
        <v>0</v>
      </c>
      <c r="N101" s="462">
        <v>0</v>
      </c>
      <c r="O101" s="462">
        <v>0</v>
      </c>
      <c r="P101" s="462">
        <v>0</v>
      </c>
      <c r="Q101" s="462">
        <v>0</v>
      </c>
      <c r="R101" s="462">
        <v>0</v>
      </c>
      <c r="S101" s="462">
        <v>0</v>
      </c>
      <c r="T101" s="462">
        <v>0</v>
      </c>
      <c r="U101" s="462">
        <v>0</v>
      </c>
      <c r="V101" s="462">
        <v>0</v>
      </c>
      <c r="W101" s="462">
        <v>0</v>
      </c>
      <c r="X101" s="462">
        <v>0</v>
      </c>
      <c r="Y101" s="462">
        <v>0</v>
      </c>
      <c r="Z101" s="462">
        <v>0</v>
      </c>
      <c r="AA101" s="462">
        <v>0</v>
      </c>
      <c r="AB101" s="462">
        <v>0</v>
      </c>
      <c r="AC101" s="462">
        <v>0</v>
      </c>
      <c r="AD101" s="462">
        <v>0</v>
      </c>
      <c r="AE101" s="462">
        <v>0</v>
      </c>
      <c r="AF101" s="462">
        <v>0</v>
      </c>
      <c r="AG101" s="462">
        <v>0</v>
      </c>
      <c r="AH101" s="462">
        <v>0</v>
      </c>
      <c r="AI101" s="462">
        <v>1723</v>
      </c>
      <c r="AJ101" s="462">
        <v>1694</v>
      </c>
      <c r="AK101" s="462">
        <v>1738</v>
      </c>
      <c r="AL101" s="462">
        <v>1781</v>
      </c>
      <c r="AM101" s="462">
        <v>1651</v>
      </c>
      <c r="AN101" s="462">
        <v>1683</v>
      </c>
      <c r="AO101" s="462">
        <v>1717</v>
      </c>
      <c r="AP101" s="462">
        <v>1722</v>
      </c>
      <c r="AQ101" s="624">
        <v>1727</v>
      </c>
      <c r="AR101" s="462">
        <v>1719</v>
      </c>
      <c r="AS101" s="462">
        <v>1607</v>
      </c>
      <c r="AT101" s="462">
        <v>1675</v>
      </c>
      <c r="AU101" s="462">
        <v>1575</v>
      </c>
      <c r="AV101" s="462">
        <v>1643</v>
      </c>
      <c r="AW101" s="462">
        <v>1736</v>
      </c>
      <c r="AX101" s="462">
        <v>1765</v>
      </c>
      <c r="AY101" s="462">
        <v>1781</v>
      </c>
      <c r="AZ101" s="462">
        <v>1764</v>
      </c>
      <c r="BA101" s="462">
        <v>1705</v>
      </c>
      <c r="BB101" s="462">
        <v>1643</v>
      </c>
      <c r="BC101" s="462">
        <v>1620</v>
      </c>
      <c r="BD101" s="462">
        <v>1671</v>
      </c>
      <c r="BE101" s="462">
        <v>1750</v>
      </c>
      <c r="BF101" s="462">
        <v>1776</v>
      </c>
      <c r="BG101" s="462">
        <v>911</v>
      </c>
      <c r="BH101" s="462">
        <v>12</v>
      </c>
      <c r="BI101" s="462">
        <v>11</v>
      </c>
      <c r="BJ101" s="462">
        <v>12</v>
      </c>
      <c r="BK101" s="462">
        <v>12</v>
      </c>
      <c r="BL101" s="462">
        <v>11</v>
      </c>
      <c r="BM101" s="462">
        <v>10</v>
      </c>
      <c r="BN101" s="462">
        <v>0</v>
      </c>
      <c r="BO101" s="462">
        <v>0</v>
      </c>
      <c r="BP101" s="462">
        <v>0</v>
      </c>
      <c r="BQ101" s="462">
        <v>0</v>
      </c>
      <c r="BR101" s="462">
        <v>0</v>
      </c>
      <c r="BS101" s="462">
        <v>0</v>
      </c>
      <c r="BT101" s="462">
        <v>0</v>
      </c>
      <c r="BU101" s="462">
        <v>0</v>
      </c>
      <c r="BV101" s="462">
        <v>0</v>
      </c>
      <c r="BW101" s="462">
        <v>0</v>
      </c>
      <c r="BX101" s="463">
        <v>0</v>
      </c>
      <c r="BY101" s="463">
        <v>0</v>
      </c>
      <c r="BZ101" s="463">
        <v>0</v>
      </c>
      <c r="CA101" s="463">
        <v>0</v>
      </c>
      <c r="CB101" s="463">
        <v>0</v>
      </c>
      <c r="CC101" s="463">
        <v>0</v>
      </c>
      <c r="CD101" s="463">
        <v>0</v>
      </c>
      <c r="CE101" s="463">
        <v>0</v>
      </c>
      <c r="CF101" s="463">
        <v>0</v>
      </c>
      <c r="CG101" s="463">
        <v>0</v>
      </c>
      <c r="CH101" s="464">
        <v>0</v>
      </c>
    </row>
    <row r="102" spans="1:86" x14ac:dyDescent="0.25">
      <c r="A102" s="51"/>
      <c r="B102" s="238" t="s">
        <v>827</v>
      </c>
      <c r="D102" s="462">
        <v>0</v>
      </c>
      <c r="E102" s="462">
        <v>0</v>
      </c>
      <c r="F102" s="462">
        <v>0</v>
      </c>
      <c r="G102" s="462">
        <v>0</v>
      </c>
      <c r="H102" s="462">
        <v>0</v>
      </c>
      <c r="I102" s="462">
        <v>0</v>
      </c>
      <c r="J102" s="462">
        <v>0</v>
      </c>
      <c r="K102" s="462">
        <v>0</v>
      </c>
      <c r="L102" s="462">
        <v>0</v>
      </c>
      <c r="M102" s="462">
        <v>0</v>
      </c>
      <c r="N102" s="462">
        <v>0</v>
      </c>
      <c r="O102" s="462">
        <v>0</v>
      </c>
      <c r="P102" s="462">
        <v>0</v>
      </c>
      <c r="Q102" s="462">
        <v>0</v>
      </c>
      <c r="R102" s="462">
        <v>0</v>
      </c>
      <c r="S102" s="462">
        <v>0</v>
      </c>
      <c r="T102" s="462">
        <v>0</v>
      </c>
      <c r="U102" s="462">
        <v>0</v>
      </c>
      <c r="V102" s="462">
        <v>0</v>
      </c>
      <c r="W102" s="462">
        <v>0</v>
      </c>
      <c r="X102" s="462">
        <v>0</v>
      </c>
      <c r="Y102" s="462">
        <v>0</v>
      </c>
      <c r="Z102" s="462">
        <v>0</v>
      </c>
      <c r="AA102" s="462">
        <v>0</v>
      </c>
      <c r="AB102" s="462">
        <v>0</v>
      </c>
      <c r="AC102" s="462">
        <v>0</v>
      </c>
      <c r="AD102" s="462">
        <v>0</v>
      </c>
      <c r="AE102" s="462">
        <v>0</v>
      </c>
      <c r="AF102" s="462">
        <v>0</v>
      </c>
      <c r="AG102" s="462">
        <v>0</v>
      </c>
      <c r="AH102" s="462">
        <v>0</v>
      </c>
      <c r="AI102" s="462">
        <v>207</v>
      </c>
      <c r="AJ102" s="462">
        <v>205</v>
      </c>
      <c r="AK102" s="462">
        <v>221</v>
      </c>
      <c r="AL102" s="462">
        <v>240</v>
      </c>
      <c r="AM102" s="462">
        <v>241</v>
      </c>
      <c r="AN102" s="462">
        <v>273</v>
      </c>
      <c r="AO102" s="462">
        <v>301</v>
      </c>
      <c r="AP102" s="462">
        <v>327</v>
      </c>
      <c r="AQ102" s="624">
        <v>352</v>
      </c>
      <c r="AR102" s="462">
        <v>247</v>
      </c>
      <c r="AS102" s="462">
        <v>290</v>
      </c>
      <c r="AT102" s="462">
        <v>330</v>
      </c>
      <c r="AU102" s="462">
        <v>375</v>
      </c>
      <c r="AV102" s="462">
        <v>425</v>
      </c>
      <c r="AW102" s="462">
        <v>527</v>
      </c>
      <c r="AX102" s="462">
        <v>618</v>
      </c>
      <c r="AY102" s="462">
        <v>739</v>
      </c>
      <c r="AZ102" s="462">
        <v>786</v>
      </c>
      <c r="BA102" s="462">
        <v>849</v>
      </c>
      <c r="BB102" s="462">
        <v>898</v>
      </c>
      <c r="BC102" s="462">
        <v>932</v>
      </c>
      <c r="BD102" s="462">
        <v>994</v>
      </c>
      <c r="BE102" s="462">
        <v>1048</v>
      </c>
      <c r="BF102" s="462">
        <v>1091</v>
      </c>
      <c r="BG102" s="462">
        <v>1121</v>
      </c>
      <c r="BH102" s="462">
        <v>1137</v>
      </c>
      <c r="BI102" s="462">
        <v>1139</v>
      </c>
      <c r="BJ102" s="462">
        <v>1142</v>
      </c>
      <c r="BK102" s="462">
        <v>1133</v>
      </c>
      <c r="BL102" s="462">
        <v>1128</v>
      </c>
      <c r="BM102" s="462">
        <v>1099</v>
      </c>
      <c r="BN102" s="462">
        <v>0</v>
      </c>
      <c r="BO102" s="462">
        <v>0</v>
      </c>
      <c r="BP102" s="462">
        <v>0</v>
      </c>
      <c r="BQ102" s="462">
        <v>0</v>
      </c>
      <c r="BR102" s="462">
        <v>0</v>
      </c>
      <c r="BS102" s="462">
        <v>0</v>
      </c>
      <c r="BT102" s="462">
        <v>0</v>
      </c>
      <c r="BU102" s="462">
        <v>0</v>
      </c>
      <c r="BV102" s="462">
        <v>0</v>
      </c>
      <c r="BW102" s="462">
        <v>0</v>
      </c>
      <c r="BX102" s="463">
        <v>0</v>
      </c>
      <c r="BY102" s="463">
        <v>0</v>
      </c>
      <c r="BZ102" s="463">
        <v>0</v>
      </c>
      <c r="CA102" s="463">
        <v>0</v>
      </c>
      <c r="CB102" s="463">
        <v>0</v>
      </c>
      <c r="CC102" s="463">
        <v>0</v>
      </c>
      <c r="CD102" s="463">
        <v>0</v>
      </c>
      <c r="CE102" s="463">
        <v>0</v>
      </c>
      <c r="CF102" s="463">
        <v>0</v>
      </c>
      <c r="CG102" s="463">
        <v>0</v>
      </c>
      <c r="CH102" s="464">
        <v>0</v>
      </c>
    </row>
    <row r="103" spans="1:86" x14ac:dyDescent="0.25">
      <c r="A103" s="51"/>
      <c r="B103" s="238" t="s">
        <v>937</v>
      </c>
      <c r="D103" s="462">
        <v>0</v>
      </c>
      <c r="E103" s="462">
        <v>0</v>
      </c>
      <c r="F103" s="462">
        <v>0</v>
      </c>
      <c r="G103" s="462">
        <v>0</v>
      </c>
      <c r="H103" s="462">
        <v>0</v>
      </c>
      <c r="I103" s="462">
        <v>0</v>
      </c>
      <c r="J103" s="462">
        <v>0</v>
      </c>
      <c r="K103" s="462">
        <v>0</v>
      </c>
      <c r="L103" s="462">
        <v>0</v>
      </c>
      <c r="M103" s="462">
        <v>0</v>
      </c>
      <c r="N103" s="462">
        <v>0</v>
      </c>
      <c r="O103" s="462">
        <v>0</v>
      </c>
      <c r="P103" s="462">
        <v>0</v>
      </c>
      <c r="Q103" s="462">
        <v>0</v>
      </c>
      <c r="R103" s="462">
        <v>0</v>
      </c>
      <c r="S103" s="462">
        <v>0</v>
      </c>
      <c r="T103" s="462">
        <v>0</v>
      </c>
      <c r="U103" s="462">
        <v>0</v>
      </c>
      <c r="V103" s="462">
        <v>0</v>
      </c>
      <c r="W103" s="462">
        <v>0</v>
      </c>
      <c r="X103" s="462">
        <v>0</v>
      </c>
      <c r="Y103" s="462">
        <v>0</v>
      </c>
      <c r="Z103" s="462">
        <v>0</v>
      </c>
      <c r="AA103" s="462">
        <v>0</v>
      </c>
      <c r="AB103" s="462">
        <v>0</v>
      </c>
      <c r="AC103" s="462">
        <v>0</v>
      </c>
      <c r="AD103" s="462">
        <v>0</v>
      </c>
      <c r="AE103" s="462">
        <v>0</v>
      </c>
      <c r="AF103" s="462">
        <v>0</v>
      </c>
      <c r="AG103" s="462">
        <v>0</v>
      </c>
      <c r="AH103" s="462">
        <v>0</v>
      </c>
      <c r="AI103" s="462">
        <v>306</v>
      </c>
      <c r="AJ103" s="462">
        <v>316</v>
      </c>
      <c r="AK103" s="462">
        <v>369</v>
      </c>
      <c r="AL103" s="462">
        <v>415</v>
      </c>
      <c r="AM103" s="462">
        <v>449</v>
      </c>
      <c r="AN103" s="462">
        <v>492</v>
      </c>
      <c r="AO103" s="462">
        <v>575</v>
      </c>
      <c r="AP103" s="462">
        <v>602</v>
      </c>
      <c r="AQ103" s="624">
        <v>629</v>
      </c>
      <c r="AR103" s="462">
        <v>694</v>
      </c>
      <c r="AS103" s="462">
        <v>756</v>
      </c>
      <c r="AT103" s="462">
        <v>793</v>
      </c>
      <c r="AU103" s="462">
        <v>871</v>
      </c>
      <c r="AV103" s="462">
        <v>957</v>
      </c>
      <c r="AW103" s="462">
        <v>1013</v>
      </c>
      <c r="AX103" s="462">
        <v>1039</v>
      </c>
      <c r="AY103" s="462">
        <v>1056</v>
      </c>
      <c r="AZ103" s="462">
        <v>1059</v>
      </c>
      <c r="BA103" s="462">
        <v>995</v>
      </c>
      <c r="BB103" s="462">
        <v>949</v>
      </c>
      <c r="BC103" s="462">
        <v>931</v>
      </c>
      <c r="BD103" s="462">
        <v>913</v>
      </c>
      <c r="BE103" s="462">
        <v>886</v>
      </c>
      <c r="BF103" s="462">
        <v>857</v>
      </c>
      <c r="BG103" s="462">
        <v>841</v>
      </c>
      <c r="BH103" s="462">
        <v>805</v>
      </c>
      <c r="BI103" s="462">
        <v>780</v>
      </c>
      <c r="BJ103" s="462">
        <v>771</v>
      </c>
      <c r="BK103" s="462">
        <v>750</v>
      </c>
      <c r="BL103" s="462">
        <v>735</v>
      </c>
      <c r="BM103" s="462">
        <v>693</v>
      </c>
      <c r="BN103" s="462">
        <v>0</v>
      </c>
      <c r="BO103" s="462">
        <v>0</v>
      </c>
      <c r="BP103" s="462">
        <v>0</v>
      </c>
      <c r="BQ103" s="462">
        <v>0</v>
      </c>
      <c r="BR103" s="462">
        <v>0</v>
      </c>
      <c r="BS103" s="462">
        <v>0</v>
      </c>
      <c r="BT103" s="462">
        <v>0</v>
      </c>
      <c r="BU103" s="462">
        <v>0</v>
      </c>
      <c r="BV103" s="462">
        <v>0</v>
      </c>
      <c r="BW103" s="462">
        <v>0</v>
      </c>
      <c r="BX103" s="463">
        <v>0</v>
      </c>
      <c r="BY103" s="463">
        <v>0</v>
      </c>
      <c r="BZ103" s="463">
        <v>0</v>
      </c>
      <c r="CA103" s="463">
        <v>0</v>
      </c>
      <c r="CB103" s="463">
        <v>0</v>
      </c>
      <c r="CC103" s="463">
        <v>0</v>
      </c>
      <c r="CD103" s="463">
        <v>0</v>
      </c>
      <c r="CE103" s="463">
        <v>0</v>
      </c>
      <c r="CF103" s="463">
        <v>0</v>
      </c>
      <c r="CG103" s="463">
        <v>0</v>
      </c>
      <c r="CH103" s="464">
        <v>0</v>
      </c>
    </row>
    <row r="104" spans="1:86" x14ac:dyDescent="0.25">
      <c r="A104" s="51"/>
      <c r="B104" s="238" t="s">
        <v>947</v>
      </c>
      <c r="D104" s="462">
        <v>0</v>
      </c>
      <c r="E104" s="462">
        <v>0</v>
      </c>
      <c r="F104" s="462">
        <v>0</v>
      </c>
      <c r="G104" s="462">
        <v>0</v>
      </c>
      <c r="H104" s="462">
        <v>0</v>
      </c>
      <c r="I104" s="462">
        <v>0</v>
      </c>
      <c r="J104" s="462">
        <v>0</v>
      </c>
      <c r="K104" s="462">
        <v>0</v>
      </c>
      <c r="L104" s="462">
        <v>0</v>
      </c>
      <c r="M104" s="462">
        <v>0</v>
      </c>
      <c r="N104" s="462">
        <v>0</v>
      </c>
      <c r="O104" s="462">
        <v>0</v>
      </c>
      <c r="P104" s="462">
        <v>0</v>
      </c>
      <c r="Q104" s="462">
        <v>0</v>
      </c>
      <c r="R104" s="462">
        <v>0</v>
      </c>
      <c r="S104" s="462">
        <v>0</v>
      </c>
      <c r="T104" s="462">
        <v>0</v>
      </c>
      <c r="U104" s="462">
        <v>0</v>
      </c>
      <c r="V104" s="462">
        <v>0</v>
      </c>
      <c r="W104" s="462">
        <v>0</v>
      </c>
      <c r="X104" s="462">
        <v>0</v>
      </c>
      <c r="Y104" s="462">
        <v>0</v>
      </c>
      <c r="Z104" s="462">
        <v>0</v>
      </c>
      <c r="AA104" s="462">
        <v>0</v>
      </c>
      <c r="AB104" s="462">
        <v>0</v>
      </c>
      <c r="AC104" s="462">
        <v>0</v>
      </c>
      <c r="AD104" s="462">
        <v>0</v>
      </c>
      <c r="AE104" s="462">
        <v>0</v>
      </c>
      <c r="AF104" s="462">
        <v>0</v>
      </c>
      <c r="AG104" s="462">
        <v>0</v>
      </c>
      <c r="AH104" s="462">
        <v>0</v>
      </c>
      <c r="AI104" s="462">
        <v>51</v>
      </c>
      <c r="AJ104" s="462">
        <v>49</v>
      </c>
      <c r="AK104" s="462">
        <v>77</v>
      </c>
      <c r="AL104" s="462">
        <v>110</v>
      </c>
      <c r="AM104" s="462">
        <v>182</v>
      </c>
      <c r="AN104" s="462">
        <v>208</v>
      </c>
      <c r="AO104" s="462">
        <v>224</v>
      </c>
      <c r="AP104" s="462">
        <v>228</v>
      </c>
      <c r="AQ104" s="624">
        <v>231</v>
      </c>
      <c r="AR104" s="462">
        <v>180</v>
      </c>
      <c r="AS104" s="462">
        <v>293</v>
      </c>
      <c r="AT104" s="462">
        <v>319</v>
      </c>
      <c r="AU104" s="462">
        <v>331</v>
      </c>
      <c r="AV104" s="462">
        <v>401</v>
      </c>
      <c r="AW104" s="462">
        <v>446</v>
      </c>
      <c r="AX104" s="462">
        <v>425</v>
      </c>
      <c r="AY104" s="462">
        <v>422</v>
      </c>
      <c r="AZ104" s="462">
        <v>444</v>
      </c>
      <c r="BA104" s="462">
        <v>394</v>
      </c>
      <c r="BB104" s="462">
        <v>345</v>
      </c>
      <c r="BC104" s="462">
        <v>339</v>
      </c>
      <c r="BD104" s="462">
        <v>323</v>
      </c>
      <c r="BE104" s="462">
        <v>301</v>
      </c>
      <c r="BF104" s="462">
        <v>265</v>
      </c>
      <c r="BG104" s="462">
        <v>256</v>
      </c>
      <c r="BH104" s="462">
        <v>233</v>
      </c>
      <c r="BI104" s="462">
        <v>212</v>
      </c>
      <c r="BJ104" s="462">
        <v>211</v>
      </c>
      <c r="BK104" s="462">
        <v>222</v>
      </c>
      <c r="BL104" s="462">
        <v>214</v>
      </c>
      <c r="BM104" s="462">
        <v>133</v>
      </c>
      <c r="BN104" s="462">
        <v>0</v>
      </c>
      <c r="BO104" s="462">
        <v>0</v>
      </c>
      <c r="BP104" s="462">
        <v>0</v>
      </c>
      <c r="BQ104" s="462">
        <v>0</v>
      </c>
      <c r="BR104" s="462">
        <v>0</v>
      </c>
      <c r="BS104" s="462">
        <v>0</v>
      </c>
      <c r="BT104" s="462">
        <v>0</v>
      </c>
      <c r="BU104" s="462">
        <v>0</v>
      </c>
      <c r="BV104" s="462">
        <v>0</v>
      </c>
      <c r="BW104" s="462">
        <v>0</v>
      </c>
      <c r="BX104" s="463">
        <v>0</v>
      </c>
      <c r="BY104" s="463">
        <v>0</v>
      </c>
      <c r="BZ104" s="463">
        <v>0</v>
      </c>
      <c r="CA104" s="463">
        <v>0</v>
      </c>
      <c r="CB104" s="463">
        <v>0</v>
      </c>
      <c r="CC104" s="463">
        <v>0</v>
      </c>
      <c r="CD104" s="463">
        <v>0</v>
      </c>
      <c r="CE104" s="463">
        <v>0</v>
      </c>
      <c r="CF104" s="463">
        <v>0</v>
      </c>
      <c r="CG104" s="463">
        <v>0</v>
      </c>
      <c r="CH104" s="464">
        <v>0</v>
      </c>
    </row>
    <row r="105" spans="1:86" ht="15.6" thickBot="1" x14ac:dyDescent="0.3">
      <c r="A105" s="137"/>
      <c r="B105" s="631"/>
      <c r="C105" s="482"/>
      <c r="D105" s="496"/>
      <c r="E105" s="496"/>
      <c r="F105" s="496"/>
      <c r="G105" s="496"/>
      <c r="H105" s="496"/>
      <c r="I105" s="496"/>
      <c r="J105" s="496"/>
      <c r="K105" s="496"/>
      <c r="L105" s="496"/>
      <c r="M105" s="496"/>
      <c r="N105" s="496"/>
      <c r="O105" s="496"/>
      <c r="P105" s="496"/>
      <c r="Q105" s="496"/>
      <c r="R105" s="496"/>
      <c r="S105" s="496"/>
      <c r="T105" s="496"/>
      <c r="U105" s="496"/>
      <c r="V105" s="496"/>
      <c r="W105" s="496"/>
      <c r="X105" s="496"/>
      <c r="Y105" s="496"/>
      <c r="Z105" s="496"/>
      <c r="AA105" s="496"/>
      <c r="AB105" s="496"/>
      <c r="AC105" s="496"/>
      <c r="AD105" s="496"/>
      <c r="AE105" s="496"/>
      <c r="AF105" s="496"/>
      <c r="AG105" s="496"/>
      <c r="AH105" s="496"/>
      <c r="AI105" s="496"/>
      <c r="AJ105" s="496"/>
      <c r="AK105" s="496"/>
      <c r="AL105" s="496"/>
      <c r="AM105" s="496"/>
      <c r="AN105" s="496"/>
      <c r="AO105" s="496"/>
      <c r="AP105" s="496"/>
      <c r="AQ105" s="496"/>
      <c r="AR105" s="496"/>
      <c r="AS105" s="496"/>
      <c r="AT105" s="496"/>
      <c r="AU105" s="496"/>
      <c r="AV105" s="496"/>
      <c r="AW105" s="496"/>
      <c r="AX105" s="496"/>
      <c r="AY105" s="496"/>
      <c r="AZ105" s="496"/>
      <c r="BA105" s="496"/>
      <c r="BB105" s="496"/>
      <c r="BC105" s="496"/>
      <c r="BD105" s="496"/>
      <c r="BE105" s="496"/>
      <c r="BF105" s="496"/>
      <c r="BG105" s="496"/>
      <c r="BH105" s="496"/>
      <c r="BI105" s="496"/>
      <c r="BJ105" s="496"/>
      <c r="BK105" s="496"/>
      <c r="BL105" s="496"/>
      <c r="BM105" s="496"/>
      <c r="BN105" s="496"/>
      <c r="BO105" s="496"/>
      <c r="BP105" s="496"/>
      <c r="BQ105" s="496"/>
      <c r="BR105" s="496"/>
      <c r="BS105" s="496"/>
      <c r="BT105" s="496"/>
      <c r="BU105" s="496"/>
      <c r="BV105" s="496"/>
      <c r="BW105" s="496"/>
      <c r="BX105" s="496"/>
      <c r="BY105" s="496"/>
      <c r="BZ105" s="496"/>
      <c r="CA105" s="496"/>
      <c r="CB105" s="496"/>
      <c r="CC105" s="496"/>
      <c r="CD105" s="496"/>
      <c r="CE105" s="496"/>
      <c r="CF105" s="496"/>
      <c r="CG105" s="496"/>
      <c r="CH105" s="497"/>
    </row>
    <row r="149" spans="86:86" x14ac:dyDescent="0.25">
      <c r="CH149" s="455"/>
    </row>
  </sheetData>
  <hyperlinks>
    <hyperlink ref="B1" location="Notes!A1" display="Information relating to this table can be found in the 'Notes' tab" xr:uid="{3301C7F9-6EA4-4326-9EB5-F129F9EEB3F1}"/>
    <hyperlink ref="A1" location="Contents!A1" display="Contents page" xr:uid="{1B1DD559-BEE8-43E8-A383-431A5FF27E64}"/>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9ADFA-37E0-4489-ADCD-A74F9FC8F607}">
  <dimension ref="A1:CH149"/>
  <sheetViews>
    <sheetView zoomScale="80" zoomScaleNormal="80" workbookViewId="0">
      <pane xSplit="2" ySplit="3" topLeftCell="BP4"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413" bestFit="1" customWidth="1"/>
    <col min="2" max="2" width="75.5546875" style="413" customWidth="1"/>
    <col min="3" max="3" width="25.5546875" style="413" hidden="1" customWidth="1" outlineLevel="1"/>
    <col min="4" max="25" width="12.5546875" style="456" hidden="1" customWidth="1" outlineLevel="1"/>
    <col min="26" max="26" width="12.5546875" style="456" customWidth="1" collapsed="1"/>
    <col min="27" max="75" width="12.5546875" style="456"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142"/>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c r="BM1" s="411"/>
      <c r="BN1" s="411"/>
      <c r="BO1" s="411"/>
      <c r="BP1" s="411"/>
      <c r="BQ1" s="411"/>
      <c r="BR1" s="411"/>
      <c r="BS1" s="411"/>
      <c r="BT1" s="411"/>
      <c r="BU1" s="411"/>
      <c r="BV1" s="485"/>
      <c r="BW1" s="485"/>
      <c r="BX1" s="485"/>
    </row>
    <row r="2" spans="1:86" ht="15.75" customHeight="1" x14ac:dyDescent="0.3">
      <c r="A2" s="17" t="s">
        <v>48</v>
      </c>
      <c r="B2" s="46" t="s">
        <v>948</v>
      </c>
      <c r="C2" s="415"/>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19"/>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6.25" customHeight="1" x14ac:dyDescent="0.3">
      <c r="A4" s="110"/>
      <c r="B4" s="123" t="s">
        <v>276</v>
      </c>
      <c r="C4" s="123"/>
      <c r="D4" s="457">
        <f>SUM(D5:D6)</f>
        <v>0</v>
      </c>
      <c r="E4" s="457">
        <f t="shared" ref="E4:BP4" si="0">SUM(E5:E6)</f>
        <v>0</v>
      </c>
      <c r="F4" s="457">
        <f t="shared" si="0"/>
        <v>0</v>
      </c>
      <c r="G4" s="457">
        <f t="shared" si="0"/>
        <v>0</v>
      </c>
      <c r="H4" s="457">
        <f t="shared" si="0"/>
        <v>0</v>
      </c>
      <c r="I4" s="457">
        <f t="shared" si="0"/>
        <v>0</v>
      </c>
      <c r="J4" s="457">
        <f t="shared" si="0"/>
        <v>0</v>
      </c>
      <c r="K4" s="457">
        <f t="shared" si="0"/>
        <v>0</v>
      </c>
      <c r="L4" s="457">
        <f t="shared" si="0"/>
        <v>0</v>
      </c>
      <c r="M4" s="457">
        <f t="shared" si="0"/>
        <v>0</v>
      </c>
      <c r="N4" s="457">
        <f t="shared" si="0"/>
        <v>0</v>
      </c>
      <c r="O4" s="457">
        <f t="shared" si="0"/>
        <v>0</v>
      </c>
      <c r="P4" s="457">
        <f t="shared" si="0"/>
        <v>0</v>
      </c>
      <c r="Q4" s="457">
        <f t="shared" si="0"/>
        <v>0</v>
      </c>
      <c r="R4" s="457">
        <f t="shared" si="0"/>
        <v>0</v>
      </c>
      <c r="S4" s="457">
        <f t="shared" si="0"/>
        <v>0</v>
      </c>
      <c r="T4" s="457">
        <f t="shared" si="0"/>
        <v>0</v>
      </c>
      <c r="U4" s="457">
        <f t="shared" si="0"/>
        <v>0</v>
      </c>
      <c r="V4" s="457">
        <f t="shared" si="0"/>
        <v>0</v>
      </c>
      <c r="W4" s="457">
        <f t="shared" si="0"/>
        <v>0</v>
      </c>
      <c r="X4" s="457">
        <f t="shared" si="0"/>
        <v>0</v>
      </c>
      <c r="Y4" s="457">
        <f t="shared" si="0"/>
        <v>0</v>
      </c>
      <c r="Z4" s="457">
        <f t="shared" si="0"/>
        <v>40</v>
      </c>
      <c r="AA4" s="457">
        <f t="shared" si="0"/>
        <v>42</v>
      </c>
      <c r="AB4" s="457">
        <f t="shared" si="0"/>
        <v>42</v>
      </c>
      <c r="AC4" s="457">
        <f t="shared" si="0"/>
        <v>42</v>
      </c>
      <c r="AD4" s="457">
        <f t="shared" si="0"/>
        <v>47</v>
      </c>
      <c r="AE4" s="457">
        <f t="shared" si="0"/>
        <v>55</v>
      </c>
      <c r="AF4" s="457">
        <f t="shared" si="0"/>
        <v>81</v>
      </c>
      <c r="AG4" s="457">
        <f t="shared" si="0"/>
        <v>92</v>
      </c>
      <c r="AH4" s="457">
        <f t="shared" si="0"/>
        <v>105</v>
      </c>
      <c r="AI4" s="457">
        <f t="shared" si="0"/>
        <v>125</v>
      </c>
      <c r="AJ4" s="457">
        <f t="shared" si="0"/>
        <v>149</v>
      </c>
      <c r="AK4" s="457">
        <f t="shared" si="0"/>
        <v>158</v>
      </c>
      <c r="AL4" s="457">
        <f t="shared" si="0"/>
        <v>152</v>
      </c>
      <c r="AM4" s="457">
        <f t="shared" si="0"/>
        <v>141</v>
      </c>
      <c r="AN4" s="457">
        <f t="shared" si="0"/>
        <v>161</v>
      </c>
      <c r="AO4" s="457">
        <f t="shared" si="0"/>
        <v>164</v>
      </c>
      <c r="AP4" s="457">
        <f t="shared" si="0"/>
        <v>168.30699999999999</v>
      </c>
      <c r="AQ4" s="457">
        <f t="shared" si="0"/>
        <v>243.74600000000001</v>
      </c>
      <c r="AR4" s="457">
        <f t="shared" si="0"/>
        <v>276.87</v>
      </c>
      <c r="AS4" s="457">
        <f t="shared" si="0"/>
        <v>316.30900000000003</v>
      </c>
      <c r="AT4" s="457">
        <f t="shared" si="0"/>
        <v>347.66500000000002</v>
      </c>
      <c r="AU4" s="457">
        <f t="shared" si="0"/>
        <v>438.95100000000002</v>
      </c>
      <c r="AV4" s="457">
        <f t="shared" si="0"/>
        <v>465.5</v>
      </c>
      <c r="AW4" s="457">
        <f t="shared" si="0"/>
        <v>449</v>
      </c>
      <c r="AX4" s="457">
        <f t="shared" si="0"/>
        <v>507</v>
      </c>
      <c r="AY4" s="457">
        <f t="shared" si="0"/>
        <v>552.85699999999997</v>
      </c>
      <c r="AZ4" s="457">
        <f t="shared" si="0"/>
        <v>373.52500000000003</v>
      </c>
      <c r="BA4" s="457">
        <f t="shared" si="0"/>
        <v>537.76300000000003</v>
      </c>
      <c r="BB4" s="457">
        <f t="shared" si="0"/>
        <v>591.26400000000001</v>
      </c>
      <c r="BC4" s="457">
        <f t="shared" si="0"/>
        <v>673.26800000000003</v>
      </c>
      <c r="BD4" s="457">
        <f t="shared" si="0"/>
        <v>692.71299999999997</v>
      </c>
      <c r="BE4" s="457">
        <f t="shared" si="0"/>
        <v>691.73578498647475</v>
      </c>
      <c r="BF4" s="457">
        <f t="shared" si="0"/>
        <v>792.49211571442549</v>
      </c>
      <c r="BG4" s="457">
        <f t="shared" si="0"/>
        <v>1162.6198373672</v>
      </c>
      <c r="BH4" s="457">
        <f t="shared" si="0"/>
        <v>1440.9349999999999</v>
      </c>
      <c r="BI4" s="457">
        <f t="shared" si="0"/>
        <v>1347.2803274026728</v>
      </c>
      <c r="BJ4" s="457">
        <f t="shared" si="0"/>
        <v>1488.3439635451134</v>
      </c>
      <c r="BK4" s="457">
        <f t="shared" si="0"/>
        <v>1869.8748913673235</v>
      </c>
      <c r="BL4" s="457">
        <f t="shared" si="0"/>
        <v>2270.3184372708433</v>
      </c>
      <c r="BM4" s="457">
        <f t="shared" si="0"/>
        <v>2370.7199062365353</v>
      </c>
      <c r="BN4" s="457">
        <f t="shared" si="0"/>
        <v>2477.7295703651862</v>
      </c>
      <c r="BO4" s="457">
        <f t="shared" si="0"/>
        <v>2560.4041284890704</v>
      </c>
      <c r="BP4" s="457">
        <f t="shared" si="0"/>
        <v>2640.3124609216825</v>
      </c>
      <c r="BQ4" s="457">
        <f t="shared" ref="BQ4:CG4" si="1">SUM(BQ5:BQ6)</f>
        <v>2635.9920389899999</v>
      </c>
      <c r="BR4" s="457">
        <f t="shared" si="1"/>
        <v>2676.5560417199999</v>
      </c>
      <c r="BS4" s="457">
        <f t="shared" si="1"/>
        <v>2791.9409708199996</v>
      </c>
      <c r="BT4" s="457">
        <f t="shared" si="1"/>
        <v>2728.4577738399998</v>
      </c>
      <c r="BU4" s="457">
        <f t="shared" si="1"/>
        <v>2733.4229097900002</v>
      </c>
      <c r="BV4" s="457">
        <f t="shared" si="1"/>
        <v>2833.64452364</v>
      </c>
      <c r="BW4" s="457">
        <f t="shared" si="1"/>
        <v>2931.32425564</v>
      </c>
      <c r="BX4" s="458">
        <f t="shared" si="1"/>
        <v>2869.7453445000001</v>
      </c>
      <c r="BY4" s="458">
        <f t="shared" si="1"/>
        <v>2965.39539741</v>
      </c>
      <c r="BZ4" s="458">
        <f t="shared" si="1"/>
        <v>3048.6032029300004</v>
      </c>
      <c r="CA4" s="458">
        <f t="shared" si="1"/>
        <v>3293.19739949</v>
      </c>
      <c r="CB4" s="458">
        <f t="shared" si="1"/>
        <v>3534.5522163000005</v>
      </c>
      <c r="CC4" s="458">
        <f t="shared" si="1"/>
        <v>3573.6699152968658</v>
      </c>
      <c r="CD4" s="458">
        <f t="shared" si="1"/>
        <v>3720.3726462849022</v>
      </c>
      <c r="CE4" s="458">
        <f t="shared" si="1"/>
        <v>3831.0821444829317</v>
      </c>
      <c r="CF4" s="458">
        <f t="shared" si="1"/>
        <v>3933.4250698617252</v>
      </c>
      <c r="CG4" s="459">
        <f t="shared" si="1"/>
        <v>4046.2575023343657</v>
      </c>
      <c r="CH4" s="460">
        <f>SUM(CH5:CH6)</f>
        <v>4159.1554003284955</v>
      </c>
    </row>
    <row r="5" spans="1:86" s="287" customFormat="1" ht="25.5" customHeight="1" x14ac:dyDescent="0.3">
      <c r="A5" s="467"/>
      <c r="B5" s="272" t="s">
        <v>412</v>
      </c>
      <c r="C5" s="272"/>
      <c r="D5" s="458">
        <v>0</v>
      </c>
      <c r="E5" s="458">
        <v>0</v>
      </c>
      <c r="F5" s="458">
        <v>0</v>
      </c>
      <c r="G5" s="458">
        <v>0</v>
      </c>
      <c r="H5" s="458">
        <v>0</v>
      </c>
      <c r="I5" s="458">
        <v>0</v>
      </c>
      <c r="J5" s="458">
        <v>0</v>
      </c>
      <c r="K5" s="458">
        <v>0</v>
      </c>
      <c r="L5" s="458">
        <v>0</v>
      </c>
      <c r="M5" s="458">
        <v>0</v>
      </c>
      <c r="N5" s="458">
        <v>0</v>
      </c>
      <c r="O5" s="458">
        <v>0</v>
      </c>
      <c r="P5" s="458">
        <v>0</v>
      </c>
      <c r="Q5" s="458">
        <v>0</v>
      </c>
      <c r="R5" s="458">
        <v>0</v>
      </c>
      <c r="S5" s="458">
        <v>0</v>
      </c>
      <c r="T5" s="458">
        <v>0</v>
      </c>
      <c r="U5" s="458">
        <v>0</v>
      </c>
      <c r="V5" s="458">
        <v>0</v>
      </c>
      <c r="W5" s="458">
        <v>0</v>
      </c>
      <c r="X5" s="458">
        <v>0</v>
      </c>
      <c r="Y5" s="458">
        <v>0</v>
      </c>
      <c r="Z5" s="458">
        <v>40</v>
      </c>
      <c r="AA5" s="458">
        <v>42</v>
      </c>
      <c r="AB5" s="458">
        <v>42</v>
      </c>
      <c r="AC5" s="458">
        <v>42</v>
      </c>
      <c r="AD5" s="458">
        <v>47</v>
      </c>
      <c r="AE5" s="458">
        <v>55</v>
      </c>
      <c r="AF5" s="458">
        <v>81</v>
      </c>
      <c r="AG5" s="458">
        <v>92</v>
      </c>
      <c r="AH5" s="458">
        <v>105</v>
      </c>
      <c r="AI5" s="458">
        <v>125</v>
      </c>
      <c r="AJ5" s="458">
        <v>149</v>
      </c>
      <c r="AK5" s="458">
        <v>158</v>
      </c>
      <c r="AL5" s="458">
        <v>152</v>
      </c>
      <c r="AM5" s="458">
        <v>141</v>
      </c>
      <c r="AN5" s="458">
        <v>161</v>
      </c>
      <c r="AO5" s="458">
        <v>164</v>
      </c>
      <c r="AP5" s="458">
        <v>168.30699999999999</v>
      </c>
      <c r="AQ5" s="458">
        <v>50.746000000000002</v>
      </c>
      <c r="AR5" s="458">
        <v>26.87</v>
      </c>
      <c r="AS5" s="458">
        <v>30.309000000000001</v>
      </c>
      <c r="AT5" s="458">
        <v>33.664999999999999</v>
      </c>
      <c r="AU5" s="458">
        <v>30.951000000000001</v>
      </c>
      <c r="AV5" s="458">
        <v>31.5</v>
      </c>
      <c r="AW5" s="458">
        <v>33</v>
      </c>
      <c r="AX5" s="458">
        <v>27</v>
      </c>
      <c r="AY5" s="458">
        <v>28.556999999999999</v>
      </c>
      <c r="AZ5" s="458">
        <v>32.725000000000001</v>
      </c>
      <c r="BA5" s="458">
        <v>35.762999999999998</v>
      </c>
      <c r="BB5" s="458">
        <v>38.264000000000003</v>
      </c>
      <c r="BC5" s="458">
        <v>38.268000000000001</v>
      </c>
      <c r="BD5" s="458">
        <v>44.713000000000001</v>
      </c>
      <c r="BE5" s="458">
        <v>55.794706500000004</v>
      </c>
      <c r="BF5" s="458">
        <v>68.735896129999986</v>
      </c>
      <c r="BG5" s="458">
        <v>127.61983736719999</v>
      </c>
      <c r="BH5" s="458">
        <v>149.76499999999999</v>
      </c>
      <c r="BI5" s="458">
        <v>163.62538309999999</v>
      </c>
      <c r="BJ5" s="458">
        <v>175.38975154999997</v>
      </c>
      <c r="BK5" s="458">
        <v>246.68661228606564</v>
      </c>
      <c r="BL5" s="458">
        <v>320.89652102000002</v>
      </c>
      <c r="BM5" s="458">
        <v>344.51753750999995</v>
      </c>
      <c r="BN5" s="458">
        <v>343.25488572749998</v>
      </c>
      <c r="BO5" s="458">
        <v>365.53661895000005</v>
      </c>
      <c r="BP5" s="458">
        <v>395.77258469999998</v>
      </c>
      <c r="BQ5" s="458">
        <v>399.99203899000008</v>
      </c>
      <c r="BR5" s="458">
        <v>416.55604172</v>
      </c>
      <c r="BS5" s="458">
        <v>440.94097081999979</v>
      </c>
      <c r="BT5" s="458">
        <v>436.45777384000002</v>
      </c>
      <c r="BU5" s="458">
        <v>427.42290979000001</v>
      </c>
      <c r="BV5" s="458">
        <v>427.6445236400001</v>
      </c>
      <c r="BW5" s="458">
        <v>419.32425563999999</v>
      </c>
      <c r="BX5" s="458">
        <v>383.74534449999987</v>
      </c>
      <c r="BY5" s="458">
        <v>362.39539741000004</v>
      </c>
      <c r="BZ5" s="458">
        <v>389.60320293000024</v>
      </c>
      <c r="CA5" s="458">
        <v>412.19739949000007</v>
      </c>
      <c r="CB5" s="458">
        <v>402.5522163</v>
      </c>
      <c r="CC5" s="458">
        <v>378.8690337763187</v>
      </c>
      <c r="CD5" s="458">
        <v>403.53103759182926</v>
      </c>
      <c r="CE5" s="458">
        <v>422.60194661846072</v>
      </c>
      <c r="CF5" s="458">
        <v>435.02217335115233</v>
      </c>
      <c r="CG5" s="458">
        <v>448.8126546852601</v>
      </c>
      <c r="CH5" s="466">
        <v>462.55228189963697</v>
      </c>
    </row>
    <row r="6" spans="1:86" ht="25.5" customHeight="1" x14ac:dyDescent="0.3">
      <c r="B6" s="272" t="s">
        <v>179</v>
      </c>
      <c r="C6" s="72"/>
      <c r="D6" s="458">
        <v>0</v>
      </c>
      <c r="E6" s="458">
        <v>0</v>
      </c>
      <c r="F6" s="458">
        <v>0</v>
      </c>
      <c r="G6" s="458">
        <v>0</v>
      </c>
      <c r="H6" s="458">
        <v>0</v>
      </c>
      <c r="I6" s="458">
        <v>0</v>
      </c>
      <c r="J6" s="458">
        <v>0</v>
      </c>
      <c r="K6" s="458">
        <v>0</v>
      </c>
      <c r="L6" s="458">
        <v>0</v>
      </c>
      <c r="M6" s="458">
        <v>0</v>
      </c>
      <c r="N6" s="458">
        <v>0</v>
      </c>
      <c r="O6" s="458">
        <v>0</v>
      </c>
      <c r="P6" s="458">
        <v>0</v>
      </c>
      <c r="Q6" s="458">
        <v>0</v>
      </c>
      <c r="R6" s="458">
        <v>0</v>
      </c>
      <c r="S6" s="458">
        <v>0</v>
      </c>
      <c r="T6" s="458">
        <v>0</v>
      </c>
      <c r="U6" s="458">
        <v>0</v>
      </c>
      <c r="V6" s="458">
        <v>0</v>
      </c>
      <c r="W6" s="458">
        <v>0</v>
      </c>
      <c r="X6" s="458">
        <v>0</v>
      </c>
      <c r="Y6" s="458">
        <v>0</v>
      </c>
      <c r="Z6" s="458">
        <v>0</v>
      </c>
      <c r="AA6" s="458">
        <v>0</v>
      </c>
      <c r="AB6" s="458">
        <v>0</v>
      </c>
      <c r="AC6" s="458">
        <v>0</v>
      </c>
      <c r="AD6" s="458">
        <v>0</v>
      </c>
      <c r="AE6" s="458">
        <v>0</v>
      </c>
      <c r="AF6" s="458">
        <v>0</v>
      </c>
      <c r="AG6" s="458">
        <v>0</v>
      </c>
      <c r="AH6" s="458">
        <v>0</v>
      </c>
      <c r="AI6" s="458">
        <v>0</v>
      </c>
      <c r="AJ6" s="458">
        <v>0</v>
      </c>
      <c r="AK6" s="458">
        <v>0</v>
      </c>
      <c r="AL6" s="458">
        <v>0</v>
      </c>
      <c r="AM6" s="458">
        <v>0</v>
      </c>
      <c r="AN6" s="458">
        <v>0</v>
      </c>
      <c r="AO6" s="458">
        <v>0</v>
      </c>
      <c r="AP6" s="458">
        <v>0</v>
      </c>
      <c r="AQ6" s="458">
        <v>193</v>
      </c>
      <c r="AR6" s="458">
        <v>250</v>
      </c>
      <c r="AS6" s="458">
        <v>286</v>
      </c>
      <c r="AT6" s="458">
        <v>314</v>
      </c>
      <c r="AU6" s="458">
        <v>408</v>
      </c>
      <c r="AV6" s="458">
        <v>434</v>
      </c>
      <c r="AW6" s="458">
        <v>416</v>
      </c>
      <c r="AX6" s="458">
        <v>480</v>
      </c>
      <c r="AY6" s="458">
        <v>524.29999999999995</v>
      </c>
      <c r="AZ6" s="458">
        <v>340.8</v>
      </c>
      <c r="BA6" s="458">
        <v>502</v>
      </c>
      <c r="BB6" s="458">
        <v>553</v>
      </c>
      <c r="BC6" s="458">
        <v>635</v>
      </c>
      <c r="BD6" s="458">
        <v>648</v>
      </c>
      <c r="BE6" s="458">
        <v>635.94107848647479</v>
      </c>
      <c r="BF6" s="458">
        <v>723.75621958442548</v>
      </c>
      <c r="BG6" s="458">
        <v>1035</v>
      </c>
      <c r="BH6" s="458">
        <v>1291.17</v>
      </c>
      <c r="BI6" s="458">
        <v>1183.6549443026729</v>
      </c>
      <c r="BJ6" s="458">
        <v>1312.9542119951134</v>
      </c>
      <c r="BK6" s="458">
        <v>1623.1882790812579</v>
      </c>
      <c r="BL6" s="458">
        <v>1949.4219162508432</v>
      </c>
      <c r="BM6" s="458">
        <v>2026.2023687265355</v>
      </c>
      <c r="BN6" s="458">
        <v>2134.4746846376861</v>
      </c>
      <c r="BO6" s="458">
        <v>2194.8675095390704</v>
      </c>
      <c r="BP6" s="458">
        <v>2244.5398762216823</v>
      </c>
      <c r="BQ6" s="458">
        <v>2236</v>
      </c>
      <c r="BR6" s="458">
        <v>2260</v>
      </c>
      <c r="BS6" s="458">
        <v>2351</v>
      </c>
      <c r="BT6" s="458">
        <v>2292</v>
      </c>
      <c r="BU6" s="458">
        <v>2306</v>
      </c>
      <c r="BV6" s="458">
        <v>2406</v>
      </c>
      <c r="BW6" s="458">
        <v>2512</v>
      </c>
      <c r="BX6" s="458">
        <v>2486</v>
      </c>
      <c r="BY6" s="458">
        <v>2603</v>
      </c>
      <c r="BZ6" s="458">
        <v>2659</v>
      </c>
      <c r="CA6" s="458">
        <v>2881</v>
      </c>
      <c r="CB6" s="458">
        <v>3132.0000000000005</v>
      </c>
      <c r="CC6" s="458">
        <v>3194.8008815205471</v>
      </c>
      <c r="CD6" s="458">
        <v>3316.8416086930729</v>
      </c>
      <c r="CE6" s="458">
        <v>3408.4801978644709</v>
      </c>
      <c r="CF6" s="458">
        <v>3498.4028965105731</v>
      </c>
      <c r="CG6" s="458">
        <v>3597.4448476491057</v>
      </c>
      <c r="CH6" s="466">
        <v>3696.6031184288581</v>
      </c>
    </row>
    <row r="7" spans="1:86" s="414" customFormat="1" ht="15.6" thickBot="1" x14ac:dyDescent="0.3">
      <c r="B7" s="632"/>
      <c r="C7" s="487"/>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9"/>
    </row>
    <row r="8" spans="1:86" ht="26.25" customHeight="1" x14ac:dyDescent="0.3">
      <c r="A8" s="472"/>
      <c r="B8" s="123" t="s">
        <v>948</v>
      </c>
      <c r="D8" s="49" t="s">
        <v>297</v>
      </c>
      <c r="E8" s="49" t="s">
        <v>298</v>
      </c>
      <c r="F8" s="49" t="s">
        <v>299</v>
      </c>
      <c r="G8" s="49" t="s">
        <v>300</v>
      </c>
      <c r="H8" s="49" t="s">
        <v>301</v>
      </c>
      <c r="I8" s="49" t="s">
        <v>302</v>
      </c>
      <c r="J8" s="49" t="s">
        <v>303</v>
      </c>
      <c r="K8" s="49" t="s">
        <v>304</v>
      </c>
      <c r="L8" s="49" t="s">
        <v>305</v>
      </c>
      <c r="M8" s="49" t="s">
        <v>306</v>
      </c>
      <c r="N8" s="49" t="s">
        <v>307</v>
      </c>
      <c r="O8" s="49" t="s">
        <v>308</v>
      </c>
      <c r="P8" s="49" t="s">
        <v>309</v>
      </c>
      <c r="Q8" s="49" t="s">
        <v>310</v>
      </c>
      <c r="R8" s="49" t="s">
        <v>311</v>
      </c>
      <c r="S8" s="49" t="s">
        <v>312</v>
      </c>
      <c r="T8" s="49" t="s">
        <v>313</v>
      </c>
      <c r="U8" s="49" t="s">
        <v>314</v>
      </c>
      <c r="V8" s="49" t="s">
        <v>315</v>
      </c>
      <c r="W8" s="49" t="s">
        <v>316</v>
      </c>
      <c r="X8" s="49" t="s">
        <v>317</v>
      </c>
      <c r="Y8" s="49" t="s">
        <v>318</v>
      </c>
      <c r="Z8" s="49" t="s">
        <v>319</v>
      </c>
      <c r="AA8" s="49" t="s">
        <v>320</v>
      </c>
      <c r="AB8" s="49" t="s">
        <v>321</v>
      </c>
      <c r="AC8" s="49" t="s">
        <v>322</v>
      </c>
      <c r="AD8" s="49" t="s">
        <v>323</v>
      </c>
      <c r="AE8" s="49" t="s">
        <v>324</v>
      </c>
      <c r="AF8" s="49" t="s">
        <v>325</v>
      </c>
      <c r="AG8" s="49" t="s">
        <v>326</v>
      </c>
      <c r="AH8" s="49" t="s">
        <v>327</v>
      </c>
      <c r="AI8" s="49" t="s">
        <v>328</v>
      </c>
      <c r="AJ8" s="49" t="s">
        <v>329</v>
      </c>
      <c r="AK8" s="49" t="s">
        <v>330</v>
      </c>
      <c r="AL8" s="49" t="s">
        <v>331</v>
      </c>
      <c r="AM8" s="49" t="s">
        <v>332</v>
      </c>
      <c r="AN8" s="49" t="s">
        <v>333</v>
      </c>
      <c r="AO8" s="49" t="s">
        <v>334</v>
      </c>
      <c r="AP8" s="49" t="s">
        <v>335</v>
      </c>
      <c r="AQ8" s="49" t="s">
        <v>336</v>
      </c>
      <c r="AR8" s="49" t="s">
        <v>337</v>
      </c>
      <c r="AS8" s="49" t="s">
        <v>338</v>
      </c>
      <c r="AT8" s="49" t="s">
        <v>339</v>
      </c>
      <c r="AU8" s="49" t="s">
        <v>340</v>
      </c>
      <c r="AV8" s="49" t="s">
        <v>341</v>
      </c>
      <c r="AW8" s="49" t="s">
        <v>342</v>
      </c>
      <c r="AX8" s="49" t="s">
        <v>343</v>
      </c>
      <c r="AY8" s="49" t="s">
        <v>226</v>
      </c>
      <c r="AZ8" s="49" t="s">
        <v>227</v>
      </c>
      <c r="BA8" s="49" t="s">
        <v>228</v>
      </c>
      <c r="BB8" s="49" t="s">
        <v>229</v>
      </c>
      <c r="BC8" s="49" t="s">
        <v>230</v>
      </c>
      <c r="BD8" s="49" t="s">
        <v>231</v>
      </c>
      <c r="BE8" s="49" t="s">
        <v>232</v>
      </c>
      <c r="BF8" s="49" t="s">
        <v>233</v>
      </c>
      <c r="BG8" s="49" t="s">
        <v>234</v>
      </c>
      <c r="BH8" s="49" t="s">
        <v>235</v>
      </c>
      <c r="BI8" s="49" t="s">
        <v>236</v>
      </c>
      <c r="BJ8" s="49" t="s">
        <v>237</v>
      </c>
      <c r="BK8" s="49" t="s">
        <v>238</v>
      </c>
      <c r="BL8" s="49" t="s">
        <v>239</v>
      </c>
      <c r="BM8" s="49" t="s">
        <v>240</v>
      </c>
      <c r="BN8" s="49" t="s">
        <v>241</v>
      </c>
      <c r="BO8" s="49" t="s">
        <v>242</v>
      </c>
      <c r="BP8" s="49" t="s">
        <v>243</v>
      </c>
      <c r="BQ8" s="49" t="s">
        <v>244</v>
      </c>
      <c r="BR8" s="49" t="s">
        <v>245</v>
      </c>
      <c r="BS8" s="49" t="s">
        <v>246</v>
      </c>
      <c r="BT8" s="49" t="s">
        <v>247</v>
      </c>
      <c r="BU8" s="49" t="s">
        <v>248</v>
      </c>
      <c r="BV8" s="49" t="s">
        <v>249</v>
      </c>
      <c r="BW8" s="49" t="s">
        <v>250</v>
      </c>
      <c r="BX8" s="49" t="s">
        <v>251</v>
      </c>
      <c r="BY8" s="49" t="s">
        <v>252</v>
      </c>
      <c r="BZ8" s="49" t="s">
        <v>253</v>
      </c>
      <c r="CA8" s="49" t="s">
        <v>254</v>
      </c>
      <c r="CB8" s="49" t="s">
        <v>255</v>
      </c>
      <c r="CC8" s="49" t="s">
        <v>256</v>
      </c>
      <c r="CD8" s="49" t="s">
        <v>257</v>
      </c>
      <c r="CE8" s="49" t="s">
        <v>258</v>
      </c>
      <c r="CF8" s="49" t="s">
        <v>259</v>
      </c>
      <c r="CG8" s="49" t="s">
        <v>260</v>
      </c>
      <c r="CH8" s="50" t="s">
        <v>261</v>
      </c>
    </row>
    <row r="9" spans="1:86" ht="15.6" x14ac:dyDescent="0.3">
      <c r="A9" s="472"/>
      <c r="B9" s="443" t="s">
        <v>462</v>
      </c>
      <c r="C9" s="473"/>
      <c r="D9" s="323" t="s">
        <v>263</v>
      </c>
      <c r="E9" s="323" t="s">
        <v>263</v>
      </c>
      <c r="F9" s="323" t="s">
        <v>263</v>
      </c>
      <c r="G9" s="323" t="s">
        <v>263</v>
      </c>
      <c r="H9" s="323" t="s">
        <v>263</v>
      </c>
      <c r="I9" s="323" t="s">
        <v>263</v>
      </c>
      <c r="J9" s="323" t="s">
        <v>263</v>
      </c>
      <c r="K9" s="323" t="s">
        <v>263</v>
      </c>
      <c r="L9" s="323" t="s">
        <v>263</v>
      </c>
      <c r="M9" s="323" t="s">
        <v>263</v>
      </c>
      <c r="N9" s="323" t="s">
        <v>263</v>
      </c>
      <c r="O9" s="323" t="s">
        <v>263</v>
      </c>
      <c r="P9" s="323" t="s">
        <v>263</v>
      </c>
      <c r="Q9" s="323" t="s">
        <v>263</v>
      </c>
      <c r="R9" s="323" t="s">
        <v>263</v>
      </c>
      <c r="S9" s="323" t="s">
        <v>263</v>
      </c>
      <c r="T9" s="323" t="s">
        <v>263</v>
      </c>
      <c r="U9" s="323" t="s">
        <v>263</v>
      </c>
      <c r="V9" s="323" t="s">
        <v>263</v>
      </c>
      <c r="W9" s="323" t="s">
        <v>263</v>
      </c>
      <c r="X9" s="323" t="s">
        <v>263</v>
      </c>
      <c r="Y9" s="323" t="s">
        <v>263</v>
      </c>
      <c r="Z9" s="323" t="s">
        <v>263</v>
      </c>
      <c r="AA9" s="323" t="s">
        <v>263</v>
      </c>
      <c r="AB9" s="323" t="s">
        <v>263</v>
      </c>
      <c r="AC9" s="323" t="s">
        <v>263</v>
      </c>
      <c r="AD9" s="323" t="s">
        <v>263</v>
      </c>
      <c r="AE9" s="323" t="s">
        <v>263</v>
      </c>
      <c r="AF9" s="323" t="s">
        <v>263</v>
      </c>
      <c r="AG9" s="323" t="s">
        <v>263</v>
      </c>
      <c r="AH9" s="323" t="s">
        <v>263</v>
      </c>
      <c r="AI9" s="323" t="s">
        <v>263</v>
      </c>
      <c r="AJ9" s="323" t="s">
        <v>263</v>
      </c>
      <c r="AK9" s="323" t="s">
        <v>263</v>
      </c>
      <c r="AL9" s="323" t="s">
        <v>263</v>
      </c>
      <c r="AM9" s="323" t="s">
        <v>263</v>
      </c>
      <c r="AN9" s="323" t="s">
        <v>263</v>
      </c>
      <c r="AO9" s="323" t="s">
        <v>263</v>
      </c>
      <c r="AP9" s="323" t="s">
        <v>263</v>
      </c>
      <c r="AQ9" s="323" t="s">
        <v>263</v>
      </c>
      <c r="AR9" s="323" t="s">
        <v>263</v>
      </c>
      <c r="AS9" s="323" t="s">
        <v>263</v>
      </c>
      <c r="AT9" s="323" t="s">
        <v>263</v>
      </c>
      <c r="AU9" s="323" t="s">
        <v>263</v>
      </c>
      <c r="AV9" s="323" t="s">
        <v>263</v>
      </c>
      <c r="AW9" s="323" t="s">
        <v>263</v>
      </c>
      <c r="AX9" s="323" t="s">
        <v>263</v>
      </c>
      <c r="AY9" s="323" t="s">
        <v>263</v>
      </c>
      <c r="AZ9" s="323" t="s">
        <v>263</v>
      </c>
      <c r="BA9" s="323" t="s">
        <v>263</v>
      </c>
      <c r="BB9" s="323" t="s">
        <v>263</v>
      </c>
      <c r="BC9" s="323" t="s">
        <v>263</v>
      </c>
      <c r="BD9" s="323" t="s">
        <v>263</v>
      </c>
      <c r="BE9" s="323" t="s">
        <v>263</v>
      </c>
      <c r="BF9" s="323" t="s">
        <v>263</v>
      </c>
      <c r="BG9" s="323" t="s">
        <v>263</v>
      </c>
      <c r="BH9" s="323" t="s">
        <v>263</v>
      </c>
      <c r="BI9" s="323" t="s">
        <v>263</v>
      </c>
      <c r="BJ9" s="323" t="s">
        <v>263</v>
      </c>
      <c r="BK9" s="323" t="s">
        <v>263</v>
      </c>
      <c r="BL9" s="323" t="s">
        <v>263</v>
      </c>
      <c r="BM9" s="323" t="s">
        <v>263</v>
      </c>
      <c r="BN9" s="323" t="s">
        <v>263</v>
      </c>
      <c r="BO9" s="323" t="s">
        <v>263</v>
      </c>
      <c r="BP9" s="323" t="s">
        <v>263</v>
      </c>
      <c r="BQ9" s="323" t="s">
        <v>263</v>
      </c>
      <c r="BR9" s="323" t="s">
        <v>263</v>
      </c>
      <c r="BS9" s="323" t="s">
        <v>263</v>
      </c>
      <c r="BT9" s="323" t="s">
        <v>263</v>
      </c>
      <c r="BU9" s="323" t="s">
        <v>263</v>
      </c>
      <c r="BV9" s="323" t="s">
        <v>263</v>
      </c>
      <c r="BW9" s="323" t="s">
        <v>263</v>
      </c>
      <c r="BX9" s="323" t="s">
        <v>263</v>
      </c>
      <c r="BY9" s="323" t="s">
        <v>263</v>
      </c>
      <c r="BZ9" s="323" t="s">
        <v>263</v>
      </c>
      <c r="CA9" s="323" t="s">
        <v>263</v>
      </c>
      <c r="CB9" s="323" t="s">
        <v>263</v>
      </c>
      <c r="CC9" s="323" t="s">
        <v>264</v>
      </c>
      <c r="CD9" s="323" t="s">
        <v>264</v>
      </c>
      <c r="CE9" s="323" t="s">
        <v>264</v>
      </c>
      <c r="CF9" s="323" t="s">
        <v>264</v>
      </c>
      <c r="CG9" s="323" t="s">
        <v>264</v>
      </c>
      <c r="CH9" s="324" t="s">
        <v>264</v>
      </c>
    </row>
    <row r="10" spans="1:86" s="287" customFormat="1" ht="26.25" customHeight="1" x14ac:dyDescent="0.3">
      <c r="A10" s="461"/>
      <c r="B10" s="123" t="s">
        <v>276</v>
      </c>
      <c r="C10" s="123"/>
      <c r="D10" s="457">
        <f t="shared" ref="D10:AG10" si="2">SUM(D11:D12)</f>
        <v>0</v>
      </c>
      <c r="E10" s="457">
        <f t="shared" si="2"/>
        <v>0</v>
      </c>
      <c r="F10" s="457">
        <f t="shared" si="2"/>
        <v>0</v>
      </c>
      <c r="G10" s="457">
        <f t="shared" si="2"/>
        <v>0</v>
      </c>
      <c r="H10" s="457">
        <f t="shared" si="2"/>
        <v>0</v>
      </c>
      <c r="I10" s="457">
        <f t="shared" si="2"/>
        <v>0</v>
      </c>
      <c r="J10" s="457">
        <f t="shared" si="2"/>
        <v>0</v>
      </c>
      <c r="K10" s="457">
        <f t="shared" si="2"/>
        <v>0</v>
      </c>
      <c r="L10" s="457">
        <f t="shared" si="2"/>
        <v>0</v>
      </c>
      <c r="M10" s="457">
        <f t="shared" si="2"/>
        <v>0</v>
      </c>
      <c r="N10" s="457">
        <f t="shared" si="2"/>
        <v>0</v>
      </c>
      <c r="O10" s="457">
        <f t="shared" si="2"/>
        <v>0</v>
      </c>
      <c r="P10" s="457">
        <f t="shared" si="2"/>
        <v>0</v>
      </c>
      <c r="Q10" s="457">
        <f t="shared" si="2"/>
        <v>0</v>
      </c>
      <c r="R10" s="457">
        <f t="shared" si="2"/>
        <v>0</v>
      </c>
      <c r="S10" s="457">
        <f t="shared" si="2"/>
        <v>0</v>
      </c>
      <c r="T10" s="457">
        <f t="shared" si="2"/>
        <v>0</v>
      </c>
      <c r="U10" s="457">
        <f t="shared" si="2"/>
        <v>0</v>
      </c>
      <c r="V10" s="457">
        <f t="shared" si="2"/>
        <v>0</v>
      </c>
      <c r="W10" s="457">
        <f t="shared" si="2"/>
        <v>0</v>
      </c>
      <c r="X10" s="457">
        <f t="shared" si="2"/>
        <v>0</v>
      </c>
      <c r="Y10" s="457">
        <f t="shared" si="2"/>
        <v>0</v>
      </c>
      <c r="Z10" s="457">
        <f t="shared" si="2"/>
        <v>712.92377670613496</v>
      </c>
      <c r="AA10" s="457">
        <f t="shared" si="2"/>
        <v>695.88893758526115</v>
      </c>
      <c r="AB10" s="457">
        <f t="shared" si="2"/>
        <v>641.35848185232101</v>
      </c>
      <c r="AC10" s="457">
        <f t="shared" si="2"/>
        <v>589.54474546787185</v>
      </c>
      <c r="AD10" s="457">
        <f t="shared" si="2"/>
        <v>548.28058763086767</v>
      </c>
      <c r="AE10" s="457">
        <f t="shared" si="2"/>
        <v>515.55235274847962</v>
      </c>
      <c r="AF10" s="457">
        <f t="shared" si="2"/>
        <v>666.30779485766948</v>
      </c>
      <c r="AG10" s="457">
        <f t="shared" si="2"/>
        <v>665.35341946553876</v>
      </c>
      <c r="AH10" s="457">
        <f>SUM(AH11:AH12)</f>
        <v>682.52810021698951</v>
      </c>
      <c r="AI10" s="457">
        <f t="shared" ref="AI10:CG10" si="3">SUM(AI11:AI12)</f>
        <v>695.21523760705691</v>
      </c>
      <c r="AJ10" s="457">
        <f t="shared" si="3"/>
        <v>695.88621878917604</v>
      </c>
      <c r="AK10" s="457">
        <f t="shared" si="3"/>
        <v>667.60179738042075</v>
      </c>
      <c r="AL10" s="457">
        <f t="shared" si="3"/>
        <v>598.16852040068227</v>
      </c>
      <c r="AM10" s="457">
        <f t="shared" si="3"/>
        <v>529.67879380367947</v>
      </c>
      <c r="AN10" s="457">
        <f t="shared" si="3"/>
        <v>571.39894662935774</v>
      </c>
      <c r="AO10" s="457">
        <f t="shared" si="3"/>
        <v>551.98439844952816</v>
      </c>
      <c r="AP10" s="457">
        <f t="shared" si="3"/>
        <v>544.36745100647192</v>
      </c>
      <c r="AQ10" s="457">
        <f t="shared" si="3"/>
        <v>744.99644703418244</v>
      </c>
      <c r="AR10" s="457">
        <f t="shared" si="3"/>
        <v>792.28964274489113</v>
      </c>
      <c r="AS10" s="457">
        <f t="shared" si="3"/>
        <v>837.44013837819136</v>
      </c>
      <c r="AT10" s="457">
        <f t="shared" si="3"/>
        <v>849.21056561976047</v>
      </c>
      <c r="AU10" s="457">
        <f t="shared" si="3"/>
        <v>1011.3600033820195</v>
      </c>
      <c r="AV10" s="457">
        <f t="shared" si="3"/>
        <v>1043.9120701295008</v>
      </c>
      <c r="AW10" s="457">
        <f t="shared" si="3"/>
        <v>979.04955541868787</v>
      </c>
      <c r="AX10" s="457">
        <f t="shared" si="3"/>
        <v>1087.4785544494853</v>
      </c>
      <c r="AY10" s="457">
        <f t="shared" si="3"/>
        <v>1149.4586269011495</v>
      </c>
      <c r="AZ10" s="457">
        <f t="shared" si="3"/>
        <v>751.19393009039936</v>
      </c>
      <c r="BA10" s="457">
        <f t="shared" si="3"/>
        <v>1078.698661022434</v>
      </c>
      <c r="BB10" s="457">
        <f t="shared" si="3"/>
        <v>1169.5819740563286</v>
      </c>
      <c r="BC10" s="457">
        <f t="shared" si="3"/>
        <v>1315.5275348515925</v>
      </c>
      <c r="BD10" s="457">
        <f t="shared" si="3"/>
        <v>1341.5639605274839</v>
      </c>
      <c r="BE10" s="457">
        <f t="shared" si="3"/>
        <v>1313.3423897620996</v>
      </c>
      <c r="BF10" s="457">
        <f t="shared" si="3"/>
        <v>1474.3251570549398</v>
      </c>
      <c r="BG10" s="457">
        <f t="shared" si="3"/>
        <v>2111.1076571501462</v>
      </c>
      <c r="BH10" s="457">
        <f t="shared" si="3"/>
        <v>2540.7361432830489</v>
      </c>
      <c r="BI10" s="457">
        <f t="shared" si="3"/>
        <v>2312.0910242708774</v>
      </c>
      <c r="BJ10" s="457">
        <f t="shared" si="3"/>
        <v>2479.6440359714175</v>
      </c>
      <c r="BK10" s="457">
        <f t="shared" si="3"/>
        <v>3055.5235031976963</v>
      </c>
      <c r="BL10" s="457">
        <f t="shared" si="3"/>
        <v>3576.5751523010099</v>
      </c>
      <c r="BM10" s="457">
        <f t="shared" si="3"/>
        <v>3687.0560273150504</v>
      </c>
      <c r="BN10" s="457">
        <f t="shared" si="3"/>
        <v>3789.0139416711977</v>
      </c>
      <c r="BO10" s="457">
        <f t="shared" si="3"/>
        <v>3833.6035168249068</v>
      </c>
      <c r="BP10" s="457">
        <f t="shared" si="3"/>
        <v>3885.8720786035547</v>
      </c>
      <c r="BQ10" s="457">
        <f t="shared" si="3"/>
        <v>3800.4547712164699</v>
      </c>
      <c r="BR10" s="457">
        <f t="shared" si="3"/>
        <v>3805.1449603203009</v>
      </c>
      <c r="BS10" s="457">
        <f t="shared" si="3"/>
        <v>3941.8202488860943</v>
      </c>
      <c r="BT10" s="457">
        <f t="shared" si="3"/>
        <v>3776.4835936142658</v>
      </c>
      <c r="BU10" s="457">
        <f t="shared" si="3"/>
        <v>3736.049265803138</v>
      </c>
      <c r="BV10" s="457">
        <f t="shared" si="3"/>
        <v>3786.7196213377229</v>
      </c>
      <c r="BW10" s="457">
        <f t="shared" si="3"/>
        <v>3816.5511460626722</v>
      </c>
      <c r="BX10" s="458">
        <f t="shared" si="3"/>
        <v>3550.8139387981346</v>
      </c>
      <c r="BY10" s="458">
        <f t="shared" si="3"/>
        <v>3660.4122699372865</v>
      </c>
      <c r="BZ10" s="458">
        <f t="shared" si="3"/>
        <v>3515.9843015262395</v>
      </c>
      <c r="CA10" s="458">
        <f t="shared" si="3"/>
        <v>3607.6788862358435</v>
      </c>
      <c r="CB10" s="458">
        <f t="shared" si="3"/>
        <v>3722.2205272164833</v>
      </c>
      <c r="CC10" s="458">
        <f t="shared" si="3"/>
        <v>3645.3485110476336</v>
      </c>
      <c r="CD10" s="458">
        <f t="shared" si="3"/>
        <v>3720.3726462849022</v>
      </c>
      <c r="CE10" s="458">
        <f t="shared" si="3"/>
        <v>3758.1005731087635</v>
      </c>
      <c r="CF10" s="458">
        <f t="shared" si="3"/>
        <v>3787.8387278194386</v>
      </c>
      <c r="CG10" s="458">
        <f t="shared" si="3"/>
        <v>3825.1795429520134</v>
      </c>
      <c r="CH10" s="466">
        <f>SUM(CH11:CH12)</f>
        <v>3854.209553893475</v>
      </c>
    </row>
    <row r="11" spans="1:86" ht="25.5" customHeight="1" x14ac:dyDescent="0.3">
      <c r="B11" s="272" t="s">
        <v>412</v>
      </c>
      <c r="C11" s="72"/>
      <c r="D11" s="457">
        <v>0</v>
      </c>
      <c r="E11" s="457">
        <v>0</v>
      </c>
      <c r="F11" s="457">
        <v>0</v>
      </c>
      <c r="G11" s="457">
        <v>0</v>
      </c>
      <c r="H11" s="457">
        <v>0</v>
      </c>
      <c r="I11" s="457">
        <v>0</v>
      </c>
      <c r="J11" s="457">
        <v>0</v>
      </c>
      <c r="K11" s="457">
        <v>0</v>
      </c>
      <c r="L11" s="457">
        <v>0</v>
      </c>
      <c r="M11" s="457">
        <v>0</v>
      </c>
      <c r="N11" s="457">
        <v>0</v>
      </c>
      <c r="O11" s="457">
        <v>0</v>
      </c>
      <c r="P11" s="457">
        <v>0</v>
      </c>
      <c r="Q11" s="457">
        <v>0</v>
      </c>
      <c r="R11" s="457">
        <v>0</v>
      </c>
      <c r="S11" s="457">
        <v>0</v>
      </c>
      <c r="T11" s="457">
        <v>0</v>
      </c>
      <c r="U11" s="457">
        <v>0</v>
      </c>
      <c r="V11" s="457">
        <v>0</v>
      </c>
      <c r="W11" s="457">
        <v>0</v>
      </c>
      <c r="X11" s="457">
        <v>0</v>
      </c>
      <c r="Y11" s="457">
        <v>0</v>
      </c>
      <c r="Z11" s="457">
        <v>712.92377670613496</v>
      </c>
      <c r="AA11" s="457">
        <v>695.88893758526115</v>
      </c>
      <c r="AB11" s="457">
        <v>641.35848185232101</v>
      </c>
      <c r="AC11" s="457">
        <v>589.54474546787185</v>
      </c>
      <c r="AD11" s="457">
        <v>548.28058763086767</v>
      </c>
      <c r="AE11" s="457">
        <v>515.55235274847962</v>
      </c>
      <c r="AF11" s="457">
        <v>666.30779485766948</v>
      </c>
      <c r="AG11" s="457">
        <v>665.35341946553876</v>
      </c>
      <c r="AH11" s="457">
        <v>682.52810021698951</v>
      </c>
      <c r="AI11" s="457">
        <v>695.21523760705691</v>
      </c>
      <c r="AJ11" s="457">
        <v>695.88621878917604</v>
      </c>
      <c r="AK11" s="457">
        <v>667.60179738042075</v>
      </c>
      <c r="AL11" s="457">
        <v>598.16852040068227</v>
      </c>
      <c r="AM11" s="457">
        <v>529.67879380367947</v>
      </c>
      <c r="AN11" s="457">
        <v>571.39894662935774</v>
      </c>
      <c r="AO11" s="457">
        <v>551.98439844952816</v>
      </c>
      <c r="AP11" s="457">
        <v>544.36745100647192</v>
      </c>
      <c r="AQ11" s="457">
        <v>155.10240045455771</v>
      </c>
      <c r="AR11" s="457">
        <v>76.891041646098259</v>
      </c>
      <c r="AS11" s="457">
        <v>80.244233183705177</v>
      </c>
      <c r="AT11" s="457">
        <v>82.23051987283516</v>
      </c>
      <c r="AU11" s="457">
        <v>71.312295597178007</v>
      </c>
      <c r="AV11" s="457">
        <v>70.640666399740653</v>
      </c>
      <c r="AW11" s="457">
        <v>71.956871556384641</v>
      </c>
      <c r="AX11" s="457">
        <v>57.913059112694484</v>
      </c>
      <c r="AY11" s="457">
        <v>59.37356316084653</v>
      </c>
      <c r="AZ11" s="457">
        <v>65.813054982151982</v>
      </c>
      <c r="BA11" s="457">
        <v>71.736992344481322</v>
      </c>
      <c r="BB11" s="457">
        <v>75.690190262372411</v>
      </c>
      <c r="BC11" s="457">
        <v>74.773504315815899</v>
      </c>
      <c r="BD11" s="457">
        <v>86.59480819194296</v>
      </c>
      <c r="BE11" s="457">
        <v>105.93286448556036</v>
      </c>
      <c r="BF11" s="457">
        <v>127.87390416599652</v>
      </c>
      <c r="BG11" s="457">
        <v>231.73457669556288</v>
      </c>
      <c r="BH11" s="457">
        <v>264.07391624104196</v>
      </c>
      <c r="BI11" s="457">
        <v>280.80034415534294</v>
      </c>
      <c r="BJ11" s="457">
        <v>292.20674928230972</v>
      </c>
      <c r="BK11" s="457">
        <v>403.1054404998805</v>
      </c>
      <c r="BL11" s="457">
        <v>505.5284336763072</v>
      </c>
      <c r="BM11" s="457">
        <v>535.81001275198571</v>
      </c>
      <c r="BN11" s="457">
        <v>524.91505252389572</v>
      </c>
      <c r="BO11" s="457">
        <v>547.30518996700164</v>
      </c>
      <c r="BP11" s="457">
        <v>582.47713447734566</v>
      </c>
      <c r="BQ11" s="457">
        <v>576.69053265070079</v>
      </c>
      <c r="BR11" s="457">
        <v>592.1998636065349</v>
      </c>
      <c r="BS11" s="457">
        <v>622.54541392803173</v>
      </c>
      <c r="BT11" s="457">
        <v>604.10523410534643</v>
      </c>
      <c r="BU11" s="457">
        <v>584.20270152453395</v>
      </c>
      <c r="BV11" s="457">
        <v>571.47955402148557</v>
      </c>
      <c r="BW11" s="457">
        <v>545.95545523683711</v>
      </c>
      <c r="BX11" s="458">
        <v>474.81854820707133</v>
      </c>
      <c r="BY11" s="458">
        <v>447.33210296574737</v>
      </c>
      <c r="BZ11" s="458">
        <v>449.33323694263527</v>
      </c>
      <c r="CA11" s="458">
        <v>451.55988989050275</v>
      </c>
      <c r="CB11" s="458">
        <v>423.92586983956772</v>
      </c>
      <c r="CC11" s="458">
        <v>386.46816882745861</v>
      </c>
      <c r="CD11" s="458">
        <v>403.53103759182926</v>
      </c>
      <c r="CE11" s="458">
        <v>414.55143948579257</v>
      </c>
      <c r="CF11" s="458">
        <v>418.92086576282543</v>
      </c>
      <c r="CG11" s="458">
        <v>424.29059058391454</v>
      </c>
      <c r="CH11" s="466">
        <v>428.63832977532002</v>
      </c>
    </row>
    <row r="12" spans="1:86" s="414" customFormat="1" ht="34.5" customHeight="1" thickBot="1" x14ac:dyDescent="0.3">
      <c r="A12" s="633"/>
      <c r="B12" s="634" t="s">
        <v>179</v>
      </c>
      <c r="C12" s="635"/>
      <c r="D12" s="636">
        <v>0</v>
      </c>
      <c r="E12" s="636">
        <v>0</v>
      </c>
      <c r="F12" s="636">
        <v>0</v>
      </c>
      <c r="G12" s="636">
        <v>0</v>
      </c>
      <c r="H12" s="636">
        <v>0</v>
      </c>
      <c r="I12" s="636">
        <v>0</v>
      </c>
      <c r="J12" s="636">
        <v>0</v>
      </c>
      <c r="K12" s="636">
        <v>0</v>
      </c>
      <c r="L12" s="636">
        <v>0</v>
      </c>
      <c r="M12" s="636">
        <v>0</v>
      </c>
      <c r="N12" s="636">
        <v>0</v>
      </c>
      <c r="O12" s="636">
        <v>0</v>
      </c>
      <c r="P12" s="636">
        <v>0</v>
      </c>
      <c r="Q12" s="636">
        <v>0</v>
      </c>
      <c r="R12" s="636">
        <v>0</v>
      </c>
      <c r="S12" s="636">
        <v>0</v>
      </c>
      <c r="T12" s="636">
        <v>0</v>
      </c>
      <c r="U12" s="636">
        <v>0</v>
      </c>
      <c r="V12" s="636">
        <v>0</v>
      </c>
      <c r="W12" s="636">
        <v>0</v>
      </c>
      <c r="X12" s="636">
        <v>0</v>
      </c>
      <c r="Y12" s="636">
        <v>0</v>
      </c>
      <c r="Z12" s="636">
        <v>0</v>
      </c>
      <c r="AA12" s="636">
        <v>0</v>
      </c>
      <c r="AB12" s="636">
        <v>0</v>
      </c>
      <c r="AC12" s="636">
        <v>0</v>
      </c>
      <c r="AD12" s="636">
        <v>0</v>
      </c>
      <c r="AE12" s="636">
        <v>0</v>
      </c>
      <c r="AF12" s="636">
        <v>0</v>
      </c>
      <c r="AG12" s="636">
        <v>0</v>
      </c>
      <c r="AH12" s="636">
        <v>0</v>
      </c>
      <c r="AI12" s="636">
        <v>0</v>
      </c>
      <c r="AJ12" s="636">
        <v>0</v>
      </c>
      <c r="AK12" s="636">
        <v>0</v>
      </c>
      <c r="AL12" s="636">
        <v>0</v>
      </c>
      <c r="AM12" s="636">
        <v>0</v>
      </c>
      <c r="AN12" s="636">
        <v>0</v>
      </c>
      <c r="AO12" s="636">
        <v>0</v>
      </c>
      <c r="AP12" s="636">
        <v>0</v>
      </c>
      <c r="AQ12" s="636">
        <v>589.89404657962473</v>
      </c>
      <c r="AR12" s="636">
        <v>715.39860109879282</v>
      </c>
      <c r="AS12" s="636">
        <v>757.19590519448616</v>
      </c>
      <c r="AT12" s="636">
        <v>766.98004574692527</v>
      </c>
      <c r="AU12" s="636">
        <v>940.04770778484146</v>
      </c>
      <c r="AV12" s="636">
        <v>973.27140372976021</v>
      </c>
      <c r="AW12" s="636">
        <v>907.09268386230326</v>
      </c>
      <c r="AX12" s="636">
        <v>1029.5654953367907</v>
      </c>
      <c r="AY12" s="636">
        <v>1090.085063740303</v>
      </c>
      <c r="AZ12" s="636">
        <v>685.38087510824744</v>
      </c>
      <c r="BA12" s="636">
        <v>1006.9616686779527</v>
      </c>
      <c r="BB12" s="636">
        <v>1093.8917837939562</v>
      </c>
      <c r="BC12" s="636">
        <v>1240.7540305357766</v>
      </c>
      <c r="BD12" s="636">
        <v>1254.9691523355409</v>
      </c>
      <c r="BE12" s="636">
        <v>1207.4095252765392</v>
      </c>
      <c r="BF12" s="636">
        <v>1346.4512528889434</v>
      </c>
      <c r="BG12" s="636">
        <v>1879.3730804545833</v>
      </c>
      <c r="BH12" s="636">
        <v>2276.6622270420071</v>
      </c>
      <c r="BI12" s="636">
        <v>2031.2906801155343</v>
      </c>
      <c r="BJ12" s="636">
        <v>2187.4372866891076</v>
      </c>
      <c r="BK12" s="636">
        <v>2652.4180626978159</v>
      </c>
      <c r="BL12" s="636">
        <v>3071.0467186247029</v>
      </c>
      <c r="BM12" s="636">
        <v>3151.2460145630648</v>
      </c>
      <c r="BN12" s="636">
        <v>3264.0988891473021</v>
      </c>
      <c r="BO12" s="636">
        <v>3286.2983268579051</v>
      </c>
      <c r="BP12" s="636">
        <v>3303.3949441262089</v>
      </c>
      <c r="BQ12" s="636">
        <v>3223.7642385657691</v>
      </c>
      <c r="BR12" s="636">
        <v>3212.9450967137659</v>
      </c>
      <c r="BS12" s="636">
        <v>3319.2748349580625</v>
      </c>
      <c r="BT12" s="636">
        <v>3172.3783595089194</v>
      </c>
      <c r="BU12" s="636">
        <v>3151.8465642786041</v>
      </c>
      <c r="BV12" s="636">
        <v>3215.2400673162374</v>
      </c>
      <c r="BW12" s="636">
        <v>3270.5956908258349</v>
      </c>
      <c r="BX12" s="589">
        <v>3075.9953905910634</v>
      </c>
      <c r="BY12" s="589">
        <v>3213.0801669715393</v>
      </c>
      <c r="BZ12" s="589">
        <v>3066.6510645836042</v>
      </c>
      <c r="CA12" s="589">
        <v>3156.1189963453407</v>
      </c>
      <c r="CB12" s="589">
        <v>3298.2946573769154</v>
      </c>
      <c r="CC12" s="589">
        <v>3258.880342220175</v>
      </c>
      <c r="CD12" s="589">
        <v>3316.8416086930729</v>
      </c>
      <c r="CE12" s="589">
        <v>3343.5491336229711</v>
      </c>
      <c r="CF12" s="589">
        <v>3368.9178620566131</v>
      </c>
      <c r="CG12" s="589">
        <v>3400.8889523680987</v>
      </c>
      <c r="CH12" s="590">
        <v>3425.571224118155</v>
      </c>
    </row>
    <row r="13" spans="1:86" ht="41.25" customHeight="1" x14ac:dyDescent="0.3">
      <c r="A13" s="490"/>
      <c r="B13" s="475" t="s">
        <v>949</v>
      </c>
      <c r="C13" s="491"/>
      <c r="D13" s="477" t="s">
        <v>680</v>
      </c>
      <c r="E13" s="477" t="s">
        <v>681</v>
      </c>
      <c r="F13" s="477" t="s">
        <v>682</v>
      </c>
      <c r="G13" s="477" t="s">
        <v>683</v>
      </c>
      <c r="H13" s="477" t="s">
        <v>684</v>
      </c>
      <c r="I13" s="477" t="s">
        <v>685</v>
      </c>
      <c r="J13" s="477" t="s">
        <v>686</v>
      </c>
      <c r="K13" s="477" t="s">
        <v>687</v>
      </c>
      <c r="L13" s="477" t="s">
        <v>688</v>
      </c>
      <c r="M13" s="477" t="s">
        <v>689</v>
      </c>
      <c r="N13" s="477" t="s">
        <v>690</v>
      </c>
      <c r="O13" s="477" t="s">
        <v>691</v>
      </c>
      <c r="P13" s="477" t="s">
        <v>692</v>
      </c>
      <c r="Q13" s="477" t="s">
        <v>693</v>
      </c>
      <c r="R13" s="477" t="s">
        <v>694</v>
      </c>
      <c r="S13" s="477" t="s">
        <v>695</v>
      </c>
      <c r="T13" s="477" t="s">
        <v>696</v>
      </c>
      <c r="U13" s="477" t="s">
        <v>697</v>
      </c>
      <c r="V13" s="477" t="s">
        <v>698</v>
      </c>
      <c r="W13" s="477" t="s">
        <v>699</v>
      </c>
      <c r="X13" s="477" t="s">
        <v>700</v>
      </c>
      <c r="Y13" s="477" t="s">
        <v>701</v>
      </c>
      <c r="Z13" s="477" t="s">
        <v>702</v>
      </c>
      <c r="AA13" s="477" t="s">
        <v>703</v>
      </c>
      <c r="AB13" s="477" t="s">
        <v>704</v>
      </c>
      <c r="AC13" s="477" t="s">
        <v>705</v>
      </c>
      <c r="AD13" s="477" t="s">
        <v>706</v>
      </c>
      <c r="AE13" s="477" t="s">
        <v>707</v>
      </c>
      <c r="AF13" s="477" t="s">
        <v>708</v>
      </c>
      <c r="AG13" s="477" t="s">
        <v>709</v>
      </c>
      <c r="AH13" s="477" t="s">
        <v>710</v>
      </c>
      <c r="AI13" s="477" t="s">
        <v>711</v>
      </c>
      <c r="AJ13" s="477" t="s">
        <v>712</v>
      </c>
      <c r="AK13" s="477" t="s">
        <v>713</v>
      </c>
      <c r="AL13" s="477" t="s">
        <v>714</v>
      </c>
      <c r="AM13" s="477" t="s">
        <v>715</v>
      </c>
      <c r="AN13" s="477" t="s">
        <v>716</v>
      </c>
      <c r="AO13" s="477" t="s">
        <v>717</v>
      </c>
      <c r="AP13" s="477" t="s">
        <v>718</v>
      </c>
      <c r="AQ13" s="477" t="s">
        <v>719</v>
      </c>
      <c r="AR13" s="477" t="s">
        <v>720</v>
      </c>
      <c r="AS13" s="477" t="s">
        <v>721</v>
      </c>
      <c r="AT13" s="477" t="s">
        <v>722</v>
      </c>
      <c r="AU13" s="477" t="s">
        <v>723</v>
      </c>
      <c r="AV13" s="477" t="s">
        <v>724</v>
      </c>
      <c r="AW13" s="477" t="s">
        <v>725</v>
      </c>
      <c r="AX13" s="477" t="s">
        <v>726</v>
      </c>
      <c r="AY13" s="477" t="s">
        <v>727</v>
      </c>
      <c r="AZ13" s="477" t="s">
        <v>728</v>
      </c>
      <c r="BA13" s="477" t="s">
        <v>729</v>
      </c>
      <c r="BB13" s="477" t="s">
        <v>730</v>
      </c>
      <c r="BC13" s="477" t="s">
        <v>731</v>
      </c>
      <c r="BD13" s="477" t="s">
        <v>732</v>
      </c>
      <c r="BE13" s="477" t="s">
        <v>733</v>
      </c>
      <c r="BF13" s="477" t="s">
        <v>734</v>
      </c>
      <c r="BG13" s="477" t="s">
        <v>735</v>
      </c>
      <c r="BH13" s="477" t="s">
        <v>736</v>
      </c>
      <c r="BI13" s="477" t="s">
        <v>737</v>
      </c>
      <c r="BJ13" s="477" t="s">
        <v>738</v>
      </c>
      <c r="BK13" s="477" t="s">
        <v>739</v>
      </c>
      <c r="BL13" s="477" t="s">
        <v>740</v>
      </c>
      <c r="BM13" s="477" t="s">
        <v>741</v>
      </c>
      <c r="BN13" s="477" t="s">
        <v>742</v>
      </c>
      <c r="BO13" s="477" t="s">
        <v>743</v>
      </c>
      <c r="BP13" s="477" t="s">
        <v>744</v>
      </c>
      <c r="BQ13" s="477" t="s">
        <v>745</v>
      </c>
      <c r="BR13" s="477" t="s">
        <v>746</v>
      </c>
      <c r="BS13" s="477" t="s">
        <v>747</v>
      </c>
      <c r="BT13" s="477" t="s">
        <v>748</v>
      </c>
      <c r="BU13" s="477" t="s">
        <v>749</v>
      </c>
      <c r="BV13" s="477" t="s">
        <v>750</v>
      </c>
      <c r="BW13" s="477" t="s">
        <v>751</v>
      </c>
      <c r="BX13" s="477" t="s">
        <v>752</v>
      </c>
      <c r="BY13" s="477" t="s">
        <v>753</v>
      </c>
      <c r="BZ13" s="477" t="s">
        <v>754</v>
      </c>
      <c r="CA13" s="477" t="s">
        <v>755</v>
      </c>
      <c r="CB13" s="477" t="s">
        <v>756</v>
      </c>
      <c r="CC13" s="477" t="s">
        <v>757</v>
      </c>
      <c r="CD13" s="477" t="s">
        <v>758</v>
      </c>
      <c r="CE13" s="477" t="s">
        <v>759</v>
      </c>
      <c r="CF13" s="477" t="s">
        <v>760</v>
      </c>
      <c r="CG13" s="477" t="s">
        <v>761</v>
      </c>
      <c r="CH13" s="478" t="s">
        <v>762</v>
      </c>
    </row>
    <row r="14" spans="1:86" s="287" customFormat="1" ht="25.5" customHeight="1" x14ac:dyDescent="0.3">
      <c r="A14" s="461"/>
      <c r="B14" s="272" t="s">
        <v>412</v>
      </c>
      <c r="C14" s="467"/>
      <c r="D14" s="458">
        <v>0</v>
      </c>
      <c r="E14" s="458">
        <v>0</v>
      </c>
      <c r="F14" s="458">
        <v>0</v>
      </c>
      <c r="G14" s="458">
        <v>0</v>
      </c>
      <c r="H14" s="458">
        <v>0</v>
      </c>
      <c r="I14" s="458">
        <v>0</v>
      </c>
      <c r="J14" s="458">
        <v>0</v>
      </c>
      <c r="K14" s="458">
        <v>0</v>
      </c>
      <c r="L14" s="458">
        <v>0</v>
      </c>
      <c r="M14" s="458">
        <v>0</v>
      </c>
      <c r="N14" s="458">
        <v>0</v>
      </c>
      <c r="O14" s="458">
        <v>0</v>
      </c>
      <c r="P14" s="458">
        <v>0</v>
      </c>
      <c r="Q14" s="458">
        <v>0</v>
      </c>
      <c r="R14" s="458">
        <v>0</v>
      </c>
      <c r="S14" s="458">
        <v>0</v>
      </c>
      <c r="T14" s="458">
        <v>0</v>
      </c>
      <c r="U14" s="458">
        <v>0</v>
      </c>
      <c r="V14" s="458">
        <v>0</v>
      </c>
      <c r="W14" s="458">
        <v>0</v>
      </c>
      <c r="X14" s="458">
        <v>0</v>
      </c>
      <c r="Y14" s="458">
        <v>0</v>
      </c>
      <c r="Z14" s="458">
        <v>0</v>
      </c>
      <c r="AA14" s="458">
        <v>0</v>
      </c>
      <c r="AB14" s="458">
        <v>0</v>
      </c>
      <c r="AC14" s="458">
        <v>0</v>
      </c>
      <c r="AD14" s="458">
        <v>0</v>
      </c>
      <c r="AE14" s="458">
        <v>0</v>
      </c>
      <c r="AF14" s="458">
        <v>0</v>
      </c>
      <c r="AG14" s="458">
        <v>0</v>
      </c>
      <c r="AH14" s="458">
        <v>0</v>
      </c>
      <c r="AI14" s="458">
        <v>0</v>
      </c>
      <c r="AJ14" s="458">
        <v>0</v>
      </c>
      <c r="AK14" s="458">
        <v>0</v>
      </c>
      <c r="AL14" s="458">
        <v>0</v>
      </c>
      <c r="AM14" s="458">
        <v>0</v>
      </c>
      <c r="AN14" s="458">
        <v>0</v>
      </c>
      <c r="AO14" s="458">
        <v>0</v>
      </c>
      <c r="AP14" s="458">
        <v>0</v>
      </c>
      <c r="AQ14" s="458">
        <v>0</v>
      </c>
      <c r="AR14" s="458">
        <v>0</v>
      </c>
      <c r="AS14" s="458">
        <v>0</v>
      </c>
      <c r="AT14" s="458">
        <v>0</v>
      </c>
      <c r="AU14" s="458">
        <v>11</v>
      </c>
      <c r="AV14" s="458">
        <v>13</v>
      </c>
      <c r="AW14" s="458">
        <v>12</v>
      </c>
      <c r="AX14" s="458">
        <v>11</v>
      </c>
      <c r="AY14" s="458">
        <v>13</v>
      </c>
      <c r="AZ14" s="458">
        <v>12</v>
      </c>
      <c r="BA14" s="458">
        <v>11</v>
      </c>
      <c r="BB14" s="458">
        <v>13</v>
      </c>
      <c r="BC14" s="458">
        <v>13</v>
      </c>
      <c r="BD14" s="458">
        <v>15</v>
      </c>
      <c r="BE14" s="458">
        <v>17</v>
      </c>
      <c r="BF14" s="458">
        <v>17</v>
      </c>
      <c r="BG14" s="458">
        <v>25</v>
      </c>
      <c r="BH14" s="458">
        <v>29</v>
      </c>
      <c r="BI14" s="458">
        <v>31</v>
      </c>
      <c r="BJ14" s="458">
        <v>30</v>
      </c>
      <c r="BK14" s="458">
        <v>44</v>
      </c>
      <c r="BL14" s="458">
        <v>54</v>
      </c>
      <c r="BM14" s="458">
        <v>56</v>
      </c>
      <c r="BN14" s="458">
        <v>54</v>
      </c>
      <c r="BO14" s="458">
        <v>57</v>
      </c>
      <c r="BP14" s="458">
        <v>60</v>
      </c>
      <c r="BQ14" s="458">
        <v>58</v>
      </c>
      <c r="BR14" s="458">
        <v>59</v>
      </c>
      <c r="BS14" s="458">
        <v>62</v>
      </c>
      <c r="BT14" s="458">
        <v>61</v>
      </c>
      <c r="BU14" s="458">
        <v>59</v>
      </c>
      <c r="BV14" s="458">
        <v>58</v>
      </c>
      <c r="BW14" s="458">
        <v>55</v>
      </c>
      <c r="BX14" s="458">
        <v>49</v>
      </c>
      <c r="BY14" s="458">
        <v>45</v>
      </c>
      <c r="BZ14" s="459">
        <v>48</v>
      </c>
      <c r="CA14" s="459">
        <v>45</v>
      </c>
      <c r="CB14" s="459">
        <v>42</v>
      </c>
      <c r="CC14" s="459">
        <v>39</v>
      </c>
      <c r="CD14" s="459">
        <v>40</v>
      </c>
      <c r="CE14" s="459">
        <v>41</v>
      </c>
      <c r="CF14" s="459">
        <v>41</v>
      </c>
      <c r="CG14" s="459">
        <v>42</v>
      </c>
      <c r="CH14" s="460">
        <v>42</v>
      </c>
    </row>
    <row r="15" spans="1:86" s="414" customFormat="1" ht="34.5" customHeight="1" thickBot="1" x14ac:dyDescent="0.3">
      <c r="A15" s="637"/>
      <c r="B15" s="638" t="s">
        <v>179</v>
      </c>
      <c r="C15" s="637"/>
      <c r="D15" s="639">
        <v>0</v>
      </c>
      <c r="E15" s="639">
        <v>0</v>
      </c>
      <c r="F15" s="639">
        <v>0</v>
      </c>
      <c r="G15" s="639">
        <v>0</v>
      </c>
      <c r="H15" s="639">
        <v>0</v>
      </c>
      <c r="I15" s="639">
        <v>0</v>
      </c>
      <c r="J15" s="639">
        <v>0</v>
      </c>
      <c r="K15" s="639">
        <v>0</v>
      </c>
      <c r="L15" s="639">
        <v>0</v>
      </c>
      <c r="M15" s="639">
        <v>0</v>
      </c>
      <c r="N15" s="639">
        <v>0</v>
      </c>
      <c r="O15" s="639">
        <v>0</v>
      </c>
      <c r="P15" s="639">
        <v>0</v>
      </c>
      <c r="Q15" s="639">
        <v>0</v>
      </c>
      <c r="R15" s="639">
        <v>0</v>
      </c>
      <c r="S15" s="639">
        <v>0</v>
      </c>
      <c r="T15" s="639">
        <v>0</v>
      </c>
      <c r="U15" s="639">
        <v>0</v>
      </c>
      <c r="V15" s="639">
        <v>0</v>
      </c>
      <c r="W15" s="639">
        <v>0</v>
      </c>
      <c r="X15" s="639">
        <v>0</v>
      </c>
      <c r="Y15" s="639">
        <v>0</v>
      </c>
      <c r="Z15" s="639">
        <v>0</v>
      </c>
      <c r="AA15" s="639">
        <v>0</v>
      </c>
      <c r="AB15" s="639">
        <v>0</v>
      </c>
      <c r="AC15" s="639">
        <v>0</v>
      </c>
      <c r="AD15" s="639">
        <v>0</v>
      </c>
      <c r="AE15" s="639">
        <v>0</v>
      </c>
      <c r="AF15" s="639">
        <v>0</v>
      </c>
      <c r="AG15" s="639">
        <v>0</v>
      </c>
      <c r="AH15" s="639">
        <v>0</v>
      </c>
      <c r="AI15" s="639">
        <v>0</v>
      </c>
      <c r="AJ15" s="639">
        <v>0</v>
      </c>
      <c r="AK15" s="639">
        <v>0</v>
      </c>
      <c r="AL15" s="639">
        <v>0</v>
      </c>
      <c r="AM15" s="639">
        <v>0</v>
      </c>
      <c r="AN15" s="639">
        <v>0</v>
      </c>
      <c r="AO15" s="639">
        <v>0</v>
      </c>
      <c r="AP15" s="639">
        <v>0</v>
      </c>
      <c r="AQ15" s="639">
        <v>0</v>
      </c>
      <c r="AR15" s="639">
        <v>0</v>
      </c>
      <c r="AS15" s="639">
        <v>0</v>
      </c>
      <c r="AT15" s="639">
        <v>0</v>
      </c>
      <c r="AU15" s="639">
        <v>0</v>
      </c>
      <c r="AV15" s="639">
        <v>0</v>
      </c>
      <c r="AW15" s="639">
        <v>0</v>
      </c>
      <c r="AX15" s="639">
        <v>0</v>
      </c>
      <c r="AY15" s="639">
        <v>0</v>
      </c>
      <c r="AZ15" s="639">
        <v>0</v>
      </c>
      <c r="BA15" s="639">
        <v>0</v>
      </c>
      <c r="BB15" s="639">
        <v>0</v>
      </c>
      <c r="BC15" s="639">
        <v>0</v>
      </c>
      <c r="BD15" s="639">
        <v>80</v>
      </c>
      <c r="BE15" s="639">
        <v>82</v>
      </c>
      <c r="BF15" s="639">
        <v>86</v>
      </c>
      <c r="BG15" s="639">
        <v>104</v>
      </c>
      <c r="BH15" s="639">
        <v>137</v>
      </c>
      <c r="BI15" s="639">
        <v>154</v>
      </c>
      <c r="BJ15" s="639">
        <v>154</v>
      </c>
      <c r="BK15" s="639">
        <v>193</v>
      </c>
      <c r="BL15" s="639">
        <v>245</v>
      </c>
      <c r="BM15" s="639">
        <v>250</v>
      </c>
      <c r="BN15" s="639">
        <v>269</v>
      </c>
      <c r="BO15" s="639">
        <v>266</v>
      </c>
      <c r="BP15" s="639">
        <v>275</v>
      </c>
      <c r="BQ15" s="639">
        <v>271</v>
      </c>
      <c r="BR15" s="639">
        <v>264</v>
      </c>
      <c r="BS15" s="639">
        <v>264</v>
      </c>
      <c r="BT15" s="639">
        <v>270</v>
      </c>
      <c r="BU15" s="639">
        <v>271</v>
      </c>
      <c r="BV15" s="639">
        <v>270</v>
      </c>
      <c r="BW15" s="639">
        <v>263</v>
      </c>
      <c r="BX15" s="639">
        <v>251</v>
      </c>
      <c r="BY15" s="639">
        <v>256</v>
      </c>
      <c r="BZ15" s="639">
        <v>251</v>
      </c>
      <c r="CA15" s="639">
        <v>255</v>
      </c>
      <c r="CB15" s="639">
        <v>261</v>
      </c>
      <c r="CC15" s="639">
        <v>264</v>
      </c>
      <c r="CD15" s="639">
        <v>265</v>
      </c>
      <c r="CE15" s="639">
        <v>266</v>
      </c>
      <c r="CF15" s="639">
        <v>268</v>
      </c>
      <c r="CG15" s="639">
        <v>270</v>
      </c>
      <c r="CH15" s="640">
        <v>271</v>
      </c>
    </row>
    <row r="149" spans="86:86" x14ac:dyDescent="0.25">
      <c r="CH149" s="455"/>
    </row>
  </sheetData>
  <hyperlinks>
    <hyperlink ref="B1" location="Notes!A1" display="Information relating to this table can be found in the 'Notes' tab" xr:uid="{BD68BE5A-CB04-4426-BED0-3436AE5A9F06}"/>
    <hyperlink ref="A1" location="Contents!A1" display="Contents page" xr:uid="{06A331E2-D7B8-4740-82E3-8668A5F5A6BF}"/>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32291-6A7C-40A2-A51C-9709610616BE}">
  <dimension ref="A1:CH149"/>
  <sheetViews>
    <sheetView zoomScale="80" zoomScaleNormal="80" workbookViewId="0">
      <pane xSplit="2" topLeftCell="AY1" activePane="topRight" state="frozen"/>
      <selection activeCell="B8" sqref="B8"/>
      <selection pane="topRight" activeCell="B8" sqref="B8"/>
    </sheetView>
  </sheetViews>
  <sheetFormatPr defaultColWidth="9" defaultRowHeight="15" outlineLevelCol="1" x14ac:dyDescent="0.25"/>
  <cols>
    <col min="1" max="1" width="23" style="413" bestFit="1" customWidth="1"/>
    <col min="2" max="2" width="75.5546875" style="413" customWidth="1"/>
    <col min="3" max="3" width="25.5546875" style="413" hidden="1" customWidth="1" outlineLevel="1"/>
    <col min="4" max="50" width="12.5546875" style="456" hidden="1" customWidth="1" outlineLevel="1"/>
    <col min="51" max="51" width="12.5546875" style="456" customWidth="1" collapsed="1"/>
    <col min="52" max="75" width="12.5546875" style="456"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142"/>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c r="BM1" s="411"/>
      <c r="BN1" s="411"/>
      <c r="BO1" s="411"/>
      <c r="BP1" s="411"/>
      <c r="BQ1" s="411"/>
      <c r="BR1" s="411"/>
      <c r="BS1" s="411"/>
      <c r="BT1" s="411"/>
      <c r="BU1" s="411"/>
      <c r="BV1" s="485"/>
      <c r="BW1" s="485"/>
      <c r="BX1" s="485"/>
    </row>
    <row r="2" spans="1:86" ht="15.75" customHeight="1" x14ac:dyDescent="0.3">
      <c r="A2" s="17" t="s">
        <v>48</v>
      </c>
      <c r="B2" s="46" t="s">
        <v>950</v>
      </c>
      <c r="C2" s="46"/>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73"/>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6.25" customHeight="1" x14ac:dyDescent="0.3">
      <c r="A4" s="110"/>
      <c r="B4" s="123" t="s">
        <v>276</v>
      </c>
      <c r="C4" s="123"/>
      <c r="D4" s="457">
        <f t="shared" ref="D4:BM4" si="0">SUM(D5:D7)</f>
        <v>0</v>
      </c>
      <c r="E4" s="457">
        <f t="shared" si="0"/>
        <v>0</v>
      </c>
      <c r="F4" s="457">
        <f t="shared" si="0"/>
        <v>0</v>
      </c>
      <c r="G4" s="457">
        <f t="shared" si="0"/>
        <v>0</v>
      </c>
      <c r="H4" s="457">
        <f t="shared" si="0"/>
        <v>0</v>
      </c>
      <c r="I4" s="457">
        <f t="shared" si="0"/>
        <v>0</v>
      </c>
      <c r="J4" s="457">
        <f t="shared" si="0"/>
        <v>0</v>
      </c>
      <c r="K4" s="457">
        <f t="shared" si="0"/>
        <v>0</v>
      </c>
      <c r="L4" s="457">
        <f t="shared" si="0"/>
        <v>0</v>
      </c>
      <c r="M4" s="457">
        <f t="shared" si="0"/>
        <v>0</v>
      </c>
      <c r="N4" s="457">
        <f t="shared" si="0"/>
        <v>0</v>
      </c>
      <c r="O4" s="457">
        <f t="shared" si="0"/>
        <v>0</v>
      </c>
      <c r="P4" s="457">
        <f t="shared" si="0"/>
        <v>0</v>
      </c>
      <c r="Q4" s="457">
        <f t="shared" si="0"/>
        <v>0</v>
      </c>
      <c r="R4" s="457">
        <f t="shared" si="0"/>
        <v>0</v>
      </c>
      <c r="S4" s="457">
        <f t="shared" si="0"/>
        <v>0</v>
      </c>
      <c r="T4" s="457">
        <f t="shared" si="0"/>
        <v>0</v>
      </c>
      <c r="U4" s="457">
        <f t="shared" si="0"/>
        <v>0</v>
      </c>
      <c r="V4" s="457">
        <f t="shared" si="0"/>
        <v>0</v>
      </c>
      <c r="W4" s="457">
        <f t="shared" si="0"/>
        <v>0</v>
      </c>
      <c r="X4" s="457">
        <f t="shared" si="0"/>
        <v>0</v>
      </c>
      <c r="Y4" s="457">
        <f t="shared" si="0"/>
        <v>0</v>
      </c>
      <c r="Z4" s="457">
        <f t="shared" si="0"/>
        <v>0</v>
      </c>
      <c r="AA4" s="457">
        <f t="shared" si="0"/>
        <v>0</v>
      </c>
      <c r="AB4" s="457">
        <f t="shared" si="0"/>
        <v>0</v>
      </c>
      <c r="AC4" s="457">
        <f t="shared" si="0"/>
        <v>0</v>
      </c>
      <c r="AD4" s="457">
        <f t="shared" si="0"/>
        <v>0</v>
      </c>
      <c r="AE4" s="457">
        <f t="shared" si="0"/>
        <v>0</v>
      </c>
      <c r="AF4" s="457">
        <f t="shared" si="0"/>
        <v>0</v>
      </c>
      <c r="AG4" s="457">
        <f t="shared" si="0"/>
        <v>0</v>
      </c>
      <c r="AH4" s="457">
        <f t="shared" si="0"/>
        <v>0</v>
      </c>
      <c r="AI4" s="457">
        <f t="shared" si="0"/>
        <v>0</v>
      </c>
      <c r="AJ4" s="457">
        <f t="shared" si="0"/>
        <v>0</v>
      </c>
      <c r="AK4" s="457">
        <f t="shared" si="0"/>
        <v>0</v>
      </c>
      <c r="AL4" s="457">
        <f t="shared" si="0"/>
        <v>0</v>
      </c>
      <c r="AM4" s="457">
        <f t="shared" si="0"/>
        <v>0</v>
      </c>
      <c r="AN4" s="457">
        <f t="shared" si="0"/>
        <v>0</v>
      </c>
      <c r="AO4" s="457">
        <f t="shared" si="0"/>
        <v>0</v>
      </c>
      <c r="AP4" s="457">
        <f t="shared" si="0"/>
        <v>0</v>
      </c>
      <c r="AQ4" s="457">
        <f t="shared" si="0"/>
        <v>0</v>
      </c>
      <c r="AR4" s="457">
        <f t="shared" si="0"/>
        <v>0</v>
      </c>
      <c r="AS4" s="457">
        <f t="shared" si="0"/>
        <v>0</v>
      </c>
      <c r="AT4" s="457">
        <f t="shared" si="0"/>
        <v>0</v>
      </c>
      <c r="AU4" s="457">
        <f t="shared" si="0"/>
        <v>0</v>
      </c>
      <c r="AV4" s="457">
        <f t="shared" si="0"/>
        <v>0</v>
      </c>
      <c r="AW4" s="457">
        <f t="shared" si="0"/>
        <v>0</v>
      </c>
      <c r="AX4" s="457">
        <f t="shared" si="0"/>
        <v>0</v>
      </c>
      <c r="AY4" s="457">
        <f t="shared" si="0"/>
        <v>0</v>
      </c>
      <c r="AZ4" s="457">
        <f t="shared" si="0"/>
        <v>0</v>
      </c>
      <c r="BA4" s="457">
        <f t="shared" si="0"/>
        <v>0</v>
      </c>
      <c r="BB4" s="457">
        <f t="shared" si="0"/>
        <v>0</v>
      </c>
      <c r="BC4" s="457">
        <f t="shared" si="0"/>
        <v>0.56699999999999995</v>
      </c>
      <c r="BD4" s="457">
        <f t="shared" si="0"/>
        <v>42.750999999999998</v>
      </c>
      <c r="BE4" s="457">
        <f t="shared" si="0"/>
        <v>82</v>
      </c>
      <c r="BF4" s="457">
        <f t="shared" si="0"/>
        <v>180.13019312</v>
      </c>
      <c r="BG4" s="457">
        <f t="shared" si="0"/>
        <v>139.34738139999999</v>
      </c>
      <c r="BH4" s="457">
        <f t="shared" si="0"/>
        <v>87.293999999999997</v>
      </c>
      <c r="BI4" s="457">
        <f>SUM(BI5:BI7)</f>
        <v>71.74855457999999</v>
      </c>
      <c r="BJ4" s="457">
        <f t="shared" si="0"/>
        <v>86.415832980000019</v>
      </c>
      <c r="BK4" s="457">
        <f>SUM(BK5:BK7)</f>
        <v>109.97339909</v>
      </c>
      <c r="BL4" s="457">
        <f t="shared" si="0"/>
        <v>112.23410000000001</v>
      </c>
      <c r="BM4" s="457">
        <f t="shared" si="0"/>
        <v>115.10395912999999</v>
      </c>
      <c r="BN4" s="457">
        <v>138.13980000000001</v>
      </c>
      <c r="BO4" s="457">
        <v>47.019696670000002</v>
      </c>
      <c r="BP4" s="457">
        <v>1.39356865</v>
      </c>
      <c r="BQ4" s="457">
        <v>0.86930000000000007</v>
      </c>
      <c r="BR4" s="457">
        <v>0.41239731999999996</v>
      </c>
      <c r="BS4" s="457">
        <v>9.3574789999999977E-2</v>
      </c>
      <c r="BT4" s="457">
        <v>2.7997579999999994E-2</v>
      </c>
      <c r="BU4" s="457">
        <v>3.2353730000000004E-2</v>
      </c>
      <c r="BV4" s="457">
        <v>0</v>
      </c>
      <c r="BW4" s="457">
        <v>0</v>
      </c>
      <c r="BX4" s="458">
        <v>0</v>
      </c>
      <c r="BY4" s="458">
        <v>0</v>
      </c>
      <c r="BZ4" s="458">
        <v>0</v>
      </c>
      <c r="CA4" s="458">
        <v>0</v>
      </c>
      <c r="CB4" s="458">
        <v>0</v>
      </c>
      <c r="CC4" s="458">
        <v>0</v>
      </c>
      <c r="CD4" s="458">
        <v>0</v>
      </c>
      <c r="CE4" s="458">
        <v>0</v>
      </c>
      <c r="CF4" s="458">
        <v>0</v>
      </c>
      <c r="CG4" s="458">
        <v>0</v>
      </c>
      <c r="CH4" s="466">
        <v>0</v>
      </c>
    </row>
    <row r="5" spans="1:86" x14ac:dyDescent="0.25">
      <c r="B5" s="515" t="s">
        <v>951</v>
      </c>
      <c r="C5" s="515"/>
      <c r="D5" s="462">
        <v>0</v>
      </c>
      <c r="E5" s="462">
        <v>0</v>
      </c>
      <c r="F5" s="462">
        <v>0</v>
      </c>
      <c r="G5" s="462">
        <v>0</v>
      </c>
      <c r="H5" s="462">
        <v>0</v>
      </c>
      <c r="I5" s="462">
        <v>0</v>
      </c>
      <c r="J5" s="462">
        <v>0</v>
      </c>
      <c r="K5" s="462">
        <v>0</v>
      </c>
      <c r="L5" s="462">
        <v>0</v>
      </c>
      <c r="M5" s="462">
        <v>0</v>
      </c>
      <c r="N5" s="462">
        <v>0</v>
      </c>
      <c r="O5" s="462">
        <v>0</v>
      </c>
      <c r="P5" s="462">
        <v>0</v>
      </c>
      <c r="Q5" s="462">
        <v>0</v>
      </c>
      <c r="R5" s="462">
        <v>0</v>
      </c>
      <c r="S5" s="462">
        <v>0</v>
      </c>
      <c r="T5" s="462">
        <v>0</v>
      </c>
      <c r="U5" s="462">
        <v>0</v>
      </c>
      <c r="V5" s="462">
        <v>0</v>
      </c>
      <c r="W5" s="462">
        <v>0</v>
      </c>
      <c r="X5" s="462">
        <v>0</v>
      </c>
      <c r="Y5" s="462">
        <v>0</v>
      </c>
      <c r="Z5" s="462">
        <v>0</v>
      </c>
      <c r="AA5" s="462">
        <v>0</v>
      </c>
      <c r="AB5" s="462">
        <v>0</v>
      </c>
      <c r="AC5" s="462">
        <v>0</v>
      </c>
      <c r="AD5" s="462">
        <v>0</v>
      </c>
      <c r="AE5" s="462">
        <v>0</v>
      </c>
      <c r="AF5" s="462">
        <v>0</v>
      </c>
      <c r="AG5" s="462">
        <v>0</v>
      </c>
      <c r="AH5" s="462">
        <v>0</v>
      </c>
      <c r="AI5" s="462">
        <v>0</v>
      </c>
      <c r="AJ5" s="462">
        <v>0</v>
      </c>
      <c r="AK5" s="462">
        <v>0</v>
      </c>
      <c r="AL5" s="462">
        <v>0</v>
      </c>
      <c r="AM5" s="462">
        <v>0</v>
      </c>
      <c r="AN5" s="462">
        <v>0</v>
      </c>
      <c r="AO5" s="462">
        <v>0</v>
      </c>
      <c r="AP5" s="462">
        <v>0</v>
      </c>
      <c r="AQ5" s="462">
        <v>0</v>
      </c>
      <c r="AR5" s="462">
        <v>0</v>
      </c>
      <c r="AS5" s="462">
        <v>0</v>
      </c>
      <c r="AT5" s="462">
        <v>0</v>
      </c>
      <c r="AU5" s="462">
        <v>0</v>
      </c>
      <c r="AV5" s="462">
        <v>0</v>
      </c>
      <c r="AW5" s="462">
        <v>0</v>
      </c>
      <c r="AX5" s="462">
        <v>0</v>
      </c>
      <c r="AY5" s="462">
        <v>0</v>
      </c>
      <c r="AZ5" s="462">
        <v>0</v>
      </c>
      <c r="BA5" s="462">
        <v>0</v>
      </c>
      <c r="BB5" s="462">
        <v>0</v>
      </c>
      <c r="BC5" s="462">
        <v>0.56699999999999995</v>
      </c>
      <c r="BD5" s="462">
        <v>42.750999999999998</v>
      </c>
      <c r="BE5" s="462">
        <v>82</v>
      </c>
      <c r="BF5" s="462">
        <v>98</v>
      </c>
      <c r="BG5" s="462">
        <v>38.191000000000003</v>
      </c>
      <c r="BH5" s="462">
        <v>0</v>
      </c>
      <c r="BI5" s="462">
        <v>0</v>
      </c>
      <c r="BJ5" s="462">
        <v>0</v>
      </c>
      <c r="BK5" s="462">
        <v>0</v>
      </c>
      <c r="BL5" s="462">
        <v>0</v>
      </c>
      <c r="BM5" s="462">
        <v>0</v>
      </c>
      <c r="BN5" s="462">
        <v>0</v>
      </c>
      <c r="BO5" s="462">
        <v>0</v>
      </c>
      <c r="BP5" s="462">
        <v>0</v>
      </c>
      <c r="BQ5" s="462">
        <v>0</v>
      </c>
      <c r="BR5" s="462">
        <v>0</v>
      </c>
      <c r="BS5" s="462">
        <v>0</v>
      </c>
      <c r="BT5" s="462">
        <v>0</v>
      </c>
      <c r="BU5" s="462">
        <v>0</v>
      </c>
      <c r="BV5" s="462">
        <v>0</v>
      </c>
      <c r="BW5" s="462">
        <v>0</v>
      </c>
      <c r="BX5" s="463">
        <v>0</v>
      </c>
      <c r="BY5" s="463">
        <v>0</v>
      </c>
      <c r="BZ5" s="463">
        <v>0</v>
      </c>
      <c r="CA5" s="463">
        <v>0</v>
      </c>
      <c r="CB5" s="463">
        <v>0</v>
      </c>
      <c r="CC5" s="463">
        <v>0</v>
      </c>
      <c r="CD5" s="463">
        <v>0</v>
      </c>
      <c r="CE5" s="463">
        <v>0</v>
      </c>
      <c r="CF5" s="463">
        <v>0</v>
      </c>
      <c r="CG5" s="463">
        <v>0</v>
      </c>
      <c r="CH5" s="464">
        <v>0</v>
      </c>
    </row>
    <row r="6" spans="1:86" x14ac:dyDescent="0.25">
      <c r="B6" s="515" t="s">
        <v>952</v>
      </c>
      <c r="C6" s="515"/>
      <c r="D6" s="462">
        <v>0</v>
      </c>
      <c r="E6" s="462">
        <v>0</v>
      </c>
      <c r="F6" s="462">
        <v>0</v>
      </c>
      <c r="G6" s="462">
        <v>0</v>
      </c>
      <c r="H6" s="462">
        <v>0</v>
      </c>
      <c r="I6" s="462">
        <v>0</v>
      </c>
      <c r="J6" s="462">
        <v>0</v>
      </c>
      <c r="K6" s="462">
        <v>0</v>
      </c>
      <c r="L6" s="462">
        <v>0</v>
      </c>
      <c r="M6" s="462">
        <v>0</v>
      </c>
      <c r="N6" s="462">
        <v>0</v>
      </c>
      <c r="O6" s="462">
        <v>0</v>
      </c>
      <c r="P6" s="462">
        <v>0</v>
      </c>
      <c r="Q6" s="462">
        <v>0</v>
      </c>
      <c r="R6" s="462">
        <v>0</v>
      </c>
      <c r="S6" s="462">
        <v>0</v>
      </c>
      <c r="T6" s="462">
        <v>0</v>
      </c>
      <c r="U6" s="462">
        <v>0</v>
      </c>
      <c r="V6" s="462">
        <v>0</v>
      </c>
      <c r="W6" s="462">
        <v>0</v>
      </c>
      <c r="X6" s="462">
        <v>0</v>
      </c>
      <c r="Y6" s="462">
        <v>0</v>
      </c>
      <c r="Z6" s="462">
        <v>0</v>
      </c>
      <c r="AA6" s="462">
        <v>0</v>
      </c>
      <c r="AB6" s="462">
        <v>0</v>
      </c>
      <c r="AC6" s="462">
        <v>0</v>
      </c>
      <c r="AD6" s="462">
        <v>0</v>
      </c>
      <c r="AE6" s="462">
        <v>0</v>
      </c>
      <c r="AF6" s="462">
        <v>0</v>
      </c>
      <c r="AG6" s="462">
        <v>0</v>
      </c>
      <c r="AH6" s="462">
        <v>0</v>
      </c>
      <c r="AI6" s="462">
        <v>0</v>
      </c>
      <c r="AJ6" s="462">
        <v>0</v>
      </c>
      <c r="AK6" s="462">
        <v>0</v>
      </c>
      <c r="AL6" s="462">
        <v>0</v>
      </c>
      <c r="AM6" s="462">
        <v>0</v>
      </c>
      <c r="AN6" s="462">
        <v>0</v>
      </c>
      <c r="AO6" s="462">
        <v>0</v>
      </c>
      <c r="AP6" s="462">
        <v>0</v>
      </c>
      <c r="AQ6" s="462">
        <v>0</v>
      </c>
      <c r="AR6" s="462">
        <v>0</v>
      </c>
      <c r="AS6" s="462">
        <v>0</v>
      </c>
      <c r="AT6" s="462">
        <v>0</v>
      </c>
      <c r="AU6" s="462">
        <v>0</v>
      </c>
      <c r="AV6" s="462">
        <v>0</v>
      </c>
      <c r="AW6" s="462">
        <v>0</v>
      </c>
      <c r="AX6" s="462">
        <v>0</v>
      </c>
      <c r="AY6" s="462">
        <v>0</v>
      </c>
      <c r="AZ6" s="462">
        <v>0</v>
      </c>
      <c r="BA6" s="462">
        <v>0</v>
      </c>
      <c r="BB6" s="462">
        <v>0</v>
      </c>
      <c r="BC6" s="462">
        <v>0</v>
      </c>
      <c r="BD6" s="462">
        <v>0</v>
      </c>
      <c r="BE6" s="462">
        <v>0</v>
      </c>
      <c r="BF6" s="462">
        <v>36.808193120000006</v>
      </c>
      <c r="BG6" s="462">
        <v>50.326735474721751</v>
      </c>
      <c r="BH6" s="462">
        <v>43.058999999999997</v>
      </c>
      <c r="BI6" s="462">
        <v>35.448</v>
      </c>
      <c r="BJ6" s="462">
        <v>41.220999999999997</v>
      </c>
      <c r="BK6" s="462">
        <v>54.17288955082573</v>
      </c>
      <c r="BL6" s="462">
        <v>55.08764418804401</v>
      </c>
      <c r="BM6" s="462">
        <v>78.992913128431368</v>
      </c>
      <c r="BN6" s="462">
        <v>0</v>
      </c>
      <c r="BO6" s="462">
        <v>0</v>
      </c>
      <c r="BP6" s="462">
        <v>0</v>
      </c>
      <c r="BQ6" s="462">
        <v>0</v>
      </c>
      <c r="BR6" s="462">
        <v>0</v>
      </c>
      <c r="BS6" s="462">
        <v>0</v>
      </c>
      <c r="BT6" s="462">
        <v>0</v>
      </c>
      <c r="BU6" s="462">
        <v>0</v>
      </c>
      <c r="BV6" s="462">
        <v>0</v>
      </c>
      <c r="BW6" s="462">
        <v>0</v>
      </c>
      <c r="BX6" s="463">
        <v>0</v>
      </c>
      <c r="BY6" s="463">
        <v>0</v>
      </c>
      <c r="BZ6" s="463">
        <v>0</v>
      </c>
      <c r="CA6" s="463">
        <v>0</v>
      </c>
      <c r="CB6" s="463">
        <v>0</v>
      </c>
      <c r="CC6" s="463">
        <v>0</v>
      </c>
      <c r="CD6" s="463">
        <v>0</v>
      </c>
      <c r="CE6" s="463">
        <v>0</v>
      </c>
      <c r="CF6" s="463">
        <v>0</v>
      </c>
      <c r="CG6" s="463">
        <v>0</v>
      </c>
      <c r="CH6" s="464">
        <v>0</v>
      </c>
    </row>
    <row r="7" spans="1:86" s="431" customFormat="1" ht="26.25" customHeight="1" thickBot="1" x14ac:dyDescent="0.3">
      <c r="B7" s="641" t="s">
        <v>953</v>
      </c>
      <c r="C7" s="523"/>
      <c r="D7" s="470">
        <v>0</v>
      </c>
      <c r="E7" s="470">
        <v>0</v>
      </c>
      <c r="F7" s="470">
        <v>0</v>
      </c>
      <c r="G7" s="470">
        <v>0</v>
      </c>
      <c r="H7" s="470">
        <v>0</v>
      </c>
      <c r="I7" s="470">
        <v>0</v>
      </c>
      <c r="J7" s="470">
        <v>0</v>
      </c>
      <c r="K7" s="470">
        <v>0</v>
      </c>
      <c r="L7" s="470">
        <v>0</v>
      </c>
      <c r="M7" s="470">
        <v>0</v>
      </c>
      <c r="N7" s="470">
        <v>0</v>
      </c>
      <c r="O7" s="470">
        <v>0</v>
      </c>
      <c r="P7" s="470">
        <v>0</v>
      </c>
      <c r="Q7" s="470">
        <v>0</v>
      </c>
      <c r="R7" s="470">
        <v>0</v>
      </c>
      <c r="S7" s="470">
        <v>0</v>
      </c>
      <c r="T7" s="470">
        <v>0</v>
      </c>
      <c r="U7" s="470">
        <v>0</v>
      </c>
      <c r="V7" s="470">
        <v>0</v>
      </c>
      <c r="W7" s="470">
        <v>0</v>
      </c>
      <c r="X7" s="470">
        <v>0</v>
      </c>
      <c r="Y7" s="470">
        <v>0</v>
      </c>
      <c r="Z7" s="470">
        <v>0</v>
      </c>
      <c r="AA7" s="470">
        <v>0</v>
      </c>
      <c r="AB7" s="470">
        <v>0</v>
      </c>
      <c r="AC7" s="470">
        <v>0</v>
      </c>
      <c r="AD7" s="470">
        <v>0</v>
      </c>
      <c r="AE7" s="470">
        <v>0</v>
      </c>
      <c r="AF7" s="470">
        <v>0</v>
      </c>
      <c r="AG7" s="470">
        <v>0</v>
      </c>
      <c r="AH7" s="470">
        <v>0</v>
      </c>
      <c r="AI7" s="470">
        <v>0</v>
      </c>
      <c r="AJ7" s="470">
        <v>0</v>
      </c>
      <c r="AK7" s="470">
        <v>0</v>
      </c>
      <c r="AL7" s="470">
        <v>0</v>
      </c>
      <c r="AM7" s="470">
        <v>0</v>
      </c>
      <c r="AN7" s="470">
        <v>0</v>
      </c>
      <c r="AO7" s="470">
        <v>0</v>
      </c>
      <c r="AP7" s="470">
        <v>0</v>
      </c>
      <c r="AQ7" s="470">
        <v>0</v>
      </c>
      <c r="AR7" s="470">
        <v>0</v>
      </c>
      <c r="AS7" s="470">
        <v>0</v>
      </c>
      <c r="AT7" s="470">
        <v>0</v>
      </c>
      <c r="AU7" s="470">
        <v>0</v>
      </c>
      <c r="AV7" s="470">
        <v>0</v>
      </c>
      <c r="AW7" s="470">
        <v>0</v>
      </c>
      <c r="AX7" s="470">
        <v>0</v>
      </c>
      <c r="AY7" s="470">
        <v>0</v>
      </c>
      <c r="AZ7" s="470">
        <v>0</v>
      </c>
      <c r="BA7" s="470">
        <v>0</v>
      </c>
      <c r="BB7" s="470">
        <v>0</v>
      </c>
      <c r="BC7" s="470">
        <v>0</v>
      </c>
      <c r="BD7" s="470">
        <v>0</v>
      </c>
      <c r="BE7" s="470">
        <v>0</v>
      </c>
      <c r="BF7" s="470">
        <v>45.322000000000003</v>
      </c>
      <c r="BG7" s="470">
        <v>50.829645925278243</v>
      </c>
      <c r="BH7" s="470">
        <v>44.234999999999999</v>
      </c>
      <c r="BI7" s="470">
        <v>36.300554579999996</v>
      </c>
      <c r="BJ7" s="470">
        <v>45.194832980000022</v>
      </c>
      <c r="BK7" s="470">
        <v>55.800509539174271</v>
      </c>
      <c r="BL7" s="470">
        <v>57.146455811955995</v>
      </c>
      <c r="BM7" s="470">
        <v>36.111046001568631</v>
      </c>
      <c r="BN7" s="470">
        <v>0</v>
      </c>
      <c r="BO7" s="470">
        <v>0</v>
      </c>
      <c r="BP7" s="470">
        <v>0</v>
      </c>
      <c r="BQ7" s="470">
        <v>0</v>
      </c>
      <c r="BR7" s="470">
        <v>0</v>
      </c>
      <c r="BS7" s="470">
        <v>0</v>
      </c>
      <c r="BT7" s="470">
        <v>0</v>
      </c>
      <c r="BU7" s="470">
        <v>0</v>
      </c>
      <c r="BV7" s="470">
        <v>0</v>
      </c>
      <c r="BW7" s="470">
        <v>0</v>
      </c>
      <c r="BX7" s="470">
        <v>0</v>
      </c>
      <c r="BY7" s="470">
        <v>0</v>
      </c>
      <c r="BZ7" s="470">
        <v>0</v>
      </c>
      <c r="CA7" s="470">
        <v>0</v>
      </c>
      <c r="CB7" s="470">
        <v>0</v>
      </c>
      <c r="CC7" s="470">
        <v>0</v>
      </c>
      <c r="CD7" s="470">
        <v>0</v>
      </c>
      <c r="CE7" s="470">
        <v>0</v>
      </c>
      <c r="CF7" s="470">
        <v>0</v>
      </c>
      <c r="CG7" s="470">
        <v>0</v>
      </c>
      <c r="CH7" s="471">
        <v>0</v>
      </c>
    </row>
    <row r="8" spans="1:86" ht="26.25" customHeight="1" x14ac:dyDescent="0.3">
      <c r="A8" s="472"/>
      <c r="B8" s="46" t="s">
        <v>950</v>
      </c>
      <c r="C8" s="46"/>
      <c r="D8" s="49" t="s">
        <v>297</v>
      </c>
      <c r="E8" s="49" t="s">
        <v>298</v>
      </c>
      <c r="F8" s="49" t="s">
        <v>299</v>
      </c>
      <c r="G8" s="49" t="s">
        <v>300</v>
      </c>
      <c r="H8" s="49" t="s">
        <v>301</v>
      </c>
      <c r="I8" s="49" t="s">
        <v>302</v>
      </c>
      <c r="J8" s="49" t="s">
        <v>303</v>
      </c>
      <c r="K8" s="49" t="s">
        <v>304</v>
      </c>
      <c r="L8" s="49" t="s">
        <v>305</v>
      </c>
      <c r="M8" s="49" t="s">
        <v>306</v>
      </c>
      <c r="N8" s="49" t="s">
        <v>307</v>
      </c>
      <c r="O8" s="49" t="s">
        <v>308</v>
      </c>
      <c r="P8" s="49" t="s">
        <v>309</v>
      </c>
      <c r="Q8" s="49" t="s">
        <v>310</v>
      </c>
      <c r="R8" s="49" t="s">
        <v>311</v>
      </c>
      <c r="S8" s="49" t="s">
        <v>312</v>
      </c>
      <c r="T8" s="49" t="s">
        <v>313</v>
      </c>
      <c r="U8" s="49" t="s">
        <v>314</v>
      </c>
      <c r="V8" s="49" t="s">
        <v>315</v>
      </c>
      <c r="W8" s="49" t="s">
        <v>316</v>
      </c>
      <c r="X8" s="49" t="s">
        <v>317</v>
      </c>
      <c r="Y8" s="49" t="s">
        <v>318</v>
      </c>
      <c r="Z8" s="49" t="s">
        <v>319</v>
      </c>
      <c r="AA8" s="49" t="s">
        <v>320</v>
      </c>
      <c r="AB8" s="49" t="s">
        <v>321</v>
      </c>
      <c r="AC8" s="49" t="s">
        <v>322</v>
      </c>
      <c r="AD8" s="49" t="s">
        <v>323</v>
      </c>
      <c r="AE8" s="49" t="s">
        <v>324</v>
      </c>
      <c r="AF8" s="49" t="s">
        <v>325</v>
      </c>
      <c r="AG8" s="49" t="s">
        <v>326</v>
      </c>
      <c r="AH8" s="49" t="s">
        <v>327</v>
      </c>
      <c r="AI8" s="49" t="s">
        <v>328</v>
      </c>
      <c r="AJ8" s="49" t="s">
        <v>329</v>
      </c>
      <c r="AK8" s="49" t="s">
        <v>330</v>
      </c>
      <c r="AL8" s="49" t="s">
        <v>331</v>
      </c>
      <c r="AM8" s="49" t="s">
        <v>332</v>
      </c>
      <c r="AN8" s="49" t="s">
        <v>333</v>
      </c>
      <c r="AO8" s="49" t="s">
        <v>334</v>
      </c>
      <c r="AP8" s="49" t="s">
        <v>335</v>
      </c>
      <c r="AQ8" s="49" t="s">
        <v>336</v>
      </c>
      <c r="AR8" s="49" t="s">
        <v>337</v>
      </c>
      <c r="AS8" s="49" t="s">
        <v>338</v>
      </c>
      <c r="AT8" s="49" t="s">
        <v>339</v>
      </c>
      <c r="AU8" s="49" t="s">
        <v>340</v>
      </c>
      <c r="AV8" s="49" t="s">
        <v>341</v>
      </c>
      <c r="AW8" s="49" t="s">
        <v>342</v>
      </c>
      <c r="AX8" s="49" t="s">
        <v>343</v>
      </c>
      <c r="AY8" s="49" t="s">
        <v>226</v>
      </c>
      <c r="AZ8" s="49" t="s">
        <v>227</v>
      </c>
      <c r="BA8" s="49" t="s">
        <v>228</v>
      </c>
      <c r="BB8" s="49" t="s">
        <v>229</v>
      </c>
      <c r="BC8" s="49" t="s">
        <v>230</v>
      </c>
      <c r="BD8" s="49" t="s">
        <v>231</v>
      </c>
      <c r="BE8" s="49" t="s">
        <v>232</v>
      </c>
      <c r="BF8" s="49" t="s">
        <v>233</v>
      </c>
      <c r="BG8" s="49" t="s">
        <v>234</v>
      </c>
      <c r="BH8" s="49" t="s">
        <v>235</v>
      </c>
      <c r="BI8" s="49" t="s">
        <v>236</v>
      </c>
      <c r="BJ8" s="49" t="s">
        <v>237</v>
      </c>
      <c r="BK8" s="49" t="s">
        <v>238</v>
      </c>
      <c r="BL8" s="49" t="s">
        <v>239</v>
      </c>
      <c r="BM8" s="49" t="s">
        <v>240</v>
      </c>
      <c r="BN8" s="49" t="s">
        <v>241</v>
      </c>
      <c r="BO8" s="49" t="s">
        <v>242</v>
      </c>
      <c r="BP8" s="49" t="s">
        <v>243</v>
      </c>
      <c r="BQ8" s="49" t="s">
        <v>244</v>
      </c>
      <c r="BR8" s="49" t="s">
        <v>245</v>
      </c>
      <c r="BS8" s="49" t="s">
        <v>246</v>
      </c>
      <c r="BT8" s="49" t="s">
        <v>247</v>
      </c>
      <c r="BU8" s="49" t="s">
        <v>248</v>
      </c>
      <c r="BV8" s="49" t="s">
        <v>249</v>
      </c>
      <c r="BW8" s="49" t="s">
        <v>250</v>
      </c>
      <c r="BX8" s="49" t="s">
        <v>251</v>
      </c>
      <c r="BY8" s="49" t="s">
        <v>252</v>
      </c>
      <c r="BZ8" s="49" t="s">
        <v>253</v>
      </c>
      <c r="CA8" s="49" t="s">
        <v>254</v>
      </c>
      <c r="CB8" s="49" t="s">
        <v>255</v>
      </c>
      <c r="CC8" s="49" t="s">
        <v>256</v>
      </c>
      <c r="CD8" s="49" t="s">
        <v>257</v>
      </c>
      <c r="CE8" s="49" t="s">
        <v>258</v>
      </c>
      <c r="CF8" s="49" t="s">
        <v>259</v>
      </c>
      <c r="CG8" s="49" t="s">
        <v>260</v>
      </c>
      <c r="CH8" s="50" t="s">
        <v>261</v>
      </c>
    </row>
    <row r="9" spans="1:86" ht="15.6" x14ac:dyDescent="0.3">
      <c r="A9" s="472"/>
      <c r="B9" s="443" t="s">
        <v>462</v>
      </c>
      <c r="C9" s="473"/>
      <c r="D9" s="323" t="s">
        <v>263</v>
      </c>
      <c r="E9" s="323" t="s">
        <v>263</v>
      </c>
      <c r="F9" s="323" t="s">
        <v>263</v>
      </c>
      <c r="G9" s="323" t="s">
        <v>263</v>
      </c>
      <c r="H9" s="323" t="s">
        <v>263</v>
      </c>
      <c r="I9" s="323" t="s">
        <v>263</v>
      </c>
      <c r="J9" s="323" t="s">
        <v>263</v>
      </c>
      <c r="K9" s="323" t="s">
        <v>263</v>
      </c>
      <c r="L9" s="323" t="s">
        <v>263</v>
      </c>
      <c r="M9" s="323" t="s">
        <v>263</v>
      </c>
      <c r="N9" s="323" t="s">
        <v>263</v>
      </c>
      <c r="O9" s="323" t="s">
        <v>263</v>
      </c>
      <c r="P9" s="323" t="s">
        <v>263</v>
      </c>
      <c r="Q9" s="323" t="s">
        <v>263</v>
      </c>
      <c r="R9" s="323" t="s">
        <v>263</v>
      </c>
      <c r="S9" s="323" t="s">
        <v>263</v>
      </c>
      <c r="T9" s="323" t="s">
        <v>263</v>
      </c>
      <c r="U9" s="323" t="s">
        <v>263</v>
      </c>
      <c r="V9" s="323" t="s">
        <v>263</v>
      </c>
      <c r="W9" s="323" t="s">
        <v>263</v>
      </c>
      <c r="X9" s="323" t="s">
        <v>263</v>
      </c>
      <c r="Y9" s="323" t="s">
        <v>263</v>
      </c>
      <c r="Z9" s="323" t="s">
        <v>263</v>
      </c>
      <c r="AA9" s="323" t="s">
        <v>263</v>
      </c>
      <c r="AB9" s="323" t="s">
        <v>263</v>
      </c>
      <c r="AC9" s="323" t="s">
        <v>263</v>
      </c>
      <c r="AD9" s="323" t="s">
        <v>263</v>
      </c>
      <c r="AE9" s="323" t="s">
        <v>263</v>
      </c>
      <c r="AF9" s="323" t="s">
        <v>263</v>
      </c>
      <c r="AG9" s="323" t="s">
        <v>263</v>
      </c>
      <c r="AH9" s="323" t="s">
        <v>263</v>
      </c>
      <c r="AI9" s="323" t="s">
        <v>263</v>
      </c>
      <c r="AJ9" s="323" t="s">
        <v>263</v>
      </c>
      <c r="AK9" s="323" t="s">
        <v>263</v>
      </c>
      <c r="AL9" s="323" t="s">
        <v>263</v>
      </c>
      <c r="AM9" s="323" t="s">
        <v>263</v>
      </c>
      <c r="AN9" s="323" t="s">
        <v>263</v>
      </c>
      <c r="AO9" s="323" t="s">
        <v>263</v>
      </c>
      <c r="AP9" s="323" t="s">
        <v>263</v>
      </c>
      <c r="AQ9" s="323" t="s">
        <v>263</v>
      </c>
      <c r="AR9" s="323" t="s">
        <v>263</v>
      </c>
      <c r="AS9" s="323" t="s">
        <v>263</v>
      </c>
      <c r="AT9" s="323" t="s">
        <v>263</v>
      </c>
      <c r="AU9" s="323" t="s">
        <v>263</v>
      </c>
      <c r="AV9" s="323" t="s">
        <v>263</v>
      </c>
      <c r="AW9" s="323" t="s">
        <v>263</v>
      </c>
      <c r="AX9" s="323" t="s">
        <v>263</v>
      </c>
      <c r="AY9" s="323" t="s">
        <v>263</v>
      </c>
      <c r="AZ9" s="323" t="s">
        <v>263</v>
      </c>
      <c r="BA9" s="323" t="s">
        <v>263</v>
      </c>
      <c r="BB9" s="323" t="s">
        <v>263</v>
      </c>
      <c r="BC9" s="323" t="s">
        <v>263</v>
      </c>
      <c r="BD9" s="323" t="s">
        <v>263</v>
      </c>
      <c r="BE9" s="323" t="s">
        <v>263</v>
      </c>
      <c r="BF9" s="323" t="s">
        <v>263</v>
      </c>
      <c r="BG9" s="323" t="s">
        <v>263</v>
      </c>
      <c r="BH9" s="323" t="s">
        <v>263</v>
      </c>
      <c r="BI9" s="323" t="s">
        <v>263</v>
      </c>
      <c r="BJ9" s="323" t="s">
        <v>263</v>
      </c>
      <c r="BK9" s="323" t="s">
        <v>263</v>
      </c>
      <c r="BL9" s="323" t="s">
        <v>263</v>
      </c>
      <c r="BM9" s="323" t="s">
        <v>263</v>
      </c>
      <c r="BN9" s="323" t="s">
        <v>263</v>
      </c>
      <c r="BO9" s="323" t="s">
        <v>263</v>
      </c>
      <c r="BP9" s="323" t="s">
        <v>263</v>
      </c>
      <c r="BQ9" s="323" t="s">
        <v>263</v>
      </c>
      <c r="BR9" s="323" t="s">
        <v>263</v>
      </c>
      <c r="BS9" s="323" t="s">
        <v>263</v>
      </c>
      <c r="BT9" s="323" t="s">
        <v>263</v>
      </c>
      <c r="BU9" s="323" t="s">
        <v>263</v>
      </c>
      <c r="BV9" s="323" t="s">
        <v>263</v>
      </c>
      <c r="BW9" s="323" t="s">
        <v>263</v>
      </c>
      <c r="BX9" s="323" t="s">
        <v>263</v>
      </c>
      <c r="BY9" s="323" t="s">
        <v>263</v>
      </c>
      <c r="BZ9" s="323" t="s">
        <v>263</v>
      </c>
      <c r="CA9" s="323" t="s">
        <v>263</v>
      </c>
      <c r="CB9" s="323" t="s">
        <v>263</v>
      </c>
      <c r="CC9" s="323" t="s">
        <v>264</v>
      </c>
      <c r="CD9" s="323" t="s">
        <v>264</v>
      </c>
      <c r="CE9" s="323" t="s">
        <v>264</v>
      </c>
      <c r="CF9" s="323" t="s">
        <v>264</v>
      </c>
      <c r="CG9" s="323" t="s">
        <v>264</v>
      </c>
      <c r="CH9" s="324" t="s">
        <v>264</v>
      </c>
    </row>
    <row r="10" spans="1:86" s="287" customFormat="1" ht="26.25" customHeight="1" x14ac:dyDescent="0.3">
      <c r="A10" s="467"/>
      <c r="B10" s="123" t="s">
        <v>276</v>
      </c>
      <c r="C10" s="123"/>
      <c r="D10" s="457">
        <f t="shared" ref="D10:BL10" si="1">SUM(D11:D13)</f>
        <v>0</v>
      </c>
      <c r="E10" s="457">
        <f t="shared" si="1"/>
        <v>0</v>
      </c>
      <c r="F10" s="457">
        <f t="shared" si="1"/>
        <v>0</v>
      </c>
      <c r="G10" s="457">
        <f t="shared" si="1"/>
        <v>0</v>
      </c>
      <c r="H10" s="457">
        <f t="shared" si="1"/>
        <v>0</v>
      </c>
      <c r="I10" s="457">
        <f t="shared" si="1"/>
        <v>0</v>
      </c>
      <c r="J10" s="457">
        <f t="shared" si="1"/>
        <v>0</v>
      </c>
      <c r="K10" s="457">
        <f t="shared" si="1"/>
        <v>0</v>
      </c>
      <c r="L10" s="457">
        <f t="shared" si="1"/>
        <v>0</v>
      </c>
      <c r="M10" s="457">
        <f t="shared" si="1"/>
        <v>0</v>
      </c>
      <c r="N10" s="457">
        <f t="shared" si="1"/>
        <v>0</v>
      </c>
      <c r="O10" s="457">
        <f t="shared" si="1"/>
        <v>0</v>
      </c>
      <c r="P10" s="457">
        <f t="shared" si="1"/>
        <v>0</v>
      </c>
      <c r="Q10" s="457">
        <f t="shared" si="1"/>
        <v>0</v>
      </c>
      <c r="R10" s="457">
        <f t="shared" si="1"/>
        <v>0</v>
      </c>
      <c r="S10" s="457">
        <f t="shared" si="1"/>
        <v>0</v>
      </c>
      <c r="T10" s="457">
        <f t="shared" si="1"/>
        <v>0</v>
      </c>
      <c r="U10" s="457">
        <f t="shared" si="1"/>
        <v>0</v>
      </c>
      <c r="V10" s="457">
        <f t="shared" si="1"/>
        <v>0</v>
      </c>
      <c r="W10" s="457">
        <f t="shared" si="1"/>
        <v>0</v>
      </c>
      <c r="X10" s="457">
        <f t="shared" si="1"/>
        <v>0</v>
      </c>
      <c r="Y10" s="457">
        <f t="shared" si="1"/>
        <v>0</v>
      </c>
      <c r="Z10" s="457">
        <f t="shared" si="1"/>
        <v>0</v>
      </c>
      <c r="AA10" s="457">
        <f t="shared" si="1"/>
        <v>0</v>
      </c>
      <c r="AB10" s="457">
        <f t="shared" si="1"/>
        <v>0</v>
      </c>
      <c r="AC10" s="457">
        <f t="shared" si="1"/>
        <v>0</v>
      </c>
      <c r="AD10" s="457">
        <f t="shared" si="1"/>
        <v>0</v>
      </c>
      <c r="AE10" s="457">
        <f t="shared" si="1"/>
        <v>0</v>
      </c>
      <c r="AF10" s="457">
        <f t="shared" si="1"/>
        <v>0</v>
      </c>
      <c r="AG10" s="457">
        <f t="shared" si="1"/>
        <v>0</v>
      </c>
      <c r="AH10" s="457">
        <f t="shared" si="1"/>
        <v>0</v>
      </c>
      <c r="AI10" s="457">
        <f t="shared" si="1"/>
        <v>0</v>
      </c>
      <c r="AJ10" s="457">
        <f t="shared" si="1"/>
        <v>0</v>
      </c>
      <c r="AK10" s="457">
        <f t="shared" si="1"/>
        <v>0</v>
      </c>
      <c r="AL10" s="457">
        <f t="shared" si="1"/>
        <v>0</v>
      </c>
      <c r="AM10" s="457">
        <f t="shared" si="1"/>
        <v>0</v>
      </c>
      <c r="AN10" s="457">
        <f t="shared" si="1"/>
        <v>0</v>
      </c>
      <c r="AO10" s="457">
        <f t="shared" si="1"/>
        <v>0</v>
      </c>
      <c r="AP10" s="457">
        <f t="shared" si="1"/>
        <v>0</v>
      </c>
      <c r="AQ10" s="457">
        <f t="shared" si="1"/>
        <v>0</v>
      </c>
      <c r="AR10" s="457">
        <f t="shared" si="1"/>
        <v>0</v>
      </c>
      <c r="AS10" s="457">
        <f t="shared" si="1"/>
        <v>0</v>
      </c>
      <c r="AT10" s="457">
        <f t="shared" si="1"/>
        <v>0</v>
      </c>
      <c r="AU10" s="457">
        <f t="shared" si="1"/>
        <v>0</v>
      </c>
      <c r="AV10" s="457">
        <f t="shared" si="1"/>
        <v>0</v>
      </c>
      <c r="AW10" s="457">
        <f t="shared" si="1"/>
        <v>0</v>
      </c>
      <c r="AX10" s="457">
        <f t="shared" si="1"/>
        <v>0</v>
      </c>
      <c r="AY10" s="457">
        <f t="shared" si="1"/>
        <v>0</v>
      </c>
      <c r="AZ10" s="457">
        <f t="shared" si="1"/>
        <v>0</v>
      </c>
      <c r="BA10" s="457">
        <f t="shared" si="1"/>
        <v>0</v>
      </c>
      <c r="BB10" s="457">
        <f t="shared" si="1"/>
        <v>0</v>
      </c>
      <c r="BC10" s="457">
        <f t="shared" si="1"/>
        <v>1.1078858823839137</v>
      </c>
      <c r="BD10" s="457">
        <f t="shared" si="1"/>
        <v>82.795040480704785</v>
      </c>
      <c r="BE10" s="457">
        <f t="shared" si="1"/>
        <v>155.68672070738376</v>
      </c>
      <c r="BF10" s="457">
        <f t="shared" si="1"/>
        <v>335.10803451031302</v>
      </c>
      <c r="BG10" s="457">
        <f t="shared" si="1"/>
        <v>253.02967868115718</v>
      </c>
      <c r="BH10" s="457">
        <f t="shared" si="1"/>
        <v>153.92160013584962</v>
      </c>
      <c r="BI10" s="457">
        <f t="shared" si="1"/>
        <v>123.12893291378585</v>
      </c>
      <c r="BJ10" s="457">
        <f t="shared" si="1"/>
        <v>143.97243521044729</v>
      </c>
      <c r="BK10" s="457">
        <f t="shared" si="1"/>
        <v>179.70523439689589</v>
      </c>
      <c r="BL10" s="457">
        <f t="shared" si="1"/>
        <v>176.8094231677066</v>
      </c>
      <c r="BM10" s="457">
        <f>SUM(BM11:BM13)</f>
        <v>179.01513593472492</v>
      </c>
      <c r="BN10" s="457">
        <v>211.24727829862661</v>
      </c>
      <c r="BO10" s="457">
        <v>70.400946674196803</v>
      </c>
      <c r="BP10" s="457">
        <v>2.0509805512798649</v>
      </c>
      <c r="BQ10" s="457">
        <v>1.2533176442688834</v>
      </c>
      <c r="BR10" s="457">
        <v>0.58628758725305208</v>
      </c>
      <c r="BS10" s="457">
        <v>0.13211418359569768</v>
      </c>
      <c r="BT10" s="457">
        <v>3.8751708948786955E-2</v>
      </c>
      <c r="BU10" s="457">
        <v>4.4221159038203645E-2</v>
      </c>
      <c r="BV10" s="457">
        <v>0</v>
      </c>
      <c r="BW10" s="457">
        <v>0</v>
      </c>
      <c r="BX10" s="458">
        <v>0</v>
      </c>
      <c r="BY10" s="458">
        <v>0</v>
      </c>
      <c r="BZ10" s="458">
        <v>0</v>
      </c>
      <c r="CA10" s="458">
        <v>0</v>
      </c>
      <c r="CB10" s="458">
        <v>0</v>
      </c>
      <c r="CC10" s="458">
        <v>0</v>
      </c>
      <c r="CD10" s="458">
        <v>0</v>
      </c>
      <c r="CE10" s="458">
        <v>0</v>
      </c>
      <c r="CF10" s="458">
        <v>0</v>
      </c>
      <c r="CG10" s="458">
        <v>0</v>
      </c>
      <c r="CH10" s="466">
        <v>0</v>
      </c>
    </row>
    <row r="11" spans="1:86" x14ac:dyDescent="0.25">
      <c r="B11" s="515" t="s">
        <v>951</v>
      </c>
      <c r="C11" s="515"/>
      <c r="D11" s="462">
        <v>0</v>
      </c>
      <c r="E11" s="462">
        <v>0</v>
      </c>
      <c r="F11" s="462">
        <v>0</v>
      </c>
      <c r="G11" s="462">
        <v>0</v>
      </c>
      <c r="H11" s="462">
        <v>0</v>
      </c>
      <c r="I11" s="462">
        <v>0</v>
      </c>
      <c r="J11" s="462">
        <v>0</v>
      </c>
      <c r="K11" s="462">
        <v>0</v>
      </c>
      <c r="L11" s="462">
        <v>0</v>
      </c>
      <c r="M11" s="462">
        <v>0</v>
      </c>
      <c r="N11" s="462">
        <v>0</v>
      </c>
      <c r="O11" s="462">
        <v>0</v>
      </c>
      <c r="P11" s="462">
        <v>0</v>
      </c>
      <c r="Q11" s="462">
        <v>0</v>
      </c>
      <c r="R11" s="462">
        <v>0</v>
      </c>
      <c r="S11" s="462">
        <v>0</v>
      </c>
      <c r="T11" s="462">
        <v>0</v>
      </c>
      <c r="U11" s="462">
        <v>0</v>
      </c>
      <c r="V11" s="462">
        <v>0</v>
      </c>
      <c r="W11" s="462">
        <v>0</v>
      </c>
      <c r="X11" s="462">
        <v>0</v>
      </c>
      <c r="Y11" s="462">
        <v>0</v>
      </c>
      <c r="Z11" s="462">
        <v>0</v>
      </c>
      <c r="AA11" s="462">
        <v>0</v>
      </c>
      <c r="AB11" s="462">
        <v>0</v>
      </c>
      <c r="AC11" s="462">
        <v>0</v>
      </c>
      <c r="AD11" s="462">
        <v>0</v>
      </c>
      <c r="AE11" s="462">
        <v>0</v>
      </c>
      <c r="AF11" s="462">
        <v>0</v>
      </c>
      <c r="AG11" s="462">
        <v>0</v>
      </c>
      <c r="AH11" s="462">
        <v>0</v>
      </c>
      <c r="AI11" s="462">
        <v>0</v>
      </c>
      <c r="AJ11" s="462">
        <v>0</v>
      </c>
      <c r="AK11" s="462">
        <v>0</v>
      </c>
      <c r="AL11" s="462">
        <v>0</v>
      </c>
      <c r="AM11" s="462">
        <v>0</v>
      </c>
      <c r="AN11" s="462">
        <v>0</v>
      </c>
      <c r="AO11" s="462">
        <v>0</v>
      </c>
      <c r="AP11" s="462">
        <v>0</v>
      </c>
      <c r="AQ11" s="462">
        <v>0</v>
      </c>
      <c r="AR11" s="462">
        <v>0</v>
      </c>
      <c r="AS11" s="462">
        <v>0</v>
      </c>
      <c r="AT11" s="462">
        <v>0</v>
      </c>
      <c r="AU11" s="462">
        <v>0</v>
      </c>
      <c r="AV11" s="462">
        <v>0</v>
      </c>
      <c r="AW11" s="462">
        <v>0</v>
      </c>
      <c r="AX11" s="462">
        <v>0</v>
      </c>
      <c r="AY11" s="462">
        <v>0</v>
      </c>
      <c r="AZ11" s="462">
        <v>0</v>
      </c>
      <c r="BA11" s="462">
        <v>0</v>
      </c>
      <c r="BB11" s="462">
        <v>0</v>
      </c>
      <c r="BC11" s="462">
        <v>1.1078858823839137</v>
      </c>
      <c r="BD11" s="462">
        <v>82.795040480704785</v>
      </c>
      <c r="BE11" s="462">
        <v>155.68672070738376</v>
      </c>
      <c r="BF11" s="462">
        <v>182.31583952243238</v>
      </c>
      <c r="BG11" s="462">
        <v>69.347958759073421</v>
      </c>
      <c r="BH11" s="462">
        <v>0</v>
      </c>
      <c r="BI11" s="462">
        <v>0</v>
      </c>
      <c r="BJ11" s="462">
        <v>0</v>
      </c>
      <c r="BK11" s="462">
        <v>0</v>
      </c>
      <c r="BL11" s="462">
        <v>0</v>
      </c>
      <c r="BM11" s="462">
        <v>0</v>
      </c>
      <c r="BN11" s="462">
        <v>0</v>
      </c>
      <c r="BO11" s="462">
        <v>0</v>
      </c>
      <c r="BP11" s="462">
        <v>0</v>
      </c>
      <c r="BQ11" s="462">
        <v>0</v>
      </c>
      <c r="BR11" s="462">
        <v>0</v>
      </c>
      <c r="BS11" s="462">
        <v>0</v>
      </c>
      <c r="BT11" s="462">
        <v>0</v>
      </c>
      <c r="BU11" s="462">
        <v>0</v>
      </c>
      <c r="BV11" s="462">
        <v>0</v>
      </c>
      <c r="BW11" s="462">
        <v>0</v>
      </c>
      <c r="BX11" s="463">
        <v>0</v>
      </c>
      <c r="BY11" s="463">
        <v>0</v>
      </c>
      <c r="BZ11" s="463">
        <v>0</v>
      </c>
      <c r="CA11" s="463">
        <v>0</v>
      </c>
      <c r="CB11" s="463">
        <v>0</v>
      </c>
      <c r="CC11" s="463">
        <v>0</v>
      </c>
      <c r="CD11" s="463">
        <v>0</v>
      </c>
      <c r="CE11" s="463">
        <v>0</v>
      </c>
      <c r="CF11" s="463">
        <v>0</v>
      </c>
      <c r="CG11" s="463">
        <v>0</v>
      </c>
      <c r="CH11" s="464">
        <v>0</v>
      </c>
    </row>
    <row r="12" spans="1:86" x14ac:dyDescent="0.25">
      <c r="B12" s="515" t="s">
        <v>952</v>
      </c>
      <c r="C12" s="515"/>
      <c r="D12" s="462">
        <v>0</v>
      </c>
      <c r="E12" s="462">
        <v>0</v>
      </c>
      <c r="F12" s="462">
        <v>0</v>
      </c>
      <c r="G12" s="462">
        <v>0</v>
      </c>
      <c r="H12" s="462">
        <v>0</v>
      </c>
      <c r="I12" s="462">
        <v>0</v>
      </c>
      <c r="J12" s="462">
        <v>0</v>
      </c>
      <c r="K12" s="462">
        <v>0</v>
      </c>
      <c r="L12" s="462">
        <v>0</v>
      </c>
      <c r="M12" s="462">
        <v>0</v>
      </c>
      <c r="N12" s="462">
        <v>0</v>
      </c>
      <c r="O12" s="462">
        <v>0</v>
      </c>
      <c r="P12" s="462">
        <v>0</v>
      </c>
      <c r="Q12" s="462">
        <v>0</v>
      </c>
      <c r="R12" s="462">
        <v>0</v>
      </c>
      <c r="S12" s="462">
        <v>0</v>
      </c>
      <c r="T12" s="462">
        <v>0</v>
      </c>
      <c r="U12" s="462">
        <v>0</v>
      </c>
      <c r="V12" s="462">
        <v>0</v>
      </c>
      <c r="W12" s="462">
        <v>0</v>
      </c>
      <c r="X12" s="462">
        <v>0</v>
      </c>
      <c r="Y12" s="462">
        <v>0</v>
      </c>
      <c r="Z12" s="462">
        <v>0</v>
      </c>
      <c r="AA12" s="462">
        <v>0</v>
      </c>
      <c r="AB12" s="462">
        <v>0</v>
      </c>
      <c r="AC12" s="462">
        <v>0</v>
      </c>
      <c r="AD12" s="462">
        <v>0</v>
      </c>
      <c r="AE12" s="462">
        <v>0</v>
      </c>
      <c r="AF12" s="462">
        <v>0</v>
      </c>
      <c r="AG12" s="462">
        <v>0</v>
      </c>
      <c r="AH12" s="462">
        <v>0</v>
      </c>
      <c r="AI12" s="462">
        <v>0</v>
      </c>
      <c r="AJ12" s="462">
        <v>0</v>
      </c>
      <c r="AK12" s="462">
        <v>0</v>
      </c>
      <c r="AL12" s="462">
        <v>0</v>
      </c>
      <c r="AM12" s="462">
        <v>0</v>
      </c>
      <c r="AN12" s="462">
        <v>0</v>
      </c>
      <c r="AO12" s="462">
        <v>0</v>
      </c>
      <c r="AP12" s="462">
        <v>0</v>
      </c>
      <c r="AQ12" s="462">
        <v>0</v>
      </c>
      <c r="AR12" s="462">
        <v>0</v>
      </c>
      <c r="AS12" s="462">
        <v>0</v>
      </c>
      <c r="AT12" s="462">
        <v>0</v>
      </c>
      <c r="AU12" s="462">
        <v>0</v>
      </c>
      <c r="AV12" s="462">
        <v>0</v>
      </c>
      <c r="AW12" s="462">
        <v>0</v>
      </c>
      <c r="AX12" s="462">
        <v>0</v>
      </c>
      <c r="AY12" s="462">
        <v>0</v>
      </c>
      <c r="AZ12" s="462">
        <v>0</v>
      </c>
      <c r="BA12" s="462">
        <v>0</v>
      </c>
      <c r="BB12" s="462">
        <v>0</v>
      </c>
      <c r="BC12" s="462">
        <v>0</v>
      </c>
      <c r="BD12" s="462">
        <v>0</v>
      </c>
      <c r="BE12" s="462">
        <v>0</v>
      </c>
      <c r="BF12" s="462">
        <v>68.476700305883881</v>
      </c>
      <c r="BG12" s="462">
        <v>91.384262684396887</v>
      </c>
      <c r="BH12" s="462">
        <v>75.924006005562219</v>
      </c>
      <c r="BI12" s="462">
        <v>60.832924641865041</v>
      </c>
      <c r="BJ12" s="462">
        <v>68.675930638582912</v>
      </c>
      <c r="BK12" s="462">
        <v>88.522787285325606</v>
      </c>
      <c r="BL12" s="462">
        <v>86.783023987860417</v>
      </c>
      <c r="BM12" s="462">
        <v>122.85352466108573</v>
      </c>
      <c r="BN12" s="462">
        <v>0</v>
      </c>
      <c r="BO12" s="462">
        <v>0</v>
      </c>
      <c r="BP12" s="462">
        <v>0</v>
      </c>
      <c r="BQ12" s="462">
        <v>0</v>
      </c>
      <c r="BR12" s="462">
        <v>0</v>
      </c>
      <c r="BS12" s="462">
        <v>0</v>
      </c>
      <c r="BT12" s="462">
        <v>0</v>
      </c>
      <c r="BU12" s="462">
        <v>0</v>
      </c>
      <c r="BV12" s="462">
        <v>0</v>
      </c>
      <c r="BW12" s="462">
        <v>0</v>
      </c>
      <c r="BX12" s="463">
        <v>0</v>
      </c>
      <c r="BY12" s="463">
        <v>0</v>
      </c>
      <c r="BZ12" s="463">
        <v>0</v>
      </c>
      <c r="CA12" s="463">
        <v>0</v>
      </c>
      <c r="CB12" s="463">
        <v>0</v>
      </c>
      <c r="CC12" s="463">
        <v>0</v>
      </c>
      <c r="CD12" s="463">
        <v>0</v>
      </c>
      <c r="CE12" s="463">
        <v>0</v>
      </c>
      <c r="CF12" s="463">
        <v>0</v>
      </c>
      <c r="CG12" s="463">
        <v>0</v>
      </c>
      <c r="CH12" s="464">
        <v>0</v>
      </c>
    </row>
    <row r="13" spans="1:86" x14ac:dyDescent="0.25">
      <c r="B13" s="515" t="s">
        <v>953</v>
      </c>
      <c r="C13" s="515"/>
      <c r="D13" s="462">
        <v>0</v>
      </c>
      <c r="E13" s="462">
        <v>0</v>
      </c>
      <c r="F13" s="462">
        <v>0</v>
      </c>
      <c r="G13" s="462">
        <v>0</v>
      </c>
      <c r="H13" s="462">
        <v>0</v>
      </c>
      <c r="I13" s="462">
        <v>0</v>
      </c>
      <c r="J13" s="462">
        <v>0</v>
      </c>
      <c r="K13" s="462">
        <v>0</v>
      </c>
      <c r="L13" s="462">
        <v>0</v>
      </c>
      <c r="M13" s="462">
        <v>0</v>
      </c>
      <c r="N13" s="462">
        <v>0</v>
      </c>
      <c r="O13" s="462">
        <v>0</v>
      </c>
      <c r="P13" s="462">
        <v>0</v>
      </c>
      <c r="Q13" s="462">
        <v>0</v>
      </c>
      <c r="R13" s="462">
        <v>0</v>
      </c>
      <c r="S13" s="462">
        <v>0</v>
      </c>
      <c r="T13" s="462">
        <v>0</v>
      </c>
      <c r="U13" s="462">
        <v>0</v>
      </c>
      <c r="V13" s="462">
        <v>0</v>
      </c>
      <c r="W13" s="462">
        <v>0</v>
      </c>
      <c r="X13" s="462">
        <v>0</v>
      </c>
      <c r="Y13" s="462">
        <v>0</v>
      </c>
      <c r="Z13" s="462">
        <v>0</v>
      </c>
      <c r="AA13" s="462">
        <v>0</v>
      </c>
      <c r="AB13" s="462">
        <v>0</v>
      </c>
      <c r="AC13" s="462">
        <v>0</v>
      </c>
      <c r="AD13" s="462">
        <v>0</v>
      </c>
      <c r="AE13" s="462">
        <v>0</v>
      </c>
      <c r="AF13" s="462">
        <v>0</v>
      </c>
      <c r="AG13" s="462">
        <v>0</v>
      </c>
      <c r="AH13" s="462">
        <v>0</v>
      </c>
      <c r="AI13" s="462">
        <v>0</v>
      </c>
      <c r="AJ13" s="462">
        <v>0</v>
      </c>
      <c r="AK13" s="462">
        <v>0</v>
      </c>
      <c r="AL13" s="462">
        <v>0</v>
      </c>
      <c r="AM13" s="462">
        <v>0</v>
      </c>
      <c r="AN13" s="462">
        <v>0</v>
      </c>
      <c r="AO13" s="462">
        <v>0</v>
      </c>
      <c r="AP13" s="462">
        <v>0</v>
      </c>
      <c r="AQ13" s="462">
        <v>0</v>
      </c>
      <c r="AR13" s="462">
        <v>0</v>
      </c>
      <c r="AS13" s="462">
        <v>0</v>
      </c>
      <c r="AT13" s="462">
        <v>0</v>
      </c>
      <c r="AU13" s="462">
        <v>0</v>
      </c>
      <c r="AV13" s="462">
        <v>0</v>
      </c>
      <c r="AW13" s="462">
        <v>0</v>
      </c>
      <c r="AX13" s="462">
        <v>0</v>
      </c>
      <c r="AY13" s="462">
        <v>0</v>
      </c>
      <c r="AZ13" s="462">
        <v>0</v>
      </c>
      <c r="BA13" s="462">
        <v>0</v>
      </c>
      <c r="BB13" s="462">
        <v>0</v>
      </c>
      <c r="BC13" s="462">
        <v>0</v>
      </c>
      <c r="BD13" s="462">
        <v>0</v>
      </c>
      <c r="BE13" s="462">
        <v>0</v>
      </c>
      <c r="BF13" s="462">
        <v>84.315494681996739</v>
      </c>
      <c r="BG13" s="462">
        <v>92.297457237686885</v>
      </c>
      <c r="BH13" s="462">
        <v>77.997594130287396</v>
      </c>
      <c r="BI13" s="462">
        <v>62.296008271920805</v>
      </c>
      <c r="BJ13" s="462">
        <v>75.296504571864375</v>
      </c>
      <c r="BK13" s="462">
        <v>91.182447111570298</v>
      </c>
      <c r="BL13" s="462">
        <v>90.026399179846166</v>
      </c>
      <c r="BM13" s="462">
        <v>56.161611273639203</v>
      </c>
      <c r="BN13" s="462">
        <v>0</v>
      </c>
      <c r="BO13" s="462">
        <v>0</v>
      </c>
      <c r="BP13" s="462">
        <v>0</v>
      </c>
      <c r="BQ13" s="462">
        <v>0</v>
      </c>
      <c r="BR13" s="462">
        <v>0</v>
      </c>
      <c r="BS13" s="462">
        <v>0</v>
      </c>
      <c r="BT13" s="462">
        <v>0</v>
      </c>
      <c r="BU13" s="462">
        <v>0</v>
      </c>
      <c r="BV13" s="462">
        <v>0</v>
      </c>
      <c r="BW13" s="462">
        <v>0</v>
      </c>
      <c r="BX13" s="463">
        <v>0</v>
      </c>
      <c r="BY13" s="463">
        <v>0</v>
      </c>
      <c r="BZ13" s="463">
        <v>0</v>
      </c>
      <c r="CA13" s="463">
        <v>0</v>
      </c>
      <c r="CB13" s="463">
        <v>0</v>
      </c>
      <c r="CC13" s="463">
        <v>0</v>
      </c>
      <c r="CD13" s="463">
        <v>0</v>
      </c>
      <c r="CE13" s="463">
        <v>0</v>
      </c>
      <c r="CF13" s="463">
        <v>0</v>
      </c>
      <c r="CG13" s="463">
        <v>0</v>
      </c>
      <c r="CH13" s="464">
        <v>0</v>
      </c>
    </row>
    <row r="14" spans="1:86" ht="15.6" thickBot="1" x14ac:dyDescent="0.3">
      <c r="A14" s="482"/>
      <c r="B14" s="533"/>
      <c r="C14" s="533"/>
      <c r="D14" s="496"/>
      <c r="E14" s="496"/>
      <c r="F14" s="496"/>
      <c r="G14" s="496"/>
      <c r="H14" s="496"/>
      <c r="I14" s="496"/>
      <c r="J14" s="496"/>
      <c r="K14" s="496"/>
      <c r="L14" s="496"/>
      <c r="M14" s="496"/>
      <c r="N14" s="496"/>
      <c r="O14" s="496"/>
      <c r="P14" s="496"/>
      <c r="Q14" s="496"/>
      <c r="R14" s="496"/>
      <c r="S14" s="496"/>
      <c r="T14" s="496"/>
      <c r="U14" s="496"/>
      <c r="V14" s="496"/>
      <c r="W14" s="496"/>
      <c r="X14" s="496"/>
      <c r="Y14" s="496"/>
      <c r="Z14" s="496"/>
      <c r="AA14" s="496"/>
      <c r="AB14" s="496"/>
      <c r="AC14" s="496"/>
      <c r="AD14" s="496"/>
      <c r="AE14" s="496"/>
      <c r="AF14" s="496"/>
      <c r="AG14" s="496"/>
      <c r="AH14" s="496"/>
      <c r="AI14" s="496"/>
      <c r="AJ14" s="496"/>
      <c r="AK14" s="496"/>
      <c r="AL14" s="496"/>
      <c r="AM14" s="496"/>
      <c r="AN14" s="496"/>
      <c r="AO14" s="496"/>
      <c r="AP14" s="496"/>
      <c r="AQ14" s="496"/>
      <c r="AR14" s="496"/>
      <c r="AS14" s="496"/>
      <c r="AT14" s="496"/>
      <c r="AU14" s="496"/>
      <c r="AV14" s="496"/>
      <c r="AW14" s="496"/>
      <c r="AX14" s="496"/>
      <c r="AY14" s="496"/>
      <c r="AZ14" s="496"/>
      <c r="BA14" s="496"/>
      <c r="BB14" s="496"/>
      <c r="BC14" s="496"/>
      <c r="BD14" s="496"/>
      <c r="BE14" s="496"/>
      <c r="BF14" s="496"/>
      <c r="BG14" s="496"/>
      <c r="BH14" s="496"/>
      <c r="BI14" s="496"/>
      <c r="BJ14" s="496"/>
      <c r="BK14" s="496"/>
      <c r="BL14" s="496"/>
      <c r="BM14" s="496"/>
      <c r="BN14" s="496"/>
      <c r="BO14" s="496"/>
      <c r="BP14" s="496"/>
      <c r="BQ14" s="496"/>
      <c r="BR14" s="496"/>
      <c r="BS14" s="496"/>
      <c r="BT14" s="496"/>
      <c r="BU14" s="496"/>
      <c r="BV14" s="496"/>
      <c r="BW14" s="496"/>
      <c r="BX14" s="496"/>
      <c r="BY14" s="496"/>
      <c r="BZ14" s="496"/>
      <c r="CA14" s="496"/>
      <c r="CB14" s="496"/>
      <c r="CC14" s="496"/>
      <c r="CD14" s="496"/>
      <c r="CE14" s="496"/>
      <c r="CF14" s="496"/>
      <c r="CG14" s="496"/>
      <c r="CH14" s="497"/>
    </row>
    <row r="15" spans="1:86" ht="15.6" x14ac:dyDescent="0.3">
      <c r="A15" s="417"/>
      <c r="B15" s="479"/>
      <c r="C15" s="417"/>
      <c r="D15" s="458"/>
      <c r="E15" s="458"/>
      <c r="F15" s="458"/>
      <c r="G15" s="458"/>
      <c r="H15" s="458"/>
      <c r="I15" s="458"/>
      <c r="J15" s="458"/>
      <c r="K15" s="458"/>
      <c r="L15" s="458"/>
      <c r="M15" s="458"/>
      <c r="N15" s="458"/>
      <c r="O15" s="458"/>
      <c r="P15" s="458"/>
      <c r="Q15" s="458"/>
      <c r="R15" s="458"/>
      <c r="S15" s="458"/>
      <c r="T15" s="458"/>
      <c r="U15" s="458"/>
      <c r="V15" s="458"/>
      <c r="W15" s="458"/>
      <c r="X15" s="458"/>
      <c r="Y15" s="458"/>
      <c r="Z15" s="458"/>
      <c r="AA15" s="458"/>
      <c r="AB15" s="458"/>
      <c r="AC15" s="458"/>
      <c r="AD15" s="458"/>
      <c r="AE15" s="458"/>
      <c r="AF15" s="458"/>
      <c r="AG15" s="458"/>
      <c r="AH15" s="458"/>
      <c r="AI15" s="458"/>
      <c r="AJ15" s="458"/>
      <c r="AK15" s="458"/>
      <c r="AL15" s="458"/>
      <c r="AM15" s="458"/>
      <c r="AN15" s="458"/>
      <c r="AO15" s="458"/>
      <c r="AP15" s="458"/>
      <c r="AQ15" s="458"/>
      <c r="AR15" s="458"/>
      <c r="AS15" s="458"/>
      <c r="AT15" s="458"/>
      <c r="AU15" s="458"/>
      <c r="AV15" s="458"/>
      <c r="AW15" s="458"/>
      <c r="AX15" s="458"/>
      <c r="AY15" s="458"/>
      <c r="AZ15" s="458"/>
      <c r="BA15" s="458"/>
      <c r="BB15" s="458"/>
      <c r="BC15" s="458"/>
      <c r="BD15" s="458"/>
      <c r="BE15" s="458"/>
      <c r="BF15" s="458"/>
      <c r="BG15" s="458"/>
      <c r="BH15" s="458"/>
      <c r="BI15" s="458"/>
      <c r="BJ15" s="458"/>
      <c r="BK15" s="458"/>
      <c r="BL15" s="458"/>
      <c r="BM15" s="458"/>
      <c r="BN15" s="458"/>
      <c r="BO15" s="458"/>
      <c r="BP15" s="458"/>
      <c r="BQ15" s="458"/>
      <c r="BR15" s="458"/>
      <c r="BS15" s="458"/>
      <c r="BT15" s="458"/>
      <c r="BU15" s="458"/>
      <c r="BV15" s="458"/>
      <c r="BW15" s="458"/>
    </row>
    <row r="149" spans="86:86" x14ac:dyDescent="0.25">
      <c r="CH149" s="455"/>
    </row>
  </sheetData>
  <hyperlinks>
    <hyperlink ref="B1" location="Notes!A1" display="Information relating to this table can be found in the 'Notes' tab" xr:uid="{89391968-6385-45DB-8960-DE5CC455EEB3}"/>
    <hyperlink ref="A1" location="Contents!A1" display="Contents page" xr:uid="{5E2B5911-1485-4632-9A09-93CAA1CAFFCC}"/>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FF553-0531-4EE2-8FDA-92516C6D1B08}">
  <dimension ref="A1:BR76"/>
  <sheetViews>
    <sheetView zoomScale="70" zoomScaleNormal="70" workbookViewId="0">
      <pane xSplit="3" ySplit="4" topLeftCell="D28" activePane="bottomRight" state="frozen"/>
      <selection pane="topRight" activeCell="B8" sqref="B8"/>
      <selection pane="bottomLeft" activeCell="B8" sqref="B8"/>
      <selection pane="bottomRight" activeCell="B26" sqref="B26"/>
    </sheetView>
  </sheetViews>
  <sheetFormatPr defaultColWidth="9" defaultRowHeight="15" x14ac:dyDescent="0.25"/>
  <cols>
    <col min="1" max="1" width="19.33203125" style="51" bestFit="1" customWidth="1"/>
    <col min="2" max="2" width="139.109375" style="51" bestFit="1" customWidth="1"/>
    <col min="3" max="3" width="5.5546875" style="51" customWidth="1"/>
    <col min="4" max="21" width="10" style="51" bestFit="1" customWidth="1"/>
    <col min="22" max="39" width="12.88671875" style="51" bestFit="1" customWidth="1"/>
    <col min="40" max="40" width="9" style="51"/>
    <col min="41" max="41" width="11.33203125" style="51" customWidth="1"/>
    <col min="42" max="42" width="24.6640625" style="51" bestFit="1" customWidth="1"/>
    <col min="43" max="69" width="9" style="51"/>
    <col min="70" max="70" width="2.5546875" style="51" bestFit="1" customWidth="1"/>
    <col min="71" max="16384" width="9" style="51"/>
  </cols>
  <sheetData>
    <row r="1" spans="1:48" s="45" customFormat="1" ht="25.5" customHeight="1" thickBot="1" x14ac:dyDescent="0.3">
      <c r="A1" s="42" t="s">
        <v>47</v>
      </c>
      <c r="B1" s="43" t="s">
        <v>224</v>
      </c>
      <c r="C1" s="42"/>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48" ht="33" customHeight="1" x14ac:dyDescent="0.3">
      <c r="A2" s="17" t="s">
        <v>48</v>
      </c>
      <c r="B2" s="46" t="s">
        <v>225</v>
      </c>
      <c r="C2" s="47"/>
      <c r="D2" s="48" t="s">
        <v>226</v>
      </c>
      <c r="E2" s="49" t="s">
        <v>227</v>
      </c>
      <c r="F2" s="49" t="s">
        <v>228</v>
      </c>
      <c r="G2" s="49" t="s">
        <v>229</v>
      </c>
      <c r="H2" s="49" t="s">
        <v>230</v>
      </c>
      <c r="I2" s="49" t="s">
        <v>231</v>
      </c>
      <c r="J2" s="49" t="s">
        <v>232</v>
      </c>
      <c r="K2" s="49" t="s">
        <v>233</v>
      </c>
      <c r="L2" s="49" t="s">
        <v>234</v>
      </c>
      <c r="M2" s="49" t="s">
        <v>235</v>
      </c>
      <c r="N2" s="49" t="s">
        <v>236</v>
      </c>
      <c r="O2" s="49" t="s">
        <v>237</v>
      </c>
      <c r="P2" s="49" t="s">
        <v>238</v>
      </c>
      <c r="Q2" s="49" t="s">
        <v>239</v>
      </c>
      <c r="R2" s="49" t="s">
        <v>240</v>
      </c>
      <c r="S2" s="49" t="s">
        <v>241</v>
      </c>
      <c r="T2" s="49" t="s">
        <v>242</v>
      </c>
      <c r="U2" s="49" t="s">
        <v>243</v>
      </c>
      <c r="V2" s="49" t="s">
        <v>244</v>
      </c>
      <c r="W2" s="49" t="s">
        <v>245</v>
      </c>
      <c r="X2" s="49" t="s">
        <v>246</v>
      </c>
      <c r="Y2" s="49" t="s">
        <v>247</v>
      </c>
      <c r="Z2" s="49" t="s">
        <v>248</v>
      </c>
      <c r="AA2" s="49" t="s">
        <v>249</v>
      </c>
      <c r="AB2" s="49" t="s">
        <v>250</v>
      </c>
      <c r="AC2" s="49" t="s">
        <v>251</v>
      </c>
      <c r="AD2" s="49" t="s">
        <v>252</v>
      </c>
      <c r="AE2" s="49" t="s">
        <v>253</v>
      </c>
      <c r="AF2" s="49" t="s">
        <v>254</v>
      </c>
      <c r="AG2" s="49" t="s">
        <v>255</v>
      </c>
      <c r="AH2" s="49" t="s">
        <v>256</v>
      </c>
      <c r="AI2" s="49" t="s">
        <v>257</v>
      </c>
      <c r="AJ2" s="49" t="s">
        <v>258</v>
      </c>
      <c r="AK2" s="49" t="s">
        <v>259</v>
      </c>
      <c r="AL2" s="49" t="s">
        <v>260</v>
      </c>
      <c r="AM2" s="50" t="s">
        <v>261</v>
      </c>
    </row>
    <row r="3" spans="1:48" s="53" customFormat="1" ht="15.6" x14ac:dyDescent="0.3">
      <c r="A3" s="19">
        <v>2026</v>
      </c>
      <c r="B3" s="52" t="s">
        <v>262</v>
      </c>
      <c r="D3" s="54"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264</v>
      </c>
      <c r="AI3" s="55" t="s">
        <v>264</v>
      </c>
      <c r="AJ3" s="55" t="s">
        <v>264</v>
      </c>
      <c r="AK3" s="55" t="s">
        <v>264</v>
      </c>
      <c r="AL3" s="55" t="s">
        <v>264</v>
      </c>
      <c r="AM3" s="56" t="s">
        <v>264</v>
      </c>
      <c r="AN3" s="51"/>
      <c r="AO3" s="51"/>
      <c r="AP3" s="51"/>
      <c r="AQ3" s="51"/>
      <c r="AR3" s="51"/>
      <c r="AS3" s="51"/>
      <c r="AT3" s="51"/>
      <c r="AU3" s="51"/>
      <c r="AV3" s="51"/>
    </row>
    <row r="4" spans="1:48" ht="15.6" x14ac:dyDescent="0.25">
      <c r="A4" s="57"/>
      <c r="B4" s="58"/>
      <c r="C4" s="59"/>
      <c r="D4" s="60"/>
      <c r="E4" s="61"/>
      <c r="F4" s="61"/>
      <c r="G4" s="61"/>
      <c r="H4" s="61"/>
      <c r="I4" s="61"/>
      <c r="J4" s="61"/>
      <c r="K4" s="61"/>
      <c r="L4" s="61"/>
      <c r="M4" s="61"/>
      <c r="N4" s="61"/>
      <c r="O4" s="61"/>
      <c r="P4" s="61"/>
      <c r="Q4" s="61"/>
      <c r="R4" s="61"/>
      <c r="S4" s="61"/>
      <c r="T4" s="61"/>
      <c r="U4" s="61"/>
      <c r="V4" s="61"/>
      <c r="W4" s="61"/>
      <c r="X4" s="61"/>
      <c r="Y4" s="62"/>
      <c r="Z4" s="62"/>
      <c r="AA4" s="62"/>
      <c r="AB4" s="62"/>
      <c r="AC4" s="62"/>
      <c r="AD4" s="62"/>
      <c r="AE4" s="62"/>
      <c r="AF4" s="62"/>
      <c r="AG4" s="62"/>
      <c r="AH4" s="62"/>
      <c r="AI4" s="62"/>
      <c r="AJ4" s="62"/>
      <c r="AK4" s="62"/>
      <c r="AL4" s="62"/>
      <c r="AM4" s="63"/>
    </row>
    <row r="5" spans="1:48" ht="39" customHeight="1" x14ac:dyDescent="0.3">
      <c r="B5" s="64" t="s">
        <v>265</v>
      </c>
      <c r="C5" s="65"/>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M5" s="65"/>
    </row>
    <row r="6" spans="1:48" ht="25.5" customHeight="1" x14ac:dyDescent="0.25">
      <c r="B6" s="67" t="s">
        <v>266</v>
      </c>
      <c r="C6" s="68"/>
      <c r="D6" s="66"/>
      <c r="E6" s="69">
        <f>('Table 1a'!AZ85+'Table 1a'!AZ89-'Table 1a'!AZ15)/1000</f>
        <v>86.67607494808054</v>
      </c>
      <c r="F6" s="69">
        <f>('Table 1a'!BA85+'Table 1a'!BA89-'Table 1a'!BA15)/1000</f>
        <v>87.926874053839455</v>
      </c>
      <c r="G6" s="69">
        <f>('Table 1a'!BB85+'Table 1a'!BB89-'Table 1a'!BB15)/1000</f>
        <v>90.248553723961322</v>
      </c>
      <c r="H6" s="69">
        <f>('Table 1a'!BC85+'Table 1a'!BC89-'Table 1a'!BC15)/1000</f>
        <v>93.746448396197479</v>
      </c>
      <c r="I6" s="69">
        <f>('Table 1a'!BD85+'Table 1a'!BD89-'Table 1a'!BD15)/1000</f>
        <v>96.115685924979147</v>
      </c>
      <c r="J6" s="69">
        <f>('Table 1a'!BE85+'Table 1a'!BE89-'Table 1a'!BE15)/1000</f>
        <v>101.43716308374759</v>
      </c>
      <c r="K6" s="69">
        <f>('Table 1a'!BF85+'Table 1a'!BF89-'Table 1a'!BF15)/1000</f>
        <v>105.03007656514355</v>
      </c>
      <c r="L6" s="69">
        <f>('Table 1a'!BG85+'Table 1a'!BG89-'Table 1a'!BG15)/1000</f>
        <v>100.72854788745595</v>
      </c>
      <c r="M6" s="69">
        <f>('Table 1a'!BH85+'Table 1a'!BH89-'Table 1a'!BH15)/1000</f>
        <v>110.63168917917216</v>
      </c>
      <c r="N6" s="69">
        <f>('Table 1a'!BI85+'Table 1a'!BI89-'Table 1a'!BI15)/1000</f>
        <v>115.27802456074366</v>
      </c>
      <c r="O6" s="69">
        <f>('Table 1a'!BJ85+'Table 1a'!BJ89-'Table 1a'!BJ15)/1000</f>
        <v>118.73496725744036</v>
      </c>
      <c r="P6" s="69">
        <f>('Table 1a'!BK85+'Table 1a'!BK89-'Table 1a'!BK15)/1000</f>
        <v>125.80526949085737</v>
      </c>
      <c r="Q6" s="69">
        <f>('Table 1a'!BL85+'Table 1a'!BL89-'Table 1a'!BL15)/1000</f>
        <v>135.30295700645365</v>
      </c>
      <c r="R6" s="69">
        <f>('Table 1a'!BM85+'Table 1a'!BM89-'Table 1a'!BM15)/1000</f>
        <v>147.59659979452218</v>
      </c>
      <c r="S6" s="69">
        <f>('Table 1a'!BN85+'Table 1a'!BN89-'Table 1a'!BN15)/1000</f>
        <v>152.9379453898035</v>
      </c>
      <c r="T6" s="69">
        <f>('Table 1a'!BO85+'Table 1a'!BO89-'Table 1a'!BO15)/1000</f>
        <v>158.52260284456634</v>
      </c>
      <c r="U6" s="69">
        <f>('Table 1a'!BP85+'Table 1a'!BP89-'Table 1a'!BP15)/1000</f>
        <v>166.10218093256199</v>
      </c>
      <c r="V6" s="69">
        <f>('Table 1a'!BQ85+'Table 1a'!BQ89-'Table 1a'!BQ15)/1000</f>
        <v>163.74898099476673</v>
      </c>
      <c r="W6" s="69">
        <f>('Table 1a'!BR85+'Table 1a'!BR89-'Table 1a'!BR15)/1000</f>
        <v>167.77438931287509</v>
      </c>
      <c r="X6" s="69">
        <f>('Table 1a'!BS85+'Table 1a'!BS89-'Table 1a'!BS15)/1000</f>
        <v>171.22220563292112</v>
      </c>
      <c r="Y6" s="69">
        <f>('Table 1a'!BT85+'Table 1a'!BT89-'Table 1a'!BT15)/1000</f>
        <v>173.33914482879013</v>
      </c>
      <c r="Z6" s="69">
        <f>('Table 1a'!BU85+'Table 1a'!BU89-'Table 1a'!BU15)/1000</f>
        <v>177.51753945483767</v>
      </c>
      <c r="AA6" s="69">
        <f>('Table 1a'!BV85+'Table 1a'!BV89-'Table 1a'!BV15)/1000</f>
        <v>183.30978799196606</v>
      </c>
      <c r="AB6" s="69">
        <f>('Table 1a'!BW85+'Table 1a'!BW89-'Table 1a'!BW15)/1000</f>
        <v>192.06456267876797</v>
      </c>
      <c r="AC6" s="69">
        <f>('Table 1a'!BX85+'Table 1a'!BX89-'Table 1a'!BX15)/1000</f>
        <v>212.77946119303556</v>
      </c>
      <c r="AD6" s="69">
        <f>('Table 1a'!BY85+'Table 1a'!BY89-'Table 1a'!BY15)/1000</f>
        <v>217.04756413862648</v>
      </c>
      <c r="AE6" s="69">
        <f>('Table 1a'!BZ85+'Table 1a'!BZ89-'Table 1a'!BZ15)/1000</f>
        <v>224.34617106007326</v>
      </c>
      <c r="AF6" s="69">
        <f>('Table 1a'!CA85+'Table 1a'!CA89-'Table 1a'!CA15)/1000</f>
        <v>256.72815157125063</v>
      </c>
      <c r="AG6" s="69">
        <f>('Table 1a'!CB85+'Table 1a'!CB89-'Table 1a'!CB15)/1000</f>
        <v>288.49012128130227</v>
      </c>
      <c r="AH6" s="69">
        <f>('Table 1a'!CC85+'Table 1a'!CC89-'Table 1a'!CC15)/1000</f>
        <v>308.31105801383029</v>
      </c>
      <c r="AI6" s="69">
        <f>('Table 1a'!CD85+'Table 1a'!CD89-'Table 1a'!CD15)/1000</f>
        <v>328.15613356832847</v>
      </c>
      <c r="AJ6" s="69">
        <f>('Table 1a'!CE85+'Table 1a'!CE89-'Table 1a'!CE15)/1000</f>
        <v>337.95811626505122</v>
      </c>
      <c r="AK6" s="69">
        <f>('Table 1a'!CF85+'Table 1a'!CF89-'Table 1a'!CF15)/1000</f>
        <v>348.30451370410634</v>
      </c>
      <c r="AL6" s="69">
        <f>('Table 1a'!CG85+'Table 1a'!CG89-'Table 1a'!CG15)/1000</f>
        <v>363.89087282341291</v>
      </c>
      <c r="AM6" s="70">
        <f>('Table 1a'!CH85+'Table 1a'!CH89-'Table 1a'!CH15)/1000</f>
        <v>380.33919253382567</v>
      </c>
      <c r="AP6" s="71"/>
    </row>
    <row r="7" spans="1:48" ht="18.75" customHeight="1" x14ac:dyDescent="0.25">
      <c r="B7" s="72" t="s">
        <v>267</v>
      </c>
      <c r="C7" s="65"/>
      <c r="D7" s="73"/>
      <c r="E7" s="69"/>
      <c r="F7" s="69"/>
      <c r="G7" s="69"/>
      <c r="H7" s="69"/>
      <c r="I7" s="69"/>
      <c r="J7" s="69"/>
      <c r="K7" s="69"/>
      <c r="L7" s="69"/>
      <c r="M7" s="69"/>
      <c r="N7" s="69"/>
      <c r="O7" s="69"/>
      <c r="P7" s="69"/>
      <c r="Q7" s="69"/>
      <c r="R7" s="69"/>
      <c r="S7" s="69"/>
      <c r="T7" s="69"/>
      <c r="U7" s="69"/>
      <c r="V7" s="69">
        <f>'Table 1a'!BQ86/1000</f>
        <v>71.897160751489821</v>
      </c>
      <c r="W7" s="69">
        <f>'Table 1a'!BR86/1000</f>
        <v>74.444697315330188</v>
      </c>
      <c r="X7" s="69">
        <f>'Table 1a'!BS86/1000</f>
        <v>76.186646985249169</v>
      </c>
      <c r="Y7" s="69">
        <f>'Table 1a'!BT86/1000</f>
        <v>76.351737185090315</v>
      </c>
      <c r="Z7" s="69">
        <f>'Table 1a'!BU86/1000</f>
        <v>78.227886091005544</v>
      </c>
      <c r="AA7" s="69">
        <f>'Table 1a'!BV86/1000</f>
        <v>81.320816577712293</v>
      </c>
      <c r="AB7" s="69">
        <f>'Table 1a'!BW86/1000</f>
        <v>88.313990123868038</v>
      </c>
      <c r="AC7" s="69">
        <f>'Table 1a'!BX86/1000</f>
        <v>92.328424421393379</v>
      </c>
      <c r="AD7" s="69">
        <f>'Table 1a'!BY86/1000</f>
        <v>97.801076763209394</v>
      </c>
      <c r="AE7" s="69">
        <f>'Table 1a'!BZ86/1000</f>
        <v>102.25730521241755</v>
      </c>
      <c r="AF7" s="69">
        <f>'Table 1a'!CA86/1000</f>
        <v>119.77798059785394</v>
      </c>
      <c r="AG7" s="69">
        <f>'Table 1a'!CB86/1000</f>
        <v>137.64352842913914</v>
      </c>
      <c r="AH7" s="69">
        <f>'Table 1a'!CC86/1000</f>
        <v>148.61687218996289</v>
      </c>
      <c r="AI7" s="69">
        <f>'Table 1a'!CD86/1000</f>
        <v>157.15506789518457</v>
      </c>
      <c r="AJ7" s="69">
        <f>'Table 1a'!CE86/1000</f>
        <v>163.33573603159445</v>
      </c>
      <c r="AK7" s="69">
        <f>'Table 1a'!CF86/1000</f>
        <v>170.07276216844278</v>
      </c>
      <c r="AL7" s="69">
        <f>'Table 1a'!CG86/1000</f>
        <v>177.76924287419862</v>
      </c>
      <c r="AM7" s="70">
        <f>'Table 1a'!CH86/1000</f>
        <v>185.27205753238007</v>
      </c>
      <c r="AP7" s="71"/>
    </row>
    <row r="8" spans="1:48" x14ac:dyDescent="0.25">
      <c r="B8" s="72" t="s">
        <v>268</v>
      </c>
      <c r="C8" s="68"/>
      <c r="D8" s="73"/>
      <c r="E8" s="69"/>
      <c r="F8" s="69"/>
      <c r="G8" s="69"/>
      <c r="H8" s="69"/>
      <c r="I8" s="69"/>
      <c r="J8" s="69"/>
      <c r="K8" s="69"/>
      <c r="L8" s="69"/>
      <c r="M8" s="69"/>
      <c r="N8" s="69"/>
      <c r="O8" s="69"/>
      <c r="P8" s="69"/>
      <c r="Q8" s="69"/>
      <c r="R8" s="69"/>
      <c r="S8" s="69"/>
      <c r="T8" s="69"/>
      <c r="U8" s="69"/>
      <c r="V8" s="69">
        <f>('Table 1a'!BQ87+'Table 1a'!BQ89-'Table 1a'!BQ15)/1000</f>
        <v>91.851820243276904</v>
      </c>
      <c r="W8" s="69">
        <f>('Table 1a'!BR87+'Table 1a'!BR89-'Table 1a'!BR15)/1000</f>
        <v>93.329691997544884</v>
      </c>
      <c r="X8" s="69">
        <f>('Table 1a'!BS87+'Table 1a'!BS89-'Table 1a'!BS15)/1000</f>
        <v>95.035558647671962</v>
      </c>
      <c r="Y8" s="69">
        <f>('Table 1a'!BT87+'Table 1a'!BT89-'Table 1a'!BT15)/1000</f>
        <v>96.987407643699797</v>
      </c>
      <c r="Z8" s="69">
        <f>('Table 1a'!BU87+'Table 1a'!BU89-'Table 1a'!BU15)/1000</f>
        <v>99.289653363832173</v>
      </c>
      <c r="AA8" s="69">
        <f>('Table 1a'!BV87+'Table 1a'!BV89-'Table 1a'!BV15)/1000</f>
        <v>101.98897141425374</v>
      </c>
      <c r="AB8" s="69">
        <f>('Table 1a'!BW87+'Table 1a'!BW89-'Table 1a'!BW15)/1000</f>
        <v>103.75057255489997</v>
      </c>
      <c r="AC8" s="69">
        <f>('Table 1a'!BX87+'Table 1a'!BX89-'Table 1a'!BX15)/1000</f>
        <v>120.45103677164215</v>
      </c>
      <c r="AD8" s="69">
        <f>('Table 1a'!BY87+'Table 1a'!BY89-'Table 1a'!BY15)/1000</f>
        <v>119.24648737541712</v>
      </c>
      <c r="AE8" s="69">
        <f>('Table 1a'!BZ87+'Table 1a'!BZ89-'Table 1a'!BZ15)/1000</f>
        <v>122.08886584765567</v>
      </c>
      <c r="AF8" s="69">
        <f>('Table 1a'!CA87+'Table 1a'!CA89-'Table 1a'!CA15)/1000</f>
        <v>136.95017097339667</v>
      </c>
      <c r="AG8" s="69">
        <f>('Table 1a'!CB87+'Table 1a'!CB89-'Table 1a'!CB15)/1000</f>
        <v>150.84659285216307</v>
      </c>
      <c r="AH8" s="69">
        <f>('Table 1a'!CC87+'Table 1a'!CC89-'Table 1a'!CC15)/1000</f>
        <v>159.69418582386751</v>
      </c>
      <c r="AI8" s="69">
        <f>('Table 1a'!CD87+'Table 1a'!CD89-'Table 1a'!CD15)/1000</f>
        <v>171.00106567314398</v>
      </c>
      <c r="AJ8" s="69">
        <f>('Table 1a'!CE87+'Table 1a'!CE89-'Table 1a'!CE15)/1000</f>
        <v>174.62238023345677</v>
      </c>
      <c r="AK8" s="69">
        <f>('Table 1a'!CF87+'Table 1a'!CF89-'Table 1a'!CF15)/1000</f>
        <v>178.23175153566353</v>
      </c>
      <c r="AL8" s="69">
        <f>('Table 1a'!CG87+'Table 1a'!CG89-'Table 1a'!CG15)/1000</f>
        <v>186.12162994921428</v>
      </c>
      <c r="AM8" s="70">
        <f>('Table 1a'!CH87+'Table 1a'!CH89-'Table 1a'!CH15)/1000</f>
        <v>195.06713500144559</v>
      </c>
      <c r="AP8" s="71"/>
    </row>
    <row r="9" spans="1:48" x14ac:dyDescent="0.25">
      <c r="B9" s="51" t="s">
        <v>269</v>
      </c>
      <c r="C9" s="65"/>
      <c r="D9" s="73"/>
      <c r="E9" s="69">
        <f>'Table 1a'!AZ90/1000</f>
        <v>5.5418748089194496</v>
      </c>
      <c r="F9" s="69">
        <f>'Table 1a'!BA90/1000</f>
        <v>5.4205197031605667</v>
      </c>
      <c r="G9" s="69">
        <f>'Table 1a'!BB90/1000</f>
        <v>5.3167638360770972</v>
      </c>
      <c r="H9" s="69">
        <f>'Table 1a'!BC90/1000</f>
        <v>5.3021368462702565</v>
      </c>
      <c r="I9" s="69">
        <f>'Table 1a'!BD90/1000</f>
        <v>5.2581548601357344</v>
      </c>
      <c r="J9" s="69">
        <f>'Table 1a'!BE90/1000</f>
        <v>5.2696888111279332</v>
      </c>
      <c r="K9" s="69">
        <f>'Table 1a'!BF90/1000</f>
        <v>5.2722224148939558</v>
      </c>
      <c r="L9" s="69">
        <f>'Table 1a'!BG90/1000</f>
        <v>5.0620751975610929</v>
      </c>
      <c r="M9" s="69">
        <f>'Table 1a'!BH90/1000</f>
        <v>0.46086395830826699</v>
      </c>
      <c r="N9" s="69">
        <f>'Table 1a'!BI90/1000</f>
        <v>0.50313108199999901</v>
      </c>
      <c r="O9" s="69">
        <f>'Table 1a'!BJ90/1000</f>
        <v>0.472205286000004</v>
      </c>
      <c r="P9" s="69">
        <f>'Table 1a'!BK90/1000</f>
        <v>0.43693637199999563</v>
      </c>
      <c r="Q9" s="69">
        <f>'Table 1a'!BL90/1000</f>
        <v>0.45420841800000478</v>
      </c>
      <c r="R9" s="69">
        <f>'Table 1a'!BM90/1000</f>
        <v>0.50133089600000036</v>
      </c>
      <c r="S9" s="69">
        <f>'Table 1a'!BN90/1000</f>
        <v>0.52570778000000251</v>
      </c>
      <c r="T9" s="69">
        <f>'Table 1a'!BO90/1000</f>
        <v>0.52772003400001455</v>
      </c>
      <c r="U9" s="69">
        <f>'Table 1a'!BP90/1000</f>
        <v>0.5428400000000011</v>
      </c>
      <c r="V9" s="69">
        <f>'Table 1a'!BQ90/1000</f>
        <v>0.48768399400000123</v>
      </c>
      <c r="W9" s="69">
        <f>'Table 1a'!BR90/1000</f>
        <v>0.6056932089999979</v>
      </c>
      <c r="X9" s="69">
        <f>'Table 1a'!BS90/1000</f>
        <v>0.67083216699999926</v>
      </c>
      <c r="Y9" s="69">
        <f>'Table 1a'!BT90/1000</f>
        <v>0.58701828100000286</v>
      </c>
      <c r="Z9" s="69">
        <f>'Table 1a'!BU90/1000</f>
        <v>0.63108855999999913</v>
      </c>
      <c r="AA9" s="69">
        <f>'Table 1a'!BV90/1000</f>
        <v>0.53934585599999563</v>
      </c>
      <c r="AB9" s="69">
        <f>'Table 1a'!BW90/1000</f>
        <v>0.50327833099999997</v>
      </c>
      <c r="AC9" s="69">
        <f>'Table 1a'!BX90/1000</f>
        <v>0.46369869291000493</v>
      </c>
      <c r="AD9" s="69">
        <f>'Table 1a'!BY90/1000</f>
        <v>0.5145656201811426</v>
      </c>
      <c r="AE9" s="69">
        <f>'Table 1a'!BZ90/1000</f>
        <v>0.59416064107024724</v>
      </c>
      <c r="AF9" s="69">
        <f>'Table 1a'!CA90/1000</f>
        <v>0.72910067603634376</v>
      </c>
      <c r="AG9" s="69">
        <f>'Table 1a'!CB90/1000</f>
        <v>0.81273432105563836</v>
      </c>
      <c r="AH9" s="69">
        <f>'Table 1a'!CC90/1000</f>
        <v>0.78959748055248569</v>
      </c>
      <c r="AI9" s="69">
        <f>'Table 1a'!CD90/1000</f>
        <v>0.83084429891964651</v>
      </c>
      <c r="AJ9" s="69">
        <f>'Table 1a'!CE90/1000</f>
        <v>0.86464472273156567</v>
      </c>
      <c r="AK9" s="69">
        <f>'Table 1a'!CF90/1000</f>
        <v>0.90077492036398876</v>
      </c>
      <c r="AL9" s="69">
        <f>'Table 1a'!CG90/1000</f>
        <v>0.94918945240748143</v>
      </c>
      <c r="AM9" s="70">
        <f>'Table 1a'!CH90/1000</f>
        <v>0.97854763195025585</v>
      </c>
      <c r="AP9" s="71"/>
    </row>
    <row r="10" spans="1:48" ht="20.25" customHeight="1" x14ac:dyDescent="0.25">
      <c r="B10" s="74" t="s">
        <v>270</v>
      </c>
      <c r="C10" s="65"/>
      <c r="D10" s="73"/>
      <c r="E10" s="73">
        <v>0</v>
      </c>
      <c r="F10" s="73">
        <v>0</v>
      </c>
      <c r="G10" s="73">
        <v>0</v>
      </c>
      <c r="H10" s="73">
        <v>0</v>
      </c>
      <c r="I10" s="73">
        <v>0</v>
      </c>
      <c r="J10" s="73">
        <v>0</v>
      </c>
      <c r="K10" s="73">
        <v>0</v>
      </c>
      <c r="L10" s="73">
        <v>9.4267900000000004</v>
      </c>
      <c r="M10" s="73">
        <v>9.5946309999999997</v>
      </c>
      <c r="N10" s="73">
        <v>9.7716150000000006</v>
      </c>
      <c r="O10" s="73">
        <v>10.157861</v>
      </c>
      <c r="P10" s="73">
        <v>10.604897000000001</v>
      </c>
      <c r="Q10" s="73">
        <v>11.263881999999999</v>
      </c>
      <c r="R10" s="73">
        <v>11.825938000000001</v>
      </c>
      <c r="S10" s="73">
        <v>12.161869575658981</v>
      </c>
      <c r="T10" s="73">
        <v>12.17926075177</v>
      </c>
      <c r="U10" s="73">
        <v>12.169274962900001</v>
      </c>
      <c r="V10" s="73">
        <v>11.439592560140001</v>
      </c>
      <c r="W10" s="73">
        <v>11.584072656309999</v>
      </c>
      <c r="X10" s="73">
        <v>11.683085999999999</v>
      </c>
      <c r="Y10" s="73">
        <v>11.642592233859999</v>
      </c>
      <c r="Z10" s="73">
        <v>11.601620605159999</v>
      </c>
      <c r="AA10" s="73">
        <v>11.554019419909999</v>
      </c>
      <c r="AB10" s="73">
        <v>11.462449000000001</v>
      </c>
      <c r="AC10" s="73">
        <v>11.498417222200002</v>
      </c>
      <c r="AD10" s="73">
        <v>11.360811898606942</v>
      </c>
      <c r="AE10" s="73">
        <v>11.599524891251832</v>
      </c>
      <c r="AF10" s="73">
        <v>12.514321039149999</v>
      </c>
      <c r="AG10" s="73">
        <v>13.307105702160001</v>
      </c>
      <c r="AH10" s="73">
        <v>13.38927272445089</v>
      </c>
      <c r="AI10" s="73">
        <v>13.705640449730501</v>
      </c>
      <c r="AJ10" s="73">
        <v>13.807721507093005</v>
      </c>
      <c r="AK10" s="73">
        <v>13.859126942422211</v>
      </c>
      <c r="AL10" s="73">
        <v>13.910240637603856</v>
      </c>
      <c r="AM10" s="75">
        <v>13.95645539453669</v>
      </c>
      <c r="AP10" s="71"/>
    </row>
    <row r="11" spans="1:48" x14ac:dyDescent="0.25">
      <c r="B11" s="74" t="s">
        <v>271</v>
      </c>
      <c r="C11" s="65"/>
      <c r="D11" s="73"/>
      <c r="E11" s="73">
        <v>0</v>
      </c>
      <c r="F11" s="73">
        <v>0</v>
      </c>
      <c r="G11" s="73">
        <v>0</v>
      </c>
      <c r="H11" s="73">
        <v>0</v>
      </c>
      <c r="I11" s="73">
        <v>0</v>
      </c>
      <c r="J11" s="73">
        <v>0</v>
      </c>
      <c r="K11" s="73">
        <v>0</v>
      </c>
      <c r="L11" s="73">
        <v>0</v>
      </c>
      <c r="M11" s="73">
        <v>0</v>
      </c>
      <c r="N11" s="73">
        <v>0.44391799999999998</v>
      </c>
      <c r="O11" s="73">
        <v>0.256407</v>
      </c>
      <c r="P11" s="73">
        <v>0.21188499999999996</v>
      </c>
      <c r="Q11" s="73">
        <v>0.29639800000000005</v>
      </c>
      <c r="R11" s="73">
        <v>0.55483300000000002</v>
      </c>
      <c r="S11" s="73">
        <v>0.45553300000000002</v>
      </c>
      <c r="T11" s="73">
        <v>8.5307999999999995E-2</v>
      </c>
      <c r="U11" s="73">
        <v>5.4700000000000007E-4</v>
      </c>
      <c r="V11" s="73">
        <v>2.22E-4</v>
      </c>
      <c r="W11" s="76">
        <v>1.1E-5</v>
      </c>
      <c r="X11" s="73">
        <v>5.0000000000000004E-6</v>
      </c>
      <c r="Y11" s="76">
        <v>3.9999999999999998E-6</v>
      </c>
      <c r="Z11" s="73">
        <v>1.9999999999999999E-6</v>
      </c>
      <c r="AA11" s="73">
        <v>0</v>
      </c>
      <c r="AB11" s="73">
        <v>1.0000000000000001E-5</v>
      </c>
      <c r="AC11" s="73">
        <v>5.0000000000000004E-6</v>
      </c>
      <c r="AD11" s="73">
        <v>7.9999999999999996E-6</v>
      </c>
      <c r="AE11" s="73">
        <v>9.9999999999999995E-7</v>
      </c>
      <c r="AF11" s="73">
        <v>1.9999999999999999E-6</v>
      </c>
      <c r="AG11" s="73">
        <v>9.9999999999999995E-7</v>
      </c>
      <c r="AH11" s="73">
        <v>9.9999999999999995E-7</v>
      </c>
      <c r="AI11" s="73">
        <v>9.9999999999999995E-7</v>
      </c>
      <c r="AJ11" s="73">
        <v>9.9999999999999995E-7</v>
      </c>
      <c r="AK11" s="73">
        <v>9.9999999999999995E-7</v>
      </c>
      <c r="AL11" s="73">
        <v>9.9999999999999995E-7</v>
      </c>
      <c r="AM11" s="75">
        <v>9.9999999999999995E-7</v>
      </c>
      <c r="AP11" s="71"/>
    </row>
    <row r="12" spans="1:48" ht="15.75" customHeight="1" x14ac:dyDescent="0.25">
      <c r="A12" s="721"/>
      <c r="B12" s="74" t="s">
        <v>272</v>
      </c>
      <c r="C12" s="65"/>
      <c r="D12" s="73"/>
      <c r="E12" s="73">
        <v>0</v>
      </c>
      <c r="F12" s="73">
        <v>0</v>
      </c>
      <c r="G12" s="73">
        <v>0</v>
      </c>
      <c r="H12" s="73">
        <v>0</v>
      </c>
      <c r="I12" s="73">
        <v>0</v>
      </c>
      <c r="J12" s="73">
        <v>0</v>
      </c>
      <c r="K12" s="73">
        <v>0</v>
      </c>
      <c r="L12" s="73">
        <v>0.02</v>
      </c>
      <c r="M12" s="73">
        <v>3.78E-2</v>
      </c>
      <c r="N12" s="73">
        <v>0.05</v>
      </c>
      <c r="O12" s="73">
        <v>6.6919999999999992E-3</v>
      </c>
      <c r="P12" s="73">
        <v>4.2799999999999998E-2</v>
      </c>
      <c r="Q12" s="73">
        <v>4.4477000000000003E-2</v>
      </c>
      <c r="R12" s="73">
        <v>4.7121999999999997E-2</v>
      </c>
      <c r="S12" s="73">
        <v>5.5225000000000003E-2</v>
      </c>
      <c r="T12" s="73">
        <v>8.2780000000000006E-2</v>
      </c>
      <c r="U12" s="73">
        <v>3.866E-2</v>
      </c>
      <c r="V12" s="73">
        <v>6.2E-2</v>
      </c>
      <c r="W12" s="73">
        <v>7.3999999999999996E-2</v>
      </c>
      <c r="X12" s="73">
        <v>0.10199999999999999</v>
      </c>
      <c r="Y12" s="73">
        <v>0.13300000000000001</v>
      </c>
      <c r="Z12" s="73">
        <v>0.09</v>
      </c>
      <c r="AA12" s="73">
        <v>7.9000000000000001E-2</v>
      </c>
      <c r="AB12" s="73">
        <v>7.1999999999999995E-2</v>
      </c>
      <c r="AC12" s="73">
        <v>0.09</v>
      </c>
      <c r="AD12" s="73">
        <v>8.7999999999999995E-2</v>
      </c>
      <c r="AE12" s="73">
        <v>8.7999999999999995E-2</v>
      </c>
      <c r="AF12" s="73">
        <v>9.2999999999999999E-2</v>
      </c>
      <c r="AG12" s="73">
        <v>9.2999999999999999E-2</v>
      </c>
      <c r="AH12" s="73">
        <v>9.8000000000000004E-2</v>
      </c>
      <c r="AI12" s="73">
        <v>9.8000000000000004E-2</v>
      </c>
      <c r="AJ12" s="73">
        <v>9.8000000000000004E-2</v>
      </c>
      <c r="AK12" s="73">
        <v>9.8000000000000004E-2</v>
      </c>
      <c r="AL12" s="73">
        <v>9.8000000000000004E-2</v>
      </c>
      <c r="AM12" s="75">
        <v>9.8000000000000004E-2</v>
      </c>
      <c r="AP12" s="71"/>
    </row>
    <row r="13" spans="1:48" ht="15.75" customHeight="1" x14ac:dyDescent="0.25">
      <c r="A13" s="721"/>
      <c r="B13" s="74" t="s">
        <v>273</v>
      </c>
      <c r="C13" s="65"/>
      <c r="D13" s="73"/>
      <c r="E13" s="73">
        <v>0</v>
      </c>
      <c r="F13" s="73">
        <v>0</v>
      </c>
      <c r="G13" s="73">
        <v>0</v>
      </c>
      <c r="H13" s="73">
        <v>1.097</v>
      </c>
      <c r="I13" s="73">
        <v>4.4690000000000003</v>
      </c>
      <c r="J13" s="73">
        <v>5.673</v>
      </c>
      <c r="K13" s="73">
        <v>6.6479999999999997</v>
      </c>
      <c r="L13" s="73">
        <v>13.361000000000001</v>
      </c>
      <c r="M13" s="73">
        <v>15.896000000000001</v>
      </c>
      <c r="N13" s="73">
        <v>17.332000000000001</v>
      </c>
      <c r="O13" s="73">
        <v>18.684000000000001</v>
      </c>
      <c r="P13" s="73">
        <v>20.03</v>
      </c>
      <c r="Q13" s="73">
        <v>24.099162181390334</v>
      </c>
      <c r="R13" s="73">
        <v>27.600999999999999</v>
      </c>
      <c r="S13" s="73">
        <v>28.879493928319999</v>
      </c>
      <c r="T13" s="73">
        <v>29.830088114479999</v>
      </c>
      <c r="U13" s="73">
        <v>29.887844814499999</v>
      </c>
      <c r="V13" s="73">
        <v>29.709964027239998</v>
      </c>
      <c r="W13" s="73">
        <v>29.731818387810002</v>
      </c>
      <c r="X13" s="73">
        <v>28.53890914814</v>
      </c>
      <c r="Y13" s="73">
        <v>27.428956647610001</v>
      </c>
      <c r="Z13" s="73">
        <v>25.940328676639997</v>
      </c>
      <c r="AA13" s="73">
        <v>22.876964278510002</v>
      </c>
      <c r="AB13" s="73">
        <v>18.002830000000003</v>
      </c>
      <c r="AC13" s="73">
        <v>15.25382953522</v>
      </c>
      <c r="AD13" s="73">
        <v>10.826356524998094</v>
      </c>
      <c r="AE13" s="73">
        <v>8.9103308110400015</v>
      </c>
      <c r="AF13" s="73">
        <v>7.4038000000000004</v>
      </c>
      <c r="AG13" s="73">
        <v>1.879</v>
      </c>
      <c r="AH13" s="73">
        <v>-6.5782841224388905E-2</v>
      </c>
      <c r="AI13" s="73">
        <v>-9.7667852191490712E-2</v>
      </c>
      <c r="AJ13" s="73">
        <v>-5.9632554319649429E-2</v>
      </c>
      <c r="AK13" s="73">
        <v>-3.7935636087017714E-2</v>
      </c>
      <c r="AL13" s="73">
        <v>-2.4133000870842129E-2</v>
      </c>
      <c r="AM13" s="75">
        <v>-1.5352364981995803E-2</v>
      </c>
      <c r="AP13" s="71"/>
    </row>
    <row r="14" spans="1:48" ht="15" customHeight="1" x14ac:dyDescent="0.25">
      <c r="A14" s="721"/>
      <c r="B14" s="74" t="s">
        <v>274</v>
      </c>
      <c r="C14" s="65"/>
      <c r="D14" s="73"/>
      <c r="E14" s="73">
        <v>0</v>
      </c>
      <c r="F14" s="73">
        <v>0</v>
      </c>
      <c r="G14" s="73">
        <v>0</v>
      </c>
      <c r="H14" s="73">
        <v>0</v>
      </c>
      <c r="I14" s="73">
        <v>0</v>
      </c>
      <c r="J14" s="73">
        <v>0</v>
      </c>
      <c r="K14" s="73">
        <v>0</v>
      </c>
      <c r="L14" s="73">
        <v>0</v>
      </c>
      <c r="M14" s="73">
        <v>0</v>
      </c>
      <c r="N14" s="73">
        <v>0</v>
      </c>
      <c r="O14" s="73">
        <v>0</v>
      </c>
      <c r="P14" s="73">
        <v>0</v>
      </c>
      <c r="Q14" s="73">
        <v>0</v>
      </c>
      <c r="R14" s="73">
        <v>0</v>
      </c>
      <c r="S14" s="73">
        <v>0</v>
      </c>
      <c r="T14" s="73">
        <v>0</v>
      </c>
      <c r="U14" s="73">
        <v>0</v>
      </c>
      <c r="V14" s="73">
        <v>0</v>
      </c>
      <c r="W14" s="73">
        <v>5.594E-3</v>
      </c>
      <c r="X14" s="73">
        <v>2.7789000000000001E-2</v>
      </c>
      <c r="Y14" s="73">
        <v>4.2276000000000001E-2</v>
      </c>
      <c r="Z14" s="73">
        <v>7.9103999999999994E-2</v>
      </c>
      <c r="AA14" s="73">
        <v>0.16505400000000001</v>
      </c>
      <c r="AB14" s="73">
        <v>0.23543877219703618</v>
      </c>
      <c r="AC14" s="73">
        <v>0.24031537712574844</v>
      </c>
      <c r="AD14" s="73">
        <v>0.41072562018170544</v>
      </c>
      <c r="AE14" s="73">
        <v>0.53287011818999985</v>
      </c>
      <c r="AF14" s="73">
        <v>0.62375496628999993</v>
      </c>
      <c r="AG14" s="73">
        <v>0.63224850809999966</v>
      </c>
      <c r="AH14" s="73">
        <v>0.59635124757479596</v>
      </c>
      <c r="AI14" s="73">
        <v>0.58034092326937115</v>
      </c>
      <c r="AJ14" s="73">
        <v>0.59398776464801173</v>
      </c>
      <c r="AK14" s="73">
        <v>0.60485283900432063</v>
      </c>
      <c r="AL14" s="73">
        <v>0.60257989560674552</v>
      </c>
      <c r="AM14" s="75">
        <v>0.60085031388260723</v>
      </c>
      <c r="AP14" s="71"/>
    </row>
    <row r="15" spans="1:48" ht="25.5" customHeight="1" x14ac:dyDescent="0.25">
      <c r="A15" s="721"/>
      <c r="B15" s="74" t="s">
        <v>275</v>
      </c>
      <c r="C15" s="65"/>
      <c r="D15" s="69"/>
      <c r="E15" s="69">
        <v>2.9239129999999993</v>
      </c>
      <c r="F15" s="69">
        <v>3.0212880000000011</v>
      </c>
      <c r="G15" s="69">
        <v>3.2118989999999998</v>
      </c>
      <c r="H15" s="69">
        <v>3.3441000000000001</v>
      </c>
      <c r="I15" s="69">
        <v>3.3784989999999993</v>
      </c>
      <c r="J15" s="69">
        <v>3.6118519999999998</v>
      </c>
      <c r="K15" s="69">
        <v>3.7324419999999989</v>
      </c>
      <c r="L15" s="69">
        <v>3.5906999999999987</v>
      </c>
      <c r="M15" s="69">
        <v>3.7627170000000012</v>
      </c>
      <c r="N15" s="69">
        <v>3.8509519999999995</v>
      </c>
      <c r="O15" s="69">
        <v>3.9786849999999996</v>
      </c>
      <c r="P15" s="69">
        <v>4.1472550000000012</v>
      </c>
      <c r="Q15" s="69">
        <v>4.4229289999999999</v>
      </c>
      <c r="R15" s="69">
        <v>4.7804530000000014</v>
      </c>
      <c r="S15" s="69">
        <v>4.9458060000000001</v>
      </c>
      <c r="T15" s="69">
        <v>5.1139489999999999</v>
      </c>
      <c r="U15" s="69">
        <v>5.3718470000000016</v>
      </c>
      <c r="V15" s="69">
        <v>5.396720000000002</v>
      </c>
      <c r="W15" s="69">
        <v>5.5571469999999996</v>
      </c>
      <c r="X15" s="69">
        <v>5.699360000000004</v>
      </c>
      <c r="Y15" s="69">
        <v>5.7547700000000006</v>
      </c>
      <c r="Z15" s="69">
        <v>5.1386670000000008</v>
      </c>
      <c r="AA15" s="69">
        <v>6.0365739999999999</v>
      </c>
      <c r="AB15" s="69">
        <v>6.3577829999999995</v>
      </c>
      <c r="AC15" s="69">
        <v>7.1422969999999992</v>
      </c>
      <c r="AD15" s="69">
        <v>7.183052</v>
      </c>
      <c r="AE15" s="69">
        <v>7.7042959999999994</v>
      </c>
      <c r="AF15" s="69">
        <v>8.8717919999999992</v>
      </c>
      <c r="AG15" s="69">
        <v>9.708888</v>
      </c>
      <c r="AH15" s="69">
        <v>10.658604</v>
      </c>
      <c r="AI15" s="69">
        <v>10.878305000000001</v>
      </c>
      <c r="AJ15" s="69">
        <v>11.241211</v>
      </c>
      <c r="AK15" s="69">
        <v>11.600388000000001</v>
      </c>
      <c r="AL15" s="69">
        <v>12.084657499999999</v>
      </c>
      <c r="AM15" s="70">
        <v>12.596316</v>
      </c>
      <c r="AP15" s="71"/>
    </row>
    <row r="16" spans="1:48" ht="15" customHeight="1" x14ac:dyDescent="0.3">
      <c r="A16" s="77"/>
      <c r="B16" s="72" t="s">
        <v>267</v>
      </c>
      <c r="C16" s="65"/>
      <c r="D16" s="78"/>
      <c r="E16" s="69"/>
      <c r="F16" s="69"/>
      <c r="G16" s="69"/>
      <c r="H16" s="69"/>
      <c r="I16" s="69"/>
      <c r="J16" s="69"/>
      <c r="K16" s="69"/>
      <c r="L16" s="69"/>
      <c r="M16" s="69"/>
      <c r="N16" s="69"/>
      <c r="O16" s="69"/>
      <c r="P16" s="69"/>
      <c r="Q16" s="69"/>
      <c r="R16" s="69"/>
      <c r="S16" s="69"/>
      <c r="T16" s="69"/>
      <c r="U16" s="69"/>
      <c r="V16" s="69">
        <v>3.1585510180495651</v>
      </c>
      <c r="W16" s="69">
        <v>3.2808139995907384</v>
      </c>
      <c r="X16" s="69">
        <v>3.383444008815391</v>
      </c>
      <c r="Y16" s="69">
        <v>3.399880894839685</v>
      </c>
      <c r="Z16" s="69">
        <v>2.7466772117924836</v>
      </c>
      <c r="AA16" s="69">
        <v>3.5415659543765727</v>
      </c>
      <c r="AB16" s="69">
        <v>4.0495939999999999</v>
      </c>
      <c r="AC16" s="69">
        <v>4.1352549999999999</v>
      </c>
      <c r="AD16" s="69">
        <v>4.1660579999999996</v>
      </c>
      <c r="AE16" s="69">
        <v>4.5089139999999999</v>
      </c>
      <c r="AF16" s="69">
        <v>5.2342810000000002</v>
      </c>
      <c r="AG16" s="69">
        <v>5.7091400000000005</v>
      </c>
      <c r="AH16" s="69">
        <v>6.2441610000000001</v>
      </c>
      <c r="AI16" s="69">
        <v>6.2659750000000001</v>
      </c>
      <c r="AJ16" s="69">
        <v>6.4737489999999998</v>
      </c>
      <c r="AK16" s="69">
        <v>6.65679</v>
      </c>
      <c r="AL16" s="69">
        <v>6.8712305000000002</v>
      </c>
      <c r="AM16" s="70">
        <v>7.1026959999999999</v>
      </c>
      <c r="AP16" s="71"/>
    </row>
    <row r="17" spans="1:48" ht="15" customHeight="1" x14ac:dyDescent="0.25">
      <c r="A17" s="77"/>
      <c r="B17" s="72" t="s">
        <v>268</v>
      </c>
      <c r="C17" s="65"/>
      <c r="D17" s="73"/>
      <c r="E17" s="69"/>
      <c r="F17" s="69"/>
      <c r="G17" s="69"/>
      <c r="H17" s="69"/>
      <c r="I17" s="69"/>
      <c r="J17" s="69"/>
      <c r="K17" s="69"/>
      <c r="L17" s="69"/>
      <c r="M17" s="69"/>
      <c r="N17" s="69"/>
      <c r="O17" s="69"/>
      <c r="P17" s="69"/>
      <c r="Q17" s="69"/>
      <c r="R17" s="69"/>
      <c r="S17" s="69"/>
      <c r="T17" s="69"/>
      <c r="U17" s="69"/>
      <c r="V17" s="69">
        <v>2.2381689819504373</v>
      </c>
      <c r="W17" s="69">
        <v>2.2763330004092612</v>
      </c>
      <c r="X17" s="69">
        <v>2.3159159911846126</v>
      </c>
      <c r="Y17" s="69">
        <v>2.3548891051603156</v>
      </c>
      <c r="Z17" s="69">
        <v>2.3919897882075172</v>
      </c>
      <c r="AA17" s="69">
        <v>2.4950080456234276</v>
      </c>
      <c r="AB17" s="69">
        <v>2.308189</v>
      </c>
      <c r="AC17" s="69">
        <v>3.0070419999999998</v>
      </c>
      <c r="AD17" s="69">
        <v>3.016994</v>
      </c>
      <c r="AE17" s="69">
        <v>3.1953819999999999</v>
      </c>
      <c r="AF17" s="69">
        <v>3.6375109999999999</v>
      </c>
      <c r="AG17" s="69">
        <v>3.9997479999999999</v>
      </c>
      <c r="AH17" s="69">
        <v>4.4144430000000003</v>
      </c>
      <c r="AI17" s="69">
        <v>4.61233</v>
      </c>
      <c r="AJ17" s="69">
        <v>4.7674620000000001</v>
      </c>
      <c r="AK17" s="69">
        <v>4.9435980000000006</v>
      </c>
      <c r="AL17" s="69">
        <v>5.2134269999999994</v>
      </c>
      <c r="AM17" s="70">
        <v>5.4936199999999999</v>
      </c>
      <c r="AP17" s="71"/>
    </row>
    <row r="18" spans="1:48" ht="25.5" customHeight="1" x14ac:dyDescent="0.25">
      <c r="A18" s="77"/>
      <c r="B18" s="74"/>
      <c r="C18" s="65"/>
      <c r="D18" s="73"/>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70"/>
      <c r="AP18" s="71"/>
    </row>
    <row r="19" spans="1:48" ht="20.100000000000001" customHeight="1" x14ac:dyDescent="0.3">
      <c r="A19" s="77"/>
      <c r="B19" s="79" t="s">
        <v>276</v>
      </c>
      <c r="C19" s="65"/>
      <c r="D19" s="73"/>
      <c r="E19" s="73"/>
      <c r="F19" s="73"/>
      <c r="G19" s="73"/>
      <c r="H19" s="73"/>
      <c r="I19" s="73"/>
      <c r="J19" s="73"/>
      <c r="K19" s="73"/>
      <c r="L19" s="73"/>
      <c r="M19" s="73"/>
      <c r="N19" s="73"/>
      <c r="O19" s="73"/>
      <c r="P19" s="73"/>
      <c r="Q19" s="73"/>
      <c r="R19" s="73"/>
      <c r="S19" s="73"/>
      <c r="T19" s="73"/>
      <c r="U19" s="73"/>
      <c r="V19" s="80">
        <f t="shared" ref="V19:AL19" si="0">SUM(V6,V9:V14,V15,)</f>
        <v>210.84516357614677</v>
      </c>
      <c r="W19" s="80">
        <f t="shared" si="0"/>
        <v>215.33272556599508</v>
      </c>
      <c r="X19" s="80">
        <f t="shared" si="0"/>
        <v>217.94418694806112</v>
      </c>
      <c r="Y19" s="80">
        <f t="shared" si="0"/>
        <v>218.92776199126013</v>
      </c>
      <c r="Z19" s="80">
        <f t="shared" si="0"/>
        <v>220.99835029663768</v>
      </c>
      <c r="AA19" s="80">
        <f t="shared" si="0"/>
        <v>224.56074554638604</v>
      </c>
      <c r="AB19" s="80">
        <f t="shared" si="0"/>
        <v>228.69835178196499</v>
      </c>
      <c r="AC19" s="80">
        <f t="shared" si="0"/>
        <v>247.46802402049133</v>
      </c>
      <c r="AD19" s="80">
        <f t="shared" si="0"/>
        <v>247.43108380259437</v>
      </c>
      <c r="AE19" s="80">
        <f t="shared" si="0"/>
        <v>253.77535452162536</v>
      </c>
      <c r="AF19" s="80">
        <f t="shared" si="0"/>
        <v>286.963922252727</v>
      </c>
      <c r="AG19" s="80">
        <f t="shared" si="0"/>
        <v>314.92309881261798</v>
      </c>
      <c r="AH19" s="80">
        <f t="shared" si="0"/>
        <v>333.77710162518406</v>
      </c>
      <c r="AI19" s="80">
        <f t="shared" si="0"/>
        <v>354.15159738805653</v>
      </c>
      <c r="AJ19" s="80">
        <f t="shared" si="0"/>
        <v>364.50404970520418</v>
      </c>
      <c r="AK19" s="80">
        <f t="shared" si="0"/>
        <v>375.32972176980985</v>
      </c>
      <c r="AL19" s="81">
        <f t="shared" si="0"/>
        <v>391.51140830816018</v>
      </c>
      <c r="AM19" s="82">
        <f>SUM(AM6,AM9:AM14,AM15,)</f>
        <v>408.5540105092133</v>
      </c>
    </row>
    <row r="20" spans="1:48" ht="15.6" x14ac:dyDescent="0.3">
      <c r="A20" s="83"/>
      <c r="B20" s="72" t="s">
        <v>267</v>
      </c>
      <c r="C20" s="65"/>
      <c r="D20" s="73"/>
      <c r="E20" s="81"/>
      <c r="F20" s="81"/>
      <c r="G20" s="81"/>
      <c r="H20" s="81"/>
      <c r="I20" s="81"/>
      <c r="J20" s="81"/>
      <c r="K20" s="81"/>
      <c r="L20" s="81"/>
      <c r="M20" s="81"/>
      <c r="N20" s="81"/>
      <c r="O20" s="81"/>
      <c r="P20" s="81"/>
      <c r="Q20" s="81"/>
      <c r="R20" s="81"/>
      <c r="S20" s="81"/>
      <c r="T20" s="81"/>
      <c r="U20" s="81"/>
      <c r="V20" s="73">
        <f t="shared" ref="V20:AM20" si="1">SUM(V7,V16,V10:V14,)</f>
        <v>116.26749035691938</v>
      </c>
      <c r="W20" s="73">
        <f t="shared" si="1"/>
        <v>119.12100735904093</v>
      </c>
      <c r="X20" s="73">
        <f t="shared" si="1"/>
        <v>119.92188014220456</v>
      </c>
      <c r="Y20" s="73">
        <f t="shared" si="1"/>
        <v>118.99844696140001</v>
      </c>
      <c r="Z20" s="73">
        <f t="shared" si="1"/>
        <v>118.68561858459802</v>
      </c>
      <c r="AA20" s="73">
        <f t="shared" si="1"/>
        <v>119.53742023050886</v>
      </c>
      <c r="AB20" s="73">
        <f t="shared" si="1"/>
        <v>122.1363118960651</v>
      </c>
      <c r="AC20" s="73">
        <f t="shared" si="1"/>
        <v>123.54624655593913</v>
      </c>
      <c r="AD20" s="73">
        <f t="shared" si="1"/>
        <v>124.65303680699613</v>
      </c>
      <c r="AE20" s="73">
        <f t="shared" si="1"/>
        <v>127.89694603289938</v>
      </c>
      <c r="AF20" s="73">
        <f t="shared" si="1"/>
        <v>145.64713960329391</v>
      </c>
      <c r="AG20" s="73">
        <f t="shared" si="1"/>
        <v>159.26402363939908</v>
      </c>
      <c r="AH20" s="73">
        <f t="shared" si="1"/>
        <v>168.87887532076422</v>
      </c>
      <c r="AI20" s="73">
        <f t="shared" si="1"/>
        <v>177.70735741599299</v>
      </c>
      <c r="AJ20" s="73">
        <f t="shared" si="1"/>
        <v>184.24956274901581</v>
      </c>
      <c r="AK20" s="73">
        <f t="shared" si="1"/>
        <v>191.25359731378231</v>
      </c>
      <c r="AL20" s="73">
        <f t="shared" si="1"/>
        <v>199.22716190653838</v>
      </c>
      <c r="AM20" s="75">
        <f t="shared" si="1"/>
        <v>207.01470787581738</v>
      </c>
    </row>
    <row r="21" spans="1:48" s="88" customFormat="1" ht="27.75" customHeight="1" x14ac:dyDescent="0.25">
      <c r="A21" s="53"/>
      <c r="B21" s="84" t="s">
        <v>268</v>
      </c>
      <c r="C21" s="85"/>
      <c r="D21" s="86"/>
      <c r="E21" s="86"/>
      <c r="F21" s="86"/>
      <c r="G21" s="86"/>
      <c r="H21" s="86"/>
      <c r="I21" s="86"/>
      <c r="J21" s="86"/>
      <c r="K21" s="86"/>
      <c r="L21" s="86"/>
      <c r="M21" s="86"/>
      <c r="N21" s="86"/>
      <c r="O21" s="86"/>
      <c r="P21" s="86"/>
      <c r="Q21" s="86"/>
      <c r="R21" s="86"/>
      <c r="S21" s="86"/>
      <c r="T21" s="86"/>
      <c r="U21" s="86"/>
      <c r="V21" s="86">
        <f t="shared" ref="V21:AM21" si="2">SUM(V8,V9,V17)</f>
        <v>94.57767321922735</v>
      </c>
      <c r="W21" s="86">
        <f t="shared" si="2"/>
        <v>96.211718206954146</v>
      </c>
      <c r="X21" s="86">
        <f t="shared" si="2"/>
        <v>98.022306805856573</v>
      </c>
      <c r="Y21" s="86">
        <f t="shared" si="2"/>
        <v>99.929315029860106</v>
      </c>
      <c r="Z21" s="86">
        <f t="shared" si="2"/>
        <v>102.31273171203968</v>
      </c>
      <c r="AA21" s="86">
        <f t="shared" si="2"/>
        <v>105.02332531587716</v>
      </c>
      <c r="AB21" s="86">
        <f t="shared" si="2"/>
        <v>106.56203988589998</v>
      </c>
      <c r="AC21" s="86">
        <f t="shared" si="2"/>
        <v>123.92177746455215</v>
      </c>
      <c r="AD21" s="86">
        <f t="shared" si="2"/>
        <v>122.77804699559826</v>
      </c>
      <c r="AE21" s="86">
        <f t="shared" si="2"/>
        <v>125.87840848872591</v>
      </c>
      <c r="AF21" s="86">
        <f t="shared" si="2"/>
        <v>141.31678264943301</v>
      </c>
      <c r="AG21" s="86">
        <f t="shared" si="2"/>
        <v>155.65907517321872</v>
      </c>
      <c r="AH21" s="86">
        <f t="shared" si="2"/>
        <v>164.89822630442001</v>
      </c>
      <c r="AI21" s="86">
        <f t="shared" si="2"/>
        <v>176.44423997206366</v>
      </c>
      <c r="AJ21" s="86">
        <f t="shared" si="2"/>
        <v>180.25448695618832</v>
      </c>
      <c r="AK21" s="86">
        <f t="shared" si="2"/>
        <v>184.07612445602754</v>
      </c>
      <c r="AL21" s="86">
        <f t="shared" si="2"/>
        <v>192.28424640162177</v>
      </c>
      <c r="AM21" s="87">
        <f t="shared" si="2"/>
        <v>201.53930263339583</v>
      </c>
      <c r="AN21" s="51"/>
      <c r="AO21" s="51"/>
      <c r="AP21" s="51"/>
      <c r="AQ21" s="51"/>
      <c r="AR21" s="51"/>
      <c r="AS21" s="51"/>
      <c r="AT21" s="51"/>
      <c r="AU21" s="51"/>
      <c r="AV21" s="51"/>
    </row>
    <row r="22" spans="1:48" s="88" customFormat="1" ht="27.75" customHeight="1" x14ac:dyDescent="0.25">
      <c r="A22" s="53"/>
      <c r="B22" s="89" t="s">
        <v>277</v>
      </c>
      <c r="C22" s="85"/>
      <c r="D22" s="86"/>
      <c r="E22" s="86"/>
      <c r="F22" s="86"/>
      <c r="G22" s="86"/>
      <c r="H22" s="86"/>
      <c r="I22" s="86"/>
      <c r="J22" s="86"/>
      <c r="K22" s="86"/>
      <c r="L22" s="86"/>
      <c r="M22" s="86"/>
      <c r="N22" s="86"/>
      <c r="O22" s="86"/>
      <c r="P22" s="86"/>
      <c r="Q22" s="86"/>
      <c r="R22" s="86"/>
      <c r="S22" s="86"/>
      <c r="T22" s="86"/>
      <c r="U22" s="86"/>
      <c r="V22" s="86"/>
      <c r="W22" s="86"/>
      <c r="X22" s="86"/>
      <c r="Y22" s="86"/>
      <c r="Z22" s="86"/>
      <c r="AA22" s="86"/>
      <c r="AB22" s="90">
        <f>SUM(('Table 1a'!BW100)/1000,AB10:AB15)</f>
        <v>227.93594345358937</v>
      </c>
      <c r="AC22" s="90">
        <f>SUM(('Table 1a'!BX100)/1000,AC10:AC15)</f>
        <v>245.3203029906494</v>
      </c>
      <c r="AD22" s="90">
        <f>SUM(('Table 1a'!BY100)/1000,AD10:AD15)</f>
        <v>244.81232318967233</v>
      </c>
      <c r="AE22" s="90">
        <f>SUM(('Table 1a'!BZ100)/1000,AE10:AE15)</f>
        <v>253.25977530948856</v>
      </c>
      <c r="AF22" s="90">
        <f>SUM(('Table 1a'!CA100)/1000,AF10:AF15)</f>
        <v>286.02428230791998</v>
      </c>
      <c r="AG22" s="90">
        <f>SUM(('Table 1a'!CB100)/1000,AG10:AG15)</f>
        <v>314.76322587251036</v>
      </c>
      <c r="AH22" s="90">
        <f>SUM(('Table 1a'!CC100)/1000,AH10:AH15)</f>
        <v>332.88770421808823</v>
      </c>
      <c r="AI22" s="90">
        <f>SUM(('Table 1a'!CD100)/1000,AI10:AI15)</f>
        <v>352.80126026284682</v>
      </c>
      <c r="AJ22" s="90">
        <f>SUM(('Table 1a'!CE100)/1000,AJ10:AJ15)</f>
        <v>363.05975474971325</v>
      </c>
      <c r="AK22" s="90">
        <f>SUM(('Table 1a'!CF100)/1000,AK10:AK15)</f>
        <v>373.81419266953407</v>
      </c>
      <c r="AL22" s="90">
        <f>SUM(('Table 1a'!CG100)/1000,AL10:AL15)</f>
        <v>389.91936781148706</v>
      </c>
      <c r="AM22" s="91">
        <f>SUM(('Table 1a'!CH100)/1000,AM10:AM15)</f>
        <v>406.90629745074847</v>
      </c>
      <c r="AN22" s="51"/>
      <c r="AO22" s="51"/>
      <c r="AP22" s="51"/>
      <c r="AQ22" s="51"/>
      <c r="AR22" s="51"/>
      <c r="AS22" s="51"/>
      <c r="AT22" s="51"/>
      <c r="AU22" s="51"/>
      <c r="AV22" s="51"/>
    </row>
    <row r="23" spans="1:48" s="88" customFormat="1" ht="31.2" x14ac:dyDescent="0.3">
      <c r="A23" s="53"/>
      <c r="B23" s="64" t="s">
        <v>278</v>
      </c>
      <c r="C23" s="85"/>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7"/>
      <c r="AN23" s="51"/>
      <c r="AO23" s="51"/>
      <c r="AP23" s="51"/>
      <c r="AQ23" s="51"/>
      <c r="AR23" s="51"/>
      <c r="AS23" s="51"/>
      <c r="AT23" s="51"/>
      <c r="AU23" s="51"/>
      <c r="AV23" s="51"/>
    </row>
    <row r="24" spans="1:48" s="88" customFormat="1" ht="26.25" customHeight="1" x14ac:dyDescent="0.25">
      <c r="A24" s="53"/>
      <c r="B24" s="72" t="s">
        <v>279</v>
      </c>
      <c r="C24" s="85"/>
      <c r="D24" s="86"/>
      <c r="E24" s="86">
        <f>SUM('Cost of Living'!AZ4,'Cost of Living'!AZ32)/1000</f>
        <v>0</v>
      </c>
      <c r="F24" s="86">
        <f>SUM('Cost of Living'!BA4,'Cost of Living'!BA32)/1000</f>
        <v>0</v>
      </c>
      <c r="G24" s="86">
        <f>SUM('Cost of Living'!BB4,'Cost of Living'!BB32)/1000</f>
        <v>0</v>
      </c>
      <c r="H24" s="86">
        <f>SUM('Cost of Living'!BC4,'Cost of Living'!BC32)/1000</f>
        <v>0</v>
      </c>
      <c r="I24" s="86">
        <f>SUM('Cost of Living'!BD4,'Cost of Living'!BD32)/1000</f>
        <v>0</v>
      </c>
      <c r="J24" s="86">
        <f>SUM('Cost of Living'!BE4,'Cost of Living'!BE32)/1000</f>
        <v>0</v>
      </c>
      <c r="K24" s="86">
        <f>SUM('Cost of Living'!BF4,'Cost of Living'!BF32)/1000</f>
        <v>0</v>
      </c>
      <c r="L24" s="86">
        <f>SUM('Cost of Living'!BG4,'Cost of Living'!BG32)/1000</f>
        <v>0</v>
      </c>
      <c r="M24" s="86">
        <f>SUM('Cost of Living'!BH4,'Cost of Living'!BH32)/1000</f>
        <v>0</v>
      </c>
      <c r="N24" s="86">
        <f>SUM('Cost of Living'!BI4,'Cost of Living'!BI32)/1000</f>
        <v>0</v>
      </c>
      <c r="O24" s="86">
        <f>SUM('Cost of Living'!BJ4,'Cost of Living'!BJ32)/1000</f>
        <v>0</v>
      </c>
      <c r="P24" s="86">
        <f>SUM('Cost of Living'!BK4,'Cost of Living'!BK32)/1000</f>
        <v>0</v>
      </c>
      <c r="Q24" s="86">
        <f>SUM('Cost of Living'!BL4,'Cost of Living'!BL32)/1000</f>
        <v>0</v>
      </c>
      <c r="R24" s="86">
        <f>SUM('Cost of Living'!BM4,'Cost of Living'!BM32)/1000</f>
        <v>0</v>
      </c>
      <c r="S24" s="86">
        <f>SUM('Cost of Living'!BN4,'Cost of Living'!BN32)/1000</f>
        <v>0</v>
      </c>
      <c r="T24" s="86">
        <f>SUM('Cost of Living'!BO4,'Cost of Living'!BO32)/1000</f>
        <v>0</v>
      </c>
      <c r="U24" s="86">
        <f>SUM('Cost of Living'!BP4,'Cost of Living'!BP32)/1000</f>
        <v>0</v>
      </c>
      <c r="V24" s="86">
        <f>SUM('Cost of Living'!BQ4,'Cost of Living'!BQ32)/1000</f>
        <v>0</v>
      </c>
      <c r="W24" s="86">
        <f>SUM('Cost of Living'!BR4,'Cost of Living'!BR32)/1000</f>
        <v>0</v>
      </c>
      <c r="X24" s="86">
        <f>SUM('Cost of Living'!BS4,'Cost of Living'!BS32)/1000</f>
        <v>0</v>
      </c>
      <c r="Y24" s="86">
        <f>SUM('Cost of Living'!BT4,'Cost of Living'!BT32)/1000</f>
        <v>0</v>
      </c>
      <c r="Z24" s="86">
        <f>SUM('Cost of Living'!BU4,'Cost of Living'!BU32)/1000</f>
        <v>0</v>
      </c>
      <c r="AA24" s="86">
        <f>SUM('Cost of Living'!BV4,'Cost of Living'!BV32)/1000</f>
        <v>0</v>
      </c>
      <c r="AB24" s="86">
        <f>SUM('Cost of Living'!BW4,'Cost of Living'!BW32)/1000</f>
        <v>0</v>
      </c>
      <c r="AC24" s="86">
        <f>SUM('Cost of Living'!BX4,'Cost of Living'!BX32)/1000</f>
        <v>0</v>
      </c>
      <c r="AD24" s="86">
        <f>SUM('Cost of Living'!BY4,'Cost of Living'!BY32)/1000</f>
        <v>0</v>
      </c>
      <c r="AE24" s="86">
        <f>SUM('Cost of Living'!BZ4,'Cost of Living'!BZ32)/1000</f>
        <v>8.1993156072966666</v>
      </c>
      <c r="AF24" s="86">
        <f>SUM('Cost of Living'!CA4,'Cost of Living'!CA32)/1000</f>
        <v>10.414791315033138</v>
      </c>
      <c r="AG24" s="86">
        <f>SUM('Cost of Living'!CB4,'Cost of Living'!CB32)/1000</f>
        <v>-3.9066599799999959E-3</v>
      </c>
      <c r="AH24" s="86">
        <f>SUM('Cost of Living'!CC4,'Cost of Living'!CC32)/1000</f>
        <v>-4.2882854622108876E-2</v>
      </c>
      <c r="AI24" s="86">
        <f>SUM('Cost of Living'!CD4,'Cost of Living'!CD32)/1000</f>
        <v>-6.2860612589489594E-3</v>
      </c>
      <c r="AJ24" s="86">
        <f>SUM('Cost of Living'!CE4,'Cost of Living'!CE32)/1000</f>
        <v>0</v>
      </c>
      <c r="AK24" s="86">
        <f>SUM('Cost of Living'!CF4,'Cost of Living'!CF32)/1000</f>
        <v>0</v>
      </c>
      <c r="AL24" s="86">
        <f>SUM('Cost of Living'!CG4,'Cost of Living'!CG32)/1000</f>
        <v>0</v>
      </c>
      <c r="AM24" s="87">
        <f>SUM('Cost of Living'!CH4,'Cost of Living'!CH32)/1000</f>
        <v>0</v>
      </c>
      <c r="AN24" s="51"/>
      <c r="AO24" s="51"/>
      <c r="AP24" s="51"/>
      <c r="AQ24" s="51"/>
      <c r="AR24" s="51"/>
      <c r="AS24" s="51"/>
      <c r="AT24" s="51"/>
      <c r="AU24" s="51"/>
      <c r="AV24" s="51"/>
    </row>
    <row r="25" spans="1:48" s="88" customFormat="1" ht="27.75" customHeight="1" thickBot="1" x14ac:dyDescent="0.3">
      <c r="A25" s="53"/>
      <c r="B25" s="92" t="s">
        <v>280</v>
      </c>
      <c r="C25" s="93"/>
      <c r="D25" s="86"/>
      <c r="E25" s="86"/>
      <c r="F25" s="86"/>
      <c r="G25" s="86"/>
      <c r="H25" s="86"/>
      <c r="I25" s="86"/>
      <c r="J25" s="86"/>
      <c r="K25" s="86"/>
      <c r="L25" s="86"/>
      <c r="M25" s="86"/>
      <c r="N25" s="86"/>
      <c r="O25" s="86"/>
      <c r="P25" s="86"/>
      <c r="Q25" s="86"/>
      <c r="R25" s="86"/>
      <c r="S25" s="86"/>
      <c r="T25" s="86"/>
      <c r="U25" s="86"/>
      <c r="V25" s="94">
        <f>V24+V19</f>
        <v>210.84516357614677</v>
      </c>
      <c r="W25" s="94">
        <f t="shared" ref="W25:AJ25" si="3">W24+W19</f>
        <v>215.33272556599508</v>
      </c>
      <c r="X25" s="94">
        <f t="shared" si="3"/>
        <v>217.94418694806112</v>
      </c>
      <c r="Y25" s="94">
        <f t="shared" si="3"/>
        <v>218.92776199126013</v>
      </c>
      <c r="Z25" s="94">
        <f t="shared" si="3"/>
        <v>220.99835029663768</v>
      </c>
      <c r="AA25" s="94">
        <f t="shared" si="3"/>
        <v>224.56074554638604</v>
      </c>
      <c r="AB25" s="94">
        <f t="shared" si="3"/>
        <v>228.69835178196499</v>
      </c>
      <c r="AC25" s="94">
        <f t="shared" si="3"/>
        <v>247.46802402049133</v>
      </c>
      <c r="AD25" s="94">
        <f t="shared" si="3"/>
        <v>247.43108380259437</v>
      </c>
      <c r="AE25" s="94">
        <f t="shared" si="3"/>
        <v>261.97467012892201</v>
      </c>
      <c r="AF25" s="94">
        <f t="shared" si="3"/>
        <v>297.37871356776014</v>
      </c>
      <c r="AG25" s="94">
        <f t="shared" si="3"/>
        <v>314.919192152638</v>
      </c>
      <c r="AH25" s="94">
        <f t="shared" si="3"/>
        <v>333.73421877056194</v>
      </c>
      <c r="AI25" s="94">
        <f t="shared" si="3"/>
        <v>354.14531132679758</v>
      </c>
      <c r="AJ25" s="94">
        <f t="shared" si="3"/>
        <v>364.50404970520418</v>
      </c>
      <c r="AK25" s="94">
        <f>AK24+AK19</f>
        <v>375.32972176980985</v>
      </c>
      <c r="AL25" s="94">
        <f>AL24+AL19</f>
        <v>391.51140830816018</v>
      </c>
      <c r="AM25" s="95">
        <f>AM24+AM19</f>
        <v>408.5540105092133</v>
      </c>
      <c r="AN25" s="51"/>
      <c r="AO25" s="51"/>
      <c r="AP25" s="51"/>
      <c r="AQ25" s="51"/>
      <c r="AR25" s="51"/>
      <c r="AS25" s="51"/>
      <c r="AT25" s="51"/>
      <c r="AU25" s="51"/>
      <c r="AV25" s="51"/>
    </row>
    <row r="26" spans="1:48" ht="39" customHeight="1" x14ac:dyDescent="0.3">
      <c r="B26" s="46" t="s">
        <v>281</v>
      </c>
      <c r="C26" s="96"/>
      <c r="D26" s="97"/>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9"/>
      <c r="AM26" s="100"/>
    </row>
    <row r="27" spans="1:48" ht="25.5" customHeight="1" x14ac:dyDescent="0.25">
      <c r="B27" s="101" t="s">
        <v>266</v>
      </c>
      <c r="C27" s="65"/>
      <c r="D27" s="102"/>
      <c r="E27" s="69">
        <v>174.31374442154777</v>
      </c>
      <c r="F27" s="69">
        <v>176.37249366312821</v>
      </c>
      <c r="G27" s="69">
        <v>178.52106947184222</v>
      </c>
      <c r="H27" s="69">
        <v>183.17524991495466</v>
      </c>
      <c r="I27" s="69">
        <v>186.14540261021628</v>
      </c>
      <c r="J27" s="69">
        <v>192.59047900449693</v>
      </c>
      <c r="K27" s="69">
        <v>195.39435289877036</v>
      </c>
      <c r="L27" s="69">
        <v>182.90485152943486</v>
      </c>
      <c r="M27" s="69">
        <v>195.07190212603544</v>
      </c>
      <c r="N27" s="69">
        <v>197.83060767791656</v>
      </c>
      <c r="O27" s="69">
        <v>197.81748079246955</v>
      </c>
      <c r="P27" s="69">
        <v>205.57576313265866</v>
      </c>
      <c r="Q27" s="69">
        <v>213.15124174556638</v>
      </c>
      <c r="R27" s="69">
        <v>229.549231628759</v>
      </c>
      <c r="S27" s="69">
        <v>233.8770196002888</v>
      </c>
      <c r="T27" s="69">
        <v>237.35034676724536</v>
      </c>
      <c r="U27" s="69">
        <v>244.46039498510095</v>
      </c>
      <c r="V27" s="69">
        <v>236.08591638305668</v>
      </c>
      <c r="W27" s="69">
        <v>238.51765552962323</v>
      </c>
      <c r="X27" s="69">
        <v>241.74119878492968</v>
      </c>
      <c r="Y27" s="69">
        <v>239.9203106067348</v>
      </c>
      <c r="Z27" s="69">
        <v>242.63141666518717</v>
      </c>
      <c r="AA27" s="69">
        <v>244.96466129801087</v>
      </c>
      <c r="AB27" s="69">
        <v>250.06589612162699</v>
      </c>
      <c r="AC27" s="69">
        <v>263.27781248681714</v>
      </c>
      <c r="AD27" s="69">
        <v>267.91825725059698</v>
      </c>
      <c r="AE27" s="69">
        <v>258.74066352637419</v>
      </c>
      <c r="AF27" s="69">
        <v>281.24421939279762</v>
      </c>
      <c r="AG27" s="69">
        <v>303.80760719289191</v>
      </c>
      <c r="AH27" s="69">
        <v>314.49498216369938</v>
      </c>
      <c r="AI27" s="69">
        <v>328.15613356832847</v>
      </c>
      <c r="AJ27" s="69">
        <v>331.52006209302141</v>
      </c>
      <c r="AK27" s="69">
        <v>335.41285334033563</v>
      </c>
      <c r="AL27" s="73">
        <v>344.00873443868306</v>
      </c>
      <c r="AM27" s="75">
        <v>352.45303637085107</v>
      </c>
    </row>
    <row r="28" spans="1:48" ht="18.75" customHeight="1" x14ac:dyDescent="0.25">
      <c r="B28" s="72" t="s">
        <v>267</v>
      </c>
      <c r="C28" s="65"/>
      <c r="D28" s="103"/>
      <c r="E28" s="69">
        <v>0</v>
      </c>
      <c r="F28" s="69">
        <v>0</v>
      </c>
      <c r="G28" s="69">
        <v>0</v>
      </c>
      <c r="H28" s="69">
        <v>0</v>
      </c>
      <c r="I28" s="69">
        <v>0</v>
      </c>
      <c r="J28" s="69">
        <v>0</v>
      </c>
      <c r="K28" s="69">
        <v>0</v>
      </c>
      <c r="L28" s="69">
        <v>0</v>
      </c>
      <c r="M28" s="69">
        <v>0</v>
      </c>
      <c r="N28" s="69">
        <v>0</v>
      </c>
      <c r="O28" s="69">
        <v>0</v>
      </c>
      <c r="P28" s="69">
        <v>0</v>
      </c>
      <c r="Q28" s="69">
        <v>0</v>
      </c>
      <c r="R28" s="69">
        <v>0</v>
      </c>
      <c r="S28" s="69">
        <v>0</v>
      </c>
      <c r="T28" s="69">
        <v>0</v>
      </c>
      <c r="U28" s="69">
        <v>0</v>
      </c>
      <c r="V28" s="69">
        <v>103.65809288240933</v>
      </c>
      <c r="W28" s="69">
        <v>105.83483416620822</v>
      </c>
      <c r="X28" s="69">
        <v>107.56461935260361</v>
      </c>
      <c r="Y28" s="69">
        <v>105.67914430929012</v>
      </c>
      <c r="Z28" s="69">
        <v>106.92207025442923</v>
      </c>
      <c r="AA28" s="69">
        <v>108.67246374378016</v>
      </c>
      <c r="AB28" s="69">
        <v>114.98381988007888</v>
      </c>
      <c r="AC28" s="69">
        <v>114.24046980721698</v>
      </c>
      <c r="AD28" s="69">
        <v>120.72328085145186</v>
      </c>
      <c r="AE28" s="69">
        <v>117.93436400568289</v>
      </c>
      <c r="AF28" s="69">
        <v>131.21609160318309</v>
      </c>
      <c r="AG28" s="69">
        <v>144.95176067699143</v>
      </c>
      <c r="AH28" s="69">
        <v>151.59774310304019</v>
      </c>
      <c r="AI28" s="69">
        <v>157.15506789518457</v>
      </c>
      <c r="AJ28" s="69">
        <v>160.22421343103926</v>
      </c>
      <c r="AK28" s="69">
        <v>163.77792474676491</v>
      </c>
      <c r="AL28" s="73">
        <v>168.05635103948464</v>
      </c>
      <c r="AM28" s="75">
        <v>171.68806295489756</v>
      </c>
    </row>
    <row r="29" spans="1:48" x14ac:dyDescent="0.25">
      <c r="B29" s="72" t="s">
        <v>268</v>
      </c>
      <c r="C29" s="65"/>
      <c r="D29" s="103"/>
      <c r="E29" s="69">
        <v>0</v>
      </c>
      <c r="F29" s="69">
        <v>0</v>
      </c>
      <c r="G29" s="69">
        <v>0</v>
      </c>
      <c r="H29" s="69">
        <v>0</v>
      </c>
      <c r="I29" s="69">
        <v>0</v>
      </c>
      <c r="J29" s="69">
        <v>0</v>
      </c>
      <c r="K29" s="69">
        <v>0</v>
      </c>
      <c r="L29" s="69">
        <v>0</v>
      </c>
      <c r="M29" s="69">
        <v>0</v>
      </c>
      <c r="N29" s="69">
        <v>0</v>
      </c>
      <c r="O29" s="69">
        <v>0</v>
      </c>
      <c r="P29" s="69">
        <v>0</v>
      </c>
      <c r="Q29" s="69">
        <v>0</v>
      </c>
      <c r="R29" s="69">
        <v>0</v>
      </c>
      <c r="S29" s="69">
        <v>0</v>
      </c>
      <c r="T29" s="69">
        <v>0</v>
      </c>
      <c r="U29" s="69">
        <v>0</v>
      </c>
      <c r="V29" s="69">
        <v>132.42782350064735</v>
      </c>
      <c r="W29" s="69">
        <v>132.68282136341497</v>
      </c>
      <c r="X29" s="69">
        <v>134.17657943232609</v>
      </c>
      <c r="Y29" s="69">
        <v>134.24116629744466</v>
      </c>
      <c r="Z29" s="69">
        <v>135.709346410758</v>
      </c>
      <c r="AA29" s="69">
        <v>136.29219755423068</v>
      </c>
      <c r="AB29" s="69">
        <v>135.08207624154818</v>
      </c>
      <c r="AC29" s="69">
        <v>149.03734267960013</v>
      </c>
      <c r="AD29" s="69">
        <v>147.19497639914513</v>
      </c>
      <c r="AE29" s="69">
        <v>140.80629952069125</v>
      </c>
      <c r="AF29" s="69">
        <v>150.02812778961453</v>
      </c>
      <c r="AG29" s="69">
        <v>158.85584651590042</v>
      </c>
      <c r="AH29" s="69">
        <v>162.89723906065927</v>
      </c>
      <c r="AI29" s="69">
        <v>171.00106567314398</v>
      </c>
      <c r="AJ29" s="69">
        <v>171.29584866198215</v>
      </c>
      <c r="AK29" s="69">
        <v>171.63492859357069</v>
      </c>
      <c r="AL29" s="73">
        <v>175.9523833991984</v>
      </c>
      <c r="AM29" s="75">
        <v>180.76497341595351</v>
      </c>
    </row>
    <row r="30" spans="1:48" x14ac:dyDescent="0.25">
      <c r="B30" s="51" t="s">
        <v>269</v>
      </c>
      <c r="C30" s="65"/>
      <c r="D30" s="103"/>
      <c r="E30" s="69"/>
      <c r="F30" s="69"/>
      <c r="G30" s="69"/>
      <c r="H30" s="69"/>
      <c r="I30" s="69"/>
      <c r="J30" s="69"/>
      <c r="K30" s="69"/>
      <c r="L30" s="69"/>
      <c r="M30" s="69"/>
      <c r="N30" s="69"/>
      <c r="O30" s="69"/>
      <c r="P30" s="69"/>
      <c r="Q30" s="69"/>
      <c r="R30" s="69"/>
      <c r="S30" s="69"/>
      <c r="T30" s="69"/>
      <c r="U30" s="69"/>
      <c r="V30" s="69">
        <v>0.7031208495429907</v>
      </c>
      <c r="W30" s="69">
        <v>0.86108806458821663</v>
      </c>
      <c r="X30" s="69">
        <v>0.94711881344256998</v>
      </c>
      <c r="Y30" s="69">
        <v>0.81249742202466613</v>
      </c>
      <c r="Z30" s="69">
        <v>0.86257342133197257</v>
      </c>
      <c r="AA30" s="69">
        <v>0.72075079233256845</v>
      </c>
      <c r="AB30" s="69">
        <v>0.65526271522874924</v>
      </c>
      <c r="AC30" s="69">
        <v>0.57374700000574264</v>
      </c>
      <c r="AD30" s="69">
        <v>0.63516734107162487</v>
      </c>
      <c r="AE30" s="69">
        <v>0.68525135858283204</v>
      </c>
      <c r="AF30" s="69">
        <v>0.79872561398352471</v>
      </c>
      <c r="AG30" s="69">
        <v>0.85588673978437624</v>
      </c>
      <c r="AH30" s="69">
        <v>0.80543476825834948</v>
      </c>
      <c r="AI30" s="69">
        <v>0.83084429891964651</v>
      </c>
      <c r="AJ30" s="69">
        <v>0.84817336342223715</v>
      </c>
      <c r="AK30" s="69">
        <v>0.86743488634019694</v>
      </c>
      <c r="AL30" s="73">
        <v>0.89732798113818257</v>
      </c>
      <c r="AM30" s="75">
        <v>0.90680132598667318</v>
      </c>
    </row>
    <row r="31" spans="1:48" ht="20.25" customHeight="1" x14ac:dyDescent="0.25">
      <c r="B31" s="74" t="s">
        <v>270</v>
      </c>
      <c r="C31" s="65"/>
      <c r="D31" s="103"/>
      <c r="E31" s="73">
        <v>0</v>
      </c>
      <c r="F31" s="73">
        <v>0</v>
      </c>
      <c r="G31" s="73">
        <v>0</v>
      </c>
      <c r="H31" s="73">
        <v>0</v>
      </c>
      <c r="I31" s="73">
        <v>0</v>
      </c>
      <c r="J31" s="73">
        <v>0</v>
      </c>
      <c r="K31" s="73">
        <v>0</v>
      </c>
      <c r="L31" s="73">
        <v>17.11734817497436</v>
      </c>
      <c r="M31" s="73">
        <v>16.917783080544218</v>
      </c>
      <c r="N31" s="73">
        <v>16.769237162161986</v>
      </c>
      <c r="O31" s="73">
        <v>16.923426347550194</v>
      </c>
      <c r="P31" s="73">
        <v>17.329240679196491</v>
      </c>
      <c r="Q31" s="73">
        <v>17.744700398979568</v>
      </c>
      <c r="R31" s="73">
        <v>18.392259611458154</v>
      </c>
      <c r="S31" s="73">
        <v>18.598273972315237</v>
      </c>
      <c r="T31" s="73">
        <v>18.235580989265827</v>
      </c>
      <c r="U31" s="73">
        <v>17.91009454186911</v>
      </c>
      <c r="V31" s="73">
        <v>16.493090071172794</v>
      </c>
      <c r="W31" s="73">
        <v>16.46857939870231</v>
      </c>
      <c r="X31" s="73">
        <v>16.494841920225795</v>
      </c>
      <c r="Y31" s="73">
        <v>16.114619394102995</v>
      </c>
      <c r="Z31" s="73">
        <v>15.857124043554814</v>
      </c>
      <c r="AA31" s="73">
        <v>15.440127255795735</v>
      </c>
      <c r="AB31" s="73">
        <v>14.923979421063258</v>
      </c>
      <c r="AC31" s="73">
        <v>14.227304253652497</v>
      </c>
      <c r="AD31" s="73">
        <v>14.02351109954216</v>
      </c>
      <c r="AE31" s="73">
        <v>13.377847068981364</v>
      </c>
      <c r="AF31" s="73">
        <v>13.709367010768995</v>
      </c>
      <c r="AG31" s="73">
        <v>14.013651226878739</v>
      </c>
      <c r="AH31" s="73">
        <v>13.657826980932345</v>
      </c>
      <c r="AI31" s="73">
        <v>13.705640449730501</v>
      </c>
      <c r="AJ31" s="73">
        <v>13.544686371149568</v>
      </c>
      <c r="AK31" s="73">
        <v>13.346164432749214</v>
      </c>
      <c r="AL31" s="73">
        <v>13.150217922068633</v>
      </c>
      <c r="AM31" s="75">
        <v>12.933179586380193</v>
      </c>
    </row>
    <row r="32" spans="1:48" x14ac:dyDescent="0.25">
      <c r="B32" s="74" t="s">
        <v>271</v>
      </c>
      <c r="C32" s="65"/>
      <c r="D32" s="103"/>
      <c r="E32" s="73">
        <v>0</v>
      </c>
      <c r="F32" s="73">
        <v>0</v>
      </c>
      <c r="G32" s="73">
        <v>0</v>
      </c>
      <c r="H32" s="73">
        <v>0</v>
      </c>
      <c r="I32" s="73">
        <v>0</v>
      </c>
      <c r="J32" s="73">
        <v>0</v>
      </c>
      <c r="K32" s="73">
        <v>0</v>
      </c>
      <c r="L32" s="73">
        <v>0</v>
      </c>
      <c r="M32" s="73">
        <v>0</v>
      </c>
      <c r="N32" s="73">
        <v>0.76181534194220957</v>
      </c>
      <c r="O32" s="73">
        <v>0.42718491417595716</v>
      </c>
      <c r="P32" s="73">
        <v>0.34623685277768823</v>
      </c>
      <c r="Q32" s="73">
        <v>0.46693437563148726</v>
      </c>
      <c r="R32" s="73">
        <v>0.86290259402714287</v>
      </c>
      <c r="S32" s="73">
        <v>0.69661391159686248</v>
      </c>
      <c r="T32" s="73">
        <v>0.12772868359897865</v>
      </c>
      <c r="U32" s="73">
        <v>8.0504563700545815E-4</v>
      </c>
      <c r="V32" s="73">
        <v>3.2006961581466941E-4</v>
      </c>
      <c r="W32" s="76">
        <v>1.5638228346836914E-5</v>
      </c>
      <c r="X32" s="73">
        <v>7.0592829327053648E-6</v>
      </c>
      <c r="Y32" s="76">
        <v>5.5364369275897364E-6</v>
      </c>
      <c r="Z32" s="73">
        <v>2.733604999374331E-6</v>
      </c>
      <c r="AA32" s="73">
        <v>0</v>
      </c>
      <c r="AB32" s="73">
        <v>1.3019887304242976E-5</v>
      </c>
      <c r="AC32" s="73">
        <v>6.1866359424599028E-6</v>
      </c>
      <c r="AD32" s="73">
        <v>9.8750062757481041E-6</v>
      </c>
      <c r="AE32" s="73">
        <v>1.1533099152251237E-6</v>
      </c>
      <c r="AF32" s="73">
        <v>2.1909885431067964E-6</v>
      </c>
      <c r="AG32" s="73">
        <v>1.053095356761467E-6</v>
      </c>
      <c r="AH32" s="73">
        <v>1.0200574192495933E-6</v>
      </c>
      <c r="AI32" s="73">
        <v>9.9999999999999995E-7</v>
      </c>
      <c r="AJ32" s="73">
        <v>9.8095014186023977E-7</v>
      </c>
      <c r="AK32" s="73">
        <v>9.6298738644908132E-7</v>
      </c>
      <c r="AL32" s="73">
        <v>9.4536236034043602E-7</v>
      </c>
      <c r="AM32" s="75">
        <v>9.2668082408968529E-7</v>
      </c>
    </row>
    <row r="33" spans="1:48" ht="15.75" customHeight="1" x14ac:dyDescent="0.25">
      <c r="A33" s="721"/>
      <c r="B33" s="74" t="s">
        <v>272</v>
      </c>
      <c r="C33" s="65"/>
      <c r="D33" s="103"/>
      <c r="E33" s="73">
        <v>0</v>
      </c>
      <c r="F33" s="73">
        <v>0</v>
      </c>
      <c r="G33" s="73">
        <v>0</v>
      </c>
      <c r="H33" s="73">
        <v>0</v>
      </c>
      <c r="I33" s="73">
        <v>0</v>
      </c>
      <c r="J33" s="73">
        <v>0</v>
      </c>
      <c r="K33" s="73">
        <v>0</v>
      </c>
      <c r="L33" s="73">
        <v>3.6316388028107889E-2</v>
      </c>
      <c r="M33" s="73">
        <v>6.6651046866166241E-2</v>
      </c>
      <c r="N33" s="73">
        <v>8.5805863013237768E-2</v>
      </c>
      <c r="O33" s="73">
        <v>1.114915523236692E-2</v>
      </c>
      <c r="P33" s="73">
        <v>6.9938586020176316E-2</v>
      </c>
      <c r="Q33" s="73">
        <v>7.0067410120721652E-2</v>
      </c>
      <c r="R33" s="73">
        <v>7.3286369116016936E-2</v>
      </c>
      <c r="S33" s="73">
        <v>8.4451627583373184E-2</v>
      </c>
      <c r="T33" s="73">
        <v>0.1239435976499678</v>
      </c>
      <c r="U33" s="73">
        <v>5.6897740999325423E-2</v>
      </c>
      <c r="V33" s="73">
        <v>8.9388811623916681E-2</v>
      </c>
      <c r="W33" s="73">
        <v>0.10520262706053923</v>
      </c>
      <c r="X33" s="73">
        <v>0.14400937182718943</v>
      </c>
      <c r="Y33" s="73">
        <v>0.18408652784235877</v>
      </c>
      <c r="Z33" s="73">
        <v>0.1230122249718449</v>
      </c>
      <c r="AA33" s="73">
        <v>0.10557105790439848</v>
      </c>
      <c r="AB33" s="73">
        <v>9.3743188590549406E-2</v>
      </c>
      <c r="AC33" s="73">
        <v>0.11135944696427824</v>
      </c>
      <c r="AD33" s="73">
        <v>0.10862506903322915</v>
      </c>
      <c r="AE33" s="73">
        <v>0.10149127253981088</v>
      </c>
      <c r="AF33" s="73">
        <v>0.10188096725446605</v>
      </c>
      <c r="AG33" s="73">
        <v>9.7937868178816431E-2</v>
      </c>
      <c r="AH33" s="73">
        <v>9.9965627086460146E-2</v>
      </c>
      <c r="AI33" s="73">
        <v>9.8000000000000004E-2</v>
      </c>
      <c r="AJ33" s="73">
        <v>9.6133113902303516E-2</v>
      </c>
      <c r="AK33" s="73">
        <v>9.4372763872009977E-2</v>
      </c>
      <c r="AL33" s="73">
        <v>9.2645511313362738E-2</v>
      </c>
      <c r="AM33" s="75">
        <v>9.0814720760789169E-2</v>
      </c>
    </row>
    <row r="34" spans="1:48" ht="15.75" customHeight="1" x14ac:dyDescent="0.25">
      <c r="A34" s="721"/>
      <c r="B34" s="74" t="s">
        <v>273</v>
      </c>
      <c r="C34" s="65"/>
      <c r="D34" s="103"/>
      <c r="E34" s="73">
        <v>0</v>
      </c>
      <c r="F34" s="73">
        <v>0</v>
      </c>
      <c r="G34" s="73">
        <v>0</v>
      </c>
      <c r="H34" s="73">
        <v>2.1434758606263729</v>
      </c>
      <c r="I34" s="73">
        <v>8.6550264533758217</v>
      </c>
      <c r="J34" s="73">
        <v>10.770863006987659</v>
      </c>
      <c r="K34" s="73">
        <v>12.367711236174801</v>
      </c>
      <c r="L34" s="73">
        <v>24.261163022177477</v>
      </c>
      <c r="M34" s="73">
        <v>28.028704787951813</v>
      </c>
      <c r="N34" s="73">
        <v>29.743744354908738</v>
      </c>
      <c r="O34" s="73">
        <v>31.12833478205971</v>
      </c>
      <c r="P34" s="73">
        <v>32.730604625797469</v>
      </c>
      <c r="Q34" s="73">
        <v>37.964922996813215</v>
      </c>
      <c r="R34" s="73">
        <v>42.926384151164712</v>
      </c>
      <c r="S34" s="73">
        <v>44.163336641571156</v>
      </c>
      <c r="T34" s="73">
        <v>44.66354722305141</v>
      </c>
      <c r="U34" s="73">
        <v>43.987347472412118</v>
      </c>
      <c r="V34" s="73">
        <v>42.834489964262858</v>
      </c>
      <c r="W34" s="73">
        <v>42.268451374114306</v>
      </c>
      <c r="X34" s="73">
        <v>40.292846853498737</v>
      </c>
      <c r="Y34" s="73">
        <v>37.964672117271498</v>
      </c>
      <c r="Z34" s="73">
        <v>35.455306077938211</v>
      </c>
      <c r="AA34" s="73">
        <v>30.571459753461205</v>
      </c>
      <c r="AB34" s="73">
        <v>23.439481775744458</v>
      </c>
      <c r="AC34" s="73">
        <v>18.873978012549696</v>
      </c>
      <c r="AD34" s="73">
        <v>13.363792328480327</v>
      </c>
      <c r="AE34" s="73">
        <v>10.276372872308352</v>
      </c>
      <c r="AF34" s="73">
        <v>8.1108204877270502</v>
      </c>
      <c r="AG34" s="73">
        <v>1.9787661753547967</v>
      </c>
      <c r="AH34" s="73">
        <v>-6.7102275250255902E-2</v>
      </c>
      <c r="AI34" s="73">
        <v>-9.7667852191490712E-2</v>
      </c>
      <c r="AJ34" s="73">
        <v>-5.8496562619348567E-2</v>
      </c>
      <c r="AK34" s="73">
        <v>-3.6531539048720647E-2</v>
      </c>
      <c r="AL34" s="73">
        <v>-2.2814430665357113E-2</v>
      </c>
      <c r="AM34" s="75">
        <v>-1.4226742233241498E-2</v>
      </c>
    </row>
    <row r="35" spans="1:48" ht="15" customHeight="1" x14ac:dyDescent="0.25">
      <c r="A35" s="721"/>
      <c r="B35" s="74" t="s">
        <v>274</v>
      </c>
      <c r="C35" s="65"/>
      <c r="D35" s="103"/>
      <c r="E35" s="73">
        <v>0</v>
      </c>
      <c r="F35" s="73">
        <v>0</v>
      </c>
      <c r="G35" s="73">
        <v>0</v>
      </c>
      <c r="H35" s="73">
        <v>0</v>
      </c>
      <c r="I35" s="73">
        <v>0</v>
      </c>
      <c r="J35" s="73">
        <v>0</v>
      </c>
      <c r="K35" s="73">
        <v>0</v>
      </c>
      <c r="L35" s="73">
        <v>0</v>
      </c>
      <c r="M35" s="73">
        <v>0</v>
      </c>
      <c r="N35" s="73">
        <v>0</v>
      </c>
      <c r="O35" s="73">
        <v>0</v>
      </c>
      <c r="P35" s="73">
        <v>0</v>
      </c>
      <c r="Q35" s="73">
        <v>0</v>
      </c>
      <c r="R35" s="73">
        <v>0</v>
      </c>
      <c r="S35" s="73">
        <v>0</v>
      </c>
      <c r="T35" s="73">
        <v>0</v>
      </c>
      <c r="U35" s="73">
        <v>0</v>
      </c>
      <c r="V35" s="73">
        <v>0</v>
      </c>
      <c r="W35" s="73">
        <v>7.9527499429277917E-3</v>
      </c>
      <c r="X35" s="73">
        <v>3.9234082683389876E-2</v>
      </c>
      <c r="Y35" s="73">
        <v>5.851460188769593E-2</v>
      </c>
      <c r="Z35" s="73">
        <v>0.10811954493525354</v>
      </c>
      <c r="AA35" s="73">
        <v>0.22056867583990619</v>
      </c>
      <c r="AB35" s="73">
        <v>0.3065386281054745</v>
      </c>
      <c r="AC35" s="73">
        <v>0.29734874993039229</v>
      </c>
      <c r="AD35" s="73">
        <v>0.50698975961310921</v>
      </c>
      <c r="AE35" s="73">
        <v>0.61456439083571046</v>
      </c>
      <c r="AF35" s="73">
        <v>0.68331999242367802</v>
      </c>
      <c r="AG35" s="73">
        <v>0.66581796819947447</v>
      </c>
      <c r="AH35" s="73">
        <v>0.60831251456742164</v>
      </c>
      <c r="AI35" s="73">
        <v>0.58034092326937115</v>
      </c>
      <c r="AJ35" s="73">
        <v>0.58267238199471383</v>
      </c>
      <c r="AK35" s="73">
        <v>0.58246565461907773</v>
      </c>
      <c r="AL35" s="73">
        <v>0.56965635240448653</v>
      </c>
      <c r="AM35" s="75">
        <v>0.55679646402328054</v>
      </c>
    </row>
    <row r="36" spans="1:48" ht="25.5" customHeight="1" x14ac:dyDescent="0.25">
      <c r="A36" s="721"/>
      <c r="B36" s="74" t="s">
        <v>275</v>
      </c>
      <c r="C36" s="65"/>
      <c r="D36" s="104"/>
      <c r="E36" s="69">
        <v>5.8802642332170789</v>
      </c>
      <c r="F36" s="69">
        <v>6.0604008088379997</v>
      </c>
      <c r="G36" s="69">
        <v>6.3534718381121591</v>
      </c>
      <c r="H36" s="69">
        <v>6.5341819740388827</v>
      </c>
      <c r="I36" s="69">
        <v>6.5430741145007278</v>
      </c>
      <c r="J36" s="69">
        <v>6.8575291897610411</v>
      </c>
      <c r="K36" s="69">
        <v>6.9437071091712896</v>
      </c>
      <c r="L36" s="69">
        <v>6.5200627246263476</v>
      </c>
      <c r="M36" s="69">
        <v>6.6346303468550394</v>
      </c>
      <c r="N36" s="69">
        <v>6.6086851956510788</v>
      </c>
      <c r="O36" s="69">
        <v>6.6286576039584251</v>
      </c>
      <c r="P36" s="69">
        <v>6.7769427702127665</v>
      </c>
      <c r="Q36" s="69">
        <v>6.967717700785423</v>
      </c>
      <c r="R36" s="69">
        <v>7.4347872140352838</v>
      </c>
      <c r="S36" s="69">
        <v>7.5632660282772761</v>
      </c>
      <c r="T36" s="69">
        <v>7.6569369081717218</v>
      </c>
      <c r="U36" s="69">
        <v>7.9059999817383186</v>
      </c>
      <c r="V36" s="69">
        <v>7.7807481849519968</v>
      </c>
      <c r="W36" s="69">
        <v>7.9003576129945197</v>
      </c>
      <c r="X36" s="69">
        <v>8.0466789550687352</v>
      </c>
      <c r="Y36" s="69">
        <v>7.965230284446398</v>
      </c>
      <c r="Z36" s="69">
        <v>7.0235429006599492</v>
      </c>
      <c r="AA36" s="69">
        <v>8.0669304214960302</v>
      </c>
      <c r="AB36" s="69">
        <v>8.2777618164831797</v>
      </c>
      <c r="AC36" s="69">
        <v>8.8373582663847063</v>
      </c>
      <c r="AD36" s="69">
        <v>8.8665854473781209</v>
      </c>
      <c r="AE36" s="69">
        <v>8.8854409666292593</v>
      </c>
      <c r="AF36" s="69">
        <v>9.7189973144132651</v>
      </c>
      <c r="AG36" s="69">
        <v>10.224384872117126</v>
      </c>
      <c r="AH36" s="69">
        <v>10.872388089043392</v>
      </c>
      <c r="AI36" s="69">
        <v>10.878305000000001</v>
      </c>
      <c r="AJ36" s="69">
        <v>11.027067525130889</v>
      </c>
      <c r="AK36" s="69">
        <v>11.171027321915288</v>
      </c>
      <c r="AL36" s="73">
        <v>11.424380338105752</v>
      </c>
      <c r="AM36" s="75">
        <v>11.672764491374089</v>
      </c>
      <c r="AO36" s="69"/>
    </row>
    <row r="37" spans="1:48" ht="15" customHeight="1" x14ac:dyDescent="0.3">
      <c r="A37" s="77"/>
      <c r="B37" s="72" t="s">
        <v>267</v>
      </c>
      <c r="C37" s="65"/>
      <c r="D37" s="105"/>
      <c r="E37" s="69"/>
      <c r="F37" s="69"/>
      <c r="G37" s="69"/>
      <c r="H37" s="69"/>
      <c r="I37" s="69"/>
      <c r="J37" s="69"/>
      <c r="K37" s="69"/>
      <c r="L37" s="69"/>
      <c r="M37" s="69"/>
      <c r="N37" s="69"/>
      <c r="O37" s="69"/>
      <c r="P37" s="69"/>
      <c r="Q37" s="69"/>
      <c r="R37" s="69"/>
      <c r="S37" s="69"/>
      <c r="T37" s="69"/>
      <c r="U37" s="69"/>
      <c r="V37" s="69">
        <v>4.5538568057574649</v>
      </c>
      <c r="W37" s="69">
        <v>4.664192589918116</v>
      </c>
      <c r="X37" s="69">
        <v>4.7769377090389415</v>
      </c>
      <c r="Y37" s="69">
        <v>4.7058065338993176</v>
      </c>
      <c r="Z37" s="69">
        <v>3.7541652789117408</v>
      </c>
      <c r="AA37" s="69">
        <v>4.7327451195156387</v>
      </c>
      <c r="AB37" s="69">
        <v>5.2725257507938519</v>
      </c>
      <c r="AC37" s="69">
        <v>5.1166634428474049</v>
      </c>
      <c r="AD37" s="69">
        <v>5.1424811118913238</v>
      </c>
      <c r="AE37" s="69">
        <v>5.2001752230973732</v>
      </c>
      <c r="AF37" s="69">
        <v>5.7341248512007938</v>
      </c>
      <c r="AG37" s="69">
        <v>6.0122688251011622</v>
      </c>
      <c r="AH37" s="69">
        <v>6.3694027550389594</v>
      </c>
      <c r="AI37" s="69">
        <v>6.2659750000000001</v>
      </c>
      <c r="AJ37" s="69">
        <v>6.3504249999175855</v>
      </c>
      <c r="AK37" s="69">
        <v>6.4104048042403807</v>
      </c>
      <c r="AL37" s="73">
        <v>6.4958026839231948</v>
      </c>
      <c r="AM37" s="75">
        <v>6.5819321825385115</v>
      </c>
    </row>
    <row r="38" spans="1:48" ht="15" customHeight="1" x14ac:dyDescent="0.25">
      <c r="A38" s="77"/>
      <c r="B38" s="72" t="s">
        <v>268</v>
      </c>
      <c r="C38" s="65"/>
      <c r="D38" s="103"/>
      <c r="E38" s="69"/>
      <c r="F38" s="69"/>
      <c r="G38" s="69"/>
      <c r="H38" s="69"/>
      <c r="I38" s="69"/>
      <c r="J38" s="69"/>
      <c r="K38" s="69"/>
      <c r="L38" s="69"/>
      <c r="M38" s="69"/>
      <c r="N38" s="69"/>
      <c r="O38" s="69"/>
      <c r="P38" s="69"/>
      <c r="Q38" s="69"/>
      <c r="R38" s="69"/>
      <c r="S38" s="69"/>
      <c r="T38" s="69"/>
      <c r="U38" s="69"/>
      <c r="V38" s="69">
        <v>3.2268913791945324</v>
      </c>
      <c r="W38" s="69">
        <v>3.2361650230764032</v>
      </c>
      <c r="X38" s="69">
        <v>3.2697412460297928</v>
      </c>
      <c r="Y38" s="69">
        <v>3.2594237505470804</v>
      </c>
      <c r="Z38" s="69">
        <v>3.2693776217482085</v>
      </c>
      <c r="AA38" s="69">
        <v>3.334185301980392</v>
      </c>
      <c r="AB38" s="69">
        <v>3.0052360656893287</v>
      </c>
      <c r="AC38" s="69">
        <v>3.7206948235373019</v>
      </c>
      <c r="AD38" s="69">
        <v>3.7241043354867971</v>
      </c>
      <c r="AE38" s="69">
        <v>3.6852657435318865</v>
      </c>
      <c r="AF38" s="69">
        <v>3.9848724632124735</v>
      </c>
      <c r="AG38" s="69">
        <v>4.2121160470159644</v>
      </c>
      <c r="AH38" s="69">
        <v>4.5029853340044328</v>
      </c>
      <c r="AI38" s="69">
        <v>4.61233</v>
      </c>
      <c r="AJ38" s="69">
        <v>4.6766425252133033</v>
      </c>
      <c r="AK38" s="69">
        <v>4.7606225176749062</v>
      </c>
      <c r="AL38" s="73">
        <v>4.9285776541825577</v>
      </c>
      <c r="AM38" s="75">
        <v>5.0908323088355774</v>
      </c>
    </row>
    <row r="39" spans="1:48" ht="25.5" customHeight="1" x14ac:dyDescent="0.3">
      <c r="A39" s="77"/>
      <c r="B39" s="79" t="s">
        <v>276</v>
      </c>
      <c r="C39" s="65"/>
      <c r="D39" s="103"/>
      <c r="E39" s="73"/>
      <c r="F39" s="73"/>
      <c r="G39" s="73"/>
      <c r="H39" s="73"/>
      <c r="I39" s="73"/>
      <c r="J39" s="73"/>
      <c r="K39" s="73"/>
      <c r="L39" s="73"/>
      <c r="M39" s="73"/>
      <c r="N39" s="73"/>
      <c r="O39" s="73"/>
      <c r="P39" s="73"/>
      <c r="Q39" s="73"/>
      <c r="R39" s="73"/>
      <c r="S39" s="73"/>
      <c r="T39" s="73"/>
      <c r="U39" s="73"/>
      <c r="V39" s="81">
        <f t="shared" ref="V39:AL39" si="4">SUM(V27,V30:V36)</f>
        <v>303.98707433422703</v>
      </c>
      <c r="W39" s="81">
        <f t="shared" si="4"/>
        <v>306.12930299525442</v>
      </c>
      <c r="X39" s="81">
        <f t="shared" si="4"/>
        <v>307.705935840959</v>
      </c>
      <c r="Y39" s="81">
        <f t="shared" si="4"/>
        <v>303.01993649074734</v>
      </c>
      <c r="Z39" s="81">
        <f t="shared" si="4"/>
        <v>302.0610976121842</v>
      </c>
      <c r="AA39" s="81">
        <f t="shared" si="4"/>
        <v>300.09006925484073</v>
      </c>
      <c r="AB39" s="81">
        <f t="shared" si="4"/>
        <v>297.76267668673006</v>
      </c>
      <c r="AC39" s="81">
        <f t="shared" si="4"/>
        <v>306.19891440294037</v>
      </c>
      <c r="AD39" s="81">
        <f t="shared" si="4"/>
        <v>305.42293817072181</v>
      </c>
      <c r="AE39" s="81">
        <f t="shared" si="4"/>
        <v>292.6816326095614</v>
      </c>
      <c r="AF39" s="81">
        <f t="shared" si="4"/>
        <v>314.36733297035715</v>
      </c>
      <c r="AG39" s="81">
        <f t="shared" si="4"/>
        <v>331.6440530965005</v>
      </c>
      <c r="AH39" s="81">
        <f t="shared" si="4"/>
        <v>340.47180888839455</v>
      </c>
      <c r="AI39" s="81">
        <f t="shared" si="4"/>
        <v>354.15159738805653</v>
      </c>
      <c r="AJ39" s="81">
        <f t="shared" si="4"/>
        <v>357.56029926695192</v>
      </c>
      <c r="AK39" s="81">
        <f t="shared" si="4"/>
        <v>361.43778782377007</v>
      </c>
      <c r="AL39" s="81">
        <f t="shared" si="4"/>
        <v>370.12014905841056</v>
      </c>
      <c r="AM39" s="82">
        <f>SUM(AM27,AM30:AM36)</f>
        <v>378.59916714382371</v>
      </c>
    </row>
    <row r="40" spans="1:48" ht="15.6" x14ac:dyDescent="0.3">
      <c r="A40" s="83"/>
      <c r="B40" s="72" t="s">
        <v>267</v>
      </c>
      <c r="C40" s="65"/>
      <c r="D40" s="103"/>
      <c r="E40" s="81"/>
      <c r="F40" s="81"/>
      <c r="G40" s="81"/>
      <c r="H40" s="81"/>
      <c r="I40" s="81"/>
      <c r="J40" s="81"/>
      <c r="K40" s="81"/>
      <c r="L40" s="81"/>
      <c r="M40" s="81"/>
      <c r="N40" s="81"/>
      <c r="O40" s="81"/>
      <c r="P40" s="81"/>
      <c r="Q40" s="81"/>
      <c r="R40" s="81"/>
      <c r="S40" s="81"/>
      <c r="T40" s="81"/>
      <c r="U40" s="81"/>
      <c r="V40" s="73">
        <v>167.62923860484219</v>
      </c>
      <c r="W40" s="73">
        <v>169.34922854417479</v>
      </c>
      <c r="X40" s="73">
        <v>169.3124963491606</v>
      </c>
      <c r="Y40" s="73">
        <v>164.70684902073091</v>
      </c>
      <c r="Z40" s="73">
        <v>162.21980015834609</v>
      </c>
      <c r="AA40" s="73">
        <v>159.74293560629704</v>
      </c>
      <c r="AB40" s="73">
        <v>159.02010166426379</v>
      </c>
      <c r="AC40" s="73">
        <v>152.86712989979719</v>
      </c>
      <c r="AD40" s="73">
        <v>153.86869009501828</v>
      </c>
      <c r="AE40" s="73">
        <v>147.5048159867554</v>
      </c>
      <c r="AF40" s="73">
        <v>159.55560710354658</v>
      </c>
      <c r="AG40" s="73">
        <v>167.7202037937997</v>
      </c>
      <c r="AH40" s="73">
        <v>172.26614972547259</v>
      </c>
      <c r="AI40" s="73">
        <v>177.70735741599299</v>
      </c>
      <c r="AJ40" s="73">
        <v>180.73963471633422</v>
      </c>
      <c r="AK40" s="73">
        <v>184.17480182618428</v>
      </c>
      <c r="AL40" s="73">
        <v>188.34186002389134</v>
      </c>
      <c r="AM40" s="75">
        <v>191.83656009304792</v>
      </c>
    </row>
    <row r="41" spans="1:48" s="88" customFormat="1" ht="27.75" customHeight="1" x14ac:dyDescent="0.25">
      <c r="A41" s="53"/>
      <c r="B41" s="84" t="s">
        <v>268</v>
      </c>
      <c r="C41" s="85"/>
      <c r="D41" s="106"/>
      <c r="E41" s="86"/>
      <c r="F41" s="86"/>
      <c r="G41" s="86"/>
      <c r="H41" s="86"/>
      <c r="I41" s="86"/>
      <c r="J41" s="86"/>
      <c r="K41" s="86"/>
      <c r="L41" s="86"/>
      <c r="M41" s="86"/>
      <c r="N41" s="86"/>
      <c r="O41" s="86"/>
      <c r="P41" s="86"/>
      <c r="Q41" s="86"/>
      <c r="R41" s="86"/>
      <c r="S41" s="86"/>
      <c r="T41" s="86"/>
      <c r="U41" s="86"/>
      <c r="V41" s="86">
        <v>136.35783572938487</v>
      </c>
      <c r="W41" s="86">
        <v>136.7800744510796</v>
      </c>
      <c r="X41" s="86">
        <v>138.39343949179843</v>
      </c>
      <c r="Y41" s="86">
        <v>138.3130874700164</v>
      </c>
      <c r="Z41" s="86">
        <v>139.84129745383817</v>
      </c>
      <c r="AA41" s="86">
        <v>140.34713364854363</v>
      </c>
      <c r="AB41" s="86">
        <v>138.74257502246624</v>
      </c>
      <c r="AC41" s="86">
        <v>153.33178450314318</v>
      </c>
      <c r="AD41" s="86">
        <v>151.55424807570355</v>
      </c>
      <c r="AE41" s="86">
        <v>145.17681662280597</v>
      </c>
      <c r="AF41" s="86">
        <v>154.81172586681052</v>
      </c>
      <c r="AG41" s="86">
        <v>163.9238493027008</v>
      </c>
      <c r="AH41" s="86">
        <v>168.20565916292207</v>
      </c>
      <c r="AI41" s="86">
        <v>176.44423997206366</v>
      </c>
      <c r="AJ41" s="86">
        <v>176.82066455061769</v>
      </c>
      <c r="AK41" s="86">
        <v>177.26298599758579</v>
      </c>
      <c r="AL41" s="86">
        <v>181.77828903451916</v>
      </c>
      <c r="AM41" s="87">
        <v>186.76260705077573</v>
      </c>
      <c r="AN41" s="51"/>
      <c r="AO41" s="51"/>
      <c r="AP41" s="51"/>
      <c r="AQ41" s="51"/>
      <c r="AR41" s="51"/>
      <c r="AS41" s="51"/>
      <c r="AT41" s="51"/>
      <c r="AU41" s="51"/>
      <c r="AV41" s="51"/>
    </row>
    <row r="42" spans="1:48" s="88" customFormat="1" ht="27.75" customHeight="1" x14ac:dyDescent="0.25">
      <c r="A42" s="53"/>
      <c r="B42" s="89" t="s">
        <v>277</v>
      </c>
      <c r="C42" s="85"/>
      <c r="D42" s="106"/>
      <c r="E42" s="86"/>
      <c r="F42" s="86"/>
      <c r="G42" s="86"/>
      <c r="H42" s="86"/>
      <c r="I42" s="86"/>
      <c r="J42" s="86"/>
      <c r="K42" s="86"/>
      <c r="L42" s="86"/>
      <c r="M42" s="86"/>
      <c r="N42" s="86"/>
      <c r="O42" s="86"/>
      <c r="P42" s="86"/>
      <c r="Q42" s="86"/>
      <c r="R42" s="86"/>
      <c r="S42" s="86"/>
      <c r="T42" s="86"/>
      <c r="U42" s="86"/>
      <c r="V42" s="86"/>
      <c r="W42" s="86"/>
      <c r="X42" s="86"/>
      <c r="Y42" s="86"/>
      <c r="Z42" s="86"/>
      <c r="AA42" s="86"/>
      <c r="AB42" s="90">
        <v>296.77002963520329</v>
      </c>
      <c r="AC42" s="90">
        <v>303.54148077942102</v>
      </c>
      <c r="AD42" s="90">
        <v>302.19040348481093</v>
      </c>
      <c r="AE42" s="90">
        <v>292.08700999212016</v>
      </c>
      <c r="AF42" s="90">
        <v>313.33796279349832</v>
      </c>
      <c r="AG42" s="90">
        <v>331.47569164560156</v>
      </c>
      <c r="AH42" s="90">
        <v>339.56457246462503</v>
      </c>
      <c r="AI42" s="90">
        <v>352.80126026284682</v>
      </c>
      <c r="AJ42" s="90">
        <v>356.14351792547512</v>
      </c>
      <c r="AK42" s="90">
        <v>359.97835241640797</v>
      </c>
      <c r="AL42" s="90">
        <v>368.61509389671807</v>
      </c>
      <c r="AM42" s="91">
        <v>377.0722630489422</v>
      </c>
      <c r="AN42" s="51"/>
      <c r="AO42" s="51"/>
      <c r="AP42" s="51"/>
      <c r="AQ42" s="51"/>
      <c r="AR42" s="51"/>
      <c r="AS42" s="51"/>
      <c r="AT42" s="51"/>
      <c r="AU42" s="51"/>
      <c r="AV42" s="51"/>
    </row>
    <row r="43" spans="1:48" s="88" customFormat="1" ht="31.2" x14ac:dyDescent="0.3">
      <c r="A43" s="53"/>
      <c r="B43" s="64" t="s">
        <v>282</v>
      </c>
      <c r="C43" s="85"/>
      <c r="D43" s="10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7"/>
      <c r="AN43" s="51"/>
      <c r="AO43" s="51"/>
      <c r="AP43" s="51"/>
      <c r="AQ43" s="51"/>
      <c r="AR43" s="51"/>
      <c r="AS43" s="51"/>
      <c r="AT43" s="51"/>
      <c r="AU43" s="51"/>
      <c r="AV43" s="51"/>
    </row>
    <row r="44" spans="1:48" s="88" customFormat="1" ht="27.75" customHeight="1" x14ac:dyDescent="0.25">
      <c r="A44" s="53"/>
      <c r="B44" s="72" t="s">
        <v>279</v>
      </c>
      <c r="C44" s="85"/>
      <c r="D44" s="106"/>
      <c r="E44" s="86">
        <v>0</v>
      </c>
      <c r="F44" s="86">
        <v>0</v>
      </c>
      <c r="G44" s="86">
        <v>0</v>
      </c>
      <c r="H44" s="86">
        <v>0</v>
      </c>
      <c r="I44" s="86">
        <v>0</v>
      </c>
      <c r="J44" s="86">
        <v>0</v>
      </c>
      <c r="K44" s="86">
        <v>0</v>
      </c>
      <c r="L44" s="86">
        <v>0</v>
      </c>
      <c r="M44" s="86">
        <v>0</v>
      </c>
      <c r="N44" s="86">
        <v>0</v>
      </c>
      <c r="O44" s="86">
        <v>0</v>
      </c>
      <c r="P44" s="86">
        <v>0</v>
      </c>
      <c r="Q44" s="86">
        <v>0</v>
      </c>
      <c r="R44" s="86">
        <v>0</v>
      </c>
      <c r="S44" s="86">
        <v>0</v>
      </c>
      <c r="T44" s="86">
        <v>0</v>
      </c>
      <c r="U44" s="86">
        <v>0</v>
      </c>
      <c r="V44" s="86">
        <v>0</v>
      </c>
      <c r="W44" s="86">
        <v>0</v>
      </c>
      <c r="X44" s="86">
        <v>0</v>
      </c>
      <c r="Y44" s="86">
        <v>0</v>
      </c>
      <c r="Z44" s="86">
        <v>0</v>
      </c>
      <c r="AA44" s="86">
        <v>0</v>
      </c>
      <c r="AB44" s="86">
        <v>0</v>
      </c>
      <c r="AC44" s="86">
        <v>0</v>
      </c>
      <c r="AD44" s="86">
        <v>0</v>
      </c>
      <c r="AE44" s="86">
        <v>9.4563519879553528</v>
      </c>
      <c r="AF44" s="86">
        <v>11.409344225042886</v>
      </c>
      <c r="AG44" s="86">
        <v>-4.1140854853838416E-3</v>
      </c>
      <c r="AH44" s="86">
        <v>-4.3742974015883875E-2</v>
      </c>
      <c r="AI44" s="86">
        <v>-6.2860612589489594E-3</v>
      </c>
      <c r="AJ44" s="86">
        <v>0</v>
      </c>
      <c r="AK44" s="86">
        <v>0</v>
      </c>
      <c r="AL44" s="86">
        <v>0</v>
      </c>
      <c r="AM44" s="87">
        <v>0</v>
      </c>
      <c r="AN44" s="51"/>
      <c r="AO44" s="51"/>
      <c r="AP44" s="51"/>
      <c r="AQ44" s="51"/>
      <c r="AR44" s="51"/>
      <c r="AS44" s="51"/>
      <c r="AT44" s="51"/>
      <c r="AU44" s="51"/>
      <c r="AV44" s="51"/>
    </row>
    <row r="45" spans="1:48" s="88" customFormat="1" ht="27.75" customHeight="1" thickBot="1" x14ac:dyDescent="0.3">
      <c r="A45" s="53"/>
      <c r="B45" s="89" t="s">
        <v>283</v>
      </c>
      <c r="C45" s="85"/>
      <c r="D45" s="106"/>
      <c r="E45" s="86"/>
      <c r="F45" s="86"/>
      <c r="G45" s="86"/>
      <c r="H45" s="86"/>
      <c r="I45" s="86"/>
      <c r="J45" s="86"/>
      <c r="K45" s="86"/>
      <c r="L45" s="86"/>
      <c r="M45" s="86"/>
      <c r="N45" s="86"/>
      <c r="O45" s="86"/>
      <c r="P45" s="86"/>
      <c r="Q45" s="86"/>
      <c r="R45" s="86"/>
      <c r="S45" s="86"/>
      <c r="T45" s="86"/>
      <c r="U45" s="86"/>
      <c r="V45" s="94">
        <f t="shared" ref="V45:AL45" si="5">SUM(V39,V44)</f>
        <v>303.98707433422703</v>
      </c>
      <c r="W45" s="94">
        <f t="shared" si="5"/>
        <v>306.12930299525442</v>
      </c>
      <c r="X45" s="94">
        <f t="shared" si="5"/>
        <v>307.705935840959</v>
      </c>
      <c r="Y45" s="94">
        <f t="shared" si="5"/>
        <v>303.01993649074734</v>
      </c>
      <c r="Z45" s="94">
        <f t="shared" si="5"/>
        <v>302.0610976121842</v>
      </c>
      <c r="AA45" s="94">
        <f t="shared" si="5"/>
        <v>300.09006925484073</v>
      </c>
      <c r="AB45" s="94">
        <f t="shared" si="5"/>
        <v>297.76267668673006</v>
      </c>
      <c r="AC45" s="94">
        <f t="shared" si="5"/>
        <v>306.19891440294037</v>
      </c>
      <c r="AD45" s="94">
        <f t="shared" si="5"/>
        <v>305.42293817072181</v>
      </c>
      <c r="AE45" s="94">
        <f t="shared" si="5"/>
        <v>302.13798459751678</v>
      </c>
      <c r="AF45" s="94">
        <f t="shared" si="5"/>
        <v>325.77667719540005</v>
      </c>
      <c r="AG45" s="94">
        <f t="shared" si="5"/>
        <v>331.63993901101509</v>
      </c>
      <c r="AH45" s="94">
        <f t="shared" si="5"/>
        <v>340.42806591437869</v>
      </c>
      <c r="AI45" s="94">
        <f t="shared" si="5"/>
        <v>354.14531132679758</v>
      </c>
      <c r="AJ45" s="94">
        <f t="shared" si="5"/>
        <v>357.56029926695192</v>
      </c>
      <c r="AK45" s="94">
        <f t="shared" si="5"/>
        <v>361.43778782377007</v>
      </c>
      <c r="AL45" s="94">
        <f t="shared" si="5"/>
        <v>370.12014905841056</v>
      </c>
      <c r="AM45" s="95">
        <f>SUM(AM39,AM44)</f>
        <v>378.59916714382371</v>
      </c>
      <c r="AN45" s="51"/>
      <c r="AO45" s="51"/>
      <c r="AP45" s="51"/>
      <c r="AQ45" s="51"/>
      <c r="AR45" s="51"/>
      <c r="AS45" s="51"/>
      <c r="AT45" s="51"/>
      <c r="AU45" s="51"/>
      <c r="AV45" s="51"/>
    </row>
    <row r="46" spans="1:48" ht="39" customHeight="1" x14ac:dyDescent="0.3">
      <c r="B46" s="46" t="s">
        <v>284</v>
      </c>
      <c r="C46" s="96"/>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107"/>
      <c r="AM46" s="108"/>
    </row>
    <row r="47" spans="1:48" ht="24" customHeight="1" x14ac:dyDescent="0.25">
      <c r="B47" s="72" t="s">
        <v>285</v>
      </c>
      <c r="C47" s="65"/>
      <c r="D47" s="66"/>
      <c r="E47" s="66"/>
      <c r="F47" s="66"/>
      <c r="G47" s="66"/>
      <c r="H47" s="66"/>
      <c r="I47" s="66"/>
      <c r="J47" s="66"/>
      <c r="K47" s="66"/>
      <c r="L47" s="66"/>
      <c r="M47" s="66"/>
      <c r="N47" s="66"/>
      <c r="O47" s="66"/>
      <c r="P47" s="66"/>
      <c r="Q47" s="66"/>
      <c r="R47" s="66"/>
      <c r="S47" s="66"/>
      <c r="T47" s="66"/>
      <c r="U47" s="66"/>
      <c r="V47" s="66">
        <v>6260.7385470408099</v>
      </c>
      <c r="W47" s="66">
        <v>6276.3452894731745</v>
      </c>
      <c r="X47" s="66">
        <v>6227.1037998859611</v>
      </c>
      <c r="Y47" s="66">
        <v>6011.8415220638335</v>
      </c>
      <c r="Z47" s="66">
        <v>5879.9517017789385</v>
      </c>
      <c r="AA47" s="66">
        <v>5751.7612818197476</v>
      </c>
      <c r="AB47" s="66">
        <v>5682.4396491048874</v>
      </c>
      <c r="AC47" s="66">
        <v>5426.5583135513825</v>
      </c>
      <c r="AD47" s="66">
        <v>5428.660753656316</v>
      </c>
      <c r="AE47" s="66">
        <v>5236.4933799729224</v>
      </c>
      <c r="AF47" s="66">
        <v>5586.3086201135202</v>
      </c>
      <c r="AG47" s="66">
        <v>5798.8951837803916</v>
      </c>
      <c r="AH47" s="66">
        <v>5887.9055134904957</v>
      </c>
      <c r="AI47" s="66">
        <v>6010.3042729454892</v>
      </c>
      <c r="AJ47" s="66">
        <v>6051.7806270007713</v>
      </c>
      <c r="AK47" s="66">
        <v>6112.1543940361153</v>
      </c>
      <c r="AL47" s="66">
        <v>6195.717886376804</v>
      </c>
      <c r="AM47" s="109">
        <v>6257.2623867120165</v>
      </c>
    </row>
    <row r="48" spans="1:48" x14ac:dyDescent="0.25">
      <c r="B48" s="72" t="s">
        <v>286</v>
      </c>
      <c r="C48" s="65"/>
      <c r="D48" s="66"/>
      <c r="E48" s="66"/>
      <c r="F48" s="66"/>
      <c r="G48" s="66"/>
      <c r="H48" s="66"/>
      <c r="I48" s="66"/>
      <c r="J48" s="66"/>
      <c r="K48" s="66"/>
      <c r="L48" s="66"/>
      <c r="M48" s="66"/>
      <c r="N48" s="66"/>
      <c r="O48" s="66"/>
      <c r="P48" s="66"/>
      <c r="Q48" s="66"/>
      <c r="R48" s="66"/>
      <c r="S48" s="66"/>
      <c r="T48" s="66"/>
      <c r="U48" s="66"/>
      <c r="V48" s="66">
        <v>5092.7914810522689</v>
      </c>
      <c r="W48" s="66">
        <v>5069.2818819123768</v>
      </c>
      <c r="X48" s="66">
        <v>5089.9392042596755</v>
      </c>
      <c r="Y48" s="66">
        <v>5048.4625699592625</v>
      </c>
      <c r="Z48" s="66">
        <v>5068.8021692792463</v>
      </c>
      <c r="AA48" s="66">
        <v>5053.3890983674473</v>
      </c>
      <c r="AB48" s="66">
        <v>4957.8405564794457</v>
      </c>
      <c r="AC48" s="66">
        <v>5443.0528686749722</v>
      </c>
      <c r="AD48" s="66">
        <v>5347.0046314841702</v>
      </c>
      <c r="AE48" s="66">
        <v>5153.8482597010734</v>
      </c>
      <c r="AF48" s="66">
        <v>5420.2174051029742</v>
      </c>
      <c r="AG48" s="66">
        <v>5667.6369258222621</v>
      </c>
      <c r="AH48" s="66">
        <v>5749.1215166993834</v>
      </c>
      <c r="AI48" s="66">
        <v>5967.5839248357088</v>
      </c>
      <c r="AJ48" s="66">
        <v>5920.5601132274642</v>
      </c>
      <c r="AK48" s="66">
        <v>5882.7740169777671</v>
      </c>
      <c r="AL48" s="66">
        <v>5979.8018166714373</v>
      </c>
      <c r="AM48" s="109">
        <v>6091.7618402679327</v>
      </c>
    </row>
    <row r="49" spans="1:48" ht="24.75" customHeight="1" x14ac:dyDescent="0.25">
      <c r="B49" s="110" t="s">
        <v>276</v>
      </c>
      <c r="C49" s="111"/>
      <c r="D49" s="112"/>
      <c r="E49" s="112"/>
      <c r="F49" s="112"/>
      <c r="G49" s="112"/>
      <c r="H49" s="112"/>
      <c r="I49" s="112"/>
      <c r="J49" s="112"/>
      <c r="K49" s="112"/>
      <c r="L49" s="112"/>
      <c r="M49" s="112"/>
      <c r="N49" s="112"/>
      <c r="O49" s="112"/>
      <c r="P49" s="112"/>
      <c r="Q49" s="112"/>
      <c r="R49" s="112"/>
      <c r="S49" s="112"/>
      <c r="T49" s="112"/>
      <c r="U49" s="112"/>
      <c r="V49" s="112">
        <f t="shared" ref="V49:AH49" si="6">SUM(V47:V48)</f>
        <v>11353.530028093079</v>
      </c>
      <c r="W49" s="112">
        <f t="shared" si="6"/>
        <v>11345.627171385551</v>
      </c>
      <c r="X49" s="112">
        <f t="shared" si="6"/>
        <v>11317.043004145637</v>
      </c>
      <c r="Y49" s="112">
        <f t="shared" si="6"/>
        <v>11060.304092023096</v>
      </c>
      <c r="Z49" s="112">
        <f t="shared" si="6"/>
        <v>10948.753871058185</v>
      </c>
      <c r="AA49" s="112">
        <f t="shared" si="6"/>
        <v>10805.150380187195</v>
      </c>
      <c r="AB49" s="112">
        <f t="shared" si="6"/>
        <v>10640.280205584333</v>
      </c>
      <c r="AC49" s="112">
        <f t="shared" si="6"/>
        <v>10869.611182226356</v>
      </c>
      <c r="AD49" s="112">
        <f t="shared" si="6"/>
        <v>10775.665385140486</v>
      </c>
      <c r="AE49" s="112">
        <f t="shared" si="6"/>
        <v>10390.341639673996</v>
      </c>
      <c r="AF49" s="112">
        <f t="shared" si="6"/>
        <v>11006.526025216495</v>
      </c>
      <c r="AG49" s="112">
        <f t="shared" si="6"/>
        <v>11466.532109602653</v>
      </c>
      <c r="AH49" s="112">
        <f t="shared" si="6"/>
        <v>11637.027030189878</v>
      </c>
      <c r="AI49" s="112">
        <f t="shared" ref="AI49:AM49" si="7">SUM(AI47:AI48)</f>
        <v>11977.888197781198</v>
      </c>
      <c r="AJ49" s="112">
        <f t="shared" si="7"/>
        <v>11972.340740228236</v>
      </c>
      <c r="AK49" s="112">
        <f t="shared" si="7"/>
        <v>11994.928411013883</v>
      </c>
      <c r="AL49" s="112">
        <f t="shared" si="7"/>
        <v>12175.519703048241</v>
      </c>
      <c r="AM49" s="113">
        <f t="shared" si="7"/>
        <v>12349.024226979949</v>
      </c>
    </row>
    <row r="50" spans="1:48" ht="24.15" customHeight="1" x14ac:dyDescent="0.25">
      <c r="B50" s="89" t="s">
        <v>277</v>
      </c>
      <c r="C50" s="111"/>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v>10604.808860112102</v>
      </c>
      <c r="AC50" s="112">
        <v>10775.276196465369</v>
      </c>
      <c r="AD50" s="112">
        <v>10661.617919256423</v>
      </c>
      <c r="AE50" s="112">
        <v>10369.232244845201</v>
      </c>
      <c r="AF50" s="112">
        <v>10970.486053969717</v>
      </c>
      <c r="AG50" s="112">
        <v>11460.71104341821</v>
      </c>
      <c r="AH50" s="112">
        <v>11606.01848701372</v>
      </c>
      <c r="AI50" s="112">
        <v>11932.217961548002</v>
      </c>
      <c r="AJ50" s="112">
        <v>11924.902059230002</v>
      </c>
      <c r="AK50" s="112">
        <v>11946.494562031985</v>
      </c>
      <c r="AL50" s="112">
        <v>12126.009216191529</v>
      </c>
      <c r="AM50" s="113">
        <v>12299.220166917656</v>
      </c>
    </row>
    <row r="51" spans="1:48" ht="24.75" customHeight="1" thickBot="1" x14ac:dyDescent="0.3">
      <c r="B51" s="114" t="s">
        <v>287</v>
      </c>
      <c r="C51" s="115"/>
      <c r="D51" s="116"/>
      <c r="E51" s="116"/>
      <c r="F51" s="116"/>
      <c r="G51" s="116"/>
      <c r="H51" s="116"/>
      <c r="I51" s="116"/>
      <c r="J51" s="116"/>
      <c r="K51" s="116"/>
      <c r="L51" s="116"/>
      <c r="M51" s="116"/>
      <c r="N51" s="116"/>
      <c r="O51" s="116"/>
      <c r="P51" s="116"/>
      <c r="Q51" s="116"/>
      <c r="R51" s="116"/>
      <c r="S51" s="116"/>
      <c r="T51" s="116"/>
      <c r="U51" s="116"/>
      <c r="V51" s="116">
        <v>11353.530028093077</v>
      </c>
      <c r="W51" s="116">
        <v>11345.627171385551</v>
      </c>
      <c r="X51" s="116">
        <v>11317.043004145635</v>
      </c>
      <c r="Y51" s="116">
        <v>11060.304092023098</v>
      </c>
      <c r="Z51" s="116">
        <v>10948.753871058185</v>
      </c>
      <c r="AA51" s="116">
        <v>10805.150380187197</v>
      </c>
      <c r="AB51" s="116">
        <v>10640.280205584335</v>
      </c>
      <c r="AC51" s="116">
        <v>10869.611182226354</v>
      </c>
      <c r="AD51" s="116">
        <v>10775.665385140486</v>
      </c>
      <c r="AE51" s="116">
        <v>10726.046777518908</v>
      </c>
      <c r="AF51" s="116">
        <v>11405.986245707756</v>
      </c>
      <c r="AG51" s="116">
        <v>11466.389865854035</v>
      </c>
      <c r="AH51" s="116">
        <v>11635.531933803875</v>
      </c>
      <c r="AI51" s="116">
        <v>11977.675594648752</v>
      </c>
      <c r="AJ51" s="116">
        <v>11972.340740228236</v>
      </c>
      <c r="AK51" s="116">
        <v>11994.928411013881</v>
      </c>
      <c r="AL51" s="116">
        <v>12175.519703048243</v>
      </c>
      <c r="AM51" s="117">
        <v>12349.024226979951</v>
      </c>
    </row>
    <row r="52" spans="1:48" ht="39" customHeight="1" x14ac:dyDescent="0.3">
      <c r="B52" s="64" t="s">
        <v>288</v>
      </c>
      <c r="C52" s="65"/>
      <c r="AM52" s="65"/>
    </row>
    <row r="53" spans="1:48" ht="26.25" customHeight="1" x14ac:dyDescent="0.25">
      <c r="B53" s="72" t="s">
        <v>285</v>
      </c>
      <c r="C53" s="65"/>
      <c r="D53" s="118"/>
      <c r="E53" s="118"/>
      <c r="F53" s="118"/>
      <c r="G53" s="118"/>
      <c r="H53" s="118"/>
      <c r="I53" s="118"/>
      <c r="J53" s="118"/>
      <c r="K53" s="118"/>
      <c r="L53" s="118"/>
      <c r="M53" s="118"/>
      <c r="N53" s="118"/>
      <c r="O53" s="118"/>
      <c r="P53" s="118"/>
      <c r="Q53" s="118"/>
      <c r="R53" s="118"/>
      <c r="S53" s="118"/>
      <c r="T53" s="118"/>
      <c r="U53" s="118"/>
      <c r="V53" s="118">
        <v>6.4154447624694383E-2</v>
      </c>
      <c r="W53" s="118">
        <v>6.3089944441406046E-2</v>
      </c>
      <c r="X53" s="118">
        <v>6.1693382800206267E-2</v>
      </c>
      <c r="Y53" s="118">
        <v>5.8703265898383823E-2</v>
      </c>
      <c r="Z53" s="118">
        <v>5.6126295487361554E-2</v>
      </c>
      <c r="AA53" s="118">
        <v>5.4587309948589305E-2</v>
      </c>
      <c r="AB53" s="118">
        <v>5.3962460140430824E-2</v>
      </c>
      <c r="AC53" s="118">
        <v>5.8552834486861174E-2</v>
      </c>
      <c r="AD53" s="118">
        <v>5.1930153585778745E-2</v>
      </c>
      <c r="AE53" s="118">
        <v>4.8549974655055159E-2</v>
      </c>
      <c r="AF53" s="118">
        <v>5.2201966116726076E-2</v>
      </c>
      <c r="AG53" s="118">
        <v>5.4281828125769753E-2</v>
      </c>
      <c r="AH53" s="118">
        <v>5.5285545234982886E-2</v>
      </c>
      <c r="AI53" s="118">
        <v>5.6164096483202669E-2</v>
      </c>
      <c r="AJ53" s="118">
        <v>5.6224935291282724E-2</v>
      </c>
      <c r="AK53" s="118">
        <v>5.6403263900019117E-2</v>
      </c>
      <c r="AL53" s="118">
        <v>5.6813629621228059E-2</v>
      </c>
      <c r="AM53" s="119">
        <v>5.7000093857841237E-2</v>
      </c>
    </row>
    <row r="54" spans="1:48" x14ac:dyDescent="0.25">
      <c r="A54" s="120"/>
      <c r="B54" s="72" t="s">
        <v>286</v>
      </c>
      <c r="C54" s="65"/>
      <c r="D54" s="118"/>
      <c r="E54" s="118"/>
      <c r="F54" s="118"/>
      <c r="G54" s="118"/>
      <c r="H54" s="118"/>
      <c r="I54" s="118"/>
      <c r="J54" s="118"/>
      <c r="K54" s="118"/>
      <c r="L54" s="118"/>
      <c r="M54" s="118"/>
      <c r="N54" s="118"/>
      <c r="O54" s="118"/>
      <c r="P54" s="118"/>
      <c r="Q54" s="118"/>
      <c r="R54" s="118"/>
      <c r="S54" s="118"/>
      <c r="T54" s="118"/>
      <c r="U54" s="118"/>
      <c r="V54" s="118">
        <v>5.2186370965624652E-2</v>
      </c>
      <c r="W54" s="118">
        <v>5.0956519684168512E-2</v>
      </c>
      <c r="X54" s="118">
        <v>5.0427225536841092E-2</v>
      </c>
      <c r="Y54" s="118">
        <v>4.9296249665712652E-2</v>
      </c>
      <c r="Z54" s="118">
        <v>4.838357570758188E-2</v>
      </c>
      <c r="AA54" s="118">
        <v>4.7959382089677441E-2</v>
      </c>
      <c r="AB54" s="118">
        <v>4.7081410438521175E-2</v>
      </c>
      <c r="AC54" s="118">
        <v>5.8730811558198287E-2</v>
      </c>
      <c r="AD54" s="118">
        <v>5.114903736613606E-2</v>
      </c>
      <c r="AE54" s="118">
        <v>4.7783733164154428E-2</v>
      </c>
      <c r="AF54" s="118">
        <v>5.0649905790690918E-2</v>
      </c>
      <c r="AG54" s="118">
        <v>5.3053156461122374E-2</v>
      </c>
      <c r="AH54" s="118">
        <v>5.3982407996298123E-2</v>
      </c>
      <c r="AI54" s="118">
        <v>5.5764890445692376E-2</v>
      </c>
      <c r="AJ54" s="118">
        <v>5.5005812300790331E-2</v>
      </c>
      <c r="AK54" s="118">
        <v>5.428653040367095E-2</v>
      </c>
      <c r="AL54" s="118">
        <v>5.4833717714573182E-2</v>
      </c>
      <c r="AM54" s="119">
        <v>5.5492478210961864E-2</v>
      </c>
    </row>
    <row r="55" spans="1:48" s="123" customFormat="1" ht="24.75" customHeight="1" x14ac:dyDescent="0.3">
      <c r="A55" s="120"/>
      <c r="B55" s="110" t="s">
        <v>276</v>
      </c>
      <c r="C55" s="111"/>
      <c r="D55" s="121"/>
      <c r="E55" s="121"/>
      <c r="F55" s="121"/>
      <c r="G55" s="121"/>
      <c r="H55" s="121"/>
      <c r="I55" s="121"/>
      <c r="J55" s="121"/>
      <c r="K55" s="121"/>
      <c r="L55" s="121"/>
      <c r="M55" s="121"/>
      <c r="N55" s="121"/>
      <c r="O55" s="121"/>
      <c r="P55" s="121"/>
      <c r="Q55" s="121"/>
      <c r="R55" s="121"/>
      <c r="S55" s="121"/>
      <c r="T55" s="121"/>
      <c r="U55" s="121"/>
      <c r="V55" s="121">
        <f t="shared" ref="V55:AH55" si="8">SUM(V53:V54)</f>
        <v>0.11634081859031903</v>
      </c>
      <c r="W55" s="121">
        <f t="shared" si="8"/>
        <v>0.11404646412557456</v>
      </c>
      <c r="X55" s="121">
        <f t="shared" si="8"/>
        <v>0.11212060833704736</v>
      </c>
      <c r="Y55" s="121">
        <f t="shared" si="8"/>
        <v>0.10799951556409648</v>
      </c>
      <c r="Z55" s="121">
        <f t="shared" si="8"/>
        <v>0.10450987119494343</v>
      </c>
      <c r="AA55" s="121">
        <f t="shared" si="8"/>
        <v>0.10254669203826675</v>
      </c>
      <c r="AB55" s="121">
        <f t="shared" si="8"/>
        <v>0.10104387057895201</v>
      </c>
      <c r="AC55" s="121">
        <f t="shared" si="8"/>
        <v>0.11728364604505946</v>
      </c>
      <c r="AD55" s="121">
        <f t="shared" si="8"/>
        <v>0.10307919095191481</v>
      </c>
      <c r="AE55" s="121">
        <f t="shared" si="8"/>
        <v>9.633370781920958E-2</v>
      </c>
      <c r="AF55" s="121">
        <f t="shared" si="8"/>
        <v>0.10285187190741699</v>
      </c>
      <c r="AG55" s="121">
        <f t="shared" si="8"/>
        <v>0.10733498458689213</v>
      </c>
      <c r="AH55" s="121">
        <f t="shared" si="8"/>
        <v>0.10926795323128101</v>
      </c>
      <c r="AI55" s="121">
        <f t="shared" ref="AI55:AM55" si="9">SUM(AI53:AI54)</f>
        <v>0.11192898692889505</v>
      </c>
      <c r="AJ55" s="121">
        <f t="shared" si="9"/>
        <v>0.11123074759207305</v>
      </c>
      <c r="AK55" s="121">
        <f t="shared" si="9"/>
        <v>0.11068979430369007</v>
      </c>
      <c r="AL55" s="121">
        <f t="shared" si="9"/>
        <v>0.11164734733580124</v>
      </c>
      <c r="AM55" s="122">
        <f t="shared" si="9"/>
        <v>0.1124925720688031</v>
      </c>
      <c r="AN55" s="51"/>
      <c r="AO55" s="51"/>
      <c r="AP55" s="51"/>
      <c r="AQ55" s="51"/>
      <c r="AR55" s="51"/>
      <c r="AS55" s="51"/>
      <c r="AT55" s="51"/>
      <c r="AU55" s="51"/>
      <c r="AV55" s="51"/>
    </row>
    <row r="56" spans="1:48" s="123" customFormat="1" ht="24.75" customHeight="1" x14ac:dyDescent="0.3">
      <c r="A56" s="51"/>
      <c r="B56" s="89" t="s">
        <v>277</v>
      </c>
      <c r="C56" s="11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v>0.10070702211519851</v>
      </c>
      <c r="AC56" s="121">
        <v>0.11626576685010274</v>
      </c>
      <c r="AD56" s="121">
        <v>0.10198822161561222</v>
      </c>
      <c r="AE56" s="121">
        <v>9.6137992765345251E-2</v>
      </c>
      <c r="AF56" s="121">
        <v>0.10251509184641246</v>
      </c>
      <c r="AG56" s="121">
        <v>0.10728049522225995</v>
      </c>
      <c r="AH56" s="121">
        <v>0.10897679295153323</v>
      </c>
      <c r="AI56" s="121">
        <v>0.11150221526514451</v>
      </c>
      <c r="AJ56" s="121">
        <v>0.11079001172707338</v>
      </c>
      <c r="AK56" s="121">
        <v>0.11024284434305341</v>
      </c>
      <c r="AL56" s="121">
        <v>0.11119334498865938</v>
      </c>
      <c r="AM56" s="122">
        <v>0.11203888546872046</v>
      </c>
      <c r="AN56" s="124"/>
      <c r="AO56" s="124"/>
      <c r="AP56" s="125"/>
      <c r="AQ56" s="124"/>
      <c r="AR56" s="51"/>
      <c r="AS56" s="51"/>
      <c r="AT56" s="51"/>
      <c r="AU56" s="51"/>
      <c r="AV56" s="51"/>
    </row>
    <row r="57" spans="1:48" s="123" customFormat="1" ht="24.75" customHeight="1" thickBot="1" x14ac:dyDescent="0.35">
      <c r="A57" s="51"/>
      <c r="B57" s="114" t="s">
        <v>287</v>
      </c>
      <c r="C57" s="115"/>
      <c r="D57" s="126"/>
      <c r="E57" s="126"/>
      <c r="F57" s="126"/>
      <c r="G57" s="126"/>
      <c r="H57" s="126"/>
      <c r="I57" s="126"/>
      <c r="J57" s="126"/>
      <c r="K57" s="126"/>
      <c r="L57" s="126"/>
      <c r="M57" s="126"/>
      <c r="N57" s="126"/>
      <c r="O57" s="126"/>
      <c r="P57" s="126"/>
      <c r="Q57" s="126"/>
      <c r="R57" s="126"/>
      <c r="S57" s="126"/>
      <c r="T57" s="126"/>
      <c r="U57" s="126"/>
      <c r="V57" s="126">
        <v>0.11634081859031907</v>
      </c>
      <c r="W57" s="126">
        <v>0.11404646412557456</v>
      </c>
      <c r="X57" s="126">
        <v>0.11212060833704736</v>
      </c>
      <c r="Y57" s="126">
        <v>0.10799951556409648</v>
      </c>
      <c r="Z57" s="126">
        <v>0.10450987119494343</v>
      </c>
      <c r="AA57" s="126">
        <v>0.10254669203826676</v>
      </c>
      <c r="AB57" s="126">
        <v>0.10104387057895196</v>
      </c>
      <c r="AC57" s="126">
        <v>0.11728364604505949</v>
      </c>
      <c r="AD57" s="126">
        <v>0.1030791909519148</v>
      </c>
      <c r="AE57" s="126">
        <v>9.9446186867932565E-2</v>
      </c>
      <c r="AF57" s="126">
        <v>0.1065846783656898</v>
      </c>
      <c r="AG57" s="126">
        <v>0.10733365308313676</v>
      </c>
      <c r="AH57" s="126">
        <v>0.10925391475551237</v>
      </c>
      <c r="AI57" s="126">
        <v>0.11192700023033519</v>
      </c>
      <c r="AJ57" s="126">
        <v>0.11123074759207306</v>
      </c>
      <c r="AK57" s="126">
        <v>0.11068979430369007</v>
      </c>
      <c r="AL57" s="126">
        <v>0.11164734733580124</v>
      </c>
      <c r="AM57" s="127">
        <v>0.11249257206880311</v>
      </c>
      <c r="AN57" s="51"/>
      <c r="AO57" s="51"/>
      <c r="AP57" s="51"/>
      <c r="AQ57" s="51"/>
      <c r="AR57" s="51"/>
      <c r="AS57" s="51"/>
      <c r="AT57" s="51"/>
      <c r="AU57" s="51"/>
      <c r="AV57" s="51"/>
    </row>
    <row r="58" spans="1:48" ht="41.85" customHeight="1" x14ac:dyDescent="0.3">
      <c r="B58" s="64" t="s">
        <v>289</v>
      </c>
      <c r="C58" s="65"/>
      <c r="AL58" s="47"/>
      <c r="AM58" s="65"/>
    </row>
    <row r="59" spans="1:48" ht="23.25" customHeight="1" x14ac:dyDescent="0.25">
      <c r="A59" s="120"/>
      <c r="B59" s="72" t="s">
        <v>285</v>
      </c>
      <c r="C59" s="65"/>
      <c r="D59" s="118"/>
      <c r="E59" s="118"/>
      <c r="F59" s="118"/>
      <c r="G59" s="118"/>
      <c r="H59" s="118"/>
      <c r="I59" s="118"/>
      <c r="J59" s="118"/>
      <c r="K59" s="118"/>
      <c r="L59" s="118"/>
      <c r="M59" s="118"/>
      <c r="N59" s="118"/>
      <c r="O59" s="118"/>
      <c r="P59" s="118"/>
      <c r="Q59" s="118"/>
      <c r="R59" s="118"/>
      <c r="S59" s="118"/>
      <c r="T59" s="118"/>
      <c r="U59" s="118"/>
      <c r="V59" s="118">
        <v>0.15206116890561119</v>
      </c>
      <c r="W59" s="118">
        <v>0.15152703327669464</v>
      </c>
      <c r="X59" s="118">
        <v>0.15110019698938909</v>
      </c>
      <c r="Y59" s="118">
        <v>0.14665763740262236</v>
      </c>
      <c r="Z59" s="118">
        <v>0.14150668462791038</v>
      </c>
      <c r="AA59" s="118">
        <v>0.13964293000706626</v>
      </c>
      <c r="AB59" s="118">
        <v>0.13802678335680005</v>
      </c>
      <c r="AC59" s="118">
        <v>0.11202340689891034</v>
      </c>
      <c r="AD59" s="118">
        <v>0.11975908192416511</v>
      </c>
      <c r="AE59" s="118">
        <v>0.11019632994628717</v>
      </c>
      <c r="AF59" s="118">
        <v>0.1183380346670983</v>
      </c>
      <c r="AG59" s="118">
        <v>0.12328978920610621</v>
      </c>
      <c r="AH59" s="118">
        <v>0.12345052495396606</v>
      </c>
      <c r="AI59" s="118">
        <v>0.12521172939163003</v>
      </c>
      <c r="AJ59" s="118">
        <v>0.12518017713457205</v>
      </c>
      <c r="AK59" s="118">
        <v>0.12636901648591456</v>
      </c>
      <c r="AL59" s="118">
        <v>0.12809170681430998</v>
      </c>
      <c r="AM59" s="119">
        <v>0.12854028806395837</v>
      </c>
    </row>
    <row r="60" spans="1:48" x14ac:dyDescent="0.25">
      <c r="A60" s="120"/>
      <c r="B60" s="72" t="s">
        <v>286</v>
      </c>
      <c r="C60" s="65"/>
      <c r="D60" s="118"/>
      <c r="E60" s="118"/>
      <c r="F60" s="118"/>
      <c r="G60" s="118"/>
      <c r="H60" s="118"/>
      <c r="I60" s="118"/>
      <c r="J60" s="118"/>
      <c r="K60" s="118"/>
      <c r="L60" s="118"/>
      <c r="M60" s="118"/>
      <c r="N60" s="118"/>
      <c r="O60" s="118"/>
      <c r="P60" s="118"/>
      <c r="Q60" s="118"/>
      <c r="R60" s="118"/>
      <c r="S60" s="118"/>
      <c r="T60" s="118"/>
      <c r="U60" s="118"/>
      <c r="V60" s="118">
        <v>0.1236940050734719</v>
      </c>
      <c r="W60" s="118">
        <v>0.12238543435425903</v>
      </c>
      <c r="X60" s="118">
        <v>0.12350698513195429</v>
      </c>
      <c r="Y60" s="118">
        <v>0.12315620601582704</v>
      </c>
      <c r="Z60" s="118">
        <v>0.1219855921252655</v>
      </c>
      <c r="AA60" s="118">
        <v>0.12268764741546034</v>
      </c>
      <c r="AB60" s="118">
        <v>0.12042623004619865</v>
      </c>
      <c r="AC60" s="118">
        <v>0.11236391300857694</v>
      </c>
      <c r="AD60" s="118">
        <v>0.11795770536582387</v>
      </c>
      <c r="AE60" s="118">
        <v>0.10845715292817845</v>
      </c>
      <c r="AF60" s="118">
        <v>0.11481962755850232</v>
      </c>
      <c r="AG60" s="118">
        <v>0.12049911918322287</v>
      </c>
      <c r="AH60" s="118">
        <v>0.12054066894153226</v>
      </c>
      <c r="AI60" s="118">
        <v>0.12432174305747451</v>
      </c>
      <c r="AJ60" s="118">
        <v>0.12246590043317533</v>
      </c>
      <c r="AK60" s="118">
        <v>0.12162656876922812</v>
      </c>
      <c r="AL60" s="118">
        <v>0.12362780797249689</v>
      </c>
      <c r="AM60" s="119">
        <v>0.12514048051236173</v>
      </c>
    </row>
    <row r="61" spans="1:48" s="45" customFormat="1" ht="24.75" customHeight="1" x14ac:dyDescent="0.25">
      <c r="A61" s="128"/>
      <c r="B61" s="110" t="s">
        <v>276</v>
      </c>
      <c r="C61" s="129"/>
      <c r="D61" s="121"/>
      <c r="E61" s="121"/>
      <c r="F61" s="121"/>
      <c r="G61" s="121"/>
      <c r="H61" s="121"/>
      <c r="I61" s="121"/>
      <c r="J61" s="121"/>
      <c r="K61" s="121"/>
      <c r="L61" s="121"/>
      <c r="M61" s="121"/>
      <c r="N61" s="121"/>
      <c r="O61" s="121"/>
      <c r="P61" s="121"/>
      <c r="Q61" s="121"/>
      <c r="R61" s="121"/>
      <c r="S61" s="121"/>
      <c r="T61" s="121"/>
      <c r="U61" s="121"/>
      <c r="V61" s="121">
        <f t="shared" ref="V61:AH61" si="10">SUM(V59:V60)</f>
        <v>0.27575517397908311</v>
      </c>
      <c r="W61" s="121">
        <f t="shared" si="10"/>
        <v>0.27391246763095367</v>
      </c>
      <c r="X61" s="121">
        <f t="shared" si="10"/>
        <v>0.27460718212134339</v>
      </c>
      <c r="Y61" s="121">
        <f t="shared" si="10"/>
        <v>0.26981384341844938</v>
      </c>
      <c r="Z61" s="121">
        <f t="shared" si="10"/>
        <v>0.26349227675317588</v>
      </c>
      <c r="AA61" s="121">
        <f t="shared" si="10"/>
        <v>0.26233057742252663</v>
      </c>
      <c r="AB61" s="121">
        <f t="shared" si="10"/>
        <v>0.2584530134029987</v>
      </c>
      <c r="AC61" s="121">
        <f t="shared" si="10"/>
        <v>0.22438731990748728</v>
      </c>
      <c r="AD61" s="121">
        <f t="shared" si="10"/>
        <v>0.23771678728998896</v>
      </c>
      <c r="AE61" s="121">
        <f t="shared" si="10"/>
        <v>0.21865348287446562</v>
      </c>
      <c r="AF61" s="121">
        <f t="shared" si="10"/>
        <v>0.23315766222560064</v>
      </c>
      <c r="AG61" s="121">
        <f t="shared" si="10"/>
        <v>0.2437889083893291</v>
      </c>
      <c r="AH61" s="121">
        <f t="shared" si="10"/>
        <v>0.24399119389549834</v>
      </c>
      <c r="AI61" s="121">
        <f t="shared" ref="AI61:AM61" si="11">SUM(AI59:AI60)</f>
        <v>0.24953347244910454</v>
      </c>
      <c r="AJ61" s="121">
        <f t="shared" si="11"/>
        <v>0.24764607756774737</v>
      </c>
      <c r="AK61" s="121">
        <f t="shared" si="11"/>
        <v>0.24799558525514268</v>
      </c>
      <c r="AL61" s="121">
        <f t="shared" si="11"/>
        <v>0.25171951478680687</v>
      </c>
      <c r="AM61" s="122">
        <f t="shared" si="11"/>
        <v>0.2536807685763201</v>
      </c>
      <c r="AN61" s="51"/>
      <c r="AO61" s="51"/>
      <c r="AP61" s="51"/>
      <c r="AQ61" s="51"/>
      <c r="AR61" s="51"/>
      <c r="AS61" s="51"/>
      <c r="AT61" s="51"/>
      <c r="AU61" s="51"/>
      <c r="AV61" s="51"/>
    </row>
    <row r="62" spans="1:48" s="45" customFormat="1" ht="24.75" customHeight="1" x14ac:dyDescent="0.25">
      <c r="A62" s="128"/>
      <c r="B62" s="89" t="s">
        <v>277</v>
      </c>
      <c r="C62" s="129"/>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v>0.25759141239723327</v>
      </c>
      <c r="AC62" s="121">
        <v>0.22243991127680593</v>
      </c>
      <c r="AD62" s="121">
        <v>0.23520084082918757</v>
      </c>
      <c r="AE62" s="121">
        <v>0.2182092585302858</v>
      </c>
      <c r="AF62" s="121">
        <v>0.23239420648822037</v>
      </c>
      <c r="AG62" s="121">
        <v>0.24366514722447094</v>
      </c>
      <c r="AH62" s="121">
        <v>0.24334104403755927</v>
      </c>
      <c r="AI62" s="121">
        <v>0.24858203155679837</v>
      </c>
      <c r="AJ62" s="121">
        <v>0.24666481554646816</v>
      </c>
      <c r="AK62" s="121">
        <v>0.24699421364934002</v>
      </c>
      <c r="AL62" s="121">
        <v>0.25069592351248043</v>
      </c>
      <c r="AM62" s="122">
        <v>0.25265766488791525</v>
      </c>
      <c r="AN62" s="51"/>
      <c r="AO62" s="51"/>
      <c r="AP62" s="51"/>
      <c r="AQ62" s="51"/>
      <c r="AR62" s="51"/>
      <c r="AS62" s="51"/>
      <c r="AT62" s="51"/>
      <c r="AU62" s="51"/>
      <c r="AV62" s="51"/>
    </row>
    <row r="63" spans="1:48" s="45" customFormat="1" ht="24.75" customHeight="1" thickBot="1" x14ac:dyDescent="0.3">
      <c r="A63" s="130"/>
      <c r="B63" s="114" t="s">
        <v>287</v>
      </c>
      <c r="C63" s="131"/>
      <c r="D63" s="126"/>
      <c r="E63" s="126"/>
      <c r="F63" s="126"/>
      <c r="G63" s="126"/>
      <c r="H63" s="126"/>
      <c r="I63" s="126"/>
      <c r="J63" s="126"/>
      <c r="K63" s="126"/>
      <c r="L63" s="126"/>
      <c r="M63" s="126"/>
      <c r="N63" s="126"/>
      <c r="O63" s="126"/>
      <c r="P63" s="126"/>
      <c r="Q63" s="126"/>
      <c r="R63" s="126"/>
      <c r="S63" s="126"/>
      <c r="T63" s="126"/>
      <c r="U63" s="126"/>
      <c r="V63" s="126">
        <v>0.27575517397908317</v>
      </c>
      <c r="W63" s="126">
        <v>0.27391246763095367</v>
      </c>
      <c r="X63" s="126">
        <v>0.27460718212134339</v>
      </c>
      <c r="Y63" s="126">
        <v>0.26981384341844944</v>
      </c>
      <c r="Z63" s="126">
        <v>0.26349227675317588</v>
      </c>
      <c r="AA63" s="126">
        <v>0.26233057742252663</v>
      </c>
      <c r="AB63" s="126">
        <v>0.25845301340299859</v>
      </c>
      <c r="AC63" s="126">
        <v>0.22438731990748731</v>
      </c>
      <c r="AD63" s="126">
        <v>0.23771678728998896</v>
      </c>
      <c r="AE63" s="126">
        <v>0.22571803379629132</v>
      </c>
      <c r="AF63" s="126">
        <v>0.24161966112956759</v>
      </c>
      <c r="AG63" s="126">
        <v>0.24378588415777697</v>
      </c>
      <c r="AH63" s="126">
        <v>0.24395984651173233</v>
      </c>
      <c r="AI63" s="126">
        <v>0.24952904332128029</v>
      </c>
      <c r="AJ63" s="126">
        <v>0.2476460775677474</v>
      </c>
      <c r="AK63" s="126">
        <v>0.24799558525514268</v>
      </c>
      <c r="AL63" s="126">
        <v>0.25171951478680687</v>
      </c>
      <c r="AM63" s="127">
        <v>0.25368076857632016</v>
      </c>
      <c r="AN63" s="51"/>
      <c r="AO63" s="51"/>
      <c r="AP63" s="51"/>
      <c r="AQ63" s="51"/>
      <c r="AR63" s="51"/>
      <c r="AS63" s="51"/>
      <c r="AT63" s="51"/>
      <c r="AU63" s="51"/>
      <c r="AV63" s="51"/>
    </row>
    <row r="64" spans="1:48" x14ac:dyDescent="0.25">
      <c r="C64" s="96"/>
      <c r="AL64" s="47"/>
      <c r="AM64" s="96"/>
    </row>
    <row r="65" spans="1:70" ht="15.6" x14ac:dyDescent="0.3">
      <c r="B65" s="123" t="s">
        <v>290</v>
      </c>
      <c r="C65" s="65"/>
      <c r="AM65" s="65"/>
    </row>
    <row r="66" spans="1:70" x14ac:dyDescent="0.25">
      <c r="C66" s="65"/>
      <c r="AM66" s="65"/>
    </row>
    <row r="67" spans="1:70" x14ac:dyDescent="0.25">
      <c r="B67" s="51" t="s">
        <v>291</v>
      </c>
      <c r="C67" s="65"/>
      <c r="E67" s="132">
        <v>52.3643</v>
      </c>
      <c r="F67" s="132">
        <v>52.499899999999997</v>
      </c>
      <c r="G67" s="132">
        <v>53.2376</v>
      </c>
      <c r="H67" s="132">
        <v>53.895899999999997</v>
      </c>
      <c r="I67" s="132">
        <v>54.376300000000001</v>
      </c>
      <c r="J67" s="132">
        <v>55.4664</v>
      </c>
      <c r="K67" s="132">
        <v>56.606900000000003</v>
      </c>
      <c r="L67" s="132">
        <v>57.995600000000003</v>
      </c>
      <c r="M67" s="132">
        <v>59.724499999999999</v>
      </c>
      <c r="N67" s="132">
        <v>61.365000000000002</v>
      </c>
      <c r="O67" s="132">
        <v>63.209400000000002</v>
      </c>
      <c r="P67" s="132">
        <v>64.445800000000006</v>
      </c>
      <c r="Q67" s="132">
        <v>66.847800000000007</v>
      </c>
      <c r="R67" s="132">
        <v>67.712400000000002</v>
      </c>
      <c r="S67" s="132">
        <v>68.864500000000007</v>
      </c>
      <c r="T67" s="132">
        <v>70.334599999999995</v>
      </c>
      <c r="U67" s="132">
        <v>71.554100000000005</v>
      </c>
      <c r="V67" s="132">
        <v>73.042599999999993</v>
      </c>
      <c r="W67" s="132">
        <v>74.075199999999995</v>
      </c>
      <c r="X67" s="132">
        <v>74.589399999999998</v>
      </c>
      <c r="Y67" s="132">
        <v>76.084699999999998</v>
      </c>
      <c r="Z67" s="132">
        <v>77.048100000000005</v>
      </c>
      <c r="AA67" s="132">
        <v>78.804299999999998</v>
      </c>
      <c r="AB67" s="132">
        <v>80.883600000000001</v>
      </c>
      <c r="AC67" s="132">
        <v>85.110500000000002</v>
      </c>
      <c r="AD67" s="132">
        <v>85.313999999999993</v>
      </c>
      <c r="AE67" s="132">
        <v>91.310699999999997</v>
      </c>
      <c r="AF67" s="132">
        <v>96.1297</v>
      </c>
      <c r="AG67" s="132">
        <v>100</v>
      </c>
      <c r="AH67" s="132">
        <v>103.23883115679686</v>
      </c>
      <c r="AI67" s="132">
        <v>105.30953567614671</v>
      </c>
      <c r="AJ67" s="132">
        <v>107.35462607349376</v>
      </c>
      <c r="AK67" s="132">
        <v>109.3571288243608</v>
      </c>
      <c r="AL67" s="133">
        <v>111.39594730450609</v>
      </c>
      <c r="AM67" s="134">
        <v>113.64164762942663</v>
      </c>
    </row>
    <row r="68" spans="1:70" x14ac:dyDescent="0.25">
      <c r="B68" s="51" t="s">
        <v>292</v>
      </c>
      <c r="C68" s="65"/>
      <c r="E68" s="132">
        <v>0.49724177078354409</v>
      </c>
      <c r="F68" s="132">
        <v>0.49852940346684638</v>
      </c>
      <c r="G68" s="132">
        <v>0.50553446711339611</v>
      </c>
      <c r="H68" s="132">
        <v>0.51178556294981148</v>
      </c>
      <c r="I68" s="132">
        <v>0.51634735307561119</v>
      </c>
      <c r="J68" s="132">
        <v>0.52669874236814718</v>
      </c>
      <c r="K68" s="132">
        <v>0.53752872079960967</v>
      </c>
      <c r="L68" s="132">
        <v>0.55071556082396045</v>
      </c>
      <c r="M68" s="132">
        <v>0.56713287753606523</v>
      </c>
      <c r="N68" s="132">
        <v>0.58271076409179889</v>
      </c>
      <c r="O68" s="132">
        <v>0.60022484758061034</v>
      </c>
      <c r="P68" s="132">
        <v>0.61196547479030805</v>
      </c>
      <c r="Q68" s="132">
        <v>0.63477442541930673</v>
      </c>
      <c r="R68" s="132">
        <v>0.64298450814779629</v>
      </c>
      <c r="S68" s="132">
        <v>0.65392463804774192</v>
      </c>
      <c r="T68" s="132">
        <v>0.66788443751472393</v>
      </c>
      <c r="U68" s="132">
        <v>0.67946458542982135</v>
      </c>
      <c r="V68" s="132">
        <v>0.6935991079157765</v>
      </c>
      <c r="W68" s="132">
        <v>0.70340448777402131</v>
      </c>
      <c r="X68" s="132">
        <v>0.70828723648902181</v>
      </c>
      <c r="Y68" s="132">
        <v>0.72248633052546707</v>
      </c>
      <c r="Z68" s="132">
        <v>0.73163459989931279</v>
      </c>
      <c r="AA68" s="132">
        <v>0.74831115239500279</v>
      </c>
      <c r="AB68" s="132">
        <v>0.76805580312059685</v>
      </c>
      <c r="AC68" s="132">
        <v>0.8081936688215603</v>
      </c>
      <c r="AD68" s="132">
        <v>0.81012606742813853</v>
      </c>
      <c r="AE68" s="132">
        <v>0.86706962872577231</v>
      </c>
      <c r="AF68" s="132">
        <v>0.91282996722749765</v>
      </c>
      <c r="AG68" s="132">
        <v>0.94958162485423103</v>
      </c>
      <c r="AH68" s="132">
        <v>0.98033697037922773</v>
      </c>
      <c r="AI68" s="132">
        <v>1</v>
      </c>
      <c r="AJ68" s="132">
        <v>1.019419802624866</v>
      </c>
      <c r="AK68" s="132">
        <v>1.0384352007842998</v>
      </c>
      <c r="AL68" s="133">
        <v>1.0577954464358919</v>
      </c>
      <c r="AM68" s="134">
        <v>1.0791202040706291</v>
      </c>
    </row>
    <row r="69" spans="1:70" x14ac:dyDescent="0.25">
      <c r="B69" s="51" t="s">
        <v>293</v>
      </c>
      <c r="C69" s="65"/>
      <c r="V69" s="135">
        <v>1812306</v>
      </c>
      <c r="W69" s="135">
        <v>1888114</v>
      </c>
      <c r="X69" s="135">
        <v>1943837</v>
      </c>
      <c r="Y69" s="135">
        <v>2027118</v>
      </c>
      <c r="Z69" s="135">
        <v>2114617</v>
      </c>
      <c r="AA69" s="135">
        <v>2189839</v>
      </c>
      <c r="AB69" s="135">
        <v>2263357</v>
      </c>
      <c r="AC69" s="135">
        <v>2109996</v>
      </c>
      <c r="AD69" s="135">
        <v>2400398</v>
      </c>
      <c r="AE69" s="135">
        <v>2634336</v>
      </c>
      <c r="AF69" s="135">
        <v>2790070</v>
      </c>
      <c r="AG69" s="135">
        <v>2934021</v>
      </c>
      <c r="AH69" s="135">
        <v>3054666</v>
      </c>
      <c r="AI69" s="135">
        <v>3164074</v>
      </c>
      <c r="AJ69" s="135">
        <v>3277008</v>
      </c>
      <c r="AK69" s="135">
        <v>3390825</v>
      </c>
      <c r="AL69" s="135">
        <v>3506679</v>
      </c>
      <c r="AM69" s="136">
        <v>3631831</v>
      </c>
    </row>
    <row r="70" spans="1:70" ht="15.6" thickBot="1" x14ac:dyDescent="0.3">
      <c r="A70" s="137"/>
      <c r="B70" s="137" t="s">
        <v>294</v>
      </c>
      <c r="C70" s="138"/>
      <c r="D70" s="137"/>
      <c r="E70" s="137"/>
      <c r="F70" s="137"/>
      <c r="G70" s="137"/>
      <c r="H70" s="137"/>
      <c r="I70" s="137"/>
      <c r="J70" s="137"/>
      <c r="K70" s="137"/>
      <c r="L70" s="137"/>
      <c r="M70" s="137"/>
      <c r="N70" s="137"/>
      <c r="O70" s="137"/>
      <c r="P70" s="137"/>
      <c r="Q70" s="137"/>
      <c r="R70" s="137"/>
      <c r="S70" s="137"/>
      <c r="T70" s="137"/>
      <c r="U70" s="137"/>
      <c r="V70" s="139">
        <v>764610</v>
      </c>
      <c r="W70" s="139">
        <v>786137.00000000023</v>
      </c>
      <c r="X70" s="139">
        <v>793657.99999999988</v>
      </c>
      <c r="Y70" s="139">
        <v>811403</v>
      </c>
      <c r="Z70" s="139">
        <v>838728</v>
      </c>
      <c r="AA70" s="139">
        <v>856021.99999999977</v>
      </c>
      <c r="AB70" s="139">
        <v>884874</v>
      </c>
      <c r="AC70" s="139">
        <v>1102860.9999999998</v>
      </c>
      <c r="AD70" s="139">
        <v>1040865</v>
      </c>
      <c r="AE70" s="139">
        <v>1160628</v>
      </c>
      <c r="AF70" s="139">
        <v>1230772</v>
      </c>
      <c r="AG70" s="139">
        <v>1291785.9999999998</v>
      </c>
      <c r="AH70" s="139">
        <v>1367988.3125951723</v>
      </c>
      <c r="AI70" s="139">
        <v>1419254.8755569868</v>
      </c>
      <c r="AJ70" s="139">
        <v>1471874.9163531107</v>
      </c>
      <c r="AK70" s="139">
        <v>1513453.2390311034</v>
      </c>
      <c r="AL70" s="139">
        <v>1555347.8586662207</v>
      </c>
      <c r="AM70" s="140">
        <v>1610504.4651277906</v>
      </c>
    </row>
    <row r="74" spans="1:70" x14ac:dyDescent="0.25">
      <c r="AC74" s="69"/>
    </row>
    <row r="76" spans="1:70" x14ac:dyDescent="0.25">
      <c r="BR76" s="51" t="s">
        <v>295</v>
      </c>
    </row>
  </sheetData>
  <mergeCells count="2">
    <mergeCell ref="A12:A15"/>
    <mergeCell ref="A33:A36"/>
  </mergeCells>
  <conditionalFormatting sqref="D27 E27:AM30">
    <cfRule type="cellIs" dxfId="7" priority="3" stopIfTrue="1" operator="equal">
      <formula>FALSE</formula>
    </cfRule>
  </conditionalFormatting>
  <conditionalFormatting sqref="D5:AG5 D6">
    <cfRule type="cellIs" dxfId="6" priority="5" stopIfTrue="1" operator="equal">
      <formula>FALSE</formula>
    </cfRule>
  </conditionalFormatting>
  <conditionalFormatting sqref="E6:AG9">
    <cfRule type="cellIs" dxfId="5" priority="4" stopIfTrue="1" operator="equal">
      <formula>FALSE</formula>
    </cfRule>
  </conditionalFormatting>
  <conditionalFormatting sqref="AH5:AK9">
    <cfRule type="cellIs" dxfId="4" priority="2" stopIfTrue="1" operator="equal">
      <formula>FALSE</formula>
    </cfRule>
  </conditionalFormatting>
  <conditionalFormatting sqref="AL6:AM9">
    <cfRule type="cellIs" dxfId="3" priority="1" stopIfTrue="1" operator="equal">
      <formula>FALSE</formula>
    </cfRule>
  </conditionalFormatting>
  <hyperlinks>
    <hyperlink ref="B1" location="Notes!A1" display="Information relating to this table can be found in the 'Notes' tab" xr:uid="{7EC993AA-2769-40B9-95AA-16176C9CA68F}"/>
    <hyperlink ref="A1" location="Contents!A1" display="Contents page" xr:uid="{FBA94BCC-3B89-4D5E-AF9A-3192591FD3B2}"/>
  </hyperlinks>
  <pageMargins left="0.75" right="0.75" top="1" bottom="1" header="0.5" footer="0.5"/>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4B0CD-C8C9-43F8-B9A3-4438805984AA}">
  <dimension ref="A1:CH149"/>
  <sheetViews>
    <sheetView tabSelected="1" zoomScale="85" zoomScaleNormal="85" workbookViewId="0">
      <pane xSplit="2" topLeftCell="AH1" activePane="topRight" state="frozen"/>
      <selection activeCell="B8" sqref="B8"/>
      <selection pane="topRight" activeCell="B8" sqref="B8"/>
    </sheetView>
  </sheetViews>
  <sheetFormatPr defaultColWidth="9" defaultRowHeight="15" outlineLevelCol="1" x14ac:dyDescent="0.25"/>
  <cols>
    <col min="1" max="1" width="23" style="413" bestFit="1" customWidth="1"/>
    <col min="2" max="2" width="75.5546875" style="413" customWidth="1"/>
    <col min="3" max="3" width="25.5546875" style="413" hidden="1" customWidth="1" outlineLevel="1"/>
    <col min="4" max="33" width="12.5546875" style="456" hidden="1" customWidth="1" outlineLevel="1"/>
    <col min="34" max="34" width="12.5546875" style="456" customWidth="1" collapsed="1"/>
    <col min="35" max="75" width="12.5546875" style="456"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142"/>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c r="BM1" s="411"/>
      <c r="BN1" s="411"/>
      <c r="BO1" s="411"/>
      <c r="BP1" s="411"/>
      <c r="BQ1" s="411"/>
      <c r="BR1" s="411"/>
      <c r="BS1" s="411"/>
      <c r="BT1" s="411"/>
      <c r="BU1" s="411"/>
      <c r="BV1" s="485"/>
      <c r="BW1" s="485"/>
      <c r="BX1" s="485"/>
    </row>
    <row r="2" spans="1:86" ht="15.75" customHeight="1" x14ac:dyDescent="0.3">
      <c r="A2" s="17" t="s">
        <v>48</v>
      </c>
      <c r="B2" s="46" t="s">
        <v>954</v>
      </c>
      <c r="C2" s="508"/>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73"/>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ht="26.25" customHeight="1" x14ac:dyDescent="0.3">
      <c r="A4" s="89"/>
      <c r="B4" s="79" t="s">
        <v>955</v>
      </c>
      <c r="C4" s="598"/>
      <c r="D4" s="642">
        <f t="shared" ref="D4:BO4" si="0">SUM(D5,D8,D9)</f>
        <v>0</v>
      </c>
      <c r="E4" s="642">
        <f t="shared" si="0"/>
        <v>0</v>
      </c>
      <c r="F4" s="642">
        <f t="shared" si="0"/>
        <v>0</v>
      </c>
      <c r="G4" s="642">
        <f t="shared" si="0"/>
        <v>0</v>
      </c>
      <c r="H4" s="642">
        <f t="shared" si="0"/>
        <v>0</v>
      </c>
      <c r="I4" s="642">
        <f t="shared" si="0"/>
        <v>0</v>
      </c>
      <c r="J4" s="642">
        <f t="shared" si="0"/>
        <v>0</v>
      </c>
      <c r="K4" s="642">
        <f t="shared" si="0"/>
        <v>0</v>
      </c>
      <c r="L4" s="642">
        <f t="shared" si="0"/>
        <v>0</v>
      </c>
      <c r="M4" s="642">
        <f t="shared" si="0"/>
        <v>0</v>
      </c>
      <c r="N4" s="642">
        <f t="shared" si="0"/>
        <v>0</v>
      </c>
      <c r="O4" s="642">
        <f t="shared" si="0"/>
        <v>0</v>
      </c>
      <c r="P4" s="642">
        <f t="shared" si="0"/>
        <v>0</v>
      </c>
      <c r="Q4" s="642">
        <f t="shared" si="0"/>
        <v>0</v>
      </c>
      <c r="R4" s="642">
        <f t="shared" si="0"/>
        <v>0</v>
      </c>
      <c r="S4" s="642">
        <f t="shared" si="0"/>
        <v>0</v>
      </c>
      <c r="T4" s="642">
        <f t="shared" si="0"/>
        <v>0</v>
      </c>
      <c r="U4" s="642">
        <f t="shared" si="0"/>
        <v>0</v>
      </c>
      <c r="V4" s="642">
        <f t="shared" si="0"/>
        <v>0</v>
      </c>
      <c r="W4" s="642">
        <f t="shared" si="0"/>
        <v>0</v>
      </c>
      <c r="X4" s="642">
        <f t="shared" si="0"/>
        <v>0</v>
      </c>
      <c r="Y4" s="642">
        <f t="shared" si="0"/>
        <v>0</v>
      </c>
      <c r="Z4" s="642">
        <f t="shared" si="0"/>
        <v>0</v>
      </c>
      <c r="AA4" s="642">
        <f t="shared" si="0"/>
        <v>0</v>
      </c>
      <c r="AB4" s="642">
        <f t="shared" si="0"/>
        <v>0</v>
      </c>
      <c r="AC4" s="642">
        <f t="shared" si="0"/>
        <v>0</v>
      </c>
      <c r="AD4" s="642">
        <f t="shared" si="0"/>
        <v>0</v>
      </c>
      <c r="AE4" s="642">
        <f t="shared" si="0"/>
        <v>0</v>
      </c>
      <c r="AF4" s="642">
        <f t="shared" si="0"/>
        <v>0</v>
      </c>
      <c r="AG4" s="642">
        <f t="shared" si="0"/>
        <v>0</v>
      </c>
      <c r="AH4" s="642">
        <f t="shared" si="0"/>
        <v>561</v>
      </c>
      <c r="AI4" s="642">
        <f t="shared" si="0"/>
        <v>624</v>
      </c>
      <c r="AJ4" s="642">
        <f t="shared" si="0"/>
        <v>729</v>
      </c>
      <c r="AK4" s="642">
        <f t="shared" si="0"/>
        <v>924.13</v>
      </c>
      <c r="AL4" s="642">
        <f t="shared" si="0"/>
        <v>941</v>
      </c>
      <c r="AM4" s="642">
        <f t="shared" si="0"/>
        <v>985</v>
      </c>
      <c r="AN4" s="642">
        <f t="shared" si="0"/>
        <v>1189</v>
      </c>
      <c r="AO4" s="642">
        <f t="shared" si="0"/>
        <v>1371</v>
      </c>
      <c r="AP4" s="642">
        <f t="shared" si="0"/>
        <v>1458</v>
      </c>
      <c r="AQ4" s="642">
        <f t="shared" si="0"/>
        <v>1574</v>
      </c>
      <c r="AR4" s="642">
        <f t="shared" si="0"/>
        <v>1853.9770000000001</v>
      </c>
      <c r="AS4" s="642">
        <f t="shared" si="0"/>
        <v>2050.058</v>
      </c>
      <c r="AT4" s="642">
        <f t="shared" si="0"/>
        <v>2305.1849999999999</v>
      </c>
      <c r="AU4" s="642">
        <f t="shared" si="0"/>
        <v>2758</v>
      </c>
      <c r="AV4" s="642">
        <f t="shared" si="0"/>
        <v>3728</v>
      </c>
      <c r="AW4" s="642">
        <f t="shared" si="0"/>
        <v>3939</v>
      </c>
      <c r="AX4" s="642">
        <f t="shared" si="0"/>
        <v>3969</v>
      </c>
      <c r="AY4" s="642">
        <f t="shared" si="0"/>
        <v>3888</v>
      </c>
      <c r="AZ4" s="642">
        <f t="shared" si="0"/>
        <v>3815</v>
      </c>
      <c r="BA4" s="642">
        <f t="shared" si="0"/>
        <v>3773</v>
      </c>
      <c r="BB4" s="642">
        <f t="shared" si="0"/>
        <v>3619</v>
      </c>
      <c r="BC4" s="642">
        <f t="shared" si="0"/>
        <v>3781</v>
      </c>
      <c r="BD4" s="642">
        <f t="shared" si="0"/>
        <v>4095</v>
      </c>
      <c r="BE4" s="642">
        <f t="shared" si="0"/>
        <v>4486</v>
      </c>
      <c r="BF4" s="642">
        <f t="shared" si="0"/>
        <v>4484</v>
      </c>
      <c r="BG4" s="642">
        <f t="shared" si="0"/>
        <v>4851.1851234350615</v>
      </c>
      <c r="BH4" s="642">
        <f t="shared" si="0"/>
        <v>6099.3140000000003</v>
      </c>
      <c r="BI4" s="642">
        <f t="shared" si="0"/>
        <v>6508.5602195999991</v>
      </c>
      <c r="BJ4" s="642">
        <f t="shared" si="0"/>
        <v>6954.7246595999977</v>
      </c>
      <c r="BK4" s="642">
        <f t="shared" si="0"/>
        <v>7455.2028207140329</v>
      </c>
      <c r="BL4" s="642">
        <f t="shared" si="0"/>
        <v>7793.5174822999979</v>
      </c>
      <c r="BM4" s="642">
        <f t="shared" si="0"/>
        <v>8225.126148360001</v>
      </c>
      <c r="BN4" s="642">
        <f t="shared" si="0"/>
        <v>8242.1568431600008</v>
      </c>
      <c r="BO4" s="642">
        <f t="shared" si="0"/>
        <v>8052.1531093099993</v>
      </c>
      <c r="BP4" s="642">
        <f t="shared" ref="BP4:CE4" si="1">SUM(BP5,BP8,BP9)</f>
        <v>7510.8751163199995</v>
      </c>
      <c r="BQ4" s="642">
        <f t="shared" si="1"/>
        <v>7041.5234761999718</v>
      </c>
      <c r="BR4" s="642">
        <f t="shared" si="1"/>
        <v>6576.0799377400017</v>
      </c>
      <c r="BS4" s="642">
        <f t="shared" si="1"/>
        <v>6078.7060508699969</v>
      </c>
      <c r="BT4" s="642">
        <f t="shared" si="1"/>
        <v>5665.5855551100012</v>
      </c>
      <c r="BU4" s="642">
        <f t="shared" si="1"/>
        <v>5367.648018240001</v>
      </c>
      <c r="BV4" s="642">
        <f t="shared" si="1"/>
        <v>5139.8772267200002</v>
      </c>
      <c r="BW4" s="642">
        <f t="shared" si="1"/>
        <v>5060.8868007399997</v>
      </c>
      <c r="BX4" s="642">
        <f t="shared" si="1"/>
        <v>5070.9368242</v>
      </c>
      <c r="BY4" s="642">
        <f t="shared" si="1"/>
        <v>4834.3991158399986</v>
      </c>
      <c r="BZ4" s="642">
        <f t="shared" si="1"/>
        <v>4935.3102140100009</v>
      </c>
      <c r="CA4" s="642">
        <f t="shared" si="1"/>
        <v>5467.1379150099983</v>
      </c>
      <c r="CB4" s="642">
        <f t="shared" si="1"/>
        <v>6007.6954460500001</v>
      </c>
      <c r="CC4" s="642">
        <f t="shared" si="1"/>
        <v>6144.4723894764611</v>
      </c>
      <c r="CD4" s="642">
        <f t="shared" si="1"/>
        <v>6054.9002856464604</v>
      </c>
      <c r="CE4" s="642">
        <f t="shared" si="1"/>
        <v>5911.3097268348874</v>
      </c>
      <c r="CF4" s="642">
        <f>SUM(CF5,CF8,CF9)</f>
        <v>5783.316518602709</v>
      </c>
      <c r="CG4" s="643">
        <f>SUM(CG5,CG8,CG9)</f>
        <v>5832.2193007542801</v>
      </c>
      <c r="CH4" s="644">
        <f>SUM(CH5,CH8,CH9)</f>
        <v>5821.7668712195318</v>
      </c>
    </row>
    <row r="5" spans="1:86" s="424" customFormat="1" ht="24" customHeight="1" x14ac:dyDescent="0.3">
      <c r="A5" s="528"/>
      <c r="B5" s="72" t="s">
        <v>956</v>
      </c>
      <c r="C5" s="123"/>
      <c r="D5" s="645">
        <f t="shared" ref="D5:BF5" si="2">SUM(D6:D7)</f>
        <v>0</v>
      </c>
      <c r="E5" s="645">
        <f t="shared" si="2"/>
        <v>0</v>
      </c>
      <c r="F5" s="645">
        <f t="shared" si="2"/>
        <v>0</v>
      </c>
      <c r="G5" s="645">
        <f t="shared" si="2"/>
        <v>0</v>
      </c>
      <c r="H5" s="645">
        <f t="shared" si="2"/>
        <v>0</v>
      </c>
      <c r="I5" s="645">
        <f t="shared" si="2"/>
        <v>0</v>
      </c>
      <c r="J5" s="645">
        <f t="shared" si="2"/>
        <v>0</v>
      </c>
      <c r="K5" s="645">
        <f t="shared" si="2"/>
        <v>0</v>
      </c>
      <c r="L5" s="645">
        <f t="shared" si="2"/>
        <v>0</v>
      </c>
      <c r="M5" s="645">
        <f t="shared" si="2"/>
        <v>0</v>
      </c>
      <c r="N5" s="645">
        <f t="shared" si="2"/>
        <v>0</v>
      </c>
      <c r="O5" s="645">
        <f t="shared" si="2"/>
        <v>0</v>
      </c>
      <c r="P5" s="645">
        <f t="shared" si="2"/>
        <v>0</v>
      </c>
      <c r="Q5" s="645">
        <f t="shared" si="2"/>
        <v>0</v>
      </c>
      <c r="R5" s="645">
        <f t="shared" si="2"/>
        <v>0</v>
      </c>
      <c r="S5" s="645">
        <f t="shared" si="2"/>
        <v>0</v>
      </c>
      <c r="T5" s="645">
        <f t="shared" si="2"/>
        <v>0</v>
      </c>
      <c r="U5" s="645">
        <f t="shared" si="2"/>
        <v>0</v>
      </c>
      <c r="V5" s="645">
        <f t="shared" si="2"/>
        <v>0</v>
      </c>
      <c r="W5" s="645">
        <f t="shared" si="2"/>
        <v>0</v>
      </c>
      <c r="X5" s="645">
        <f t="shared" si="2"/>
        <v>0</v>
      </c>
      <c r="Y5" s="645">
        <f t="shared" si="2"/>
        <v>0</v>
      </c>
      <c r="Z5" s="645">
        <f t="shared" si="2"/>
        <v>0</v>
      </c>
      <c r="AA5" s="645">
        <f t="shared" si="2"/>
        <v>0</v>
      </c>
      <c r="AB5" s="645">
        <f t="shared" si="2"/>
        <v>0</v>
      </c>
      <c r="AC5" s="645">
        <f t="shared" si="2"/>
        <v>0</v>
      </c>
      <c r="AD5" s="645">
        <f t="shared" si="2"/>
        <v>0</v>
      </c>
      <c r="AE5" s="645">
        <f t="shared" si="2"/>
        <v>0</v>
      </c>
      <c r="AF5" s="645">
        <f t="shared" si="2"/>
        <v>0</v>
      </c>
      <c r="AG5" s="645">
        <f t="shared" si="2"/>
        <v>0</v>
      </c>
      <c r="AH5" s="645">
        <f t="shared" si="2"/>
        <v>0</v>
      </c>
      <c r="AI5" s="645">
        <f t="shared" si="2"/>
        <v>0</v>
      </c>
      <c r="AJ5" s="645">
        <f t="shared" si="2"/>
        <v>0</v>
      </c>
      <c r="AK5" s="645">
        <f t="shared" si="2"/>
        <v>0</v>
      </c>
      <c r="AL5" s="645">
        <f t="shared" si="2"/>
        <v>0</v>
      </c>
      <c r="AM5" s="645">
        <f t="shared" si="2"/>
        <v>0</v>
      </c>
      <c r="AN5" s="645">
        <f t="shared" si="2"/>
        <v>0</v>
      </c>
      <c r="AO5" s="645">
        <f t="shared" si="2"/>
        <v>0</v>
      </c>
      <c r="AP5" s="645">
        <f t="shared" si="2"/>
        <v>0</v>
      </c>
      <c r="AQ5" s="645">
        <f t="shared" si="2"/>
        <v>0</v>
      </c>
      <c r="AR5" s="645">
        <f t="shared" si="2"/>
        <v>0</v>
      </c>
      <c r="AS5" s="645">
        <f t="shared" si="2"/>
        <v>0</v>
      </c>
      <c r="AT5" s="645">
        <f t="shared" si="2"/>
        <v>0</v>
      </c>
      <c r="AU5" s="645">
        <f t="shared" si="2"/>
        <v>0</v>
      </c>
      <c r="AV5" s="645">
        <f t="shared" si="2"/>
        <v>0</v>
      </c>
      <c r="AW5" s="645">
        <f t="shared" si="2"/>
        <v>0</v>
      </c>
      <c r="AX5" s="645">
        <f t="shared" si="2"/>
        <v>0</v>
      </c>
      <c r="AY5" s="645">
        <f t="shared" si="2"/>
        <v>0</v>
      </c>
      <c r="AZ5" s="645">
        <f t="shared" si="2"/>
        <v>0</v>
      </c>
      <c r="BA5" s="645">
        <f t="shared" si="2"/>
        <v>0</v>
      </c>
      <c r="BB5" s="645">
        <f t="shared" si="2"/>
        <v>0</v>
      </c>
      <c r="BC5" s="645">
        <f t="shared" si="2"/>
        <v>0</v>
      </c>
      <c r="BD5" s="645">
        <f t="shared" si="2"/>
        <v>0</v>
      </c>
      <c r="BE5" s="645">
        <f t="shared" si="2"/>
        <v>0</v>
      </c>
      <c r="BF5" s="645">
        <f t="shared" si="2"/>
        <v>0</v>
      </c>
      <c r="BG5" s="645">
        <f>SUM(BG6:BG7)</f>
        <v>2336.1031234350612</v>
      </c>
      <c r="BH5" s="645">
        <f t="shared" ref="BH5:CH5" si="3">SUM(BH6:BH7)</f>
        <v>5970.616</v>
      </c>
      <c r="BI5" s="645">
        <f t="shared" si="3"/>
        <v>6426.2752195999992</v>
      </c>
      <c r="BJ5" s="645">
        <f t="shared" si="3"/>
        <v>6868.5436595999981</v>
      </c>
      <c r="BK5" s="645">
        <f t="shared" si="3"/>
        <v>7367.1248207140325</v>
      </c>
      <c r="BL5" s="645">
        <f t="shared" si="3"/>
        <v>7703.3184822999983</v>
      </c>
      <c r="BM5" s="645">
        <f t="shared" si="3"/>
        <v>8128.8851483600001</v>
      </c>
      <c r="BN5" s="645">
        <f t="shared" si="3"/>
        <v>8242.1568431600008</v>
      </c>
      <c r="BO5" s="645">
        <f t="shared" si="3"/>
        <v>8052.1531093099993</v>
      </c>
      <c r="BP5" s="645">
        <f t="shared" si="3"/>
        <v>7510.8751163199995</v>
      </c>
      <c r="BQ5" s="645">
        <f t="shared" si="3"/>
        <v>7041.5234761999718</v>
      </c>
      <c r="BR5" s="645">
        <f t="shared" si="3"/>
        <v>6576.0799377400017</v>
      </c>
      <c r="BS5" s="645">
        <f t="shared" si="3"/>
        <v>6078.7060508699969</v>
      </c>
      <c r="BT5" s="645">
        <f t="shared" si="3"/>
        <v>5665.5855551100012</v>
      </c>
      <c r="BU5" s="645">
        <f t="shared" si="3"/>
        <v>5367.648018240001</v>
      </c>
      <c r="BV5" s="645">
        <f t="shared" si="3"/>
        <v>5139.8772267200002</v>
      </c>
      <c r="BW5" s="645">
        <f t="shared" si="3"/>
        <v>5060.8868007399997</v>
      </c>
      <c r="BX5" s="645">
        <f t="shared" si="3"/>
        <v>5070.9368242</v>
      </c>
      <c r="BY5" s="645">
        <f t="shared" si="3"/>
        <v>4834.3991158399986</v>
      </c>
      <c r="BZ5" s="645">
        <f t="shared" si="3"/>
        <v>4935.3102140100009</v>
      </c>
      <c r="CA5" s="645">
        <f t="shared" si="3"/>
        <v>5467.1379150099983</v>
      </c>
      <c r="CB5" s="645">
        <f t="shared" si="3"/>
        <v>6007.6954460500001</v>
      </c>
      <c r="CC5" s="645">
        <f t="shared" si="3"/>
        <v>6144.4723894764611</v>
      </c>
      <c r="CD5" s="645">
        <f t="shared" si="3"/>
        <v>6054.9002856464604</v>
      </c>
      <c r="CE5" s="645">
        <f t="shared" si="3"/>
        <v>5911.3097268348874</v>
      </c>
      <c r="CF5" s="645">
        <f t="shared" si="3"/>
        <v>5783.316518602709</v>
      </c>
      <c r="CG5" s="645">
        <f t="shared" si="3"/>
        <v>5832.2193007542801</v>
      </c>
      <c r="CH5" s="646">
        <f t="shared" si="3"/>
        <v>5821.7668712195318</v>
      </c>
    </row>
    <row r="6" spans="1:86" x14ac:dyDescent="0.25">
      <c r="B6" s="238" t="s">
        <v>957</v>
      </c>
      <c r="C6" s="72"/>
      <c r="D6" s="647">
        <v>0</v>
      </c>
      <c r="E6" s="647">
        <v>0</v>
      </c>
      <c r="F6" s="647">
        <v>0</v>
      </c>
      <c r="G6" s="647">
        <v>0</v>
      </c>
      <c r="H6" s="647">
        <v>0</v>
      </c>
      <c r="I6" s="647">
        <v>0</v>
      </c>
      <c r="J6" s="647">
        <v>0</v>
      </c>
      <c r="K6" s="647">
        <v>0</v>
      </c>
      <c r="L6" s="647">
        <v>0</v>
      </c>
      <c r="M6" s="647">
        <v>0</v>
      </c>
      <c r="N6" s="647">
        <v>0</v>
      </c>
      <c r="O6" s="647">
        <v>0</v>
      </c>
      <c r="P6" s="647">
        <v>0</v>
      </c>
      <c r="Q6" s="647">
        <v>0</v>
      </c>
      <c r="R6" s="647">
        <v>0</v>
      </c>
      <c r="S6" s="647">
        <v>0</v>
      </c>
      <c r="T6" s="647">
        <v>0</v>
      </c>
      <c r="U6" s="647">
        <v>0</v>
      </c>
      <c r="V6" s="647">
        <v>0</v>
      </c>
      <c r="W6" s="647">
        <v>0</v>
      </c>
      <c r="X6" s="647">
        <v>0</v>
      </c>
      <c r="Y6" s="647">
        <v>0</v>
      </c>
      <c r="Z6" s="647">
        <v>0</v>
      </c>
      <c r="AA6" s="647">
        <v>0</v>
      </c>
      <c r="AB6" s="647">
        <v>0</v>
      </c>
      <c r="AC6" s="647">
        <v>0</v>
      </c>
      <c r="AD6" s="647">
        <v>0</v>
      </c>
      <c r="AE6" s="647">
        <v>0</v>
      </c>
      <c r="AF6" s="647">
        <v>0</v>
      </c>
      <c r="AG6" s="647">
        <v>0</v>
      </c>
      <c r="AH6" s="647">
        <v>0</v>
      </c>
      <c r="AI6" s="647">
        <v>0</v>
      </c>
      <c r="AJ6" s="647">
        <v>0</v>
      </c>
      <c r="AK6" s="647">
        <v>0</v>
      </c>
      <c r="AL6" s="647">
        <v>0</v>
      </c>
      <c r="AM6" s="647">
        <v>0</v>
      </c>
      <c r="AN6" s="647">
        <v>0</v>
      </c>
      <c r="AO6" s="647">
        <v>0</v>
      </c>
      <c r="AP6" s="647">
        <v>0</v>
      </c>
      <c r="AQ6" s="647">
        <v>0</v>
      </c>
      <c r="AR6" s="647">
        <v>0</v>
      </c>
      <c r="AS6" s="647">
        <v>0</v>
      </c>
      <c r="AT6" s="647">
        <v>0</v>
      </c>
      <c r="AU6" s="647">
        <v>0</v>
      </c>
      <c r="AV6" s="647">
        <v>0</v>
      </c>
      <c r="AW6" s="647">
        <v>0</v>
      </c>
      <c r="AX6" s="647">
        <v>0</v>
      </c>
      <c r="AY6" s="647">
        <v>0</v>
      </c>
      <c r="AZ6" s="647">
        <v>0</v>
      </c>
      <c r="BA6" s="647">
        <v>0</v>
      </c>
      <c r="BB6" s="647">
        <v>0</v>
      </c>
      <c r="BC6" s="647">
        <v>0</v>
      </c>
      <c r="BD6" s="647">
        <v>0</v>
      </c>
      <c r="BE6" s="647">
        <v>0</v>
      </c>
      <c r="BF6" s="647">
        <v>0</v>
      </c>
      <c r="BG6" s="647">
        <v>2014.2471386050611</v>
      </c>
      <c r="BH6" s="647">
        <v>5015.7</v>
      </c>
      <c r="BI6" s="647">
        <v>5423.7671116726178</v>
      </c>
      <c r="BJ6" s="647">
        <v>5757.8360123012462</v>
      </c>
      <c r="BK6" s="647">
        <v>6177.3624194595423</v>
      </c>
      <c r="BL6" s="647">
        <v>6490.1720590102777</v>
      </c>
      <c r="BM6" s="647">
        <v>6915.0678474402721</v>
      </c>
      <c r="BN6" s="647">
        <v>6948.1568948414524</v>
      </c>
      <c r="BO6" s="647">
        <v>6809.6169528651753</v>
      </c>
      <c r="BP6" s="647">
        <v>6513.1149729962708</v>
      </c>
      <c r="BQ6" s="647">
        <v>6130.2807911553373</v>
      </c>
      <c r="BR6" s="647">
        <v>5797.0775256391153</v>
      </c>
      <c r="BS6" s="647">
        <v>5456.4054314190616</v>
      </c>
      <c r="BT6" s="647">
        <v>5243.7866305220668</v>
      </c>
      <c r="BU6" s="647">
        <v>4972.5094967900277</v>
      </c>
      <c r="BV6" s="647">
        <v>4731.5968871425393</v>
      </c>
      <c r="BW6" s="647">
        <v>4668.3984997758625</v>
      </c>
      <c r="BX6" s="647">
        <v>4700.4667376707275</v>
      </c>
      <c r="BY6" s="647">
        <v>4492.3796697970911</v>
      </c>
      <c r="BZ6" s="647">
        <v>4594.3159914222761</v>
      </c>
      <c r="CA6" s="647">
        <v>5097.8512280114392</v>
      </c>
      <c r="CB6" s="647">
        <v>5632.8398255328075</v>
      </c>
      <c r="CC6" s="647">
        <v>5787.4409587732098</v>
      </c>
      <c r="CD6" s="647">
        <v>5718.8261350210396</v>
      </c>
      <c r="CE6" s="647">
        <v>5598.1302230606625</v>
      </c>
      <c r="CF6" s="647">
        <v>5491.3994015179014</v>
      </c>
      <c r="CG6" s="647">
        <v>5543.000501313556</v>
      </c>
      <c r="CH6" s="648">
        <v>5543.3835128128694</v>
      </c>
    </row>
    <row r="7" spans="1:86" x14ac:dyDescent="0.25">
      <c r="A7" s="417"/>
      <c r="B7" s="238" t="s">
        <v>958</v>
      </c>
      <c r="C7" s="72"/>
      <c r="D7" s="647">
        <v>0</v>
      </c>
      <c r="E7" s="647">
        <v>0</v>
      </c>
      <c r="F7" s="647">
        <v>0</v>
      </c>
      <c r="G7" s="647">
        <v>0</v>
      </c>
      <c r="H7" s="647">
        <v>0</v>
      </c>
      <c r="I7" s="647">
        <v>0</v>
      </c>
      <c r="J7" s="647">
        <v>0</v>
      </c>
      <c r="K7" s="647">
        <v>0</v>
      </c>
      <c r="L7" s="647">
        <v>0</v>
      </c>
      <c r="M7" s="647">
        <v>0</v>
      </c>
      <c r="N7" s="647">
        <v>0</v>
      </c>
      <c r="O7" s="647">
        <v>0</v>
      </c>
      <c r="P7" s="647">
        <v>0</v>
      </c>
      <c r="Q7" s="647">
        <v>0</v>
      </c>
      <c r="R7" s="647">
        <v>0</v>
      </c>
      <c r="S7" s="647">
        <v>0</v>
      </c>
      <c r="T7" s="647">
        <v>0</v>
      </c>
      <c r="U7" s="647">
        <v>0</v>
      </c>
      <c r="V7" s="647">
        <v>0</v>
      </c>
      <c r="W7" s="647">
        <v>0</v>
      </c>
      <c r="X7" s="647">
        <v>0</v>
      </c>
      <c r="Y7" s="647">
        <v>0</v>
      </c>
      <c r="Z7" s="647">
        <v>0</v>
      </c>
      <c r="AA7" s="647">
        <v>0</v>
      </c>
      <c r="AB7" s="647">
        <v>0</v>
      </c>
      <c r="AC7" s="647">
        <v>0</v>
      </c>
      <c r="AD7" s="647">
        <v>0</v>
      </c>
      <c r="AE7" s="647">
        <v>0</v>
      </c>
      <c r="AF7" s="647">
        <v>0</v>
      </c>
      <c r="AG7" s="647">
        <v>0</v>
      </c>
      <c r="AH7" s="647">
        <v>0</v>
      </c>
      <c r="AI7" s="647">
        <v>0</v>
      </c>
      <c r="AJ7" s="647">
        <v>0</v>
      </c>
      <c r="AK7" s="647">
        <v>0</v>
      </c>
      <c r="AL7" s="647">
        <v>0</v>
      </c>
      <c r="AM7" s="647">
        <v>0</v>
      </c>
      <c r="AN7" s="647">
        <v>0</v>
      </c>
      <c r="AO7" s="647">
        <v>0</v>
      </c>
      <c r="AP7" s="647">
        <v>0</v>
      </c>
      <c r="AQ7" s="647">
        <v>0</v>
      </c>
      <c r="AR7" s="647">
        <v>0</v>
      </c>
      <c r="AS7" s="647">
        <v>0</v>
      </c>
      <c r="AT7" s="647">
        <v>0</v>
      </c>
      <c r="AU7" s="647">
        <v>0</v>
      </c>
      <c r="AV7" s="647">
        <v>0</v>
      </c>
      <c r="AW7" s="647">
        <v>0</v>
      </c>
      <c r="AX7" s="647">
        <v>0</v>
      </c>
      <c r="AY7" s="647">
        <v>0</v>
      </c>
      <c r="AZ7" s="647">
        <v>0</v>
      </c>
      <c r="BA7" s="647">
        <v>0</v>
      </c>
      <c r="BB7" s="647">
        <v>0</v>
      </c>
      <c r="BC7" s="647">
        <v>0</v>
      </c>
      <c r="BD7" s="647">
        <v>0</v>
      </c>
      <c r="BE7" s="647">
        <v>0</v>
      </c>
      <c r="BF7" s="647">
        <v>0</v>
      </c>
      <c r="BG7" s="647">
        <v>321.85598482999995</v>
      </c>
      <c r="BH7" s="647">
        <v>954.91600000000017</v>
      </c>
      <c r="BI7" s="647">
        <v>1002.5081079273812</v>
      </c>
      <c r="BJ7" s="647">
        <v>1110.7076472987521</v>
      </c>
      <c r="BK7" s="647">
        <v>1189.7624012544898</v>
      </c>
      <c r="BL7" s="647">
        <v>1213.1464232897204</v>
      </c>
      <c r="BM7" s="647">
        <v>1213.8173009197278</v>
      </c>
      <c r="BN7" s="647">
        <v>1293.9999483185484</v>
      </c>
      <c r="BO7" s="647">
        <v>1242.536156444824</v>
      </c>
      <c r="BP7" s="647">
        <v>997.76014332372893</v>
      </c>
      <c r="BQ7" s="647">
        <v>911.24268504463487</v>
      </c>
      <c r="BR7" s="647">
        <v>779.00241210088666</v>
      </c>
      <c r="BS7" s="647">
        <v>622.30061945093507</v>
      </c>
      <c r="BT7" s="647">
        <v>421.79892458793393</v>
      </c>
      <c r="BU7" s="647">
        <v>395.13852144997321</v>
      </c>
      <c r="BV7" s="647">
        <v>408.28033957746038</v>
      </c>
      <c r="BW7" s="647">
        <v>392.48830096413724</v>
      </c>
      <c r="BX7" s="647">
        <v>370.47008652927246</v>
      </c>
      <c r="BY7" s="647">
        <v>342.01944604290742</v>
      </c>
      <c r="BZ7" s="647">
        <v>340.99422258772444</v>
      </c>
      <c r="CA7" s="647">
        <v>369.28668699855882</v>
      </c>
      <c r="CB7" s="647">
        <v>374.85562051719296</v>
      </c>
      <c r="CC7" s="647">
        <v>357.03143070325177</v>
      </c>
      <c r="CD7" s="647">
        <v>336.07415062542083</v>
      </c>
      <c r="CE7" s="647">
        <v>313.1795037742246</v>
      </c>
      <c r="CF7" s="647">
        <v>291.91711708480807</v>
      </c>
      <c r="CG7" s="647">
        <v>289.21879944072418</v>
      </c>
      <c r="CH7" s="648">
        <v>278.38335840666241</v>
      </c>
    </row>
    <row r="8" spans="1:86" ht="30" x14ac:dyDescent="0.25">
      <c r="B8" s="626" t="s">
        <v>959</v>
      </c>
      <c r="C8" s="72"/>
      <c r="D8" s="645">
        <v>0</v>
      </c>
      <c r="E8" s="645">
        <v>0</v>
      </c>
      <c r="F8" s="645">
        <v>0</v>
      </c>
      <c r="G8" s="645">
        <v>0</v>
      </c>
      <c r="H8" s="645">
        <v>0</v>
      </c>
      <c r="I8" s="645">
        <v>0</v>
      </c>
      <c r="J8" s="645">
        <v>0</v>
      </c>
      <c r="K8" s="645">
        <v>0</v>
      </c>
      <c r="L8" s="645">
        <v>0</v>
      </c>
      <c r="M8" s="645">
        <v>0</v>
      </c>
      <c r="N8" s="645">
        <v>0</v>
      </c>
      <c r="O8" s="645">
        <v>0</v>
      </c>
      <c r="P8" s="645">
        <v>0</v>
      </c>
      <c r="Q8" s="645">
        <v>0</v>
      </c>
      <c r="R8" s="645">
        <v>0</v>
      </c>
      <c r="S8" s="645">
        <v>0</v>
      </c>
      <c r="T8" s="645">
        <v>0</v>
      </c>
      <c r="U8" s="645">
        <v>0</v>
      </c>
      <c r="V8" s="645">
        <v>0</v>
      </c>
      <c r="W8" s="645">
        <v>0</v>
      </c>
      <c r="X8" s="645">
        <v>0</v>
      </c>
      <c r="Y8" s="645">
        <v>0</v>
      </c>
      <c r="Z8" s="645">
        <v>0</v>
      </c>
      <c r="AA8" s="645">
        <v>0</v>
      </c>
      <c r="AB8" s="645">
        <v>0</v>
      </c>
      <c r="AC8" s="645">
        <v>0</v>
      </c>
      <c r="AD8" s="645">
        <v>0</v>
      </c>
      <c r="AE8" s="645">
        <v>0</v>
      </c>
      <c r="AF8" s="645">
        <v>0</v>
      </c>
      <c r="AG8" s="645">
        <v>0</v>
      </c>
      <c r="AH8" s="645">
        <v>0</v>
      </c>
      <c r="AI8" s="645">
        <v>0</v>
      </c>
      <c r="AJ8" s="645">
        <v>0</v>
      </c>
      <c r="AK8" s="645">
        <v>0</v>
      </c>
      <c r="AL8" s="645">
        <v>0</v>
      </c>
      <c r="AM8" s="645">
        <v>0</v>
      </c>
      <c r="AN8" s="645">
        <v>0</v>
      </c>
      <c r="AO8" s="645">
        <v>0</v>
      </c>
      <c r="AP8" s="645">
        <v>0</v>
      </c>
      <c r="AQ8" s="645">
        <v>0</v>
      </c>
      <c r="AR8" s="645">
        <v>1853.9770000000001</v>
      </c>
      <c r="AS8" s="645">
        <v>2050.058</v>
      </c>
      <c r="AT8" s="645">
        <v>2305.1849999999999</v>
      </c>
      <c r="AU8" s="645">
        <v>2758</v>
      </c>
      <c r="AV8" s="645">
        <v>3728</v>
      </c>
      <c r="AW8" s="645">
        <v>3939</v>
      </c>
      <c r="AX8" s="645">
        <v>3969</v>
      </c>
      <c r="AY8" s="645">
        <v>3888</v>
      </c>
      <c r="AZ8" s="645">
        <v>3815</v>
      </c>
      <c r="BA8" s="645">
        <v>3773</v>
      </c>
      <c r="BB8" s="645">
        <v>3619</v>
      </c>
      <c r="BC8" s="645">
        <v>3781</v>
      </c>
      <c r="BD8" s="645">
        <v>4095</v>
      </c>
      <c r="BE8" s="645">
        <v>4486</v>
      </c>
      <c r="BF8" s="645">
        <v>4484</v>
      </c>
      <c r="BG8" s="645">
        <v>2515.0819999999999</v>
      </c>
      <c r="BH8" s="645">
        <v>128.69800000000001</v>
      </c>
      <c r="BI8" s="645">
        <v>82.284999999999997</v>
      </c>
      <c r="BJ8" s="645">
        <v>86.180999999999997</v>
      </c>
      <c r="BK8" s="645">
        <v>88.078000000000003</v>
      </c>
      <c r="BL8" s="645">
        <v>90.198999999999998</v>
      </c>
      <c r="BM8" s="645">
        <v>96.241</v>
      </c>
      <c r="BN8" s="645">
        <v>0</v>
      </c>
      <c r="BO8" s="645">
        <v>0</v>
      </c>
      <c r="BP8" s="645">
        <v>0</v>
      </c>
      <c r="BQ8" s="645">
        <v>0</v>
      </c>
      <c r="BR8" s="645">
        <v>0</v>
      </c>
      <c r="BS8" s="645">
        <v>0</v>
      </c>
      <c r="BT8" s="645">
        <v>0</v>
      </c>
      <c r="BU8" s="645">
        <v>0</v>
      </c>
      <c r="BV8" s="645">
        <v>0</v>
      </c>
      <c r="BW8" s="645">
        <v>0</v>
      </c>
      <c r="BX8" s="645">
        <v>0</v>
      </c>
      <c r="BY8" s="645">
        <v>0</v>
      </c>
      <c r="BZ8" s="645">
        <v>0</v>
      </c>
      <c r="CA8" s="645">
        <v>0</v>
      </c>
      <c r="CB8" s="645">
        <v>0</v>
      </c>
      <c r="CC8" s="645">
        <v>0</v>
      </c>
      <c r="CD8" s="645">
        <v>0</v>
      </c>
      <c r="CE8" s="645">
        <v>0</v>
      </c>
      <c r="CF8" s="645">
        <v>0</v>
      </c>
      <c r="CG8" s="645">
        <v>0</v>
      </c>
      <c r="CH8" s="646">
        <v>0</v>
      </c>
    </row>
    <row r="9" spans="1:86" s="649" customFormat="1" ht="35.25" customHeight="1" thickBot="1" x14ac:dyDescent="0.3">
      <c r="B9" s="486" t="s">
        <v>960</v>
      </c>
      <c r="C9" s="650"/>
      <c r="D9" s="651">
        <v>0</v>
      </c>
      <c r="E9" s="651">
        <v>0</v>
      </c>
      <c r="F9" s="651">
        <v>0</v>
      </c>
      <c r="G9" s="651">
        <v>0</v>
      </c>
      <c r="H9" s="651">
        <v>0</v>
      </c>
      <c r="I9" s="651">
        <v>0</v>
      </c>
      <c r="J9" s="651">
        <v>0</v>
      </c>
      <c r="K9" s="651">
        <v>0</v>
      </c>
      <c r="L9" s="651">
        <v>0</v>
      </c>
      <c r="M9" s="651">
        <v>0</v>
      </c>
      <c r="N9" s="651">
        <v>0</v>
      </c>
      <c r="O9" s="651">
        <v>0</v>
      </c>
      <c r="P9" s="651">
        <v>0</v>
      </c>
      <c r="Q9" s="651">
        <v>0</v>
      </c>
      <c r="R9" s="651">
        <v>0</v>
      </c>
      <c r="S9" s="651">
        <v>0</v>
      </c>
      <c r="T9" s="651">
        <v>0</v>
      </c>
      <c r="U9" s="651">
        <v>0</v>
      </c>
      <c r="V9" s="651">
        <v>0</v>
      </c>
      <c r="W9" s="651">
        <v>0</v>
      </c>
      <c r="X9" s="651">
        <v>0</v>
      </c>
      <c r="Y9" s="651">
        <v>0</v>
      </c>
      <c r="Z9" s="651">
        <v>0</v>
      </c>
      <c r="AA9" s="651">
        <v>0</v>
      </c>
      <c r="AB9" s="651">
        <v>0</v>
      </c>
      <c r="AC9" s="651">
        <v>0</v>
      </c>
      <c r="AD9" s="651">
        <v>0</v>
      </c>
      <c r="AE9" s="651">
        <v>0</v>
      </c>
      <c r="AF9" s="651">
        <v>0</v>
      </c>
      <c r="AG9" s="651">
        <v>0</v>
      </c>
      <c r="AH9" s="651">
        <v>561</v>
      </c>
      <c r="AI9" s="651">
        <v>624</v>
      </c>
      <c r="AJ9" s="651">
        <v>729</v>
      </c>
      <c r="AK9" s="651">
        <v>924.13</v>
      </c>
      <c r="AL9" s="651">
        <v>941</v>
      </c>
      <c r="AM9" s="651">
        <v>985</v>
      </c>
      <c r="AN9" s="651">
        <v>1189</v>
      </c>
      <c r="AO9" s="651">
        <v>1371</v>
      </c>
      <c r="AP9" s="651">
        <v>1458</v>
      </c>
      <c r="AQ9" s="651">
        <v>1574</v>
      </c>
      <c r="AR9" s="651">
        <v>0</v>
      </c>
      <c r="AS9" s="651">
        <v>0</v>
      </c>
      <c r="AT9" s="651">
        <v>0</v>
      </c>
      <c r="AU9" s="651">
        <v>0</v>
      </c>
      <c r="AV9" s="651">
        <v>0</v>
      </c>
      <c r="AW9" s="651">
        <v>0</v>
      </c>
      <c r="AX9" s="651">
        <v>0</v>
      </c>
      <c r="AY9" s="651">
        <v>0</v>
      </c>
      <c r="AZ9" s="651">
        <v>0</v>
      </c>
      <c r="BA9" s="651">
        <v>0</v>
      </c>
      <c r="BB9" s="651">
        <v>0</v>
      </c>
      <c r="BC9" s="651">
        <v>0</v>
      </c>
      <c r="BD9" s="651">
        <v>0</v>
      </c>
      <c r="BE9" s="651">
        <v>0</v>
      </c>
      <c r="BF9" s="651">
        <v>0</v>
      </c>
      <c r="BG9" s="651">
        <v>0</v>
      </c>
      <c r="BH9" s="651">
        <v>0</v>
      </c>
      <c r="BI9" s="651">
        <v>0</v>
      </c>
      <c r="BJ9" s="651">
        <v>0</v>
      </c>
      <c r="BK9" s="651">
        <v>0</v>
      </c>
      <c r="BL9" s="651">
        <v>0</v>
      </c>
      <c r="BM9" s="651">
        <v>0</v>
      </c>
      <c r="BN9" s="651">
        <v>0</v>
      </c>
      <c r="BO9" s="651">
        <v>0</v>
      </c>
      <c r="BP9" s="651">
        <v>0</v>
      </c>
      <c r="BQ9" s="651">
        <v>0</v>
      </c>
      <c r="BR9" s="651">
        <v>0</v>
      </c>
      <c r="BS9" s="651">
        <v>0</v>
      </c>
      <c r="BT9" s="651">
        <v>0</v>
      </c>
      <c r="BU9" s="651">
        <v>0</v>
      </c>
      <c r="BV9" s="651">
        <v>0</v>
      </c>
      <c r="BW9" s="651">
        <v>0</v>
      </c>
      <c r="BX9" s="651">
        <v>0</v>
      </c>
      <c r="BY9" s="651">
        <v>0</v>
      </c>
      <c r="BZ9" s="651">
        <v>0</v>
      </c>
      <c r="CA9" s="651">
        <v>0</v>
      </c>
      <c r="CB9" s="651">
        <v>0</v>
      </c>
      <c r="CC9" s="651">
        <v>0</v>
      </c>
      <c r="CD9" s="651">
        <v>0</v>
      </c>
      <c r="CE9" s="651">
        <v>0</v>
      </c>
      <c r="CF9" s="651">
        <v>0</v>
      </c>
      <c r="CG9" s="651">
        <v>0</v>
      </c>
      <c r="CH9" s="652">
        <v>0</v>
      </c>
    </row>
    <row r="10" spans="1:86" ht="26.25" customHeight="1" x14ac:dyDescent="0.3">
      <c r="A10" s="472"/>
      <c r="B10" s="79" t="s">
        <v>961</v>
      </c>
      <c r="D10" s="49" t="s">
        <v>297</v>
      </c>
      <c r="E10" s="49" t="s">
        <v>298</v>
      </c>
      <c r="F10" s="49" t="s">
        <v>299</v>
      </c>
      <c r="G10" s="49" t="s">
        <v>300</v>
      </c>
      <c r="H10" s="49" t="s">
        <v>301</v>
      </c>
      <c r="I10" s="49" t="s">
        <v>302</v>
      </c>
      <c r="J10" s="49" t="s">
        <v>303</v>
      </c>
      <c r="K10" s="49" t="s">
        <v>304</v>
      </c>
      <c r="L10" s="49" t="s">
        <v>305</v>
      </c>
      <c r="M10" s="49" t="s">
        <v>306</v>
      </c>
      <c r="N10" s="49" t="s">
        <v>307</v>
      </c>
      <c r="O10" s="49" t="s">
        <v>308</v>
      </c>
      <c r="P10" s="49" t="s">
        <v>309</v>
      </c>
      <c r="Q10" s="49" t="s">
        <v>310</v>
      </c>
      <c r="R10" s="49" t="s">
        <v>311</v>
      </c>
      <c r="S10" s="49" t="s">
        <v>312</v>
      </c>
      <c r="T10" s="49" t="s">
        <v>313</v>
      </c>
      <c r="U10" s="49" t="s">
        <v>314</v>
      </c>
      <c r="V10" s="49" t="s">
        <v>315</v>
      </c>
      <c r="W10" s="49" t="s">
        <v>316</v>
      </c>
      <c r="X10" s="49" t="s">
        <v>317</v>
      </c>
      <c r="Y10" s="49" t="s">
        <v>318</v>
      </c>
      <c r="Z10" s="49" t="s">
        <v>319</v>
      </c>
      <c r="AA10" s="49" t="s">
        <v>320</v>
      </c>
      <c r="AB10" s="49" t="s">
        <v>321</v>
      </c>
      <c r="AC10" s="49" t="s">
        <v>322</v>
      </c>
      <c r="AD10" s="49" t="s">
        <v>323</v>
      </c>
      <c r="AE10" s="49" t="s">
        <v>324</v>
      </c>
      <c r="AF10" s="49" t="s">
        <v>325</v>
      </c>
      <c r="AG10" s="49" t="s">
        <v>326</v>
      </c>
      <c r="AH10" s="49" t="s">
        <v>327</v>
      </c>
      <c r="AI10" s="49" t="s">
        <v>328</v>
      </c>
      <c r="AJ10" s="49" t="s">
        <v>329</v>
      </c>
      <c r="AK10" s="49" t="s">
        <v>330</v>
      </c>
      <c r="AL10" s="49" t="s">
        <v>331</v>
      </c>
      <c r="AM10" s="49" t="s">
        <v>332</v>
      </c>
      <c r="AN10" s="49" t="s">
        <v>333</v>
      </c>
      <c r="AO10" s="49" t="s">
        <v>334</v>
      </c>
      <c r="AP10" s="49" t="s">
        <v>335</v>
      </c>
      <c r="AQ10" s="49" t="s">
        <v>336</v>
      </c>
      <c r="AR10" s="49" t="s">
        <v>337</v>
      </c>
      <c r="AS10" s="49" t="s">
        <v>338</v>
      </c>
      <c r="AT10" s="49" t="s">
        <v>339</v>
      </c>
      <c r="AU10" s="49" t="s">
        <v>340</v>
      </c>
      <c r="AV10" s="49" t="s">
        <v>341</v>
      </c>
      <c r="AW10" s="49" t="s">
        <v>342</v>
      </c>
      <c r="AX10" s="49" t="s">
        <v>343</v>
      </c>
      <c r="AY10" s="49" t="s">
        <v>226</v>
      </c>
      <c r="AZ10" s="49" t="s">
        <v>227</v>
      </c>
      <c r="BA10" s="49" t="s">
        <v>228</v>
      </c>
      <c r="BB10" s="49" t="s">
        <v>229</v>
      </c>
      <c r="BC10" s="49" t="s">
        <v>230</v>
      </c>
      <c r="BD10" s="49" t="s">
        <v>231</v>
      </c>
      <c r="BE10" s="49" t="s">
        <v>232</v>
      </c>
      <c r="BF10" s="49" t="s">
        <v>233</v>
      </c>
      <c r="BG10" s="49" t="s">
        <v>234</v>
      </c>
      <c r="BH10" s="49" t="s">
        <v>235</v>
      </c>
      <c r="BI10" s="49" t="s">
        <v>236</v>
      </c>
      <c r="BJ10" s="49" t="s">
        <v>237</v>
      </c>
      <c r="BK10" s="49" t="s">
        <v>238</v>
      </c>
      <c r="BL10" s="49" t="s">
        <v>239</v>
      </c>
      <c r="BM10" s="49" t="s">
        <v>240</v>
      </c>
      <c r="BN10" s="49" t="s">
        <v>241</v>
      </c>
      <c r="BO10" s="49" t="s">
        <v>242</v>
      </c>
      <c r="BP10" s="49" t="s">
        <v>243</v>
      </c>
      <c r="BQ10" s="49" t="s">
        <v>244</v>
      </c>
      <c r="BR10" s="49" t="s">
        <v>245</v>
      </c>
      <c r="BS10" s="49" t="s">
        <v>246</v>
      </c>
      <c r="BT10" s="49" t="s">
        <v>247</v>
      </c>
      <c r="BU10" s="49" t="s">
        <v>248</v>
      </c>
      <c r="BV10" s="49" t="s">
        <v>249</v>
      </c>
      <c r="BW10" s="49" t="s">
        <v>250</v>
      </c>
      <c r="BX10" s="49" t="s">
        <v>251</v>
      </c>
      <c r="BY10" s="49" t="s">
        <v>252</v>
      </c>
      <c r="BZ10" s="49" t="s">
        <v>253</v>
      </c>
      <c r="CA10" s="49" t="s">
        <v>254</v>
      </c>
      <c r="CB10" s="49" t="s">
        <v>255</v>
      </c>
      <c r="CC10" s="49" t="s">
        <v>256</v>
      </c>
      <c r="CD10" s="49" t="s">
        <v>257</v>
      </c>
      <c r="CE10" s="49" t="s">
        <v>258</v>
      </c>
      <c r="CF10" s="49" t="s">
        <v>259</v>
      </c>
      <c r="CG10" s="49" t="s">
        <v>260</v>
      </c>
      <c r="CH10" s="50" t="s">
        <v>261</v>
      </c>
    </row>
    <row r="11" spans="1:86" ht="15.6" x14ac:dyDescent="0.3">
      <c r="A11" s="472"/>
      <c r="B11" s="653" t="s">
        <v>462</v>
      </c>
      <c r="C11" s="473"/>
      <c r="D11" s="323" t="s">
        <v>263</v>
      </c>
      <c r="E11" s="323" t="s">
        <v>263</v>
      </c>
      <c r="F11" s="323" t="s">
        <v>263</v>
      </c>
      <c r="G11" s="323" t="s">
        <v>263</v>
      </c>
      <c r="H11" s="323" t="s">
        <v>263</v>
      </c>
      <c r="I11" s="323" t="s">
        <v>263</v>
      </c>
      <c r="J11" s="323" t="s">
        <v>263</v>
      </c>
      <c r="K11" s="323" t="s">
        <v>263</v>
      </c>
      <c r="L11" s="323" t="s">
        <v>263</v>
      </c>
      <c r="M11" s="323" t="s">
        <v>263</v>
      </c>
      <c r="N11" s="323" t="s">
        <v>263</v>
      </c>
      <c r="O11" s="323" t="s">
        <v>263</v>
      </c>
      <c r="P11" s="323" t="s">
        <v>263</v>
      </c>
      <c r="Q11" s="323" t="s">
        <v>263</v>
      </c>
      <c r="R11" s="323" t="s">
        <v>263</v>
      </c>
      <c r="S11" s="323" t="s">
        <v>263</v>
      </c>
      <c r="T11" s="323" t="s">
        <v>263</v>
      </c>
      <c r="U11" s="323" t="s">
        <v>263</v>
      </c>
      <c r="V11" s="323" t="s">
        <v>263</v>
      </c>
      <c r="W11" s="323" t="s">
        <v>263</v>
      </c>
      <c r="X11" s="323" t="s">
        <v>263</v>
      </c>
      <c r="Y11" s="323" t="s">
        <v>263</v>
      </c>
      <c r="Z11" s="323" t="s">
        <v>263</v>
      </c>
      <c r="AA11" s="323" t="s">
        <v>263</v>
      </c>
      <c r="AB11" s="323" t="s">
        <v>263</v>
      </c>
      <c r="AC11" s="323" t="s">
        <v>263</v>
      </c>
      <c r="AD11" s="323" t="s">
        <v>263</v>
      </c>
      <c r="AE11" s="323" t="s">
        <v>263</v>
      </c>
      <c r="AF11" s="323" t="s">
        <v>263</v>
      </c>
      <c r="AG11" s="323" t="s">
        <v>263</v>
      </c>
      <c r="AH11" s="323" t="s">
        <v>263</v>
      </c>
      <c r="AI11" s="323" t="s">
        <v>263</v>
      </c>
      <c r="AJ11" s="323" t="s">
        <v>263</v>
      </c>
      <c r="AK11" s="323" t="s">
        <v>263</v>
      </c>
      <c r="AL11" s="323" t="s">
        <v>263</v>
      </c>
      <c r="AM11" s="323" t="s">
        <v>263</v>
      </c>
      <c r="AN11" s="323" t="s">
        <v>263</v>
      </c>
      <c r="AO11" s="323" t="s">
        <v>263</v>
      </c>
      <c r="AP11" s="323" t="s">
        <v>263</v>
      </c>
      <c r="AQ11" s="323" t="s">
        <v>263</v>
      </c>
      <c r="AR11" s="323" t="s">
        <v>263</v>
      </c>
      <c r="AS11" s="323" t="s">
        <v>263</v>
      </c>
      <c r="AT11" s="323" t="s">
        <v>263</v>
      </c>
      <c r="AU11" s="323" t="s">
        <v>263</v>
      </c>
      <c r="AV11" s="323" t="s">
        <v>263</v>
      </c>
      <c r="AW11" s="323" t="s">
        <v>263</v>
      </c>
      <c r="AX11" s="323" t="s">
        <v>263</v>
      </c>
      <c r="AY11" s="323" t="s">
        <v>263</v>
      </c>
      <c r="AZ11" s="323" t="s">
        <v>263</v>
      </c>
      <c r="BA11" s="323" t="s">
        <v>263</v>
      </c>
      <c r="BB11" s="323" t="s">
        <v>263</v>
      </c>
      <c r="BC11" s="323" t="s">
        <v>263</v>
      </c>
      <c r="BD11" s="323" t="s">
        <v>263</v>
      </c>
      <c r="BE11" s="323" t="s">
        <v>263</v>
      </c>
      <c r="BF11" s="323" t="s">
        <v>263</v>
      </c>
      <c r="BG11" s="323" t="s">
        <v>263</v>
      </c>
      <c r="BH11" s="323" t="s">
        <v>263</v>
      </c>
      <c r="BI11" s="323" t="s">
        <v>263</v>
      </c>
      <c r="BJ11" s="323" t="s">
        <v>263</v>
      </c>
      <c r="BK11" s="323" t="s">
        <v>263</v>
      </c>
      <c r="BL11" s="323" t="s">
        <v>263</v>
      </c>
      <c r="BM11" s="323" t="s">
        <v>263</v>
      </c>
      <c r="BN11" s="323" t="s">
        <v>263</v>
      </c>
      <c r="BO11" s="323" t="s">
        <v>263</v>
      </c>
      <c r="BP11" s="323" t="s">
        <v>263</v>
      </c>
      <c r="BQ11" s="323" t="s">
        <v>263</v>
      </c>
      <c r="BR11" s="323" t="s">
        <v>263</v>
      </c>
      <c r="BS11" s="323" t="s">
        <v>263</v>
      </c>
      <c r="BT11" s="323" t="s">
        <v>263</v>
      </c>
      <c r="BU11" s="323" t="s">
        <v>263</v>
      </c>
      <c r="BV11" s="323" t="s">
        <v>263</v>
      </c>
      <c r="BW11" s="323" t="s">
        <v>263</v>
      </c>
      <c r="BX11" s="323" t="s">
        <v>263</v>
      </c>
      <c r="BY11" s="323" t="s">
        <v>263</v>
      </c>
      <c r="BZ11" s="323" t="s">
        <v>263</v>
      </c>
      <c r="CA11" s="323" t="s">
        <v>263</v>
      </c>
      <c r="CB11" s="323" t="s">
        <v>263</v>
      </c>
      <c r="CC11" s="323" t="s">
        <v>264</v>
      </c>
      <c r="CD11" s="323" t="s">
        <v>264</v>
      </c>
      <c r="CE11" s="323" t="s">
        <v>264</v>
      </c>
      <c r="CF11" s="323" t="s">
        <v>264</v>
      </c>
      <c r="CG11" s="323" t="s">
        <v>264</v>
      </c>
      <c r="CH11" s="324" t="s">
        <v>264</v>
      </c>
    </row>
    <row r="12" spans="1:86" ht="26.25" customHeight="1" x14ac:dyDescent="0.3">
      <c r="A12" s="474"/>
      <c r="B12" s="123" t="s">
        <v>955</v>
      </c>
      <c r="C12" s="598"/>
      <c r="D12" s="642">
        <f t="shared" ref="D12:BO12" si="4">SUM(D13,D16,D17)</f>
        <v>0</v>
      </c>
      <c r="E12" s="642">
        <f t="shared" si="4"/>
        <v>0</v>
      </c>
      <c r="F12" s="642">
        <f t="shared" si="4"/>
        <v>0</v>
      </c>
      <c r="G12" s="642">
        <f t="shared" si="4"/>
        <v>0</v>
      </c>
      <c r="H12" s="642">
        <f t="shared" si="4"/>
        <v>0</v>
      </c>
      <c r="I12" s="642">
        <f t="shared" si="4"/>
        <v>0</v>
      </c>
      <c r="J12" s="642">
        <f t="shared" si="4"/>
        <v>0</v>
      </c>
      <c r="K12" s="642">
        <f t="shared" si="4"/>
        <v>0</v>
      </c>
      <c r="L12" s="642">
        <f t="shared" si="4"/>
        <v>0</v>
      </c>
      <c r="M12" s="642">
        <f t="shared" si="4"/>
        <v>0</v>
      </c>
      <c r="N12" s="642">
        <f t="shared" si="4"/>
        <v>0</v>
      </c>
      <c r="O12" s="642">
        <f t="shared" si="4"/>
        <v>0</v>
      </c>
      <c r="P12" s="642">
        <f t="shared" si="4"/>
        <v>0</v>
      </c>
      <c r="Q12" s="642">
        <f t="shared" si="4"/>
        <v>0</v>
      </c>
      <c r="R12" s="642">
        <f t="shared" si="4"/>
        <v>0</v>
      </c>
      <c r="S12" s="642">
        <f t="shared" si="4"/>
        <v>0</v>
      </c>
      <c r="T12" s="642">
        <f t="shared" si="4"/>
        <v>0</v>
      </c>
      <c r="U12" s="642">
        <f t="shared" si="4"/>
        <v>0</v>
      </c>
      <c r="V12" s="642">
        <f t="shared" si="4"/>
        <v>0</v>
      </c>
      <c r="W12" s="642">
        <f t="shared" si="4"/>
        <v>0</v>
      </c>
      <c r="X12" s="642">
        <f t="shared" si="4"/>
        <v>0</v>
      </c>
      <c r="Y12" s="642">
        <f t="shared" si="4"/>
        <v>0</v>
      </c>
      <c r="Z12" s="642">
        <f t="shared" si="4"/>
        <v>0</v>
      </c>
      <c r="AA12" s="642">
        <f t="shared" si="4"/>
        <v>0</v>
      </c>
      <c r="AB12" s="642">
        <f t="shared" si="4"/>
        <v>0</v>
      </c>
      <c r="AC12" s="642">
        <f t="shared" si="4"/>
        <v>0</v>
      </c>
      <c r="AD12" s="642">
        <f t="shared" si="4"/>
        <v>0</v>
      </c>
      <c r="AE12" s="642">
        <f t="shared" si="4"/>
        <v>0</v>
      </c>
      <c r="AF12" s="642">
        <f t="shared" si="4"/>
        <v>0</v>
      </c>
      <c r="AG12" s="642">
        <f t="shared" si="4"/>
        <v>0</v>
      </c>
      <c r="AH12" s="642">
        <f t="shared" si="4"/>
        <v>3646.6501354450579</v>
      </c>
      <c r="AI12" s="642">
        <f t="shared" si="4"/>
        <v>3470.5144661344279</v>
      </c>
      <c r="AJ12" s="642">
        <f t="shared" si="4"/>
        <v>3404.7050570289221</v>
      </c>
      <c r="AK12" s="642">
        <f t="shared" si="4"/>
        <v>3904.7522089441027</v>
      </c>
      <c r="AL12" s="642">
        <f t="shared" si="4"/>
        <v>3703.1353795858031</v>
      </c>
      <c r="AM12" s="642">
        <f t="shared" si="4"/>
        <v>3700.2383822455618</v>
      </c>
      <c r="AN12" s="642">
        <f t="shared" si="4"/>
        <v>4219.8344567845115</v>
      </c>
      <c r="AO12" s="642">
        <f t="shared" si="4"/>
        <v>4614.45494069697</v>
      </c>
      <c r="AP12" s="642">
        <f t="shared" si="4"/>
        <v>4715.7144002770892</v>
      </c>
      <c r="AQ12" s="642">
        <f t="shared" si="4"/>
        <v>4810.8457477530019</v>
      </c>
      <c r="AR12" s="642">
        <f t="shared" si="4"/>
        <v>5305.3302090773468</v>
      </c>
      <c r="AS12" s="642">
        <f t="shared" si="4"/>
        <v>5427.6067238153773</v>
      </c>
      <c r="AT12" s="642">
        <f t="shared" si="4"/>
        <v>5630.6716457169614</v>
      </c>
      <c r="AU12" s="642">
        <f t="shared" si="4"/>
        <v>6354.5381815455703</v>
      </c>
      <c r="AV12" s="642">
        <f t="shared" si="4"/>
        <v>8360.266804388355</v>
      </c>
      <c r="AW12" s="642">
        <f t="shared" si="4"/>
        <v>8589.0338503211842</v>
      </c>
      <c r="AX12" s="642">
        <f t="shared" si="4"/>
        <v>8513.2196895660891</v>
      </c>
      <c r="AY12" s="642">
        <f t="shared" si="4"/>
        <v>8083.6367114672876</v>
      </c>
      <c r="AZ12" s="642">
        <f t="shared" si="4"/>
        <v>7672.3240567428511</v>
      </c>
      <c r="BA12" s="642">
        <f t="shared" si="4"/>
        <v>7568.259712991864</v>
      </c>
      <c r="BB12" s="642">
        <f t="shared" si="4"/>
        <v>7158.7601547022205</v>
      </c>
      <c r="BC12" s="642">
        <f t="shared" si="4"/>
        <v>7387.8598259146002</v>
      </c>
      <c r="BD12" s="642">
        <f t="shared" si="4"/>
        <v>7930.7078376759873</v>
      </c>
      <c r="BE12" s="642">
        <f t="shared" si="4"/>
        <v>8517.2027938210194</v>
      </c>
      <c r="BF12" s="642">
        <f t="shared" si="4"/>
        <v>8341.8798410059881</v>
      </c>
      <c r="BG12" s="642">
        <f t="shared" si="4"/>
        <v>8808.8760669426083</v>
      </c>
      <c r="BH12" s="642">
        <f t="shared" si="4"/>
        <v>10754.647176335022</v>
      </c>
      <c r="BI12" s="642">
        <f t="shared" si="4"/>
        <v>11169.452532328123</v>
      </c>
      <c r="BJ12" s="642">
        <f t="shared" si="4"/>
        <v>11586.86563482525</v>
      </c>
      <c r="BK12" s="642">
        <f t="shared" si="4"/>
        <v>12182.391209681527</v>
      </c>
      <c r="BL12" s="642">
        <f t="shared" si="4"/>
        <v>12277.617323905119</v>
      </c>
      <c r="BM12" s="642">
        <f t="shared" si="4"/>
        <v>12792.106254711463</v>
      </c>
      <c r="BN12" s="642">
        <f t="shared" si="4"/>
        <v>12604.138708959694</v>
      </c>
      <c r="BO12" s="642">
        <f t="shared" si="4"/>
        <v>12056.207117616039</v>
      </c>
      <c r="BP12" s="642">
        <f t="shared" ref="BP12:CH12" si="5">SUM(BP13,BP16,BP17)</f>
        <v>11054.108304362482</v>
      </c>
      <c r="BQ12" s="642">
        <f t="shared" si="5"/>
        <v>10152.151863861713</v>
      </c>
      <c r="BR12" s="642">
        <f t="shared" si="5"/>
        <v>9348.9308812210202</v>
      </c>
      <c r="BS12" s="642">
        <f t="shared" si="5"/>
        <v>8582.261175567879</v>
      </c>
      <c r="BT12" s="642">
        <f t="shared" si="5"/>
        <v>7841.7892709325015</v>
      </c>
      <c r="BU12" s="642">
        <f t="shared" si="5"/>
        <v>7336.5147287712944</v>
      </c>
      <c r="BV12" s="642">
        <f t="shared" si="5"/>
        <v>6868.6364091589394</v>
      </c>
      <c r="BW12" s="642">
        <f t="shared" si="5"/>
        <v>6589.2175805165562</v>
      </c>
      <c r="BX12" s="642">
        <f t="shared" si="5"/>
        <v>6274.4080037078384</v>
      </c>
      <c r="BY12" s="642">
        <f t="shared" si="5"/>
        <v>5967.4652010488835</v>
      </c>
      <c r="BZ12" s="642">
        <f t="shared" si="5"/>
        <v>5691.9422045295605</v>
      </c>
      <c r="CA12" s="642">
        <f t="shared" si="5"/>
        <v>5989.2182676858429</v>
      </c>
      <c r="CB12" s="642">
        <f t="shared" si="5"/>
        <v>6326.6761790722658</v>
      </c>
      <c r="CC12" s="642">
        <f t="shared" si="5"/>
        <v>6267.7146482597409</v>
      </c>
      <c r="CD12" s="642">
        <f t="shared" si="5"/>
        <v>6054.9002856464604</v>
      </c>
      <c r="CE12" s="642">
        <f t="shared" si="5"/>
        <v>5798.7001151184977</v>
      </c>
      <c r="CF12" s="642">
        <f t="shared" si="5"/>
        <v>5569.2608592570232</v>
      </c>
      <c r="CG12" s="642">
        <f t="shared" si="5"/>
        <v>5513.5606041841138</v>
      </c>
      <c r="CH12" s="654">
        <f t="shared" si="5"/>
        <v>5394.9197218797444</v>
      </c>
    </row>
    <row r="13" spans="1:86" ht="24" customHeight="1" x14ac:dyDescent="0.25">
      <c r="B13" s="72" t="s">
        <v>956</v>
      </c>
      <c r="C13" s="51"/>
      <c r="D13" s="645">
        <f t="shared" ref="D13:BO13" si="6">SUM(D14:D15)</f>
        <v>0</v>
      </c>
      <c r="E13" s="645">
        <f t="shared" si="6"/>
        <v>0</v>
      </c>
      <c r="F13" s="645">
        <f t="shared" si="6"/>
        <v>0</v>
      </c>
      <c r="G13" s="645">
        <f t="shared" si="6"/>
        <v>0</v>
      </c>
      <c r="H13" s="645">
        <f t="shared" si="6"/>
        <v>0</v>
      </c>
      <c r="I13" s="645">
        <f t="shared" si="6"/>
        <v>0</v>
      </c>
      <c r="J13" s="645">
        <f t="shared" si="6"/>
        <v>0</v>
      </c>
      <c r="K13" s="645">
        <f t="shared" si="6"/>
        <v>0</v>
      </c>
      <c r="L13" s="645">
        <f t="shared" si="6"/>
        <v>0</v>
      </c>
      <c r="M13" s="645">
        <f t="shared" si="6"/>
        <v>0</v>
      </c>
      <c r="N13" s="645">
        <f t="shared" si="6"/>
        <v>0</v>
      </c>
      <c r="O13" s="645">
        <f t="shared" si="6"/>
        <v>0</v>
      </c>
      <c r="P13" s="645">
        <f t="shared" si="6"/>
        <v>0</v>
      </c>
      <c r="Q13" s="645">
        <f t="shared" si="6"/>
        <v>0</v>
      </c>
      <c r="R13" s="645">
        <f t="shared" si="6"/>
        <v>0</v>
      </c>
      <c r="S13" s="645">
        <f t="shared" si="6"/>
        <v>0</v>
      </c>
      <c r="T13" s="645">
        <f t="shared" si="6"/>
        <v>0</v>
      </c>
      <c r="U13" s="645">
        <f t="shared" si="6"/>
        <v>0</v>
      </c>
      <c r="V13" s="645">
        <f t="shared" si="6"/>
        <v>0</v>
      </c>
      <c r="W13" s="645">
        <f t="shared" si="6"/>
        <v>0</v>
      </c>
      <c r="X13" s="645">
        <f t="shared" si="6"/>
        <v>0</v>
      </c>
      <c r="Y13" s="645">
        <f t="shared" si="6"/>
        <v>0</v>
      </c>
      <c r="Z13" s="645">
        <f t="shared" si="6"/>
        <v>0</v>
      </c>
      <c r="AA13" s="645">
        <f t="shared" si="6"/>
        <v>0</v>
      </c>
      <c r="AB13" s="645">
        <f t="shared" si="6"/>
        <v>0</v>
      </c>
      <c r="AC13" s="645">
        <f t="shared" si="6"/>
        <v>0</v>
      </c>
      <c r="AD13" s="645">
        <f t="shared" si="6"/>
        <v>0</v>
      </c>
      <c r="AE13" s="645">
        <f t="shared" si="6"/>
        <v>0</v>
      </c>
      <c r="AF13" s="645">
        <f t="shared" si="6"/>
        <v>0</v>
      </c>
      <c r="AG13" s="645">
        <f t="shared" si="6"/>
        <v>0</v>
      </c>
      <c r="AH13" s="645">
        <f t="shared" si="6"/>
        <v>0</v>
      </c>
      <c r="AI13" s="645">
        <f t="shared" si="6"/>
        <v>0</v>
      </c>
      <c r="AJ13" s="645">
        <f t="shared" si="6"/>
        <v>0</v>
      </c>
      <c r="AK13" s="645">
        <f t="shared" si="6"/>
        <v>0</v>
      </c>
      <c r="AL13" s="645">
        <f t="shared" si="6"/>
        <v>0</v>
      </c>
      <c r="AM13" s="645">
        <f t="shared" si="6"/>
        <v>0</v>
      </c>
      <c r="AN13" s="645">
        <f t="shared" si="6"/>
        <v>0</v>
      </c>
      <c r="AO13" s="645">
        <f t="shared" si="6"/>
        <v>0</v>
      </c>
      <c r="AP13" s="645">
        <f t="shared" si="6"/>
        <v>0</v>
      </c>
      <c r="AQ13" s="645">
        <f t="shared" si="6"/>
        <v>0</v>
      </c>
      <c r="AR13" s="645">
        <f t="shared" si="6"/>
        <v>0</v>
      </c>
      <c r="AS13" s="645">
        <f t="shared" si="6"/>
        <v>0</v>
      </c>
      <c r="AT13" s="645">
        <f t="shared" si="6"/>
        <v>0</v>
      </c>
      <c r="AU13" s="645">
        <f t="shared" si="6"/>
        <v>0</v>
      </c>
      <c r="AV13" s="645">
        <f t="shared" si="6"/>
        <v>0</v>
      </c>
      <c r="AW13" s="645">
        <f t="shared" si="6"/>
        <v>0</v>
      </c>
      <c r="AX13" s="645">
        <f t="shared" si="6"/>
        <v>0</v>
      </c>
      <c r="AY13" s="645">
        <f t="shared" si="6"/>
        <v>0</v>
      </c>
      <c r="AZ13" s="645">
        <f t="shared" si="6"/>
        <v>0</v>
      </c>
      <c r="BA13" s="645">
        <f t="shared" si="6"/>
        <v>0</v>
      </c>
      <c r="BB13" s="645">
        <f t="shared" si="6"/>
        <v>0</v>
      </c>
      <c r="BC13" s="645">
        <f t="shared" si="6"/>
        <v>0</v>
      </c>
      <c r="BD13" s="645">
        <f t="shared" si="6"/>
        <v>0</v>
      </c>
      <c r="BE13" s="645">
        <f t="shared" si="6"/>
        <v>0</v>
      </c>
      <c r="BF13" s="645">
        <f t="shared" si="6"/>
        <v>0</v>
      </c>
      <c r="BG13" s="645">
        <f t="shared" si="6"/>
        <v>4241.9413752171249</v>
      </c>
      <c r="BH13" s="645">
        <f t="shared" si="6"/>
        <v>10527.719757563014</v>
      </c>
      <c r="BI13" s="645">
        <f t="shared" si="6"/>
        <v>11028.241823567238</v>
      </c>
      <c r="BJ13" s="645">
        <f t="shared" si="6"/>
        <v>11443.28444129856</v>
      </c>
      <c r="BK13" s="645">
        <f t="shared" si="6"/>
        <v>12038.464789600101</v>
      </c>
      <c r="BL13" s="645">
        <f t="shared" si="6"/>
        <v>12135.521177009443</v>
      </c>
      <c r="BM13" s="645">
        <f t="shared" si="6"/>
        <v>12642.427687373605</v>
      </c>
      <c r="BN13" s="645">
        <f t="shared" si="6"/>
        <v>12604.138708959694</v>
      </c>
      <c r="BO13" s="645">
        <f t="shared" si="6"/>
        <v>12056.207117616039</v>
      </c>
      <c r="BP13" s="645">
        <f t="shared" ref="BP13:CH13" si="7">SUM(BP14:BP15)</f>
        <v>11054.108304362482</v>
      </c>
      <c r="BQ13" s="645">
        <f t="shared" si="7"/>
        <v>10152.151863861713</v>
      </c>
      <c r="BR13" s="645">
        <f t="shared" si="7"/>
        <v>9348.9308812210202</v>
      </c>
      <c r="BS13" s="645">
        <f t="shared" si="7"/>
        <v>8582.261175567879</v>
      </c>
      <c r="BT13" s="645">
        <f t="shared" si="7"/>
        <v>7841.7892709325015</v>
      </c>
      <c r="BU13" s="645">
        <f t="shared" si="7"/>
        <v>7336.5147287712944</v>
      </c>
      <c r="BV13" s="645">
        <f t="shared" si="7"/>
        <v>6868.6364091589394</v>
      </c>
      <c r="BW13" s="645">
        <f t="shared" si="7"/>
        <v>6589.2175805165562</v>
      </c>
      <c r="BX13" s="645">
        <f t="shared" si="7"/>
        <v>6274.4080037078384</v>
      </c>
      <c r="BY13" s="645">
        <f t="shared" si="7"/>
        <v>5967.4652010488835</v>
      </c>
      <c r="BZ13" s="645">
        <f t="shared" si="7"/>
        <v>5691.9422045295605</v>
      </c>
      <c r="CA13" s="645">
        <f t="shared" si="7"/>
        <v>5989.2182676858429</v>
      </c>
      <c r="CB13" s="645">
        <f t="shared" si="7"/>
        <v>6326.6761790722658</v>
      </c>
      <c r="CC13" s="645">
        <f t="shared" si="7"/>
        <v>6267.7146482597409</v>
      </c>
      <c r="CD13" s="645">
        <f t="shared" si="7"/>
        <v>6054.9002856464604</v>
      </c>
      <c r="CE13" s="645">
        <f t="shared" si="7"/>
        <v>5798.7001151184977</v>
      </c>
      <c r="CF13" s="645">
        <f t="shared" si="7"/>
        <v>5569.2608592570232</v>
      </c>
      <c r="CG13" s="645">
        <f t="shared" si="7"/>
        <v>5513.5606041841138</v>
      </c>
      <c r="CH13" s="646">
        <f t="shared" si="7"/>
        <v>5394.9197218797444</v>
      </c>
    </row>
    <row r="14" spans="1:86" x14ac:dyDescent="0.25">
      <c r="B14" s="238" t="s">
        <v>957</v>
      </c>
      <c r="C14" s="72"/>
      <c r="D14" s="645">
        <v>0</v>
      </c>
      <c r="E14" s="645">
        <v>0</v>
      </c>
      <c r="F14" s="645">
        <v>0</v>
      </c>
      <c r="G14" s="645">
        <v>0</v>
      </c>
      <c r="H14" s="645">
        <v>0</v>
      </c>
      <c r="I14" s="645">
        <v>0</v>
      </c>
      <c r="J14" s="645">
        <v>0</v>
      </c>
      <c r="K14" s="645">
        <v>0</v>
      </c>
      <c r="L14" s="645">
        <v>0</v>
      </c>
      <c r="M14" s="645">
        <v>0</v>
      </c>
      <c r="N14" s="645">
        <v>0</v>
      </c>
      <c r="O14" s="645">
        <v>0</v>
      </c>
      <c r="P14" s="645">
        <v>0</v>
      </c>
      <c r="Q14" s="645">
        <v>0</v>
      </c>
      <c r="R14" s="645">
        <v>0</v>
      </c>
      <c r="S14" s="645">
        <v>0</v>
      </c>
      <c r="T14" s="645">
        <v>0</v>
      </c>
      <c r="U14" s="645">
        <v>0</v>
      </c>
      <c r="V14" s="645">
        <v>0</v>
      </c>
      <c r="W14" s="645">
        <v>0</v>
      </c>
      <c r="X14" s="645">
        <v>0</v>
      </c>
      <c r="Y14" s="645">
        <v>0</v>
      </c>
      <c r="Z14" s="645">
        <v>0</v>
      </c>
      <c r="AA14" s="645">
        <v>0</v>
      </c>
      <c r="AB14" s="645">
        <v>0</v>
      </c>
      <c r="AC14" s="645">
        <v>0</v>
      </c>
      <c r="AD14" s="645">
        <v>0</v>
      </c>
      <c r="AE14" s="645">
        <v>0</v>
      </c>
      <c r="AF14" s="645">
        <v>0</v>
      </c>
      <c r="AG14" s="645">
        <v>0</v>
      </c>
      <c r="AH14" s="645">
        <v>0</v>
      </c>
      <c r="AI14" s="645">
        <v>0</v>
      </c>
      <c r="AJ14" s="645">
        <v>0</v>
      </c>
      <c r="AK14" s="645">
        <v>0</v>
      </c>
      <c r="AL14" s="645">
        <v>0</v>
      </c>
      <c r="AM14" s="645">
        <v>0</v>
      </c>
      <c r="AN14" s="645">
        <v>0</v>
      </c>
      <c r="AO14" s="645">
        <v>0</v>
      </c>
      <c r="AP14" s="645">
        <v>0</v>
      </c>
      <c r="AQ14" s="645">
        <v>0</v>
      </c>
      <c r="AR14" s="645">
        <v>0</v>
      </c>
      <c r="AS14" s="645">
        <v>0</v>
      </c>
      <c r="AT14" s="645">
        <v>0</v>
      </c>
      <c r="AU14" s="645">
        <v>0</v>
      </c>
      <c r="AV14" s="645">
        <v>0</v>
      </c>
      <c r="AW14" s="645">
        <v>0</v>
      </c>
      <c r="AX14" s="645">
        <v>0</v>
      </c>
      <c r="AY14" s="645">
        <v>0</v>
      </c>
      <c r="AZ14" s="645">
        <v>0</v>
      </c>
      <c r="BA14" s="645">
        <v>0</v>
      </c>
      <c r="BB14" s="645">
        <v>0</v>
      </c>
      <c r="BC14" s="645">
        <v>0</v>
      </c>
      <c r="BD14" s="645">
        <v>0</v>
      </c>
      <c r="BE14" s="645">
        <v>0</v>
      </c>
      <c r="BF14" s="645">
        <v>0</v>
      </c>
      <c r="BG14" s="645">
        <v>3657.5090335043706</v>
      </c>
      <c r="BH14" s="645">
        <v>8843.9591472653428</v>
      </c>
      <c r="BI14" s="645">
        <v>9307.8203559976973</v>
      </c>
      <c r="BJ14" s="645">
        <v>9592.7984912819975</v>
      </c>
      <c r="BK14" s="645">
        <v>10094.298900728403</v>
      </c>
      <c r="BL14" s="645">
        <v>10224.375461760495</v>
      </c>
      <c r="BM14" s="645">
        <v>10754.641456852605</v>
      </c>
      <c r="BN14" s="645">
        <v>10625.317491607006</v>
      </c>
      <c r="BO14" s="645">
        <v>10195.801205077567</v>
      </c>
      <c r="BP14" s="645">
        <v>9585.657755622613</v>
      </c>
      <c r="BQ14" s="645">
        <v>8838.3631426177308</v>
      </c>
      <c r="BR14" s="645">
        <v>8241.456553660073</v>
      </c>
      <c r="BS14" s="645">
        <v>7703.6619471874865</v>
      </c>
      <c r="BT14" s="645">
        <v>7257.9734854059325</v>
      </c>
      <c r="BU14" s="645">
        <v>6796.4384099307799</v>
      </c>
      <c r="BV14" s="645">
        <v>6323.0340373771733</v>
      </c>
      <c r="BW14" s="645">
        <v>6078.2022358378699</v>
      </c>
      <c r="BX14" s="645">
        <v>5816.0152931221928</v>
      </c>
      <c r="BY14" s="645">
        <v>5545.2846790361837</v>
      </c>
      <c r="BZ14" s="645">
        <v>5298.6701865846553</v>
      </c>
      <c r="CA14" s="645">
        <v>5584.6668175179884</v>
      </c>
      <c r="CB14" s="645">
        <v>5931.9174656496716</v>
      </c>
      <c r="CC14" s="645">
        <v>5903.5220884655919</v>
      </c>
      <c r="CD14" s="645">
        <v>5718.8261350210396</v>
      </c>
      <c r="CE14" s="645">
        <v>5491.4866364634527</v>
      </c>
      <c r="CF14" s="645">
        <v>5288.1483576157734</v>
      </c>
      <c r="CG14" s="645">
        <v>5240.1440372900033</v>
      </c>
      <c r="CH14" s="646">
        <v>5136.9472018986044</v>
      </c>
    </row>
    <row r="15" spans="1:86" x14ac:dyDescent="0.25">
      <c r="A15" s="417"/>
      <c r="B15" s="238" t="s">
        <v>958</v>
      </c>
      <c r="C15" s="72"/>
      <c r="D15" s="645">
        <v>0</v>
      </c>
      <c r="E15" s="645">
        <v>0</v>
      </c>
      <c r="F15" s="645">
        <v>0</v>
      </c>
      <c r="G15" s="645">
        <v>0</v>
      </c>
      <c r="H15" s="645">
        <v>0</v>
      </c>
      <c r="I15" s="645">
        <v>0</v>
      </c>
      <c r="J15" s="645">
        <v>0</v>
      </c>
      <c r="K15" s="645">
        <v>0</v>
      </c>
      <c r="L15" s="645">
        <v>0</v>
      </c>
      <c r="M15" s="645">
        <v>0</v>
      </c>
      <c r="N15" s="645">
        <v>0</v>
      </c>
      <c r="O15" s="645">
        <v>0</v>
      </c>
      <c r="P15" s="645">
        <v>0</v>
      </c>
      <c r="Q15" s="645">
        <v>0</v>
      </c>
      <c r="R15" s="645">
        <v>0</v>
      </c>
      <c r="S15" s="645">
        <v>0</v>
      </c>
      <c r="T15" s="645">
        <v>0</v>
      </c>
      <c r="U15" s="645">
        <v>0</v>
      </c>
      <c r="V15" s="645">
        <v>0</v>
      </c>
      <c r="W15" s="645">
        <v>0</v>
      </c>
      <c r="X15" s="645">
        <v>0</v>
      </c>
      <c r="Y15" s="645">
        <v>0</v>
      </c>
      <c r="Z15" s="645">
        <v>0</v>
      </c>
      <c r="AA15" s="645">
        <v>0</v>
      </c>
      <c r="AB15" s="645">
        <v>0</v>
      </c>
      <c r="AC15" s="645">
        <v>0</v>
      </c>
      <c r="AD15" s="645">
        <v>0</v>
      </c>
      <c r="AE15" s="645">
        <v>0</v>
      </c>
      <c r="AF15" s="645">
        <v>0</v>
      </c>
      <c r="AG15" s="645">
        <v>0</v>
      </c>
      <c r="AH15" s="645">
        <v>0</v>
      </c>
      <c r="AI15" s="645">
        <v>0</v>
      </c>
      <c r="AJ15" s="645">
        <v>0</v>
      </c>
      <c r="AK15" s="645">
        <v>0</v>
      </c>
      <c r="AL15" s="645">
        <v>0</v>
      </c>
      <c r="AM15" s="645">
        <v>0</v>
      </c>
      <c r="AN15" s="645">
        <v>0</v>
      </c>
      <c r="AO15" s="645">
        <v>0</v>
      </c>
      <c r="AP15" s="645">
        <v>0</v>
      </c>
      <c r="AQ15" s="645">
        <v>0</v>
      </c>
      <c r="AR15" s="645">
        <v>0</v>
      </c>
      <c r="AS15" s="645">
        <v>0</v>
      </c>
      <c r="AT15" s="645">
        <v>0</v>
      </c>
      <c r="AU15" s="645">
        <v>0</v>
      </c>
      <c r="AV15" s="645">
        <v>0</v>
      </c>
      <c r="AW15" s="645">
        <v>0</v>
      </c>
      <c r="AX15" s="645">
        <v>0</v>
      </c>
      <c r="AY15" s="645">
        <v>0</v>
      </c>
      <c r="AZ15" s="645">
        <v>0</v>
      </c>
      <c r="BA15" s="645">
        <v>0</v>
      </c>
      <c r="BB15" s="645">
        <v>0</v>
      </c>
      <c r="BC15" s="645">
        <v>0</v>
      </c>
      <c r="BD15" s="645">
        <v>0</v>
      </c>
      <c r="BE15" s="645">
        <v>0</v>
      </c>
      <c r="BF15" s="645">
        <v>0</v>
      </c>
      <c r="BG15" s="645">
        <v>584.43234171275424</v>
      </c>
      <c r="BH15" s="645">
        <v>1683.7606102976722</v>
      </c>
      <c r="BI15" s="645">
        <v>1720.4214675695409</v>
      </c>
      <c r="BJ15" s="645">
        <v>1850.4859500165624</v>
      </c>
      <c r="BK15" s="645">
        <v>1944.1658888716977</v>
      </c>
      <c r="BL15" s="645">
        <v>1911.145715248947</v>
      </c>
      <c r="BM15" s="645">
        <v>1887.7862305210003</v>
      </c>
      <c r="BN15" s="645">
        <v>1978.8212173526877</v>
      </c>
      <c r="BO15" s="645">
        <v>1860.405912538472</v>
      </c>
      <c r="BP15" s="645">
        <v>1468.4505487398692</v>
      </c>
      <c r="BQ15" s="645">
        <v>1313.7887212439823</v>
      </c>
      <c r="BR15" s="645">
        <v>1107.4743275609471</v>
      </c>
      <c r="BS15" s="645">
        <v>878.59922838039245</v>
      </c>
      <c r="BT15" s="645">
        <v>583.81578552656902</v>
      </c>
      <c r="BU15" s="645">
        <v>540.07631884051409</v>
      </c>
      <c r="BV15" s="645">
        <v>545.60237178176646</v>
      </c>
      <c r="BW15" s="645">
        <v>511.01534467868657</v>
      </c>
      <c r="BX15" s="645">
        <v>458.39271058564543</v>
      </c>
      <c r="BY15" s="645">
        <v>422.18052201270012</v>
      </c>
      <c r="BZ15" s="645">
        <v>393.27201794490543</v>
      </c>
      <c r="CA15" s="645">
        <v>404.551450167854</v>
      </c>
      <c r="CB15" s="645">
        <v>394.75871342259444</v>
      </c>
      <c r="CC15" s="645">
        <v>364.19255979414902</v>
      </c>
      <c r="CD15" s="645">
        <v>336.07415062542083</v>
      </c>
      <c r="CE15" s="645">
        <v>307.21347865504515</v>
      </c>
      <c r="CF15" s="645">
        <v>281.11250164124982</v>
      </c>
      <c r="CG15" s="645">
        <v>273.41656689411019</v>
      </c>
      <c r="CH15" s="646">
        <v>257.97251998114012</v>
      </c>
    </row>
    <row r="16" spans="1:86" ht="30" x14ac:dyDescent="0.25">
      <c r="A16" s="417"/>
      <c r="B16" s="626" t="s">
        <v>959</v>
      </c>
      <c r="C16" s="72"/>
      <c r="D16" s="645">
        <v>0</v>
      </c>
      <c r="E16" s="645">
        <v>0</v>
      </c>
      <c r="F16" s="645">
        <v>0</v>
      </c>
      <c r="G16" s="645">
        <v>0</v>
      </c>
      <c r="H16" s="645">
        <v>0</v>
      </c>
      <c r="I16" s="645">
        <v>0</v>
      </c>
      <c r="J16" s="645">
        <v>0</v>
      </c>
      <c r="K16" s="645">
        <v>0</v>
      </c>
      <c r="L16" s="645">
        <v>0</v>
      </c>
      <c r="M16" s="645">
        <v>0</v>
      </c>
      <c r="N16" s="645">
        <v>0</v>
      </c>
      <c r="O16" s="645">
        <v>0</v>
      </c>
      <c r="P16" s="645">
        <v>0</v>
      </c>
      <c r="Q16" s="645">
        <v>0</v>
      </c>
      <c r="R16" s="645">
        <v>0</v>
      </c>
      <c r="S16" s="645">
        <v>0</v>
      </c>
      <c r="T16" s="645">
        <v>0</v>
      </c>
      <c r="U16" s="645">
        <v>0</v>
      </c>
      <c r="V16" s="645">
        <v>0</v>
      </c>
      <c r="W16" s="645">
        <v>0</v>
      </c>
      <c r="X16" s="645">
        <v>0</v>
      </c>
      <c r="Y16" s="645">
        <v>0</v>
      </c>
      <c r="Z16" s="645">
        <v>0</v>
      </c>
      <c r="AA16" s="645">
        <v>0</v>
      </c>
      <c r="AB16" s="645">
        <v>0</v>
      </c>
      <c r="AC16" s="645">
        <v>0</v>
      </c>
      <c r="AD16" s="645">
        <v>0</v>
      </c>
      <c r="AE16" s="645">
        <v>0</v>
      </c>
      <c r="AF16" s="645">
        <v>0</v>
      </c>
      <c r="AG16" s="645">
        <v>0</v>
      </c>
      <c r="AH16" s="645">
        <v>0</v>
      </c>
      <c r="AI16" s="645">
        <v>0</v>
      </c>
      <c r="AJ16" s="645">
        <v>0</v>
      </c>
      <c r="AK16" s="645">
        <v>0</v>
      </c>
      <c r="AL16" s="645">
        <v>0</v>
      </c>
      <c r="AM16" s="645">
        <v>0</v>
      </c>
      <c r="AN16" s="645">
        <v>0</v>
      </c>
      <c r="AO16" s="645">
        <v>0</v>
      </c>
      <c r="AP16" s="645">
        <v>0</v>
      </c>
      <c r="AQ16" s="645">
        <v>0</v>
      </c>
      <c r="AR16" s="645">
        <v>5305.3302090773468</v>
      </c>
      <c r="AS16" s="645">
        <v>5427.6067238153773</v>
      </c>
      <c r="AT16" s="645">
        <v>5630.6716457169614</v>
      </c>
      <c r="AU16" s="645">
        <v>6354.5381815455703</v>
      </c>
      <c r="AV16" s="645">
        <v>8360.266804388355</v>
      </c>
      <c r="AW16" s="645">
        <v>8589.0338503211842</v>
      </c>
      <c r="AX16" s="645">
        <v>8513.2196895660891</v>
      </c>
      <c r="AY16" s="645">
        <v>8083.6367114672876</v>
      </c>
      <c r="AZ16" s="645">
        <v>7672.3240567428511</v>
      </c>
      <c r="BA16" s="645">
        <v>7568.259712991864</v>
      </c>
      <c r="BB16" s="645">
        <v>7158.7601547022205</v>
      </c>
      <c r="BC16" s="645">
        <v>7387.8598259146002</v>
      </c>
      <c r="BD16" s="645">
        <v>7930.7078376759873</v>
      </c>
      <c r="BE16" s="645">
        <v>8517.2027938210194</v>
      </c>
      <c r="BF16" s="645">
        <v>8341.8798410059881</v>
      </c>
      <c r="BG16" s="645">
        <v>4566.9346917254825</v>
      </c>
      <c r="BH16" s="645">
        <v>226.92741877200694</v>
      </c>
      <c r="BI16" s="645">
        <v>141.21070876088538</v>
      </c>
      <c r="BJ16" s="645">
        <v>143.58119352669061</v>
      </c>
      <c r="BK16" s="645">
        <v>143.92642008142732</v>
      </c>
      <c r="BL16" s="645">
        <v>142.09614689567579</v>
      </c>
      <c r="BM16" s="645">
        <v>149.67856733785888</v>
      </c>
      <c r="BN16" s="645">
        <v>0</v>
      </c>
      <c r="BO16" s="645">
        <v>0</v>
      </c>
      <c r="BP16" s="645">
        <v>0</v>
      </c>
      <c r="BQ16" s="645">
        <v>0</v>
      </c>
      <c r="BR16" s="645">
        <v>0</v>
      </c>
      <c r="BS16" s="645">
        <v>0</v>
      </c>
      <c r="BT16" s="645">
        <v>0</v>
      </c>
      <c r="BU16" s="645">
        <v>0</v>
      </c>
      <c r="BV16" s="645">
        <v>0</v>
      </c>
      <c r="BW16" s="645">
        <v>0</v>
      </c>
      <c r="BX16" s="645">
        <v>0</v>
      </c>
      <c r="BY16" s="645">
        <v>0</v>
      </c>
      <c r="BZ16" s="645">
        <v>0</v>
      </c>
      <c r="CA16" s="645">
        <v>0</v>
      </c>
      <c r="CB16" s="645">
        <v>0</v>
      </c>
      <c r="CC16" s="645">
        <v>0</v>
      </c>
      <c r="CD16" s="645">
        <v>0</v>
      </c>
      <c r="CE16" s="645">
        <v>0</v>
      </c>
      <c r="CF16" s="645">
        <v>0</v>
      </c>
      <c r="CG16" s="645">
        <v>0</v>
      </c>
      <c r="CH16" s="468">
        <v>0</v>
      </c>
    </row>
    <row r="17" spans="1:86" s="649" customFormat="1" ht="35.25" customHeight="1" thickBot="1" x14ac:dyDescent="0.3">
      <c r="B17" s="655" t="s">
        <v>960</v>
      </c>
      <c r="C17" s="650"/>
      <c r="D17" s="651">
        <v>0</v>
      </c>
      <c r="E17" s="651">
        <v>0</v>
      </c>
      <c r="F17" s="651">
        <v>0</v>
      </c>
      <c r="G17" s="651">
        <v>0</v>
      </c>
      <c r="H17" s="651">
        <v>0</v>
      </c>
      <c r="I17" s="651">
        <v>0</v>
      </c>
      <c r="J17" s="651">
        <v>0</v>
      </c>
      <c r="K17" s="651">
        <v>0</v>
      </c>
      <c r="L17" s="651">
        <v>0</v>
      </c>
      <c r="M17" s="651">
        <v>0</v>
      </c>
      <c r="N17" s="651">
        <v>0</v>
      </c>
      <c r="O17" s="651">
        <v>0</v>
      </c>
      <c r="P17" s="651">
        <v>0</v>
      </c>
      <c r="Q17" s="651">
        <v>0</v>
      </c>
      <c r="R17" s="651">
        <v>0</v>
      </c>
      <c r="S17" s="651">
        <v>0</v>
      </c>
      <c r="T17" s="651">
        <v>0</v>
      </c>
      <c r="U17" s="651">
        <v>0</v>
      </c>
      <c r="V17" s="651">
        <v>0</v>
      </c>
      <c r="W17" s="651">
        <v>0</v>
      </c>
      <c r="X17" s="651">
        <v>0</v>
      </c>
      <c r="Y17" s="651">
        <v>0</v>
      </c>
      <c r="Z17" s="651">
        <v>0</v>
      </c>
      <c r="AA17" s="651">
        <v>0</v>
      </c>
      <c r="AB17" s="651">
        <v>0</v>
      </c>
      <c r="AC17" s="651">
        <v>0</v>
      </c>
      <c r="AD17" s="651">
        <v>0</v>
      </c>
      <c r="AE17" s="651">
        <v>0</v>
      </c>
      <c r="AF17" s="651">
        <v>0</v>
      </c>
      <c r="AG17" s="651">
        <v>0</v>
      </c>
      <c r="AH17" s="651">
        <v>3646.6501354450579</v>
      </c>
      <c r="AI17" s="651">
        <v>3470.5144661344279</v>
      </c>
      <c r="AJ17" s="651">
        <v>3404.7050570289221</v>
      </c>
      <c r="AK17" s="651">
        <v>3904.7522089441027</v>
      </c>
      <c r="AL17" s="651">
        <v>3703.1353795858031</v>
      </c>
      <c r="AM17" s="651">
        <v>3700.2383822455618</v>
      </c>
      <c r="AN17" s="651">
        <v>4219.8344567845115</v>
      </c>
      <c r="AO17" s="651">
        <v>4614.45494069697</v>
      </c>
      <c r="AP17" s="651">
        <v>4715.7144002770892</v>
      </c>
      <c r="AQ17" s="651">
        <v>4810.8457477530019</v>
      </c>
      <c r="AR17" s="651">
        <v>0</v>
      </c>
      <c r="AS17" s="651">
        <v>0</v>
      </c>
      <c r="AT17" s="651">
        <v>0</v>
      </c>
      <c r="AU17" s="651">
        <v>0</v>
      </c>
      <c r="AV17" s="651">
        <v>0</v>
      </c>
      <c r="AW17" s="651">
        <v>0</v>
      </c>
      <c r="AX17" s="651">
        <v>0</v>
      </c>
      <c r="AY17" s="651">
        <v>0</v>
      </c>
      <c r="AZ17" s="651">
        <v>0</v>
      </c>
      <c r="BA17" s="651">
        <v>0</v>
      </c>
      <c r="BB17" s="651">
        <v>0</v>
      </c>
      <c r="BC17" s="651">
        <v>0</v>
      </c>
      <c r="BD17" s="651">
        <v>0</v>
      </c>
      <c r="BE17" s="651">
        <v>0</v>
      </c>
      <c r="BF17" s="651">
        <v>0</v>
      </c>
      <c r="BG17" s="651">
        <v>0</v>
      </c>
      <c r="BH17" s="651">
        <v>0</v>
      </c>
      <c r="BI17" s="651">
        <v>0</v>
      </c>
      <c r="BJ17" s="651">
        <v>0</v>
      </c>
      <c r="BK17" s="651">
        <v>0</v>
      </c>
      <c r="BL17" s="651">
        <v>0</v>
      </c>
      <c r="BM17" s="651">
        <v>0</v>
      </c>
      <c r="BN17" s="651">
        <v>0</v>
      </c>
      <c r="BO17" s="651">
        <v>0</v>
      </c>
      <c r="BP17" s="651">
        <v>0</v>
      </c>
      <c r="BQ17" s="651">
        <v>0</v>
      </c>
      <c r="BR17" s="651">
        <v>0</v>
      </c>
      <c r="BS17" s="651">
        <v>0</v>
      </c>
      <c r="BT17" s="651">
        <v>0</v>
      </c>
      <c r="BU17" s="651">
        <v>0</v>
      </c>
      <c r="BV17" s="651">
        <v>0</v>
      </c>
      <c r="BW17" s="651">
        <v>0</v>
      </c>
      <c r="BX17" s="651">
        <v>0</v>
      </c>
      <c r="BY17" s="651">
        <v>0</v>
      </c>
      <c r="BZ17" s="651">
        <v>0</v>
      </c>
      <c r="CA17" s="651">
        <v>0</v>
      </c>
      <c r="CB17" s="651">
        <v>0</v>
      </c>
      <c r="CC17" s="651">
        <v>0</v>
      </c>
      <c r="CD17" s="651">
        <v>0</v>
      </c>
      <c r="CE17" s="651">
        <v>0</v>
      </c>
      <c r="CF17" s="651">
        <v>0</v>
      </c>
      <c r="CG17" s="651">
        <v>0</v>
      </c>
      <c r="CH17" s="652">
        <v>0</v>
      </c>
    </row>
    <row r="18" spans="1:86" ht="39.75" customHeight="1" x14ac:dyDescent="0.3">
      <c r="A18" s="490"/>
      <c r="B18" s="475" t="s">
        <v>962</v>
      </c>
      <c r="C18" s="656"/>
      <c r="D18" s="477" t="s">
        <v>680</v>
      </c>
      <c r="E18" s="477" t="s">
        <v>681</v>
      </c>
      <c r="F18" s="477" t="s">
        <v>682</v>
      </c>
      <c r="G18" s="477" t="s">
        <v>683</v>
      </c>
      <c r="H18" s="477" t="s">
        <v>684</v>
      </c>
      <c r="I18" s="477" t="s">
        <v>685</v>
      </c>
      <c r="J18" s="477" t="s">
        <v>686</v>
      </c>
      <c r="K18" s="477" t="s">
        <v>687</v>
      </c>
      <c r="L18" s="477" t="s">
        <v>688</v>
      </c>
      <c r="M18" s="477" t="s">
        <v>689</v>
      </c>
      <c r="N18" s="477" t="s">
        <v>690</v>
      </c>
      <c r="O18" s="477" t="s">
        <v>691</v>
      </c>
      <c r="P18" s="477" t="s">
        <v>692</v>
      </c>
      <c r="Q18" s="477" t="s">
        <v>693</v>
      </c>
      <c r="R18" s="477" t="s">
        <v>694</v>
      </c>
      <c r="S18" s="477" t="s">
        <v>695</v>
      </c>
      <c r="T18" s="477" t="s">
        <v>696</v>
      </c>
      <c r="U18" s="477" t="s">
        <v>697</v>
      </c>
      <c r="V18" s="477" t="s">
        <v>698</v>
      </c>
      <c r="W18" s="477" t="s">
        <v>699</v>
      </c>
      <c r="X18" s="477" t="s">
        <v>700</v>
      </c>
      <c r="Y18" s="477" t="s">
        <v>701</v>
      </c>
      <c r="Z18" s="477" t="s">
        <v>702</v>
      </c>
      <c r="AA18" s="477" t="s">
        <v>703</v>
      </c>
      <c r="AB18" s="477" t="s">
        <v>704</v>
      </c>
      <c r="AC18" s="477" t="s">
        <v>705</v>
      </c>
      <c r="AD18" s="477" t="s">
        <v>706</v>
      </c>
      <c r="AE18" s="477" t="s">
        <v>707</v>
      </c>
      <c r="AF18" s="477" t="s">
        <v>708</v>
      </c>
      <c r="AG18" s="477" t="s">
        <v>709</v>
      </c>
      <c r="AH18" s="477" t="s">
        <v>710</v>
      </c>
      <c r="AI18" s="477" t="s">
        <v>711</v>
      </c>
      <c r="AJ18" s="477" t="s">
        <v>712</v>
      </c>
      <c r="AK18" s="477" t="s">
        <v>713</v>
      </c>
      <c r="AL18" s="477" t="s">
        <v>714</v>
      </c>
      <c r="AM18" s="477" t="s">
        <v>715</v>
      </c>
      <c r="AN18" s="477" t="s">
        <v>716</v>
      </c>
      <c r="AO18" s="477" t="s">
        <v>717</v>
      </c>
      <c r="AP18" s="477" t="s">
        <v>718</v>
      </c>
      <c r="AQ18" s="477" t="s">
        <v>719</v>
      </c>
      <c r="AR18" s="477" t="s">
        <v>720</v>
      </c>
      <c r="AS18" s="477" t="s">
        <v>721</v>
      </c>
      <c r="AT18" s="477" t="s">
        <v>722</v>
      </c>
      <c r="AU18" s="477" t="s">
        <v>723</v>
      </c>
      <c r="AV18" s="477" t="s">
        <v>724</v>
      </c>
      <c r="AW18" s="477" t="s">
        <v>725</v>
      </c>
      <c r="AX18" s="477" t="s">
        <v>726</v>
      </c>
      <c r="AY18" s="477" t="s">
        <v>727</v>
      </c>
      <c r="AZ18" s="477" t="s">
        <v>728</v>
      </c>
      <c r="BA18" s="477" t="s">
        <v>729</v>
      </c>
      <c r="BB18" s="477" t="s">
        <v>730</v>
      </c>
      <c r="BC18" s="477" t="s">
        <v>731</v>
      </c>
      <c r="BD18" s="477" t="s">
        <v>732</v>
      </c>
      <c r="BE18" s="477" t="s">
        <v>733</v>
      </c>
      <c r="BF18" s="477" t="s">
        <v>734</v>
      </c>
      <c r="BG18" s="477" t="s">
        <v>735</v>
      </c>
      <c r="BH18" s="477" t="s">
        <v>736</v>
      </c>
      <c r="BI18" s="477" t="s">
        <v>737</v>
      </c>
      <c r="BJ18" s="477" t="s">
        <v>738</v>
      </c>
      <c r="BK18" s="477" t="s">
        <v>739</v>
      </c>
      <c r="BL18" s="477" t="s">
        <v>740</v>
      </c>
      <c r="BM18" s="477" t="s">
        <v>741</v>
      </c>
      <c r="BN18" s="477" t="s">
        <v>742</v>
      </c>
      <c r="BO18" s="477" t="s">
        <v>743</v>
      </c>
      <c r="BP18" s="477" t="s">
        <v>744</v>
      </c>
      <c r="BQ18" s="477" t="s">
        <v>745</v>
      </c>
      <c r="BR18" s="477" t="s">
        <v>746</v>
      </c>
      <c r="BS18" s="477" t="s">
        <v>747</v>
      </c>
      <c r="BT18" s="477" t="s">
        <v>748</v>
      </c>
      <c r="BU18" s="477" t="s">
        <v>749</v>
      </c>
      <c r="BV18" s="477" t="s">
        <v>750</v>
      </c>
      <c r="BW18" s="477" t="s">
        <v>751</v>
      </c>
      <c r="BX18" s="477" t="s">
        <v>752</v>
      </c>
      <c r="BY18" s="477" t="s">
        <v>753</v>
      </c>
      <c r="BZ18" s="477" t="s">
        <v>754</v>
      </c>
      <c r="CA18" s="477" t="s">
        <v>755</v>
      </c>
      <c r="CB18" s="477" t="s">
        <v>756</v>
      </c>
      <c r="CC18" s="477" t="s">
        <v>757</v>
      </c>
      <c r="CD18" s="477" t="s">
        <v>758</v>
      </c>
      <c r="CE18" s="477" t="s">
        <v>759</v>
      </c>
      <c r="CF18" s="477" t="s">
        <v>760</v>
      </c>
      <c r="CG18" s="477" t="s">
        <v>761</v>
      </c>
      <c r="CH18" s="478" t="s">
        <v>762</v>
      </c>
    </row>
    <row r="19" spans="1:86" ht="26.25" customHeight="1" x14ac:dyDescent="0.3">
      <c r="A19" s="474"/>
      <c r="B19" s="123" t="s">
        <v>955</v>
      </c>
      <c r="D19" s="642">
        <v>0</v>
      </c>
      <c r="E19" s="642">
        <v>0</v>
      </c>
      <c r="F19" s="642">
        <v>0</v>
      </c>
      <c r="G19" s="642">
        <v>0</v>
      </c>
      <c r="H19" s="642">
        <v>0</v>
      </c>
      <c r="I19" s="642">
        <v>0</v>
      </c>
      <c r="J19" s="642">
        <v>0</v>
      </c>
      <c r="K19" s="642">
        <v>0</v>
      </c>
      <c r="L19" s="642">
        <v>0</v>
      </c>
      <c r="M19" s="642">
        <v>0</v>
      </c>
      <c r="N19" s="642">
        <v>0</v>
      </c>
      <c r="O19" s="642">
        <v>0</v>
      </c>
      <c r="P19" s="642">
        <v>0</v>
      </c>
      <c r="Q19" s="642">
        <v>0</v>
      </c>
      <c r="R19" s="642">
        <v>0</v>
      </c>
      <c r="S19" s="642">
        <v>0</v>
      </c>
      <c r="T19" s="642">
        <v>0</v>
      </c>
      <c r="U19" s="642">
        <v>0</v>
      </c>
      <c r="V19" s="642">
        <v>0</v>
      </c>
      <c r="W19" s="642">
        <v>0</v>
      </c>
      <c r="X19" s="642">
        <v>0</v>
      </c>
      <c r="Y19" s="642">
        <v>0</v>
      </c>
      <c r="Z19" s="642">
        <v>0</v>
      </c>
      <c r="AA19" s="642">
        <v>0</v>
      </c>
      <c r="AB19" s="642">
        <v>0</v>
      </c>
      <c r="AC19" s="642">
        <v>0</v>
      </c>
      <c r="AD19" s="642">
        <v>0</v>
      </c>
      <c r="AE19" s="642">
        <v>0</v>
      </c>
      <c r="AF19" s="642">
        <v>0</v>
      </c>
      <c r="AG19" s="642">
        <v>0</v>
      </c>
      <c r="AH19" s="642">
        <v>0</v>
      </c>
      <c r="AI19" s="642">
        <v>1723</v>
      </c>
      <c r="AJ19" s="642">
        <v>1694</v>
      </c>
      <c r="AK19" s="642">
        <v>1738</v>
      </c>
      <c r="AL19" s="642">
        <v>1781</v>
      </c>
      <c r="AM19" s="642">
        <v>1651</v>
      </c>
      <c r="AN19" s="642">
        <v>1683</v>
      </c>
      <c r="AO19" s="642">
        <v>1717</v>
      </c>
      <c r="AP19" s="642">
        <v>1722</v>
      </c>
      <c r="AQ19" s="642">
        <v>1727</v>
      </c>
      <c r="AR19" s="642">
        <v>1719</v>
      </c>
      <c r="AS19" s="642">
        <v>1607</v>
      </c>
      <c r="AT19" s="642">
        <v>1675</v>
      </c>
      <c r="AU19" s="642">
        <v>1575</v>
      </c>
      <c r="AV19" s="642">
        <v>1643</v>
      </c>
      <c r="AW19" s="642">
        <v>1736</v>
      </c>
      <c r="AX19" s="642">
        <v>1765</v>
      </c>
      <c r="AY19" s="642">
        <v>1781</v>
      </c>
      <c r="AZ19" s="642">
        <v>1764</v>
      </c>
      <c r="BA19" s="642">
        <v>1705</v>
      </c>
      <c r="BB19" s="642">
        <v>1643</v>
      </c>
      <c r="BC19" s="642">
        <v>1620</v>
      </c>
      <c r="BD19" s="642">
        <v>1671</v>
      </c>
      <c r="BE19" s="642">
        <v>1750</v>
      </c>
      <c r="BF19" s="642">
        <v>1776</v>
      </c>
      <c r="BG19" s="642">
        <v>1979</v>
      </c>
      <c r="BH19" s="642">
        <v>2606</v>
      </c>
      <c r="BI19" s="642">
        <v>2711</v>
      </c>
      <c r="BJ19" s="642">
        <v>2741</v>
      </c>
      <c r="BK19" s="642">
        <v>2744</v>
      </c>
      <c r="BL19" s="642">
        <v>2735</v>
      </c>
      <c r="BM19" s="642">
        <v>2746</v>
      </c>
      <c r="BN19" s="642">
        <v>2718</v>
      </c>
      <c r="BO19" s="642">
        <v>2649</v>
      </c>
      <c r="BP19" s="642">
        <v>2505</v>
      </c>
      <c r="BQ19" s="642">
        <v>2380</v>
      </c>
      <c r="BR19" s="642">
        <v>2228</v>
      </c>
      <c r="BS19" s="642">
        <v>2098</v>
      </c>
      <c r="BT19" s="642">
        <v>1903</v>
      </c>
      <c r="BU19" s="642">
        <v>1792</v>
      </c>
      <c r="BV19" s="642">
        <v>1654</v>
      </c>
      <c r="BW19" s="642">
        <v>1563</v>
      </c>
      <c r="BX19" s="642">
        <v>1480</v>
      </c>
      <c r="BY19" s="642">
        <v>1410</v>
      </c>
      <c r="BZ19" s="642">
        <v>1374</v>
      </c>
      <c r="CA19" s="642">
        <v>1370</v>
      </c>
      <c r="CB19" s="642">
        <v>1376</v>
      </c>
      <c r="CC19" s="642">
        <v>1382</v>
      </c>
      <c r="CD19" s="642">
        <v>1312</v>
      </c>
      <c r="CE19" s="642">
        <v>1253</v>
      </c>
      <c r="CF19" s="642">
        <v>1188</v>
      </c>
      <c r="CG19" s="642">
        <v>1142</v>
      </c>
      <c r="CH19" s="654">
        <v>1133</v>
      </c>
    </row>
    <row r="20" spans="1:86" ht="26.25" customHeight="1" x14ac:dyDescent="0.3">
      <c r="A20" s="467"/>
      <c r="B20" s="72" t="s">
        <v>34</v>
      </c>
      <c r="D20" s="645"/>
      <c r="E20" s="645"/>
      <c r="F20" s="645"/>
      <c r="G20" s="645"/>
      <c r="H20" s="645"/>
      <c r="I20" s="645"/>
      <c r="J20" s="645"/>
      <c r="K20" s="645"/>
      <c r="L20" s="645"/>
      <c r="M20" s="645"/>
      <c r="N20" s="645"/>
      <c r="O20" s="645"/>
      <c r="P20" s="645"/>
      <c r="Q20" s="645"/>
      <c r="R20" s="645"/>
      <c r="S20" s="645"/>
      <c r="T20" s="645"/>
      <c r="U20" s="645"/>
      <c r="V20" s="645"/>
      <c r="W20" s="645"/>
      <c r="X20" s="645"/>
      <c r="Y20" s="645"/>
      <c r="Z20" s="645"/>
      <c r="AA20" s="645"/>
      <c r="AB20" s="645"/>
      <c r="AC20" s="645"/>
      <c r="AD20" s="645"/>
      <c r="AE20" s="645"/>
      <c r="AF20" s="645"/>
      <c r="AG20" s="645"/>
      <c r="AH20" s="645"/>
      <c r="AI20" s="645"/>
      <c r="AJ20" s="645"/>
      <c r="AK20" s="645"/>
      <c r="AL20" s="645"/>
      <c r="AM20" s="645"/>
      <c r="AN20" s="645"/>
      <c r="AO20" s="645"/>
      <c r="AP20" s="645"/>
      <c r="AQ20" s="645"/>
      <c r="AR20" s="645"/>
      <c r="AS20" s="645"/>
      <c r="AT20" s="645"/>
      <c r="AU20" s="645"/>
      <c r="AV20" s="645"/>
      <c r="AW20" s="645"/>
      <c r="AX20" s="645"/>
      <c r="AY20" s="645"/>
      <c r="AZ20" s="645"/>
      <c r="BA20" s="645"/>
      <c r="BB20" s="645"/>
      <c r="BC20" s="645"/>
      <c r="BD20" s="645"/>
      <c r="BE20" s="645"/>
      <c r="BF20" s="645"/>
      <c r="BG20" s="645">
        <v>1979</v>
      </c>
      <c r="BH20" s="645">
        <v>2594</v>
      </c>
      <c r="BI20" s="645">
        <v>2700</v>
      </c>
      <c r="BJ20" s="645">
        <v>2729</v>
      </c>
      <c r="BK20" s="645">
        <v>2732</v>
      </c>
      <c r="BL20" s="645">
        <v>2724</v>
      </c>
      <c r="BM20" s="645">
        <v>2736</v>
      </c>
      <c r="BN20" s="645">
        <v>2718</v>
      </c>
      <c r="BO20" s="645">
        <v>2649</v>
      </c>
      <c r="BP20" s="645">
        <v>2505</v>
      </c>
      <c r="BQ20" s="645">
        <v>2380</v>
      </c>
      <c r="BR20" s="645">
        <v>2228</v>
      </c>
      <c r="BS20" s="645">
        <v>2098</v>
      </c>
      <c r="BT20" s="645">
        <v>1903</v>
      </c>
      <c r="BU20" s="645">
        <v>1792</v>
      </c>
      <c r="BV20" s="645">
        <v>1654</v>
      </c>
      <c r="BW20" s="645">
        <v>1563</v>
      </c>
      <c r="BX20" s="645">
        <v>1480</v>
      </c>
      <c r="BY20" s="645">
        <v>1410</v>
      </c>
      <c r="BZ20" s="645">
        <v>1374</v>
      </c>
      <c r="CA20" s="645">
        <v>1370</v>
      </c>
      <c r="CB20" s="645">
        <v>1376</v>
      </c>
      <c r="CC20" s="645">
        <v>1382</v>
      </c>
      <c r="CD20" s="645">
        <v>1312</v>
      </c>
      <c r="CE20" s="645">
        <v>1253</v>
      </c>
      <c r="CF20" s="645">
        <v>1188</v>
      </c>
      <c r="CG20" s="645">
        <v>1142</v>
      </c>
      <c r="CH20" s="646">
        <v>1133</v>
      </c>
    </row>
    <row r="21" spans="1:86" x14ac:dyDescent="0.25">
      <c r="B21" s="238" t="s">
        <v>963</v>
      </c>
      <c r="D21" s="645"/>
      <c r="E21" s="645"/>
      <c r="F21" s="645"/>
      <c r="G21" s="645"/>
      <c r="H21" s="645"/>
      <c r="I21" s="645"/>
      <c r="J21" s="645"/>
      <c r="K21" s="645"/>
      <c r="L21" s="645"/>
      <c r="M21" s="645"/>
      <c r="N21" s="645"/>
      <c r="O21" s="645"/>
      <c r="P21" s="645"/>
      <c r="Q21" s="645"/>
      <c r="R21" s="645"/>
      <c r="S21" s="645"/>
      <c r="T21" s="645"/>
      <c r="U21" s="645"/>
      <c r="V21" s="645"/>
      <c r="W21" s="645"/>
      <c r="X21" s="645"/>
      <c r="Y21" s="645"/>
      <c r="Z21" s="645"/>
      <c r="AA21" s="645"/>
      <c r="AB21" s="645"/>
      <c r="AC21" s="645"/>
      <c r="AD21" s="645"/>
      <c r="AE21" s="645"/>
      <c r="AF21" s="645"/>
      <c r="AG21" s="645"/>
      <c r="AH21" s="645"/>
      <c r="AI21" s="645"/>
      <c r="AJ21" s="645"/>
      <c r="AK21" s="645"/>
      <c r="AL21" s="645"/>
      <c r="AM21" s="645"/>
      <c r="AN21" s="645"/>
      <c r="AO21" s="645"/>
      <c r="AP21" s="645"/>
      <c r="AQ21" s="645"/>
      <c r="AR21" s="645"/>
      <c r="AS21" s="645"/>
      <c r="AT21" s="645"/>
      <c r="AU21" s="645"/>
      <c r="AV21" s="645"/>
      <c r="AW21" s="645"/>
      <c r="AX21" s="645"/>
      <c r="AY21" s="645"/>
      <c r="AZ21" s="645"/>
      <c r="BA21" s="645"/>
      <c r="BB21" s="645"/>
      <c r="BC21" s="645"/>
      <c r="BD21" s="645"/>
      <c r="BE21" s="645"/>
      <c r="BF21" s="645"/>
      <c r="BG21" s="645">
        <v>1259</v>
      </c>
      <c r="BH21" s="645">
        <v>752</v>
      </c>
      <c r="BI21" s="645">
        <v>773</v>
      </c>
      <c r="BJ21" s="645">
        <v>790</v>
      </c>
      <c r="BK21" s="645">
        <v>827</v>
      </c>
      <c r="BL21" s="645">
        <v>897</v>
      </c>
      <c r="BM21" s="645">
        <v>942</v>
      </c>
      <c r="BN21" s="645">
        <v>951</v>
      </c>
      <c r="BO21" s="645">
        <v>958</v>
      </c>
      <c r="BP21" s="645">
        <v>1002</v>
      </c>
      <c r="BQ21" s="645">
        <v>967</v>
      </c>
      <c r="BR21" s="645">
        <v>947</v>
      </c>
      <c r="BS21" s="645">
        <v>946</v>
      </c>
      <c r="BT21" s="645">
        <v>918</v>
      </c>
      <c r="BU21" s="645">
        <v>884</v>
      </c>
      <c r="BV21" s="645">
        <v>803</v>
      </c>
      <c r="BW21" s="645">
        <v>776</v>
      </c>
      <c r="BX21" s="645">
        <v>752</v>
      </c>
      <c r="BY21" s="645">
        <v>727</v>
      </c>
      <c r="BZ21" s="645">
        <v>727</v>
      </c>
      <c r="CA21" s="645">
        <v>747</v>
      </c>
      <c r="CB21" s="645">
        <v>780</v>
      </c>
      <c r="CC21" s="645">
        <v>807</v>
      </c>
      <c r="CD21" s="645">
        <v>783</v>
      </c>
      <c r="CE21" s="645">
        <v>762</v>
      </c>
      <c r="CF21" s="645">
        <v>735</v>
      </c>
      <c r="CG21" s="645">
        <v>717</v>
      </c>
      <c r="CH21" s="646">
        <v>734</v>
      </c>
    </row>
    <row r="22" spans="1:86" x14ac:dyDescent="0.25">
      <c r="B22" s="238" t="s">
        <v>964</v>
      </c>
      <c r="D22" s="645"/>
      <c r="E22" s="645"/>
      <c r="F22" s="645"/>
      <c r="G22" s="645"/>
      <c r="H22" s="645"/>
      <c r="I22" s="645"/>
      <c r="J22" s="645"/>
      <c r="K22" s="645"/>
      <c r="L22" s="645"/>
      <c r="M22" s="645"/>
      <c r="N22" s="645"/>
      <c r="O22" s="645"/>
      <c r="P22" s="645"/>
      <c r="Q22" s="645"/>
      <c r="R22" s="645"/>
      <c r="S22" s="645"/>
      <c r="T22" s="645"/>
      <c r="U22" s="645"/>
      <c r="V22" s="645"/>
      <c r="W22" s="645"/>
      <c r="X22" s="645"/>
      <c r="Y22" s="645"/>
      <c r="Z22" s="645"/>
      <c r="AA22" s="645"/>
      <c r="AB22" s="645"/>
      <c r="AC22" s="645"/>
      <c r="AD22" s="645"/>
      <c r="AE22" s="645"/>
      <c r="AF22" s="645"/>
      <c r="AG22" s="645"/>
      <c r="AH22" s="645"/>
      <c r="AI22" s="645"/>
      <c r="AJ22" s="645"/>
      <c r="AK22" s="645"/>
      <c r="AL22" s="645"/>
      <c r="AM22" s="645"/>
      <c r="AN22" s="645"/>
      <c r="AO22" s="645"/>
      <c r="AP22" s="645"/>
      <c r="AQ22" s="645"/>
      <c r="AR22" s="645"/>
      <c r="AS22" s="645"/>
      <c r="AT22" s="645"/>
      <c r="AU22" s="645"/>
      <c r="AV22" s="645"/>
      <c r="AW22" s="645"/>
      <c r="AX22" s="645"/>
      <c r="AY22" s="645"/>
      <c r="AZ22" s="645"/>
      <c r="BA22" s="645"/>
      <c r="BB22" s="645"/>
      <c r="BC22" s="645"/>
      <c r="BD22" s="645"/>
      <c r="BE22" s="645"/>
      <c r="BF22" s="645"/>
      <c r="BG22" s="645">
        <v>577</v>
      </c>
      <c r="BH22" s="645">
        <v>1295</v>
      </c>
      <c r="BI22" s="645">
        <v>1321</v>
      </c>
      <c r="BJ22" s="645">
        <v>1333</v>
      </c>
      <c r="BK22" s="645">
        <v>1307</v>
      </c>
      <c r="BL22" s="645">
        <v>1234</v>
      </c>
      <c r="BM22" s="645">
        <v>1205</v>
      </c>
      <c r="BN22" s="645">
        <v>1186</v>
      </c>
      <c r="BO22" s="645">
        <v>1108</v>
      </c>
      <c r="BP22" s="645">
        <v>948</v>
      </c>
      <c r="BQ22" s="645">
        <v>885</v>
      </c>
      <c r="BR22" s="645">
        <v>802</v>
      </c>
      <c r="BS22" s="645">
        <v>723</v>
      </c>
      <c r="BT22" s="645">
        <v>646</v>
      </c>
      <c r="BU22" s="645">
        <v>599</v>
      </c>
      <c r="BV22" s="645">
        <v>568</v>
      </c>
      <c r="BW22" s="645">
        <v>533</v>
      </c>
      <c r="BX22" s="645">
        <v>500</v>
      </c>
      <c r="BY22" s="645">
        <v>470</v>
      </c>
      <c r="BZ22" s="645">
        <v>448</v>
      </c>
      <c r="CA22" s="645">
        <v>437</v>
      </c>
      <c r="CB22" s="645">
        <v>424</v>
      </c>
      <c r="CC22" s="645">
        <v>399</v>
      </c>
      <c r="CD22" s="645">
        <v>369</v>
      </c>
      <c r="CE22" s="645">
        <v>346</v>
      </c>
      <c r="CF22" s="645">
        <v>320</v>
      </c>
      <c r="CG22" s="645">
        <v>302</v>
      </c>
      <c r="CH22" s="646">
        <v>285</v>
      </c>
    </row>
    <row r="23" spans="1:86" x14ac:dyDescent="0.25">
      <c r="A23" s="417"/>
      <c r="B23" s="238" t="s">
        <v>965</v>
      </c>
      <c r="D23" s="645"/>
      <c r="E23" s="645"/>
      <c r="F23" s="645"/>
      <c r="G23" s="645"/>
      <c r="H23" s="645"/>
      <c r="I23" s="645"/>
      <c r="J23" s="645"/>
      <c r="K23" s="645"/>
      <c r="L23" s="645"/>
      <c r="M23" s="645"/>
      <c r="N23" s="645"/>
      <c r="O23" s="645"/>
      <c r="P23" s="645"/>
      <c r="Q23" s="645"/>
      <c r="R23" s="645"/>
      <c r="S23" s="645"/>
      <c r="T23" s="645"/>
      <c r="U23" s="645"/>
      <c r="V23" s="645"/>
      <c r="W23" s="645"/>
      <c r="X23" s="645"/>
      <c r="Y23" s="645"/>
      <c r="Z23" s="645"/>
      <c r="AA23" s="645"/>
      <c r="AB23" s="645"/>
      <c r="AC23" s="645"/>
      <c r="AD23" s="645"/>
      <c r="AE23" s="645"/>
      <c r="AF23" s="645"/>
      <c r="AG23" s="645"/>
      <c r="AH23" s="645"/>
      <c r="AI23" s="645"/>
      <c r="AJ23" s="645"/>
      <c r="AK23" s="645"/>
      <c r="AL23" s="645"/>
      <c r="AM23" s="645"/>
      <c r="AN23" s="645"/>
      <c r="AO23" s="645"/>
      <c r="AP23" s="645"/>
      <c r="AQ23" s="645"/>
      <c r="AR23" s="645"/>
      <c r="AS23" s="645"/>
      <c r="AT23" s="645"/>
      <c r="AU23" s="645"/>
      <c r="AV23" s="645"/>
      <c r="AW23" s="645"/>
      <c r="AX23" s="645"/>
      <c r="AY23" s="645"/>
      <c r="AZ23" s="645"/>
      <c r="BA23" s="645"/>
      <c r="BB23" s="645"/>
      <c r="BC23" s="645"/>
      <c r="BD23" s="645"/>
      <c r="BE23" s="645"/>
      <c r="BF23" s="645"/>
      <c r="BG23" s="645">
        <v>143</v>
      </c>
      <c r="BH23" s="645">
        <v>547</v>
      </c>
      <c r="BI23" s="645">
        <v>606</v>
      </c>
      <c r="BJ23" s="645">
        <v>606</v>
      </c>
      <c r="BK23" s="645">
        <v>598</v>
      </c>
      <c r="BL23" s="645">
        <v>594</v>
      </c>
      <c r="BM23" s="645">
        <v>589</v>
      </c>
      <c r="BN23" s="645">
        <v>581</v>
      </c>
      <c r="BO23" s="645">
        <v>583</v>
      </c>
      <c r="BP23" s="645">
        <v>555</v>
      </c>
      <c r="BQ23" s="645">
        <v>528</v>
      </c>
      <c r="BR23" s="645">
        <v>478</v>
      </c>
      <c r="BS23" s="645">
        <v>429</v>
      </c>
      <c r="BT23" s="645">
        <v>339</v>
      </c>
      <c r="BU23" s="645">
        <v>309</v>
      </c>
      <c r="BV23" s="645">
        <v>282</v>
      </c>
      <c r="BW23" s="645">
        <v>254</v>
      </c>
      <c r="BX23" s="645">
        <v>228</v>
      </c>
      <c r="BY23" s="645">
        <v>213</v>
      </c>
      <c r="BZ23" s="645">
        <v>199</v>
      </c>
      <c r="CA23" s="645">
        <v>186</v>
      </c>
      <c r="CB23" s="645">
        <v>172</v>
      </c>
      <c r="CC23" s="645">
        <v>176</v>
      </c>
      <c r="CD23" s="645">
        <v>160</v>
      </c>
      <c r="CE23" s="645">
        <v>145</v>
      </c>
      <c r="CF23" s="645">
        <v>133</v>
      </c>
      <c r="CG23" s="645">
        <v>123</v>
      </c>
      <c r="CH23" s="646">
        <v>114</v>
      </c>
    </row>
    <row r="24" spans="1:86" ht="30" customHeight="1" x14ac:dyDescent="0.25">
      <c r="B24" s="626" t="s">
        <v>959</v>
      </c>
      <c r="D24" s="645">
        <v>0</v>
      </c>
      <c r="E24" s="645">
        <v>0</v>
      </c>
      <c r="F24" s="645">
        <v>0</v>
      </c>
      <c r="G24" s="645">
        <v>0</v>
      </c>
      <c r="H24" s="645">
        <v>0</v>
      </c>
      <c r="I24" s="645">
        <v>0</v>
      </c>
      <c r="J24" s="645">
        <v>0</v>
      </c>
      <c r="K24" s="645">
        <v>0</v>
      </c>
      <c r="L24" s="645">
        <v>0</v>
      </c>
      <c r="M24" s="645">
        <v>0</v>
      </c>
      <c r="N24" s="645">
        <v>0</v>
      </c>
      <c r="O24" s="645">
        <v>0</v>
      </c>
      <c r="P24" s="645">
        <v>0</v>
      </c>
      <c r="Q24" s="645">
        <v>0</v>
      </c>
      <c r="R24" s="645">
        <v>0</v>
      </c>
      <c r="S24" s="645">
        <v>0</v>
      </c>
      <c r="T24" s="645">
        <v>0</v>
      </c>
      <c r="U24" s="645">
        <v>0</v>
      </c>
      <c r="V24" s="645">
        <v>0</v>
      </c>
      <c r="W24" s="645">
        <v>0</v>
      </c>
      <c r="X24" s="645">
        <v>0</v>
      </c>
      <c r="Y24" s="645">
        <v>0</v>
      </c>
      <c r="Z24" s="645">
        <v>0</v>
      </c>
      <c r="AA24" s="645">
        <v>0</v>
      </c>
      <c r="AB24" s="645">
        <v>0</v>
      </c>
      <c r="AC24" s="645">
        <v>0</v>
      </c>
      <c r="AD24" s="645">
        <v>0</v>
      </c>
      <c r="AE24" s="645">
        <v>0</v>
      </c>
      <c r="AF24" s="645">
        <v>0</v>
      </c>
      <c r="AG24" s="645">
        <v>0</v>
      </c>
      <c r="AH24" s="645">
        <v>0</v>
      </c>
      <c r="AI24" s="645">
        <v>0</v>
      </c>
      <c r="AJ24" s="645">
        <v>0</v>
      </c>
      <c r="AK24" s="645">
        <v>0</v>
      </c>
      <c r="AL24" s="645">
        <v>0</v>
      </c>
      <c r="AM24" s="645">
        <v>0</v>
      </c>
      <c r="AN24" s="645">
        <v>0</v>
      </c>
      <c r="AO24" s="645">
        <v>0</v>
      </c>
      <c r="AP24" s="645">
        <v>0</v>
      </c>
      <c r="AQ24" s="645">
        <v>0</v>
      </c>
      <c r="AR24" s="645">
        <v>1719</v>
      </c>
      <c r="AS24" s="645">
        <v>1607</v>
      </c>
      <c r="AT24" s="645">
        <v>1675</v>
      </c>
      <c r="AU24" s="645">
        <v>1575</v>
      </c>
      <c r="AV24" s="645">
        <v>1643</v>
      </c>
      <c r="AW24" s="645">
        <v>1736</v>
      </c>
      <c r="AX24" s="645">
        <v>1765</v>
      </c>
      <c r="AY24" s="645">
        <v>1781</v>
      </c>
      <c r="AZ24" s="645">
        <v>1764</v>
      </c>
      <c r="BA24" s="645">
        <v>1705</v>
      </c>
      <c r="BB24" s="645">
        <v>1643</v>
      </c>
      <c r="BC24" s="645">
        <v>1620</v>
      </c>
      <c r="BD24" s="645">
        <v>1671</v>
      </c>
      <c r="BE24" s="645">
        <v>1750</v>
      </c>
      <c r="BF24" s="645">
        <v>1776</v>
      </c>
      <c r="BG24" s="645">
        <v>911</v>
      </c>
      <c r="BH24" s="645">
        <v>12</v>
      </c>
      <c r="BI24" s="645">
        <v>11</v>
      </c>
      <c r="BJ24" s="645">
        <v>12</v>
      </c>
      <c r="BK24" s="645">
        <v>12</v>
      </c>
      <c r="BL24" s="645">
        <v>11</v>
      </c>
      <c r="BM24" s="645">
        <v>10</v>
      </c>
      <c r="BN24" s="645">
        <v>0</v>
      </c>
      <c r="BO24" s="645">
        <v>0</v>
      </c>
      <c r="BP24" s="645">
        <v>0</v>
      </c>
      <c r="BQ24" s="645">
        <v>0</v>
      </c>
      <c r="BR24" s="645">
        <v>0</v>
      </c>
      <c r="BS24" s="645">
        <v>0</v>
      </c>
      <c r="BT24" s="645">
        <v>0</v>
      </c>
      <c r="BU24" s="645">
        <v>0</v>
      </c>
      <c r="BV24" s="645">
        <v>0</v>
      </c>
      <c r="BW24" s="645">
        <v>0</v>
      </c>
      <c r="BX24" s="645">
        <v>0</v>
      </c>
      <c r="BY24" s="645">
        <v>0</v>
      </c>
      <c r="BZ24" s="645">
        <v>0</v>
      </c>
      <c r="CA24" s="645">
        <v>0</v>
      </c>
      <c r="CB24" s="645">
        <v>0</v>
      </c>
      <c r="CC24" s="645">
        <v>0</v>
      </c>
      <c r="CD24" s="645">
        <v>0</v>
      </c>
      <c r="CE24" s="645">
        <v>0</v>
      </c>
      <c r="CF24" s="645">
        <v>0</v>
      </c>
      <c r="CG24" s="645">
        <v>0</v>
      </c>
      <c r="CH24" s="646">
        <v>0</v>
      </c>
    </row>
    <row r="25" spans="1:86" ht="30" customHeight="1" x14ac:dyDescent="0.25">
      <c r="B25" s="626" t="s">
        <v>960</v>
      </c>
      <c r="D25" s="645">
        <v>0</v>
      </c>
      <c r="E25" s="645">
        <v>0</v>
      </c>
      <c r="F25" s="645">
        <v>0</v>
      </c>
      <c r="G25" s="645">
        <v>0</v>
      </c>
      <c r="H25" s="645">
        <v>0</v>
      </c>
      <c r="I25" s="645">
        <v>0</v>
      </c>
      <c r="J25" s="645">
        <v>0</v>
      </c>
      <c r="K25" s="645">
        <v>0</v>
      </c>
      <c r="L25" s="645">
        <v>0</v>
      </c>
      <c r="M25" s="645">
        <v>0</v>
      </c>
      <c r="N25" s="645">
        <v>0</v>
      </c>
      <c r="O25" s="645">
        <v>0</v>
      </c>
      <c r="P25" s="645">
        <v>0</v>
      </c>
      <c r="Q25" s="645">
        <v>0</v>
      </c>
      <c r="R25" s="645">
        <v>0</v>
      </c>
      <c r="S25" s="645">
        <v>0</v>
      </c>
      <c r="T25" s="645">
        <v>0</v>
      </c>
      <c r="U25" s="645">
        <v>0</v>
      </c>
      <c r="V25" s="645">
        <v>0</v>
      </c>
      <c r="W25" s="645">
        <v>0</v>
      </c>
      <c r="X25" s="645">
        <v>0</v>
      </c>
      <c r="Y25" s="645">
        <v>0</v>
      </c>
      <c r="Z25" s="645">
        <v>0</v>
      </c>
      <c r="AA25" s="645">
        <v>0</v>
      </c>
      <c r="AB25" s="645">
        <v>0</v>
      </c>
      <c r="AC25" s="645">
        <v>0</v>
      </c>
      <c r="AD25" s="645">
        <v>0</v>
      </c>
      <c r="AE25" s="645">
        <v>0</v>
      </c>
      <c r="AF25" s="645">
        <v>0</v>
      </c>
      <c r="AG25" s="645">
        <v>0</v>
      </c>
      <c r="AH25" s="645">
        <v>0</v>
      </c>
      <c r="AI25" s="645">
        <v>1723</v>
      </c>
      <c r="AJ25" s="645">
        <v>1694</v>
      </c>
      <c r="AK25" s="645">
        <v>1738</v>
      </c>
      <c r="AL25" s="645">
        <v>1781</v>
      </c>
      <c r="AM25" s="645">
        <v>1651</v>
      </c>
      <c r="AN25" s="645">
        <v>1683</v>
      </c>
      <c r="AO25" s="645">
        <v>1717</v>
      </c>
      <c r="AP25" s="645">
        <v>1722</v>
      </c>
      <c r="AQ25" s="645">
        <v>1727</v>
      </c>
      <c r="AR25" s="645">
        <v>0</v>
      </c>
      <c r="AS25" s="645">
        <v>0</v>
      </c>
      <c r="AT25" s="645">
        <v>0</v>
      </c>
      <c r="AU25" s="645">
        <v>0</v>
      </c>
      <c r="AV25" s="645">
        <v>0</v>
      </c>
      <c r="AW25" s="645">
        <v>0</v>
      </c>
      <c r="AX25" s="645">
        <v>0</v>
      </c>
      <c r="AY25" s="645">
        <v>0</v>
      </c>
      <c r="AZ25" s="645">
        <v>0</v>
      </c>
      <c r="BA25" s="645">
        <v>0</v>
      </c>
      <c r="BB25" s="645">
        <v>0</v>
      </c>
      <c r="BC25" s="645">
        <v>0</v>
      </c>
      <c r="BD25" s="645">
        <v>0</v>
      </c>
      <c r="BE25" s="645">
        <v>0</v>
      </c>
      <c r="BF25" s="645">
        <v>0</v>
      </c>
      <c r="BG25" s="645">
        <v>0</v>
      </c>
      <c r="BH25" s="645">
        <v>0</v>
      </c>
      <c r="BI25" s="645">
        <v>0</v>
      </c>
      <c r="BJ25" s="645">
        <v>0</v>
      </c>
      <c r="BK25" s="645">
        <v>0</v>
      </c>
      <c r="BL25" s="645">
        <v>0</v>
      </c>
      <c r="BM25" s="645">
        <v>0</v>
      </c>
      <c r="BN25" s="645">
        <v>0</v>
      </c>
      <c r="BO25" s="645">
        <v>0</v>
      </c>
      <c r="BP25" s="645">
        <v>0</v>
      </c>
      <c r="BQ25" s="645">
        <v>0</v>
      </c>
      <c r="BR25" s="645">
        <v>0</v>
      </c>
      <c r="BS25" s="645">
        <v>0</v>
      </c>
      <c r="BT25" s="645">
        <v>0</v>
      </c>
      <c r="BU25" s="645">
        <v>0</v>
      </c>
      <c r="BV25" s="645">
        <v>0</v>
      </c>
      <c r="BW25" s="645">
        <v>0</v>
      </c>
      <c r="BX25" s="645">
        <v>0</v>
      </c>
      <c r="BY25" s="645">
        <v>0</v>
      </c>
      <c r="BZ25" s="645">
        <v>0</v>
      </c>
      <c r="CA25" s="645">
        <v>0</v>
      </c>
      <c r="CB25" s="645">
        <v>0</v>
      </c>
      <c r="CC25" s="645">
        <v>0</v>
      </c>
      <c r="CD25" s="645">
        <v>0</v>
      </c>
      <c r="CE25" s="645">
        <v>0</v>
      </c>
      <c r="CF25" s="645">
        <v>0</v>
      </c>
      <c r="CG25" s="645">
        <v>0</v>
      </c>
      <c r="CH25" s="646">
        <v>0</v>
      </c>
    </row>
    <row r="26" spans="1:86" ht="15.75" customHeight="1" thickBot="1" x14ac:dyDescent="0.3">
      <c r="A26" s="657"/>
      <c r="B26" s="606"/>
      <c r="C26" s="482"/>
      <c r="D26" s="658"/>
      <c r="E26" s="658"/>
      <c r="F26" s="658"/>
      <c r="G26" s="658"/>
      <c r="H26" s="658"/>
      <c r="I26" s="658"/>
      <c r="J26" s="658"/>
      <c r="K26" s="658"/>
      <c r="L26" s="658"/>
      <c r="M26" s="658"/>
      <c r="N26" s="658"/>
      <c r="O26" s="658"/>
      <c r="P26" s="658"/>
      <c r="Q26" s="658"/>
      <c r="R26" s="658"/>
      <c r="S26" s="658"/>
      <c r="T26" s="658"/>
      <c r="U26" s="658"/>
      <c r="V26" s="658"/>
      <c r="W26" s="658"/>
      <c r="X26" s="658"/>
      <c r="Y26" s="658"/>
      <c r="Z26" s="658"/>
      <c r="AA26" s="658"/>
      <c r="AB26" s="658"/>
      <c r="AC26" s="658"/>
      <c r="AD26" s="658"/>
      <c r="AE26" s="658"/>
      <c r="AF26" s="658"/>
      <c r="AG26" s="658"/>
      <c r="AH26" s="658"/>
      <c r="AI26" s="658"/>
      <c r="AJ26" s="658"/>
      <c r="AK26" s="658"/>
      <c r="AL26" s="658"/>
      <c r="AM26" s="658"/>
      <c r="AN26" s="658"/>
      <c r="AO26" s="658"/>
      <c r="AP26" s="658"/>
      <c r="AQ26" s="658"/>
      <c r="AR26" s="658"/>
      <c r="AS26" s="658"/>
      <c r="AT26" s="658"/>
      <c r="AU26" s="658"/>
      <c r="AV26" s="658"/>
      <c r="AW26" s="658"/>
      <c r="AX26" s="658"/>
      <c r="AY26" s="658"/>
      <c r="AZ26" s="658"/>
      <c r="BA26" s="658"/>
      <c r="BB26" s="658"/>
      <c r="BC26" s="658"/>
      <c r="BD26" s="658"/>
      <c r="BE26" s="658"/>
      <c r="BF26" s="658"/>
      <c r="BG26" s="658"/>
      <c r="BH26" s="658"/>
      <c r="BI26" s="658"/>
      <c r="BJ26" s="658"/>
      <c r="BK26" s="658"/>
      <c r="BL26" s="658"/>
      <c r="BM26" s="658"/>
      <c r="BN26" s="658"/>
      <c r="BO26" s="658"/>
      <c r="BP26" s="658"/>
      <c r="BQ26" s="658"/>
      <c r="BR26" s="658"/>
      <c r="BS26" s="658"/>
      <c r="BT26" s="658"/>
      <c r="BU26" s="658"/>
      <c r="BV26" s="658"/>
      <c r="BW26" s="658"/>
      <c r="BX26" s="658"/>
      <c r="BY26" s="658"/>
      <c r="BZ26" s="658"/>
      <c r="CA26" s="658"/>
      <c r="CB26" s="658"/>
      <c r="CC26" s="658"/>
      <c r="CD26" s="658"/>
      <c r="CE26" s="658"/>
      <c r="CF26" s="658"/>
      <c r="CG26" s="658"/>
      <c r="CH26" s="659"/>
    </row>
    <row r="149" spans="86:86" x14ac:dyDescent="0.25">
      <c r="CH149" s="455"/>
    </row>
  </sheetData>
  <hyperlinks>
    <hyperlink ref="B1" location="Notes!A1" display="Information relating to this table can be found in the 'Notes' tab" xr:uid="{3938013D-BE64-4AA3-8E9A-0B26C62ED170}"/>
    <hyperlink ref="A1" location="Contents!A1" display="Contents page" xr:uid="{87B94F91-2E4D-4C6B-8E05-86920496903E}"/>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4FC48-3825-4139-A3A1-BCADF039BAA8}">
  <dimension ref="A1:CI149"/>
  <sheetViews>
    <sheetView zoomScale="70" zoomScaleNormal="70" workbookViewId="0">
      <pane xSplit="2" topLeftCell="BP1" activePane="topRight" state="frozen"/>
      <selection activeCell="B8" sqref="B8"/>
      <selection pane="topRight" activeCell="B8" sqref="B8"/>
    </sheetView>
  </sheetViews>
  <sheetFormatPr defaultColWidth="12.5546875" defaultRowHeight="15" x14ac:dyDescent="0.25"/>
  <cols>
    <col min="1" max="1" width="23" style="413" bestFit="1" customWidth="1"/>
    <col min="2" max="2" width="84.44140625" style="413" customWidth="1"/>
    <col min="3" max="3" width="25.5546875" style="413" customWidth="1"/>
    <col min="4" max="75" width="12.5546875" style="257" customWidth="1"/>
    <col min="76" max="76" width="12.5546875" style="417" customWidth="1"/>
    <col min="77" max="84" width="12.5546875" style="417"/>
    <col min="85" max="85" width="12.109375" style="417" customWidth="1"/>
    <col min="86" max="86" width="11.5546875" style="417" customWidth="1"/>
    <col min="87" max="16384" width="12.5546875" style="417"/>
  </cols>
  <sheetData>
    <row r="1" spans="1:87" s="414" customFormat="1" ht="25.5" customHeight="1" thickBot="1" x14ac:dyDescent="0.3">
      <c r="A1" s="42" t="s">
        <v>47</v>
      </c>
      <c r="B1" s="141" t="s">
        <v>224</v>
      </c>
      <c r="C1" s="142"/>
      <c r="D1" s="412"/>
      <c r="E1" s="412"/>
      <c r="F1" s="412"/>
      <c r="G1" s="412"/>
      <c r="H1" s="412"/>
      <c r="I1" s="412"/>
      <c r="J1" s="412"/>
      <c r="K1" s="412"/>
      <c r="L1" s="412"/>
      <c r="M1" s="412"/>
      <c r="N1" s="412"/>
      <c r="O1" s="412"/>
      <c r="P1" s="412"/>
      <c r="Q1" s="412"/>
      <c r="R1" s="412"/>
      <c r="S1" s="412"/>
      <c r="T1" s="412"/>
      <c r="U1" s="412"/>
      <c r="V1" s="412"/>
      <c r="W1" s="412"/>
      <c r="X1" s="412"/>
      <c r="Y1" s="412"/>
      <c r="Z1" s="412"/>
      <c r="AA1" s="412"/>
      <c r="AB1" s="412"/>
      <c r="AC1" s="412"/>
      <c r="AD1" s="412"/>
      <c r="AE1" s="412"/>
      <c r="AF1" s="412"/>
      <c r="AG1" s="412"/>
      <c r="AH1" s="412"/>
      <c r="AI1" s="412"/>
      <c r="AJ1" s="412"/>
      <c r="AK1" s="412"/>
      <c r="AL1" s="412"/>
      <c r="AM1" s="412"/>
      <c r="AN1" s="412"/>
      <c r="AO1" s="412"/>
      <c r="AP1" s="412"/>
      <c r="AQ1" s="412"/>
      <c r="AR1" s="412"/>
      <c r="AS1" s="412"/>
      <c r="AT1" s="412"/>
      <c r="AU1" s="412"/>
      <c r="AV1" s="412"/>
      <c r="AW1" s="412"/>
      <c r="AX1" s="412"/>
      <c r="AY1" s="412"/>
      <c r="AZ1" s="412"/>
      <c r="BA1" s="412"/>
      <c r="BB1" s="412"/>
      <c r="BC1" s="412"/>
      <c r="BD1" s="412"/>
      <c r="BE1" s="412"/>
      <c r="BF1" s="412"/>
      <c r="BG1" s="412"/>
      <c r="BH1" s="412"/>
      <c r="BI1" s="412"/>
      <c r="BJ1" s="412"/>
      <c r="BK1" s="412"/>
      <c r="BL1" s="412"/>
      <c r="BM1" s="412"/>
      <c r="BN1" s="412"/>
      <c r="BO1" s="412"/>
      <c r="BP1" s="412"/>
      <c r="BQ1" s="412"/>
      <c r="BR1" s="412"/>
      <c r="BS1" s="412"/>
      <c r="BT1" s="412"/>
      <c r="BU1" s="412"/>
      <c r="BV1" s="485"/>
      <c r="BW1" s="485"/>
      <c r="BX1" s="485"/>
    </row>
    <row r="2" spans="1:87" ht="15.75" customHeight="1" x14ac:dyDescent="0.3">
      <c r="A2" s="17" t="s">
        <v>48</v>
      </c>
      <c r="B2" s="46" t="s">
        <v>966</v>
      </c>
      <c r="C2" s="508"/>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7" ht="15.6" x14ac:dyDescent="0.3">
      <c r="A3" s="144">
        <v>2026</v>
      </c>
      <c r="B3" s="418" t="s">
        <v>374</v>
      </c>
      <c r="C3" s="473"/>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7" s="287" customFormat="1" ht="24" customHeight="1" x14ac:dyDescent="0.3">
      <c r="A4" s="110"/>
      <c r="B4" s="123" t="s">
        <v>276</v>
      </c>
      <c r="C4" s="467"/>
      <c r="D4" s="642">
        <f t="shared" ref="D4:BO4" si="0">SUM(D5,D12)</f>
        <v>176.4</v>
      </c>
      <c r="E4" s="642">
        <f t="shared" si="0"/>
        <v>248.9</v>
      </c>
      <c r="F4" s="642">
        <f t="shared" si="0"/>
        <v>248.6</v>
      </c>
      <c r="G4" s="642">
        <f t="shared" si="0"/>
        <v>275.2</v>
      </c>
      <c r="H4" s="642">
        <f t="shared" si="0"/>
        <v>315.5</v>
      </c>
      <c r="I4" s="642">
        <f t="shared" si="0"/>
        <v>334.1</v>
      </c>
      <c r="J4" s="642">
        <f t="shared" si="0"/>
        <v>348.1</v>
      </c>
      <c r="K4" s="642">
        <f t="shared" si="0"/>
        <v>432.5</v>
      </c>
      <c r="L4" s="642">
        <f t="shared" si="0"/>
        <v>447.9</v>
      </c>
      <c r="M4" s="642">
        <f t="shared" si="0"/>
        <v>482.1</v>
      </c>
      <c r="N4" s="642">
        <f t="shared" si="0"/>
        <v>617.4</v>
      </c>
      <c r="O4" s="642">
        <f t="shared" si="0"/>
        <v>657</v>
      </c>
      <c r="P4" s="642">
        <f t="shared" si="0"/>
        <v>676.9</v>
      </c>
      <c r="Q4" s="642">
        <f t="shared" si="0"/>
        <v>783.9</v>
      </c>
      <c r="R4" s="642">
        <f t="shared" si="0"/>
        <v>807.1</v>
      </c>
      <c r="S4" s="642">
        <f t="shared" si="0"/>
        <v>958.8</v>
      </c>
      <c r="T4" s="642">
        <f t="shared" si="0"/>
        <v>1014.7</v>
      </c>
      <c r="U4" s="642">
        <f t="shared" si="0"/>
        <v>1237.8</v>
      </c>
      <c r="V4" s="642">
        <f t="shared" si="0"/>
        <v>1271.5999999999999</v>
      </c>
      <c r="W4" s="642">
        <f t="shared" si="0"/>
        <v>1384.6</v>
      </c>
      <c r="X4" s="642">
        <f t="shared" si="0"/>
        <v>1543.3</v>
      </c>
      <c r="Y4" s="642">
        <f t="shared" si="0"/>
        <v>1626.9</v>
      </c>
      <c r="Z4" s="642">
        <f t="shared" si="0"/>
        <v>1785.2</v>
      </c>
      <c r="AA4" s="642">
        <f t="shared" si="0"/>
        <v>2068.1999999999998</v>
      </c>
      <c r="AB4" s="642">
        <f t="shared" si="0"/>
        <v>2395.6</v>
      </c>
      <c r="AC4" s="642">
        <f t="shared" si="0"/>
        <v>2779.8</v>
      </c>
      <c r="AD4" s="642">
        <f t="shared" si="0"/>
        <v>3609</v>
      </c>
      <c r="AE4" s="642">
        <f t="shared" si="0"/>
        <v>4824.8999999999996</v>
      </c>
      <c r="AF4" s="642">
        <f t="shared" si="0"/>
        <v>5687.1</v>
      </c>
      <c r="AG4" s="642">
        <f t="shared" si="0"/>
        <v>6627.5</v>
      </c>
      <c r="AH4" s="642">
        <f t="shared" si="0"/>
        <v>7589</v>
      </c>
      <c r="AI4" s="642">
        <f t="shared" si="0"/>
        <v>8852</v>
      </c>
      <c r="AJ4" s="642">
        <f t="shared" si="0"/>
        <v>10564</v>
      </c>
      <c r="AK4" s="642">
        <f t="shared" si="0"/>
        <v>12165</v>
      </c>
      <c r="AL4" s="642">
        <f t="shared" si="0"/>
        <v>13589</v>
      </c>
      <c r="AM4" s="642">
        <f t="shared" si="0"/>
        <v>14654</v>
      </c>
      <c r="AN4" s="642">
        <f t="shared" si="0"/>
        <v>15307</v>
      </c>
      <c r="AO4" s="642">
        <f t="shared" si="0"/>
        <v>16625</v>
      </c>
      <c r="AP4" s="642">
        <f t="shared" si="0"/>
        <v>17816.453000000001</v>
      </c>
      <c r="AQ4" s="642">
        <f t="shared" si="0"/>
        <v>18685.544999999998</v>
      </c>
      <c r="AR4" s="642">
        <f t="shared" si="0"/>
        <v>19273.72</v>
      </c>
      <c r="AS4" s="642">
        <f t="shared" si="0"/>
        <v>20731.936000000002</v>
      </c>
      <c r="AT4" s="642">
        <f t="shared" si="0"/>
        <v>22734.863000000001</v>
      </c>
      <c r="AU4" s="642">
        <f t="shared" si="0"/>
        <v>25578.864000000001</v>
      </c>
      <c r="AV4" s="642">
        <f t="shared" si="0"/>
        <v>26741.489000000001</v>
      </c>
      <c r="AW4" s="642">
        <f t="shared" si="0"/>
        <v>28219.280000000002</v>
      </c>
      <c r="AX4" s="642">
        <f t="shared" si="0"/>
        <v>28779.506000000001</v>
      </c>
      <c r="AY4" s="642">
        <f t="shared" si="0"/>
        <v>29998.344000000005</v>
      </c>
      <c r="AZ4" s="642">
        <f t="shared" si="0"/>
        <v>32024.285999999996</v>
      </c>
      <c r="BA4" s="642">
        <f t="shared" si="0"/>
        <v>33586</v>
      </c>
      <c r="BB4" s="642">
        <f t="shared" si="0"/>
        <v>35603.290999999997</v>
      </c>
      <c r="BC4" s="642">
        <f t="shared" si="0"/>
        <v>37802.438000000002</v>
      </c>
      <c r="BD4" s="642">
        <f t="shared" si="0"/>
        <v>38745.199999999997</v>
      </c>
      <c r="BE4" s="642">
        <f t="shared" si="0"/>
        <v>41921.603135450001</v>
      </c>
      <c r="BF4" s="642">
        <f t="shared" si="0"/>
        <v>44367.258565528275</v>
      </c>
      <c r="BG4" s="642">
        <f t="shared" si="0"/>
        <v>46506.352382756908</v>
      </c>
      <c r="BH4" s="642">
        <f t="shared" si="0"/>
        <v>48801.804999999993</v>
      </c>
      <c r="BI4" s="642">
        <f t="shared" si="0"/>
        <v>51422.462685709994</v>
      </c>
      <c r="BJ4" s="642">
        <f t="shared" si="0"/>
        <v>53663.45674691999</v>
      </c>
      <c r="BK4" s="642">
        <f t="shared" si="0"/>
        <v>57593.742352232308</v>
      </c>
      <c r="BL4" s="642">
        <f t="shared" si="0"/>
        <v>61584.34965923</v>
      </c>
      <c r="BM4" s="642">
        <f t="shared" si="0"/>
        <v>66895.841990320012</v>
      </c>
      <c r="BN4" s="642">
        <f t="shared" si="0"/>
        <v>69835.141333070016</v>
      </c>
      <c r="BO4" s="642">
        <f t="shared" si="0"/>
        <v>74150.519898250015</v>
      </c>
      <c r="BP4" s="642">
        <f t="shared" ref="BP4:CE4" si="1">SUM(BP5,BP12)</f>
        <v>79809.006438810029</v>
      </c>
      <c r="BQ4" s="642">
        <f t="shared" si="1"/>
        <v>83110.340476999991</v>
      </c>
      <c r="BR4" s="642">
        <f t="shared" si="1"/>
        <v>86515.830874880034</v>
      </c>
      <c r="BS4" s="642">
        <f t="shared" si="1"/>
        <v>89367.86147389999</v>
      </c>
      <c r="BT4" s="642">
        <f t="shared" si="1"/>
        <v>91580.290263549934</v>
      </c>
      <c r="BU4" s="642">
        <f t="shared" si="1"/>
        <v>93800.446975290019</v>
      </c>
      <c r="BV4" s="642">
        <f t="shared" si="1"/>
        <v>96743.369584550004</v>
      </c>
      <c r="BW4" s="642">
        <f t="shared" si="1"/>
        <v>98807.419040459965</v>
      </c>
      <c r="BX4" s="642">
        <f t="shared" si="1"/>
        <v>102034.15475553997</v>
      </c>
      <c r="BY4" s="642">
        <f>SUM(BY5,BY12)</f>
        <v>104691.67042369001</v>
      </c>
      <c r="BZ4" s="642">
        <f t="shared" si="1"/>
        <v>110533.35656294</v>
      </c>
      <c r="CA4" s="642">
        <f t="shared" si="1"/>
        <v>124106.07907995992</v>
      </c>
      <c r="CB4" s="642">
        <f t="shared" si="1"/>
        <v>136584.36790052996</v>
      </c>
      <c r="CC4" s="642">
        <f t="shared" si="1"/>
        <v>146071.19625035886</v>
      </c>
      <c r="CD4" s="642">
        <f t="shared" si="1"/>
        <v>154174.54328758753</v>
      </c>
      <c r="CE4" s="642">
        <f t="shared" si="1"/>
        <v>158924.27398470941</v>
      </c>
      <c r="CF4" s="642">
        <f>SUM(CF5,CF12)</f>
        <v>163988.11239297973</v>
      </c>
      <c r="CG4" s="643">
        <f>SUM(CG5,CG12)</f>
        <v>172194.99994096687</v>
      </c>
      <c r="CH4" s="644">
        <f>SUM(CH5,CH12)</f>
        <v>180695.25062395257</v>
      </c>
    </row>
    <row r="5" spans="1:87" ht="26.25" customHeight="1" x14ac:dyDescent="0.25">
      <c r="B5" s="72" t="s">
        <v>967</v>
      </c>
      <c r="C5" s="660"/>
      <c r="D5" s="645">
        <f t="shared" ref="D5:BM5" si="2">SUM(D6:D9)</f>
        <v>176.4</v>
      </c>
      <c r="E5" s="645">
        <f t="shared" si="2"/>
        <v>248.9</v>
      </c>
      <c r="F5" s="645">
        <f t="shared" si="2"/>
        <v>248.6</v>
      </c>
      <c r="G5" s="645">
        <f t="shared" si="2"/>
        <v>275.2</v>
      </c>
      <c r="H5" s="645">
        <f t="shared" si="2"/>
        <v>315.5</v>
      </c>
      <c r="I5" s="645">
        <f t="shared" si="2"/>
        <v>334.1</v>
      </c>
      <c r="J5" s="645">
        <f t="shared" si="2"/>
        <v>348.1</v>
      </c>
      <c r="K5" s="645">
        <f t="shared" si="2"/>
        <v>432.5</v>
      </c>
      <c r="L5" s="645">
        <f t="shared" si="2"/>
        <v>447.9</v>
      </c>
      <c r="M5" s="645">
        <f t="shared" si="2"/>
        <v>482.1</v>
      </c>
      <c r="N5" s="645">
        <f t="shared" si="2"/>
        <v>617.4</v>
      </c>
      <c r="O5" s="645">
        <f t="shared" si="2"/>
        <v>657</v>
      </c>
      <c r="P5" s="645">
        <f t="shared" si="2"/>
        <v>676.9</v>
      </c>
      <c r="Q5" s="645">
        <f t="shared" si="2"/>
        <v>783.9</v>
      </c>
      <c r="R5" s="645">
        <f t="shared" si="2"/>
        <v>807.1</v>
      </c>
      <c r="S5" s="645">
        <f t="shared" si="2"/>
        <v>958.8</v>
      </c>
      <c r="T5" s="645">
        <f t="shared" si="2"/>
        <v>1014.7</v>
      </c>
      <c r="U5" s="645">
        <f t="shared" si="2"/>
        <v>1237.8</v>
      </c>
      <c r="V5" s="645">
        <f t="shared" si="2"/>
        <v>1271.5999999999999</v>
      </c>
      <c r="W5" s="645">
        <f t="shared" si="2"/>
        <v>1384.6</v>
      </c>
      <c r="X5" s="645">
        <f t="shared" si="2"/>
        <v>1543.3</v>
      </c>
      <c r="Y5" s="645">
        <f t="shared" si="2"/>
        <v>1626.9</v>
      </c>
      <c r="Z5" s="645">
        <f t="shared" si="2"/>
        <v>1777.8</v>
      </c>
      <c r="AA5" s="645">
        <f t="shared" si="2"/>
        <v>2045.3</v>
      </c>
      <c r="AB5" s="645">
        <f t="shared" si="2"/>
        <v>2368.6</v>
      </c>
      <c r="AC5" s="645">
        <f t="shared" si="2"/>
        <v>2752</v>
      </c>
      <c r="AD5" s="645">
        <f t="shared" si="2"/>
        <v>3578.4</v>
      </c>
      <c r="AE5" s="645">
        <f t="shared" si="2"/>
        <v>4791</v>
      </c>
      <c r="AF5" s="645">
        <f t="shared" si="2"/>
        <v>5651.3</v>
      </c>
      <c r="AG5" s="645">
        <f t="shared" si="2"/>
        <v>6591.6</v>
      </c>
      <c r="AH5" s="645">
        <f t="shared" si="2"/>
        <v>7552</v>
      </c>
      <c r="AI5" s="645">
        <f t="shared" si="2"/>
        <v>8816</v>
      </c>
      <c r="AJ5" s="645">
        <f t="shared" si="2"/>
        <v>10526</v>
      </c>
      <c r="AK5" s="645">
        <f t="shared" si="2"/>
        <v>12126</v>
      </c>
      <c r="AL5" s="645">
        <f t="shared" si="2"/>
        <v>13549</v>
      </c>
      <c r="AM5" s="645">
        <f t="shared" si="2"/>
        <v>14613</v>
      </c>
      <c r="AN5" s="645">
        <f t="shared" si="2"/>
        <v>15268</v>
      </c>
      <c r="AO5" s="645">
        <f t="shared" si="2"/>
        <v>16584</v>
      </c>
      <c r="AP5" s="645">
        <f t="shared" si="2"/>
        <v>17779.453000000001</v>
      </c>
      <c r="AQ5" s="645">
        <f t="shared" si="2"/>
        <v>18648.391</v>
      </c>
      <c r="AR5" s="645">
        <f t="shared" si="2"/>
        <v>19237.593000000001</v>
      </c>
      <c r="AS5" s="645">
        <f t="shared" si="2"/>
        <v>20697.363000000001</v>
      </c>
      <c r="AT5" s="645">
        <f t="shared" si="2"/>
        <v>22699.034</v>
      </c>
      <c r="AU5" s="645">
        <f t="shared" si="2"/>
        <v>25543.024000000001</v>
      </c>
      <c r="AV5" s="645">
        <f t="shared" si="2"/>
        <v>26705.927</v>
      </c>
      <c r="AW5" s="645">
        <f t="shared" si="2"/>
        <v>28183.114000000001</v>
      </c>
      <c r="AX5" s="645">
        <f t="shared" si="2"/>
        <v>28744.81</v>
      </c>
      <c r="AY5" s="645">
        <f t="shared" si="2"/>
        <v>29962.569000000003</v>
      </c>
      <c r="AZ5" s="645">
        <f t="shared" si="2"/>
        <v>31994.560999999998</v>
      </c>
      <c r="BA5" s="645">
        <f t="shared" si="2"/>
        <v>33556.756999999998</v>
      </c>
      <c r="BB5" s="645">
        <f t="shared" si="2"/>
        <v>35574.510999999999</v>
      </c>
      <c r="BC5" s="645">
        <f t="shared" si="2"/>
        <v>37774.760999999999</v>
      </c>
      <c r="BD5" s="645">
        <f t="shared" si="2"/>
        <v>38717.656999999999</v>
      </c>
      <c r="BE5" s="645">
        <f t="shared" si="2"/>
        <v>41893.0018538</v>
      </c>
      <c r="BF5" s="645">
        <f t="shared" si="2"/>
        <v>44338.400971748277</v>
      </c>
      <c r="BG5" s="645">
        <f t="shared" si="2"/>
        <v>46476.654559836905</v>
      </c>
      <c r="BH5" s="645">
        <f t="shared" si="2"/>
        <v>48771.517999999996</v>
      </c>
      <c r="BI5" s="645">
        <f t="shared" si="2"/>
        <v>51391.939927299994</v>
      </c>
      <c r="BJ5" s="645">
        <f t="shared" si="2"/>
        <v>53629.367547699992</v>
      </c>
      <c r="BK5" s="645">
        <f t="shared" si="2"/>
        <v>57554.148143162311</v>
      </c>
      <c r="BL5" s="645">
        <f t="shared" si="2"/>
        <v>61539.334872430001</v>
      </c>
      <c r="BM5" s="645">
        <f t="shared" si="2"/>
        <v>66848.160442100008</v>
      </c>
      <c r="BN5" s="645">
        <f t="shared" ref="BN5:BS5" si="3">SUM(BN6:BN9)</f>
        <v>69777.042747120009</v>
      </c>
      <c r="BO5" s="645">
        <f t="shared" si="3"/>
        <v>74087.953530660016</v>
      </c>
      <c r="BP5" s="645">
        <f t="shared" si="3"/>
        <v>79733.982094140025</v>
      </c>
      <c r="BQ5" s="645">
        <f t="shared" si="3"/>
        <v>83014.68745279999</v>
      </c>
      <c r="BR5" s="645">
        <f t="shared" si="3"/>
        <v>86427.717724600036</v>
      </c>
      <c r="BS5" s="645">
        <f t="shared" si="3"/>
        <v>89274.966169329986</v>
      </c>
      <c r="BT5" s="645">
        <f t="shared" ref="BT5:CE5" si="4">SUM(BT6:BT11)</f>
        <v>91481.012978129933</v>
      </c>
      <c r="BU5" s="645">
        <f t="shared" si="4"/>
        <v>93695.825169830016</v>
      </c>
      <c r="BV5" s="645">
        <f t="shared" si="4"/>
        <v>96630.245524619997</v>
      </c>
      <c r="BW5" s="645">
        <f t="shared" si="4"/>
        <v>98688.75562941996</v>
      </c>
      <c r="BX5" s="645">
        <f t="shared" si="4"/>
        <v>101901.05001043997</v>
      </c>
      <c r="BY5" s="645">
        <f t="shared" si="4"/>
        <v>104533.25621006</v>
      </c>
      <c r="BZ5" s="645">
        <f t="shared" si="4"/>
        <v>110355.45940816999</v>
      </c>
      <c r="CA5" s="645">
        <f t="shared" si="4"/>
        <v>123883.84170832991</v>
      </c>
      <c r="CB5" s="645">
        <f t="shared" si="4"/>
        <v>136356.96890101995</v>
      </c>
      <c r="CC5" s="645">
        <f t="shared" si="4"/>
        <v>145838.53861342146</v>
      </c>
      <c r="CD5" s="645">
        <f t="shared" si="4"/>
        <v>153931.47665482594</v>
      </c>
      <c r="CE5" s="645">
        <f t="shared" si="4"/>
        <v>158668.04186892827</v>
      </c>
      <c r="CF5" s="645">
        <f>SUM(CF6:CF11)</f>
        <v>163720.17118306085</v>
      </c>
      <c r="CG5" s="645">
        <f>SUM(CG6:CG11)</f>
        <v>171922.7125339722</v>
      </c>
      <c r="CH5" s="646">
        <f>SUM(CH6:CH11)</f>
        <v>180422.15470999927</v>
      </c>
    </row>
    <row r="6" spans="1:87" x14ac:dyDescent="0.25">
      <c r="B6" s="238" t="s">
        <v>968</v>
      </c>
      <c r="C6" s="531"/>
      <c r="D6" s="647">
        <v>176.4</v>
      </c>
      <c r="E6" s="647">
        <v>248.9</v>
      </c>
      <c r="F6" s="647">
        <v>248.6</v>
      </c>
      <c r="G6" s="647">
        <v>275.2</v>
      </c>
      <c r="H6" s="647">
        <v>315.5</v>
      </c>
      <c r="I6" s="647">
        <v>334.1</v>
      </c>
      <c r="J6" s="647">
        <v>348.1</v>
      </c>
      <c r="K6" s="647">
        <v>432.5</v>
      </c>
      <c r="L6" s="647">
        <v>447.9</v>
      </c>
      <c r="M6" s="647">
        <v>482.1</v>
      </c>
      <c r="N6" s="647">
        <v>617.4</v>
      </c>
      <c r="O6" s="647">
        <v>657</v>
      </c>
      <c r="P6" s="647">
        <v>676.9</v>
      </c>
      <c r="Q6" s="647">
        <v>783.9</v>
      </c>
      <c r="R6" s="647">
        <v>807.1</v>
      </c>
      <c r="S6" s="647">
        <v>958.8</v>
      </c>
      <c r="T6" s="647">
        <v>1014.7</v>
      </c>
      <c r="U6" s="647">
        <v>1237.8</v>
      </c>
      <c r="V6" s="647">
        <v>1271.5999999999999</v>
      </c>
      <c r="W6" s="647">
        <v>1384.6</v>
      </c>
      <c r="X6" s="647">
        <v>1543.3</v>
      </c>
      <c r="Y6" s="647">
        <v>1626.9</v>
      </c>
      <c r="Z6" s="647">
        <v>1777.8</v>
      </c>
      <c r="AA6" s="647">
        <v>2045.3</v>
      </c>
      <c r="AB6" s="647">
        <v>2368.6</v>
      </c>
      <c r="AC6" s="647">
        <v>2752</v>
      </c>
      <c r="AD6" s="647">
        <v>3578.4</v>
      </c>
      <c r="AE6" s="647">
        <v>4791</v>
      </c>
      <c r="AF6" s="647">
        <v>5651.3</v>
      </c>
      <c r="AG6" s="647">
        <v>6591.6</v>
      </c>
      <c r="AH6" s="647">
        <v>7552</v>
      </c>
      <c r="AI6" s="647">
        <v>8815</v>
      </c>
      <c r="AJ6" s="647">
        <v>10518</v>
      </c>
      <c r="AK6" s="647">
        <v>12107</v>
      </c>
      <c r="AL6" s="647">
        <v>13509</v>
      </c>
      <c r="AM6" s="647">
        <v>14553</v>
      </c>
      <c r="AN6" s="647">
        <v>15181</v>
      </c>
      <c r="AO6" s="647">
        <v>16443</v>
      </c>
      <c r="AP6" s="647">
        <v>17560.36</v>
      </c>
      <c r="AQ6" s="647">
        <v>18355.971000000001</v>
      </c>
      <c r="AR6" s="647">
        <v>18857.098000000002</v>
      </c>
      <c r="AS6" s="647">
        <v>20171.257000000001</v>
      </c>
      <c r="AT6" s="647">
        <v>21972.580999999998</v>
      </c>
      <c r="AU6" s="647">
        <v>24450.99</v>
      </c>
      <c r="AV6" s="647">
        <v>25364.328000000001</v>
      </c>
      <c r="AW6" s="647">
        <v>26546.062000000002</v>
      </c>
      <c r="AX6" s="647">
        <v>26859.15</v>
      </c>
      <c r="AY6" s="647">
        <v>27740.434000000001</v>
      </c>
      <c r="AZ6" s="647">
        <v>29238.920999999998</v>
      </c>
      <c r="BA6" s="647">
        <v>30391.121999999999</v>
      </c>
      <c r="BB6" s="647">
        <v>31914.134999999998</v>
      </c>
      <c r="BC6" s="647">
        <v>33377.665495317</v>
      </c>
      <c r="BD6" s="647">
        <v>32886.690685359994</v>
      </c>
      <c r="BE6" s="647">
        <v>35420.719669182879</v>
      </c>
      <c r="BF6" s="647">
        <v>37284.042076120684</v>
      </c>
      <c r="BG6" s="647">
        <v>38505.283116754588</v>
      </c>
      <c r="BH6" s="647">
        <v>40026.295326250001</v>
      </c>
      <c r="BI6" s="647">
        <v>41780.351999849998</v>
      </c>
      <c r="BJ6" s="647">
        <v>43129.110323089997</v>
      </c>
      <c r="BK6" s="647">
        <v>45774.817325406155</v>
      </c>
      <c r="BL6" s="647">
        <v>48323.221362397162</v>
      </c>
      <c r="BM6" s="647">
        <v>51848.801061122263</v>
      </c>
      <c r="BN6" s="647">
        <v>54097.476088878946</v>
      </c>
      <c r="BO6" s="647">
        <v>57360.707342025926</v>
      </c>
      <c r="BP6" s="647">
        <v>61155.804856264447</v>
      </c>
      <c r="BQ6" s="647">
        <v>63491.474743577586</v>
      </c>
      <c r="BR6" s="647">
        <v>65864.526208284093</v>
      </c>
      <c r="BS6" s="647">
        <v>68092.517947238579</v>
      </c>
      <c r="BT6" s="647">
        <v>68936.397712484904</v>
      </c>
      <c r="BU6" s="647">
        <v>68234.40159905277</v>
      </c>
      <c r="BV6" s="647">
        <v>67573.790798066111</v>
      </c>
      <c r="BW6" s="647">
        <v>66781.129154952563</v>
      </c>
      <c r="BX6" s="647">
        <v>67192.990052109904</v>
      </c>
      <c r="BY6" s="647">
        <v>64908.458625963816</v>
      </c>
      <c r="BZ6" s="647">
        <v>63985.318023766231</v>
      </c>
      <c r="CA6" s="647">
        <v>65818.184849924364</v>
      </c>
      <c r="CB6" s="647">
        <v>66659.813580078873</v>
      </c>
      <c r="CC6" s="647">
        <v>66699.870706333953</v>
      </c>
      <c r="CD6" s="647">
        <v>66150.003098006622</v>
      </c>
      <c r="CE6" s="647">
        <v>64952.813684876703</v>
      </c>
      <c r="CF6" s="647">
        <v>62565.430199224858</v>
      </c>
      <c r="CG6" s="647">
        <v>60246.551309152768</v>
      </c>
      <c r="CH6" s="648">
        <v>57755.413050033385</v>
      </c>
    </row>
    <row r="7" spans="1:87" x14ac:dyDescent="0.25">
      <c r="B7" s="238" t="s">
        <v>514</v>
      </c>
      <c r="C7" s="530"/>
      <c r="BD7" s="647">
        <v>1099.6683146400001</v>
      </c>
      <c r="BE7" s="647">
        <v>1144.4988485600004</v>
      </c>
      <c r="BF7" s="647">
        <v>1185.4171848499998</v>
      </c>
      <c r="BG7" s="647">
        <v>1322.9499594399999</v>
      </c>
      <c r="BH7" s="647">
        <v>1382.4806737499998</v>
      </c>
      <c r="BI7" s="647">
        <v>1450.2460951499997</v>
      </c>
      <c r="BJ7" s="647">
        <v>1507.2713076100001</v>
      </c>
      <c r="BK7" s="647">
        <v>1595.1330525061512</v>
      </c>
      <c r="BL7" s="647">
        <v>1696.1175015328326</v>
      </c>
      <c r="BM7" s="647">
        <v>1803.6566907777408</v>
      </c>
      <c r="BN7" s="647">
        <v>1841.4891045270388</v>
      </c>
      <c r="BO7" s="647">
        <v>1928.517541864087</v>
      </c>
      <c r="BP7" s="647">
        <v>2057.8452180005802</v>
      </c>
      <c r="BQ7" s="647">
        <v>2120.523072903236</v>
      </c>
      <c r="BR7" s="647">
        <v>2184.8482328354826</v>
      </c>
      <c r="BS7" s="647">
        <v>2207.3069311882009</v>
      </c>
      <c r="BT7" s="647">
        <v>2157.4583034014645</v>
      </c>
      <c r="BU7" s="647">
        <v>2097.8760606459073</v>
      </c>
      <c r="BV7" s="647">
        <v>2071.5651535127631</v>
      </c>
      <c r="BW7" s="647">
        <v>2042.1948411368223</v>
      </c>
      <c r="BX7" s="647">
        <v>1948.1148638046461</v>
      </c>
      <c r="BY7" s="647">
        <v>1870.3315385699634</v>
      </c>
      <c r="BZ7" s="647">
        <v>1815.0799635220912</v>
      </c>
      <c r="CA7" s="647">
        <v>1903.3687396456135</v>
      </c>
      <c r="CB7" s="647">
        <v>1899.1695444825834</v>
      </c>
      <c r="CC7" s="647">
        <v>1847.1609480882998</v>
      </c>
      <c r="CD7" s="647">
        <v>1809.445419029707</v>
      </c>
      <c r="CE7" s="647">
        <v>1742.4520097813383</v>
      </c>
      <c r="CF7" s="647">
        <v>1662.9112771932973</v>
      </c>
      <c r="CG7" s="647">
        <v>1585.3972506836399</v>
      </c>
      <c r="CH7" s="648">
        <v>1503.7251786083825</v>
      </c>
    </row>
    <row r="8" spans="1:87" x14ac:dyDescent="0.25">
      <c r="B8" s="238" t="s">
        <v>969</v>
      </c>
      <c r="C8" s="530"/>
      <c r="D8" s="647">
        <v>0</v>
      </c>
      <c r="E8" s="647">
        <v>0</v>
      </c>
      <c r="F8" s="647">
        <v>0</v>
      </c>
      <c r="G8" s="647">
        <v>0</v>
      </c>
      <c r="H8" s="647">
        <v>0</v>
      </c>
      <c r="I8" s="647">
        <v>0</v>
      </c>
      <c r="J8" s="647">
        <v>0</v>
      </c>
      <c r="K8" s="647">
        <v>0</v>
      </c>
      <c r="L8" s="647">
        <v>0</v>
      </c>
      <c r="M8" s="647">
        <v>0</v>
      </c>
      <c r="N8" s="647">
        <v>0</v>
      </c>
      <c r="O8" s="647">
        <v>0</v>
      </c>
      <c r="P8" s="647">
        <v>0</v>
      </c>
      <c r="Q8" s="647">
        <v>0</v>
      </c>
      <c r="R8" s="647">
        <v>0</v>
      </c>
      <c r="S8" s="647">
        <v>0</v>
      </c>
      <c r="T8" s="647">
        <v>0</v>
      </c>
      <c r="U8" s="647">
        <v>0</v>
      </c>
      <c r="V8" s="647">
        <v>0</v>
      </c>
      <c r="W8" s="647">
        <v>0</v>
      </c>
      <c r="X8" s="647">
        <v>0</v>
      </c>
      <c r="Y8" s="647">
        <v>0</v>
      </c>
      <c r="Z8" s="647">
        <v>0</v>
      </c>
      <c r="AA8" s="647">
        <v>0</v>
      </c>
      <c r="AB8" s="647">
        <v>0</v>
      </c>
      <c r="AC8" s="647">
        <v>0</v>
      </c>
      <c r="AD8" s="647">
        <v>0</v>
      </c>
      <c r="AE8" s="647">
        <v>0</v>
      </c>
      <c r="AF8" s="647">
        <v>0</v>
      </c>
      <c r="AG8" s="647">
        <v>0</v>
      </c>
      <c r="AH8" s="647">
        <v>0</v>
      </c>
      <c r="AI8" s="647">
        <v>0</v>
      </c>
      <c r="AJ8" s="647">
        <v>0</v>
      </c>
      <c r="AK8" s="647">
        <v>0</v>
      </c>
      <c r="AL8" s="647">
        <v>0</v>
      </c>
      <c r="AM8" s="647">
        <v>0</v>
      </c>
      <c r="AN8" s="647">
        <v>0</v>
      </c>
      <c r="AO8" s="647">
        <v>0</v>
      </c>
      <c r="AP8" s="647">
        <v>0</v>
      </c>
      <c r="AQ8" s="647">
        <v>0</v>
      </c>
      <c r="AR8" s="647">
        <v>0</v>
      </c>
      <c r="AS8" s="647">
        <v>0</v>
      </c>
      <c r="AT8" s="647">
        <v>0</v>
      </c>
      <c r="AU8" s="647">
        <v>0</v>
      </c>
      <c r="AV8" s="647">
        <v>0</v>
      </c>
      <c r="AW8" s="647">
        <v>0</v>
      </c>
      <c r="AX8" s="647">
        <v>0</v>
      </c>
      <c r="AY8" s="647">
        <v>0</v>
      </c>
      <c r="AZ8" s="647">
        <v>0</v>
      </c>
      <c r="BA8" s="647">
        <v>0</v>
      </c>
      <c r="BB8" s="647">
        <v>0</v>
      </c>
      <c r="BC8" s="647">
        <v>0</v>
      </c>
      <c r="BD8" s="647">
        <v>0</v>
      </c>
      <c r="BE8" s="647">
        <v>0</v>
      </c>
      <c r="BF8" s="647">
        <v>0</v>
      </c>
      <c r="BG8" s="647">
        <v>0</v>
      </c>
      <c r="BH8" s="647">
        <v>0</v>
      </c>
      <c r="BI8" s="647">
        <v>0</v>
      </c>
      <c r="BJ8" s="647">
        <v>41.005154839999996</v>
      </c>
      <c r="BK8" s="647">
        <v>158.65031815</v>
      </c>
      <c r="BL8" s="647">
        <v>347.99640159999996</v>
      </c>
      <c r="BM8" s="647">
        <v>499.48331779</v>
      </c>
      <c r="BN8" s="647">
        <v>763.72664662801776</v>
      </c>
      <c r="BO8" s="647">
        <v>632.22697060000007</v>
      </c>
      <c r="BP8" s="647">
        <v>753.45013339999991</v>
      </c>
      <c r="BQ8" s="647">
        <v>738.99857426000017</v>
      </c>
      <c r="BR8" s="647">
        <v>745.19955327293599</v>
      </c>
      <c r="BS8" s="647">
        <v>750.35909004872349</v>
      </c>
      <c r="BT8" s="647">
        <v>843.26833552000005</v>
      </c>
      <c r="BU8" s="647">
        <v>773.7962701000821</v>
      </c>
      <c r="BV8" s="647">
        <v>755.74334992456068</v>
      </c>
      <c r="BW8" s="647">
        <v>651.21979876854232</v>
      </c>
      <c r="BX8" s="647">
        <v>522.30759835282458</v>
      </c>
      <c r="BY8" s="647">
        <v>329.66024383962531</v>
      </c>
      <c r="BZ8" s="647">
        <v>422.51825136916608</v>
      </c>
      <c r="CA8" s="647">
        <v>388.75712992095555</v>
      </c>
      <c r="CB8" s="647">
        <v>349.14735445820759</v>
      </c>
      <c r="CC8" s="647">
        <v>293.82107062312514</v>
      </c>
      <c r="CD8" s="647">
        <v>188.20974280075302</v>
      </c>
      <c r="CE8" s="647">
        <v>96.814109421877561</v>
      </c>
      <c r="CF8" s="647">
        <v>58.584131547569875</v>
      </c>
      <c r="CG8" s="647">
        <v>53.954745545528993</v>
      </c>
      <c r="CH8" s="648">
        <v>52.679233826631723</v>
      </c>
    </row>
    <row r="9" spans="1:87" x14ac:dyDescent="0.25">
      <c r="A9" s="417"/>
      <c r="B9" s="238" t="s">
        <v>970</v>
      </c>
      <c r="C9" s="434"/>
      <c r="D9" s="647">
        <v>0</v>
      </c>
      <c r="E9" s="647">
        <v>0</v>
      </c>
      <c r="F9" s="647">
        <v>0</v>
      </c>
      <c r="G9" s="647">
        <v>0</v>
      </c>
      <c r="H9" s="647">
        <v>0</v>
      </c>
      <c r="I9" s="647">
        <v>0</v>
      </c>
      <c r="J9" s="647">
        <v>0</v>
      </c>
      <c r="K9" s="647">
        <v>0</v>
      </c>
      <c r="L9" s="647">
        <v>0</v>
      </c>
      <c r="M9" s="647">
        <v>0</v>
      </c>
      <c r="N9" s="647">
        <v>0</v>
      </c>
      <c r="O9" s="647">
        <v>0</v>
      </c>
      <c r="P9" s="647">
        <v>0</v>
      </c>
      <c r="Q9" s="647">
        <v>0</v>
      </c>
      <c r="R9" s="647">
        <v>0</v>
      </c>
      <c r="S9" s="647">
        <v>0</v>
      </c>
      <c r="T9" s="647">
        <v>0</v>
      </c>
      <c r="U9" s="647">
        <v>0</v>
      </c>
      <c r="V9" s="647">
        <v>0</v>
      </c>
      <c r="W9" s="647">
        <v>0</v>
      </c>
      <c r="X9" s="647">
        <v>0</v>
      </c>
      <c r="Y9" s="647">
        <v>0</v>
      </c>
      <c r="Z9" s="647">
        <v>0</v>
      </c>
      <c r="AA9" s="647">
        <v>0</v>
      </c>
      <c r="AB9" s="647">
        <v>0</v>
      </c>
      <c r="AC9" s="647">
        <v>0</v>
      </c>
      <c r="AD9" s="647">
        <v>0</v>
      </c>
      <c r="AE9" s="647">
        <v>0</v>
      </c>
      <c r="AF9" s="647">
        <v>0</v>
      </c>
      <c r="AG9" s="647">
        <v>0</v>
      </c>
      <c r="AH9" s="647">
        <v>0</v>
      </c>
      <c r="AI9" s="647">
        <v>1</v>
      </c>
      <c r="AJ9" s="647">
        <v>8</v>
      </c>
      <c r="AK9" s="647">
        <v>19</v>
      </c>
      <c r="AL9" s="647">
        <v>40</v>
      </c>
      <c r="AM9" s="647">
        <v>60</v>
      </c>
      <c r="AN9" s="647">
        <v>87</v>
      </c>
      <c r="AO9" s="647">
        <v>141</v>
      </c>
      <c r="AP9" s="647">
        <v>219.09299999999999</v>
      </c>
      <c r="AQ9" s="647">
        <v>292.42</v>
      </c>
      <c r="AR9" s="647">
        <v>380.495</v>
      </c>
      <c r="AS9" s="647">
        <v>526.10599999999999</v>
      </c>
      <c r="AT9" s="647">
        <v>726.45299999999997</v>
      </c>
      <c r="AU9" s="647">
        <v>1092.0340000000001</v>
      </c>
      <c r="AV9" s="647">
        <v>1341.5989999999999</v>
      </c>
      <c r="AW9" s="647">
        <v>1637.0519999999999</v>
      </c>
      <c r="AX9" s="647">
        <v>1885.66</v>
      </c>
      <c r="AY9" s="647">
        <v>2222.1350000000002</v>
      </c>
      <c r="AZ9" s="647">
        <v>2755.64</v>
      </c>
      <c r="BA9" s="647">
        <v>3165.6350000000002</v>
      </c>
      <c r="BB9" s="647">
        <v>3660.3760000000002</v>
      </c>
      <c r="BC9" s="647">
        <v>4397.0955046829995</v>
      </c>
      <c r="BD9" s="647">
        <v>4731.2979999999998</v>
      </c>
      <c r="BE9" s="647">
        <v>5327.7833360571276</v>
      </c>
      <c r="BF9" s="647">
        <v>5868.9417107775953</v>
      </c>
      <c r="BG9" s="647">
        <v>6648.4214836423171</v>
      </c>
      <c r="BH9" s="647">
        <v>7362.7420000000002</v>
      </c>
      <c r="BI9" s="647">
        <v>8161.3418322999996</v>
      </c>
      <c r="BJ9" s="647">
        <v>8951.9807621599994</v>
      </c>
      <c r="BK9" s="647">
        <v>10025.547447100002</v>
      </c>
      <c r="BL9" s="647">
        <v>11171.999606900003</v>
      </c>
      <c r="BM9" s="647">
        <v>12696.219372410003</v>
      </c>
      <c r="BN9" s="647">
        <v>13074.350907085996</v>
      </c>
      <c r="BO9" s="647">
        <v>14166.501676169999</v>
      </c>
      <c r="BP9" s="647">
        <v>15766.881886475003</v>
      </c>
      <c r="BQ9" s="647">
        <v>16663.691062059166</v>
      </c>
      <c r="BR9" s="647">
        <v>17633.143730207517</v>
      </c>
      <c r="BS9" s="647">
        <v>18224.782200854486</v>
      </c>
      <c r="BT9" s="647">
        <v>18134.792022653575</v>
      </c>
      <c r="BU9" s="647">
        <v>17984.26812492009</v>
      </c>
      <c r="BV9" s="647">
        <v>18214.194374105791</v>
      </c>
      <c r="BW9" s="647">
        <v>18348.723756922442</v>
      </c>
      <c r="BX9" s="647">
        <v>17858.497166502981</v>
      </c>
      <c r="BY9" s="647">
        <v>17382.061162804323</v>
      </c>
      <c r="BZ9" s="647">
        <v>17247.54195820327</v>
      </c>
      <c r="CA9" s="647">
        <v>19188.877277740285</v>
      </c>
      <c r="CB9" s="647">
        <v>19900.418818368853</v>
      </c>
      <c r="CC9" s="647">
        <v>19554.325548014116</v>
      </c>
      <c r="CD9" s="647">
        <v>19541.432930388637</v>
      </c>
      <c r="CE9" s="647">
        <v>19030.787950036683</v>
      </c>
      <c r="CF9" s="647">
        <v>18355.422955363203</v>
      </c>
      <c r="CG9" s="647">
        <v>17685.14655522917</v>
      </c>
      <c r="CH9" s="648">
        <v>16960.577762608162</v>
      </c>
    </row>
    <row r="10" spans="1:87" x14ac:dyDescent="0.25">
      <c r="A10" s="417"/>
      <c r="B10" s="238" t="s">
        <v>516</v>
      </c>
      <c r="C10" s="434"/>
      <c r="D10" s="647"/>
      <c r="E10" s="647"/>
      <c r="F10" s="647"/>
      <c r="G10" s="647"/>
      <c r="H10" s="647"/>
      <c r="I10" s="647"/>
      <c r="J10" s="647"/>
      <c r="K10" s="647"/>
      <c r="L10" s="647"/>
      <c r="M10" s="647"/>
      <c r="N10" s="647"/>
      <c r="O10" s="647"/>
      <c r="P10" s="647"/>
      <c r="Q10" s="647"/>
      <c r="R10" s="647"/>
      <c r="S10" s="647"/>
      <c r="T10" s="647"/>
      <c r="U10" s="647"/>
      <c r="V10" s="647"/>
      <c r="W10" s="647"/>
      <c r="X10" s="647"/>
      <c r="Y10" s="647"/>
      <c r="Z10" s="647"/>
      <c r="AA10" s="647"/>
      <c r="AB10" s="647"/>
      <c r="AC10" s="647"/>
      <c r="AD10" s="647"/>
      <c r="AE10" s="647"/>
      <c r="AF10" s="647"/>
      <c r="AG10" s="647"/>
      <c r="AH10" s="647"/>
      <c r="AI10" s="647"/>
      <c r="AJ10" s="647"/>
      <c r="AK10" s="647"/>
      <c r="AL10" s="647"/>
      <c r="AM10" s="647"/>
      <c r="AN10" s="647"/>
      <c r="AO10" s="647"/>
      <c r="AP10" s="647"/>
      <c r="AQ10" s="647"/>
      <c r="AR10" s="647"/>
      <c r="AS10" s="647"/>
      <c r="AT10" s="647"/>
      <c r="AU10" s="647"/>
      <c r="AV10" s="647"/>
      <c r="AW10" s="647"/>
      <c r="AX10" s="647"/>
      <c r="AY10" s="647"/>
      <c r="AZ10" s="647"/>
      <c r="BA10" s="647"/>
      <c r="BB10" s="647"/>
      <c r="BC10" s="647"/>
      <c r="BD10" s="647"/>
      <c r="BE10" s="647"/>
      <c r="BF10" s="647"/>
      <c r="BG10" s="647"/>
      <c r="BH10" s="647"/>
      <c r="BI10" s="647"/>
      <c r="BJ10" s="647"/>
      <c r="BK10" s="647"/>
      <c r="BL10" s="647"/>
      <c r="BM10" s="647"/>
      <c r="BN10" s="647"/>
      <c r="BO10" s="647"/>
      <c r="BP10" s="647"/>
      <c r="BQ10" s="647"/>
      <c r="BR10" s="647"/>
      <c r="BS10" s="647"/>
      <c r="BT10" s="647">
        <v>1346.5040417899927</v>
      </c>
      <c r="BU10" s="647">
        <v>4411.5230526242794</v>
      </c>
      <c r="BV10" s="647">
        <v>7688.5788062906558</v>
      </c>
      <c r="BW10" s="647">
        <v>10447.128793449607</v>
      </c>
      <c r="BX10" s="647">
        <v>13869.917403119598</v>
      </c>
      <c r="BY10" s="647">
        <v>19408.24378017227</v>
      </c>
      <c r="BZ10" s="647">
        <v>26099.609042329223</v>
      </c>
      <c r="CA10" s="647">
        <v>35587.009646258382</v>
      </c>
      <c r="CB10" s="647">
        <v>46353.480824675062</v>
      </c>
      <c r="CC10" s="647">
        <v>56131.373087866152</v>
      </c>
      <c r="CD10" s="647">
        <v>64811.899663216762</v>
      </c>
      <c r="CE10" s="647">
        <v>71346.940049333789</v>
      </c>
      <c r="CF10" s="647">
        <v>79502.795730308964</v>
      </c>
      <c r="CG10" s="647">
        <v>90693.037958544242</v>
      </c>
      <c r="CH10" s="648">
        <v>102426.00380120888</v>
      </c>
    </row>
    <row r="11" spans="1:87" x14ac:dyDescent="0.25">
      <c r="A11" s="417"/>
      <c r="B11" s="238" t="s">
        <v>517</v>
      </c>
      <c r="C11" s="434"/>
      <c r="D11" s="647"/>
      <c r="E11" s="647"/>
      <c r="F11" s="647"/>
      <c r="G11" s="647"/>
      <c r="H11" s="647"/>
      <c r="I11" s="647"/>
      <c r="J11" s="647"/>
      <c r="K11" s="647"/>
      <c r="L11" s="647"/>
      <c r="M11" s="647"/>
      <c r="N11" s="647"/>
      <c r="O11" s="647"/>
      <c r="P11" s="647"/>
      <c r="Q11" s="647"/>
      <c r="R11" s="647"/>
      <c r="S11" s="647"/>
      <c r="T11" s="647"/>
      <c r="U11" s="647"/>
      <c r="V11" s="647"/>
      <c r="W11" s="647"/>
      <c r="X11" s="647"/>
      <c r="Y11" s="647"/>
      <c r="Z11" s="647"/>
      <c r="AA11" s="647"/>
      <c r="AB11" s="647"/>
      <c r="AC11" s="647"/>
      <c r="AD11" s="647"/>
      <c r="AE11" s="647"/>
      <c r="AF11" s="647"/>
      <c r="AG11" s="647"/>
      <c r="AH11" s="647"/>
      <c r="AI11" s="647"/>
      <c r="AJ11" s="647"/>
      <c r="AK11" s="647"/>
      <c r="AL11" s="647"/>
      <c r="AM11" s="647"/>
      <c r="AN11" s="647"/>
      <c r="AO11" s="647"/>
      <c r="AP11" s="647"/>
      <c r="AQ11" s="647"/>
      <c r="AR11" s="647"/>
      <c r="AS11" s="647"/>
      <c r="AT11" s="647"/>
      <c r="AU11" s="647"/>
      <c r="AV11" s="647"/>
      <c r="AW11" s="647"/>
      <c r="AX11" s="647"/>
      <c r="AY11" s="647"/>
      <c r="AZ11" s="647"/>
      <c r="BA11" s="647"/>
      <c r="BB11" s="647"/>
      <c r="BC11" s="647"/>
      <c r="BD11" s="647"/>
      <c r="BE11" s="647"/>
      <c r="BF11" s="647"/>
      <c r="BG11" s="647"/>
      <c r="BH11" s="647"/>
      <c r="BI11" s="647"/>
      <c r="BJ11" s="647"/>
      <c r="BK11" s="647"/>
      <c r="BL11" s="647"/>
      <c r="BM11" s="647"/>
      <c r="BN11" s="647"/>
      <c r="BO11" s="647"/>
      <c r="BP11" s="647"/>
      <c r="BQ11" s="647"/>
      <c r="BR11" s="647"/>
      <c r="BS11" s="647"/>
      <c r="BT11" s="647">
        <v>62.592562279999946</v>
      </c>
      <c r="BU11" s="647">
        <v>193.96006248688587</v>
      </c>
      <c r="BV11" s="647">
        <v>326.3730427201121</v>
      </c>
      <c r="BW11" s="647">
        <v>418.35928419000038</v>
      </c>
      <c r="BX11" s="647">
        <v>509.22292654999933</v>
      </c>
      <c r="BY11" s="647">
        <v>634.50085871000056</v>
      </c>
      <c r="BZ11" s="647">
        <v>785.39216897999972</v>
      </c>
      <c r="CA11" s="647">
        <v>997.64406484033759</v>
      </c>
      <c r="CB11" s="647">
        <v>1194.9387789563652</v>
      </c>
      <c r="CC11" s="647">
        <v>1311.9872524958273</v>
      </c>
      <c r="CD11" s="647">
        <v>1430.4858013834366</v>
      </c>
      <c r="CE11" s="647">
        <v>1498.2340654778839</v>
      </c>
      <c r="CF11" s="647">
        <v>1575.0268894229725</v>
      </c>
      <c r="CG11" s="647">
        <v>1658.6247148168259</v>
      </c>
      <c r="CH11" s="648">
        <v>1723.7556837138272</v>
      </c>
    </row>
    <row r="12" spans="1:87" x14ac:dyDescent="0.25">
      <c r="A12" s="417"/>
      <c r="B12" s="661" t="s">
        <v>971</v>
      </c>
      <c r="C12" s="661"/>
      <c r="D12" s="647">
        <v>0</v>
      </c>
      <c r="E12" s="647">
        <v>0</v>
      </c>
      <c r="F12" s="647">
        <v>0</v>
      </c>
      <c r="G12" s="647">
        <v>0</v>
      </c>
      <c r="H12" s="647">
        <v>0</v>
      </c>
      <c r="I12" s="647">
        <v>0</v>
      </c>
      <c r="J12" s="647">
        <v>0</v>
      </c>
      <c r="K12" s="647">
        <v>0</v>
      </c>
      <c r="L12" s="647">
        <v>0</v>
      </c>
      <c r="M12" s="647">
        <v>0</v>
      </c>
      <c r="N12" s="647">
        <v>0</v>
      </c>
      <c r="O12" s="647">
        <v>0</v>
      </c>
      <c r="P12" s="647">
        <v>0</v>
      </c>
      <c r="Q12" s="647">
        <v>0</v>
      </c>
      <c r="R12" s="647">
        <v>0</v>
      </c>
      <c r="S12" s="647">
        <v>0</v>
      </c>
      <c r="T12" s="647">
        <v>0</v>
      </c>
      <c r="U12" s="647">
        <v>0</v>
      </c>
      <c r="V12" s="647">
        <v>0</v>
      </c>
      <c r="W12" s="647">
        <v>0</v>
      </c>
      <c r="X12" s="647">
        <v>0</v>
      </c>
      <c r="Y12" s="647">
        <v>0</v>
      </c>
      <c r="Z12" s="647">
        <v>7.4</v>
      </c>
      <c r="AA12" s="647">
        <v>22.9</v>
      </c>
      <c r="AB12" s="647">
        <v>27</v>
      </c>
      <c r="AC12" s="647">
        <v>27.8</v>
      </c>
      <c r="AD12" s="647">
        <v>30.6</v>
      </c>
      <c r="AE12" s="647">
        <v>33.9</v>
      </c>
      <c r="AF12" s="647">
        <v>35.799999999999997</v>
      </c>
      <c r="AG12" s="647">
        <v>35.9</v>
      </c>
      <c r="AH12" s="647">
        <v>37</v>
      </c>
      <c r="AI12" s="647">
        <v>36</v>
      </c>
      <c r="AJ12" s="647">
        <v>38</v>
      </c>
      <c r="AK12" s="647">
        <v>39</v>
      </c>
      <c r="AL12" s="647">
        <v>40</v>
      </c>
      <c r="AM12" s="647">
        <v>41</v>
      </c>
      <c r="AN12" s="647">
        <v>39</v>
      </c>
      <c r="AO12" s="647">
        <v>41</v>
      </c>
      <c r="AP12" s="647">
        <v>37</v>
      </c>
      <c r="AQ12" s="647">
        <v>37.154000000000003</v>
      </c>
      <c r="AR12" s="647">
        <v>36.127000000000002</v>
      </c>
      <c r="AS12" s="647">
        <v>34.573</v>
      </c>
      <c r="AT12" s="647">
        <v>35.829000000000001</v>
      </c>
      <c r="AU12" s="647">
        <v>35.840000000000003</v>
      </c>
      <c r="AV12" s="647">
        <v>35.561999999999998</v>
      </c>
      <c r="AW12" s="647">
        <v>36.165999999999997</v>
      </c>
      <c r="AX12" s="647">
        <v>34.695999999999998</v>
      </c>
      <c r="AY12" s="647">
        <v>35.774999999999999</v>
      </c>
      <c r="AZ12" s="647">
        <v>29.725000000000001</v>
      </c>
      <c r="BA12" s="647">
        <v>29.242999999999999</v>
      </c>
      <c r="BB12" s="647">
        <v>28.78</v>
      </c>
      <c r="BC12" s="647">
        <v>27.677</v>
      </c>
      <c r="BD12" s="647">
        <v>27.542999999999999</v>
      </c>
      <c r="BE12" s="647">
        <v>28.601281650000001</v>
      </c>
      <c r="BF12" s="647">
        <v>28.857593779999998</v>
      </c>
      <c r="BG12" s="647">
        <v>29.69782292</v>
      </c>
      <c r="BH12" s="647">
        <v>30.286999999999999</v>
      </c>
      <c r="BI12" s="647">
        <v>30.522758409999998</v>
      </c>
      <c r="BJ12" s="647">
        <v>34.089199220000005</v>
      </c>
      <c r="BK12" s="647">
        <v>39.594209070000005</v>
      </c>
      <c r="BL12" s="647">
        <v>45.014786799999996</v>
      </c>
      <c r="BM12" s="647">
        <v>47.681548220000018</v>
      </c>
      <c r="BN12" s="647">
        <v>58.09858595</v>
      </c>
      <c r="BO12" s="647">
        <v>62.566367589999992</v>
      </c>
      <c r="BP12" s="647">
        <v>75.024344669999962</v>
      </c>
      <c r="BQ12" s="647">
        <v>95.653024200000061</v>
      </c>
      <c r="BR12" s="647">
        <v>88.113150280000013</v>
      </c>
      <c r="BS12" s="647">
        <v>92.895304570000008</v>
      </c>
      <c r="BT12" s="647">
        <v>99.277285419999984</v>
      </c>
      <c r="BU12" s="647">
        <v>104.62180545999999</v>
      </c>
      <c r="BV12" s="647">
        <v>113.12405992999996</v>
      </c>
      <c r="BW12" s="647">
        <v>118.66341103999997</v>
      </c>
      <c r="BX12" s="647">
        <v>133.10474510000003</v>
      </c>
      <c r="BY12" s="647">
        <v>158.41421363000001</v>
      </c>
      <c r="BZ12" s="647">
        <v>177.89715477000004</v>
      </c>
      <c r="CA12" s="647">
        <v>222.23737162999998</v>
      </c>
      <c r="CB12" s="647">
        <v>227.39899950999998</v>
      </c>
      <c r="CC12" s="647">
        <v>232.65763693739575</v>
      </c>
      <c r="CD12" s="647">
        <v>243.06663276159864</v>
      </c>
      <c r="CE12" s="647">
        <v>256.23211578112392</v>
      </c>
      <c r="CF12" s="647">
        <v>267.94120991889133</v>
      </c>
      <c r="CG12" s="647">
        <v>272.28740699468005</v>
      </c>
      <c r="CH12" s="648">
        <v>273.09591395329471</v>
      </c>
    </row>
    <row r="13" spans="1:87" ht="26.25" customHeight="1" x14ac:dyDescent="0.25">
      <c r="B13" s="72" t="s">
        <v>972</v>
      </c>
      <c r="C13" s="531"/>
      <c r="BD13" s="645">
        <v>1396.9807118136234</v>
      </c>
      <c r="BE13" s="645">
        <v>1514.0330256590748</v>
      </c>
      <c r="BF13" s="645">
        <v>1622.685744422949</v>
      </c>
      <c r="BG13" s="645">
        <v>1753.5941622288271</v>
      </c>
      <c r="BH13" s="645">
        <v>1890.9482456924106</v>
      </c>
      <c r="BI13" s="645">
        <v>2035.6212325466122</v>
      </c>
      <c r="BJ13" s="645">
        <v>2173.936356712717</v>
      </c>
      <c r="BK13" s="645">
        <v>2333.216346707105</v>
      </c>
      <c r="BL13" s="645">
        <v>2511.1234542366046</v>
      </c>
      <c r="BM13" s="645">
        <v>2753.6384223247896</v>
      </c>
      <c r="BN13" s="645">
        <v>3015.8112222628183</v>
      </c>
      <c r="BO13" s="645">
        <v>3174.4124856362937</v>
      </c>
      <c r="BP13" s="645">
        <v>3407.5967994059415</v>
      </c>
      <c r="BQ13" s="645">
        <v>3481.0106828642861</v>
      </c>
      <c r="BR13" s="645">
        <v>3677.9968933946316</v>
      </c>
      <c r="BS13" s="645">
        <v>3755.2251642728688</v>
      </c>
      <c r="BT13" s="645">
        <v>3858.3271710760018</v>
      </c>
      <c r="BU13" s="645">
        <v>3914.1571517056409</v>
      </c>
      <c r="BV13" s="645">
        <v>4109.086771977536</v>
      </c>
      <c r="BW13" s="645">
        <v>4259.5497591869362</v>
      </c>
      <c r="BX13" s="645">
        <v>4561.0820935158372</v>
      </c>
      <c r="BY13" s="645">
        <v>4410.8485144279057</v>
      </c>
      <c r="BZ13" s="645">
        <v>4541.0391820496152</v>
      </c>
      <c r="CA13" s="645">
        <v>5107.04074801768</v>
      </c>
      <c r="CB13" s="645">
        <v>5329.8801315688288</v>
      </c>
      <c r="CC13" s="645">
        <v>5629.144317972009</v>
      </c>
      <c r="CD13" s="645">
        <v>5905.2445194443781</v>
      </c>
      <c r="CE13" s="645">
        <v>6077.3506930905614</v>
      </c>
      <c r="CF13" s="645">
        <v>6227.209017250203</v>
      </c>
      <c r="CG13" s="645">
        <v>6419.83616547783</v>
      </c>
      <c r="CH13" s="646">
        <v>6630.5142034744094</v>
      </c>
    </row>
    <row r="14" spans="1:87" ht="15.75" customHeight="1" thickBot="1" x14ac:dyDescent="0.3">
      <c r="B14" s="662"/>
      <c r="C14" s="531"/>
      <c r="BX14" s="234"/>
      <c r="BY14" s="234"/>
      <c r="BZ14" s="234"/>
      <c r="CA14" s="234"/>
      <c r="CB14" s="234"/>
      <c r="CC14" s="234"/>
      <c r="CD14" s="234"/>
      <c r="CE14" s="234"/>
      <c r="CF14" s="234"/>
      <c r="CG14" s="234"/>
      <c r="CH14" s="258"/>
    </row>
    <row r="15" spans="1:87" ht="26.25" customHeight="1" x14ac:dyDescent="0.3">
      <c r="A15" s="663"/>
      <c r="B15" s="123" t="s">
        <v>973</v>
      </c>
      <c r="C15" s="508"/>
      <c r="D15" s="49" t="s">
        <v>297</v>
      </c>
      <c r="E15" s="49" t="s">
        <v>298</v>
      </c>
      <c r="F15" s="49" t="s">
        <v>299</v>
      </c>
      <c r="G15" s="49" t="s">
        <v>300</v>
      </c>
      <c r="H15" s="49" t="s">
        <v>301</v>
      </c>
      <c r="I15" s="49" t="s">
        <v>302</v>
      </c>
      <c r="J15" s="49" t="s">
        <v>303</v>
      </c>
      <c r="K15" s="49" t="s">
        <v>304</v>
      </c>
      <c r="L15" s="49" t="s">
        <v>305</v>
      </c>
      <c r="M15" s="49" t="s">
        <v>306</v>
      </c>
      <c r="N15" s="49" t="s">
        <v>307</v>
      </c>
      <c r="O15" s="49" t="s">
        <v>308</v>
      </c>
      <c r="P15" s="49" t="s">
        <v>309</v>
      </c>
      <c r="Q15" s="49" t="s">
        <v>310</v>
      </c>
      <c r="R15" s="49" t="s">
        <v>311</v>
      </c>
      <c r="S15" s="49" t="s">
        <v>312</v>
      </c>
      <c r="T15" s="49" t="s">
        <v>313</v>
      </c>
      <c r="U15" s="49" t="s">
        <v>314</v>
      </c>
      <c r="V15" s="49" t="s">
        <v>315</v>
      </c>
      <c r="W15" s="49" t="s">
        <v>316</v>
      </c>
      <c r="X15" s="49" t="s">
        <v>317</v>
      </c>
      <c r="Y15" s="49" t="s">
        <v>318</v>
      </c>
      <c r="Z15" s="49" t="s">
        <v>319</v>
      </c>
      <c r="AA15" s="49" t="s">
        <v>320</v>
      </c>
      <c r="AB15" s="49" t="s">
        <v>321</v>
      </c>
      <c r="AC15" s="49" t="s">
        <v>322</v>
      </c>
      <c r="AD15" s="49" t="s">
        <v>323</v>
      </c>
      <c r="AE15" s="49" t="s">
        <v>324</v>
      </c>
      <c r="AF15" s="49" t="s">
        <v>325</v>
      </c>
      <c r="AG15" s="49" t="s">
        <v>326</v>
      </c>
      <c r="AH15" s="49" t="s">
        <v>327</v>
      </c>
      <c r="AI15" s="49" t="s">
        <v>328</v>
      </c>
      <c r="AJ15" s="49" t="s">
        <v>329</v>
      </c>
      <c r="AK15" s="49" t="s">
        <v>330</v>
      </c>
      <c r="AL15" s="49" t="s">
        <v>331</v>
      </c>
      <c r="AM15" s="49" t="s">
        <v>332</v>
      </c>
      <c r="AN15" s="49" t="s">
        <v>333</v>
      </c>
      <c r="AO15" s="49" t="s">
        <v>334</v>
      </c>
      <c r="AP15" s="49" t="s">
        <v>335</v>
      </c>
      <c r="AQ15" s="49" t="s">
        <v>336</v>
      </c>
      <c r="AR15" s="49" t="s">
        <v>337</v>
      </c>
      <c r="AS15" s="49" t="s">
        <v>338</v>
      </c>
      <c r="AT15" s="49" t="s">
        <v>339</v>
      </c>
      <c r="AU15" s="49" t="s">
        <v>340</v>
      </c>
      <c r="AV15" s="49" t="s">
        <v>341</v>
      </c>
      <c r="AW15" s="49" t="s">
        <v>342</v>
      </c>
      <c r="AX15" s="49" t="s">
        <v>343</v>
      </c>
      <c r="AY15" s="49" t="s">
        <v>226</v>
      </c>
      <c r="AZ15" s="49" t="s">
        <v>227</v>
      </c>
      <c r="BA15" s="49" t="s">
        <v>228</v>
      </c>
      <c r="BB15" s="49" t="s">
        <v>229</v>
      </c>
      <c r="BC15" s="49" t="s">
        <v>230</v>
      </c>
      <c r="BD15" s="49" t="s">
        <v>231</v>
      </c>
      <c r="BE15" s="49" t="s">
        <v>232</v>
      </c>
      <c r="BF15" s="49" t="s">
        <v>233</v>
      </c>
      <c r="BG15" s="49" t="s">
        <v>234</v>
      </c>
      <c r="BH15" s="49" t="s">
        <v>235</v>
      </c>
      <c r="BI15" s="49" t="s">
        <v>236</v>
      </c>
      <c r="BJ15" s="49" t="s">
        <v>237</v>
      </c>
      <c r="BK15" s="49" t="s">
        <v>238</v>
      </c>
      <c r="BL15" s="49" t="s">
        <v>239</v>
      </c>
      <c r="BM15" s="49" t="s">
        <v>240</v>
      </c>
      <c r="BN15" s="49" t="s">
        <v>241</v>
      </c>
      <c r="BO15" s="49" t="s">
        <v>242</v>
      </c>
      <c r="BP15" s="49" t="s">
        <v>243</v>
      </c>
      <c r="BQ15" s="49" t="s">
        <v>244</v>
      </c>
      <c r="BR15" s="49" t="s">
        <v>245</v>
      </c>
      <c r="BS15" s="49" t="s">
        <v>246</v>
      </c>
      <c r="BT15" s="49" t="s">
        <v>247</v>
      </c>
      <c r="BU15" s="49" t="s">
        <v>248</v>
      </c>
      <c r="BV15" s="49" t="s">
        <v>249</v>
      </c>
      <c r="BW15" s="49" t="s">
        <v>250</v>
      </c>
      <c r="BX15" s="49" t="s">
        <v>251</v>
      </c>
      <c r="BY15" s="49" t="s">
        <v>252</v>
      </c>
      <c r="BZ15" s="49" t="s">
        <v>253</v>
      </c>
      <c r="CA15" s="49" t="s">
        <v>254</v>
      </c>
      <c r="CB15" s="49" t="s">
        <v>255</v>
      </c>
      <c r="CC15" s="49" t="s">
        <v>256</v>
      </c>
      <c r="CD15" s="49" t="s">
        <v>257</v>
      </c>
      <c r="CE15" s="49" t="s">
        <v>258</v>
      </c>
      <c r="CF15" s="49" t="s">
        <v>259</v>
      </c>
      <c r="CG15" s="49" t="s">
        <v>260</v>
      </c>
      <c r="CH15" s="50" t="s">
        <v>261</v>
      </c>
      <c r="CI15" s="433"/>
    </row>
    <row r="16" spans="1:87" ht="15.6" x14ac:dyDescent="0.3">
      <c r="A16" s="663"/>
      <c r="B16" s="443" t="s">
        <v>462</v>
      </c>
      <c r="C16" s="473"/>
      <c r="D16" s="323" t="s">
        <v>263</v>
      </c>
      <c r="E16" s="323" t="s">
        <v>263</v>
      </c>
      <c r="F16" s="323" t="s">
        <v>263</v>
      </c>
      <c r="G16" s="323" t="s">
        <v>263</v>
      </c>
      <c r="H16" s="323" t="s">
        <v>263</v>
      </c>
      <c r="I16" s="323" t="s">
        <v>263</v>
      </c>
      <c r="J16" s="323" t="s">
        <v>263</v>
      </c>
      <c r="K16" s="323" t="s">
        <v>263</v>
      </c>
      <c r="L16" s="323" t="s">
        <v>263</v>
      </c>
      <c r="M16" s="323" t="s">
        <v>263</v>
      </c>
      <c r="N16" s="323" t="s">
        <v>263</v>
      </c>
      <c r="O16" s="323" t="s">
        <v>263</v>
      </c>
      <c r="P16" s="323" t="s">
        <v>263</v>
      </c>
      <c r="Q16" s="323" t="s">
        <v>263</v>
      </c>
      <c r="R16" s="323" t="s">
        <v>263</v>
      </c>
      <c r="S16" s="323" t="s">
        <v>263</v>
      </c>
      <c r="T16" s="323" t="s">
        <v>263</v>
      </c>
      <c r="U16" s="323" t="s">
        <v>263</v>
      </c>
      <c r="V16" s="323" t="s">
        <v>263</v>
      </c>
      <c r="W16" s="323" t="s">
        <v>263</v>
      </c>
      <c r="X16" s="323" t="s">
        <v>263</v>
      </c>
      <c r="Y16" s="323" t="s">
        <v>263</v>
      </c>
      <c r="Z16" s="323" t="s">
        <v>263</v>
      </c>
      <c r="AA16" s="323" t="s">
        <v>263</v>
      </c>
      <c r="AB16" s="323" t="s">
        <v>263</v>
      </c>
      <c r="AC16" s="323" t="s">
        <v>263</v>
      </c>
      <c r="AD16" s="323" t="s">
        <v>263</v>
      </c>
      <c r="AE16" s="323" t="s">
        <v>263</v>
      </c>
      <c r="AF16" s="323" t="s">
        <v>263</v>
      </c>
      <c r="AG16" s="323" t="s">
        <v>263</v>
      </c>
      <c r="AH16" s="323" t="s">
        <v>263</v>
      </c>
      <c r="AI16" s="323" t="s">
        <v>263</v>
      </c>
      <c r="AJ16" s="323" t="s">
        <v>263</v>
      </c>
      <c r="AK16" s="323" t="s">
        <v>263</v>
      </c>
      <c r="AL16" s="323" t="s">
        <v>263</v>
      </c>
      <c r="AM16" s="323" t="s">
        <v>263</v>
      </c>
      <c r="AN16" s="323" t="s">
        <v>263</v>
      </c>
      <c r="AO16" s="323" t="s">
        <v>263</v>
      </c>
      <c r="AP16" s="323" t="s">
        <v>263</v>
      </c>
      <c r="AQ16" s="323" t="s">
        <v>263</v>
      </c>
      <c r="AR16" s="323" t="s">
        <v>263</v>
      </c>
      <c r="AS16" s="323" t="s">
        <v>263</v>
      </c>
      <c r="AT16" s="323" t="s">
        <v>263</v>
      </c>
      <c r="AU16" s="323" t="s">
        <v>263</v>
      </c>
      <c r="AV16" s="323" t="s">
        <v>263</v>
      </c>
      <c r="AW16" s="323" t="s">
        <v>263</v>
      </c>
      <c r="AX16" s="323" t="s">
        <v>263</v>
      </c>
      <c r="AY16" s="323" t="s">
        <v>263</v>
      </c>
      <c r="AZ16" s="323" t="s">
        <v>263</v>
      </c>
      <c r="BA16" s="323" t="s">
        <v>263</v>
      </c>
      <c r="BB16" s="323" t="s">
        <v>263</v>
      </c>
      <c r="BC16" s="323" t="s">
        <v>263</v>
      </c>
      <c r="BD16" s="323" t="s">
        <v>263</v>
      </c>
      <c r="BE16" s="323" t="s">
        <v>263</v>
      </c>
      <c r="BF16" s="323" t="s">
        <v>263</v>
      </c>
      <c r="BG16" s="323" t="s">
        <v>263</v>
      </c>
      <c r="BH16" s="323" t="s">
        <v>263</v>
      </c>
      <c r="BI16" s="323" t="s">
        <v>263</v>
      </c>
      <c r="BJ16" s="323" t="s">
        <v>263</v>
      </c>
      <c r="BK16" s="323" t="s">
        <v>263</v>
      </c>
      <c r="BL16" s="323" t="s">
        <v>263</v>
      </c>
      <c r="BM16" s="323" t="s">
        <v>263</v>
      </c>
      <c r="BN16" s="323" t="s">
        <v>263</v>
      </c>
      <c r="BO16" s="323" t="s">
        <v>263</v>
      </c>
      <c r="BP16" s="323" t="s">
        <v>263</v>
      </c>
      <c r="BQ16" s="323" t="s">
        <v>263</v>
      </c>
      <c r="BR16" s="323" t="s">
        <v>263</v>
      </c>
      <c r="BS16" s="323" t="s">
        <v>263</v>
      </c>
      <c r="BT16" s="323" t="s">
        <v>263</v>
      </c>
      <c r="BU16" s="323" t="s">
        <v>263</v>
      </c>
      <c r="BV16" s="323" t="s">
        <v>263</v>
      </c>
      <c r="BW16" s="323" t="s">
        <v>263</v>
      </c>
      <c r="BX16" s="323" t="s">
        <v>263</v>
      </c>
      <c r="BY16" s="323" t="s">
        <v>263</v>
      </c>
      <c r="BZ16" s="323" t="s">
        <v>263</v>
      </c>
      <c r="CA16" s="323" t="s">
        <v>263</v>
      </c>
      <c r="CB16" s="323" t="s">
        <v>263</v>
      </c>
      <c r="CC16" s="323" t="s">
        <v>264</v>
      </c>
      <c r="CD16" s="323" t="s">
        <v>264</v>
      </c>
      <c r="CE16" s="323" t="s">
        <v>264</v>
      </c>
      <c r="CF16" s="323" t="s">
        <v>264</v>
      </c>
      <c r="CG16" s="323" t="s">
        <v>264</v>
      </c>
      <c r="CH16" s="323" t="s">
        <v>264</v>
      </c>
      <c r="CI16" s="433"/>
    </row>
    <row r="17" spans="1:86" s="287" customFormat="1" ht="24" customHeight="1" x14ac:dyDescent="0.3">
      <c r="A17" s="664"/>
      <c r="B17" s="123" t="s">
        <v>276</v>
      </c>
      <c r="C17" s="467"/>
      <c r="D17" s="642">
        <f t="shared" ref="D17:BO17" si="5">SUM(D18,D25)</f>
        <v>7826.0933334480442</v>
      </c>
      <c r="E17" s="642">
        <f t="shared" si="5"/>
        <v>10766.534948570506</v>
      </c>
      <c r="F17" s="642">
        <f t="shared" si="5"/>
        <v>10491.276105457686</v>
      </c>
      <c r="G17" s="642">
        <f t="shared" si="5"/>
        <v>10821.981876060496</v>
      </c>
      <c r="H17" s="642">
        <f t="shared" si="5"/>
        <v>11372.846445272517</v>
      </c>
      <c r="I17" s="642">
        <f t="shared" si="5"/>
        <v>11797.539627642955</v>
      </c>
      <c r="J17" s="642">
        <f t="shared" si="5"/>
        <v>12046.061279541642</v>
      </c>
      <c r="K17" s="642">
        <f t="shared" si="5"/>
        <v>14391.094246242679</v>
      </c>
      <c r="L17" s="642">
        <f t="shared" si="5"/>
        <v>14039.390728144213</v>
      </c>
      <c r="M17" s="642">
        <f t="shared" si="5"/>
        <v>14444.967465066813</v>
      </c>
      <c r="N17" s="642">
        <f t="shared" si="5"/>
        <v>18060.58536845916</v>
      </c>
      <c r="O17" s="642">
        <f t="shared" si="5"/>
        <v>19117.032752881405</v>
      </c>
      <c r="P17" s="642">
        <f t="shared" si="5"/>
        <v>19311.360414808798</v>
      </c>
      <c r="Q17" s="642">
        <f t="shared" si="5"/>
        <v>21571.544857856592</v>
      </c>
      <c r="R17" s="642">
        <f t="shared" si="5"/>
        <v>21539.070536534302</v>
      </c>
      <c r="S17" s="642">
        <f t="shared" si="5"/>
        <v>25163.430894255463</v>
      </c>
      <c r="T17" s="642">
        <f t="shared" si="5"/>
        <v>25433.199059999064</v>
      </c>
      <c r="U17" s="642">
        <f t="shared" si="5"/>
        <v>29439.483097686072</v>
      </c>
      <c r="V17" s="642">
        <f t="shared" si="5"/>
        <v>28779.008739504443</v>
      </c>
      <c r="W17" s="642">
        <f t="shared" si="5"/>
        <v>30503.239006148851</v>
      </c>
      <c r="X17" s="642">
        <f t="shared" si="5"/>
        <v>32307.763921876001</v>
      </c>
      <c r="Y17" s="642">
        <f t="shared" si="5"/>
        <v>31857.211526873019</v>
      </c>
      <c r="Z17" s="642">
        <f t="shared" si="5"/>
        <v>31817.788154394799</v>
      </c>
      <c r="AA17" s="642">
        <f t="shared" si="5"/>
        <v>34267.559540805647</v>
      </c>
      <c r="AB17" s="642">
        <f t="shared" si="5"/>
        <v>36581.866169652858</v>
      </c>
      <c r="AC17" s="642">
        <f t="shared" si="5"/>
        <v>39019.440082180721</v>
      </c>
      <c r="AD17" s="642">
        <f t="shared" si="5"/>
        <v>42100.949803400035</v>
      </c>
      <c r="AE17" s="642">
        <f t="shared" si="5"/>
        <v>45227.064486838899</v>
      </c>
      <c r="AF17" s="642">
        <f t="shared" si="5"/>
        <v>46782.210618951256</v>
      </c>
      <c r="AG17" s="642">
        <f t="shared" si="5"/>
        <v>47930.758559868031</v>
      </c>
      <c r="AH17" s="642">
        <f t="shared" si="5"/>
        <v>49330.530976635557</v>
      </c>
      <c r="AI17" s="642">
        <f t="shared" si="5"/>
        <v>49232.362266381337</v>
      </c>
      <c r="AJ17" s="642">
        <f t="shared" si="5"/>
        <v>49337.865874421848</v>
      </c>
      <c r="AK17" s="642">
        <f t="shared" si="5"/>
        <v>51401.11307046088</v>
      </c>
      <c r="AL17" s="642">
        <f t="shared" si="5"/>
        <v>53477.052787663633</v>
      </c>
      <c r="AM17" s="642">
        <f t="shared" si="5"/>
        <v>55049.028683681681</v>
      </c>
      <c r="AN17" s="642">
        <f t="shared" si="5"/>
        <v>54325.488671152671</v>
      </c>
      <c r="AO17" s="642">
        <f t="shared" si="5"/>
        <v>55955.735513557353</v>
      </c>
      <c r="AP17" s="642">
        <f t="shared" si="5"/>
        <v>57625.037019176918</v>
      </c>
      <c r="AQ17" s="642">
        <f t="shared" si="5"/>
        <v>57111.356231065671</v>
      </c>
      <c r="AR17" s="642">
        <f t="shared" si="5"/>
        <v>55153.569303879303</v>
      </c>
      <c r="AS17" s="642">
        <f t="shared" si="5"/>
        <v>54888.591069769776</v>
      </c>
      <c r="AT17" s="642">
        <f t="shared" si="5"/>
        <v>55532.440330541649</v>
      </c>
      <c r="AU17" s="642">
        <f t="shared" si="5"/>
        <v>58934.687428775011</v>
      </c>
      <c r="AV17" s="642">
        <f t="shared" si="5"/>
        <v>59969.415983534425</v>
      </c>
      <c r="AW17" s="642">
        <f t="shared" si="5"/>
        <v>61532.457768898603</v>
      </c>
      <c r="AX17" s="642">
        <f t="shared" si="5"/>
        <v>61729.971563412801</v>
      </c>
      <c r="AY17" s="642">
        <f t="shared" si="5"/>
        <v>62370.29702716678</v>
      </c>
      <c r="AZ17" s="642">
        <f t="shared" si="5"/>
        <v>64403.853178981204</v>
      </c>
      <c r="BA17" s="642">
        <f t="shared" si="5"/>
        <v>67370.148613979531</v>
      </c>
      <c r="BB17" s="642">
        <f t="shared" si="5"/>
        <v>70427.029838924602</v>
      </c>
      <c r="BC17" s="642">
        <f t="shared" si="5"/>
        <v>73863.822539494184</v>
      </c>
      <c r="BD17" s="642">
        <f t="shared" si="5"/>
        <v>75037.084569554005</v>
      </c>
      <c r="BE17" s="642">
        <f t="shared" si="5"/>
        <v>79593.133157982782</v>
      </c>
      <c r="BF17" s="642">
        <f t="shared" si="5"/>
        <v>82539.326455950184</v>
      </c>
      <c r="BG17" s="642">
        <f t="shared" si="5"/>
        <v>84447.136945205973</v>
      </c>
      <c r="BH17" s="642">
        <f t="shared" si="5"/>
        <v>86050.036830912853</v>
      </c>
      <c r="BI17" s="642">
        <f t="shared" si="5"/>
        <v>88246.975780267254</v>
      </c>
      <c r="BJ17" s="642">
        <f t="shared" si="5"/>
        <v>89405.590193786469</v>
      </c>
      <c r="BK17" s="642">
        <f t="shared" si="5"/>
        <v>94112.731395454946</v>
      </c>
      <c r="BL17" s="642">
        <f t="shared" si="5"/>
        <v>97017.691943952901</v>
      </c>
      <c r="BM17" s="642">
        <f t="shared" si="5"/>
        <v>104039.58593500566</v>
      </c>
      <c r="BN17" s="642">
        <f t="shared" si="5"/>
        <v>106793.8677789526</v>
      </c>
      <c r="BO17" s="642">
        <f t="shared" si="5"/>
        <v>111022.97902639081</v>
      </c>
      <c r="BP17" s="642">
        <f t="shared" ref="BP17:CH17" si="6">SUM(BP18,BP25)</f>
        <v>117458.66988538305</v>
      </c>
      <c r="BQ17" s="642">
        <f t="shared" si="6"/>
        <v>119824.75111126014</v>
      </c>
      <c r="BR17" s="642">
        <f t="shared" si="6"/>
        <v>122995.84716706339</v>
      </c>
      <c r="BS17" s="642">
        <f t="shared" si="6"/>
        <v>126174.60384701591</v>
      </c>
      <c r="BT17" s="642">
        <f t="shared" si="6"/>
        <v>126757.12521362619</v>
      </c>
      <c r="BU17" s="642">
        <f t="shared" si="6"/>
        <v>128206.68539759982</v>
      </c>
      <c r="BV17" s="642">
        <f t="shared" si="6"/>
        <v>129282.27686426773</v>
      </c>
      <c r="BW17" s="642">
        <f t="shared" si="6"/>
        <v>128646.14607299001</v>
      </c>
      <c r="BX17" s="642">
        <f t="shared" si="6"/>
        <v>126249.63383382789</v>
      </c>
      <c r="BY17" s="642">
        <f t="shared" si="6"/>
        <v>129228.86280656137</v>
      </c>
      <c r="BZ17" s="642">
        <f t="shared" si="6"/>
        <v>127479.21608715269</v>
      </c>
      <c r="CA17" s="642">
        <f t="shared" si="6"/>
        <v>135957.49869704916</v>
      </c>
      <c r="CB17" s="642">
        <f t="shared" si="6"/>
        <v>143836.36364224803</v>
      </c>
      <c r="CC17" s="642">
        <f t="shared" si="6"/>
        <v>149001.00747384195</v>
      </c>
      <c r="CD17" s="642">
        <f t="shared" si="6"/>
        <v>154174.54328758753</v>
      </c>
      <c r="CE17" s="642">
        <f t="shared" si="6"/>
        <v>155896.78911033631</v>
      </c>
      <c r="CF17" s="642">
        <f t="shared" si="6"/>
        <v>157918.48376203381</v>
      </c>
      <c r="CG17" s="642">
        <f t="shared" si="6"/>
        <v>162786.67158301367</v>
      </c>
      <c r="CH17" s="654">
        <f t="shared" si="6"/>
        <v>167446.82375729657</v>
      </c>
    </row>
    <row r="18" spans="1:86" ht="26.25" customHeight="1" x14ac:dyDescent="0.25">
      <c r="A18" s="417"/>
      <c r="B18" s="72" t="s">
        <v>967</v>
      </c>
      <c r="C18" s="531"/>
      <c r="D18" s="645">
        <f>SUM(D19:D22)</f>
        <v>7826.0933334480442</v>
      </c>
      <c r="E18" s="645">
        <f t="shared" ref="E18:BP18" si="7">SUM(E19:E22)</f>
        <v>10766.534948570506</v>
      </c>
      <c r="F18" s="645">
        <f t="shared" si="7"/>
        <v>10491.276105457686</v>
      </c>
      <c r="G18" s="645">
        <f t="shared" si="7"/>
        <v>10821.981876060496</v>
      </c>
      <c r="H18" s="645">
        <f t="shared" si="7"/>
        <v>11372.846445272517</v>
      </c>
      <c r="I18" s="645">
        <f t="shared" si="7"/>
        <v>11797.539627642955</v>
      </c>
      <c r="J18" s="645">
        <f t="shared" si="7"/>
        <v>12046.061279541642</v>
      </c>
      <c r="K18" s="645">
        <f t="shared" si="7"/>
        <v>14391.094246242679</v>
      </c>
      <c r="L18" s="645">
        <f t="shared" si="7"/>
        <v>14039.390728144213</v>
      </c>
      <c r="M18" s="645">
        <f t="shared" si="7"/>
        <v>14444.967465066813</v>
      </c>
      <c r="N18" s="645">
        <f t="shared" si="7"/>
        <v>18060.58536845916</v>
      </c>
      <c r="O18" s="645">
        <f t="shared" si="7"/>
        <v>19117.032752881405</v>
      </c>
      <c r="P18" s="645">
        <f t="shared" si="7"/>
        <v>19311.360414808798</v>
      </c>
      <c r="Q18" s="645">
        <f t="shared" si="7"/>
        <v>21571.544857856592</v>
      </c>
      <c r="R18" s="645">
        <f t="shared" si="7"/>
        <v>21539.070536534302</v>
      </c>
      <c r="S18" s="645">
        <f t="shared" si="7"/>
        <v>25163.430894255463</v>
      </c>
      <c r="T18" s="645">
        <f t="shared" si="7"/>
        <v>25433.199059999064</v>
      </c>
      <c r="U18" s="645">
        <f t="shared" si="7"/>
        <v>29439.483097686072</v>
      </c>
      <c r="V18" s="645">
        <f t="shared" si="7"/>
        <v>28779.008739504443</v>
      </c>
      <c r="W18" s="645">
        <f t="shared" si="7"/>
        <v>30503.239006148851</v>
      </c>
      <c r="X18" s="645">
        <f t="shared" si="7"/>
        <v>32307.763921876001</v>
      </c>
      <c r="Y18" s="645">
        <f t="shared" si="7"/>
        <v>31857.211526873019</v>
      </c>
      <c r="Z18" s="645">
        <f t="shared" si="7"/>
        <v>31685.897255704163</v>
      </c>
      <c r="AA18" s="645">
        <f t="shared" si="7"/>
        <v>33888.134381979398</v>
      </c>
      <c r="AB18" s="645">
        <f t="shared" si="7"/>
        <v>36169.564288462083</v>
      </c>
      <c r="AC18" s="645">
        <f t="shared" si="7"/>
        <v>38629.217607799605</v>
      </c>
      <c r="AD18" s="645">
        <f t="shared" si="7"/>
        <v>41743.984144219088</v>
      </c>
      <c r="AE18" s="645">
        <f t="shared" si="7"/>
        <v>44909.296763963015</v>
      </c>
      <c r="AF18" s="645">
        <f t="shared" si="7"/>
        <v>46487.719025668484</v>
      </c>
      <c r="AG18" s="645">
        <f t="shared" si="7"/>
        <v>47671.126084228759</v>
      </c>
      <c r="AH18" s="645">
        <f t="shared" si="7"/>
        <v>49090.021074654331</v>
      </c>
      <c r="AI18" s="645">
        <f t="shared" si="7"/>
        <v>49032.140277950508</v>
      </c>
      <c r="AJ18" s="645">
        <f t="shared" si="7"/>
        <v>49160.391536744071</v>
      </c>
      <c r="AK18" s="645">
        <f t="shared" si="7"/>
        <v>51236.325285031533</v>
      </c>
      <c r="AL18" s="645">
        <f t="shared" si="7"/>
        <v>53319.640019137136</v>
      </c>
      <c r="AM18" s="645">
        <f t="shared" si="7"/>
        <v>54895.008608887707</v>
      </c>
      <c r="AN18" s="645">
        <f t="shared" si="7"/>
        <v>54187.075261720711</v>
      </c>
      <c r="AO18" s="645">
        <f t="shared" si="7"/>
        <v>55817.739413944968</v>
      </c>
      <c r="AP18" s="645">
        <f t="shared" si="7"/>
        <v>57505.365254560835</v>
      </c>
      <c r="AQ18" s="645">
        <f t="shared" si="7"/>
        <v>56997.797042430335</v>
      </c>
      <c r="AR18" s="645">
        <f t="shared" si="7"/>
        <v>55050.18848283172</v>
      </c>
      <c r="AS18" s="645">
        <f t="shared" si="7"/>
        <v>54797.057733999536</v>
      </c>
      <c r="AT18" s="645">
        <f t="shared" si="7"/>
        <v>55444.92399914335</v>
      </c>
      <c r="AU18" s="645">
        <f t="shared" si="7"/>
        <v>58852.110688953908</v>
      </c>
      <c r="AV18" s="645">
        <f t="shared" si="7"/>
        <v>59889.666035010378</v>
      </c>
      <c r="AW18" s="645">
        <f t="shared" si="7"/>
        <v>61453.597398695325</v>
      </c>
      <c r="AX18" s="645">
        <f t="shared" si="7"/>
        <v>61655.551137524875</v>
      </c>
      <c r="AY18" s="645">
        <f t="shared" si="7"/>
        <v>62295.91634214807</v>
      </c>
      <c r="AZ18" s="645">
        <f t="shared" si="7"/>
        <v>64344.073406350355</v>
      </c>
      <c r="BA18" s="645">
        <f t="shared" si="7"/>
        <v>67311.490087929429</v>
      </c>
      <c r="BB18" s="645">
        <f t="shared" si="7"/>
        <v>70370.099991659517</v>
      </c>
      <c r="BC18" s="645">
        <f t="shared" si="7"/>
        <v>73809.743249253021</v>
      </c>
      <c r="BD18" s="645">
        <f t="shared" si="7"/>
        <v>74983.742570537375</v>
      </c>
      <c r="BE18" s="645">
        <f t="shared" si="7"/>
        <v>79538.830234225257</v>
      </c>
      <c r="BF18" s="645">
        <f t="shared" si="7"/>
        <v>82485.640778025714</v>
      </c>
      <c r="BG18" s="645">
        <f t="shared" si="7"/>
        <v>84393.211062168339</v>
      </c>
      <c r="BH18" s="645">
        <f t="shared" si="7"/>
        <v>85996.633120425133</v>
      </c>
      <c r="BI18" s="645">
        <f t="shared" si="7"/>
        <v>88194.595147728964</v>
      </c>
      <c r="BJ18" s="645">
        <f t="shared" si="7"/>
        <v>89348.796145093875</v>
      </c>
      <c r="BK18" s="645">
        <f t="shared" si="7"/>
        <v>94048.031325432908</v>
      </c>
      <c r="BL18" s="645">
        <f t="shared" si="7"/>
        <v>96946.777324526847</v>
      </c>
      <c r="BM18" s="645">
        <f t="shared" si="7"/>
        <v>103965.42932996186</v>
      </c>
      <c r="BN18" s="645">
        <f t="shared" si="7"/>
        <v>106705.02178268696</v>
      </c>
      <c r="BO18" s="645">
        <f t="shared" si="7"/>
        <v>110929.30059330317</v>
      </c>
      <c r="BP18" s="645">
        <f t="shared" si="7"/>
        <v>117348.25302734689</v>
      </c>
      <c r="BQ18" s="645">
        <f>SUM(BQ19:BQ22)</f>
        <v>119686.84288284931</v>
      </c>
      <c r="BR18" s="645">
        <f>SUM(BR19:BR22)</f>
        <v>122870.58047938722</v>
      </c>
      <c r="BS18" s="645">
        <f>SUM(BS19:BS22)</f>
        <v>126043.44899940002</v>
      </c>
      <c r="BT18" s="645">
        <f t="shared" ref="BT18:CH18" si="8">SUM(BT19:BT24)</f>
        <v>126619.71460635866</v>
      </c>
      <c r="BU18" s="645">
        <f t="shared" si="8"/>
        <v>128063.68805237531</v>
      </c>
      <c r="BV18" s="645">
        <f t="shared" si="8"/>
        <v>129131.10437463164</v>
      </c>
      <c r="BW18" s="645">
        <f t="shared" si="8"/>
        <v>128491.64764910223</v>
      </c>
      <c r="BX18" s="645">
        <f t="shared" si="8"/>
        <v>126084.93971379836</v>
      </c>
      <c r="BY18" s="645">
        <f t="shared" si="8"/>
        <v>129033.32013734088</v>
      </c>
      <c r="BZ18" s="645">
        <f t="shared" si="8"/>
        <v>127274.0455346661</v>
      </c>
      <c r="CA18" s="645">
        <f t="shared" si="8"/>
        <v>135714.03892950341</v>
      </c>
      <c r="CB18" s="645">
        <f t="shared" si="8"/>
        <v>143596.89081173186</v>
      </c>
      <c r="CC18" s="645">
        <f t="shared" si="8"/>
        <v>148763.68332513887</v>
      </c>
      <c r="CD18" s="645">
        <f t="shared" si="8"/>
        <v>153931.47665482594</v>
      </c>
      <c r="CE18" s="645">
        <f t="shared" si="8"/>
        <v>155645.43818001167</v>
      </c>
      <c r="CF18" s="645">
        <f t="shared" si="8"/>
        <v>157660.459756572</v>
      </c>
      <c r="CG18" s="645">
        <f t="shared" si="8"/>
        <v>162529.26131724619</v>
      </c>
      <c r="CH18" s="646">
        <f t="shared" si="8"/>
        <v>167193.75101069882</v>
      </c>
    </row>
    <row r="19" spans="1:86" x14ac:dyDescent="0.25">
      <c r="A19" s="417"/>
      <c r="B19" s="238" t="s">
        <v>968</v>
      </c>
      <c r="C19" s="531"/>
      <c r="D19" s="462">
        <v>7826.0933334480442</v>
      </c>
      <c r="E19" s="462">
        <v>10766.534948570506</v>
      </c>
      <c r="F19" s="462">
        <v>10491.276105457686</v>
      </c>
      <c r="G19" s="462">
        <v>10821.981876060496</v>
      </c>
      <c r="H19" s="462">
        <v>11372.846445272517</v>
      </c>
      <c r="I19" s="462">
        <v>11797.539627642955</v>
      </c>
      <c r="J19" s="462">
        <v>12046.061279541642</v>
      </c>
      <c r="K19" s="462">
        <v>14391.094246242679</v>
      </c>
      <c r="L19" s="462">
        <v>14039.390728144213</v>
      </c>
      <c r="M19" s="462">
        <v>14444.967465066813</v>
      </c>
      <c r="N19" s="462">
        <v>18060.58536845916</v>
      </c>
      <c r="O19" s="462">
        <v>19117.032752881405</v>
      </c>
      <c r="P19" s="462">
        <v>19311.360414808798</v>
      </c>
      <c r="Q19" s="462">
        <v>21571.544857856592</v>
      </c>
      <c r="R19" s="462">
        <v>21539.070536534302</v>
      </c>
      <c r="S19" s="462">
        <v>25163.430894255463</v>
      </c>
      <c r="T19" s="462">
        <v>25433.199059999064</v>
      </c>
      <c r="U19" s="462">
        <v>29439.483097686072</v>
      </c>
      <c r="V19" s="462">
        <v>28779.008739504443</v>
      </c>
      <c r="W19" s="462">
        <v>30503.239006148851</v>
      </c>
      <c r="X19" s="462">
        <v>32307.763921876001</v>
      </c>
      <c r="Y19" s="462">
        <v>31857.211526873019</v>
      </c>
      <c r="Z19" s="462">
        <v>31685.897255704163</v>
      </c>
      <c r="AA19" s="462">
        <v>33888.134381979398</v>
      </c>
      <c r="AB19" s="462">
        <v>36169.564288462083</v>
      </c>
      <c r="AC19" s="462">
        <v>38629.217607799605</v>
      </c>
      <c r="AD19" s="462">
        <v>41743.984144219088</v>
      </c>
      <c r="AE19" s="462">
        <v>44909.296763963015</v>
      </c>
      <c r="AF19" s="462">
        <v>46487.719025668484</v>
      </c>
      <c r="AG19" s="462">
        <v>47671.126084228759</v>
      </c>
      <c r="AH19" s="462">
        <v>49090.021074654331</v>
      </c>
      <c r="AI19" s="462">
        <v>49026.578556049652</v>
      </c>
      <c r="AJ19" s="462">
        <v>49123.028518285595</v>
      </c>
      <c r="AK19" s="462">
        <v>51156.044056232618</v>
      </c>
      <c r="AL19" s="462">
        <v>53162.227250610638</v>
      </c>
      <c r="AM19" s="462">
        <v>54669.613377481888</v>
      </c>
      <c r="AN19" s="462">
        <v>53878.306886834042</v>
      </c>
      <c r="AO19" s="462">
        <v>55343.167461619458</v>
      </c>
      <c r="AP19" s="462">
        <v>56796.736986316726</v>
      </c>
      <c r="AQ19" s="462">
        <v>56104.031150716277</v>
      </c>
      <c r="AR19" s="462">
        <v>53961.366119931379</v>
      </c>
      <c r="AS19" s="462">
        <v>53404.172038551107</v>
      </c>
      <c r="AT19" s="462">
        <v>53670.481466745288</v>
      </c>
      <c r="AU19" s="462">
        <v>56336.022310220789</v>
      </c>
      <c r="AV19" s="462">
        <v>56881.048657193693</v>
      </c>
      <c r="AW19" s="462">
        <v>57883.987080661311</v>
      </c>
      <c r="AX19" s="462">
        <v>57610.945987656596</v>
      </c>
      <c r="AY19" s="462">
        <v>57675.820646716908</v>
      </c>
      <c r="AZ19" s="462">
        <v>58802.222013500323</v>
      </c>
      <c r="BA19" s="462">
        <v>60961.543669552273</v>
      </c>
      <c r="BB19" s="462">
        <v>63129.493785517414</v>
      </c>
      <c r="BC19" s="462">
        <v>65218.067705810216</v>
      </c>
      <c r="BD19" s="462">
        <v>63691.022118097775</v>
      </c>
      <c r="BE19" s="462">
        <v>67250.435248665963</v>
      </c>
      <c r="BF19" s="462">
        <v>69361.953386710564</v>
      </c>
      <c r="BG19" s="462">
        <v>69918.640140010553</v>
      </c>
      <c r="BH19" s="462">
        <v>70576.573694944425</v>
      </c>
      <c r="BI19" s="462">
        <v>71699.983206879668</v>
      </c>
      <c r="BJ19" s="462">
        <v>71854.923195757481</v>
      </c>
      <c r="BK19" s="462">
        <v>74799.672875485412</v>
      </c>
      <c r="BL19" s="462">
        <v>76126.604077466996</v>
      </c>
      <c r="BM19" s="462">
        <v>80637.71429031741</v>
      </c>
      <c r="BN19" s="462">
        <v>82727.386217445717</v>
      </c>
      <c r="BO19" s="462">
        <v>85884.180136719195</v>
      </c>
      <c r="BP19" s="462">
        <v>90005.875460864525</v>
      </c>
      <c r="BQ19" s="462">
        <v>91539.152831908388</v>
      </c>
      <c r="BR19" s="462">
        <v>93636.772800124658</v>
      </c>
      <c r="BS19" s="462">
        <v>96136.86995797501</v>
      </c>
      <c r="BT19" s="462">
        <v>95415.504487603524</v>
      </c>
      <c r="BU19" s="462">
        <v>93262.950670243255</v>
      </c>
      <c r="BV19" s="462">
        <v>90301.728875472749</v>
      </c>
      <c r="BW19" s="462">
        <v>86948.277564757722</v>
      </c>
      <c r="BX19" s="463">
        <v>83139.713467546768</v>
      </c>
      <c r="BY19" s="463">
        <v>80121.429535066112</v>
      </c>
      <c r="BZ19" s="463">
        <v>73794.90170564242</v>
      </c>
      <c r="CA19" s="463">
        <v>72103.444467134803</v>
      </c>
      <c r="CB19" s="463">
        <v>70199.140163766046</v>
      </c>
      <c r="CC19" s="463">
        <v>68037.697976984564</v>
      </c>
      <c r="CD19" s="463">
        <v>66150.003098006622</v>
      </c>
      <c r="CE19" s="463">
        <v>63715.47179840153</v>
      </c>
      <c r="CF19" s="463">
        <v>60249.720109613976</v>
      </c>
      <c r="CG19" s="463">
        <v>56954.821947991848</v>
      </c>
      <c r="CH19" s="464">
        <v>53520.833760845104</v>
      </c>
    </row>
    <row r="20" spans="1:86" x14ac:dyDescent="0.25">
      <c r="A20" s="417"/>
      <c r="B20" s="238" t="s">
        <v>514</v>
      </c>
      <c r="C20" s="530"/>
      <c r="D20" s="462">
        <v>0</v>
      </c>
      <c r="E20" s="462">
        <v>0</v>
      </c>
      <c r="F20" s="462">
        <v>0</v>
      </c>
      <c r="G20" s="462">
        <v>0</v>
      </c>
      <c r="H20" s="462">
        <v>0</v>
      </c>
      <c r="I20" s="462">
        <v>0</v>
      </c>
      <c r="J20" s="462">
        <v>0</v>
      </c>
      <c r="K20" s="462">
        <v>0</v>
      </c>
      <c r="L20" s="462">
        <v>0</v>
      </c>
      <c r="M20" s="462">
        <v>0</v>
      </c>
      <c r="N20" s="462">
        <v>0</v>
      </c>
      <c r="O20" s="462">
        <v>0</v>
      </c>
      <c r="P20" s="462">
        <v>0</v>
      </c>
      <c r="Q20" s="462">
        <v>0</v>
      </c>
      <c r="R20" s="462">
        <v>0</v>
      </c>
      <c r="S20" s="462">
        <v>0</v>
      </c>
      <c r="T20" s="462">
        <v>0</v>
      </c>
      <c r="U20" s="462">
        <v>0</v>
      </c>
      <c r="V20" s="462">
        <v>0</v>
      </c>
      <c r="W20" s="462">
        <v>0</v>
      </c>
      <c r="X20" s="462">
        <v>0</v>
      </c>
      <c r="Y20" s="462">
        <v>0</v>
      </c>
      <c r="Z20" s="462">
        <v>0</v>
      </c>
      <c r="AA20" s="462">
        <v>0</v>
      </c>
      <c r="AB20" s="462">
        <v>0</v>
      </c>
      <c r="AC20" s="462">
        <v>0</v>
      </c>
      <c r="AD20" s="462">
        <v>0</v>
      </c>
      <c r="AE20" s="462">
        <v>0</v>
      </c>
      <c r="AF20" s="462">
        <v>0</v>
      </c>
      <c r="AG20" s="462">
        <v>0</v>
      </c>
      <c r="AH20" s="462">
        <v>0</v>
      </c>
      <c r="AI20" s="462">
        <v>0</v>
      </c>
      <c r="AJ20" s="462">
        <v>0</v>
      </c>
      <c r="AK20" s="462">
        <v>0</v>
      </c>
      <c r="AL20" s="462">
        <v>0</v>
      </c>
      <c r="AM20" s="462">
        <v>0</v>
      </c>
      <c r="AN20" s="462">
        <v>0</v>
      </c>
      <c r="AO20" s="462">
        <v>0</v>
      </c>
      <c r="AP20" s="462">
        <v>0</v>
      </c>
      <c r="AQ20" s="462">
        <v>0</v>
      </c>
      <c r="AR20" s="462">
        <v>0</v>
      </c>
      <c r="AS20" s="462">
        <v>0</v>
      </c>
      <c r="AT20" s="462">
        <v>0</v>
      </c>
      <c r="AU20" s="462">
        <v>0</v>
      </c>
      <c r="AV20" s="462">
        <v>0</v>
      </c>
      <c r="AW20" s="462">
        <v>0</v>
      </c>
      <c r="AX20" s="462">
        <v>0</v>
      </c>
      <c r="AY20" s="462">
        <v>0</v>
      </c>
      <c r="AZ20" s="462">
        <v>0</v>
      </c>
      <c r="BA20" s="462">
        <v>0</v>
      </c>
      <c r="BB20" s="462">
        <v>0</v>
      </c>
      <c r="BC20" s="462">
        <v>0</v>
      </c>
      <c r="BD20" s="462">
        <v>2129.7065010401448</v>
      </c>
      <c r="BE20" s="462">
        <v>2172.9667388497937</v>
      </c>
      <c r="BF20" s="462">
        <v>2205.309482043328</v>
      </c>
      <c r="BG20" s="462">
        <v>2402.2382034396314</v>
      </c>
      <c r="BH20" s="462">
        <v>2437.6662480867808</v>
      </c>
      <c r="BI20" s="462">
        <v>2488.7923555184771</v>
      </c>
      <c r="BJ20" s="462">
        <v>2511.177792264878</v>
      </c>
      <c r="BK20" s="462">
        <v>2606.5736029515861</v>
      </c>
      <c r="BL20" s="462">
        <v>2672.0003730655103</v>
      </c>
      <c r="BM20" s="462">
        <v>2805.132422200058</v>
      </c>
      <c r="BN20" s="462">
        <v>2816.0570765840985</v>
      </c>
      <c r="BO20" s="462">
        <v>2887.5018394504386</v>
      </c>
      <c r="BP20" s="462">
        <v>3028.6276314148313</v>
      </c>
      <c r="BQ20" s="462">
        <v>3057.2747985147789</v>
      </c>
      <c r="BR20" s="462">
        <v>3106.1050516603987</v>
      </c>
      <c r="BS20" s="462">
        <v>3116.4008293158245</v>
      </c>
      <c r="BT20" s="462">
        <v>2986.1579551717427</v>
      </c>
      <c r="BU20" s="462">
        <v>2867.3822437246899</v>
      </c>
      <c r="BV20" s="462">
        <v>2768.3205667624056</v>
      </c>
      <c r="BW20" s="462">
        <v>2658.914668490781</v>
      </c>
      <c r="BX20" s="463">
        <v>2410.4554872908402</v>
      </c>
      <c r="BY20" s="463">
        <v>2308.6919601384998</v>
      </c>
      <c r="BZ20" s="463">
        <v>2093.3497188564838</v>
      </c>
      <c r="CA20" s="463">
        <v>2085.1295509355814</v>
      </c>
      <c r="CB20" s="463">
        <v>2000.006628997399</v>
      </c>
      <c r="CC20" s="463">
        <v>1884.210229645583</v>
      </c>
      <c r="CD20" s="463">
        <v>1809.445419029707</v>
      </c>
      <c r="CE20" s="463">
        <v>1709.2585461796639</v>
      </c>
      <c r="CF20" s="463">
        <v>1601.3625847210774</v>
      </c>
      <c r="CG20" s="463">
        <v>1498.7748869835239</v>
      </c>
      <c r="CH20" s="464">
        <v>1393.473287717225</v>
      </c>
    </row>
    <row r="21" spans="1:86" x14ac:dyDescent="0.25">
      <c r="A21" s="417"/>
      <c r="B21" s="238" t="s">
        <v>969</v>
      </c>
      <c r="C21" s="530"/>
      <c r="D21" s="462">
        <v>0</v>
      </c>
      <c r="E21" s="462">
        <v>0</v>
      </c>
      <c r="F21" s="462">
        <v>0</v>
      </c>
      <c r="G21" s="462">
        <v>0</v>
      </c>
      <c r="H21" s="462">
        <v>0</v>
      </c>
      <c r="I21" s="462">
        <v>0</v>
      </c>
      <c r="J21" s="462">
        <v>0</v>
      </c>
      <c r="K21" s="462">
        <v>0</v>
      </c>
      <c r="L21" s="462">
        <v>0</v>
      </c>
      <c r="M21" s="462">
        <v>0</v>
      </c>
      <c r="N21" s="462">
        <v>0</v>
      </c>
      <c r="O21" s="462">
        <v>0</v>
      </c>
      <c r="P21" s="462">
        <v>0</v>
      </c>
      <c r="Q21" s="462">
        <v>0</v>
      </c>
      <c r="R21" s="462">
        <v>0</v>
      </c>
      <c r="S21" s="462">
        <v>0</v>
      </c>
      <c r="T21" s="462">
        <v>0</v>
      </c>
      <c r="U21" s="462">
        <v>0</v>
      </c>
      <c r="V21" s="462">
        <v>0</v>
      </c>
      <c r="W21" s="462">
        <v>0</v>
      </c>
      <c r="X21" s="462">
        <v>0</v>
      </c>
      <c r="Y21" s="462">
        <v>0</v>
      </c>
      <c r="Z21" s="462">
        <v>0</v>
      </c>
      <c r="AA21" s="462">
        <v>0</v>
      </c>
      <c r="AB21" s="462">
        <v>0</v>
      </c>
      <c r="AC21" s="462">
        <v>0</v>
      </c>
      <c r="AD21" s="462">
        <v>0</v>
      </c>
      <c r="AE21" s="462">
        <v>0</v>
      </c>
      <c r="AF21" s="462">
        <v>0</v>
      </c>
      <c r="AG21" s="462">
        <v>0</v>
      </c>
      <c r="AH21" s="462">
        <v>0</v>
      </c>
      <c r="AI21" s="462">
        <v>0</v>
      </c>
      <c r="AJ21" s="462">
        <v>0</v>
      </c>
      <c r="AK21" s="462">
        <v>0</v>
      </c>
      <c r="AL21" s="462">
        <v>0</v>
      </c>
      <c r="AM21" s="462">
        <v>0</v>
      </c>
      <c r="AN21" s="462">
        <v>0</v>
      </c>
      <c r="AO21" s="462">
        <v>0</v>
      </c>
      <c r="AP21" s="462">
        <v>0</v>
      </c>
      <c r="AQ21" s="462">
        <v>0</v>
      </c>
      <c r="AR21" s="462">
        <v>0</v>
      </c>
      <c r="AS21" s="462">
        <v>0</v>
      </c>
      <c r="AT21" s="462">
        <v>0</v>
      </c>
      <c r="AU21" s="462">
        <v>0</v>
      </c>
      <c r="AV21" s="462">
        <v>0</v>
      </c>
      <c r="AW21" s="462">
        <v>0</v>
      </c>
      <c r="AX21" s="462">
        <v>0</v>
      </c>
      <c r="AY21" s="462">
        <v>0</v>
      </c>
      <c r="AZ21" s="462">
        <v>0</v>
      </c>
      <c r="BA21" s="462">
        <v>0</v>
      </c>
      <c r="BB21" s="462">
        <v>0</v>
      </c>
      <c r="BC21" s="462">
        <v>0</v>
      </c>
      <c r="BD21" s="462">
        <v>0</v>
      </c>
      <c r="BE21" s="462">
        <v>0</v>
      </c>
      <c r="BF21" s="462">
        <v>0</v>
      </c>
      <c r="BG21" s="462">
        <v>0</v>
      </c>
      <c r="BH21" s="462">
        <v>0</v>
      </c>
      <c r="BI21" s="462">
        <v>0</v>
      </c>
      <c r="BJ21" s="462">
        <v>68.316323466587235</v>
      </c>
      <c r="BK21" s="462">
        <v>259.24717109958215</v>
      </c>
      <c r="BL21" s="462">
        <v>548.22057673499899</v>
      </c>
      <c r="BM21" s="462">
        <v>776.82014334813312</v>
      </c>
      <c r="BN21" s="462">
        <v>1167.9123284115492</v>
      </c>
      <c r="BO21" s="462">
        <v>946.61132239072754</v>
      </c>
      <c r="BP21" s="462">
        <v>1108.888012056399</v>
      </c>
      <c r="BQ21" s="462">
        <v>1065.4549087882283</v>
      </c>
      <c r="BR21" s="462">
        <v>1059.4182525493666</v>
      </c>
      <c r="BS21" s="462">
        <v>1059.3994235562564</v>
      </c>
      <c r="BT21" s="462">
        <v>1167.1754881600152</v>
      </c>
      <c r="BU21" s="462">
        <v>1057.6266762213975</v>
      </c>
      <c r="BV21" s="462">
        <v>1009.9319614651884</v>
      </c>
      <c r="BW21" s="462">
        <v>847.88083902582082</v>
      </c>
      <c r="BX21" s="463">
        <v>646.26539219789902</v>
      </c>
      <c r="BY21" s="463">
        <v>406.92462209761879</v>
      </c>
      <c r="BZ21" s="463">
        <v>487.29448866764045</v>
      </c>
      <c r="CA21" s="463">
        <v>425.88120885394704</v>
      </c>
      <c r="CB21" s="463">
        <v>367.68545780548851</v>
      </c>
      <c r="CC21" s="463">
        <v>299.71436302097749</v>
      </c>
      <c r="CD21" s="463">
        <v>188.20974280075302</v>
      </c>
      <c r="CE21" s="463">
        <v>94.969814371463571</v>
      </c>
      <c r="CF21" s="463">
        <v>56.415779726383491</v>
      </c>
      <c r="CG21" s="463">
        <v>51.006785600488918</v>
      </c>
      <c r="CH21" s="464">
        <v>48.816835814876313</v>
      </c>
    </row>
    <row r="22" spans="1:86" x14ac:dyDescent="0.25">
      <c r="A22" s="417"/>
      <c r="B22" s="238" t="s">
        <v>970</v>
      </c>
      <c r="C22" s="434"/>
      <c r="D22" s="462">
        <v>0</v>
      </c>
      <c r="E22" s="462">
        <v>0</v>
      </c>
      <c r="F22" s="462">
        <v>0</v>
      </c>
      <c r="G22" s="462">
        <v>0</v>
      </c>
      <c r="H22" s="462">
        <v>0</v>
      </c>
      <c r="I22" s="462">
        <v>0</v>
      </c>
      <c r="J22" s="462">
        <v>0</v>
      </c>
      <c r="K22" s="462">
        <v>0</v>
      </c>
      <c r="L22" s="462">
        <v>0</v>
      </c>
      <c r="M22" s="462">
        <v>0</v>
      </c>
      <c r="N22" s="462">
        <v>0</v>
      </c>
      <c r="O22" s="462">
        <v>0</v>
      </c>
      <c r="P22" s="462">
        <v>0</v>
      </c>
      <c r="Q22" s="462">
        <v>0</v>
      </c>
      <c r="R22" s="462">
        <v>0</v>
      </c>
      <c r="S22" s="462">
        <v>0</v>
      </c>
      <c r="T22" s="462">
        <v>0</v>
      </c>
      <c r="U22" s="462">
        <v>0</v>
      </c>
      <c r="V22" s="462">
        <v>0</v>
      </c>
      <c r="W22" s="462">
        <v>0</v>
      </c>
      <c r="X22" s="462">
        <v>0</v>
      </c>
      <c r="Y22" s="462">
        <v>0</v>
      </c>
      <c r="Z22" s="462">
        <v>0</v>
      </c>
      <c r="AA22" s="462">
        <v>0</v>
      </c>
      <c r="AB22" s="462">
        <v>0</v>
      </c>
      <c r="AC22" s="462">
        <v>0</v>
      </c>
      <c r="AD22" s="462">
        <v>0</v>
      </c>
      <c r="AE22" s="462">
        <v>0</v>
      </c>
      <c r="AF22" s="462">
        <v>0</v>
      </c>
      <c r="AG22" s="462">
        <v>0</v>
      </c>
      <c r="AH22" s="462">
        <v>0</v>
      </c>
      <c r="AI22" s="462">
        <v>5.5617219008564547</v>
      </c>
      <c r="AJ22" s="462">
        <v>37.363018458479253</v>
      </c>
      <c r="AK22" s="462">
        <v>80.281228798911357</v>
      </c>
      <c r="AL22" s="462">
        <v>157.41276852649534</v>
      </c>
      <c r="AM22" s="462">
        <v>225.39523140582102</v>
      </c>
      <c r="AN22" s="462">
        <v>308.76837488667161</v>
      </c>
      <c r="AO22" s="462">
        <v>474.57195232550896</v>
      </c>
      <c r="AP22" s="462">
        <v>708.62826824410718</v>
      </c>
      <c r="AQ22" s="462">
        <v>893.76589171406147</v>
      </c>
      <c r="AR22" s="462">
        <v>1088.8223629003407</v>
      </c>
      <c r="AS22" s="462">
        <v>1392.8856954484277</v>
      </c>
      <c r="AT22" s="462">
        <v>1774.4425323980608</v>
      </c>
      <c r="AU22" s="462">
        <v>2516.0883787331168</v>
      </c>
      <c r="AV22" s="462">
        <v>3008.6173778166876</v>
      </c>
      <c r="AW22" s="462">
        <v>3569.6103180340174</v>
      </c>
      <c r="AX22" s="462">
        <v>4044.6051498682773</v>
      </c>
      <c r="AY22" s="462">
        <v>4620.0956954311632</v>
      </c>
      <c r="AZ22" s="462">
        <v>5541.8513928500315</v>
      </c>
      <c r="BA22" s="462">
        <v>6349.9464183771543</v>
      </c>
      <c r="BB22" s="462">
        <v>7240.6062061421098</v>
      </c>
      <c r="BC22" s="462">
        <v>8591.6755434427978</v>
      </c>
      <c r="BD22" s="462">
        <v>9163.0139513994436</v>
      </c>
      <c r="BE22" s="462">
        <v>10115.428246709504</v>
      </c>
      <c r="BF22" s="462">
        <v>10918.377909271814</v>
      </c>
      <c r="BG22" s="462">
        <v>12072.332718718157</v>
      </c>
      <c r="BH22" s="462">
        <v>12982.393177393929</v>
      </c>
      <c r="BI22" s="462">
        <v>14005.819585330812</v>
      </c>
      <c r="BJ22" s="462">
        <v>14914.378833604929</v>
      </c>
      <c r="BK22" s="462">
        <v>16382.537675896321</v>
      </c>
      <c r="BL22" s="462">
        <v>17599.952297259337</v>
      </c>
      <c r="BM22" s="462">
        <v>19745.762474096271</v>
      </c>
      <c r="BN22" s="462">
        <v>19993.666160245608</v>
      </c>
      <c r="BO22" s="462">
        <v>21211.007294742798</v>
      </c>
      <c r="BP22" s="462">
        <v>23204.861923011129</v>
      </c>
      <c r="BQ22" s="462">
        <v>24024.960343637915</v>
      </c>
      <c r="BR22" s="462">
        <v>25068.284375052801</v>
      </c>
      <c r="BS22" s="462">
        <v>25730.778788552918</v>
      </c>
      <c r="BT22" s="462">
        <v>25100.533057094759</v>
      </c>
      <c r="BU22" s="462">
        <v>24580.942628184996</v>
      </c>
      <c r="BV22" s="462">
        <v>24340.402138616351</v>
      </c>
      <c r="BW22" s="462">
        <v>23889.831549181596</v>
      </c>
      <c r="BX22" s="463">
        <v>22096.804089721132</v>
      </c>
      <c r="BY22" s="463">
        <v>21455.99538351626</v>
      </c>
      <c r="BZ22" s="463">
        <v>19891.761153657179</v>
      </c>
      <c r="CA22" s="463">
        <v>21021.305135305651</v>
      </c>
      <c r="CB22" s="463">
        <v>20957.038655232758</v>
      </c>
      <c r="CC22" s="463">
        <v>19946.534853673667</v>
      </c>
      <c r="CD22" s="463">
        <v>19541.432930388637</v>
      </c>
      <c r="CE22" s="463">
        <v>18668.254139300629</v>
      </c>
      <c r="CF22" s="463">
        <v>17676.040778952683</v>
      </c>
      <c r="CG22" s="463">
        <v>16718.87189041798</v>
      </c>
      <c r="CH22" s="464">
        <v>15717.042178090922</v>
      </c>
    </row>
    <row r="23" spans="1:86" x14ac:dyDescent="0.25">
      <c r="A23" s="417"/>
      <c r="B23" s="238" t="s">
        <v>516</v>
      </c>
      <c r="C23" s="434"/>
      <c r="D23" s="462"/>
      <c r="E23" s="462"/>
      <c r="F23" s="462"/>
      <c r="G23" s="462"/>
      <c r="H23" s="462"/>
      <c r="I23" s="462"/>
      <c r="J23" s="462"/>
      <c r="K23" s="462"/>
      <c r="L23" s="462"/>
      <c r="M23" s="462"/>
      <c r="N23" s="462"/>
      <c r="O23" s="462"/>
      <c r="P23" s="462"/>
      <c r="Q23" s="462"/>
      <c r="R23" s="462"/>
      <c r="S23" s="462"/>
      <c r="T23" s="462"/>
      <c r="U23" s="462"/>
      <c r="V23" s="462"/>
      <c r="W23" s="462"/>
      <c r="X23" s="462"/>
      <c r="Y23" s="462"/>
      <c r="Z23" s="462"/>
      <c r="AA23" s="462"/>
      <c r="AB23" s="462"/>
      <c r="AC23" s="462"/>
      <c r="AD23" s="462"/>
      <c r="AE23" s="462"/>
      <c r="AF23" s="462"/>
      <c r="AG23" s="462"/>
      <c r="AH23" s="462"/>
      <c r="AI23" s="462"/>
      <c r="AJ23" s="462"/>
      <c r="AK23" s="462"/>
      <c r="AL23" s="462"/>
      <c r="AM23" s="462"/>
      <c r="AN23" s="462"/>
      <c r="AO23" s="462"/>
      <c r="AP23" s="462"/>
      <c r="AQ23" s="462"/>
      <c r="AR23" s="462"/>
      <c r="AS23" s="462"/>
      <c r="AT23" s="462"/>
      <c r="AU23" s="462"/>
      <c r="AV23" s="462"/>
      <c r="AW23" s="462"/>
      <c r="AX23" s="462"/>
      <c r="AY23" s="462"/>
      <c r="AZ23" s="462"/>
      <c r="BA23" s="462"/>
      <c r="BB23" s="462"/>
      <c r="BC23" s="462"/>
      <c r="BD23" s="462"/>
      <c r="BE23" s="462"/>
      <c r="BF23" s="462"/>
      <c r="BG23" s="462"/>
      <c r="BH23" s="462"/>
      <c r="BI23" s="462"/>
      <c r="BJ23" s="462"/>
      <c r="BK23" s="462"/>
      <c r="BL23" s="462"/>
      <c r="BM23" s="462"/>
      <c r="BN23" s="462"/>
      <c r="BO23" s="462"/>
      <c r="BP23" s="462"/>
      <c r="BQ23" s="462"/>
      <c r="BR23" s="462"/>
      <c r="BS23" s="462"/>
      <c r="BT23" s="462">
        <v>1863.7086750287374</v>
      </c>
      <c r="BU23" s="462">
        <v>6029.6807357544203</v>
      </c>
      <c r="BV23" s="462">
        <v>10274.574662803061</v>
      </c>
      <c r="BW23" s="462">
        <v>13602.043954362576</v>
      </c>
      <c r="BX23" s="463">
        <v>17161.625905017965</v>
      </c>
      <c r="BY23" s="463">
        <v>23957.066141306284</v>
      </c>
      <c r="BZ23" s="463">
        <v>30100.937892017588</v>
      </c>
      <c r="CA23" s="463">
        <v>38985.365209191586</v>
      </c>
      <c r="CB23" s="463">
        <v>48814.635426197005</v>
      </c>
      <c r="CC23" s="463">
        <v>57257.223570944821</v>
      </c>
      <c r="CD23" s="463">
        <v>64811.899663216762</v>
      </c>
      <c r="CE23" s="463">
        <v>69987.790962688014</v>
      </c>
      <c r="CF23" s="463">
        <v>76560.189475725419</v>
      </c>
      <c r="CG23" s="463">
        <v>85737.784430934145</v>
      </c>
      <c r="CH23" s="464">
        <v>94916.213610717488</v>
      </c>
    </row>
    <row r="24" spans="1:86" x14ac:dyDescent="0.25">
      <c r="A24" s="417"/>
      <c r="B24" s="238" t="s">
        <v>517</v>
      </c>
      <c r="C24" s="434"/>
      <c r="D24" s="462"/>
      <c r="E24" s="462"/>
      <c r="F24" s="462"/>
      <c r="G24" s="462"/>
      <c r="H24" s="462"/>
      <c r="I24" s="462"/>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462"/>
      <c r="AR24" s="462"/>
      <c r="AS24" s="462"/>
      <c r="AT24" s="462"/>
      <c r="AU24" s="462"/>
      <c r="AV24" s="462"/>
      <c r="AW24" s="462"/>
      <c r="AX24" s="462"/>
      <c r="AY24" s="462"/>
      <c r="AZ24" s="462"/>
      <c r="BA24" s="462"/>
      <c r="BB24" s="462"/>
      <c r="BC24" s="462"/>
      <c r="BD24" s="462"/>
      <c r="BE24" s="462"/>
      <c r="BF24" s="462"/>
      <c r="BG24" s="462"/>
      <c r="BH24" s="462"/>
      <c r="BI24" s="462"/>
      <c r="BJ24" s="462"/>
      <c r="BK24" s="462"/>
      <c r="BL24" s="462"/>
      <c r="BM24" s="462"/>
      <c r="BN24" s="462"/>
      <c r="BO24" s="462"/>
      <c r="BP24" s="462"/>
      <c r="BQ24" s="462"/>
      <c r="BR24" s="462"/>
      <c r="BS24" s="462"/>
      <c r="BT24" s="462">
        <v>86.634943299863039</v>
      </c>
      <c r="BU24" s="462">
        <v>265.10509824655446</v>
      </c>
      <c r="BV24" s="462">
        <v>436.14616951189464</v>
      </c>
      <c r="BW24" s="462">
        <v>544.69907328375643</v>
      </c>
      <c r="BX24" s="463">
        <v>630.07537202376898</v>
      </c>
      <c r="BY24" s="463">
        <v>783.21249521610207</v>
      </c>
      <c r="BZ24" s="463">
        <v>905.80057582479958</v>
      </c>
      <c r="CA24" s="463">
        <v>1092.9133580818368</v>
      </c>
      <c r="CB24" s="463">
        <v>1258.3844797331653</v>
      </c>
      <c r="CC24" s="463">
        <v>1338.3023308692582</v>
      </c>
      <c r="CD24" s="463">
        <v>1430.4858013834366</v>
      </c>
      <c r="CE24" s="463">
        <v>1469.692919070374</v>
      </c>
      <c r="CF24" s="463">
        <v>1516.7310278324546</v>
      </c>
      <c r="CG24" s="463">
        <v>1568.001375318217</v>
      </c>
      <c r="CH24" s="464">
        <v>1597.3713375132083</v>
      </c>
    </row>
    <row r="25" spans="1:86" x14ac:dyDescent="0.25">
      <c r="A25" s="417"/>
      <c r="B25" s="661" t="s">
        <v>971</v>
      </c>
      <c r="C25" s="661"/>
      <c r="D25" s="462">
        <v>0</v>
      </c>
      <c r="E25" s="462">
        <v>0</v>
      </c>
      <c r="F25" s="462">
        <v>0</v>
      </c>
      <c r="G25" s="462">
        <v>0</v>
      </c>
      <c r="H25" s="462">
        <v>0</v>
      </c>
      <c r="I25" s="462">
        <v>0</v>
      </c>
      <c r="J25" s="462">
        <v>0</v>
      </c>
      <c r="K25" s="462">
        <v>0</v>
      </c>
      <c r="L25" s="462">
        <v>0</v>
      </c>
      <c r="M25" s="462">
        <v>0</v>
      </c>
      <c r="N25" s="462">
        <v>0</v>
      </c>
      <c r="O25" s="462">
        <v>0</v>
      </c>
      <c r="P25" s="462">
        <v>0</v>
      </c>
      <c r="Q25" s="462">
        <v>0</v>
      </c>
      <c r="R25" s="462">
        <v>0</v>
      </c>
      <c r="S25" s="462">
        <v>0</v>
      </c>
      <c r="T25" s="462">
        <v>0</v>
      </c>
      <c r="U25" s="462">
        <v>0</v>
      </c>
      <c r="V25" s="462">
        <v>0</v>
      </c>
      <c r="W25" s="462">
        <v>0</v>
      </c>
      <c r="X25" s="462">
        <v>0</v>
      </c>
      <c r="Y25" s="462">
        <v>0</v>
      </c>
      <c r="Z25" s="462">
        <v>131.89089869063497</v>
      </c>
      <c r="AA25" s="462">
        <v>379.42515882624951</v>
      </c>
      <c r="AB25" s="462">
        <v>412.30188119077781</v>
      </c>
      <c r="AC25" s="462">
        <v>390.22247438111515</v>
      </c>
      <c r="AD25" s="462">
        <v>356.96565918094791</v>
      </c>
      <c r="AE25" s="462">
        <v>317.76772287588108</v>
      </c>
      <c r="AF25" s="462">
        <v>294.49159328277239</v>
      </c>
      <c r="AG25" s="462">
        <v>259.63247563927001</v>
      </c>
      <c r="AH25" s="462">
        <v>240.50990198122486</v>
      </c>
      <c r="AI25" s="462">
        <v>200.22198843083237</v>
      </c>
      <c r="AJ25" s="462">
        <v>177.47433767777645</v>
      </c>
      <c r="AK25" s="462">
        <v>164.78778542934435</v>
      </c>
      <c r="AL25" s="462">
        <v>157.41276852649534</v>
      </c>
      <c r="AM25" s="462">
        <v>154.0200747939777</v>
      </c>
      <c r="AN25" s="462">
        <v>138.41340943195624</v>
      </c>
      <c r="AO25" s="462">
        <v>137.99609961238204</v>
      </c>
      <c r="AP25" s="462">
        <v>119.67176461608526</v>
      </c>
      <c r="AQ25" s="462">
        <v>113.55918863533357</v>
      </c>
      <c r="AR25" s="462">
        <v>103.38082104758436</v>
      </c>
      <c r="AS25" s="462">
        <v>91.533335770241152</v>
      </c>
      <c r="AT25" s="462">
        <v>87.516331398301233</v>
      </c>
      <c r="AU25" s="462">
        <v>82.576739821099807</v>
      </c>
      <c r="AV25" s="462">
        <v>79.749948524050069</v>
      </c>
      <c r="AW25" s="462">
        <v>78.86037020327899</v>
      </c>
      <c r="AX25" s="462">
        <v>74.420425887927692</v>
      </c>
      <c r="AY25" s="462">
        <v>74.380685018709414</v>
      </c>
      <c r="AZ25" s="462">
        <v>59.779772630846992</v>
      </c>
      <c r="BA25" s="462">
        <v>58.658526050098352</v>
      </c>
      <c r="BB25" s="462">
        <v>56.929847265081492</v>
      </c>
      <c r="BC25" s="462">
        <v>54.079290241163285</v>
      </c>
      <c r="BD25" s="462">
        <v>53.341999016632407</v>
      </c>
      <c r="BE25" s="462">
        <v>54.302923757521583</v>
      </c>
      <c r="BF25" s="462">
        <v>53.685677924469623</v>
      </c>
      <c r="BG25" s="462">
        <v>53.925883037637803</v>
      </c>
      <c r="BH25" s="462">
        <v>53.403710487713667</v>
      </c>
      <c r="BI25" s="462">
        <v>52.380632538292211</v>
      </c>
      <c r="BJ25" s="462">
        <v>56.79404869259735</v>
      </c>
      <c r="BK25" s="462">
        <v>64.700070022033657</v>
      </c>
      <c r="BL25" s="462">
        <v>70.914619426050479</v>
      </c>
      <c r="BM25" s="462">
        <v>74.156605043802927</v>
      </c>
      <c r="BN25" s="462">
        <v>88.845996265640508</v>
      </c>
      <c r="BO25" s="462">
        <v>93.678433087641267</v>
      </c>
      <c r="BP25" s="462">
        <v>110.41685803615569</v>
      </c>
      <c r="BQ25" s="462">
        <v>137.90822841083465</v>
      </c>
      <c r="BR25" s="462">
        <v>125.26668767616339</v>
      </c>
      <c r="BS25" s="462">
        <v>131.15484761589354</v>
      </c>
      <c r="BT25" s="462">
        <v>137.41060726753852</v>
      </c>
      <c r="BU25" s="462">
        <v>142.99734522451234</v>
      </c>
      <c r="BV25" s="462">
        <v>151.17248963608444</v>
      </c>
      <c r="BW25" s="462">
        <v>154.49842388778612</v>
      </c>
      <c r="BX25" s="463">
        <v>164.69412002952475</v>
      </c>
      <c r="BY25" s="463">
        <v>195.54266922049388</v>
      </c>
      <c r="BZ25" s="463">
        <v>205.17055248657948</v>
      </c>
      <c r="CA25" s="463">
        <v>243.45976754574869</v>
      </c>
      <c r="CB25" s="463">
        <v>239.4728305161841</v>
      </c>
      <c r="CC25" s="463">
        <v>237.32414870306874</v>
      </c>
      <c r="CD25" s="463">
        <v>243.06663276159864</v>
      </c>
      <c r="CE25" s="463">
        <v>251.35093032464292</v>
      </c>
      <c r="CF25" s="463">
        <v>258.02400546179786</v>
      </c>
      <c r="CG25" s="463">
        <v>257.41026576746771</v>
      </c>
      <c r="CH25" s="464">
        <v>253.07274659776493</v>
      </c>
    </row>
    <row r="26" spans="1:86" ht="26.25" customHeight="1" x14ac:dyDescent="0.25">
      <c r="A26" s="417"/>
      <c r="B26" s="72" t="s">
        <v>972</v>
      </c>
      <c r="C26" s="531"/>
      <c r="D26" s="462">
        <v>0</v>
      </c>
      <c r="E26" s="462">
        <v>0</v>
      </c>
      <c r="F26" s="462">
        <v>0</v>
      </c>
      <c r="G26" s="462">
        <v>0</v>
      </c>
      <c r="H26" s="462">
        <v>0</v>
      </c>
      <c r="I26" s="462">
        <v>0</v>
      </c>
      <c r="J26" s="462">
        <v>0</v>
      </c>
      <c r="K26" s="462">
        <v>0</v>
      </c>
      <c r="L26" s="462">
        <v>0</v>
      </c>
      <c r="M26" s="462">
        <v>0</v>
      </c>
      <c r="N26" s="462">
        <v>0</v>
      </c>
      <c r="O26" s="462">
        <v>0</v>
      </c>
      <c r="P26" s="462">
        <v>0</v>
      </c>
      <c r="Q26" s="462">
        <v>0</v>
      </c>
      <c r="R26" s="462">
        <v>0</v>
      </c>
      <c r="S26" s="462">
        <v>0</v>
      </c>
      <c r="T26" s="462">
        <v>0</v>
      </c>
      <c r="U26" s="462">
        <v>0</v>
      </c>
      <c r="V26" s="462">
        <v>0</v>
      </c>
      <c r="W26" s="462">
        <v>0</v>
      </c>
      <c r="X26" s="462">
        <v>0</v>
      </c>
      <c r="Y26" s="462">
        <v>0</v>
      </c>
      <c r="Z26" s="462">
        <v>0</v>
      </c>
      <c r="AA26" s="462">
        <v>0</v>
      </c>
      <c r="AB26" s="462">
        <v>0</v>
      </c>
      <c r="AC26" s="462">
        <v>0</v>
      </c>
      <c r="AD26" s="462">
        <v>0</v>
      </c>
      <c r="AE26" s="462">
        <v>0</v>
      </c>
      <c r="AF26" s="462">
        <v>0</v>
      </c>
      <c r="AG26" s="462">
        <v>0</v>
      </c>
      <c r="AH26" s="462">
        <v>0</v>
      </c>
      <c r="AI26" s="462">
        <v>0</v>
      </c>
      <c r="AJ26" s="462">
        <v>0</v>
      </c>
      <c r="AK26" s="462">
        <v>0</v>
      </c>
      <c r="AL26" s="462">
        <v>0</v>
      </c>
      <c r="AM26" s="462">
        <v>0</v>
      </c>
      <c r="AN26" s="462">
        <v>0</v>
      </c>
      <c r="AO26" s="462">
        <v>0</v>
      </c>
      <c r="AP26" s="462">
        <v>0</v>
      </c>
      <c r="AQ26" s="462">
        <v>0</v>
      </c>
      <c r="AR26" s="462">
        <v>0</v>
      </c>
      <c r="AS26" s="462">
        <v>0</v>
      </c>
      <c r="AT26" s="462">
        <v>0</v>
      </c>
      <c r="AU26" s="462">
        <v>0</v>
      </c>
      <c r="AV26" s="462">
        <v>0</v>
      </c>
      <c r="AW26" s="462">
        <v>0</v>
      </c>
      <c r="AX26" s="462">
        <v>0</v>
      </c>
      <c r="AY26" s="462">
        <v>0</v>
      </c>
      <c r="AZ26" s="462">
        <v>0</v>
      </c>
      <c r="BA26" s="462">
        <v>0</v>
      </c>
      <c r="BB26" s="462">
        <v>0</v>
      </c>
      <c r="BC26" s="462">
        <v>0</v>
      </c>
      <c r="BD26" s="462">
        <v>2705.5057094658077</v>
      </c>
      <c r="BE26" s="462">
        <v>2874.5711805797509</v>
      </c>
      <c r="BF26" s="462">
        <v>3018.7889160770724</v>
      </c>
      <c r="BG26" s="462">
        <v>3184.2103019663432</v>
      </c>
      <c r="BH26" s="462">
        <v>3334.2243424640128</v>
      </c>
      <c r="BI26" s="462">
        <v>3493.364732534656</v>
      </c>
      <c r="BJ26" s="462">
        <v>3621.8699800173749</v>
      </c>
      <c r="BK26" s="462">
        <v>3812.6600973798222</v>
      </c>
      <c r="BL26" s="462">
        <v>3955.9304119378412</v>
      </c>
      <c r="BM26" s="462">
        <v>4282.5890630818103</v>
      </c>
      <c r="BN26" s="462">
        <v>4611.863579978216</v>
      </c>
      <c r="BO26" s="462">
        <v>4752.9367467351894</v>
      </c>
      <c r="BP26" s="462">
        <v>5015.1205411983847</v>
      </c>
      <c r="BQ26" s="462">
        <v>5018.7646482483424</v>
      </c>
      <c r="BR26" s="462">
        <v>5228.8504798056401</v>
      </c>
      <c r="BS26" s="462">
        <v>5301.8393821234322</v>
      </c>
      <c r="BT26" s="462">
        <v>5340.3462571670052</v>
      </c>
      <c r="BU26" s="462">
        <v>5349.8797791196666</v>
      </c>
      <c r="BV26" s="462">
        <v>5491.1473106156745</v>
      </c>
      <c r="BW26" s="462">
        <v>5545.8857831429204</v>
      </c>
      <c r="BX26" s="463">
        <v>5643.5508832510677</v>
      </c>
      <c r="BY26" s="463">
        <v>5444.6445951687219</v>
      </c>
      <c r="BZ26" s="463">
        <v>5237.2255140836069</v>
      </c>
      <c r="CA26" s="463">
        <v>5594.7338840431512</v>
      </c>
      <c r="CB26" s="463">
        <v>5612.8720186503306</v>
      </c>
      <c r="CC26" s="463">
        <v>5742.0504255740398</v>
      </c>
      <c r="CD26" s="463">
        <v>5905.2445194443781</v>
      </c>
      <c r="CE26" s="463">
        <v>5961.5780245216129</v>
      </c>
      <c r="CF26" s="463">
        <v>5996.7237363939257</v>
      </c>
      <c r="CG26" s="463">
        <v>6069.0714703950152</v>
      </c>
      <c r="CH26" s="464">
        <v>6144.3703662140288</v>
      </c>
    </row>
    <row r="27" spans="1:86" ht="15.75" customHeight="1" thickBot="1" x14ac:dyDescent="0.3">
      <c r="A27" s="417"/>
      <c r="B27" s="662"/>
      <c r="C27" s="531"/>
      <c r="D27" s="462"/>
      <c r="E27" s="462"/>
      <c r="F27" s="462"/>
      <c r="G27" s="462"/>
      <c r="H27" s="462"/>
      <c r="I27" s="462"/>
      <c r="J27" s="462"/>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M27" s="462"/>
      <c r="AN27" s="462"/>
      <c r="AO27" s="462"/>
      <c r="AP27" s="462"/>
      <c r="AQ27" s="462"/>
      <c r="AR27" s="462"/>
      <c r="AS27" s="462"/>
      <c r="AT27" s="462"/>
      <c r="AU27" s="462"/>
      <c r="AV27" s="462"/>
      <c r="AW27" s="462"/>
      <c r="AX27" s="462"/>
      <c r="AY27" s="462"/>
      <c r="AZ27" s="462"/>
      <c r="BA27" s="462"/>
      <c r="BB27" s="462"/>
      <c r="BC27" s="462"/>
      <c r="BD27" s="462"/>
      <c r="BE27" s="462"/>
      <c r="BF27" s="462"/>
      <c r="BG27" s="462"/>
      <c r="BH27" s="462"/>
      <c r="BI27" s="462"/>
      <c r="BJ27" s="462"/>
      <c r="BK27" s="462"/>
      <c r="BL27" s="462"/>
      <c r="BM27" s="462"/>
      <c r="BN27" s="462"/>
      <c r="BO27" s="462"/>
      <c r="BP27" s="462"/>
      <c r="BQ27" s="462"/>
      <c r="BR27" s="462"/>
      <c r="BS27" s="462"/>
      <c r="BT27" s="462"/>
      <c r="BU27" s="462"/>
      <c r="BV27" s="462"/>
      <c r="BW27" s="462"/>
      <c r="BX27" s="463"/>
      <c r="BY27" s="463"/>
      <c r="BZ27" s="463"/>
      <c r="CA27" s="463"/>
      <c r="CB27" s="463"/>
      <c r="CC27" s="463"/>
      <c r="CD27" s="463"/>
      <c r="CE27" s="463"/>
      <c r="CF27" s="463"/>
      <c r="CG27" s="463"/>
      <c r="CH27" s="464"/>
    </row>
    <row r="28" spans="1:86" ht="39.75" customHeight="1" x14ac:dyDescent="0.3">
      <c r="A28" s="490"/>
      <c r="B28" s="475" t="s">
        <v>974</v>
      </c>
      <c r="C28" s="476"/>
      <c r="D28" s="477" t="s">
        <v>680</v>
      </c>
      <c r="E28" s="477" t="s">
        <v>681</v>
      </c>
      <c r="F28" s="477" t="s">
        <v>682</v>
      </c>
      <c r="G28" s="477" t="s">
        <v>683</v>
      </c>
      <c r="H28" s="477" t="s">
        <v>684</v>
      </c>
      <c r="I28" s="477" t="s">
        <v>685</v>
      </c>
      <c r="J28" s="477" t="s">
        <v>686</v>
      </c>
      <c r="K28" s="477" t="s">
        <v>687</v>
      </c>
      <c r="L28" s="477" t="s">
        <v>688</v>
      </c>
      <c r="M28" s="477" t="s">
        <v>689</v>
      </c>
      <c r="N28" s="477" t="s">
        <v>690</v>
      </c>
      <c r="O28" s="477" t="s">
        <v>691</v>
      </c>
      <c r="P28" s="477" t="s">
        <v>692</v>
      </c>
      <c r="Q28" s="477" t="s">
        <v>693</v>
      </c>
      <c r="R28" s="477" t="s">
        <v>694</v>
      </c>
      <c r="S28" s="477" t="s">
        <v>695</v>
      </c>
      <c r="T28" s="477" t="s">
        <v>696</v>
      </c>
      <c r="U28" s="477" t="s">
        <v>697</v>
      </c>
      <c r="V28" s="477" t="s">
        <v>698</v>
      </c>
      <c r="W28" s="477" t="s">
        <v>699</v>
      </c>
      <c r="X28" s="477" t="s">
        <v>700</v>
      </c>
      <c r="Y28" s="477" t="s">
        <v>701</v>
      </c>
      <c r="Z28" s="477" t="s">
        <v>702</v>
      </c>
      <c r="AA28" s="477" t="s">
        <v>703</v>
      </c>
      <c r="AB28" s="477" t="s">
        <v>704</v>
      </c>
      <c r="AC28" s="477" t="s">
        <v>705</v>
      </c>
      <c r="AD28" s="477" t="s">
        <v>706</v>
      </c>
      <c r="AE28" s="477" t="s">
        <v>707</v>
      </c>
      <c r="AF28" s="477" t="s">
        <v>708</v>
      </c>
      <c r="AG28" s="477" t="s">
        <v>709</v>
      </c>
      <c r="AH28" s="477" t="s">
        <v>710</v>
      </c>
      <c r="AI28" s="477" t="s">
        <v>711</v>
      </c>
      <c r="AJ28" s="477" t="s">
        <v>712</v>
      </c>
      <c r="AK28" s="477" t="s">
        <v>713</v>
      </c>
      <c r="AL28" s="477" t="s">
        <v>714</v>
      </c>
      <c r="AM28" s="477" t="s">
        <v>715</v>
      </c>
      <c r="AN28" s="477" t="s">
        <v>716</v>
      </c>
      <c r="AO28" s="477" t="s">
        <v>717</v>
      </c>
      <c r="AP28" s="477" t="s">
        <v>718</v>
      </c>
      <c r="AQ28" s="477" t="s">
        <v>719</v>
      </c>
      <c r="AR28" s="477" t="s">
        <v>720</v>
      </c>
      <c r="AS28" s="477" t="s">
        <v>721</v>
      </c>
      <c r="AT28" s="477" t="s">
        <v>722</v>
      </c>
      <c r="AU28" s="477" t="s">
        <v>723</v>
      </c>
      <c r="AV28" s="477" t="s">
        <v>724</v>
      </c>
      <c r="AW28" s="477" t="s">
        <v>725</v>
      </c>
      <c r="AX28" s="477" t="s">
        <v>726</v>
      </c>
      <c r="AY28" s="477" t="s">
        <v>727</v>
      </c>
      <c r="AZ28" s="477" t="s">
        <v>728</v>
      </c>
      <c r="BA28" s="477" t="s">
        <v>729</v>
      </c>
      <c r="BB28" s="477" t="s">
        <v>730</v>
      </c>
      <c r="BC28" s="477" t="s">
        <v>731</v>
      </c>
      <c r="BD28" s="477" t="s">
        <v>732</v>
      </c>
      <c r="BE28" s="477" t="s">
        <v>733</v>
      </c>
      <c r="BF28" s="477" t="s">
        <v>734</v>
      </c>
      <c r="BG28" s="477" t="s">
        <v>735</v>
      </c>
      <c r="BH28" s="477" t="s">
        <v>736</v>
      </c>
      <c r="BI28" s="477" t="s">
        <v>737</v>
      </c>
      <c r="BJ28" s="477" t="s">
        <v>738</v>
      </c>
      <c r="BK28" s="477" t="s">
        <v>739</v>
      </c>
      <c r="BL28" s="477" t="s">
        <v>740</v>
      </c>
      <c r="BM28" s="477" t="s">
        <v>741</v>
      </c>
      <c r="BN28" s="477" t="s">
        <v>742</v>
      </c>
      <c r="BO28" s="477" t="s">
        <v>743</v>
      </c>
      <c r="BP28" s="477" t="s">
        <v>744</v>
      </c>
      <c r="BQ28" s="477" t="s">
        <v>745</v>
      </c>
      <c r="BR28" s="477" t="s">
        <v>746</v>
      </c>
      <c r="BS28" s="477" t="s">
        <v>747</v>
      </c>
      <c r="BT28" s="477" t="s">
        <v>748</v>
      </c>
      <c r="BU28" s="477" t="s">
        <v>749</v>
      </c>
      <c r="BV28" s="477" t="s">
        <v>750</v>
      </c>
      <c r="BW28" s="477" t="s">
        <v>751</v>
      </c>
      <c r="BX28" s="477" t="s">
        <v>752</v>
      </c>
      <c r="BY28" s="477" t="s">
        <v>753</v>
      </c>
      <c r="BZ28" s="477" t="s">
        <v>754</v>
      </c>
      <c r="CA28" s="477" t="s">
        <v>755</v>
      </c>
      <c r="CB28" s="477" t="s">
        <v>756</v>
      </c>
      <c r="CC28" s="477" t="s">
        <v>757</v>
      </c>
      <c r="CD28" s="477" t="s">
        <v>758</v>
      </c>
      <c r="CE28" s="477" t="s">
        <v>759</v>
      </c>
      <c r="CF28" s="477" t="s">
        <v>760</v>
      </c>
      <c r="CG28" s="477" t="s">
        <v>761</v>
      </c>
      <c r="CH28" s="478" t="s">
        <v>762</v>
      </c>
    </row>
    <row r="29" spans="1:86" s="287" customFormat="1" ht="26.25" customHeight="1" x14ac:dyDescent="0.3">
      <c r="A29" s="526"/>
      <c r="B29" s="123" t="s">
        <v>975</v>
      </c>
      <c r="C29" s="467"/>
      <c r="D29" s="665"/>
      <c r="E29" s="665"/>
      <c r="F29" s="665"/>
      <c r="G29" s="665"/>
      <c r="H29" s="665"/>
      <c r="I29" s="665"/>
      <c r="J29" s="665"/>
      <c r="K29" s="665">
        <v>4621</v>
      </c>
      <c r="L29" s="665">
        <v>4729</v>
      </c>
      <c r="M29" s="665">
        <v>4832</v>
      </c>
      <c r="N29" s="665">
        <v>5412</v>
      </c>
      <c r="O29" s="665">
        <v>5541</v>
      </c>
      <c r="P29" s="665">
        <v>5661</v>
      </c>
      <c r="Q29" s="665">
        <v>5778</v>
      </c>
      <c r="R29" s="665">
        <v>5919</v>
      </c>
      <c r="S29" s="665">
        <v>5965</v>
      </c>
      <c r="T29" s="665">
        <v>6142</v>
      </c>
      <c r="U29" s="665">
        <v>6340</v>
      </c>
      <c r="V29" s="665">
        <v>6523</v>
      </c>
      <c r="W29" s="665">
        <v>6751</v>
      </c>
      <c r="X29" s="665">
        <v>6955</v>
      </c>
      <c r="Y29" s="665">
        <v>7151</v>
      </c>
      <c r="Z29" s="665">
        <v>7344</v>
      </c>
      <c r="AA29" s="665">
        <v>7495</v>
      </c>
      <c r="AB29" s="665">
        <v>7648</v>
      </c>
      <c r="AC29" s="665">
        <v>7803</v>
      </c>
      <c r="AD29" s="665">
        <v>7951</v>
      </c>
      <c r="AE29" s="665">
        <v>8128</v>
      </c>
      <c r="AF29" s="665">
        <v>8315</v>
      </c>
      <c r="AG29" s="665">
        <v>8436</v>
      </c>
      <c r="AH29" s="665">
        <v>8579</v>
      </c>
      <c r="AI29" s="665">
        <v>8727</v>
      </c>
      <c r="AJ29" s="665">
        <v>8895</v>
      </c>
      <c r="AK29" s="665">
        <v>9074</v>
      </c>
      <c r="AL29" s="665">
        <v>9164</v>
      </c>
      <c r="AM29" s="665">
        <v>9261</v>
      </c>
      <c r="AN29" s="665">
        <v>9298</v>
      </c>
      <c r="AO29" s="665">
        <v>9495</v>
      </c>
      <c r="AP29" s="665">
        <v>9627</v>
      </c>
      <c r="AQ29" s="665">
        <v>9700</v>
      </c>
      <c r="AR29" s="665">
        <v>9755</v>
      </c>
      <c r="AS29" s="665">
        <v>9755</v>
      </c>
      <c r="AT29" s="665">
        <v>9930</v>
      </c>
      <c r="AU29" s="665">
        <v>9990</v>
      </c>
      <c r="AV29" s="665">
        <v>10056</v>
      </c>
      <c r="AW29" s="665">
        <v>10061</v>
      </c>
      <c r="AX29" s="665">
        <v>10097</v>
      </c>
      <c r="AY29" s="665">
        <v>10384</v>
      </c>
      <c r="AZ29" s="665">
        <v>10536</v>
      </c>
      <c r="BA29" s="665">
        <v>10680</v>
      </c>
      <c r="BB29" s="665">
        <v>10782</v>
      </c>
      <c r="BC29" s="665">
        <v>10936</v>
      </c>
      <c r="BD29" s="665">
        <v>11004</v>
      </c>
      <c r="BE29" s="665">
        <v>11095</v>
      </c>
      <c r="BF29" s="665">
        <v>11195</v>
      </c>
      <c r="BG29" s="665">
        <v>11320</v>
      </c>
      <c r="BH29" s="665">
        <v>11477</v>
      </c>
      <c r="BI29" s="665">
        <v>11585</v>
      </c>
      <c r="BJ29" s="665">
        <v>11715</v>
      </c>
      <c r="BK29" s="665">
        <v>11938</v>
      </c>
      <c r="BL29" s="665">
        <v>12160</v>
      </c>
      <c r="BM29" s="665">
        <v>12410</v>
      </c>
      <c r="BN29" s="665">
        <v>12566</v>
      </c>
      <c r="BO29" s="665">
        <v>12667</v>
      </c>
      <c r="BP29" s="665">
        <v>12810</v>
      </c>
      <c r="BQ29" s="665">
        <v>12888</v>
      </c>
      <c r="BR29" s="665">
        <v>12958</v>
      </c>
      <c r="BS29" s="665">
        <v>12957</v>
      </c>
      <c r="BT29" s="665">
        <v>12930</v>
      </c>
      <c r="BU29" s="665">
        <v>12838</v>
      </c>
      <c r="BV29" s="665">
        <v>12724</v>
      </c>
      <c r="BW29" s="665">
        <v>12556</v>
      </c>
      <c r="BX29" s="309">
        <v>12379</v>
      </c>
      <c r="BY29" s="309">
        <v>12457</v>
      </c>
      <c r="BZ29" s="309">
        <v>12597</v>
      </c>
      <c r="CA29" s="309">
        <v>12776</v>
      </c>
      <c r="CB29" s="309">
        <v>12987</v>
      </c>
      <c r="CC29" s="309">
        <v>13204</v>
      </c>
      <c r="CD29" s="309">
        <v>13220</v>
      </c>
      <c r="CE29" s="309">
        <v>13083</v>
      </c>
      <c r="CF29" s="309">
        <v>13167</v>
      </c>
      <c r="CG29" s="309">
        <v>13431</v>
      </c>
      <c r="CH29" s="666">
        <v>13697</v>
      </c>
    </row>
    <row r="30" spans="1:86" ht="26.25" customHeight="1" x14ac:dyDescent="0.25">
      <c r="B30" s="72" t="s">
        <v>967</v>
      </c>
      <c r="K30" s="257">
        <f t="shared" ref="K30:BV30" si="9">K29-K37</f>
        <v>4621</v>
      </c>
      <c r="L30" s="257">
        <f t="shared" si="9"/>
        <v>4729</v>
      </c>
      <c r="M30" s="257">
        <f t="shared" si="9"/>
        <v>4832</v>
      </c>
      <c r="N30" s="257">
        <f t="shared" si="9"/>
        <v>5412</v>
      </c>
      <c r="O30" s="257">
        <f t="shared" si="9"/>
        <v>5541</v>
      </c>
      <c r="P30" s="257">
        <f t="shared" si="9"/>
        <v>5661</v>
      </c>
      <c r="Q30" s="257">
        <f t="shared" si="9"/>
        <v>5778</v>
      </c>
      <c r="R30" s="257">
        <f t="shared" si="9"/>
        <v>5919</v>
      </c>
      <c r="S30" s="257">
        <f t="shared" si="9"/>
        <v>5965</v>
      </c>
      <c r="T30" s="257">
        <f t="shared" si="9"/>
        <v>6142</v>
      </c>
      <c r="U30" s="257">
        <f t="shared" si="9"/>
        <v>6340</v>
      </c>
      <c r="V30" s="257">
        <f t="shared" si="9"/>
        <v>6523</v>
      </c>
      <c r="W30" s="257">
        <f t="shared" si="9"/>
        <v>6751</v>
      </c>
      <c r="X30" s="257">
        <f t="shared" si="9"/>
        <v>6955</v>
      </c>
      <c r="Y30" s="257">
        <f t="shared" si="9"/>
        <v>7151</v>
      </c>
      <c r="Z30" s="257">
        <f t="shared" si="9"/>
        <v>7344</v>
      </c>
      <c r="AA30" s="257">
        <f t="shared" si="9"/>
        <v>7365</v>
      </c>
      <c r="AB30" s="257">
        <f t="shared" si="9"/>
        <v>7525</v>
      </c>
      <c r="AC30" s="257">
        <f t="shared" si="9"/>
        <v>7693</v>
      </c>
      <c r="AD30" s="257">
        <f t="shared" si="9"/>
        <v>7853</v>
      </c>
      <c r="AE30" s="257">
        <f t="shared" si="9"/>
        <v>8035</v>
      </c>
      <c r="AF30" s="257">
        <f t="shared" si="9"/>
        <v>8236</v>
      </c>
      <c r="AG30" s="257">
        <f t="shared" si="9"/>
        <v>8364</v>
      </c>
      <c r="AH30" s="257">
        <f t="shared" si="9"/>
        <v>8516</v>
      </c>
      <c r="AI30" s="257">
        <f t="shared" si="9"/>
        <v>8672</v>
      </c>
      <c r="AJ30" s="257">
        <f t="shared" si="9"/>
        <v>8844</v>
      </c>
      <c r="AK30" s="257">
        <f t="shared" si="9"/>
        <v>9028</v>
      </c>
      <c r="AL30" s="257">
        <f t="shared" si="9"/>
        <v>9121</v>
      </c>
      <c r="AM30" s="257">
        <f t="shared" si="9"/>
        <v>9221</v>
      </c>
      <c r="AN30" s="257">
        <f t="shared" si="9"/>
        <v>9259</v>
      </c>
      <c r="AO30" s="257">
        <f t="shared" si="9"/>
        <v>9459</v>
      </c>
      <c r="AP30" s="257">
        <f t="shared" si="9"/>
        <v>9589</v>
      </c>
      <c r="AQ30" s="257">
        <f t="shared" si="9"/>
        <v>9663</v>
      </c>
      <c r="AR30" s="257">
        <f t="shared" si="9"/>
        <v>9719</v>
      </c>
      <c r="AS30" s="257">
        <f t="shared" si="9"/>
        <v>9720</v>
      </c>
      <c r="AT30" s="257">
        <f t="shared" si="9"/>
        <v>9898</v>
      </c>
      <c r="AU30" s="257">
        <f t="shared" si="9"/>
        <v>9959</v>
      </c>
      <c r="AV30" s="257">
        <f t="shared" si="9"/>
        <v>10027</v>
      </c>
      <c r="AW30" s="257">
        <f t="shared" si="9"/>
        <v>10033</v>
      </c>
      <c r="AX30" s="257">
        <f t="shared" si="9"/>
        <v>10070</v>
      </c>
      <c r="AY30" s="257">
        <f t="shared" si="9"/>
        <v>10356</v>
      </c>
      <c r="AZ30" s="257">
        <f t="shared" si="9"/>
        <v>10509</v>
      </c>
      <c r="BA30" s="257">
        <f t="shared" si="9"/>
        <v>10654</v>
      </c>
      <c r="BB30" s="257">
        <f t="shared" si="9"/>
        <v>10758</v>
      </c>
      <c r="BC30" s="257">
        <f t="shared" si="9"/>
        <v>10913</v>
      </c>
      <c r="BD30" s="257">
        <f t="shared" si="9"/>
        <v>10981</v>
      </c>
      <c r="BE30" s="257">
        <f t="shared" si="9"/>
        <v>11072</v>
      </c>
      <c r="BF30" s="257">
        <f t="shared" si="9"/>
        <v>11171</v>
      </c>
      <c r="BG30" s="257">
        <f t="shared" si="9"/>
        <v>11297</v>
      </c>
      <c r="BH30" s="257">
        <f t="shared" si="9"/>
        <v>11454</v>
      </c>
      <c r="BI30" s="257">
        <f t="shared" si="9"/>
        <v>11562</v>
      </c>
      <c r="BJ30" s="257">
        <f t="shared" si="9"/>
        <v>11692</v>
      </c>
      <c r="BK30" s="257">
        <f t="shared" si="9"/>
        <v>11913</v>
      </c>
      <c r="BL30" s="257">
        <f t="shared" si="9"/>
        <v>12134</v>
      </c>
      <c r="BM30" s="257">
        <f t="shared" si="9"/>
        <v>12382</v>
      </c>
      <c r="BN30" s="257">
        <f t="shared" si="9"/>
        <v>12537</v>
      </c>
      <c r="BO30" s="257">
        <f t="shared" si="9"/>
        <v>12634</v>
      </c>
      <c r="BP30" s="257">
        <f t="shared" si="9"/>
        <v>12775</v>
      </c>
      <c r="BQ30" s="257">
        <f t="shared" si="9"/>
        <v>12846</v>
      </c>
      <c r="BR30" s="257">
        <f t="shared" si="9"/>
        <v>12912</v>
      </c>
      <c r="BS30" s="257">
        <f t="shared" si="9"/>
        <v>12909</v>
      </c>
      <c r="BT30" s="257">
        <f t="shared" si="9"/>
        <v>12879</v>
      </c>
      <c r="BU30" s="257">
        <f t="shared" si="9"/>
        <v>12790</v>
      </c>
      <c r="BV30" s="257">
        <f t="shared" si="9"/>
        <v>12669</v>
      </c>
      <c r="BW30" s="257">
        <f t="shared" ref="BW30:CH30" si="10">BW29-BW37</f>
        <v>12498</v>
      </c>
      <c r="BX30" s="234">
        <f t="shared" si="10"/>
        <v>12317</v>
      </c>
      <c r="BY30" s="234">
        <f t="shared" si="10"/>
        <v>12388</v>
      </c>
      <c r="BZ30" s="234">
        <f t="shared" si="10"/>
        <v>12518</v>
      </c>
      <c r="CA30" s="234">
        <f t="shared" si="10"/>
        <v>12689</v>
      </c>
      <c r="CB30" s="234">
        <f t="shared" si="10"/>
        <v>12897</v>
      </c>
      <c r="CC30" s="234">
        <f t="shared" si="10"/>
        <v>13134</v>
      </c>
      <c r="CD30" s="234">
        <f t="shared" si="10"/>
        <v>13148</v>
      </c>
      <c r="CE30" s="234">
        <f t="shared" si="10"/>
        <v>13009</v>
      </c>
      <c r="CF30" s="234">
        <f t="shared" si="10"/>
        <v>13091</v>
      </c>
      <c r="CG30" s="234">
        <f t="shared" si="10"/>
        <v>13355</v>
      </c>
      <c r="CH30" s="258">
        <f t="shared" si="10"/>
        <v>13622</v>
      </c>
    </row>
    <row r="31" spans="1:86" x14ac:dyDescent="0.25">
      <c r="B31" s="238" t="s">
        <v>968</v>
      </c>
      <c r="K31" s="257">
        <v>0</v>
      </c>
      <c r="L31" s="257">
        <v>0</v>
      </c>
      <c r="M31" s="257">
        <v>0</v>
      </c>
      <c r="N31" s="257">
        <v>0</v>
      </c>
      <c r="O31" s="257">
        <v>0</v>
      </c>
      <c r="P31" s="257">
        <v>0</v>
      </c>
      <c r="Q31" s="257">
        <v>0</v>
      </c>
      <c r="R31" s="257">
        <v>0</v>
      </c>
      <c r="S31" s="257">
        <v>0</v>
      </c>
      <c r="T31" s="257">
        <v>0</v>
      </c>
      <c r="U31" s="257">
        <v>0</v>
      </c>
      <c r="V31" s="257">
        <v>0</v>
      </c>
      <c r="W31" s="257">
        <v>0</v>
      </c>
      <c r="X31" s="257">
        <v>0</v>
      </c>
      <c r="Y31" s="257">
        <v>0</v>
      </c>
      <c r="Z31" s="257">
        <v>0</v>
      </c>
      <c r="AA31" s="257">
        <v>0</v>
      </c>
      <c r="AB31" s="257">
        <v>0</v>
      </c>
      <c r="AC31" s="257">
        <v>0</v>
      </c>
      <c r="AD31" s="257">
        <v>0</v>
      </c>
      <c r="AE31" s="257">
        <v>0</v>
      </c>
      <c r="AF31" s="257">
        <v>0</v>
      </c>
      <c r="AG31" s="257">
        <v>0</v>
      </c>
      <c r="AH31" s="257">
        <v>0</v>
      </c>
      <c r="AI31" s="257">
        <v>0</v>
      </c>
      <c r="AJ31" s="257">
        <v>0</v>
      </c>
      <c r="AK31" s="257">
        <v>0</v>
      </c>
      <c r="AL31" s="257">
        <v>0</v>
      </c>
      <c r="AM31" s="257">
        <v>0</v>
      </c>
      <c r="AN31" s="257">
        <v>0</v>
      </c>
      <c r="AO31" s="257">
        <v>0</v>
      </c>
      <c r="AP31" s="257">
        <v>0</v>
      </c>
      <c r="AQ31" s="257">
        <v>0</v>
      </c>
      <c r="AR31" s="257">
        <v>0</v>
      </c>
      <c r="AS31" s="257">
        <v>0</v>
      </c>
      <c r="AT31" s="257">
        <v>0</v>
      </c>
      <c r="AU31" s="257">
        <v>0</v>
      </c>
      <c r="AV31" s="257">
        <v>0</v>
      </c>
      <c r="AW31" s="257">
        <v>0</v>
      </c>
      <c r="AX31" s="257">
        <v>0</v>
      </c>
      <c r="AY31" s="257">
        <v>0</v>
      </c>
      <c r="AZ31" s="257">
        <v>0</v>
      </c>
      <c r="BA31" s="257">
        <v>0</v>
      </c>
      <c r="BB31" s="257">
        <v>0</v>
      </c>
      <c r="BC31" s="257">
        <v>0</v>
      </c>
      <c r="BD31" s="257">
        <v>10875</v>
      </c>
      <c r="BE31" s="257">
        <v>11018</v>
      </c>
      <c r="BF31" s="257">
        <v>11102</v>
      </c>
      <c r="BG31" s="257">
        <v>11231</v>
      </c>
      <c r="BH31" s="257">
        <v>11384</v>
      </c>
      <c r="BI31" s="257">
        <v>11492</v>
      </c>
      <c r="BJ31" s="257">
        <v>11617</v>
      </c>
      <c r="BK31" s="257">
        <v>11837</v>
      </c>
      <c r="BL31" s="257">
        <v>12053</v>
      </c>
      <c r="BM31" s="257">
        <v>12285</v>
      </c>
      <c r="BN31" s="257">
        <v>12460</v>
      </c>
      <c r="BO31" s="257">
        <v>12556</v>
      </c>
      <c r="BP31" s="257">
        <v>12737</v>
      </c>
      <c r="BQ31" s="257">
        <v>12814</v>
      </c>
      <c r="BR31" s="257">
        <v>12887</v>
      </c>
      <c r="BS31" s="257">
        <v>12890</v>
      </c>
      <c r="BT31" s="257">
        <v>12681</v>
      </c>
      <c r="BU31" s="257">
        <v>12144</v>
      </c>
      <c r="BV31" s="257">
        <v>11679</v>
      </c>
      <c r="BW31" s="257">
        <v>11224</v>
      </c>
      <c r="BX31" s="234">
        <v>10700</v>
      </c>
      <c r="BY31" s="234">
        <v>10160</v>
      </c>
      <c r="BZ31" s="234">
        <v>9632</v>
      </c>
      <c r="CA31" s="234">
        <v>9102</v>
      </c>
      <c r="CB31" s="234">
        <v>8591</v>
      </c>
      <c r="CC31" s="234">
        <v>8127</v>
      </c>
      <c r="CD31" s="234">
        <v>7666</v>
      </c>
      <c r="CE31" s="234">
        <v>7218</v>
      </c>
      <c r="CF31" s="234">
        <v>6777</v>
      </c>
      <c r="CG31" s="234">
        <v>6342</v>
      </c>
      <c r="CH31" s="258">
        <v>5907</v>
      </c>
    </row>
    <row r="32" spans="1:86" x14ac:dyDescent="0.25">
      <c r="B32" s="238" t="s">
        <v>514</v>
      </c>
      <c r="K32" s="257">
        <v>0</v>
      </c>
      <c r="L32" s="257">
        <v>0</v>
      </c>
      <c r="M32" s="257">
        <v>0</v>
      </c>
      <c r="N32" s="257">
        <v>0</v>
      </c>
      <c r="O32" s="257">
        <v>0</v>
      </c>
      <c r="P32" s="257">
        <v>0</v>
      </c>
      <c r="Q32" s="257">
        <v>0</v>
      </c>
      <c r="R32" s="257">
        <v>0</v>
      </c>
      <c r="S32" s="257">
        <v>0</v>
      </c>
      <c r="T32" s="257">
        <v>0</v>
      </c>
      <c r="U32" s="257">
        <v>0</v>
      </c>
      <c r="V32" s="257">
        <v>0</v>
      </c>
      <c r="W32" s="257">
        <v>0</v>
      </c>
      <c r="X32" s="257">
        <v>0</v>
      </c>
      <c r="Y32" s="257">
        <v>0</v>
      </c>
      <c r="Z32" s="257">
        <v>0</v>
      </c>
      <c r="AA32" s="257">
        <v>0</v>
      </c>
      <c r="AB32" s="257">
        <v>0</v>
      </c>
      <c r="AC32" s="257">
        <v>0</v>
      </c>
      <c r="AD32" s="257">
        <v>0</v>
      </c>
      <c r="AE32" s="257">
        <v>0</v>
      </c>
      <c r="AF32" s="257">
        <v>0</v>
      </c>
      <c r="AG32" s="257">
        <v>0</v>
      </c>
      <c r="AH32" s="257">
        <v>0</v>
      </c>
      <c r="AI32" s="257">
        <v>0</v>
      </c>
      <c r="AJ32" s="257">
        <v>0</v>
      </c>
      <c r="AK32" s="257">
        <v>0</v>
      </c>
      <c r="AL32" s="257">
        <v>0</v>
      </c>
      <c r="AM32" s="257">
        <v>0</v>
      </c>
      <c r="AN32" s="257">
        <v>0</v>
      </c>
      <c r="AO32" s="257">
        <v>0</v>
      </c>
      <c r="AP32" s="257">
        <v>0</v>
      </c>
      <c r="AQ32" s="257">
        <v>0</v>
      </c>
      <c r="AR32" s="257">
        <v>0</v>
      </c>
      <c r="AS32" s="257">
        <v>0</v>
      </c>
      <c r="AT32" s="257">
        <v>0</v>
      </c>
      <c r="AU32" s="257">
        <v>0</v>
      </c>
      <c r="AV32" s="257">
        <v>0</v>
      </c>
      <c r="AW32" s="257">
        <v>0</v>
      </c>
      <c r="AX32" s="257">
        <v>0</v>
      </c>
      <c r="AY32" s="257">
        <v>0</v>
      </c>
      <c r="AZ32" s="257">
        <v>0</v>
      </c>
      <c r="BA32" s="257">
        <v>0</v>
      </c>
      <c r="BB32" s="257">
        <v>0</v>
      </c>
      <c r="BC32" s="257">
        <v>0</v>
      </c>
      <c r="BD32" s="257">
        <v>8670</v>
      </c>
      <c r="BE32" s="257">
        <v>8834</v>
      </c>
      <c r="BF32" s="257">
        <v>8961</v>
      </c>
      <c r="BG32" s="257">
        <v>9117</v>
      </c>
      <c r="BH32" s="257">
        <v>9296</v>
      </c>
      <c r="BI32" s="257">
        <v>9439</v>
      </c>
      <c r="BJ32" s="257">
        <v>9594</v>
      </c>
      <c r="BK32" s="257">
        <v>9842</v>
      </c>
      <c r="BL32" s="257">
        <v>10087</v>
      </c>
      <c r="BM32" s="257">
        <v>10358</v>
      </c>
      <c r="BN32" s="257">
        <v>10563</v>
      </c>
      <c r="BO32" s="257">
        <v>10702</v>
      </c>
      <c r="BP32" s="257">
        <v>10874</v>
      </c>
      <c r="BQ32" s="257">
        <v>10984</v>
      </c>
      <c r="BR32" s="257">
        <v>11096</v>
      </c>
      <c r="BS32" s="257">
        <v>11145</v>
      </c>
      <c r="BT32" s="257">
        <v>10995</v>
      </c>
      <c r="BU32" s="257">
        <v>10570</v>
      </c>
      <c r="BV32" s="257">
        <v>10184</v>
      </c>
      <c r="BW32" s="257">
        <v>9813</v>
      </c>
      <c r="BX32" s="234">
        <v>9382</v>
      </c>
      <c r="BY32" s="234">
        <v>8935</v>
      </c>
      <c r="BZ32" s="234">
        <v>8496</v>
      </c>
      <c r="CA32" s="234">
        <v>8055</v>
      </c>
      <c r="CB32" s="234">
        <v>7622</v>
      </c>
      <c r="CC32" s="234">
        <v>7239</v>
      </c>
      <c r="CD32" s="234">
        <v>6849</v>
      </c>
      <c r="CE32" s="234">
        <v>6467</v>
      </c>
      <c r="CF32" s="234">
        <v>6087</v>
      </c>
      <c r="CG32" s="234">
        <v>5710</v>
      </c>
      <c r="CH32" s="258">
        <v>5331</v>
      </c>
    </row>
    <row r="33" spans="1:86" x14ac:dyDescent="0.25">
      <c r="B33" s="238" t="s">
        <v>969</v>
      </c>
      <c r="BJ33" s="257">
        <v>8</v>
      </c>
      <c r="BK33" s="257">
        <v>24</v>
      </c>
      <c r="BL33" s="257">
        <v>46</v>
      </c>
      <c r="BM33" s="257">
        <v>58</v>
      </c>
      <c r="BN33" s="257">
        <v>66</v>
      </c>
      <c r="BO33" s="257">
        <v>59</v>
      </c>
      <c r="BP33" s="257">
        <v>56</v>
      </c>
      <c r="BQ33" s="257">
        <v>56</v>
      </c>
      <c r="BR33" s="257">
        <v>50</v>
      </c>
      <c r="BS33" s="257">
        <v>47</v>
      </c>
      <c r="BT33" s="257">
        <v>49</v>
      </c>
      <c r="BU33" s="257">
        <v>44</v>
      </c>
      <c r="BV33" s="257">
        <v>30</v>
      </c>
      <c r="BW33" s="257">
        <v>20</v>
      </c>
      <c r="BX33" s="234">
        <v>14</v>
      </c>
      <c r="BY33" s="234">
        <v>10</v>
      </c>
      <c r="BZ33" s="234">
        <v>6</v>
      </c>
      <c r="CA33" s="234">
        <v>4</v>
      </c>
      <c r="CB33" s="234">
        <v>2</v>
      </c>
      <c r="CC33" s="234">
        <v>1</v>
      </c>
      <c r="CD33" s="234">
        <v>1</v>
      </c>
      <c r="CE33" s="234">
        <v>0</v>
      </c>
      <c r="CF33" s="234">
        <v>0</v>
      </c>
      <c r="CG33" s="234">
        <v>0</v>
      </c>
      <c r="CH33" s="258">
        <v>0</v>
      </c>
    </row>
    <row r="34" spans="1:86" x14ac:dyDescent="0.25">
      <c r="A34" s="417"/>
      <c r="B34" s="238" t="s">
        <v>970</v>
      </c>
      <c r="K34" s="257">
        <v>0</v>
      </c>
      <c r="L34" s="257">
        <v>0</v>
      </c>
      <c r="M34" s="257">
        <v>0</v>
      </c>
      <c r="N34" s="257">
        <v>0</v>
      </c>
      <c r="O34" s="257">
        <v>0</v>
      </c>
      <c r="P34" s="257">
        <v>0</v>
      </c>
      <c r="Q34" s="257">
        <v>0</v>
      </c>
      <c r="R34" s="257">
        <v>0</v>
      </c>
      <c r="S34" s="257">
        <v>0</v>
      </c>
      <c r="T34" s="257">
        <v>0</v>
      </c>
      <c r="U34" s="257">
        <v>0</v>
      </c>
      <c r="V34" s="257">
        <v>0</v>
      </c>
      <c r="W34" s="257">
        <v>0</v>
      </c>
      <c r="X34" s="257">
        <v>0</v>
      </c>
      <c r="Y34" s="257">
        <v>0</v>
      </c>
      <c r="Z34" s="257">
        <v>0</v>
      </c>
      <c r="AA34" s="257">
        <v>0</v>
      </c>
      <c r="AB34" s="257">
        <v>0</v>
      </c>
      <c r="AC34" s="257">
        <v>0</v>
      </c>
      <c r="AD34" s="257">
        <v>0</v>
      </c>
      <c r="AE34" s="257">
        <v>0</v>
      </c>
      <c r="AF34" s="257">
        <v>0</v>
      </c>
      <c r="AG34" s="257">
        <v>0</v>
      </c>
      <c r="AH34" s="257">
        <v>0</v>
      </c>
      <c r="AI34" s="257">
        <v>80</v>
      </c>
      <c r="AJ34" s="257">
        <v>276</v>
      </c>
      <c r="AK34" s="257">
        <v>476</v>
      </c>
      <c r="AL34" s="257">
        <v>658</v>
      </c>
      <c r="AM34" s="257">
        <v>882</v>
      </c>
      <c r="AN34" s="257">
        <v>1009</v>
      </c>
      <c r="AO34" s="257">
        <v>1434</v>
      </c>
      <c r="AP34" s="257">
        <v>1786</v>
      </c>
      <c r="AQ34" s="257">
        <v>2077</v>
      </c>
      <c r="AR34" s="257">
        <v>2382</v>
      </c>
      <c r="AS34" s="257">
        <v>2515</v>
      </c>
      <c r="AT34" s="257">
        <v>3044</v>
      </c>
      <c r="AU34" s="257">
        <v>3349</v>
      </c>
      <c r="AV34" s="257">
        <v>3642</v>
      </c>
      <c r="AW34" s="257">
        <v>3925</v>
      </c>
      <c r="AX34" s="257">
        <v>4219</v>
      </c>
      <c r="AY34" s="257">
        <v>4552</v>
      </c>
      <c r="AZ34" s="257">
        <v>4927</v>
      </c>
      <c r="BA34" s="257">
        <v>5280</v>
      </c>
      <c r="BB34" s="257">
        <v>5615</v>
      </c>
      <c r="BC34" s="257">
        <v>5947</v>
      </c>
      <c r="BD34" s="257">
        <v>6276</v>
      </c>
      <c r="BE34" s="257">
        <v>6589</v>
      </c>
      <c r="BF34" s="257">
        <v>6851</v>
      </c>
      <c r="BG34" s="257">
        <v>7122</v>
      </c>
      <c r="BH34" s="257">
        <v>7425</v>
      </c>
      <c r="BI34" s="257">
        <v>7700</v>
      </c>
      <c r="BJ34" s="257">
        <v>7963</v>
      </c>
      <c r="BK34" s="257">
        <v>8324</v>
      </c>
      <c r="BL34" s="257">
        <v>8673</v>
      </c>
      <c r="BM34" s="257">
        <v>9052</v>
      </c>
      <c r="BN34" s="257">
        <v>9320</v>
      </c>
      <c r="BO34" s="257">
        <v>9549</v>
      </c>
      <c r="BP34" s="257">
        <v>9848</v>
      </c>
      <c r="BQ34" s="257">
        <v>10021</v>
      </c>
      <c r="BR34" s="257">
        <v>10207</v>
      </c>
      <c r="BS34" s="257">
        <v>10335</v>
      </c>
      <c r="BT34" s="257">
        <v>10250</v>
      </c>
      <c r="BU34" s="257">
        <v>9876</v>
      </c>
      <c r="BV34" s="257">
        <v>9562</v>
      </c>
      <c r="BW34" s="257">
        <v>9238</v>
      </c>
      <c r="BX34" s="234">
        <v>8858</v>
      </c>
      <c r="BY34" s="234">
        <v>8449</v>
      </c>
      <c r="BZ34" s="234">
        <v>8052</v>
      </c>
      <c r="CA34" s="234">
        <v>7672</v>
      </c>
      <c r="CB34" s="234">
        <v>7277</v>
      </c>
      <c r="CC34" s="234">
        <v>6911</v>
      </c>
      <c r="CD34" s="234">
        <v>6555</v>
      </c>
      <c r="CE34" s="234">
        <v>6199</v>
      </c>
      <c r="CF34" s="234">
        <v>5846</v>
      </c>
      <c r="CG34" s="234">
        <v>5496</v>
      </c>
      <c r="CH34" s="258">
        <v>5145</v>
      </c>
    </row>
    <row r="35" spans="1:86" x14ac:dyDescent="0.25">
      <c r="A35" s="417"/>
      <c r="B35" s="238" t="s">
        <v>976</v>
      </c>
      <c r="BT35" s="257">
        <v>197</v>
      </c>
      <c r="BU35" s="257">
        <v>593</v>
      </c>
      <c r="BV35" s="257">
        <v>987</v>
      </c>
      <c r="BW35" s="257">
        <v>1305</v>
      </c>
      <c r="BX35" s="234">
        <v>1682</v>
      </c>
      <c r="BY35" s="234">
        <v>2287</v>
      </c>
      <c r="BZ35" s="234">
        <v>2967</v>
      </c>
      <c r="CA35" s="234">
        <v>3675</v>
      </c>
      <c r="CB35" s="234">
        <v>4393</v>
      </c>
      <c r="CC35" s="234">
        <v>5045</v>
      </c>
      <c r="CD35" s="234">
        <v>5527</v>
      </c>
      <c r="CE35" s="234">
        <v>5841</v>
      </c>
      <c r="CF35" s="234">
        <v>6369</v>
      </c>
      <c r="CG35" s="234">
        <v>7072</v>
      </c>
      <c r="CH35" s="258">
        <v>7775</v>
      </c>
    </row>
    <row r="36" spans="1:86" x14ac:dyDescent="0.25">
      <c r="A36" s="417"/>
      <c r="B36" s="238" t="s">
        <v>517</v>
      </c>
      <c r="BT36" s="257">
        <v>60</v>
      </c>
      <c r="BU36" s="257">
        <v>175</v>
      </c>
      <c r="BV36" s="257">
        <v>287</v>
      </c>
      <c r="BW36" s="257">
        <v>366</v>
      </c>
      <c r="BX36" s="234">
        <v>450</v>
      </c>
      <c r="BY36" s="234">
        <v>576</v>
      </c>
      <c r="BZ36" s="234">
        <v>710</v>
      </c>
      <c r="CA36" s="234">
        <v>841</v>
      </c>
      <c r="CB36" s="234">
        <v>964</v>
      </c>
      <c r="CC36" s="234">
        <v>1071</v>
      </c>
      <c r="CD36" s="234">
        <v>1138</v>
      </c>
      <c r="CE36" s="234">
        <v>1175</v>
      </c>
      <c r="CF36" s="234">
        <v>1228</v>
      </c>
      <c r="CG36" s="234">
        <v>1291</v>
      </c>
      <c r="CH36" s="258">
        <v>1358</v>
      </c>
    </row>
    <row r="37" spans="1:86" x14ac:dyDescent="0.25">
      <c r="A37" s="417"/>
      <c r="B37" s="661" t="s">
        <v>977</v>
      </c>
      <c r="K37" s="257">
        <v>0</v>
      </c>
      <c r="L37" s="257">
        <v>0</v>
      </c>
      <c r="M37" s="257">
        <v>0</v>
      </c>
      <c r="N37" s="257">
        <v>0</v>
      </c>
      <c r="O37" s="257">
        <v>0</v>
      </c>
      <c r="P37" s="257">
        <v>0</v>
      </c>
      <c r="Q37" s="257">
        <v>0</v>
      </c>
      <c r="R37" s="257">
        <v>0</v>
      </c>
      <c r="S37" s="257">
        <v>0</v>
      </c>
      <c r="T37" s="257">
        <v>0</v>
      </c>
      <c r="U37" s="257">
        <v>0</v>
      </c>
      <c r="V37" s="257">
        <v>0</v>
      </c>
      <c r="W37" s="257">
        <v>0</v>
      </c>
      <c r="X37" s="257">
        <v>0</v>
      </c>
      <c r="Y37" s="257">
        <v>0</v>
      </c>
      <c r="Z37" s="257">
        <v>0</v>
      </c>
      <c r="AA37" s="257">
        <v>130</v>
      </c>
      <c r="AB37" s="257">
        <v>123</v>
      </c>
      <c r="AC37" s="257">
        <v>110</v>
      </c>
      <c r="AD37" s="257">
        <v>98</v>
      </c>
      <c r="AE37" s="257">
        <v>93</v>
      </c>
      <c r="AF37" s="257">
        <v>79</v>
      </c>
      <c r="AG37" s="257">
        <v>72</v>
      </c>
      <c r="AH37" s="257">
        <v>63</v>
      </c>
      <c r="AI37" s="257">
        <v>55</v>
      </c>
      <c r="AJ37" s="257">
        <v>51</v>
      </c>
      <c r="AK37" s="257">
        <v>46</v>
      </c>
      <c r="AL37" s="257">
        <v>43</v>
      </c>
      <c r="AM37" s="257">
        <v>40</v>
      </c>
      <c r="AN37" s="257">
        <v>39</v>
      </c>
      <c r="AO37" s="257">
        <v>36</v>
      </c>
      <c r="AP37" s="257">
        <v>38</v>
      </c>
      <c r="AQ37" s="257">
        <v>37</v>
      </c>
      <c r="AR37" s="257">
        <v>36</v>
      </c>
      <c r="AS37" s="257">
        <v>35</v>
      </c>
      <c r="AT37" s="257">
        <v>32</v>
      </c>
      <c r="AU37" s="257">
        <v>31</v>
      </c>
      <c r="AV37" s="257">
        <v>29</v>
      </c>
      <c r="AW37" s="257">
        <v>28</v>
      </c>
      <c r="AX37" s="257">
        <v>27</v>
      </c>
      <c r="AY37" s="257">
        <v>28</v>
      </c>
      <c r="AZ37" s="257">
        <v>27</v>
      </c>
      <c r="BA37" s="257">
        <v>26</v>
      </c>
      <c r="BB37" s="257">
        <v>24</v>
      </c>
      <c r="BC37" s="257">
        <v>23</v>
      </c>
      <c r="BD37" s="257">
        <v>23</v>
      </c>
      <c r="BE37" s="257">
        <v>23</v>
      </c>
      <c r="BF37" s="257">
        <v>24</v>
      </c>
      <c r="BG37" s="257">
        <v>23</v>
      </c>
      <c r="BH37" s="257">
        <v>23</v>
      </c>
      <c r="BI37" s="257">
        <v>23</v>
      </c>
      <c r="BJ37" s="257">
        <v>23</v>
      </c>
      <c r="BK37" s="257">
        <v>25</v>
      </c>
      <c r="BL37" s="257">
        <v>26</v>
      </c>
      <c r="BM37" s="257">
        <v>28</v>
      </c>
      <c r="BN37" s="257">
        <v>29</v>
      </c>
      <c r="BO37" s="257">
        <v>33</v>
      </c>
      <c r="BP37" s="257">
        <v>35</v>
      </c>
      <c r="BQ37" s="257">
        <v>42</v>
      </c>
      <c r="BR37" s="257">
        <v>46</v>
      </c>
      <c r="BS37" s="257">
        <v>48</v>
      </c>
      <c r="BT37" s="257">
        <v>51</v>
      </c>
      <c r="BU37" s="257">
        <v>48</v>
      </c>
      <c r="BV37" s="257">
        <v>55</v>
      </c>
      <c r="BW37" s="257">
        <v>58</v>
      </c>
      <c r="BX37" s="234">
        <v>62</v>
      </c>
      <c r="BY37" s="234">
        <v>69</v>
      </c>
      <c r="BZ37" s="234">
        <v>79</v>
      </c>
      <c r="CA37" s="234">
        <v>87</v>
      </c>
      <c r="CB37" s="234">
        <v>90</v>
      </c>
      <c r="CC37" s="234">
        <v>70</v>
      </c>
      <c r="CD37" s="234">
        <v>72</v>
      </c>
      <c r="CE37" s="234">
        <v>74</v>
      </c>
      <c r="CF37" s="234">
        <v>76</v>
      </c>
      <c r="CG37" s="234">
        <v>76</v>
      </c>
      <c r="CH37" s="258">
        <v>75</v>
      </c>
    </row>
    <row r="38" spans="1:86" ht="26.25" customHeight="1" x14ac:dyDescent="0.25">
      <c r="A38" s="417"/>
      <c r="B38" s="661" t="s">
        <v>972</v>
      </c>
      <c r="K38" s="257">
        <v>0</v>
      </c>
      <c r="L38" s="257">
        <v>0</v>
      </c>
      <c r="M38" s="257">
        <v>0</v>
      </c>
      <c r="N38" s="257">
        <v>0</v>
      </c>
      <c r="O38" s="257">
        <v>0</v>
      </c>
      <c r="P38" s="257">
        <v>0</v>
      </c>
      <c r="Q38" s="257">
        <v>0</v>
      </c>
      <c r="R38" s="257">
        <v>0</v>
      </c>
      <c r="S38" s="257">
        <v>0</v>
      </c>
      <c r="T38" s="257">
        <v>0</v>
      </c>
      <c r="U38" s="257">
        <v>0</v>
      </c>
      <c r="V38" s="257">
        <v>0</v>
      </c>
      <c r="W38" s="257">
        <v>0</v>
      </c>
      <c r="X38" s="257">
        <v>0</v>
      </c>
      <c r="Y38" s="257">
        <v>0</v>
      </c>
      <c r="Z38" s="257">
        <v>0</v>
      </c>
      <c r="AA38" s="257">
        <v>0</v>
      </c>
      <c r="AB38" s="257">
        <v>0</v>
      </c>
      <c r="AC38" s="257">
        <v>0</v>
      </c>
      <c r="AD38" s="257">
        <v>0</v>
      </c>
      <c r="AE38" s="257">
        <v>0</v>
      </c>
      <c r="AF38" s="257">
        <v>0</v>
      </c>
      <c r="AG38" s="257">
        <v>0</v>
      </c>
      <c r="AH38" s="257">
        <v>0</v>
      </c>
      <c r="AI38" s="257">
        <v>0</v>
      </c>
      <c r="AJ38" s="257">
        <v>0</v>
      </c>
      <c r="AK38" s="257">
        <v>0</v>
      </c>
      <c r="AL38" s="257">
        <v>0</v>
      </c>
      <c r="AM38" s="257">
        <v>0</v>
      </c>
      <c r="AN38" s="257">
        <v>0</v>
      </c>
      <c r="AO38" s="257">
        <v>0</v>
      </c>
      <c r="AP38" s="257">
        <v>0</v>
      </c>
      <c r="AQ38" s="257">
        <v>0</v>
      </c>
      <c r="AR38" s="257">
        <v>0</v>
      </c>
      <c r="AS38" s="257">
        <v>0</v>
      </c>
      <c r="AT38" s="257">
        <v>0</v>
      </c>
      <c r="AU38" s="257">
        <v>0</v>
      </c>
      <c r="AV38" s="257">
        <v>0</v>
      </c>
      <c r="AW38" s="257">
        <v>0</v>
      </c>
      <c r="AX38" s="257">
        <v>0</v>
      </c>
      <c r="AY38" s="257">
        <v>721</v>
      </c>
      <c r="AZ38" s="257">
        <v>752</v>
      </c>
      <c r="BA38" s="257">
        <v>781</v>
      </c>
      <c r="BB38" s="257">
        <v>805</v>
      </c>
      <c r="BC38" s="257">
        <v>833</v>
      </c>
      <c r="BD38" s="257">
        <v>864</v>
      </c>
      <c r="BE38" s="257">
        <v>889</v>
      </c>
      <c r="BF38" s="257">
        <v>923</v>
      </c>
      <c r="BG38" s="257">
        <v>957</v>
      </c>
      <c r="BH38" s="257">
        <v>991</v>
      </c>
      <c r="BI38" s="257">
        <v>1015</v>
      </c>
      <c r="BJ38" s="257">
        <v>1046</v>
      </c>
      <c r="BK38" s="257">
        <v>1079</v>
      </c>
      <c r="BL38" s="257">
        <v>1109</v>
      </c>
      <c r="BM38" s="257">
        <v>1139</v>
      </c>
      <c r="BN38" s="257">
        <v>1165</v>
      </c>
      <c r="BO38" s="257">
        <v>1180</v>
      </c>
      <c r="BP38" s="257">
        <v>1195</v>
      </c>
      <c r="BQ38" s="257">
        <v>1209</v>
      </c>
      <c r="BR38" s="257">
        <v>1219</v>
      </c>
      <c r="BS38" s="257">
        <v>1219</v>
      </c>
      <c r="BT38" s="257">
        <v>1216</v>
      </c>
      <c r="BU38" s="257">
        <v>1200</v>
      </c>
      <c r="BV38" s="257">
        <v>1187</v>
      </c>
      <c r="BW38" s="257">
        <v>1167</v>
      </c>
      <c r="BX38" s="234">
        <v>1153</v>
      </c>
      <c r="BY38" s="234">
        <v>1137</v>
      </c>
      <c r="BZ38" s="234">
        <v>1120</v>
      </c>
      <c r="CA38" s="234">
        <v>1112</v>
      </c>
      <c r="CB38" s="234">
        <v>1102</v>
      </c>
      <c r="CC38" s="234">
        <v>1088</v>
      </c>
      <c r="CD38" s="234">
        <v>1068</v>
      </c>
      <c r="CE38" s="234">
        <v>1042</v>
      </c>
      <c r="CF38" s="234">
        <v>1025</v>
      </c>
      <c r="CG38" s="234">
        <v>1014</v>
      </c>
      <c r="CH38" s="258">
        <v>1005</v>
      </c>
    </row>
    <row r="39" spans="1:86" ht="15.75" customHeight="1" thickBot="1" x14ac:dyDescent="0.3">
      <c r="A39" s="482"/>
      <c r="B39" s="606"/>
      <c r="C39" s="482"/>
      <c r="D39" s="622"/>
      <c r="E39" s="622"/>
      <c r="F39" s="622"/>
      <c r="G39" s="622"/>
      <c r="H39" s="622"/>
      <c r="I39" s="622"/>
      <c r="J39" s="622"/>
      <c r="K39" s="622"/>
      <c r="L39" s="622"/>
      <c r="M39" s="622"/>
      <c r="N39" s="622"/>
      <c r="O39" s="622"/>
      <c r="P39" s="622"/>
      <c r="Q39" s="622"/>
      <c r="R39" s="622"/>
      <c r="S39" s="622"/>
      <c r="T39" s="622"/>
      <c r="U39" s="622"/>
      <c r="V39" s="622"/>
      <c r="W39" s="622"/>
      <c r="X39" s="622"/>
      <c r="Y39" s="622"/>
      <c r="Z39" s="622"/>
      <c r="AA39" s="622"/>
      <c r="AB39" s="622"/>
      <c r="AC39" s="622"/>
      <c r="AD39" s="622"/>
      <c r="AE39" s="622"/>
      <c r="AF39" s="622"/>
      <c r="AG39" s="622"/>
      <c r="AH39" s="622"/>
      <c r="AI39" s="622"/>
      <c r="AJ39" s="622"/>
      <c r="AK39" s="622"/>
      <c r="AL39" s="622"/>
      <c r="AM39" s="622"/>
      <c r="AN39" s="622"/>
      <c r="AO39" s="622"/>
      <c r="AP39" s="622"/>
      <c r="AQ39" s="622"/>
      <c r="AR39" s="622"/>
      <c r="AS39" s="622"/>
      <c r="AT39" s="622"/>
      <c r="AU39" s="622"/>
      <c r="AV39" s="622"/>
      <c r="AW39" s="622"/>
      <c r="AX39" s="622"/>
      <c r="AY39" s="622"/>
      <c r="AZ39" s="622"/>
      <c r="BA39" s="622"/>
      <c r="BB39" s="622"/>
      <c r="BC39" s="622"/>
      <c r="BD39" s="622"/>
      <c r="BE39" s="622"/>
      <c r="BF39" s="622"/>
      <c r="BG39" s="622"/>
      <c r="BH39" s="622"/>
      <c r="BI39" s="622"/>
      <c r="BJ39" s="622"/>
      <c r="BK39" s="622"/>
      <c r="BL39" s="622"/>
      <c r="BM39" s="622"/>
      <c r="BN39" s="622"/>
      <c r="BO39" s="622"/>
      <c r="BP39" s="622"/>
      <c r="BQ39" s="622"/>
      <c r="BR39" s="622"/>
      <c r="BS39" s="622"/>
      <c r="BT39" s="622"/>
      <c r="BU39" s="622"/>
      <c r="BV39" s="622"/>
      <c r="BW39" s="667"/>
      <c r="BX39" s="667"/>
      <c r="BY39" s="667"/>
      <c r="BZ39" s="667"/>
      <c r="CA39" s="667"/>
      <c r="CB39" s="667"/>
      <c r="CC39" s="667"/>
      <c r="CD39" s="667"/>
      <c r="CE39" s="667"/>
      <c r="CF39" s="667"/>
      <c r="CG39" s="667"/>
      <c r="CH39" s="668"/>
    </row>
    <row r="149" spans="86:86" x14ac:dyDescent="0.25">
      <c r="CH149" s="455"/>
    </row>
  </sheetData>
  <hyperlinks>
    <hyperlink ref="B1" location="Notes!A1" display="Information relating to this table can be found in the 'Notes' tab" xr:uid="{1C0D7CBD-1CF7-4F2E-9B85-55F94CE6DFAA}"/>
    <hyperlink ref="A1" location="Contents!A1" display="Contents page" xr:uid="{7C644345-AF32-4791-8D7F-E2B5F901C109}"/>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9034-429A-4EC6-A37A-A30BAE529E2A}">
  <dimension ref="A1:CH149"/>
  <sheetViews>
    <sheetView zoomScale="70" zoomScaleNormal="70" workbookViewId="0">
      <pane xSplit="2" topLeftCell="BN1" activePane="topRight" state="frozen"/>
      <selection activeCell="B8" sqref="B8"/>
      <selection pane="topRight" activeCell="B8" sqref="B8"/>
    </sheetView>
  </sheetViews>
  <sheetFormatPr defaultColWidth="9" defaultRowHeight="15" outlineLevelCol="1" x14ac:dyDescent="0.25"/>
  <cols>
    <col min="1" max="1" width="23" style="413" bestFit="1" customWidth="1"/>
    <col min="2" max="2" width="75.5546875" style="413" customWidth="1"/>
    <col min="3" max="3" width="25.5546875" style="413" hidden="1" customWidth="1" outlineLevel="1"/>
    <col min="4" max="42" width="12.5546875" style="456" hidden="1" customWidth="1" outlineLevel="1"/>
    <col min="43" max="43" width="12.5546875" style="456" customWidth="1" collapsed="1"/>
    <col min="44" max="75" width="12.5546875" style="456" customWidth="1"/>
    <col min="76" max="84" width="12.5546875" style="417" customWidth="1"/>
    <col min="85" max="85" width="12.109375" style="417" customWidth="1"/>
    <col min="86" max="86" width="11.5546875" style="417" customWidth="1"/>
    <col min="87" max="16384" width="9" style="417"/>
  </cols>
  <sheetData>
    <row r="1" spans="1:86" s="414" customFormat="1" ht="25.5" customHeight="1" thickBot="1" x14ac:dyDescent="0.3">
      <c r="A1" s="42" t="s">
        <v>47</v>
      </c>
      <c r="B1" s="141" t="s">
        <v>224</v>
      </c>
      <c r="C1" s="142"/>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c r="BM1" s="411"/>
      <c r="BN1" s="411"/>
      <c r="BO1" s="411"/>
      <c r="BP1" s="411"/>
      <c r="BQ1" s="411"/>
      <c r="BR1" s="411"/>
      <c r="BS1" s="411"/>
      <c r="BT1" s="411"/>
      <c r="BU1" s="411"/>
      <c r="BV1" s="485"/>
      <c r="BW1" s="485"/>
      <c r="BX1" s="485"/>
    </row>
    <row r="2" spans="1:86" ht="15.75" customHeight="1" x14ac:dyDescent="0.3">
      <c r="A2" s="17" t="s">
        <v>48</v>
      </c>
      <c r="B2" s="46" t="s">
        <v>978</v>
      </c>
      <c r="C2" s="508"/>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73"/>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4" customHeight="1" x14ac:dyDescent="0.3">
      <c r="A4" s="669"/>
      <c r="B4" s="670" t="s">
        <v>276</v>
      </c>
      <c r="C4" s="123"/>
      <c r="D4" s="665"/>
      <c r="E4" s="665"/>
      <c r="F4" s="665"/>
      <c r="G4" s="665"/>
      <c r="H4" s="665"/>
      <c r="I4" s="665"/>
      <c r="J4" s="665"/>
      <c r="K4" s="665"/>
      <c r="L4" s="665"/>
      <c r="M4" s="665"/>
      <c r="N4" s="665"/>
      <c r="O4" s="665"/>
      <c r="P4" s="665"/>
      <c r="Q4" s="665"/>
      <c r="R4" s="665"/>
      <c r="S4" s="665"/>
      <c r="T4" s="665"/>
      <c r="U4" s="665"/>
      <c r="V4" s="665"/>
      <c r="W4" s="665"/>
      <c r="X4" s="665"/>
      <c r="Y4" s="665"/>
      <c r="Z4" s="665"/>
      <c r="AA4" s="665"/>
      <c r="AB4" s="665"/>
      <c r="AC4" s="665"/>
      <c r="AD4" s="665"/>
      <c r="AE4" s="665"/>
      <c r="AF4" s="665"/>
      <c r="AG4" s="665"/>
      <c r="AH4" s="665"/>
      <c r="AI4" s="665"/>
      <c r="AJ4" s="665"/>
      <c r="AK4" s="665"/>
      <c r="AL4" s="665"/>
      <c r="AM4" s="665"/>
      <c r="AN4" s="665"/>
      <c r="AO4" s="665"/>
      <c r="AP4" s="665"/>
      <c r="AQ4" s="665">
        <f t="shared" ref="AQ4:CH4" si="0">AQ5+AQ9</f>
        <v>28.981999999999999</v>
      </c>
      <c r="AR4" s="665">
        <f t="shared" si="0"/>
        <v>152.04351</v>
      </c>
      <c r="AS4" s="665">
        <f t="shared" si="0"/>
        <v>131.50648100000001</v>
      </c>
      <c r="AT4" s="665">
        <f t="shared" si="0"/>
        <v>155</v>
      </c>
      <c r="AU4" s="665">
        <f t="shared" si="0"/>
        <v>210.18</v>
      </c>
      <c r="AV4" s="665">
        <f t="shared" si="0"/>
        <v>211.578</v>
      </c>
      <c r="AW4" s="665">
        <f t="shared" si="0"/>
        <v>234.45600000000002</v>
      </c>
      <c r="AX4" s="665">
        <f t="shared" si="0"/>
        <v>217.38900000000001</v>
      </c>
      <c r="AY4" s="665">
        <f t="shared" si="0"/>
        <v>265.98800000000006</v>
      </c>
      <c r="AZ4" s="665">
        <f t="shared" si="0"/>
        <v>238.81600000000003</v>
      </c>
      <c r="BA4" s="665">
        <f t="shared" si="0"/>
        <v>185.90699999999998</v>
      </c>
      <c r="BB4" s="665">
        <f t="shared" si="0"/>
        <v>198.82299999999998</v>
      </c>
      <c r="BC4" s="665">
        <f t="shared" si="0"/>
        <v>185.245</v>
      </c>
      <c r="BD4" s="665">
        <f t="shared" si="0"/>
        <v>234.97299999999998</v>
      </c>
      <c r="BE4" s="665">
        <f t="shared" si="0"/>
        <v>251</v>
      </c>
      <c r="BF4" s="665">
        <f t="shared" si="0"/>
        <v>300.72500000000002</v>
      </c>
      <c r="BG4" s="665">
        <f t="shared" si="0"/>
        <v>328.07900000000001</v>
      </c>
      <c r="BH4" s="665">
        <f t="shared" si="0"/>
        <v>328.59699999999998</v>
      </c>
      <c r="BI4" s="665">
        <f t="shared" si="0"/>
        <v>364.44799999999998</v>
      </c>
      <c r="BJ4" s="665">
        <f t="shared" si="0"/>
        <v>442.661</v>
      </c>
      <c r="BK4" s="665">
        <f t="shared" si="0"/>
        <v>408.28</v>
      </c>
      <c r="BL4" s="665">
        <f t="shared" si="0"/>
        <v>611.97900000000004</v>
      </c>
      <c r="BM4" s="665">
        <f t="shared" si="0"/>
        <v>754.63800000000003</v>
      </c>
      <c r="BN4" s="665">
        <f t="shared" si="0"/>
        <v>884.19721186000004</v>
      </c>
      <c r="BO4" s="665">
        <f t="shared" si="0"/>
        <v>348.01045738980469</v>
      </c>
      <c r="BP4" s="665">
        <f t="shared" si="0"/>
        <v>321.60000000000002</v>
      </c>
      <c r="BQ4" s="665">
        <f t="shared" si="0"/>
        <v>98.405999999999992</v>
      </c>
      <c r="BR4" s="665">
        <f t="shared" si="0"/>
        <v>89.052999999999997</v>
      </c>
      <c r="BS4" s="665">
        <f t="shared" si="0"/>
        <v>73.740746990000005</v>
      </c>
      <c r="BT4" s="665">
        <f t="shared" si="0"/>
        <v>69.564879419999997</v>
      </c>
      <c r="BU4" s="665">
        <f t="shared" si="0"/>
        <v>176.87249709999998</v>
      </c>
      <c r="BV4" s="665">
        <f t="shared" si="0"/>
        <v>96.108252090000008</v>
      </c>
      <c r="BW4" s="665">
        <f t="shared" si="0"/>
        <v>60.134150729999995</v>
      </c>
      <c r="BX4" s="309">
        <f t="shared" si="0"/>
        <v>188.67521718999996</v>
      </c>
      <c r="BY4" s="309">
        <f t="shared" si="0"/>
        <v>74.591187189999971</v>
      </c>
      <c r="BZ4" s="309">
        <f t="shared" si="0"/>
        <v>210.68293729000001</v>
      </c>
      <c r="CA4" s="309">
        <f t="shared" si="0"/>
        <v>104.86181705999998</v>
      </c>
      <c r="CB4" s="309">
        <f t="shared" si="0"/>
        <v>110.13918713000001</v>
      </c>
      <c r="CC4" s="309">
        <f t="shared" si="0"/>
        <v>110.27773799063915</v>
      </c>
      <c r="CD4" s="309">
        <f t="shared" si="0"/>
        <v>111.47597892595226</v>
      </c>
      <c r="CE4" s="309">
        <f t="shared" si="0"/>
        <v>112.93252552208088</v>
      </c>
      <c r="CF4" s="309">
        <f t="shared" si="0"/>
        <v>114.60812719766014</v>
      </c>
      <c r="CG4" s="422">
        <f t="shared" si="0"/>
        <v>116.40422675259084</v>
      </c>
      <c r="CH4" s="423">
        <f t="shared" si="0"/>
        <v>118.29789704414603</v>
      </c>
    </row>
    <row r="5" spans="1:86" s="287" customFormat="1" ht="24.75" customHeight="1" x14ac:dyDescent="0.3">
      <c r="A5" s="467"/>
      <c r="B5" s="671" t="s">
        <v>979</v>
      </c>
      <c r="C5" s="670"/>
      <c r="D5" s="665"/>
      <c r="E5" s="665"/>
      <c r="F5" s="665"/>
      <c r="G5" s="665"/>
      <c r="H5" s="665"/>
      <c r="I5" s="665"/>
      <c r="J5" s="665"/>
      <c r="K5" s="665"/>
      <c r="L5" s="665"/>
      <c r="M5" s="665"/>
      <c r="N5" s="665"/>
      <c r="O5" s="665"/>
      <c r="P5" s="665"/>
      <c r="Q5" s="665"/>
      <c r="R5" s="665"/>
      <c r="S5" s="665"/>
      <c r="T5" s="665"/>
      <c r="U5" s="665"/>
      <c r="V5" s="665"/>
      <c r="W5" s="665"/>
      <c r="X5" s="665"/>
      <c r="Y5" s="665"/>
      <c r="Z5" s="665"/>
      <c r="AA5" s="665"/>
      <c r="AB5" s="665"/>
      <c r="AC5" s="665"/>
      <c r="AD5" s="665"/>
      <c r="AE5" s="665"/>
      <c r="AF5" s="665"/>
      <c r="AG5" s="665"/>
      <c r="AH5" s="665"/>
      <c r="AI5" s="665"/>
      <c r="AJ5" s="665"/>
      <c r="AK5" s="665"/>
      <c r="AL5" s="665"/>
      <c r="AM5" s="665"/>
      <c r="AN5" s="665"/>
      <c r="AO5" s="665"/>
      <c r="AP5" s="665"/>
      <c r="AQ5" s="665"/>
      <c r="AR5" s="665">
        <f t="shared" ref="AR5:BP5" si="1">SUM(AR6:AR8)</f>
        <v>118</v>
      </c>
      <c r="AS5" s="665">
        <f t="shared" si="1"/>
        <v>93</v>
      </c>
      <c r="AT5" s="665">
        <f t="shared" si="1"/>
        <v>98.4</v>
      </c>
      <c r="AU5" s="665">
        <f t="shared" si="1"/>
        <v>126.66799999999999</v>
      </c>
      <c r="AV5" s="665">
        <f t="shared" si="1"/>
        <v>127.428</v>
      </c>
      <c r="AW5" s="665">
        <f t="shared" si="1"/>
        <v>139.703</v>
      </c>
      <c r="AX5" s="665">
        <f t="shared" si="1"/>
        <v>134.45699999999999</v>
      </c>
      <c r="AY5" s="665">
        <f t="shared" si="1"/>
        <v>137.58500000000001</v>
      </c>
      <c r="AZ5" s="665">
        <f t="shared" si="1"/>
        <v>134.50500000000002</v>
      </c>
      <c r="BA5" s="665">
        <f t="shared" si="1"/>
        <v>128.536</v>
      </c>
      <c r="BB5" s="665">
        <f t="shared" si="1"/>
        <v>142.53099999999998</v>
      </c>
      <c r="BC5" s="665">
        <f t="shared" si="1"/>
        <v>129.44200000000001</v>
      </c>
      <c r="BD5" s="665">
        <f t="shared" si="1"/>
        <v>126.22099999999999</v>
      </c>
      <c r="BE5" s="665">
        <f t="shared" si="1"/>
        <v>136</v>
      </c>
      <c r="BF5" s="665">
        <f t="shared" si="1"/>
        <v>135.53100000000001</v>
      </c>
      <c r="BG5" s="665">
        <f t="shared" si="1"/>
        <v>154.86799999999999</v>
      </c>
      <c r="BH5" s="665">
        <f t="shared" si="1"/>
        <v>160.81200000000001</v>
      </c>
      <c r="BI5" s="665">
        <f t="shared" si="1"/>
        <v>190.72200000000001</v>
      </c>
      <c r="BJ5" s="665">
        <f t="shared" si="1"/>
        <v>272.476</v>
      </c>
      <c r="BK5" s="665">
        <f t="shared" si="1"/>
        <v>234.56</v>
      </c>
      <c r="BL5" s="665">
        <f t="shared" si="1"/>
        <v>217.55500000000001</v>
      </c>
      <c r="BM5" s="665">
        <f t="shared" si="1"/>
        <v>270.00200000000001</v>
      </c>
      <c r="BN5" s="665">
        <f t="shared" si="1"/>
        <v>273.28648482000006</v>
      </c>
      <c r="BO5" s="665">
        <f t="shared" si="1"/>
        <v>126.68199999999999</v>
      </c>
      <c r="BP5" s="665">
        <f t="shared" si="1"/>
        <v>96.879000000000005</v>
      </c>
      <c r="BQ5" s="665">
        <f>SUM(BQ6:BQ8)</f>
        <v>8.7829999999999995</v>
      </c>
      <c r="BR5" s="665">
        <f t="shared" ref="BR5:CH5" si="2">SUM(BR6:BR8)</f>
        <v>0</v>
      </c>
      <c r="BS5" s="665">
        <f t="shared" si="2"/>
        <v>0</v>
      </c>
      <c r="BT5" s="665">
        <f t="shared" si="2"/>
        <v>0</v>
      </c>
      <c r="BU5" s="665">
        <f t="shared" si="2"/>
        <v>0</v>
      </c>
      <c r="BV5" s="665">
        <f t="shared" si="2"/>
        <v>0</v>
      </c>
      <c r="BW5" s="665">
        <f t="shared" si="2"/>
        <v>0</v>
      </c>
      <c r="BX5" s="309">
        <f t="shared" si="2"/>
        <v>0</v>
      </c>
      <c r="BY5" s="309">
        <f t="shared" si="2"/>
        <v>0</v>
      </c>
      <c r="BZ5" s="309">
        <f t="shared" si="2"/>
        <v>0</v>
      </c>
      <c r="CA5" s="309">
        <f t="shared" si="2"/>
        <v>0</v>
      </c>
      <c r="CB5" s="309">
        <f t="shared" si="2"/>
        <v>0</v>
      </c>
      <c r="CC5" s="309">
        <f t="shared" si="2"/>
        <v>0</v>
      </c>
      <c r="CD5" s="309">
        <f t="shared" si="2"/>
        <v>0</v>
      </c>
      <c r="CE5" s="309">
        <f t="shared" si="2"/>
        <v>0</v>
      </c>
      <c r="CF5" s="309">
        <f t="shared" si="2"/>
        <v>0</v>
      </c>
      <c r="CG5" s="309">
        <f t="shared" si="2"/>
        <v>0</v>
      </c>
      <c r="CH5" s="666">
        <f t="shared" si="2"/>
        <v>0</v>
      </c>
    </row>
    <row r="6" spans="1:86" x14ac:dyDescent="0.25">
      <c r="B6" s="238" t="s">
        <v>980</v>
      </c>
      <c r="C6" s="51"/>
      <c r="D6" s="257"/>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v>68</v>
      </c>
      <c r="AS6" s="257">
        <v>25</v>
      </c>
      <c r="AT6" s="257">
        <v>22</v>
      </c>
      <c r="AU6" s="257">
        <v>36.134</v>
      </c>
      <c r="AV6" s="257">
        <v>27.254999999999999</v>
      </c>
      <c r="AW6" s="257">
        <v>31.824000000000002</v>
      </c>
      <c r="AX6" s="257">
        <v>27.925000000000001</v>
      </c>
      <c r="AY6" s="257">
        <v>31.975999999999999</v>
      </c>
      <c r="AZ6" s="257">
        <v>33.951000000000001</v>
      </c>
      <c r="BA6" s="257">
        <v>28.73</v>
      </c>
      <c r="BB6" s="257">
        <v>37.692999999999998</v>
      </c>
      <c r="BC6" s="257">
        <v>22.696999999999999</v>
      </c>
      <c r="BD6" s="257">
        <v>15.597</v>
      </c>
      <c r="BE6" s="257">
        <v>15</v>
      </c>
      <c r="BF6" s="257">
        <v>3.915</v>
      </c>
      <c r="BG6" s="257">
        <v>22.943999999999999</v>
      </c>
      <c r="BH6" s="257">
        <v>19.669</v>
      </c>
      <c r="BI6" s="257">
        <v>38.921999999999997</v>
      </c>
      <c r="BJ6" s="257">
        <v>106.18</v>
      </c>
      <c r="BK6" s="257">
        <v>47.756999999999998</v>
      </c>
      <c r="BL6" s="257">
        <v>-0.24199999999999999</v>
      </c>
      <c r="BM6" s="257">
        <v>17.018999999999998</v>
      </c>
      <c r="BN6" s="257">
        <v>28.041668320000053</v>
      </c>
      <c r="BO6" s="257">
        <v>0.2287232800000325</v>
      </c>
      <c r="BP6" s="257">
        <v>-4.673</v>
      </c>
      <c r="BQ6" s="257">
        <v>0</v>
      </c>
      <c r="BR6" s="257">
        <v>0</v>
      </c>
      <c r="BS6" s="257"/>
      <c r="BT6" s="257"/>
      <c r="BU6" s="257"/>
      <c r="BV6" s="257"/>
      <c r="BW6" s="257"/>
      <c r="BX6" s="234"/>
      <c r="BY6" s="234"/>
      <c r="BZ6" s="234"/>
      <c r="CA6" s="234"/>
      <c r="CB6" s="234"/>
      <c r="CC6" s="234"/>
      <c r="CD6" s="234"/>
      <c r="CE6" s="234"/>
      <c r="CF6" s="234"/>
      <c r="CG6" s="234"/>
      <c r="CH6" s="258"/>
    </row>
    <row r="7" spans="1:86" x14ac:dyDescent="0.25">
      <c r="B7" s="238" t="s">
        <v>981</v>
      </c>
      <c r="C7" s="51"/>
      <c r="D7" s="257"/>
      <c r="E7" s="257"/>
      <c r="F7" s="257"/>
      <c r="G7" s="257"/>
      <c r="H7" s="257"/>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v>41</v>
      </c>
      <c r="AS7" s="257">
        <v>60</v>
      </c>
      <c r="AT7" s="257">
        <v>67.400000000000006</v>
      </c>
      <c r="AU7" s="257">
        <v>80.007999999999996</v>
      </c>
      <c r="AV7" s="257">
        <v>90.844999999999999</v>
      </c>
      <c r="AW7" s="257">
        <v>97.629000000000005</v>
      </c>
      <c r="AX7" s="257">
        <v>94.061999999999998</v>
      </c>
      <c r="AY7" s="257">
        <v>95.814999999999998</v>
      </c>
      <c r="AZ7" s="257">
        <v>96.2</v>
      </c>
      <c r="BA7" s="257">
        <v>96.498999999999995</v>
      </c>
      <c r="BB7" s="257">
        <v>97.774000000000001</v>
      </c>
      <c r="BC7" s="257">
        <v>98.138999999999996</v>
      </c>
      <c r="BD7" s="257">
        <v>99.977999999999994</v>
      </c>
      <c r="BE7" s="257">
        <v>103</v>
      </c>
      <c r="BF7" s="257">
        <v>108.88500000000001</v>
      </c>
      <c r="BG7" s="257">
        <v>116.81699999999999</v>
      </c>
      <c r="BH7" s="257">
        <v>128.03800000000001</v>
      </c>
      <c r="BI7" s="257">
        <v>138</v>
      </c>
      <c r="BJ7" s="257">
        <v>140.625</v>
      </c>
      <c r="BK7" s="257">
        <v>140.04400000000001</v>
      </c>
      <c r="BL7" s="257">
        <v>141.37299999999999</v>
      </c>
      <c r="BM7" s="257">
        <v>140.65799999999999</v>
      </c>
      <c r="BN7" s="257">
        <v>141.16998859000003</v>
      </c>
      <c r="BO7" s="257">
        <v>141.81741953000005</v>
      </c>
      <c r="BP7" s="257">
        <v>133.44800000000001</v>
      </c>
      <c r="BQ7" s="257">
        <v>8.7829999999999995</v>
      </c>
      <c r="BR7" s="257">
        <v>0</v>
      </c>
      <c r="BS7" s="257"/>
      <c r="BT7" s="257"/>
      <c r="BU7" s="257"/>
      <c r="BV7" s="257"/>
      <c r="BW7" s="257"/>
      <c r="BX7" s="234"/>
      <c r="BY7" s="234"/>
      <c r="BZ7" s="234"/>
      <c r="CA7" s="234"/>
      <c r="CB7" s="234"/>
      <c r="CC7" s="234"/>
      <c r="CD7" s="234"/>
      <c r="CE7" s="234"/>
      <c r="CF7" s="234"/>
      <c r="CG7" s="234"/>
      <c r="CH7" s="258"/>
    </row>
    <row r="8" spans="1:86" x14ac:dyDescent="0.25">
      <c r="B8" s="238" t="s">
        <v>982</v>
      </c>
      <c r="C8" s="51"/>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v>9</v>
      </c>
      <c r="AS8" s="234">
        <v>8</v>
      </c>
      <c r="AT8" s="234">
        <v>9</v>
      </c>
      <c r="AU8" s="234">
        <v>10.526</v>
      </c>
      <c r="AV8" s="234">
        <v>9.3279999999999994</v>
      </c>
      <c r="AW8" s="234">
        <v>10.25</v>
      </c>
      <c r="AX8" s="234">
        <v>12.47</v>
      </c>
      <c r="AY8" s="234">
        <v>9.7940000000000005</v>
      </c>
      <c r="AZ8" s="234">
        <v>4.3540000000000001</v>
      </c>
      <c r="BA8" s="234">
        <v>3.3069999999999999</v>
      </c>
      <c r="BB8" s="234">
        <v>7.0640000000000001</v>
      </c>
      <c r="BC8" s="234">
        <v>8.6059999999999999</v>
      </c>
      <c r="BD8" s="234">
        <v>10.646000000000001</v>
      </c>
      <c r="BE8" s="234">
        <v>18</v>
      </c>
      <c r="BF8" s="234">
        <v>22.731000000000002</v>
      </c>
      <c r="BG8" s="234">
        <v>15.106999999999999</v>
      </c>
      <c r="BH8" s="234">
        <v>13.105</v>
      </c>
      <c r="BI8" s="234">
        <v>13.8</v>
      </c>
      <c r="BJ8" s="234">
        <v>25.670999999999999</v>
      </c>
      <c r="BK8" s="234">
        <v>46.759</v>
      </c>
      <c r="BL8" s="234">
        <v>76.424000000000007</v>
      </c>
      <c r="BM8" s="234">
        <v>112.325</v>
      </c>
      <c r="BN8" s="234">
        <v>104.07482791000001</v>
      </c>
      <c r="BO8" s="234">
        <v>-15.364142810000091</v>
      </c>
      <c r="BP8" s="234">
        <v>-31.895999999999997</v>
      </c>
      <c r="BQ8" s="234">
        <v>0</v>
      </c>
      <c r="BR8" s="234">
        <v>0</v>
      </c>
      <c r="BS8" s="234"/>
      <c r="BT8" s="234"/>
      <c r="BU8" s="234"/>
      <c r="BV8" s="234"/>
      <c r="BW8" s="234"/>
      <c r="BX8" s="234"/>
      <c r="BY8" s="234"/>
      <c r="BZ8" s="234"/>
      <c r="CA8" s="234"/>
      <c r="CB8" s="234"/>
      <c r="CC8" s="234"/>
      <c r="CD8" s="234"/>
      <c r="CE8" s="234"/>
      <c r="CF8" s="234"/>
      <c r="CG8" s="234"/>
      <c r="CH8" s="258"/>
    </row>
    <row r="9" spans="1:86" s="287" customFormat="1" ht="24.75" customHeight="1" x14ac:dyDescent="0.3">
      <c r="A9" s="467"/>
      <c r="B9" s="671" t="s">
        <v>983</v>
      </c>
      <c r="C9" s="670"/>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09"/>
      <c r="AP9" s="309"/>
      <c r="AQ9" s="309">
        <f t="shared" ref="AQ9:CH9" si="3">SUM(AQ10:AQ12)</f>
        <v>28.981999999999999</v>
      </c>
      <c r="AR9" s="309">
        <f t="shared" si="3"/>
        <v>34.043509999999998</v>
      </c>
      <c r="AS9" s="309">
        <f t="shared" si="3"/>
        <v>38.506481000000001</v>
      </c>
      <c r="AT9" s="309">
        <f t="shared" si="3"/>
        <v>56.6</v>
      </c>
      <c r="AU9" s="309">
        <f t="shared" si="3"/>
        <v>83.512</v>
      </c>
      <c r="AV9" s="309">
        <f t="shared" si="3"/>
        <v>84.15</v>
      </c>
      <c r="AW9" s="309">
        <f t="shared" si="3"/>
        <v>94.753</v>
      </c>
      <c r="AX9" s="309">
        <f t="shared" si="3"/>
        <v>82.932000000000002</v>
      </c>
      <c r="AY9" s="309">
        <f t="shared" si="3"/>
        <v>128.40300000000002</v>
      </c>
      <c r="AZ9" s="309">
        <f t="shared" si="3"/>
        <v>104.31100000000001</v>
      </c>
      <c r="BA9" s="309">
        <f t="shared" si="3"/>
        <v>57.370999999999995</v>
      </c>
      <c r="BB9" s="309">
        <f t="shared" si="3"/>
        <v>56.292000000000002</v>
      </c>
      <c r="BC9" s="309">
        <f t="shared" si="3"/>
        <v>55.803000000000004</v>
      </c>
      <c r="BD9" s="309">
        <f t="shared" si="3"/>
        <v>108.752</v>
      </c>
      <c r="BE9" s="309">
        <f t="shared" si="3"/>
        <v>115</v>
      </c>
      <c r="BF9" s="309">
        <f t="shared" si="3"/>
        <v>165.19399999999999</v>
      </c>
      <c r="BG9" s="309">
        <f t="shared" si="3"/>
        <v>173.21100000000001</v>
      </c>
      <c r="BH9" s="309">
        <f t="shared" si="3"/>
        <v>167.785</v>
      </c>
      <c r="BI9" s="309">
        <f t="shared" si="3"/>
        <v>173.726</v>
      </c>
      <c r="BJ9" s="309">
        <f t="shared" si="3"/>
        <v>170.185</v>
      </c>
      <c r="BK9" s="309">
        <f t="shared" si="3"/>
        <v>173.72</v>
      </c>
      <c r="BL9" s="309">
        <f t="shared" si="3"/>
        <v>394.42399999999998</v>
      </c>
      <c r="BM9" s="309">
        <f t="shared" si="3"/>
        <v>484.63600000000002</v>
      </c>
      <c r="BN9" s="309">
        <f t="shared" si="3"/>
        <v>610.91072703999998</v>
      </c>
      <c r="BO9" s="309">
        <f t="shared" si="3"/>
        <v>221.3284573898047</v>
      </c>
      <c r="BP9" s="309">
        <f t="shared" si="3"/>
        <v>224.721</v>
      </c>
      <c r="BQ9" s="309">
        <f t="shared" si="3"/>
        <v>89.62299999999999</v>
      </c>
      <c r="BR9" s="309">
        <f t="shared" si="3"/>
        <v>89.052999999999997</v>
      </c>
      <c r="BS9" s="309">
        <f t="shared" si="3"/>
        <v>73.740746990000005</v>
      </c>
      <c r="BT9" s="309">
        <f t="shared" si="3"/>
        <v>69.564879419999997</v>
      </c>
      <c r="BU9" s="309">
        <f t="shared" si="3"/>
        <v>176.87249709999998</v>
      </c>
      <c r="BV9" s="309">
        <f t="shared" si="3"/>
        <v>96.108252090000008</v>
      </c>
      <c r="BW9" s="309">
        <f t="shared" si="3"/>
        <v>60.134150729999995</v>
      </c>
      <c r="BX9" s="309">
        <f t="shared" si="3"/>
        <v>188.67521718999996</v>
      </c>
      <c r="BY9" s="309">
        <f t="shared" si="3"/>
        <v>74.591187189999971</v>
      </c>
      <c r="BZ9" s="309">
        <f t="shared" si="3"/>
        <v>210.68293729000001</v>
      </c>
      <c r="CA9" s="309">
        <f t="shared" si="3"/>
        <v>104.86181705999998</v>
      </c>
      <c r="CB9" s="309">
        <f t="shared" si="3"/>
        <v>110.13918713000001</v>
      </c>
      <c r="CC9" s="309">
        <f t="shared" si="3"/>
        <v>110.27773799063915</v>
      </c>
      <c r="CD9" s="309">
        <f t="shared" si="3"/>
        <v>111.47597892595226</v>
      </c>
      <c r="CE9" s="309">
        <f t="shared" si="3"/>
        <v>112.93252552208088</v>
      </c>
      <c r="CF9" s="309">
        <f t="shared" si="3"/>
        <v>114.60812719766014</v>
      </c>
      <c r="CG9" s="309">
        <f t="shared" si="3"/>
        <v>116.40422675259084</v>
      </c>
      <c r="CH9" s="666">
        <f t="shared" si="3"/>
        <v>118.29789704414603</v>
      </c>
    </row>
    <row r="10" spans="1:86" x14ac:dyDescent="0.25">
      <c r="B10" s="238" t="s">
        <v>398</v>
      </c>
      <c r="C10" s="51"/>
      <c r="D10" s="257"/>
      <c r="E10" s="257"/>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v>14.981999999999999</v>
      </c>
      <c r="AR10" s="257">
        <v>19.041</v>
      </c>
      <c r="AS10" s="257">
        <v>23.1</v>
      </c>
      <c r="AT10" s="257">
        <v>29</v>
      </c>
      <c r="AU10" s="257">
        <v>37.561</v>
      </c>
      <c r="AV10" s="257">
        <v>46.265999999999998</v>
      </c>
      <c r="AW10" s="257">
        <v>59.125</v>
      </c>
      <c r="AX10" s="257">
        <v>60.497999999999998</v>
      </c>
      <c r="AY10" s="257">
        <v>46.542999999999999</v>
      </c>
      <c r="AZ10" s="257">
        <v>41.273000000000003</v>
      </c>
      <c r="BA10" s="257">
        <v>36.790999999999997</v>
      </c>
      <c r="BB10" s="257">
        <v>37.914999999999999</v>
      </c>
      <c r="BC10" s="257">
        <v>37.4</v>
      </c>
      <c r="BD10" s="257">
        <v>34.851999999999997</v>
      </c>
      <c r="BE10" s="257">
        <v>38</v>
      </c>
      <c r="BF10" s="257">
        <v>40.408999999999999</v>
      </c>
      <c r="BG10" s="257">
        <v>46.344000000000001</v>
      </c>
      <c r="BH10" s="257">
        <v>46.491</v>
      </c>
      <c r="BI10" s="257">
        <v>44.334000000000003</v>
      </c>
      <c r="BJ10" s="257">
        <v>46.637999999999998</v>
      </c>
      <c r="BK10" s="257">
        <v>46.658999999999999</v>
      </c>
      <c r="BL10" s="257">
        <v>50.039000000000001</v>
      </c>
      <c r="BM10" s="257">
        <v>47.561</v>
      </c>
      <c r="BN10" s="257">
        <v>44.601999999999997</v>
      </c>
      <c r="BO10" s="257">
        <v>46.558457389804701</v>
      </c>
      <c r="BP10" s="257">
        <v>43.945999999999998</v>
      </c>
      <c r="BQ10" s="257">
        <v>44.098999999999997</v>
      </c>
      <c r="BR10" s="257">
        <v>44.164999999999999</v>
      </c>
      <c r="BS10" s="257">
        <v>39.841999999999999</v>
      </c>
      <c r="BT10" s="257">
        <v>38.499000000000002</v>
      </c>
      <c r="BU10" s="257">
        <v>36.994</v>
      </c>
      <c r="BV10" s="257">
        <v>44.322000000000003</v>
      </c>
      <c r="BW10" s="257">
        <v>33.988</v>
      </c>
      <c r="BX10" s="234">
        <v>62.020754029999992</v>
      </c>
      <c r="BY10" s="234">
        <v>48.520351089999991</v>
      </c>
      <c r="BZ10" s="234">
        <v>45.593648689999988</v>
      </c>
      <c r="CA10" s="234">
        <v>51.232449919999972</v>
      </c>
      <c r="CB10" s="234">
        <v>49.05164735999999</v>
      </c>
      <c r="CC10" s="234">
        <v>46.829116659703246</v>
      </c>
      <c r="CD10" s="234">
        <v>48.174246705108402</v>
      </c>
      <c r="CE10" s="234">
        <v>49.691496652123242</v>
      </c>
      <c r="CF10" s="234">
        <v>51.379873804163516</v>
      </c>
      <c r="CG10" s="234">
        <v>53.167958929761532</v>
      </c>
      <c r="CH10" s="258">
        <v>55.044767179403877</v>
      </c>
    </row>
    <row r="11" spans="1:86" x14ac:dyDescent="0.25">
      <c r="B11" s="238" t="s">
        <v>433</v>
      </c>
      <c r="C11" s="51"/>
      <c r="D11" s="257"/>
      <c r="E11" s="257"/>
      <c r="F11" s="257"/>
      <c r="G11" s="257"/>
      <c r="H11" s="257"/>
      <c r="I11" s="257"/>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v>14</v>
      </c>
      <c r="AR11" s="257">
        <v>15</v>
      </c>
      <c r="AS11" s="257">
        <v>15</v>
      </c>
      <c r="AT11" s="257">
        <v>19</v>
      </c>
      <c r="AU11" s="257">
        <v>22.698</v>
      </c>
      <c r="AV11" s="257">
        <v>22.576000000000001</v>
      </c>
      <c r="AW11" s="257">
        <v>23.443000000000001</v>
      </c>
      <c r="AX11" s="257">
        <v>22.434000000000001</v>
      </c>
      <c r="AY11" s="257">
        <v>21.899000000000001</v>
      </c>
      <c r="AZ11" s="257">
        <v>22.006</v>
      </c>
      <c r="BA11" s="257">
        <v>19.994</v>
      </c>
      <c r="BB11" s="257">
        <v>18.376999999999999</v>
      </c>
      <c r="BC11" s="257">
        <v>17.431000000000001</v>
      </c>
      <c r="BD11" s="257">
        <v>44.381999999999998</v>
      </c>
      <c r="BE11" s="257">
        <v>61</v>
      </c>
      <c r="BF11" s="257">
        <v>110.63800000000001</v>
      </c>
      <c r="BG11" s="257">
        <v>120.54600000000001</v>
      </c>
      <c r="BH11" s="257">
        <v>119.50700000000001</v>
      </c>
      <c r="BI11" s="257">
        <v>120.578</v>
      </c>
      <c r="BJ11" s="257">
        <v>120.111</v>
      </c>
      <c r="BK11" s="257">
        <v>123.071</v>
      </c>
      <c r="BL11" s="257">
        <v>133.291</v>
      </c>
      <c r="BM11" s="257">
        <v>138.81399999999999</v>
      </c>
      <c r="BN11" s="257">
        <v>130.89869660000002</v>
      </c>
      <c r="BO11" s="257">
        <v>46.04</v>
      </c>
      <c r="BP11" s="257">
        <v>39.037999999999997</v>
      </c>
      <c r="BQ11" s="257">
        <v>37.116999999999997</v>
      </c>
      <c r="BR11" s="257">
        <v>33.851999999999997</v>
      </c>
      <c r="BS11" s="257">
        <v>30.114000000000001</v>
      </c>
      <c r="BT11" s="257">
        <v>27.888000000000002</v>
      </c>
      <c r="BU11" s="257">
        <v>25.613999999999965</v>
      </c>
      <c r="BV11" s="257">
        <v>24.831</v>
      </c>
      <c r="BW11" s="257">
        <v>25.919</v>
      </c>
      <c r="BX11" s="234">
        <v>27.905347539999973</v>
      </c>
      <c r="BY11" s="234">
        <v>25.654237789999986</v>
      </c>
      <c r="BZ11" s="234">
        <v>25.353212500000001</v>
      </c>
      <c r="CA11" s="234">
        <v>23.674199999999999</v>
      </c>
      <c r="CB11" s="234">
        <v>25.024006800000006</v>
      </c>
      <c r="CC11" s="234">
        <v>23.987663097453812</v>
      </c>
      <c r="CD11" s="234">
        <v>23.900773987361777</v>
      </c>
      <c r="CE11" s="234">
        <v>23.840070636475559</v>
      </c>
      <c r="CF11" s="234">
        <v>23.827295160014543</v>
      </c>
      <c r="CG11" s="234">
        <v>23.835309589347229</v>
      </c>
      <c r="CH11" s="258">
        <v>23.852171631260067</v>
      </c>
    </row>
    <row r="12" spans="1:86" x14ac:dyDescent="0.25">
      <c r="A12" s="417"/>
      <c r="B12" s="238" t="s">
        <v>386</v>
      </c>
      <c r="C12" s="51"/>
      <c r="D12" s="257"/>
      <c r="E12" s="257"/>
      <c r="F12" s="257"/>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v>0</v>
      </c>
      <c r="AR12" s="257">
        <v>2.5100000000000001E-3</v>
      </c>
      <c r="AS12" s="257">
        <v>0.40648099999999998</v>
      </c>
      <c r="AT12" s="257">
        <v>8.6</v>
      </c>
      <c r="AU12" s="257">
        <v>23.253</v>
      </c>
      <c r="AV12" s="257">
        <v>15.308</v>
      </c>
      <c r="AW12" s="257">
        <v>12.185</v>
      </c>
      <c r="AX12" s="257">
        <v>0</v>
      </c>
      <c r="AY12" s="257">
        <v>59.960999999999999</v>
      </c>
      <c r="AZ12" s="257">
        <v>41.031999999999996</v>
      </c>
      <c r="BA12" s="257">
        <v>0.58599999999999997</v>
      </c>
      <c r="BB12" s="257">
        <v>0</v>
      </c>
      <c r="BC12" s="257">
        <v>0.97199999999999998</v>
      </c>
      <c r="BD12" s="257">
        <v>29.518000000000001</v>
      </c>
      <c r="BE12" s="257">
        <v>16</v>
      </c>
      <c r="BF12" s="257">
        <v>14.147</v>
      </c>
      <c r="BG12" s="257">
        <v>6.3209999999999997</v>
      </c>
      <c r="BH12" s="257">
        <v>1.7869999999999999</v>
      </c>
      <c r="BI12" s="257">
        <v>8.8140000000000001</v>
      </c>
      <c r="BJ12" s="257">
        <v>3.4359999999999999</v>
      </c>
      <c r="BK12" s="257">
        <v>3.99</v>
      </c>
      <c r="BL12" s="257">
        <v>211.09399999999999</v>
      </c>
      <c r="BM12" s="257">
        <v>298.26100000000002</v>
      </c>
      <c r="BN12" s="257">
        <v>435.41003044000001</v>
      </c>
      <c r="BO12" s="257">
        <v>128.72999999999999</v>
      </c>
      <c r="BP12" s="257">
        <v>141.73699999999999</v>
      </c>
      <c r="BQ12" s="257">
        <v>8.4069999999999965</v>
      </c>
      <c r="BR12" s="257">
        <v>11.036000000000001</v>
      </c>
      <c r="BS12" s="257">
        <v>3.7847469900000021</v>
      </c>
      <c r="BT12" s="257">
        <v>3.1778794199999973</v>
      </c>
      <c r="BU12" s="257">
        <v>114.2644971</v>
      </c>
      <c r="BV12" s="257">
        <v>26.955252089999995</v>
      </c>
      <c r="BW12" s="257">
        <v>0.22715072999999997</v>
      </c>
      <c r="BX12" s="234">
        <v>98.749115619999998</v>
      </c>
      <c r="BY12" s="234">
        <v>0.41659831000000003</v>
      </c>
      <c r="BZ12" s="234">
        <v>139.73607610000002</v>
      </c>
      <c r="CA12" s="234">
        <v>29.95516714</v>
      </c>
      <c r="CB12" s="234">
        <v>36.063532970000004</v>
      </c>
      <c r="CC12" s="234">
        <v>39.460958233482089</v>
      </c>
      <c r="CD12" s="234">
        <v>39.400958233482079</v>
      </c>
      <c r="CE12" s="234">
        <v>39.400958233482079</v>
      </c>
      <c r="CF12" s="234">
        <v>39.400958233482079</v>
      </c>
      <c r="CG12" s="234">
        <v>39.400958233482086</v>
      </c>
      <c r="CH12" s="258">
        <v>39.400958233482086</v>
      </c>
    </row>
    <row r="13" spans="1:86" s="287" customFormat="1" ht="26.25" customHeight="1" x14ac:dyDescent="0.3">
      <c r="A13" s="467"/>
      <c r="B13" s="72" t="s">
        <v>984</v>
      </c>
      <c r="C13" s="272"/>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234">
        <v>23.742129412884193</v>
      </c>
      <c r="AR13" s="234">
        <v>124.55443691978304</v>
      </c>
      <c r="AS13" s="234">
        <v>107.73044960785994</v>
      </c>
      <c r="AT13" s="234">
        <v>126.97640117994101</v>
      </c>
      <c r="AU13" s="234">
        <v>172.18</v>
      </c>
      <c r="AV13" s="234">
        <v>172.37799999999999</v>
      </c>
      <c r="AW13" s="234">
        <v>194.25600000000003</v>
      </c>
      <c r="AX13" s="234">
        <v>187.28899999999999</v>
      </c>
      <c r="AY13" s="234">
        <v>214.38800000000001</v>
      </c>
      <c r="AZ13" s="234">
        <v>197.916</v>
      </c>
      <c r="BA13" s="234">
        <v>164.20699999999999</v>
      </c>
      <c r="BB13" s="234">
        <v>176.72299999999998</v>
      </c>
      <c r="BC13" s="234">
        <v>163.03138294517106</v>
      </c>
      <c r="BD13" s="234">
        <v>199.31266883868574</v>
      </c>
      <c r="BE13" s="234">
        <v>223.009962981786</v>
      </c>
      <c r="BF13" s="234">
        <v>271.56763858619945</v>
      </c>
      <c r="BG13" s="234">
        <v>297.69167471771999</v>
      </c>
      <c r="BH13" s="234">
        <v>296.03603723607625</v>
      </c>
      <c r="BI13" s="234">
        <v>323.58529987590123</v>
      </c>
      <c r="BJ13" s="234">
        <f>SUM(BJ14:BJ19)</f>
        <v>397.09139123869591</v>
      </c>
      <c r="BK13" s="234">
        <f>SUM(BK14:BK19)</f>
        <v>365.57602716769622</v>
      </c>
      <c r="BL13" s="234">
        <f>SUM(BL14:BL19)</f>
        <v>428.08124799166512</v>
      </c>
      <c r="BM13" s="234">
        <f t="shared" ref="BM13:CH13" si="4">SUM(BM14:BM19)</f>
        <v>523.25416753056652</v>
      </c>
      <c r="BN13" s="234">
        <f t="shared" si="4"/>
        <v>581.59344393140691</v>
      </c>
      <c r="BO13" s="234">
        <f t="shared" si="4"/>
        <v>238.92399636036316</v>
      </c>
      <c r="BP13" s="234">
        <f t="shared" si="4"/>
        <v>211.24968195335762</v>
      </c>
      <c r="BQ13" s="234">
        <f t="shared" si="4"/>
        <v>75.084993981267189</v>
      </c>
      <c r="BR13" s="234">
        <f t="shared" si="4"/>
        <v>66.170281157308693</v>
      </c>
      <c r="BS13" s="234">
        <f t="shared" si="4"/>
        <v>57.56398189623264</v>
      </c>
      <c r="BT13" s="234">
        <f t="shared" si="4"/>
        <v>54.918535565330302</v>
      </c>
      <c r="BU13" s="234">
        <f t="shared" si="4"/>
        <v>111.30444023002792</v>
      </c>
      <c r="BV13" s="234">
        <f t="shared" si="4"/>
        <v>63.537856715465999</v>
      </c>
      <c r="BW13" s="234">
        <f t="shared" si="4"/>
        <v>50.390050350255464</v>
      </c>
      <c r="BX13" s="234">
        <f t="shared" si="4"/>
        <v>139.19981707118637</v>
      </c>
      <c r="BY13" s="234">
        <f t="shared" si="4"/>
        <v>62.92731892551425</v>
      </c>
      <c r="BZ13" s="234">
        <f t="shared" si="4"/>
        <v>154.80523081838174</v>
      </c>
      <c r="CA13" s="234">
        <f t="shared" si="4"/>
        <v>83.694965543187266</v>
      </c>
      <c r="CB13" s="234">
        <f t="shared" si="4"/>
        <v>91.226450336378292</v>
      </c>
      <c r="CC13" s="234">
        <f t="shared" si="4"/>
        <v>87.0911789851815</v>
      </c>
      <c r="CD13" s="234">
        <f t="shared" si="4"/>
        <v>88.010987707910004</v>
      </c>
      <c r="CE13" s="234">
        <f t="shared" si="4"/>
        <v>89.131496998980737</v>
      </c>
      <c r="CF13" s="234">
        <f t="shared" si="4"/>
        <v>90.433154714584589</v>
      </c>
      <c r="CG13" s="234">
        <f t="shared" si="4"/>
        <v>91.833224591192518</v>
      </c>
      <c r="CH13" s="258">
        <f t="shared" si="4"/>
        <v>93.311213690228755</v>
      </c>
    </row>
    <row r="14" spans="1:86" x14ac:dyDescent="0.25">
      <c r="B14" s="238" t="s">
        <v>980</v>
      </c>
      <c r="C14" s="72"/>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v>100.44628</v>
      </c>
      <c r="BK14" s="257">
        <v>44.748308999999999</v>
      </c>
      <c r="BL14" s="257">
        <v>-0.225302</v>
      </c>
      <c r="BM14" s="257">
        <v>15.793631999999999</v>
      </c>
      <c r="BN14" s="257">
        <v>25.79833485440005</v>
      </c>
      <c r="BO14" s="257">
        <v>0.21019669432002988</v>
      </c>
      <c r="BP14" s="257">
        <v>-4.303833</v>
      </c>
      <c r="BQ14" s="257">
        <v>0</v>
      </c>
      <c r="BR14" s="257">
        <v>0</v>
      </c>
      <c r="BS14" s="257"/>
      <c r="BT14" s="257"/>
      <c r="BU14" s="257"/>
      <c r="BV14" s="257"/>
      <c r="BW14" s="257"/>
      <c r="BX14" s="234"/>
      <c r="BY14" s="234"/>
      <c r="BZ14" s="234"/>
      <c r="CA14" s="234"/>
      <c r="CB14" s="234"/>
      <c r="CC14" s="234"/>
      <c r="CD14" s="234"/>
      <c r="CE14" s="234"/>
      <c r="CF14" s="234"/>
      <c r="CG14" s="234"/>
      <c r="CH14" s="258"/>
    </row>
    <row r="15" spans="1:86" x14ac:dyDescent="0.25">
      <c r="B15" s="238" t="s">
        <v>981</v>
      </c>
      <c r="C15" s="72"/>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v>126.84375</v>
      </c>
      <c r="BK15" s="257">
        <v>126.17964400000001</v>
      </c>
      <c r="BL15" s="257">
        <v>127.659819</v>
      </c>
      <c r="BM15" s="257">
        <v>127.99877999999998</v>
      </c>
      <c r="BN15" s="257">
        <v>129.31170954844004</v>
      </c>
      <c r="BO15" s="257">
        <v>131.89020016290004</v>
      </c>
      <c r="BP15" s="257">
        <v>124.90732800000001</v>
      </c>
      <c r="BQ15" s="257">
        <v>8.2208879999999986</v>
      </c>
      <c r="BR15" s="257">
        <v>0</v>
      </c>
      <c r="BS15" s="257"/>
      <c r="BT15" s="257"/>
      <c r="BU15" s="257"/>
      <c r="BV15" s="257"/>
      <c r="BW15" s="257"/>
      <c r="BX15" s="234"/>
      <c r="BY15" s="234"/>
      <c r="BZ15" s="234"/>
      <c r="CA15" s="234"/>
      <c r="CB15" s="234"/>
      <c r="CC15" s="234"/>
      <c r="CD15" s="234"/>
      <c r="CE15" s="234"/>
      <c r="CF15" s="234"/>
      <c r="CG15" s="234"/>
      <c r="CH15" s="258"/>
    </row>
    <row r="16" spans="1:86" ht="15.6" x14ac:dyDescent="0.3">
      <c r="B16" s="238" t="s">
        <v>982</v>
      </c>
      <c r="C16" s="72"/>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v>25.234593</v>
      </c>
      <c r="BK16" s="257">
        <v>46.104374</v>
      </c>
      <c r="BL16" s="257">
        <v>75.277640000000005</v>
      </c>
      <c r="BM16" s="257">
        <v>110.86477500000001</v>
      </c>
      <c r="BN16" s="257">
        <v>102.72185514717</v>
      </c>
      <c r="BO16" s="257">
        <v>-15.28732209595009</v>
      </c>
      <c r="BP16" s="257">
        <v>-31.768415999999998</v>
      </c>
      <c r="BQ16" s="257">
        <v>0</v>
      </c>
      <c r="BR16" s="257">
        <v>0</v>
      </c>
      <c r="BS16" s="257"/>
      <c r="BT16" s="257"/>
      <c r="BU16" s="257"/>
      <c r="BV16" s="257"/>
      <c r="BW16" s="257"/>
      <c r="BX16" s="234"/>
      <c r="BY16" s="234"/>
      <c r="BZ16" s="234"/>
      <c r="CA16" s="234"/>
      <c r="CB16" s="234"/>
      <c r="CC16" s="234"/>
      <c r="CD16" s="234"/>
      <c r="CE16" s="234"/>
      <c r="CF16" s="234"/>
      <c r="CG16" s="234"/>
      <c r="CH16" s="445"/>
    </row>
    <row r="17" spans="1:86" x14ac:dyDescent="0.25">
      <c r="B17" s="238" t="s">
        <v>398</v>
      </c>
      <c r="C17" s="72"/>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v>23.645465999999999</v>
      </c>
      <c r="BK17" s="257">
        <v>24.26268</v>
      </c>
      <c r="BL17" s="257">
        <v>26.420592000000003</v>
      </c>
      <c r="BM17" s="257">
        <v>25.445135000000001</v>
      </c>
      <c r="BN17" s="257">
        <v>24.263487999999999</v>
      </c>
      <c r="BO17" s="257">
        <v>25.234683905274146</v>
      </c>
      <c r="BP17" s="257">
        <v>25.400787999999999</v>
      </c>
      <c r="BQ17" s="257">
        <v>26.194805999999996</v>
      </c>
      <c r="BR17" s="257">
        <v>27.426465</v>
      </c>
      <c r="BS17" s="257">
        <v>25.544037070000002</v>
      </c>
      <c r="BT17" s="257">
        <v>25.418902700000004</v>
      </c>
      <c r="BU17" s="257">
        <v>25.523962900000001</v>
      </c>
      <c r="BV17" s="257">
        <v>31.846040880000004</v>
      </c>
      <c r="BW17" s="257">
        <v>24.345475053334301</v>
      </c>
      <c r="BX17" s="234">
        <v>47.236723186118098</v>
      </c>
      <c r="BY17" s="234">
        <v>37.011567244338494</v>
      </c>
      <c r="BZ17" s="234">
        <v>35.081972338586489</v>
      </c>
      <c r="CA17" s="234">
        <v>39.228887747613335</v>
      </c>
      <c r="CB17" s="234">
        <v>40.031737275070235</v>
      </c>
      <c r="CC17" s="234">
        <v>36.457305917937703</v>
      </c>
      <c r="CD17" s="234">
        <v>37.504513746372872</v>
      </c>
      <c r="CE17" s="234">
        <v>38.685720000470198</v>
      </c>
      <c r="CF17" s="234">
        <v>40.000151848161998</v>
      </c>
      <c r="CG17" s="234">
        <v>41.392208138801713</v>
      </c>
      <c r="CH17" s="258">
        <v>42.85333697033056</v>
      </c>
    </row>
    <row r="18" spans="1:86" x14ac:dyDescent="0.25">
      <c r="B18" s="238" t="s">
        <v>433</v>
      </c>
      <c r="C18" s="72"/>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v>119.870778</v>
      </c>
      <c r="BK18" s="257">
        <v>123.071</v>
      </c>
      <c r="BL18" s="257">
        <v>133.291</v>
      </c>
      <c r="BM18" s="257">
        <v>138.81399999999999</v>
      </c>
      <c r="BN18" s="257">
        <v>130.89869660000002</v>
      </c>
      <c r="BO18" s="257">
        <v>46.04</v>
      </c>
      <c r="BP18" s="257">
        <v>39.037999999999997</v>
      </c>
      <c r="BQ18" s="257">
        <v>37.116999999999997</v>
      </c>
      <c r="BR18" s="257">
        <v>33.851999999999997</v>
      </c>
      <c r="BS18" s="257">
        <v>30.109000000000002</v>
      </c>
      <c r="BT18" s="257">
        <v>27.880500000000001</v>
      </c>
      <c r="BU18" s="257">
        <v>25.610500000000002</v>
      </c>
      <c r="BV18" s="257">
        <v>24.826999999999998</v>
      </c>
      <c r="BW18" s="257">
        <v>25.9147748797783</v>
      </c>
      <c r="BX18" s="234">
        <v>27.903133137433699</v>
      </c>
      <c r="BY18" s="234">
        <v>25.652234620768738</v>
      </c>
      <c r="BZ18" s="234">
        <v>25.351223037518391</v>
      </c>
      <c r="CA18" s="234">
        <v>23.671720247198071</v>
      </c>
      <c r="CB18" s="234">
        <v>25.020012345879188</v>
      </c>
      <c r="CC18" s="234">
        <v>23.985138857486739</v>
      </c>
      <c r="CD18" s="234">
        <v>23.89825889080161</v>
      </c>
      <c r="CE18" s="234">
        <v>23.83756192777501</v>
      </c>
      <c r="CF18" s="234">
        <v>23.824787795687065</v>
      </c>
      <c r="CG18" s="234">
        <v>23.83280138165528</v>
      </c>
      <c r="CH18" s="258">
        <v>23.849661649162666</v>
      </c>
    </row>
    <row r="19" spans="1:86" x14ac:dyDescent="0.25">
      <c r="A19" s="417"/>
      <c r="B19" s="238" t="s">
        <v>386</v>
      </c>
      <c r="C19" s="72"/>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v>1.0505242386959734</v>
      </c>
      <c r="BK19" s="257">
        <v>1.210020167696229</v>
      </c>
      <c r="BL19" s="257">
        <v>65.657498991665165</v>
      </c>
      <c r="BM19" s="257">
        <v>104.33784553056645</v>
      </c>
      <c r="BN19" s="257">
        <v>168.59935978139674</v>
      </c>
      <c r="BO19" s="257">
        <v>50.836237693819029</v>
      </c>
      <c r="BP19" s="257">
        <v>57.975814953357627</v>
      </c>
      <c r="BQ19" s="257">
        <v>3.5522999812671952</v>
      </c>
      <c r="BR19" s="257">
        <v>4.8918161573086953</v>
      </c>
      <c r="BS19" s="257">
        <v>1.9109448262326334</v>
      </c>
      <c r="BT19" s="257">
        <v>1.6191328653303012</v>
      </c>
      <c r="BU19" s="257">
        <v>60.169977330027926</v>
      </c>
      <c r="BV19" s="257">
        <v>6.8648158354659987</v>
      </c>
      <c r="BW19" s="257">
        <v>0.12980041714285781</v>
      </c>
      <c r="BX19" s="234">
        <v>64.059960747634577</v>
      </c>
      <c r="BY19" s="234">
        <v>0.26351706040701717</v>
      </c>
      <c r="BZ19" s="234">
        <v>94.372035442276854</v>
      </c>
      <c r="CA19" s="234">
        <v>20.794357548375853</v>
      </c>
      <c r="CB19" s="234">
        <v>26.174700715428873</v>
      </c>
      <c r="CC19" s="234">
        <v>26.648734209757055</v>
      </c>
      <c r="CD19" s="234">
        <v>26.608215070735518</v>
      </c>
      <c r="CE19" s="234">
        <v>26.608215070735518</v>
      </c>
      <c r="CF19" s="234">
        <v>26.608215070735518</v>
      </c>
      <c r="CG19" s="234">
        <v>26.608215070735522</v>
      </c>
      <c r="CH19" s="258">
        <v>26.608215070735518</v>
      </c>
    </row>
    <row r="20" spans="1:86" s="287" customFormat="1" ht="26.25" customHeight="1" x14ac:dyDescent="0.3">
      <c r="B20" s="72" t="s">
        <v>985</v>
      </c>
      <c r="C20" s="272"/>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234">
        <v>5.2398705871158064</v>
      </c>
      <c r="AR20" s="234">
        <v>27.489073080216954</v>
      </c>
      <c r="AS20" s="234">
        <v>23.776031392140069</v>
      </c>
      <c r="AT20" s="234">
        <v>28.023598820058993</v>
      </c>
      <c r="AU20" s="234">
        <v>38</v>
      </c>
      <c r="AV20" s="234">
        <v>39.200000000000003</v>
      </c>
      <c r="AW20" s="234">
        <v>40.200000000000003</v>
      </c>
      <c r="AX20" s="234">
        <v>30.1</v>
      </c>
      <c r="AY20" s="234">
        <v>51.6</v>
      </c>
      <c r="AZ20" s="234">
        <v>40.9</v>
      </c>
      <c r="BA20" s="234">
        <v>21.7</v>
      </c>
      <c r="BB20" s="234">
        <v>22.1</v>
      </c>
      <c r="BC20" s="234">
        <v>22.213617054828948</v>
      </c>
      <c r="BD20" s="234">
        <v>35.660331161314261</v>
      </c>
      <c r="BE20" s="234">
        <v>27.990037018213997</v>
      </c>
      <c r="BF20" s="234">
        <v>29.15736141380097</v>
      </c>
      <c r="BG20" s="234">
        <v>30.387325282280013</v>
      </c>
      <c r="BH20" s="234">
        <v>32.560962763923698</v>
      </c>
      <c r="BI20" s="234">
        <v>40.862700124098772</v>
      </c>
      <c r="BJ20" s="234">
        <f>SUM(BJ21:BJ26)</f>
        <v>45.569608761304032</v>
      </c>
      <c r="BK20" s="234">
        <f t="shared" ref="BK20:CH20" si="5">SUM(BK21:BK26)</f>
        <v>42.703972832303776</v>
      </c>
      <c r="BL20" s="234">
        <f t="shared" si="5"/>
        <v>183.89775200833483</v>
      </c>
      <c r="BM20" s="234">
        <f t="shared" si="5"/>
        <v>231.38383246943357</v>
      </c>
      <c r="BN20" s="234">
        <f t="shared" si="5"/>
        <v>302.6037679285933</v>
      </c>
      <c r="BO20" s="234">
        <f t="shared" si="5"/>
        <v>109.08646102944152</v>
      </c>
      <c r="BP20" s="234">
        <f t="shared" si="5"/>
        <v>110.35031804664237</v>
      </c>
      <c r="BQ20" s="234">
        <f t="shared" si="5"/>
        <v>23.321006018732803</v>
      </c>
      <c r="BR20" s="234">
        <f t="shared" si="5"/>
        <v>22.882718842691304</v>
      </c>
      <c r="BS20" s="234">
        <f t="shared" si="5"/>
        <v>16.176765093767365</v>
      </c>
      <c r="BT20" s="234">
        <f t="shared" si="5"/>
        <v>14.646343854669695</v>
      </c>
      <c r="BU20" s="234">
        <f t="shared" si="5"/>
        <v>65.568056869972068</v>
      </c>
      <c r="BV20" s="234">
        <f t="shared" si="5"/>
        <v>32.570395374534002</v>
      </c>
      <c r="BW20" s="234">
        <f t="shared" si="5"/>
        <v>9.7441003797445891</v>
      </c>
      <c r="BX20" s="234">
        <f t="shared" si="5"/>
        <v>49.475400118813631</v>
      </c>
      <c r="BY20" s="234">
        <f t="shared" si="5"/>
        <v>11.66386826448573</v>
      </c>
      <c r="BZ20" s="234">
        <f t="shared" si="5"/>
        <v>55.877706471618282</v>
      </c>
      <c r="CA20" s="234">
        <f t="shared" si="5"/>
        <v>21.166851516812709</v>
      </c>
      <c r="CB20" s="234">
        <f t="shared" si="5"/>
        <v>18.912736793621704</v>
      </c>
      <c r="CC20" s="234">
        <f t="shared" si="5"/>
        <v>23.186559005457646</v>
      </c>
      <c r="CD20" s="234">
        <f t="shared" si="5"/>
        <v>23.464991218042258</v>
      </c>
      <c r="CE20" s="234">
        <f t="shared" si="5"/>
        <v>23.80102852310015</v>
      </c>
      <c r="CF20" s="234">
        <f t="shared" si="5"/>
        <v>24.174972483075553</v>
      </c>
      <c r="CG20" s="234">
        <f t="shared" si="5"/>
        <v>24.571002161398333</v>
      </c>
      <c r="CH20" s="258">
        <f t="shared" si="5"/>
        <v>24.986683353917279</v>
      </c>
    </row>
    <row r="21" spans="1:86" x14ac:dyDescent="0.25">
      <c r="A21" s="417"/>
      <c r="B21" s="238" t="s">
        <v>980</v>
      </c>
      <c r="C21" s="51"/>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v>5.7337199999999999</v>
      </c>
      <c r="BK21" s="257">
        <v>3.0086909999999998</v>
      </c>
      <c r="BL21" s="257">
        <v>-1.6698000000000001E-2</v>
      </c>
      <c r="BM21" s="257">
        <v>1.2253679999999998</v>
      </c>
      <c r="BN21" s="257">
        <v>2.2433334656000041</v>
      </c>
      <c r="BO21" s="257">
        <v>1.8526585680002632E-2</v>
      </c>
      <c r="BP21" s="257">
        <v>-0.36916700000000002</v>
      </c>
      <c r="BQ21" s="257">
        <v>0</v>
      </c>
      <c r="BR21" s="257">
        <v>0</v>
      </c>
      <c r="BS21" s="257"/>
      <c r="BT21" s="257"/>
      <c r="BU21" s="257"/>
      <c r="BV21" s="257"/>
      <c r="BW21" s="257"/>
      <c r="BX21" s="234"/>
      <c r="BY21" s="234"/>
      <c r="BZ21" s="234"/>
      <c r="CA21" s="234"/>
      <c r="CB21" s="234"/>
      <c r="CC21" s="234"/>
      <c r="CD21" s="234"/>
      <c r="CE21" s="234"/>
      <c r="CF21" s="234"/>
      <c r="CG21" s="234"/>
      <c r="CH21" s="258"/>
    </row>
    <row r="22" spans="1:86" x14ac:dyDescent="0.25">
      <c r="A22" s="417"/>
      <c r="B22" s="238" t="s">
        <v>981</v>
      </c>
      <c r="C22" s="51"/>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v>13.78125</v>
      </c>
      <c r="BK22" s="257">
        <v>13.864356000000003</v>
      </c>
      <c r="BL22" s="257">
        <v>13.713180999999999</v>
      </c>
      <c r="BM22" s="257">
        <v>12.659219999999998</v>
      </c>
      <c r="BN22" s="257">
        <v>11.858279041560003</v>
      </c>
      <c r="BO22" s="257">
        <v>9.9272193671000046</v>
      </c>
      <c r="BP22" s="257">
        <v>8.5406720000000007</v>
      </c>
      <c r="BQ22" s="257">
        <v>0.56211199999999995</v>
      </c>
      <c r="BR22" s="257">
        <v>0</v>
      </c>
      <c r="BS22" s="257"/>
      <c r="BT22" s="257"/>
      <c r="BU22" s="257"/>
      <c r="BV22" s="257"/>
      <c r="BW22" s="257"/>
      <c r="BX22" s="234"/>
      <c r="BY22" s="234"/>
      <c r="BZ22" s="234"/>
      <c r="CA22" s="234"/>
      <c r="CB22" s="234"/>
      <c r="CC22" s="234"/>
      <c r="CD22" s="234"/>
      <c r="CE22" s="234"/>
      <c r="CF22" s="234"/>
      <c r="CG22" s="234"/>
      <c r="CH22" s="258"/>
    </row>
    <row r="23" spans="1:86" x14ac:dyDescent="0.25">
      <c r="A23" s="417"/>
      <c r="B23" s="238" t="s">
        <v>982</v>
      </c>
      <c r="C23" s="51"/>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v>0.43640700000000004</v>
      </c>
      <c r="BK23" s="257">
        <v>0.65462600000000004</v>
      </c>
      <c r="BL23" s="257">
        <v>1.14636</v>
      </c>
      <c r="BM23" s="257">
        <v>1.4602249999999999</v>
      </c>
      <c r="BN23" s="257">
        <v>1.3529727628300001</v>
      </c>
      <c r="BO23" s="257">
        <v>-7.682071405000046E-2</v>
      </c>
      <c r="BP23" s="257">
        <v>-0.127584</v>
      </c>
      <c r="BQ23" s="257">
        <v>0</v>
      </c>
      <c r="BR23" s="257">
        <v>0</v>
      </c>
      <c r="BS23" s="257"/>
      <c r="BT23" s="257"/>
      <c r="BU23" s="257"/>
      <c r="BV23" s="257"/>
      <c r="BW23" s="257"/>
      <c r="BX23" s="234"/>
      <c r="BY23" s="234"/>
      <c r="BZ23" s="234"/>
      <c r="CA23" s="234"/>
      <c r="CB23" s="234"/>
      <c r="CC23" s="234"/>
      <c r="CD23" s="234"/>
      <c r="CE23" s="234"/>
      <c r="CF23" s="234"/>
      <c r="CG23" s="234"/>
      <c r="CH23" s="258"/>
    </row>
    <row r="24" spans="1:86" x14ac:dyDescent="0.25">
      <c r="A24" s="417"/>
      <c r="B24" s="238" t="s">
        <v>398</v>
      </c>
      <c r="C24" s="51"/>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v>22.992533999999999</v>
      </c>
      <c r="BK24" s="257">
        <v>22.396319999999999</v>
      </c>
      <c r="BL24" s="257">
        <v>23.618407999999999</v>
      </c>
      <c r="BM24" s="257">
        <v>22.115864999999999</v>
      </c>
      <c r="BN24" s="257">
        <v>20.338511999999998</v>
      </c>
      <c r="BO24" s="257">
        <v>21.323773484530555</v>
      </c>
      <c r="BP24" s="257">
        <v>18.545211999999999</v>
      </c>
      <c r="BQ24" s="257">
        <v>17.904194</v>
      </c>
      <c r="BR24" s="257">
        <v>16.738534999999999</v>
      </c>
      <c r="BS24" s="257">
        <v>14.297962929999997</v>
      </c>
      <c r="BT24" s="257">
        <v>13.080097299999998</v>
      </c>
      <c r="BU24" s="257">
        <v>11.470037099999999</v>
      </c>
      <c r="BV24" s="257">
        <v>12.475959119999999</v>
      </c>
      <c r="BW24" s="257">
        <v>9.6425249466657501</v>
      </c>
      <c r="BX24" s="234">
        <v>14.784030843881901</v>
      </c>
      <c r="BY24" s="234">
        <v>11.508783845661497</v>
      </c>
      <c r="BZ24" s="234">
        <v>10.511676351413499</v>
      </c>
      <c r="CA24" s="234">
        <v>12.003562172386637</v>
      </c>
      <c r="CB24" s="234">
        <v>9.0199100849297533</v>
      </c>
      <c r="CC24" s="234">
        <v>10.371810741765543</v>
      </c>
      <c r="CD24" s="234">
        <v>10.669732958735526</v>
      </c>
      <c r="CE24" s="234">
        <v>11.00577665165304</v>
      </c>
      <c r="CF24" s="234">
        <v>11.379721956001513</v>
      </c>
      <c r="CG24" s="234">
        <v>11.775750790959815</v>
      </c>
      <c r="CH24" s="258">
        <v>12.191430209073314</v>
      </c>
    </row>
    <row r="25" spans="1:86" x14ac:dyDescent="0.25">
      <c r="A25" s="417"/>
      <c r="B25" s="238" t="s">
        <v>433</v>
      </c>
      <c r="C25" s="51"/>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v>0.24022200000000002</v>
      </c>
      <c r="BK25" s="257">
        <v>0</v>
      </c>
      <c r="BL25" s="257">
        <v>0</v>
      </c>
      <c r="BM25" s="257">
        <v>0</v>
      </c>
      <c r="BN25" s="257">
        <v>0</v>
      </c>
      <c r="BO25" s="257">
        <v>0</v>
      </c>
      <c r="BP25" s="257">
        <v>0</v>
      </c>
      <c r="BQ25" s="257">
        <v>0</v>
      </c>
      <c r="BR25" s="257">
        <v>0</v>
      </c>
      <c r="BS25" s="257">
        <v>4.9999999999990052E-3</v>
      </c>
      <c r="BT25" s="257">
        <v>7.5000000000002842E-3</v>
      </c>
      <c r="BU25" s="257">
        <v>3.4999999999989484E-3</v>
      </c>
      <c r="BV25" s="257">
        <v>4.0000000000013358E-3</v>
      </c>
      <c r="BW25" s="257">
        <v>4.2251202216974102E-3</v>
      </c>
      <c r="BX25" s="234">
        <v>2.2144025663095599E-3</v>
      </c>
      <c r="BY25" s="234">
        <v>2.0031692312497424E-3</v>
      </c>
      <c r="BZ25" s="234">
        <v>1.9894624816086319E-3</v>
      </c>
      <c r="CA25" s="234">
        <v>2.4797528019273067E-3</v>
      </c>
      <c r="CB25" s="234">
        <v>3.9944541208160834E-3</v>
      </c>
      <c r="CC25" s="234">
        <v>2.5242399670720918E-3</v>
      </c>
      <c r="CD25" s="234">
        <v>2.5150965601671931E-3</v>
      </c>
      <c r="CE25" s="234">
        <v>2.5087087005487021E-3</v>
      </c>
      <c r="CF25" s="234">
        <v>2.5073643274786672E-3</v>
      </c>
      <c r="CG25" s="234">
        <v>2.5082076919511736E-3</v>
      </c>
      <c r="CH25" s="258">
        <v>2.5099820974007541E-3</v>
      </c>
    </row>
    <row r="26" spans="1:86" s="431" customFormat="1" ht="26.25" customHeight="1" thickBot="1" x14ac:dyDescent="0.3">
      <c r="B26" s="601" t="s">
        <v>386</v>
      </c>
      <c r="C26" s="240"/>
      <c r="D26" s="672"/>
      <c r="E26" s="672"/>
      <c r="F26" s="672"/>
      <c r="G26" s="672"/>
      <c r="H26" s="672"/>
      <c r="I26" s="672"/>
      <c r="J26" s="672"/>
      <c r="K26" s="672"/>
      <c r="L26" s="672"/>
      <c r="M26" s="672"/>
      <c r="N26" s="672"/>
      <c r="O26" s="672"/>
      <c r="P26" s="672"/>
      <c r="Q26" s="672"/>
      <c r="R26" s="672"/>
      <c r="S26" s="672"/>
      <c r="T26" s="672"/>
      <c r="U26" s="672"/>
      <c r="V26" s="672"/>
      <c r="W26" s="672"/>
      <c r="X26" s="672"/>
      <c r="Y26" s="672"/>
      <c r="Z26" s="672"/>
      <c r="AA26" s="672"/>
      <c r="AB26" s="672"/>
      <c r="AC26" s="672"/>
      <c r="AD26" s="672"/>
      <c r="AE26" s="672"/>
      <c r="AF26" s="672"/>
      <c r="AG26" s="672"/>
      <c r="AH26" s="672"/>
      <c r="AI26" s="672"/>
      <c r="AJ26" s="672"/>
      <c r="AK26" s="672"/>
      <c r="AL26" s="672"/>
      <c r="AM26" s="672"/>
      <c r="AN26" s="672"/>
      <c r="AO26" s="672"/>
      <c r="AP26" s="672"/>
      <c r="AQ26" s="672"/>
      <c r="AR26" s="672"/>
      <c r="AS26" s="672"/>
      <c r="AT26" s="672"/>
      <c r="AU26" s="672"/>
      <c r="AV26" s="672"/>
      <c r="AW26" s="672"/>
      <c r="AX26" s="672"/>
      <c r="AY26" s="672"/>
      <c r="AZ26" s="672"/>
      <c r="BA26" s="672"/>
      <c r="BB26" s="672"/>
      <c r="BC26" s="672"/>
      <c r="BD26" s="672"/>
      <c r="BE26" s="672"/>
      <c r="BF26" s="672"/>
      <c r="BG26" s="672"/>
      <c r="BH26" s="672"/>
      <c r="BI26" s="672"/>
      <c r="BJ26" s="672">
        <v>2.3854757613040265</v>
      </c>
      <c r="BK26" s="672">
        <v>2.7799798323037712</v>
      </c>
      <c r="BL26" s="672">
        <v>145.43650100833483</v>
      </c>
      <c r="BM26" s="672">
        <v>193.92315446943357</v>
      </c>
      <c r="BN26" s="672">
        <v>266.81067065860327</v>
      </c>
      <c r="BO26" s="672">
        <v>77.89376230618096</v>
      </c>
      <c r="BP26" s="672">
        <v>83.761185046642368</v>
      </c>
      <c r="BQ26" s="672">
        <v>4.8547000187328013</v>
      </c>
      <c r="BR26" s="672">
        <v>6.144183842691306</v>
      </c>
      <c r="BS26" s="672">
        <v>1.8738021637673685</v>
      </c>
      <c r="BT26" s="672">
        <v>1.5587465546696961</v>
      </c>
      <c r="BU26" s="672">
        <v>54.094519769972067</v>
      </c>
      <c r="BV26" s="672">
        <v>20.090436254533998</v>
      </c>
      <c r="BW26" s="672">
        <v>9.7350312857142157E-2</v>
      </c>
      <c r="BX26" s="672">
        <v>34.689154872365421</v>
      </c>
      <c r="BY26" s="672">
        <v>0.15308124959298289</v>
      </c>
      <c r="BZ26" s="672">
        <v>45.364040657723173</v>
      </c>
      <c r="CA26" s="672">
        <v>9.1608095916241457</v>
      </c>
      <c r="CB26" s="672">
        <v>9.8888322545711329</v>
      </c>
      <c r="CC26" s="672">
        <v>12.81222402372503</v>
      </c>
      <c r="CD26" s="672">
        <v>12.792743162746563</v>
      </c>
      <c r="CE26" s="672">
        <v>12.792743162746563</v>
      </c>
      <c r="CF26" s="672">
        <v>12.792743162746563</v>
      </c>
      <c r="CG26" s="672">
        <v>12.792743162746564</v>
      </c>
      <c r="CH26" s="673">
        <v>12.792743162746564</v>
      </c>
    </row>
    <row r="27" spans="1:86" ht="26.25" customHeight="1" x14ac:dyDescent="0.3">
      <c r="A27" s="472"/>
      <c r="B27" s="674" t="s">
        <v>978</v>
      </c>
      <c r="D27" s="49" t="s">
        <v>297</v>
      </c>
      <c r="E27" s="49" t="s">
        <v>298</v>
      </c>
      <c r="F27" s="49" t="s">
        <v>299</v>
      </c>
      <c r="G27" s="49" t="s">
        <v>300</v>
      </c>
      <c r="H27" s="49" t="s">
        <v>301</v>
      </c>
      <c r="I27" s="49" t="s">
        <v>302</v>
      </c>
      <c r="J27" s="49" t="s">
        <v>303</v>
      </c>
      <c r="K27" s="49" t="s">
        <v>304</v>
      </c>
      <c r="L27" s="49" t="s">
        <v>305</v>
      </c>
      <c r="M27" s="49" t="s">
        <v>306</v>
      </c>
      <c r="N27" s="49" t="s">
        <v>307</v>
      </c>
      <c r="O27" s="49" t="s">
        <v>308</v>
      </c>
      <c r="P27" s="49" t="s">
        <v>309</v>
      </c>
      <c r="Q27" s="49" t="s">
        <v>310</v>
      </c>
      <c r="R27" s="49" t="s">
        <v>311</v>
      </c>
      <c r="S27" s="49" t="s">
        <v>312</v>
      </c>
      <c r="T27" s="49" t="s">
        <v>313</v>
      </c>
      <c r="U27" s="49" t="s">
        <v>314</v>
      </c>
      <c r="V27" s="49" t="s">
        <v>315</v>
      </c>
      <c r="W27" s="49" t="s">
        <v>316</v>
      </c>
      <c r="X27" s="49" t="s">
        <v>317</v>
      </c>
      <c r="Y27" s="49" t="s">
        <v>318</v>
      </c>
      <c r="Z27" s="49" t="s">
        <v>319</v>
      </c>
      <c r="AA27" s="49" t="s">
        <v>320</v>
      </c>
      <c r="AB27" s="49" t="s">
        <v>321</v>
      </c>
      <c r="AC27" s="49" t="s">
        <v>322</v>
      </c>
      <c r="AD27" s="49" t="s">
        <v>323</v>
      </c>
      <c r="AE27" s="49" t="s">
        <v>324</v>
      </c>
      <c r="AF27" s="49" t="s">
        <v>325</v>
      </c>
      <c r="AG27" s="49" t="s">
        <v>326</v>
      </c>
      <c r="AH27" s="49" t="s">
        <v>327</v>
      </c>
      <c r="AI27" s="49" t="s">
        <v>328</v>
      </c>
      <c r="AJ27" s="49" t="s">
        <v>329</v>
      </c>
      <c r="AK27" s="49" t="s">
        <v>330</v>
      </c>
      <c r="AL27" s="49" t="s">
        <v>331</v>
      </c>
      <c r="AM27" s="49" t="s">
        <v>332</v>
      </c>
      <c r="AN27" s="49" t="s">
        <v>333</v>
      </c>
      <c r="AO27" s="49" t="s">
        <v>334</v>
      </c>
      <c r="AP27" s="49" t="s">
        <v>335</v>
      </c>
      <c r="AQ27" s="49" t="s">
        <v>336</v>
      </c>
      <c r="AR27" s="49" t="s">
        <v>337</v>
      </c>
      <c r="AS27" s="49" t="s">
        <v>338</v>
      </c>
      <c r="AT27" s="49" t="s">
        <v>339</v>
      </c>
      <c r="AU27" s="49" t="s">
        <v>340</v>
      </c>
      <c r="AV27" s="49" t="s">
        <v>341</v>
      </c>
      <c r="AW27" s="49" t="s">
        <v>342</v>
      </c>
      <c r="AX27" s="49" t="s">
        <v>343</v>
      </c>
      <c r="AY27" s="49" t="s">
        <v>226</v>
      </c>
      <c r="AZ27" s="49" t="s">
        <v>227</v>
      </c>
      <c r="BA27" s="49" t="s">
        <v>228</v>
      </c>
      <c r="BB27" s="49" t="s">
        <v>229</v>
      </c>
      <c r="BC27" s="49" t="s">
        <v>230</v>
      </c>
      <c r="BD27" s="49" t="s">
        <v>231</v>
      </c>
      <c r="BE27" s="49" t="s">
        <v>232</v>
      </c>
      <c r="BF27" s="49" t="s">
        <v>233</v>
      </c>
      <c r="BG27" s="49" t="s">
        <v>234</v>
      </c>
      <c r="BH27" s="49" t="s">
        <v>235</v>
      </c>
      <c r="BI27" s="49" t="s">
        <v>236</v>
      </c>
      <c r="BJ27" s="49" t="s">
        <v>237</v>
      </c>
      <c r="BK27" s="49" t="s">
        <v>238</v>
      </c>
      <c r="BL27" s="49" t="s">
        <v>239</v>
      </c>
      <c r="BM27" s="49" t="s">
        <v>240</v>
      </c>
      <c r="BN27" s="49" t="s">
        <v>241</v>
      </c>
      <c r="BO27" s="49" t="s">
        <v>242</v>
      </c>
      <c r="BP27" s="49" t="s">
        <v>243</v>
      </c>
      <c r="BQ27" s="49" t="s">
        <v>244</v>
      </c>
      <c r="BR27" s="49" t="s">
        <v>245</v>
      </c>
      <c r="BS27" s="49" t="s">
        <v>246</v>
      </c>
      <c r="BT27" s="49" t="s">
        <v>247</v>
      </c>
      <c r="BU27" s="49" t="s">
        <v>248</v>
      </c>
      <c r="BV27" s="49" t="s">
        <v>249</v>
      </c>
      <c r="BW27" s="49" t="s">
        <v>250</v>
      </c>
      <c r="BX27" s="49" t="s">
        <v>251</v>
      </c>
      <c r="BY27" s="49" t="s">
        <v>252</v>
      </c>
      <c r="BZ27" s="49" t="s">
        <v>253</v>
      </c>
      <c r="CA27" s="49" t="s">
        <v>254</v>
      </c>
      <c r="CB27" s="49" t="s">
        <v>255</v>
      </c>
      <c r="CC27" s="49" t="s">
        <v>256</v>
      </c>
      <c r="CD27" s="49" t="s">
        <v>257</v>
      </c>
      <c r="CE27" s="49" t="s">
        <v>258</v>
      </c>
      <c r="CF27" s="49" t="s">
        <v>259</v>
      </c>
      <c r="CG27" s="55" t="s">
        <v>260</v>
      </c>
      <c r="CH27" s="50" t="s">
        <v>261</v>
      </c>
    </row>
    <row r="28" spans="1:86" ht="15.6" x14ac:dyDescent="0.3">
      <c r="A28" s="472"/>
      <c r="B28" s="443" t="s">
        <v>462</v>
      </c>
      <c r="C28" s="473"/>
      <c r="D28" s="323" t="s">
        <v>263</v>
      </c>
      <c r="E28" s="323" t="s">
        <v>263</v>
      </c>
      <c r="F28" s="323" t="s">
        <v>263</v>
      </c>
      <c r="G28" s="323" t="s">
        <v>263</v>
      </c>
      <c r="H28" s="323" t="s">
        <v>263</v>
      </c>
      <c r="I28" s="323" t="s">
        <v>263</v>
      </c>
      <c r="J28" s="323" t="s">
        <v>263</v>
      </c>
      <c r="K28" s="323" t="s">
        <v>263</v>
      </c>
      <c r="L28" s="323" t="s">
        <v>263</v>
      </c>
      <c r="M28" s="323" t="s">
        <v>263</v>
      </c>
      <c r="N28" s="323" t="s">
        <v>263</v>
      </c>
      <c r="O28" s="323" t="s">
        <v>263</v>
      </c>
      <c r="P28" s="323" t="s">
        <v>263</v>
      </c>
      <c r="Q28" s="323" t="s">
        <v>263</v>
      </c>
      <c r="R28" s="323" t="s">
        <v>263</v>
      </c>
      <c r="S28" s="323" t="s">
        <v>263</v>
      </c>
      <c r="T28" s="323" t="s">
        <v>263</v>
      </c>
      <c r="U28" s="323" t="s">
        <v>263</v>
      </c>
      <c r="V28" s="323" t="s">
        <v>263</v>
      </c>
      <c r="W28" s="323" t="s">
        <v>263</v>
      </c>
      <c r="X28" s="323" t="s">
        <v>263</v>
      </c>
      <c r="Y28" s="323" t="s">
        <v>263</v>
      </c>
      <c r="Z28" s="323" t="s">
        <v>263</v>
      </c>
      <c r="AA28" s="323" t="s">
        <v>263</v>
      </c>
      <c r="AB28" s="323" t="s">
        <v>263</v>
      </c>
      <c r="AC28" s="323" t="s">
        <v>263</v>
      </c>
      <c r="AD28" s="323" t="s">
        <v>263</v>
      </c>
      <c r="AE28" s="323" t="s">
        <v>263</v>
      </c>
      <c r="AF28" s="323" t="s">
        <v>263</v>
      </c>
      <c r="AG28" s="323" t="s">
        <v>263</v>
      </c>
      <c r="AH28" s="323" t="s">
        <v>263</v>
      </c>
      <c r="AI28" s="323" t="s">
        <v>263</v>
      </c>
      <c r="AJ28" s="323" t="s">
        <v>263</v>
      </c>
      <c r="AK28" s="323" t="s">
        <v>263</v>
      </c>
      <c r="AL28" s="323" t="s">
        <v>263</v>
      </c>
      <c r="AM28" s="323" t="s">
        <v>263</v>
      </c>
      <c r="AN28" s="323" t="s">
        <v>263</v>
      </c>
      <c r="AO28" s="323" t="s">
        <v>263</v>
      </c>
      <c r="AP28" s="323" t="s">
        <v>263</v>
      </c>
      <c r="AQ28" s="323" t="s">
        <v>263</v>
      </c>
      <c r="AR28" s="323" t="s">
        <v>263</v>
      </c>
      <c r="AS28" s="323" t="s">
        <v>263</v>
      </c>
      <c r="AT28" s="323" t="s">
        <v>263</v>
      </c>
      <c r="AU28" s="323" t="s">
        <v>263</v>
      </c>
      <c r="AV28" s="323" t="s">
        <v>263</v>
      </c>
      <c r="AW28" s="323" t="s">
        <v>263</v>
      </c>
      <c r="AX28" s="323" t="s">
        <v>263</v>
      </c>
      <c r="AY28" s="323" t="s">
        <v>263</v>
      </c>
      <c r="AZ28" s="323" t="s">
        <v>263</v>
      </c>
      <c r="BA28" s="323" t="s">
        <v>263</v>
      </c>
      <c r="BB28" s="323" t="s">
        <v>263</v>
      </c>
      <c r="BC28" s="323" t="s">
        <v>263</v>
      </c>
      <c r="BD28" s="323" t="s">
        <v>263</v>
      </c>
      <c r="BE28" s="323" t="s">
        <v>263</v>
      </c>
      <c r="BF28" s="323" t="s">
        <v>263</v>
      </c>
      <c r="BG28" s="323" t="s">
        <v>263</v>
      </c>
      <c r="BH28" s="323" t="s">
        <v>263</v>
      </c>
      <c r="BI28" s="323" t="s">
        <v>263</v>
      </c>
      <c r="BJ28" s="323" t="s">
        <v>263</v>
      </c>
      <c r="BK28" s="323" t="s">
        <v>263</v>
      </c>
      <c r="BL28" s="323" t="s">
        <v>263</v>
      </c>
      <c r="BM28" s="323" t="s">
        <v>263</v>
      </c>
      <c r="BN28" s="323" t="s">
        <v>263</v>
      </c>
      <c r="BO28" s="323" t="s">
        <v>263</v>
      </c>
      <c r="BP28" s="323" t="s">
        <v>263</v>
      </c>
      <c r="BQ28" s="323" t="s">
        <v>263</v>
      </c>
      <c r="BR28" s="323" t="s">
        <v>263</v>
      </c>
      <c r="BS28" s="323" t="s">
        <v>263</v>
      </c>
      <c r="BT28" s="323" t="s">
        <v>263</v>
      </c>
      <c r="BU28" s="323" t="s">
        <v>263</v>
      </c>
      <c r="BV28" s="323" t="s">
        <v>263</v>
      </c>
      <c r="BW28" s="323" t="s">
        <v>263</v>
      </c>
      <c r="BX28" s="323" t="s">
        <v>263</v>
      </c>
      <c r="BY28" s="323" t="s">
        <v>263</v>
      </c>
      <c r="BZ28" s="323" t="s">
        <v>263</v>
      </c>
      <c r="CA28" s="323" t="s">
        <v>263</v>
      </c>
      <c r="CB28" s="323" t="s">
        <v>263</v>
      </c>
      <c r="CC28" s="323" t="s">
        <v>264</v>
      </c>
      <c r="CD28" s="323" t="s">
        <v>264</v>
      </c>
      <c r="CE28" s="323" t="s">
        <v>264</v>
      </c>
      <c r="CF28" s="323" t="s">
        <v>264</v>
      </c>
      <c r="CG28" s="323" t="s">
        <v>264</v>
      </c>
      <c r="CH28" s="324" t="s">
        <v>264</v>
      </c>
    </row>
    <row r="29" spans="1:86" s="287" customFormat="1" ht="24" customHeight="1" x14ac:dyDescent="0.3">
      <c r="A29" s="461"/>
      <c r="B29" s="123" t="s">
        <v>276</v>
      </c>
      <c r="C29" s="123"/>
      <c r="D29" s="665"/>
      <c r="E29" s="665"/>
      <c r="F29" s="665"/>
      <c r="G29" s="665"/>
      <c r="H29" s="665"/>
      <c r="I29" s="665"/>
      <c r="J29" s="665"/>
      <c r="K29" s="665"/>
      <c r="L29" s="665"/>
      <c r="M29" s="665"/>
      <c r="N29" s="665"/>
      <c r="O29" s="665"/>
      <c r="P29" s="665"/>
      <c r="Q29" s="665"/>
      <c r="R29" s="665"/>
      <c r="S29" s="665"/>
      <c r="T29" s="665"/>
      <c r="U29" s="665"/>
      <c r="V29" s="665"/>
      <c r="W29" s="665"/>
      <c r="X29" s="665"/>
      <c r="Y29" s="665"/>
      <c r="Z29" s="665"/>
      <c r="AA29" s="665"/>
      <c r="AB29" s="665"/>
      <c r="AC29" s="665"/>
      <c r="AD29" s="665"/>
      <c r="AE29" s="665"/>
      <c r="AF29" s="665"/>
      <c r="AG29" s="665"/>
      <c r="AH29" s="665"/>
      <c r="AI29" s="665"/>
      <c r="AJ29" s="665"/>
      <c r="AK29" s="665"/>
      <c r="AL29" s="665"/>
      <c r="AM29" s="665"/>
      <c r="AN29" s="665"/>
      <c r="AO29" s="665"/>
      <c r="AP29" s="665"/>
      <c r="AQ29" s="665">
        <v>88.581913253734115</v>
      </c>
      <c r="AR29" s="665">
        <f t="shared" ref="AR29:CH29" si="6">AR30+AR34</f>
        <v>435.08685744060131</v>
      </c>
      <c r="AS29" s="665">
        <f t="shared" si="6"/>
        <v>348.16842279628145</v>
      </c>
      <c r="AT29" s="665">
        <f t="shared" si="6"/>
        <v>378.60479965214466</v>
      </c>
      <c r="AU29" s="665">
        <f t="shared" si="6"/>
        <v>484.2628118191617</v>
      </c>
      <c r="AV29" s="665">
        <f t="shared" si="6"/>
        <v>474.47653700077234</v>
      </c>
      <c r="AW29" s="665">
        <f t="shared" si="6"/>
        <v>511.23394780677938</v>
      </c>
      <c r="AX29" s="665">
        <f t="shared" si="6"/>
        <v>466.28377805368666</v>
      </c>
      <c r="AY29" s="665">
        <f t="shared" si="6"/>
        <v>553.02221234818944</v>
      </c>
      <c r="AZ29" s="665">
        <f t="shared" si="6"/>
        <v>480.28145266975116</v>
      </c>
      <c r="BA29" s="665">
        <f t="shared" si="6"/>
        <v>372.91080266715568</v>
      </c>
      <c r="BB29" s="665">
        <f t="shared" si="6"/>
        <v>393.2926693115113</v>
      </c>
      <c r="BC29" s="665">
        <f t="shared" si="6"/>
        <v>361.95823682929125</v>
      </c>
      <c r="BD29" s="665">
        <f t="shared" si="6"/>
        <v>455.06769541935034</v>
      </c>
      <c r="BE29" s="665">
        <f t="shared" si="6"/>
        <v>476.55325484821128</v>
      </c>
      <c r="BF29" s="665">
        <f t="shared" si="6"/>
        <v>559.4584779630967</v>
      </c>
      <c r="BG29" s="665">
        <f t="shared" si="6"/>
        <v>595.73221339368047</v>
      </c>
      <c r="BH29" s="665">
        <f t="shared" si="6"/>
        <v>579.40037161591613</v>
      </c>
      <c r="BI29" s="665">
        <f t="shared" si="6"/>
        <v>625.43550326896957</v>
      </c>
      <c r="BJ29" s="665">
        <f t="shared" si="6"/>
        <v>737.49196119467638</v>
      </c>
      <c r="BK29" s="665">
        <f t="shared" si="6"/>
        <v>667.16182010087823</v>
      </c>
      <c r="BL29" s="665">
        <f t="shared" si="6"/>
        <v>964.08893536589949</v>
      </c>
      <c r="BM29" s="665">
        <f t="shared" si="6"/>
        <v>1173.6488055891682</v>
      </c>
      <c r="BN29" s="665">
        <f t="shared" si="6"/>
        <v>1352.1393145542352</v>
      </c>
      <c r="BO29" s="665">
        <f t="shared" si="6"/>
        <v>521.06388147744883</v>
      </c>
      <c r="BP29" s="665">
        <f t="shared" si="6"/>
        <v>473.31385166536614</v>
      </c>
      <c r="BQ29" s="665">
        <f t="shared" si="6"/>
        <v>141.87734510747006</v>
      </c>
      <c r="BR29" s="665">
        <f t="shared" si="6"/>
        <v>126.60283172462434</v>
      </c>
      <c r="BS29" s="665">
        <f t="shared" si="6"/>
        <v>104.1113593342903</v>
      </c>
      <c r="BT29" s="665">
        <f t="shared" si="6"/>
        <v>96.285391821053835</v>
      </c>
      <c r="BU29" s="665">
        <f t="shared" si="6"/>
        <v>241.74977116219091</v>
      </c>
      <c r="BV29" s="665">
        <f t="shared" si="6"/>
        <v>128.43354236055592</v>
      </c>
      <c r="BW29" s="665">
        <f t="shared" si="6"/>
        <v>78.293986564096031</v>
      </c>
      <c r="BX29" s="309">
        <f t="shared" si="6"/>
        <v>233.45297602381646</v>
      </c>
      <c r="BY29" s="309">
        <f t="shared" si="6"/>
        <v>92.073555202093914</v>
      </c>
      <c r="BZ29" s="309">
        <f t="shared" si="6"/>
        <v>242.98272054530997</v>
      </c>
      <c r="CA29" s="309">
        <f t="shared" si="6"/>
        <v>114.87551989391038</v>
      </c>
      <c r="CB29" s="309">
        <f t="shared" si="6"/>
        <v>115.98706656408532</v>
      </c>
      <c r="CC29" s="309">
        <f t="shared" si="6"/>
        <v>112.4896248154142</v>
      </c>
      <c r="CD29" s="309">
        <f t="shared" si="6"/>
        <v>111.47597892595226</v>
      </c>
      <c r="CE29" s="309">
        <f t="shared" si="6"/>
        <v>110.78117693152041</v>
      </c>
      <c r="CF29" s="309">
        <f t="shared" si="6"/>
        <v>110.36618087589862</v>
      </c>
      <c r="CG29" s="309">
        <f t="shared" si="6"/>
        <v>110.04417455643261</v>
      </c>
      <c r="CH29" s="666">
        <f t="shared" si="6"/>
        <v>109.62439272094599</v>
      </c>
    </row>
    <row r="30" spans="1:86" s="287" customFormat="1" ht="24.75" customHeight="1" x14ac:dyDescent="0.3">
      <c r="A30" s="467"/>
      <c r="B30" s="671" t="s">
        <v>979</v>
      </c>
      <c r="C30" s="670"/>
      <c r="D30" s="665"/>
      <c r="E30" s="665"/>
      <c r="F30" s="665"/>
      <c r="G30" s="665"/>
      <c r="H30" s="665"/>
      <c r="I30" s="665"/>
      <c r="J30" s="665"/>
      <c r="K30" s="665"/>
      <c r="L30" s="665"/>
      <c r="M30" s="665"/>
      <c r="N30" s="665"/>
      <c r="O30" s="665"/>
      <c r="P30" s="665"/>
      <c r="Q30" s="665"/>
      <c r="R30" s="665"/>
      <c r="S30" s="665"/>
      <c r="T30" s="665"/>
      <c r="U30" s="665"/>
      <c r="V30" s="665"/>
      <c r="W30" s="665"/>
      <c r="X30" s="665"/>
      <c r="Y30" s="665"/>
      <c r="Z30" s="665"/>
      <c r="AA30" s="665"/>
      <c r="AB30" s="665"/>
      <c r="AC30" s="665"/>
      <c r="AD30" s="665"/>
      <c r="AE30" s="665"/>
      <c r="AF30" s="665"/>
      <c r="AG30" s="665"/>
      <c r="AH30" s="665"/>
      <c r="AI30" s="665"/>
      <c r="AJ30" s="665"/>
      <c r="AK30" s="665"/>
      <c r="AL30" s="665"/>
      <c r="AM30" s="665"/>
      <c r="AN30" s="665"/>
      <c r="AO30" s="665"/>
      <c r="AP30" s="665"/>
      <c r="AQ30" s="665"/>
      <c r="AR30" s="665">
        <f t="shared" ref="AR30:BF30" si="7">SUM(AR31:AR33)</f>
        <v>337.66813971863024</v>
      </c>
      <c r="AS30" s="665">
        <f t="shared" si="7"/>
        <v>246.22104609471054</v>
      </c>
      <c r="AT30" s="665">
        <f t="shared" si="7"/>
        <v>240.35298248884538</v>
      </c>
      <c r="AU30" s="665">
        <f t="shared" si="7"/>
        <v>291.8479486512017</v>
      </c>
      <c r="AV30" s="665">
        <f t="shared" si="7"/>
        <v>285.76504247575087</v>
      </c>
      <c r="AW30" s="665">
        <f t="shared" si="7"/>
        <v>304.62396445580623</v>
      </c>
      <c r="AX30" s="665">
        <f t="shared" si="7"/>
        <v>288.40059959687267</v>
      </c>
      <c r="AY30" s="665">
        <f t="shared" si="7"/>
        <v>286.05636752757886</v>
      </c>
      <c r="AZ30" s="665">
        <f t="shared" si="7"/>
        <v>270.50221422075941</v>
      </c>
      <c r="BA30" s="665">
        <f t="shared" si="7"/>
        <v>257.83032877527756</v>
      </c>
      <c r="BB30" s="665">
        <f t="shared" si="7"/>
        <v>281.94121127655762</v>
      </c>
      <c r="BC30" s="665">
        <f t="shared" si="7"/>
        <v>252.92233578049132</v>
      </c>
      <c r="BD30" s="665">
        <f t="shared" si="7"/>
        <v>244.44978607553131</v>
      </c>
      <c r="BE30" s="665">
        <f t="shared" si="7"/>
        <v>258.21212214883161</v>
      </c>
      <c r="BF30" s="665">
        <f t="shared" si="7"/>
        <v>252.13722496239575</v>
      </c>
      <c r="BG30" s="665">
        <f t="shared" ref="BG30:CH30" si="8">SUM(BG31:BG33)</f>
        <v>281.21231905685062</v>
      </c>
      <c r="BH30" s="665">
        <f t="shared" si="8"/>
        <v>283.55259652491867</v>
      </c>
      <c r="BI30" s="665">
        <f t="shared" si="8"/>
        <v>327.30131611221464</v>
      </c>
      <c r="BJ30" s="665">
        <f t="shared" si="8"/>
        <v>453.95654828069485</v>
      </c>
      <c r="BK30" s="665">
        <f t="shared" si="8"/>
        <v>383.28959665636819</v>
      </c>
      <c r="BL30" s="665">
        <f t="shared" si="8"/>
        <v>342.72804840285085</v>
      </c>
      <c r="BM30" s="665">
        <f t="shared" si="8"/>
        <v>419.91991498796324</v>
      </c>
      <c r="BN30" s="665">
        <f t="shared" si="8"/>
        <v>417.91740044522976</v>
      </c>
      <c r="BO30" s="665">
        <f t="shared" si="8"/>
        <v>189.67652618377895</v>
      </c>
      <c r="BP30" s="665">
        <f t="shared" si="8"/>
        <v>142.58138257303796</v>
      </c>
      <c r="BQ30" s="665">
        <f t="shared" si="8"/>
        <v>12.662934395046131</v>
      </c>
      <c r="BR30" s="665">
        <f t="shared" si="8"/>
        <v>0</v>
      </c>
      <c r="BS30" s="665">
        <f t="shared" si="8"/>
        <v>0</v>
      </c>
      <c r="BT30" s="665">
        <f t="shared" si="8"/>
        <v>0</v>
      </c>
      <c r="BU30" s="665">
        <f t="shared" si="8"/>
        <v>0</v>
      </c>
      <c r="BV30" s="665">
        <f t="shared" si="8"/>
        <v>0</v>
      </c>
      <c r="BW30" s="665">
        <f t="shared" si="8"/>
        <v>0</v>
      </c>
      <c r="BX30" s="309">
        <f t="shared" si="8"/>
        <v>0</v>
      </c>
      <c r="BY30" s="309">
        <f t="shared" si="8"/>
        <v>0</v>
      </c>
      <c r="BZ30" s="309">
        <f t="shared" si="8"/>
        <v>0</v>
      </c>
      <c r="CA30" s="309">
        <f t="shared" si="8"/>
        <v>0</v>
      </c>
      <c r="CB30" s="309">
        <f t="shared" si="8"/>
        <v>0</v>
      </c>
      <c r="CC30" s="309">
        <f t="shared" si="8"/>
        <v>0</v>
      </c>
      <c r="CD30" s="309">
        <f t="shared" si="8"/>
        <v>0</v>
      </c>
      <c r="CE30" s="309">
        <f t="shared" si="8"/>
        <v>0</v>
      </c>
      <c r="CF30" s="309">
        <f t="shared" si="8"/>
        <v>0</v>
      </c>
      <c r="CG30" s="309">
        <f t="shared" si="8"/>
        <v>0</v>
      </c>
      <c r="CH30" s="666">
        <f t="shared" si="8"/>
        <v>0</v>
      </c>
    </row>
    <row r="31" spans="1:86" x14ac:dyDescent="0.25">
      <c r="B31" s="238" t="s">
        <v>980</v>
      </c>
      <c r="C31" s="51"/>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v>194.58841949887164</v>
      </c>
      <c r="AS31" s="257">
        <v>66.188453251266267</v>
      </c>
      <c r="AT31" s="257">
        <v>53.737455434497953</v>
      </c>
      <c r="AU31" s="257">
        <v>83.254127139944757</v>
      </c>
      <c r="AV31" s="257">
        <v>61.120995642061317</v>
      </c>
      <c r="AW31" s="257">
        <v>69.392590315466208</v>
      </c>
      <c r="AX31" s="257">
        <v>59.897117619333095</v>
      </c>
      <c r="AY31" s="257">
        <v>66.482090402746394</v>
      </c>
      <c r="AZ31" s="257">
        <v>68.278656369718618</v>
      </c>
      <c r="BA31" s="257">
        <v>57.629499484297973</v>
      </c>
      <c r="BB31" s="257">
        <v>74.560692597731631</v>
      </c>
      <c r="BC31" s="257">
        <v>44.348652332394522</v>
      </c>
      <c r="BD31" s="257">
        <v>30.206410291631837</v>
      </c>
      <c r="BE31" s="257">
        <v>28.479278178179953</v>
      </c>
      <c r="BF31" s="257">
        <v>7.2833317523502323</v>
      </c>
      <c r="BG31" s="257">
        <v>41.662160345845372</v>
      </c>
      <c r="BH31" s="257">
        <v>34.68146668811174</v>
      </c>
      <c r="BI31" s="257">
        <v>66.794716004024792</v>
      </c>
      <c r="BJ31" s="257">
        <v>176.90037396484158</v>
      </c>
      <c r="BK31" s="257">
        <v>78.038716181438318</v>
      </c>
      <c r="BL31" s="257">
        <v>-0.38123779142511044</v>
      </c>
      <c r="BM31" s="257">
        <v>26.468755909882692</v>
      </c>
      <c r="BN31" s="257">
        <v>42.882110091029752</v>
      </c>
      <c r="BO31" s="257">
        <v>0.34245936445403424</v>
      </c>
      <c r="BP31" s="257">
        <v>-6.8774739702495529</v>
      </c>
      <c r="BQ31" s="191">
        <v>0</v>
      </c>
      <c r="BR31" s="257">
        <v>0</v>
      </c>
      <c r="BS31" s="257"/>
      <c r="BT31" s="257"/>
      <c r="BU31" s="257"/>
      <c r="BV31" s="257"/>
      <c r="BW31" s="257"/>
      <c r="BX31" s="234"/>
      <c r="BY31" s="234"/>
      <c r="BZ31" s="234"/>
      <c r="CA31" s="234"/>
      <c r="CB31" s="234"/>
      <c r="CC31" s="234"/>
      <c r="CD31" s="234"/>
      <c r="CE31" s="234"/>
      <c r="CF31" s="234"/>
      <c r="CG31" s="234"/>
      <c r="CH31" s="258"/>
    </row>
    <row r="32" spans="1:86" x14ac:dyDescent="0.25">
      <c r="B32" s="238" t="s">
        <v>981</v>
      </c>
      <c r="C32" s="51"/>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v>117.32537058020202</v>
      </c>
      <c r="AS32" s="257">
        <v>158.85228780303905</v>
      </c>
      <c r="AT32" s="257">
        <v>164.63202255841645</v>
      </c>
      <c r="AU32" s="257">
        <v>184.34151226580784</v>
      </c>
      <c r="AV32" s="257">
        <v>203.72543933601398</v>
      </c>
      <c r="AW32" s="257">
        <v>212.88113373267504</v>
      </c>
      <c r="AX32" s="257">
        <v>201.75622837993586</v>
      </c>
      <c r="AY32" s="257">
        <v>199.21133012068881</v>
      </c>
      <c r="AZ32" s="257">
        <v>193.46725406518016</v>
      </c>
      <c r="BA32" s="257">
        <v>193.56731885608318</v>
      </c>
      <c r="BB32" s="257">
        <v>193.40718855094084</v>
      </c>
      <c r="BC32" s="257">
        <v>191.75804693346547</v>
      </c>
      <c r="BD32" s="257">
        <v>193.62547208673254</v>
      </c>
      <c r="BE32" s="257">
        <v>195.5577101568357</v>
      </c>
      <c r="BF32" s="257">
        <v>202.56592026938827</v>
      </c>
      <c r="BG32" s="257">
        <v>212.11857501397395</v>
      </c>
      <c r="BH32" s="257">
        <v>225.76367033466119</v>
      </c>
      <c r="BI32" s="257">
        <v>236.82418191653622</v>
      </c>
      <c r="BJ32" s="257">
        <v>234.28720181583958</v>
      </c>
      <c r="BK32" s="257">
        <v>228.84297524788721</v>
      </c>
      <c r="BL32" s="257">
        <v>222.71376151711627</v>
      </c>
      <c r="BM32" s="257">
        <v>218.75799217182441</v>
      </c>
      <c r="BN32" s="257">
        <v>215.88112815485238</v>
      </c>
      <c r="BO32" s="257">
        <v>212.33826028005572</v>
      </c>
      <c r="BP32" s="257">
        <v>196.4017004883078</v>
      </c>
      <c r="BQ32" s="257">
        <v>12.662934395046131</v>
      </c>
      <c r="BR32" s="257">
        <v>0</v>
      </c>
      <c r="BS32" s="257"/>
      <c r="BT32" s="257"/>
      <c r="BU32" s="257"/>
      <c r="BV32" s="257"/>
      <c r="BW32" s="257"/>
      <c r="BX32" s="234"/>
      <c r="BY32" s="234"/>
      <c r="BZ32" s="234"/>
      <c r="CA32" s="234"/>
      <c r="CB32" s="234"/>
      <c r="CC32" s="234"/>
      <c r="CD32" s="234"/>
      <c r="CE32" s="234"/>
      <c r="CF32" s="234"/>
      <c r="CG32" s="234"/>
      <c r="CH32" s="258"/>
    </row>
    <row r="33" spans="1:86" x14ac:dyDescent="0.25">
      <c r="B33" s="238" t="s">
        <v>982</v>
      </c>
      <c r="C33" s="51"/>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v>25.754349639556544</v>
      </c>
      <c r="AS33" s="257">
        <v>21.180305040405205</v>
      </c>
      <c r="AT33" s="257">
        <v>21.98350449593098</v>
      </c>
      <c r="AU33" s="257">
        <v>24.252309245449119</v>
      </c>
      <c r="AV33" s="257">
        <v>20.91860749767558</v>
      </c>
      <c r="AW33" s="257">
        <v>22.350240407664927</v>
      </c>
      <c r="AX33" s="257">
        <v>26.747253597603713</v>
      </c>
      <c r="AY33" s="257">
        <v>20.362947004143678</v>
      </c>
      <c r="AZ33" s="257">
        <v>8.7563037858606485</v>
      </c>
      <c r="BA33" s="257">
        <v>6.6335104348963938</v>
      </c>
      <c r="BB33" s="257">
        <v>13.973330127885184</v>
      </c>
      <c r="BC33" s="257">
        <v>16.815636514631329</v>
      </c>
      <c r="BD33" s="257">
        <v>20.617903697166927</v>
      </c>
      <c r="BE33" s="257">
        <v>34.175133813815947</v>
      </c>
      <c r="BF33" s="257">
        <v>42.287972940657255</v>
      </c>
      <c r="BG33" s="257">
        <v>27.431583697031293</v>
      </c>
      <c r="BH33" s="257">
        <v>23.10745950214573</v>
      </c>
      <c r="BI33" s="257">
        <v>23.682418191653621</v>
      </c>
      <c r="BJ33" s="257">
        <v>42.768972500013632</v>
      </c>
      <c r="BK33" s="257">
        <v>76.407905227042619</v>
      </c>
      <c r="BL33" s="257">
        <v>120.39552467715968</v>
      </c>
      <c r="BM33" s="257">
        <v>174.69316690625615</v>
      </c>
      <c r="BN33" s="257">
        <v>159.15416219934764</v>
      </c>
      <c r="BO33" s="257">
        <v>-23.004193460730814</v>
      </c>
      <c r="BP33" s="257">
        <v>-46.942843945020272</v>
      </c>
      <c r="BQ33" s="257">
        <v>0</v>
      </c>
      <c r="BR33" s="257">
        <v>0</v>
      </c>
      <c r="BS33" s="257"/>
      <c r="BT33" s="257"/>
      <c r="BU33" s="257"/>
      <c r="BV33" s="257"/>
      <c r="BW33" s="257"/>
      <c r="BX33" s="234"/>
      <c r="BY33" s="234"/>
      <c r="BZ33" s="234"/>
      <c r="CA33" s="234"/>
      <c r="CB33" s="234"/>
      <c r="CC33" s="234"/>
      <c r="CD33" s="234"/>
      <c r="CE33" s="234"/>
      <c r="CF33" s="234"/>
      <c r="CG33" s="234"/>
      <c r="CH33" s="258"/>
    </row>
    <row r="34" spans="1:86" s="287" customFormat="1" ht="24.75" customHeight="1" x14ac:dyDescent="0.3">
      <c r="A34" s="467"/>
      <c r="B34" s="671" t="s">
        <v>983</v>
      </c>
      <c r="C34" s="670"/>
      <c r="D34" s="665"/>
      <c r="E34" s="665"/>
      <c r="F34" s="665"/>
      <c r="G34" s="665"/>
      <c r="H34" s="665"/>
      <c r="I34" s="665"/>
      <c r="J34" s="665"/>
      <c r="K34" s="665"/>
      <c r="L34" s="665"/>
      <c r="M34" s="665"/>
      <c r="N34" s="665"/>
      <c r="O34" s="665"/>
      <c r="P34" s="665"/>
      <c r="Q34" s="665"/>
      <c r="R34" s="665"/>
      <c r="S34" s="665"/>
      <c r="T34" s="665"/>
      <c r="U34" s="665"/>
      <c r="V34" s="665"/>
      <c r="W34" s="665"/>
      <c r="X34" s="665"/>
      <c r="Y34" s="665"/>
      <c r="Z34" s="665"/>
      <c r="AA34" s="665"/>
      <c r="AB34" s="665"/>
      <c r="AC34" s="665"/>
      <c r="AD34" s="665"/>
      <c r="AE34" s="665"/>
      <c r="AF34" s="665"/>
      <c r="AG34" s="665"/>
      <c r="AH34" s="665"/>
      <c r="AI34" s="665"/>
      <c r="AJ34" s="665"/>
      <c r="AK34" s="665"/>
      <c r="AL34" s="665"/>
      <c r="AM34" s="665"/>
      <c r="AN34" s="665"/>
      <c r="AO34" s="665"/>
      <c r="AP34" s="665"/>
      <c r="AQ34" s="665">
        <v>88.581913253734115</v>
      </c>
      <c r="AR34" s="665">
        <f>SUM(AR35:AR37)</f>
        <v>97.418717721971063</v>
      </c>
      <c r="AS34" s="665">
        <f t="shared" ref="AS34:CH34" si="9">SUM(AS35:AS37)</f>
        <v>101.94737670157092</v>
      </c>
      <c r="AT34" s="665">
        <f t="shared" si="9"/>
        <v>138.25181716329928</v>
      </c>
      <c r="AU34" s="665">
        <f t="shared" si="9"/>
        <v>192.41486316796002</v>
      </c>
      <c r="AV34" s="665">
        <f t="shared" si="9"/>
        <v>188.71149452502146</v>
      </c>
      <c r="AW34" s="665">
        <f t="shared" si="9"/>
        <v>206.60998335097315</v>
      </c>
      <c r="AX34" s="665">
        <f t="shared" si="9"/>
        <v>177.88317845681402</v>
      </c>
      <c r="AY34" s="665">
        <f t="shared" si="9"/>
        <v>266.96584482061064</v>
      </c>
      <c r="AZ34" s="665">
        <f t="shared" si="9"/>
        <v>209.77923844899175</v>
      </c>
      <c r="BA34" s="665">
        <f t="shared" si="9"/>
        <v>115.08047389187813</v>
      </c>
      <c r="BB34" s="665">
        <f t="shared" si="9"/>
        <v>111.35145803495368</v>
      </c>
      <c r="BC34" s="665">
        <f t="shared" si="9"/>
        <v>109.03590104879991</v>
      </c>
      <c r="BD34" s="665">
        <f t="shared" si="9"/>
        <v>210.61790934381901</v>
      </c>
      <c r="BE34" s="665">
        <f t="shared" si="9"/>
        <v>218.34113269937964</v>
      </c>
      <c r="BF34" s="665">
        <f t="shared" si="9"/>
        <v>307.32125300070095</v>
      </c>
      <c r="BG34" s="665">
        <f t="shared" si="9"/>
        <v>314.51989433682979</v>
      </c>
      <c r="BH34" s="665">
        <f t="shared" si="9"/>
        <v>295.8477750909974</v>
      </c>
      <c r="BI34" s="665">
        <f t="shared" si="9"/>
        <v>298.13418715675488</v>
      </c>
      <c r="BJ34" s="665">
        <f t="shared" si="9"/>
        <v>283.53541291398159</v>
      </c>
      <c r="BK34" s="665">
        <f t="shared" si="9"/>
        <v>283.87222344451004</v>
      </c>
      <c r="BL34" s="665">
        <f t="shared" si="9"/>
        <v>621.36088696304864</v>
      </c>
      <c r="BM34" s="665">
        <f t="shared" si="9"/>
        <v>753.72889060120508</v>
      </c>
      <c r="BN34" s="665">
        <f t="shared" si="9"/>
        <v>934.22191410900552</v>
      </c>
      <c r="BO34" s="665">
        <f t="shared" si="9"/>
        <v>331.38735529366988</v>
      </c>
      <c r="BP34" s="665">
        <f t="shared" si="9"/>
        <v>330.73246909232819</v>
      </c>
      <c r="BQ34" s="665">
        <f t="shared" si="9"/>
        <v>129.21441071242393</v>
      </c>
      <c r="BR34" s="665">
        <f t="shared" si="9"/>
        <v>126.60283172462434</v>
      </c>
      <c r="BS34" s="665">
        <f t="shared" si="9"/>
        <v>104.1113593342903</v>
      </c>
      <c r="BT34" s="665">
        <f t="shared" si="9"/>
        <v>96.285391821053835</v>
      </c>
      <c r="BU34" s="665">
        <f t="shared" si="9"/>
        <v>241.74977116219091</v>
      </c>
      <c r="BV34" s="665">
        <f t="shared" si="9"/>
        <v>128.43354236055592</v>
      </c>
      <c r="BW34" s="665">
        <f t="shared" si="9"/>
        <v>78.293986564096031</v>
      </c>
      <c r="BX34" s="309">
        <f t="shared" si="9"/>
        <v>233.45297602381646</v>
      </c>
      <c r="BY34" s="309">
        <f t="shared" si="9"/>
        <v>92.073555202093914</v>
      </c>
      <c r="BZ34" s="309">
        <f t="shared" si="9"/>
        <v>242.98272054530997</v>
      </c>
      <c r="CA34" s="309">
        <f t="shared" si="9"/>
        <v>114.87551989391038</v>
      </c>
      <c r="CB34" s="309">
        <f t="shared" si="9"/>
        <v>115.98706656408532</v>
      </c>
      <c r="CC34" s="309">
        <f t="shared" si="9"/>
        <v>112.4896248154142</v>
      </c>
      <c r="CD34" s="309">
        <f t="shared" si="9"/>
        <v>111.47597892595226</v>
      </c>
      <c r="CE34" s="309">
        <f t="shared" si="9"/>
        <v>110.78117693152041</v>
      </c>
      <c r="CF34" s="309">
        <f t="shared" si="9"/>
        <v>110.36618087589862</v>
      </c>
      <c r="CG34" s="309">
        <f t="shared" si="9"/>
        <v>110.04417455643261</v>
      </c>
      <c r="CH34" s="666">
        <f t="shared" si="9"/>
        <v>109.62439272094599</v>
      </c>
    </row>
    <row r="35" spans="1:86" x14ac:dyDescent="0.25">
      <c r="B35" s="238" t="s">
        <v>398</v>
      </c>
      <c r="C35" s="51"/>
      <c r="D35" s="257"/>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v>54.487619054088462</v>
      </c>
      <c r="AS35" s="257">
        <v>61.158130804170035</v>
      </c>
      <c r="AT35" s="257">
        <v>70.835736709110932</v>
      </c>
      <c r="AU35" s="257">
        <v>86.541990078692237</v>
      </c>
      <c r="AV35" s="257">
        <v>103.75431973493338</v>
      </c>
      <c r="AW35" s="257">
        <v>128.92272820518915</v>
      </c>
      <c r="AX35" s="257">
        <v>129.76386111851076</v>
      </c>
      <c r="AY35" s="257">
        <v>96.768699450057085</v>
      </c>
      <c r="AZ35" s="257">
        <v>83.003887495137022</v>
      </c>
      <c r="BA35" s="257">
        <v>73.79905727555888</v>
      </c>
      <c r="BB35" s="257">
        <v>74.999831794842407</v>
      </c>
      <c r="BC35" s="257">
        <v>73.07748148352448</v>
      </c>
      <c r="BD35" s="257">
        <v>67.497198915429422</v>
      </c>
      <c r="BE35" s="257">
        <v>72.147504718055885</v>
      </c>
      <c r="BF35" s="257">
        <v>75.175517951652751</v>
      </c>
      <c r="BG35" s="257">
        <v>84.152334338731606</v>
      </c>
      <c r="BH35" s="257">
        <v>81.975497879760169</v>
      </c>
      <c r="BI35" s="257">
        <v>76.082342616577662</v>
      </c>
      <c r="BJ35" s="257">
        <v>77.700881907819564</v>
      </c>
      <c r="BK35" s="257">
        <v>76.244497315780535</v>
      </c>
      <c r="BL35" s="257">
        <v>78.829577872401259</v>
      </c>
      <c r="BM35" s="257">
        <v>73.969122735174267</v>
      </c>
      <c r="BN35" s="257">
        <v>68.206636368920059</v>
      </c>
      <c r="BO35" s="257">
        <v>69.710349238042085</v>
      </c>
      <c r="BP35" s="257">
        <v>64.677395911959522</v>
      </c>
      <c r="BQ35" s="257">
        <v>63.579954900050019</v>
      </c>
      <c r="BR35" s="257">
        <v>62.787486812550213</v>
      </c>
      <c r="BS35" s="257">
        <v>56.251190120969426</v>
      </c>
      <c r="BT35" s="257">
        <v>53.286821318819321</v>
      </c>
      <c r="BU35" s="257">
        <v>50.563491673427002</v>
      </c>
      <c r="BV35" s="257">
        <v>59.229372511882914</v>
      </c>
      <c r="BW35" s="257">
        <v>44.251992969661018</v>
      </c>
      <c r="BX35" s="234">
        <v>76.739965212092557</v>
      </c>
      <c r="BY35" s="234">
        <v>59.89234643940641</v>
      </c>
      <c r="BZ35" s="234">
        <v>52.583607105467962</v>
      </c>
      <c r="CA35" s="234">
        <v>56.124855405006329</v>
      </c>
      <c r="CB35" s="234">
        <v>51.656062076316864</v>
      </c>
      <c r="CC35" s="234">
        <v>47.768387885635029</v>
      </c>
      <c r="CD35" s="234">
        <v>48.174246705108402</v>
      </c>
      <c r="CE35" s="234">
        <v>48.74488069014793</v>
      </c>
      <c r="CF35" s="234">
        <v>49.478170390755047</v>
      </c>
      <c r="CG35" s="234">
        <v>50.262987148322729</v>
      </c>
      <c r="CH35" s="258">
        <v>51.008930211634848</v>
      </c>
    </row>
    <row r="36" spans="1:86" x14ac:dyDescent="0.25">
      <c r="B36" s="238" t="s">
        <v>433</v>
      </c>
      <c r="C36" s="51"/>
      <c r="D36" s="257"/>
      <c r="E36" s="257"/>
      <c r="F36" s="257"/>
      <c r="G36" s="257"/>
      <c r="H36" s="257"/>
      <c r="I36" s="257"/>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v>42.923916065927571</v>
      </c>
      <c r="AS36" s="257">
        <v>39.713071950759762</v>
      </c>
      <c r="AT36" s="257">
        <v>46.40962060252096</v>
      </c>
      <c r="AU36" s="257">
        <v>52.297065861030227</v>
      </c>
      <c r="AV36" s="257">
        <v>50.628053480652227</v>
      </c>
      <c r="AW36" s="257">
        <v>51.117725451403793</v>
      </c>
      <c r="AX36" s="257">
        <v>48.119317338303262</v>
      </c>
      <c r="AY36" s="257">
        <v>45.530751117392526</v>
      </c>
      <c r="AZ36" s="257">
        <v>44.256137140939238</v>
      </c>
      <c r="BA36" s="257">
        <v>40.105959369615512</v>
      </c>
      <c r="BB36" s="257">
        <v>36.351626240111273</v>
      </c>
      <c r="BC36" s="257">
        <v>34.059186624045864</v>
      </c>
      <c r="BD36" s="257">
        <v>85.953766850240697</v>
      </c>
      <c r="BE36" s="257">
        <v>115.81573125793182</v>
      </c>
      <c r="BF36" s="257">
        <v>205.82714135798852</v>
      </c>
      <c r="BG36" s="257">
        <v>218.8897655618147</v>
      </c>
      <c r="BH36" s="257">
        <v>210.72134015436319</v>
      </c>
      <c r="BI36" s="257">
        <v>206.92598700820366</v>
      </c>
      <c r="BJ36" s="257">
        <v>200.11000958081641</v>
      </c>
      <c r="BK36" s="257">
        <v>201.10775046937195</v>
      </c>
      <c r="BL36" s="257">
        <v>209.98167957373718</v>
      </c>
      <c r="BM36" s="257">
        <v>215.89011592187885</v>
      </c>
      <c r="BN36" s="257">
        <v>200.17397874897526</v>
      </c>
      <c r="BO36" s="257">
        <v>68.934081128346421</v>
      </c>
      <c r="BP36" s="257">
        <v>57.454061384678369</v>
      </c>
      <c r="BQ36" s="257">
        <v>53.513621307176052</v>
      </c>
      <c r="BR36" s="257">
        <v>48.125936908829381</v>
      </c>
      <c r="BS36" s="257">
        <v>42.516649247097874</v>
      </c>
      <c r="BT36" s="257">
        <v>38.600038259155646</v>
      </c>
      <c r="BU36" s="257">
        <v>35.009279226987012</v>
      </c>
      <c r="BV36" s="257">
        <v>33.182720744609099</v>
      </c>
      <c r="BW36" s="257">
        <v>33.746245903867361</v>
      </c>
      <c r="BX36" s="234">
        <v>34.528045215559771</v>
      </c>
      <c r="BY36" s="234">
        <v>31.666969896973004</v>
      </c>
      <c r="BZ36" s="234">
        <v>29.240111359059551</v>
      </c>
      <c r="CA36" s="234">
        <v>25.934950483609462</v>
      </c>
      <c r="CB36" s="234">
        <v>26.352665368647383</v>
      </c>
      <c r="CC36" s="234">
        <v>24.46879371301744</v>
      </c>
      <c r="CD36" s="234">
        <v>23.900773987361777</v>
      </c>
      <c r="CE36" s="234">
        <v>23.38592067280884</v>
      </c>
      <c r="CF36" s="234">
        <v>22.945384692293253</v>
      </c>
      <c r="CG36" s="234">
        <v>22.533004532830326</v>
      </c>
      <c r="CH36" s="258">
        <v>22.103350063584692</v>
      </c>
    </row>
    <row r="37" spans="1:86" x14ac:dyDescent="0.25">
      <c r="A37" s="417"/>
      <c r="B37" s="238" t="s">
        <v>386</v>
      </c>
      <c r="C37" s="51"/>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v>7.1826019550318802E-3</v>
      </c>
      <c r="AS37" s="234">
        <v>1.0761739466411187</v>
      </c>
      <c r="AT37" s="234">
        <v>21.00645985166738</v>
      </c>
      <c r="AU37" s="234">
        <v>53.575807228237544</v>
      </c>
      <c r="AV37" s="234">
        <v>34.32912130943587</v>
      </c>
      <c r="AW37" s="234">
        <v>26.569529694380208</v>
      </c>
      <c r="AX37" s="234">
        <v>0</v>
      </c>
      <c r="AY37" s="234">
        <v>124.666394253161</v>
      </c>
      <c r="AZ37" s="234">
        <v>82.51921381291551</v>
      </c>
      <c r="BA37" s="234">
        <v>1.1754572467037456</v>
      </c>
      <c r="BB37" s="234">
        <v>0</v>
      </c>
      <c r="BC37" s="234">
        <v>1.8992329412295665</v>
      </c>
      <c r="BD37" s="234">
        <v>57.16694357814891</v>
      </c>
      <c r="BE37" s="234">
        <v>30.377896723391952</v>
      </c>
      <c r="BF37" s="234">
        <v>26.318593691059704</v>
      </c>
      <c r="BG37" s="234">
        <v>11.477794436283498</v>
      </c>
      <c r="BH37" s="234">
        <v>3.1509370568740493</v>
      </c>
      <c r="BI37" s="234">
        <v>15.125857531973553</v>
      </c>
      <c r="BJ37" s="234">
        <v>5.724521425345598</v>
      </c>
      <c r="BK37" s="234">
        <v>6.5199756593575584</v>
      </c>
      <c r="BL37" s="234">
        <v>332.54962951691022</v>
      </c>
      <c r="BM37" s="234">
        <v>463.869651944152</v>
      </c>
      <c r="BN37" s="234">
        <v>665.84129899111019</v>
      </c>
      <c r="BO37" s="234">
        <v>192.74292492728139</v>
      </c>
      <c r="BP37" s="234">
        <v>208.60101179569031</v>
      </c>
      <c r="BQ37" s="234">
        <v>12.120834505197857</v>
      </c>
      <c r="BR37" s="234">
        <v>15.689408003244747</v>
      </c>
      <c r="BS37" s="234">
        <v>5.3435199662230035</v>
      </c>
      <c r="BT37" s="234">
        <v>4.3985322430788605</v>
      </c>
      <c r="BU37" s="234">
        <v>156.1770002617769</v>
      </c>
      <c r="BV37" s="234">
        <v>36.021449104063898</v>
      </c>
      <c r="BW37" s="234">
        <v>0.29574769056765232</v>
      </c>
      <c r="BX37" s="234">
        <v>122.18496559616412</v>
      </c>
      <c r="BY37" s="234">
        <v>0.51423886571450683</v>
      </c>
      <c r="BZ37" s="234">
        <v>161.15900208078247</v>
      </c>
      <c r="CA37" s="234">
        <v>32.815714005294595</v>
      </c>
      <c r="CB37" s="234">
        <v>37.978339119121081</v>
      </c>
      <c r="CC37" s="234">
        <v>40.252443216761726</v>
      </c>
      <c r="CD37" s="234">
        <v>39.400958233482079</v>
      </c>
      <c r="CE37" s="234">
        <v>38.650375568563632</v>
      </c>
      <c r="CF37" s="234">
        <v>37.942625792850322</v>
      </c>
      <c r="CG37" s="234">
        <v>37.248182875279561</v>
      </c>
      <c r="CH37" s="258">
        <v>36.512112445726451</v>
      </c>
    </row>
    <row r="38" spans="1:86" s="287" customFormat="1" ht="26.25" customHeight="1" x14ac:dyDescent="0.3">
      <c r="A38" s="467"/>
      <c r="B38" s="72" t="s">
        <v>569</v>
      </c>
      <c r="C38" s="272"/>
      <c r="D38" s="257"/>
      <c r="E38" s="257"/>
      <c r="F38" s="257"/>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v>72.56653261027661</v>
      </c>
      <c r="AR38" s="257">
        <v>356.4242797322425</v>
      </c>
      <c r="AS38" s="257">
        <v>285.22047310430935</v>
      </c>
      <c r="AT38" s="257">
        <v>310.15403180181875</v>
      </c>
      <c r="AU38" s="257">
        <v>396.70934883920103</v>
      </c>
      <c r="AV38" s="257">
        <v>386.56815214776174</v>
      </c>
      <c r="AW38" s="257">
        <v>423.57739518354714</v>
      </c>
      <c r="AX38" s="257">
        <v>401.72144178360873</v>
      </c>
      <c r="AY38" s="257">
        <v>445.73937944908664</v>
      </c>
      <c r="AZ38" s="257">
        <v>398.02770328029311</v>
      </c>
      <c r="BA38" s="257">
        <v>329.38277834382586</v>
      </c>
      <c r="BB38" s="257">
        <v>349.57656004958284</v>
      </c>
      <c r="BC38" s="257">
        <v>318.55408739061835</v>
      </c>
      <c r="BD38" s="257">
        <v>386.00501707132685</v>
      </c>
      <c r="BE38" s="257">
        <v>423.41085148425987</v>
      </c>
      <c r="BF38" s="257">
        <v>505.21512261191282</v>
      </c>
      <c r="BG38" s="257">
        <v>540.55431858929978</v>
      </c>
      <c r="BH38" s="257">
        <v>521.98708444168915</v>
      </c>
      <c r="BI38" s="257">
        <v>555.31031828498089</v>
      </c>
      <c r="BJ38" s="257">
        <f>SUM(BJ39:BJ44)</f>
        <v>661.57106430914041</v>
      </c>
      <c r="BK38" s="257">
        <f>SUM(BK39:BK44)</f>
        <v>597.38015006967839</v>
      </c>
      <c r="BL38" s="257">
        <f>SUM(BL39:BL44)</f>
        <v>674.38326254069193</v>
      </c>
      <c r="BM38" s="257">
        <f>SUM(BM39:BM44)</f>
        <v>813.78969617459484</v>
      </c>
      <c r="BN38" s="257">
        <f t="shared" ref="BN38:CH38" si="10">SUM(BN39:BN44)</f>
        <v>889.38909790541595</v>
      </c>
      <c r="BO38" s="257">
        <f t="shared" si="10"/>
        <v>357.73254015234625</v>
      </c>
      <c r="BP38" s="257">
        <f t="shared" si="10"/>
        <v>310.90609648142816</v>
      </c>
      <c r="BQ38" s="257">
        <f t="shared" si="10"/>
        <v>108.25416746410339</v>
      </c>
      <c r="BR38" s="257">
        <f t="shared" si="10"/>
        <v>94.071451501126674</v>
      </c>
      <c r="BS38" s="257">
        <f t="shared" si="10"/>
        <v>81.272086987727135</v>
      </c>
      <c r="BT38" s="257">
        <f t="shared" si="10"/>
        <v>76.013252078261246</v>
      </c>
      <c r="BU38" s="257">
        <f t="shared" si="10"/>
        <v>152.1311871326829</v>
      </c>
      <c r="BV38" s="257">
        <f t="shared" si="10"/>
        <v>84.908338613035895</v>
      </c>
      <c r="BW38" s="257">
        <f t="shared" si="10"/>
        <v>65.60727768154554</v>
      </c>
      <c r="BX38" s="234">
        <f t="shared" si="10"/>
        <v>172.23571829528902</v>
      </c>
      <c r="BY38" s="234">
        <f t="shared" si="10"/>
        <v>77.675958663181959</v>
      </c>
      <c r="BZ38" s="234">
        <f t="shared" si="10"/>
        <v>178.53840763155355</v>
      </c>
      <c r="CA38" s="234">
        <f t="shared" si="10"/>
        <v>91.687355310420699</v>
      </c>
      <c r="CB38" s="234">
        <f t="shared" si="10"/>
        <v>96.070151263070557</v>
      </c>
      <c r="CC38" s="234">
        <f t="shared" si="10"/>
        <v>88.838003275028655</v>
      </c>
      <c r="CD38" s="234">
        <f t="shared" si="10"/>
        <v>88.010987707910004</v>
      </c>
      <c r="CE38" s="234">
        <f t="shared" si="10"/>
        <v>87.433554625365687</v>
      </c>
      <c r="CF38" s="234">
        <f t="shared" si="10"/>
        <v>87.085987306943224</v>
      </c>
      <c r="CG38" s="234">
        <f t="shared" si="10"/>
        <v>86.815673957203131</v>
      </c>
      <c r="CH38" s="258">
        <f t="shared" si="10"/>
        <v>86.469712399269895</v>
      </c>
    </row>
    <row r="39" spans="1:86" x14ac:dyDescent="0.25">
      <c r="B39" s="238" t="s">
        <v>980</v>
      </c>
      <c r="C39" s="72"/>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v>167.34775377074013</v>
      </c>
      <c r="BK39" s="257">
        <v>73.122277062007711</v>
      </c>
      <c r="BL39" s="257">
        <v>-0.35493238381677783</v>
      </c>
      <c r="BM39" s="257">
        <v>24.563005484371139</v>
      </c>
      <c r="BN39" s="257">
        <v>39.451541283747375</v>
      </c>
      <c r="BO39" s="257">
        <v>0.31472015593325747</v>
      </c>
      <c r="BP39" s="257">
        <v>-6.3341535265998381</v>
      </c>
      <c r="BQ39" s="257">
        <v>0</v>
      </c>
      <c r="BR39" s="257">
        <v>0</v>
      </c>
      <c r="BS39" s="257"/>
      <c r="BT39" s="257"/>
      <c r="BU39" s="257"/>
      <c r="BV39" s="257"/>
      <c r="BW39" s="257"/>
      <c r="BX39" s="234"/>
      <c r="BY39" s="234"/>
      <c r="BZ39" s="234"/>
      <c r="CA39" s="234"/>
      <c r="CB39" s="234"/>
      <c r="CC39" s="234"/>
      <c r="CD39" s="234"/>
      <c r="CE39" s="234"/>
      <c r="CF39" s="234"/>
      <c r="CG39" s="234"/>
      <c r="CH39" s="258"/>
    </row>
    <row r="40" spans="1:86" x14ac:dyDescent="0.25">
      <c r="B40" s="238" t="s">
        <v>981</v>
      </c>
      <c r="C40" s="72"/>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v>211.3270560378873</v>
      </c>
      <c r="BK40" s="257">
        <v>206.18752069834639</v>
      </c>
      <c r="BL40" s="257">
        <v>201.110526649956</v>
      </c>
      <c r="BM40" s="257">
        <v>199.06977287636019</v>
      </c>
      <c r="BN40" s="257">
        <v>197.7471133898448</v>
      </c>
      <c r="BO40" s="257">
        <v>197.47458206045181</v>
      </c>
      <c r="BP40" s="257">
        <v>183.83199165705611</v>
      </c>
      <c r="BQ40" s="257">
        <v>11.852506593763177</v>
      </c>
      <c r="BR40" s="257">
        <v>0</v>
      </c>
      <c r="BS40" s="257"/>
      <c r="BT40" s="257"/>
      <c r="BU40" s="257"/>
      <c r="BV40" s="257"/>
      <c r="BW40" s="257"/>
      <c r="BX40" s="234"/>
      <c r="BY40" s="234"/>
      <c r="BZ40" s="234"/>
      <c r="CA40" s="234"/>
      <c r="CB40" s="234"/>
      <c r="CC40" s="234"/>
      <c r="CD40" s="234"/>
      <c r="CE40" s="234"/>
      <c r="CF40" s="234"/>
      <c r="CG40" s="234"/>
      <c r="CH40" s="258"/>
    </row>
    <row r="41" spans="1:86" x14ac:dyDescent="0.25">
      <c r="B41" s="238" t="s">
        <v>982</v>
      </c>
      <c r="C41" s="72"/>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v>42.041899967513402</v>
      </c>
      <c r="BK41" s="257">
        <v>75.338194553864028</v>
      </c>
      <c r="BL41" s="257">
        <v>118.58959180700229</v>
      </c>
      <c r="BM41" s="257">
        <v>172.42215573647485</v>
      </c>
      <c r="BN41" s="257">
        <v>157.0851580907561</v>
      </c>
      <c r="BO41" s="257">
        <v>-22.889172493427161</v>
      </c>
      <c r="BP41" s="257">
        <v>-46.755072569240191</v>
      </c>
      <c r="BQ41" s="257">
        <v>0</v>
      </c>
      <c r="BR41" s="257">
        <v>0</v>
      </c>
      <c r="BS41" s="257"/>
      <c r="BT41" s="257"/>
      <c r="BU41" s="257"/>
      <c r="BV41" s="257"/>
      <c r="BW41" s="257"/>
      <c r="BX41" s="234"/>
      <c r="BY41" s="234"/>
      <c r="BZ41" s="234"/>
      <c r="CA41" s="234"/>
      <c r="CB41" s="234"/>
      <c r="CC41" s="234"/>
      <c r="CD41" s="234"/>
      <c r="CE41" s="234"/>
      <c r="CF41" s="234"/>
      <c r="CG41" s="234"/>
      <c r="CH41" s="258"/>
    </row>
    <row r="42" spans="1:86" x14ac:dyDescent="0.25">
      <c r="B42" s="238" t="s">
        <v>398</v>
      </c>
      <c r="C42" s="72"/>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v>39.394347127264517</v>
      </c>
      <c r="BK42" s="257">
        <v>39.647138604205878</v>
      </c>
      <c r="BL42" s="257">
        <v>41.622017116627866</v>
      </c>
      <c r="BM42" s="257">
        <v>39.573480663318229</v>
      </c>
      <c r="BN42" s="257">
        <v>37.104410184692512</v>
      </c>
      <c r="BO42" s="257">
        <v>37.783009287018807</v>
      </c>
      <c r="BP42" s="257">
        <v>37.383534837112606</v>
      </c>
      <c r="BQ42" s="257">
        <v>37.766493210629712</v>
      </c>
      <c r="BR42" s="257">
        <v>38.991029310593682</v>
      </c>
      <c r="BS42" s="257">
        <v>36.064516984128829</v>
      </c>
      <c r="BT42" s="257">
        <v>35.182537891772618</v>
      </c>
      <c r="BU42" s="257">
        <v>34.886216293642477</v>
      </c>
      <c r="BV42" s="257">
        <v>42.557218047700275</v>
      </c>
      <c r="BW42" s="257">
        <v>31.697534156267132</v>
      </c>
      <c r="BX42" s="234">
        <v>58.447281893453457</v>
      </c>
      <c r="BY42" s="234">
        <v>45.686182351639452</v>
      </c>
      <c r="BZ42" s="234">
        <v>40.460386543745322</v>
      </c>
      <c r="CA42" s="234">
        <v>42.975021806921703</v>
      </c>
      <c r="CB42" s="234">
        <v>42.157236647471407</v>
      </c>
      <c r="CC42" s="234">
        <v>37.188545387444456</v>
      </c>
      <c r="CD42" s="234">
        <v>37.504513746372872</v>
      </c>
      <c r="CE42" s="234">
        <v>37.948762522426762</v>
      </c>
      <c r="CF42" s="234">
        <v>38.519641685827914</v>
      </c>
      <c r="CG42" s="234">
        <v>39.130635585800192</v>
      </c>
      <c r="CH42" s="258">
        <v>39.711365618658903</v>
      </c>
    </row>
    <row r="43" spans="1:86" x14ac:dyDescent="0.25">
      <c r="B43" s="238" t="s">
        <v>433</v>
      </c>
      <c r="C43" s="72"/>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v>199.70978956165476</v>
      </c>
      <c r="BK43" s="257">
        <v>201.10775046937195</v>
      </c>
      <c r="BL43" s="257">
        <v>209.98167957373718</v>
      </c>
      <c r="BM43" s="257">
        <v>215.89011592187885</v>
      </c>
      <c r="BN43" s="257">
        <v>200.17397874897526</v>
      </c>
      <c r="BO43" s="257">
        <v>68.934081128346421</v>
      </c>
      <c r="BP43" s="257">
        <v>57.454061384678369</v>
      </c>
      <c r="BQ43" s="257">
        <v>53.513621307176052</v>
      </c>
      <c r="BR43" s="257">
        <v>48.125936908829381</v>
      </c>
      <c r="BS43" s="257">
        <v>42.509589964165166</v>
      </c>
      <c r="BT43" s="257">
        <v>38.589657439916415</v>
      </c>
      <c r="BU43" s="257">
        <v>35.004495418238157</v>
      </c>
      <c r="BV43" s="257">
        <v>33.177375374588621</v>
      </c>
      <c r="BW43" s="257">
        <v>33.740744844954023</v>
      </c>
      <c r="BX43" s="234">
        <v>34.525305275058251</v>
      </c>
      <c r="BY43" s="234">
        <v>31.664497233381759</v>
      </c>
      <c r="BZ43" s="234">
        <v>29.237816892253541</v>
      </c>
      <c r="CA43" s="234">
        <v>25.932233928620079</v>
      </c>
      <c r="CB43" s="234">
        <v>26.348458827559952</v>
      </c>
      <c r="CC43" s="234">
        <v>24.466218843311061</v>
      </c>
      <c r="CD43" s="234">
        <v>23.89825889080161</v>
      </c>
      <c r="CE43" s="234">
        <v>23.383459754653149</v>
      </c>
      <c r="CF43" s="234">
        <v>22.942970132072659</v>
      </c>
      <c r="CG43" s="234">
        <v>22.530633367686441</v>
      </c>
      <c r="CH43" s="258">
        <v>22.101024111306224</v>
      </c>
    </row>
    <row r="44" spans="1:86" x14ac:dyDescent="0.25">
      <c r="A44" s="417"/>
      <c r="B44" s="238" t="s">
        <v>386</v>
      </c>
      <c r="C44" s="72"/>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v>1.7502178440803182</v>
      </c>
      <c r="BK44" s="257">
        <v>1.9772686818824972</v>
      </c>
      <c r="BL44" s="257">
        <v>103.43437977718531</v>
      </c>
      <c r="BM44" s="257">
        <v>162.27116549219159</v>
      </c>
      <c r="BN44" s="257">
        <v>257.82689620739995</v>
      </c>
      <c r="BO44" s="257">
        <v>76.115320014023098</v>
      </c>
      <c r="BP44" s="257">
        <v>85.325734698421115</v>
      </c>
      <c r="BQ44" s="257">
        <v>5.1215463525344527</v>
      </c>
      <c r="BR44" s="257">
        <v>6.9544852817036062</v>
      </c>
      <c r="BS44" s="257">
        <v>2.6979800394331295</v>
      </c>
      <c r="BT44" s="257">
        <v>2.2410567465722151</v>
      </c>
      <c r="BU44" s="257">
        <v>82.240475420802255</v>
      </c>
      <c r="BV44" s="257">
        <v>9.1737451907469953</v>
      </c>
      <c r="BW44" s="257">
        <v>0.16899868032437365</v>
      </c>
      <c r="BX44" s="234">
        <v>79.263131126777324</v>
      </c>
      <c r="BY44" s="234">
        <v>0.32527907816074836</v>
      </c>
      <c r="BZ44" s="234">
        <v>108.84020419555469</v>
      </c>
      <c r="CA44" s="234">
        <v>22.780099574878914</v>
      </c>
      <c r="CB44" s="234">
        <v>27.564455788039197</v>
      </c>
      <c r="CC44" s="234">
        <v>27.18323904427313</v>
      </c>
      <c r="CD44" s="234">
        <v>26.608215070735518</v>
      </c>
      <c r="CE44" s="234">
        <v>26.10133234828578</v>
      </c>
      <c r="CF44" s="234">
        <v>25.623375489042658</v>
      </c>
      <c r="CG44" s="234">
        <v>25.154405003716494</v>
      </c>
      <c r="CH44" s="258">
        <v>24.657322669304776</v>
      </c>
    </row>
    <row r="45" spans="1:86" s="287" customFormat="1" ht="26.25" customHeight="1" x14ac:dyDescent="0.3">
      <c r="B45" s="72" t="s">
        <v>986</v>
      </c>
      <c r="C45" s="272"/>
      <c r="D45" s="234"/>
      <c r="E45" s="234"/>
      <c r="F45" s="234"/>
      <c r="G45" s="234"/>
      <c r="H45" s="234"/>
      <c r="I45" s="234"/>
      <c r="J45" s="234"/>
      <c r="K45" s="234"/>
      <c r="L45" s="234"/>
      <c r="M45" s="234"/>
      <c r="N45" s="234"/>
      <c r="O45" s="234"/>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v>16.015380643457497</v>
      </c>
      <c r="AR45" s="234">
        <v>78.662577708358768</v>
      </c>
      <c r="AS45" s="234">
        <v>62.947949691972092</v>
      </c>
      <c r="AT45" s="234">
        <v>68.450767850325889</v>
      </c>
      <c r="AU45" s="234">
        <v>87.553462979960727</v>
      </c>
      <c r="AV45" s="234">
        <v>87.908384853010602</v>
      </c>
      <c r="AW45" s="234">
        <v>87.656552623232201</v>
      </c>
      <c r="AX45" s="234">
        <v>64.562336270077921</v>
      </c>
      <c r="AY45" s="234">
        <v>107.28283289910289</v>
      </c>
      <c r="AZ45" s="234">
        <v>82.253749389458093</v>
      </c>
      <c r="BA45" s="234">
        <v>43.528024323329831</v>
      </c>
      <c r="BB45" s="234">
        <v>43.716109261928452</v>
      </c>
      <c r="BC45" s="234">
        <v>43.404149438672889</v>
      </c>
      <c r="BD45" s="234">
        <v>69.06267834802351</v>
      </c>
      <c r="BE45" s="234">
        <v>53.142403363951402</v>
      </c>
      <c r="BF45" s="234">
        <v>54.243355351184697</v>
      </c>
      <c r="BG45" s="234">
        <v>55.177894804380706</v>
      </c>
      <c r="BH45" s="234">
        <v>57.413287174226774</v>
      </c>
      <c r="BI45" s="234">
        <v>70.12518498398866</v>
      </c>
      <c r="BJ45" s="234">
        <f>SUM(BJ46:BJ51)</f>
        <v>75.920896885535896</v>
      </c>
      <c r="BK45" s="234">
        <f t="shared" ref="BK45:CH45" si="11">SUM(BK46:BK51)</f>
        <v>69.781670031199766</v>
      </c>
      <c r="BL45" s="234">
        <f t="shared" si="11"/>
        <v>289.70567282520761</v>
      </c>
      <c r="BM45" s="234">
        <f t="shared" si="11"/>
        <v>359.85910941457354</v>
      </c>
      <c r="BN45" s="234">
        <f t="shared" si="11"/>
        <v>462.75021664881922</v>
      </c>
      <c r="BO45" s="234">
        <f t="shared" si="11"/>
        <v>163.33134132510258</v>
      </c>
      <c r="BP45" s="234">
        <f t="shared" si="11"/>
        <v>162.40775518393804</v>
      </c>
      <c r="BQ45" s="234">
        <f t="shared" si="11"/>
        <v>33.623177643366667</v>
      </c>
      <c r="BR45" s="234">
        <f t="shared" si="11"/>
        <v>32.531380223497671</v>
      </c>
      <c r="BS45" s="234">
        <f t="shared" si="11"/>
        <v>22.83927234656317</v>
      </c>
      <c r="BT45" s="234">
        <f t="shared" si="11"/>
        <v>20.272139742792579</v>
      </c>
      <c r="BU45" s="234">
        <f t="shared" si="11"/>
        <v>89.618584029508042</v>
      </c>
      <c r="BV45" s="234">
        <f t="shared" si="11"/>
        <v>43.525203747520017</v>
      </c>
      <c r="BW45" s="234">
        <f t="shared" si="11"/>
        <v>12.686708882550571</v>
      </c>
      <c r="BX45" s="234">
        <f t="shared" si="11"/>
        <v>61.217257728527471</v>
      </c>
      <c r="BY45" s="234">
        <f t="shared" si="11"/>
        <v>14.397596538911966</v>
      </c>
      <c r="BZ45" s="234">
        <f t="shared" si="11"/>
        <v>64.444312913756434</v>
      </c>
      <c r="CA45" s="234">
        <f t="shared" si="11"/>
        <v>23.188164583489684</v>
      </c>
      <c r="CB45" s="234">
        <f t="shared" si="11"/>
        <v>19.916915301014768</v>
      </c>
      <c r="CC45" s="234">
        <f t="shared" si="11"/>
        <v>23.651621540385541</v>
      </c>
      <c r="CD45" s="234">
        <f t="shared" si="11"/>
        <v>23.464991218042258</v>
      </c>
      <c r="CE45" s="234">
        <f t="shared" si="11"/>
        <v>23.347622306154708</v>
      </c>
      <c r="CF45" s="234">
        <f t="shared" si="11"/>
        <v>23.28019356895539</v>
      </c>
      <c r="CG45" s="234">
        <f t="shared" si="11"/>
        <v>23.228500599229481</v>
      </c>
      <c r="CH45" s="258">
        <f t="shared" si="11"/>
        <v>23.154680321676089</v>
      </c>
    </row>
    <row r="46" spans="1:86" x14ac:dyDescent="0.25">
      <c r="A46" s="417"/>
      <c r="B46" s="238" t="s">
        <v>980</v>
      </c>
      <c r="C46" s="51"/>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v>9.5526201941014453</v>
      </c>
      <c r="BK46" s="257">
        <v>4.9164391194306143</v>
      </c>
      <c r="BL46" s="257">
        <v>-2.6305407608332623E-2</v>
      </c>
      <c r="BM46" s="257">
        <v>1.9057504255115536</v>
      </c>
      <c r="BN46" s="257">
        <v>3.4305688072823801</v>
      </c>
      <c r="BO46" s="257">
        <v>2.7739208520776774E-2</v>
      </c>
      <c r="BP46" s="257">
        <v>-0.54332044364971477</v>
      </c>
      <c r="BQ46" s="257">
        <v>0</v>
      </c>
      <c r="BR46" s="257">
        <v>0</v>
      </c>
      <c r="BS46" s="257"/>
      <c r="BT46" s="257"/>
      <c r="BU46" s="257"/>
      <c r="BV46" s="257"/>
      <c r="BW46" s="257"/>
      <c r="BX46" s="234"/>
      <c r="BY46" s="234"/>
      <c r="BZ46" s="234"/>
      <c r="CA46" s="234"/>
      <c r="CB46" s="234"/>
      <c r="CC46" s="234"/>
      <c r="CD46" s="234"/>
      <c r="CE46" s="234"/>
      <c r="CF46" s="234"/>
      <c r="CG46" s="234"/>
      <c r="CH46" s="258"/>
    </row>
    <row r="47" spans="1:86" x14ac:dyDescent="0.25">
      <c r="A47" s="417"/>
      <c r="B47" s="238" t="s">
        <v>981</v>
      </c>
      <c r="C47" s="51"/>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v>22.960145777952278</v>
      </c>
      <c r="BK47" s="257">
        <v>22.655454549540835</v>
      </c>
      <c r="BL47" s="257">
        <v>21.603234867160278</v>
      </c>
      <c r="BM47" s="257">
        <v>19.688219295464194</v>
      </c>
      <c r="BN47" s="257">
        <v>18.134014765007599</v>
      </c>
      <c r="BO47" s="257">
        <v>14.863678219603901</v>
      </c>
      <c r="BP47" s="257">
        <v>12.569708831251701</v>
      </c>
      <c r="BQ47" s="257">
        <v>0.81042780128295233</v>
      </c>
      <c r="BR47" s="257">
        <v>0</v>
      </c>
      <c r="BS47" s="257"/>
      <c r="BT47" s="257"/>
      <c r="BU47" s="257"/>
      <c r="BV47" s="257"/>
      <c r="BW47" s="257"/>
      <c r="BX47" s="234"/>
      <c r="BY47" s="234"/>
      <c r="BZ47" s="234"/>
      <c r="CA47" s="234"/>
      <c r="CB47" s="234"/>
      <c r="CC47" s="234"/>
      <c r="CD47" s="234"/>
      <c r="CE47" s="234"/>
      <c r="CF47" s="234"/>
      <c r="CG47" s="234"/>
      <c r="CH47" s="258"/>
    </row>
    <row r="48" spans="1:86" x14ac:dyDescent="0.25">
      <c r="A48" s="417"/>
      <c r="B48" s="238" t="s">
        <v>982</v>
      </c>
      <c r="C48" s="51"/>
      <c r="D48" s="257"/>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v>0.72707253250023185</v>
      </c>
      <c r="BK48" s="257">
        <v>1.0697106731785968</v>
      </c>
      <c r="BL48" s="257">
        <v>1.8059328701573953</v>
      </c>
      <c r="BM48" s="257">
        <v>2.27101116978133</v>
      </c>
      <c r="BN48" s="257">
        <v>2.0690041085915194</v>
      </c>
      <c r="BO48" s="257">
        <v>-0.11502096730365409</v>
      </c>
      <c r="BP48" s="257">
        <v>-0.1877713757800811</v>
      </c>
      <c r="BQ48" s="257">
        <v>0</v>
      </c>
      <c r="BR48" s="257">
        <v>0</v>
      </c>
      <c r="BS48" s="257"/>
      <c r="BT48" s="257"/>
      <c r="BU48" s="257"/>
      <c r="BV48" s="257"/>
      <c r="BW48" s="257"/>
      <c r="BX48" s="234"/>
      <c r="BY48" s="234"/>
      <c r="BZ48" s="234"/>
      <c r="CA48" s="234"/>
      <c r="CB48" s="234"/>
      <c r="CC48" s="234"/>
      <c r="CD48" s="234"/>
      <c r="CE48" s="234"/>
      <c r="CF48" s="234"/>
      <c r="CG48" s="234"/>
      <c r="CH48" s="258"/>
    </row>
    <row r="49" spans="1:86" x14ac:dyDescent="0.25">
      <c r="A49" s="417"/>
      <c r="B49" s="238" t="s">
        <v>398</v>
      </c>
      <c r="C49" s="51"/>
      <c r="D49" s="257"/>
      <c r="E49" s="257"/>
      <c r="F49" s="257"/>
      <c r="G49" s="257"/>
      <c r="H49" s="257"/>
      <c r="I49" s="257"/>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v>38.30653478055504</v>
      </c>
      <c r="BK49" s="257">
        <v>36.597358711574657</v>
      </c>
      <c r="BL49" s="257">
        <v>37.207560755773386</v>
      </c>
      <c r="BM49" s="257">
        <v>34.395642071856031</v>
      </c>
      <c r="BN49" s="257">
        <v>31.102226184227543</v>
      </c>
      <c r="BO49" s="257">
        <v>31.927339951023278</v>
      </c>
      <c r="BP49" s="257">
        <v>27.293861074846919</v>
      </c>
      <c r="BQ49" s="257">
        <v>25.813461689420311</v>
      </c>
      <c r="BR49" s="257">
        <v>23.796457501956528</v>
      </c>
      <c r="BS49" s="257">
        <v>20.186673136840593</v>
      </c>
      <c r="BT49" s="257">
        <v>18.104283427046703</v>
      </c>
      <c r="BU49" s="257">
        <v>15.677275379784527</v>
      </c>
      <c r="BV49" s="257">
        <v>16.672154464182636</v>
      </c>
      <c r="BW49" s="257">
        <v>12.554458813393955</v>
      </c>
      <c r="BX49" s="234">
        <v>18.292683318639114</v>
      </c>
      <c r="BY49" s="234">
        <v>14.206164087766961</v>
      </c>
      <c r="BZ49" s="234">
        <v>12.12322056172264</v>
      </c>
      <c r="CA49" s="234">
        <v>13.149833598084626</v>
      </c>
      <c r="CB49" s="234">
        <v>9.4988254288454534</v>
      </c>
      <c r="CC49" s="234">
        <v>10.579842498190569</v>
      </c>
      <c r="CD49" s="234">
        <v>10.669732958735526</v>
      </c>
      <c r="CE49" s="234">
        <v>10.796118167721165</v>
      </c>
      <c r="CF49" s="234">
        <v>10.958528704927126</v>
      </c>
      <c r="CG49" s="234">
        <v>11.132351562522528</v>
      </c>
      <c r="CH49" s="258">
        <v>11.297564592975943</v>
      </c>
    </row>
    <row r="50" spans="1:86" x14ac:dyDescent="0.25">
      <c r="A50" s="417"/>
      <c r="B50" s="238" t="s">
        <v>433</v>
      </c>
      <c r="C50" s="51"/>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v>0.40022001916163286</v>
      </c>
      <c r="BK50" s="257">
        <v>0</v>
      </c>
      <c r="BL50" s="257">
        <v>0</v>
      </c>
      <c r="BM50" s="257">
        <v>0</v>
      </c>
      <c r="BN50" s="257">
        <v>0</v>
      </c>
      <c r="BO50" s="257">
        <v>0</v>
      </c>
      <c r="BP50" s="257">
        <v>0</v>
      </c>
      <c r="BQ50" s="257">
        <v>0</v>
      </c>
      <c r="BR50" s="257">
        <v>0</v>
      </c>
      <c r="BS50" s="257">
        <v>7.0592829327039601E-3</v>
      </c>
      <c r="BT50" s="257">
        <v>1.038081923923115E-2</v>
      </c>
      <c r="BU50" s="257">
        <v>4.7838087489036419E-3</v>
      </c>
      <c r="BV50" s="257">
        <v>5.3453700204776581E-3</v>
      </c>
      <c r="BW50" s="257">
        <v>5.5010589133378373E-3</v>
      </c>
      <c r="BX50" s="234">
        <v>2.7399405015612341E-3</v>
      </c>
      <c r="BY50" s="234">
        <v>2.472663591247089E-3</v>
      </c>
      <c r="BZ50" s="234">
        <v>2.2944668060076155E-3</v>
      </c>
      <c r="CA50" s="234">
        <v>2.7165549893798531E-3</v>
      </c>
      <c r="CB50" s="234">
        <v>4.2065410874281258E-3</v>
      </c>
      <c r="CC50" s="234">
        <v>2.5748697063782363E-3</v>
      </c>
      <c r="CD50" s="234">
        <v>2.5150965601671931E-3</v>
      </c>
      <c r="CE50" s="234">
        <v>2.4609181556892673E-3</v>
      </c>
      <c r="CF50" s="234">
        <v>2.4145602205943406E-3</v>
      </c>
      <c r="CG50" s="234">
        <v>2.3711651438869988E-3</v>
      </c>
      <c r="CH50" s="258">
        <v>2.3259522784696875E-3</v>
      </c>
    </row>
    <row r="51" spans="1:86" x14ac:dyDescent="0.25">
      <c r="A51" s="417"/>
      <c r="B51" s="238" t="s">
        <v>386</v>
      </c>
      <c r="C51" s="51"/>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v>3.9743035812652798</v>
      </c>
      <c r="BK51" s="257">
        <v>4.5427069774750617</v>
      </c>
      <c r="BL51" s="257">
        <v>229.11524973972487</v>
      </c>
      <c r="BM51" s="257">
        <v>301.59848645196041</v>
      </c>
      <c r="BN51" s="257">
        <v>408.01440278371018</v>
      </c>
      <c r="BO51" s="257">
        <v>116.62760491325828</v>
      </c>
      <c r="BP51" s="257">
        <v>123.2752770972692</v>
      </c>
      <c r="BQ51" s="257">
        <v>6.9992881526634054</v>
      </c>
      <c r="BR51" s="257">
        <v>8.7349227215411407</v>
      </c>
      <c r="BS51" s="257">
        <v>2.6455399267898736</v>
      </c>
      <c r="BT51" s="257">
        <v>2.1574754965066449</v>
      </c>
      <c r="BU51" s="257">
        <v>73.936524840974613</v>
      </c>
      <c r="BV51" s="257">
        <v>26.847703913316902</v>
      </c>
      <c r="BW51" s="257">
        <v>0.12674901024327867</v>
      </c>
      <c r="BX51" s="234">
        <v>42.921834469386795</v>
      </c>
      <c r="BY51" s="234">
        <v>0.1889597875537585</v>
      </c>
      <c r="BZ51" s="234">
        <v>52.318797885227781</v>
      </c>
      <c r="CA51" s="234">
        <v>10.035614430415677</v>
      </c>
      <c r="CB51" s="234">
        <v>10.413883331081889</v>
      </c>
      <c r="CC51" s="234">
        <v>13.069204172488593</v>
      </c>
      <c r="CD51" s="234">
        <v>12.792743162746563</v>
      </c>
      <c r="CE51" s="234">
        <v>12.549043220277854</v>
      </c>
      <c r="CF51" s="234">
        <v>12.319250303807667</v>
      </c>
      <c r="CG51" s="234">
        <v>12.093777871563066</v>
      </c>
      <c r="CH51" s="258">
        <v>11.854789776421674</v>
      </c>
    </row>
    <row r="52" spans="1:86" ht="15.6" thickBot="1" x14ac:dyDescent="0.3">
      <c r="A52" s="482"/>
      <c r="B52" s="631"/>
      <c r="C52" s="137"/>
      <c r="D52" s="622"/>
      <c r="E52" s="622"/>
      <c r="F52" s="622"/>
      <c r="G52" s="622"/>
      <c r="H52" s="622"/>
      <c r="I52" s="622"/>
      <c r="J52" s="622"/>
      <c r="K52" s="622"/>
      <c r="L52" s="622"/>
      <c r="M52" s="622"/>
      <c r="N52" s="622"/>
      <c r="O52" s="622"/>
      <c r="P52" s="622"/>
      <c r="Q52" s="622"/>
      <c r="R52" s="622"/>
      <c r="S52" s="622"/>
      <c r="T52" s="622"/>
      <c r="U52" s="622"/>
      <c r="V52" s="622"/>
      <c r="W52" s="622"/>
      <c r="X52" s="622"/>
      <c r="Y52" s="622"/>
      <c r="Z52" s="622"/>
      <c r="AA52" s="622"/>
      <c r="AB52" s="622"/>
      <c r="AC52" s="622"/>
      <c r="AD52" s="622"/>
      <c r="AE52" s="622"/>
      <c r="AF52" s="622"/>
      <c r="AG52" s="622"/>
      <c r="AH52" s="622"/>
      <c r="AI52" s="622"/>
      <c r="AJ52" s="622"/>
      <c r="AK52" s="622"/>
      <c r="AL52" s="622"/>
      <c r="AM52" s="622"/>
      <c r="AN52" s="622"/>
      <c r="AO52" s="622"/>
      <c r="AP52" s="622"/>
      <c r="AQ52" s="622"/>
      <c r="AR52" s="622"/>
      <c r="AS52" s="622"/>
      <c r="AT52" s="622"/>
      <c r="AU52" s="622"/>
      <c r="AV52" s="622"/>
      <c r="AW52" s="622"/>
      <c r="AX52" s="622"/>
      <c r="AY52" s="622"/>
      <c r="AZ52" s="622"/>
      <c r="BA52" s="622"/>
      <c r="BB52" s="622"/>
      <c r="BC52" s="622"/>
      <c r="BD52" s="622"/>
      <c r="BE52" s="622"/>
      <c r="BF52" s="622"/>
      <c r="BG52" s="622"/>
      <c r="BH52" s="622"/>
      <c r="BI52" s="622"/>
      <c r="BJ52" s="622"/>
      <c r="BK52" s="622"/>
      <c r="BL52" s="622"/>
      <c r="BM52" s="622"/>
      <c r="BN52" s="622"/>
      <c r="BO52" s="622"/>
      <c r="BP52" s="622"/>
      <c r="BQ52" s="622"/>
      <c r="BR52" s="622"/>
      <c r="BS52" s="622"/>
      <c r="BT52" s="622"/>
      <c r="BU52" s="622"/>
      <c r="BV52" s="622"/>
      <c r="BW52" s="622"/>
      <c r="BX52" s="622"/>
      <c r="BY52" s="622"/>
      <c r="BZ52" s="622"/>
      <c r="CA52" s="622"/>
      <c r="CB52" s="622"/>
      <c r="CC52" s="622"/>
      <c r="CD52" s="622"/>
      <c r="CE52" s="622"/>
      <c r="CF52" s="622"/>
      <c r="CG52" s="622"/>
      <c r="CH52" s="675"/>
    </row>
    <row r="53" spans="1:86" x14ac:dyDescent="0.25">
      <c r="A53" s="417"/>
      <c r="B53" s="51"/>
      <c r="C53" s="51"/>
      <c r="D53" s="234"/>
      <c r="E53" s="234"/>
      <c r="F53" s="234"/>
      <c r="G53" s="234"/>
      <c r="H53" s="234"/>
      <c r="I53" s="234"/>
      <c r="J53" s="234"/>
      <c r="K53" s="234"/>
      <c r="L53" s="234"/>
      <c r="M53" s="234"/>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4"/>
      <c r="BD53" s="234"/>
      <c r="BE53" s="234"/>
      <c r="BF53" s="234"/>
      <c r="BG53" s="234"/>
      <c r="BH53" s="234"/>
      <c r="BI53" s="234"/>
      <c r="BJ53" s="234"/>
      <c r="BK53" s="234"/>
      <c r="BL53" s="234"/>
      <c r="BM53" s="234"/>
      <c r="BN53" s="234"/>
      <c r="BO53" s="234"/>
      <c r="BP53" s="234"/>
      <c r="BQ53" s="234"/>
      <c r="BR53" s="234"/>
      <c r="BS53" s="234"/>
      <c r="BT53" s="234"/>
      <c r="BU53" s="234"/>
      <c r="BV53" s="234"/>
      <c r="BW53" s="234"/>
    </row>
    <row r="149" spans="86:86" x14ac:dyDescent="0.25">
      <c r="CH149" s="455"/>
    </row>
  </sheetData>
  <hyperlinks>
    <hyperlink ref="B1" location="Notes!A1" display="Information relating to this table can be found in the 'Notes' tab" xr:uid="{F486F49A-ED1B-4045-AC6A-CCC6A8349F9E}"/>
    <hyperlink ref="A1" location="Contents!A1" display="Contents page" xr:uid="{04EF57AE-D006-44B3-B844-E1D9E8DC3652}"/>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FDC75-E211-4ADF-9200-01598618AA32}">
  <dimension ref="A1:CH149"/>
  <sheetViews>
    <sheetView zoomScale="80" zoomScaleNormal="80" workbookViewId="0">
      <pane xSplit="2" topLeftCell="BR1" activePane="topRight" state="frozen"/>
      <selection activeCell="B8" sqref="B8"/>
      <selection pane="topRight" activeCell="B8" sqref="B8"/>
    </sheetView>
  </sheetViews>
  <sheetFormatPr defaultColWidth="12.5546875" defaultRowHeight="15" x14ac:dyDescent="0.25"/>
  <cols>
    <col min="1" max="1" width="23" style="413" bestFit="1" customWidth="1"/>
    <col min="2" max="2" width="75.5546875" style="413" customWidth="1"/>
    <col min="3" max="3" width="25.5546875" style="413" customWidth="1"/>
    <col min="4" max="75" width="12.5546875" style="257" customWidth="1"/>
    <col min="76" max="76" width="12.5546875" style="417" customWidth="1"/>
    <col min="77" max="84" width="12.5546875" style="417"/>
    <col min="85" max="85" width="12.109375" style="417" customWidth="1"/>
    <col min="86" max="86" width="11.5546875" style="417" customWidth="1"/>
    <col min="87" max="16384" width="12.5546875" style="417"/>
  </cols>
  <sheetData>
    <row r="1" spans="1:86" s="414" customFormat="1" ht="25.5" customHeight="1" thickBot="1" x14ac:dyDescent="0.3">
      <c r="A1" s="42" t="s">
        <v>47</v>
      </c>
      <c r="B1" s="141" t="s">
        <v>224</v>
      </c>
      <c r="C1" s="142"/>
      <c r="D1" s="412"/>
      <c r="E1" s="412"/>
      <c r="F1" s="412"/>
      <c r="G1" s="412"/>
      <c r="H1" s="412"/>
      <c r="I1" s="412"/>
      <c r="J1" s="412"/>
      <c r="K1" s="412"/>
      <c r="L1" s="412"/>
      <c r="M1" s="412"/>
      <c r="N1" s="412"/>
      <c r="O1" s="412"/>
      <c r="P1" s="412"/>
      <c r="Q1" s="412"/>
      <c r="R1" s="412"/>
      <c r="S1" s="412"/>
      <c r="T1" s="412"/>
      <c r="U1" s="412"/>
      <c r="V1" s="412"/>
      <c r="W1" s="412"/>
      <c r="X1" s="412"/>
      <c r="Y1" s="412"/>
      <c r="Z1" s="412"/>
      <c r="AA1" s="412"/>
      <c r="AB1" s="412"/>
      <c r="AC1" s="412"/>
      <c r="AD1" s="412"/>
      <c r="AE1" s="412"/>
      <c r="AF1" s="412"/>
      <c r="AG1" s="412"/>
      <c r="AH1" s="412"/>
      <c r="AI1" s="412"/>
      <c r="AJ1" s="412"/>
      <c r="AK1" s="412"/>
      <c r="AL1" s="412"/>
      <c r="AM1" s="412"/>
      <c r="AN1" s="412"/>
      <c r="AO1" s="412"/>
      <c r="AP1" s="412"/>
      <c r="AQ1" s="412"/>
      <c r="AR1" s="412"/>
      <c r="AS1" s="412"/>
      <c r="AT1" s="412"/>
      <c r="AU1" s="412"/>
      <c r="AV1" s="412"/>
      <c r="AW1" s="412"/>
      <c r="AX1" s="412"/>
      <c r="AY1" s="412"/>
      <c r="AZ1" s="412"/>
      <c r="BA1" s="412"/>
      <c r="BB1" s="412"/>
      <c r="BC1" s="412"/>
      <c r="BD1" s="412"/>
      <c r="BE1" s="412"/>
      <c r="BF1" s="412"/>
      <c r="BG1" s="412"/>
      <c r="BH1" s="412"/>
      <c r="BI1" s="412"/>
      <c r="BJ1" s="412"/>
      <c r="BK1" s="412"/>
      <c r="BL1" s="412"/>
      <c r="BM1" s="412"/>
      <c r="BN1" s="412"/>
      <c r="BO1" s="412"/>
      <c r="BP1" s="412"/>
      <c r="BQ1" s="412"/>
      <c r="BR1" s="412"/>
      <c r="BS1" s="412"/>
      <c r="BT1" s="412"/>
      <c r="BU1" s="412"/>
      <c r="BV1" s="485"/>
      <c r="BW1" s="485"/>
      <c r="BX1" s="485"/>
    </row>
    <row r="2" spans="1:86" ht="15.6" x14ac:dyDescent="0.3">
      <c r="A2" s="17" t="s">
        <v>48</v>
      </c>
      <c r="B2" s="46" t="s">
        <v>987</v>
      </c>
      <c r="C2" s="508"/>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5.6" x14ac:dyDescent="0.3">
      <c r="A3" s="144">
        <v>2026</v>
      </c>
      <c r="B3" s="418" t="s">
        <v>374</v>
      </c>
      <c r="C3" s="473"/>
      <c r="D3" s="323" t="s">
        <v>263</v>
      </c>
      <c r="E3" s="323" t="s">
        <v>263</v>
      </c>
      <c r="F3" s="323" t="s">
        <v>263</v>
      </c>
      <c r="G3" s="323" t="s">
        <v>263</v>
      </c>
      <c r="H3" s="323" t="s">
        <v>263</v>
      </c>
      <c r="I3" s="323" t="s">
        <v>263</v>
      </c>
      <c r="J3" s="323" t="s">
        <v>263</v>
      </c>
      <c r="K3" s="323" t="s">
        <v>263</v>
      </c>
      <c r="L3" s="323" t="s">
        <v>263</v>
      </c>
      <c r="M3" s="323" t="s">
        <v>263</v>
      </c>
      <c r="N3" s="323" t="s">
        <v>263</v>
      </c>
      <c r="O3" s="323" t="s">
        <v>263</v>
      </c>
      <c r="P3" s="323" t="s">
        <v>263</v>
      </c>
      <c r="Q3" s="323" t="s">
        <v>263</v>
      </c>
      <c r="R3" s="323" t="s">
        <v>263</v>
      </c>
      <c r="S3" s="323" t="s">
        <v>263</v>
      </c>
      <c r="T3" s="323" t="s">
        <v>263</v>
      </c>
      <c r="U3" s="323" t="s">
        <v>263</v>
      </c>
      <c r="V3" s="323" t="s">
        <v>263</v>
      </c>
      <c r="W3" s="323" t="s">
        <v>263</v>
      </c>
      <c r="X3" s="323" t="s">
        <v>263</v>
      </c>
      <c r="Y3" s="323" t="s">
        <v>263</v>
      </c>
      <c r="Z3" s="323" t="s">
        <v>263</v>
      </c>
      <c r="AA3" s="323" t="s">
        <v>263</v>
      </c>
      <c r="AB3" s="323" t="s">
        <v>263</v>
      </c>
      <c r="AC3" s="323" t="s">
        <v>263</v>
      </c>
      <c r="AD3" s="323" t="s">
        <v>263</v>
      </c>
      <c r="AE3" s="323" t="s">
        <v>263</v>
      </c>
      <c r="AF3" s="323" t="s">
        <v>263</v>
      </c>
      <c r="AG3" s="323" t="s">
        <v>263</v>
      </c>
      <c r="AH3" s="323" t="s">
        <v>263</v>
      </c>
      <c r="AI3" s="323" t="s">
        <v>263</v>
      </c>
      <c r="AJ3" s="323" t="s">
        <v>263</v>
      </c>
      <c r="AK3" s="323" t="s">
        <v>263</v>
      </c>
      <c r="AL3" s="323" t="s">
        <v>263</v>
      </c>
      <c r="AM3" s="323" t="s">
        <v>263</v>
      </c>
      <c r="AN3" s="323" t="s">
        <v>263</v>
      </c>
      <c r="AO3" s="323" t="s">
        <v>263</v>
      </c>
      <c r="AP3" s="323" t="s">
        <v>263</v>
      </c>
      <c r="AQ3" s="323" t="s">
        <v>263</v>
      </c>
      <c r="AR3" s="323" t="s">
        <v>263</v>
      </c>
      <c r="AS3" s="323" t="s">
        <v>263</v>
      </c>
      <c r="AT3" s="323" t="s">
        <v>263</v>
      </c>
      <c r="AU3" s="323" t="s">
        <v>263</v>
      </c>
      <c r="AV3" s="323" t="s">
        <v>263</v>
      </c>
      <c r="AW3" s="323" t="s">
        <v>263</v>
      </c>
      <c r="AX3" s="323" t="s">
        <v>263</v>
      </c>
      <c r="AY3" s="323" t="s">
        <v>263</v>
      </c>
      <c r="AZ3" s="323" t="s">
        <v>263</v>
      </c>
      <c r="BA3" s="323" t="s">
        <v>263</v>
      </c>
      <c r="BB3" s="323" t="s">
        <v>263</v>
      </c>
      <c r="BC3" s="323" t="s">
        <v>263</v>
      </c>
      <c r="BD3" s="323" t="s">
        <v>263</v>
      </c>
      <c r="BE3" s="323" t="s">
        <v>263</v>
      </c>
      <c r="BF3" s="323" t="s">
        <v>263</v>
      </c>
      <c r="BG3" s="323" t="s">
        <v>263</v>
      </c>
      <c r="BH3" s="323" t="s">
        <v>263</v>
      </c>
      <c r="BI3" s="323" t="s">
        <v>263</v>
      </c>
      <c r="BJ3" s="323" t="s">
        <v>263</v>
      </c>
      <c r="BK3" s="323" t="s">
        <v>263</v>
      </c>
      <c r="BL3" s="323" t="s">
        <v>263</v>
      </c>
      <c r="BM3" s="323" t="s">
        <v>263</v>
      </c>
      <c r="BN3" s="323" t="s">
        <v>263</v>
      </c>
      <c r="BO3" s="323" t="s">
        <v>263</v>
      </c>
      <c r="BP3" s="323" t="s">
        <v>263</v>
      </c>
      <c r="BQ3" s="323" t="s">
        <v>263</v>
      </c>
      <c r="BR3" s="323" t="s">
        <v>263</v>
      </c>
      <c r="BS3" s="323" t="s">
        <v>263</v>
      </c>
      <c r="BT3" s="323" t="s">
        <v>263</v>
      </c>
      <c r="BU3" s="323" t="s">
        <v>263</v>
      </c>
      <c r="BV3" s="323" t="s">
        <v>263</v>
      </c>
      <c r="BW3" s="323" t="s">
        <v>263</v>
      </c>
      <c r="BX3" s="323" t="s">
        <v>263</v>
      </c>
      <c r="BY3" s="323" t="s">
        <v>263</v>
      </c>
      <c r="BZ3" s="323" t="s">
        <v>263</v>
      </c>
      <c r="CA3" s="323" t="s">
        <v>263</v>
      </c>
      <c r="CB3" s="323" t="s">
        <v>263</v>
      </c>
      <c r="CC3" s="323" t="s">
        <v>264</v>
      </c>
      <c r="CD3" s="323" t="s">
        <v>264</v>
      </c>
      <c r="CE3" s="323" t="s">
        <v>264</v>
      </c>
      <c r="CF3" s="323" t="s">
        <v>264</v>
      </c>
      <c r="CG3" s="323" t="s">
        <v>264</v>
      </c>
      <c r="CH3" s="324" t="s">
        <v>264</v>
      </c>
    </row>
    <row r="4" spans="1:86" s="287" customFormat="1" ht="24" customHeight="1" x14ac:dyDescent="0.3">
      <c r="A4" s="128"/>
      <c r="B4" s="123" t="s">
        <v>276</v>
      </c>
      <c r="C4" s="519"/>
      <c r="D4" s="309">
        <f t="shared" ref="D4:BC4" si="0">SUM(D6,D5,D11,D12)</f>
        <v>15.2</v>
      </c>
      <c r="E4" s="309">
        <f t="shared" si="0"/>
        <v>19.2</v>
      </c>
      <c r="F4" s="309">
        <f t="shared" si="0"/>
        <v>17</v>
      </c>
      <c r="G4" s="309">
        <f t="shared" si="0"/>
        <v>14.8</v>
      </c>
      <c r="H4" s="309">
        <f t="shared" si="0"/>
        <v>26.8</v>
      </c>
      <c r="I4" s="309">
        <f t="shared" si="0"/>
        <v>22.2</v>
      </c>
      <c r="J4" s="309">
        <f t="shared" si="0"/>
        <v>15.7</v>
      </c>
      <c r="K4" s="309">
        <f t="shared" si="0"/>
        <v>15.7</v>
      </c>
      <c r="L4" s="309">
        <f t="shared" si="0"/>
        <v>20.9</v>
      </c>
      <c r="M4" s="309">
        <f t="shared" si="0"/>
        <v>25.4</v>
      </c>
      <c r="N4" s="309">
        <f t="shared" si="0"/>
        <v>49.4</v>
      </c>
      <c r="O4" s="309">
        <f t="shared" si="0"/>
        <v>41.9</v>
      </c>
      <c r="P4" s="309">
        <f t="shared" si="0"/>
        <v>30.2</v>
      </c>
      <c r="Q4" s="309">
        <f t="shared" si="0"/>
        <v>36.299999999999997</v>
      </c>
      <c r="R4" s="309">
        <f t="shared" si="0"/>
        <v>64.5</v>
      </c>
      <c r="S4" s="309">
        <f t="shared" si="0"/>
        <v>64.599999999999994</v>
      </c>
      <c r="T4" s="309">
        <f t="shared" si="0"/>
        <v>44.9</v>
      </c>
      <c r="U4" s="309">
        <f t="shared" si="0"/>
        <v>49.2</v>
      </c>
      <c r="V4" s="309">
        <f t="shared" si="0"/>
        <v>78.3</v>
      </c>
      <c r="W4" s="309">
        <f t="shared" si="0"/>
        <v>121.7</v>
      </c>
      <c r="X4" s="309">
        <f t="shared" si="0"/>
        <v>123.3</v>
      </c>
      <c r="Y4" s="309">
        <f t="shared" si="0"/>
        <v>127.1</v>
      </c>
      <c r="Z4" s="309">
        <f t="shared" si="0"/>
        <v>150.4</v>
      </c>
      <c r="AA4" s="309">
        <f t="shared" si="0"/>
        <v>239.4</v>
      </c>
      <c r="AB4" s="309">
        <f t="shared" si="0"/>
        <v>209.1</v>
      </c>
      <c r="AC4" s="309">
        <f t="shared" si="0"/>
        <v>174.09</v>
      </c>
      <c r="AD4" s="309">
        <f t="shared" si="0"/>
        <v>214.12200000000001</v>
      </c>
      <c r="AE4" s="309">
        <f t="shared" si="0"/>
        <v>454.38499999999999</v>
      </c>
      <c r="AF4" s="309">
        <f t="shared" si="0"/>
        <v>558.846</v>
      </c>
      <c r="AG4" s="309">
        <f t="shared" si="0"/>
        <v>628.82600000000002</v>
      </c>
      <c r="AH4" s="309">
        <f t="shared" si="0"/>
        <v>1147</v>
      </c>
      <c r="AI4" s="309">
        <f t="shared" si="0"/>
        <v>1176</v>
      </c>
      <c r="AJ4" s="309">
        <f t="shared" si="0"/>
        <v>2074</v>
      </c>
      <c r="AK4" s="309">
        <f t="shared" si="0"/>
        <v>3214.04</v>
      </c>
      <c r="AL4" s="309">
        <f t="shared" si="0"/>
        <v>4067</v>
      </c>
      <c r="AM4" s="309">
        <f t="shared" si="0"/>
        <v>4754</v>
      </c>
      <c r="AN4" s="309">
        <f t="shared" si="0"/>
        <v>5308</v>
      </c>
      <c r="AO4" s="309">
        <f t="shared" si="0"/>
        <v>5803</v>
      </c>
      <c r="AP4" s="309">
        <f t="shared" si="0"/>
        <v>6070</v>
      </c>
      <c r="AQ4" s="309">
        <f t="shared" si="0"/>
        <v>5452.9279999999999</v>
      </c>
      <c r="AR4" s="309">
        <f t="shared" si="0"/>
        <v>4151.7449999999999</v>
      </c>
      <c r="AS4" s="309">
        <f t="shared" si="0"/>
        <v>3364.41</v>
      </c>
      <c r="AT4" s="309">
        <f t="shared" si="0"/>
        <v>3810.3180000000002</v>
      </c>
      <c r="AU4" s="309">
        <f t="shared" si="0"/>
        <v>5803.8150000000005</v>
      </c>
      <c r="AV4" s="309">
        <f t="shared" si="0"/>
        <v>7139.1579999999994</v>
      </c>
      <c r="AW4" s="309">
        <f t="shared" si="0"/>
        <v>7388.7640000000001</v>
      </c>
      <c r="AX4" s="309">
        <f t="shared" si="0"/>
        <v>6482.4830000000002</v>
      </c>
      <c r="AY4" s="309">
        <f t="shared" si="0"/>
        <v>5924.8270000000002</v>
      </c>
      <c r="AZ4" s="309">
        <f t="shared" si="0"/>
        <v>5112.2209999999995</v>
      </c>
      <c r="BA4" s="309">
        <f t="shared" si="0"/>
        <v>3893.4660000000003</v>
      </c>
      <c r="BB4" s="309">
        <f t="shared" si="0"/>
        <v>3557.6930000000002</v>
      </c>
      <c r="BC4" s="309">
        <f t="shared" si="0"/>
        <v>3255.0860000000002</v>
      </c>
      <c r="BD4" s="309">
        <f>SUM(BD6,BD5,BD11,BD12)</f>
        <v>2882.2200000000003</v>
      </c>
      <c r="BE4" s="309">
        <f t="shared" ref="BE4:CE4" si="1">SUM(BE6,BE5,BE11,BE12)</f>
        <v>2605.5709014073173</v>
      </c>
      <c r="BF4" s="309">
        <f t="shared" si="1"/>
        <v>2624.1158686900003</v>
      </c>
      <c r="BG4" s="309">
        <f t="shared" si="1"/>
        <v>2559.18840136366</v>
      </c>
      <c r="BH4" s="309">
        <f t="shared" si="1"/>
        <v>2204.4830000000002</v>
      </c>
      <c r="BI4" s="309">
        <f t="shared" si="1"/>
        <v>2311.2043118300003</v>
      </c>
      <c r="BJ4" s="309">
        <f t="shared" si="1"/>
        <v>2439.7983671900001</v>
      </c>
      <c r="BK4" s="309">
        <f t="shared" si="1"/>
        <v>2241.4881393452138</v>
      </c>
      <c r="BL4" s="309">
        <f t="shared" si="1"/>
        <v>2856.8277160099997</v>
      </c>
      <c r="BM4" s="309">
        <f t="shared" si="1"/>
        <v>4684.0175697100003</v>
      </c>
      <c r="BN4" s="309">
        <f t="shared" si="1"/>
        <v>4473.4852258236315</v>
      </c>
      <c r="BO4" s="309">
        <f t="shared" si="1"/>
        <v>4933.9849943699983</v>
      </c>
      <c r="BP4" s="309">
        <f t="shared" si="1"/>
        <v>5169.8070100499999</v>
      </c>
      <c r="BQ4" s="309">
        <f t="shared" si="1"/>
        <v>4343.1032952005953</v>
      </c>
      <c r="BR4" s="309">
        <f t="shared" si="1"/>
        <v>3115.6820602665048</v>
      </c>
      <c r="BS4" s="309">
        <f t="shared" si="1"/>
        <v>2770.6253516329502</v>
      </c>
      <c r="BT4" s="309">
        <f t="shared" si="1"/>
        <v>2768.845619016316</v>
      </c>
      <c r="BU4" s="309">
        <f t="shared" si="1"/>
        <v>2992.6764336050683</v>
      </c>
      <c r="BV4" s="309">
        <f t="shared" si="1"/>
        <v>3263.5700632435692</v>
      </c>
      <c r="BW4" s="309">
        <f t="shared" si="1"/>
        <v>3741.323402660983</v>
      </c>
      <c r="BX4" s="309">
        <f t="shared" si="1"/>
        <v>17599.348016054006</v>
      </c>
      <c r="BY4" s="309">
        <f t="shared" si="1"/>
        <v>13453.214799742273</v>
      </c>
      <c r="BZ4" s="309">
        <f t="shared" si="1"/>
        <v>10165.742269611997</v>
      </c>
      <c r="CA4" s="309">
        <f t="shared" si="1"/>
        <v>11442.833503513495</v>
      </c>
      <c r="CB4" s="309">
        <f t="shared" si="1"/>
        <v>13639.557139180777</v>
      </c>
      <c r="CC4" s="309">
        <f t="shared" si="1"/>
        <v>13155.837758173471</v>
      </c>
      <c r="CD4" s="309">
        <f t="shared" si="1"/>
        <v>16304.951991528442</v>
      </c>
      <c r="CE4" s="309">
        <f t="shared" si="1"/>
        <v>15116.37844824994</v>
      </c>
      <c r="CF4" s="309">
        <f>SUM(CF6,CF5,CF11,CF12)</f>
        <v>13626.807395033979</v>
      </c>
      <c r="CG4" s="422">
        <f>SUM(CG6,CG5,CG11,CG12)</f>
        <v>13281.701396243789</v>
      </c>
      <c r="CH4" s="423">
        <f>SUM(CH6,CH5,CH11,CH12)</f>
        <v>13700.641383240569</v>
      </c>
    </row>
    <row r="5" spans="1:86" ht="26.25" customHeight="1" x14ac:dyDescent="0.25">
      <c r="A5" s="433"/>
      <c r="B5" s="72" t="s">
        <v>988</v>
      </c>
      <c r="C5" s="286"/>
      <c r="D5" s="234">
        <f>'Income Support'!D23</f>
        <v>0</v>
      </c>
      <c r="E5" s="234">
        <f>'Income Support'!E23</f>
        <v>0</v>
      </c>
      <c r="F5" s="234">
        <f>'Income Support'!F23</f>
        <v>0</v>
      </c>
      <c r="G5" s="234">
        <f>'Income Support'!G23</f>
        <v>0</v>
      </c>
      <c r="H5" s="234">
        <f>'Income Support'!H23</f>
        <v>0</v>
      </c>
      <c r="I5" s="234">
        <f>'Income Support'!I23</f>
        <v>0</v>
      </c>
      <c r="J5" s="234">
        <f>'Income Support'!J23</f>
        <v>0</v>
      </c>
      <c r="K5" s="234">
        <f>'Income Support'!K23</f>
        <v>0</v>
      </c>
      <c r="L5" s="234">
        <f>'Income Support'!L23</f>
        <v>0</v>
      </c>
      <c r="M5" s="234">
        <f>'Income Support'!M23</f>
        <v>0</v>
      </c>
      <c r="N5" s="234">
        <f>'Income Support'!N23</f>
        <v>0</v>
      </c>
      <c r="O5" s="234">
        <f>'Income Support'!O23</f>
        <v>0</v>
      </c>
      <c r="P5" s="234">
        <f>'Income Support'!P23</f>
        <v>0</v>
      </c>
      <c r="Q5" s="234">
        <f>'Income Support'!Q23</f>
        <v>0</v>
      </c>
      <c r="R5" s="234">
        <f>'Income Support'!R23</f>
        <v>0</v>
      </c>
      <c r="S5" s="234">
        <f>'Income Support'!S23</f>
        <v>0</v>
      </c>
      <c r="T5" s="234">
        <f>'Income Support'!T23</f>
        <v>0</v>
      </c>
      <c r="U5" s="234">
        <f>'Income Support'!U23</f>
        <v>0</v>
      </c>
      <c r="V5" s="234">
        <f>'Income Support'!V23</f>
        <v>0</v>
      </c>
      <c r="W5" s="234">
        <f>'Income Support'!W23</f>
        <v>0</v>
      </c>
      <c r="X5" s="234">
        <f>'Income Support'!X23</f>
        <v>0</v>
      </c>
      <c r="Y5" s="234">
        <f>'Income Support'!Y23</f>
        <v>0</v>
      </c>
      <c r="Z5" s="234">
        <f>'Income Support'!Z23</f>
        <v>0</v>
      </c>
      <c r="AA5" s="234">
        <f>'Income Support'!AA23</f>
        <v>0</v>
      </c>
      <c r="AB5" s="234">
        <f>'Income Support'!AB23</f>
        <v>0</v>
      </c>
      <c r="AC5" s="234">
        <f>'Income Support'!AC23</f>
        <v>0</v>
      </c>
      <c r="AD5" s="234">
        <f>'Income Support'!AD23</f>
        <v>0</v>
      </c>
      <c r="AE5" s="234">
        <f>'Income Support'!AE23</f>
        <v>0</v>
      </c>
      <c r="AF5" s="234">
        <f>'Income Support'!AF23</f>
        <v>0</v>
      </c>
      <c r="AG5" s="234">
        <f>'Income Support'!AG23</f>
        <v>0</v>
      </c>
      <c r="AH5" s="234">
        <f>'Income Support'!AH23</f>
        <v>515</v>
      </c>
      <c r="AI5" s="234">
        <f>'Income Support'!AI23</f>
        <v>523</v>
      </c>
      <c r="AJ5" s="234">
        <f>'Income Support'!AJ23</f>
        <v>794</v>
      </c>
      <c r="AK5" s="234">
        <f>'Income Support'!AK23</f>
        <v>1512.04</v>
      </c>
      <c r="AL5" s="234">
        <f>'Income Support'!AL23</f>
        <v>2567</v>
      </c>
      <c r="AM5" s="234">
        <f>'Income Support'!AM23</f>
        <v>3257</v>
      </c>
      <c r="AN5" s="234">
        <f>'Income Support'!AN23</f>
        <v>3730</v>
      </c>
      <c r="AO5" s="234">
        <f>'Income Support'!AO23</f>
        <v>4214</v>
      </c>
      <c r="AP5" s="234">
        <f>'Income Support'!AP23</f>
        <v>4336</v>
      </c>
      <c r="AQ5" s="234">
        <f>'Income Support'!AQ23</f>
        <v>3985</v>
      </c>
      <c r="AR5" s="234">
        <f>'Income Support'!AR23</f>
        <v>3045</v>
      </c>
      <c r="AS5" s="234">
        <f>'Income Support'!AS23</f>
        <v>2631</v>
      </c>
      <c r="AT5" s="234">
        <f>'Income Support'!AT23</f>
        <v>2940.4780000000001</v>
      </c>
      <c r="AU5" s="234">
        <f>'Income Support'!AU23</f>
        <v>4200</v>
      </c>
      <c r="AV5" s="234">
        <f>'Income Support'!AV23</f>
        <v>5379</v>
      </c>
      <c r="AW5" s="234">
        <f>'Income Support'!AW23</f>
        <v>5737</v>
      </c>
      <c r="AX5" s="234">
        <f>'Income Support'!AX23</f>
        <v>5183</v>
      </c>
      <c r="AY5" s="234">
        <f>'Income Support'!AY23</f>
        <v>4823</v>
      </c>
      <c r="AZ5" s="234">
        <f>'Income Support'!AZ23</f>
        <v>2359</v>
      </c>
      <c r="BA5" s="234">
        <f>'Income Support'!BA23</f>
        <v>0</v>
      </c>
      <c r="BB5" s="234">
        <f>'Income Support'!BB23</f>
        <v>0</v>
      </c>
      <c r="BC5" s="234">
        <f>'Income Support'!BC23</f>
        <v>0</v>
      </c>
      <c r="BD5" s="234">
        <f>'Income Support'!BD23</f>
        <v>0</v>
      </c>
      <c r="BE5" s="234">
        <f>'Income Support'!BE23</f>
        <v>0</v>
      </c>
      <c r="BF5" s="234">
        <f>'Income Support'!BF23</f>
        <v>0</v>
      </c>
      <c r="BG5" s="234">
        <f>'Income Support'!BG23</f>
        <v>0</v>
      </c>
      <c r="BH5" s="234">
        <f>'Income Support'!BH23</f>
        <v>0</v>
      </c>
      <c r="BI5" s="234">
        <f>'Income Support'!BI23</f>
        <v>0</v>
      </c>
      <c r="BJ5" s="234">
        <f>'Income Support'!BJ23</f>
        <v>0</v>
      </c>
      <c r="BK5" s="234">
        <f>'Income Support'!BK23</f>
        <v>0</v>
      </c>
      <c r="BL5" s="234">
        <f>'Income Support'!BL23</f>
        <v>0</v>
      </c>
      <c r="BM5" s="234">
        <f>'Income Support'!BM23</f>
        <v>0</v>
      </c>
      <c r="BN5" s="234">
        <f>'Income Support'!BN23</f>
        <v>0</v>
      </c>
      <c r="BO5" s="234">
        <f>'Income Support'!BO23</f>
        <v>0</v>
      </c>
      <c r="BP5" s="234">
        <f>'Income Support'!BP23</f>
        <v>0</v>
      </c>
      <c r="BQ5" s="234">
        <f>'Income Support'!BQ23</f>
        <v>0</v>
      </c>
      <c r="BR5" s="234">
        <f>'Income Support'!BR23</f>
        <v>0</v>
      </c>
      <c r="BS5" s="234">
        <f>'Income Support'!BS23</f>
        <v>0</v>
      </c>
      <c r="BT5" s="234">
        <f>'Income Support'!BT23</f>
        <v>0</v>
      </c>
      <c r="BU5" s="234">
        <f>'Income Support'!BU23</f>
        <v>0</v>
      </c>
      <c r="BV5" s="234">
        <f>'Income Support'!BV23</f>
        <v>0</v>
      </c>
      <c r="BW5" s="234">
        <f>'Income Support'!BW23</f>
        <v>0</v>
      </c>
      <c r="BX5" s="234">
        <f>'Income Support'!BX23</f>
        <v>0</v>
      </c>
      <c r="BY5" s="234">
        <f>'Income Support'!BY23</f>
        <v>0</v>
      </c>
      <c r="BZ5" s="234">
        <f>'Income Support'!BZ23</f>
        <v>0</v>
      </c>
      <c r="CA5" s="234">
        <f>'Income Support'!CA23</f>
        <v>0</v>
      </c>
      <c r="CB5" s="234">
        <f>'Income Support'!CB23</f>
        <v>0</v>
      </c>
      <c r="CC5" s="234">
        <f>'Income Support'!CC23</f>
        <v>0</v>
      </c>
      <c r="CD5" s="234">
        <f>'Income Support'!CD23</f>
        <v>0</v>
      </c>
      <c r="CE5" s="234">
        <f>'Income Support'!CE23</f>
        <v>0</v>
      </c>
      <c r="CF5" s="234">
        <f>'Income Support'!CF23</f>
        <v>0</v>
      </c>
      <c r="CG5" s="234">
        <f>'Income Support'!CG23</f>
        <v>0</v>
      </c>
      <c r="CH5" s="258">
        <f>'Income Support'!CH23</f>
        <v>0</v>
      </c>
    </row>
    <row r="6" spans="1:86" ht="26.25" customHeight="1" x14ac:dyDescent="0.25">
      <c r="A6" s="433"/>
      <c r="B6" s="72" t="s">
        <v>989</v>
      </c>
      <c r="C6" s="51"/>
      <c r="D6" s="234">
        <f t="shared" ref="D6:BO6" si="2">SUM(D7,D8)</f>
        <v>0</v>
      </c>
      <c r="E6" s="234">
        <f t="shared" si="2"/>
        <v>0</v>
      </c>
      <c r="F6" s="234">
        <f t="shared" si="2"/>
        <v>0</v>
      </c>
      <c r="G6" s="234">
        <f t="shared" si="2"/>
        <v>0</v>
      </c>
      <c r="H6" s="234">
        <f t="shared" si="2"/>
        <v>0</v>
      </c>
      <c r="I6" s="234">
        <f t="shared" si="2"/>
        <v>0</v>
      </c>
      <c r="J6" s="234">
        <f t="shared" si="2"/>
        <v>0</v>
      </c>
      <c r="K6" s="234">
        <f t="shared" si="2"/>
        <v>0</v>
      </c>
      <c r="L6" s="234">
        <f t="shared" si="2"/>
        <v>0</v>
      </c>
      <c r="M6" s="234">
        <f t="shared" si="2"/>
        <v>0</v>
      </c>
      <c r="N6" s="234">
        <f t="shared" si="2"/>
        <v>0</v>
      </c>
      <c r="O6" s="234">
        <f t="shared" si="2"/>
        <v>0</v>
      </c>
      <c r="P6" s="234">
        <f t="shared" si="2"/>
        <v>0</v>
      </c>
      <c r="Q6" s="234">
        <f t="shared" si="2"/>
        <v>0</v>
      </c>
      <c r="R6" s="234">
        <f t="shared" si="2"/>
        <v>0</v>
      </c>
      <c r="S6" s="234">
        <f t="shared" si="2"/>
        <v>0</v>
      </c>
      <c r="T6" s="234">
        <f t="shared" si="2"/>
        <v>0</v>
      </c>
      <c r="U6" s="234">
        <f t="shared" si="2"/>
        <v>0</v>
      </c>
      <c r="V6" s="234">
        <f t="shared" si="2"/>
        <v>0</v>
      </c>
      <c r="W6" s="234">
        <f t="shared" si="2"/>
        <v>0</v>
      </c>
      <c r="X6" s="234">
        <f t="shared" si="2"/>
        <v>0</v>
      </c>
      <c r="Y6" s="234">
        <f t="shared" si="2"/>
        <v>0</v>
      </c>
      <c r="Z6" s="234">
        <f t="shared" si="2"/>
        <v>0</v>
      </c>
      <c r="AA6" s="234">
        <f t="shared" si="2"/>
        <v>0</v>
      </c>
      <c r="AB6" s="234">
        <f t="shared" si="2"/>
        <v>0</v>
      </c>
      <c r="AC6" s="234">
        <f t="shared" si="2"/>
        <v>0</v>
      </c>
      <c r="AD6" s="234">
        <f t="shared" si="2"/>
        <v>0</v>
      </c>
      <c r="AE6" s="234">
        <f t="shared" si="2"/>
        <v>0</v>
      </c>
      <c r="AF6" s="234">
        <f t="shared" si="2"/>
        <v>0</v>
      </c>
      <c r="AG6" s="234">
        <f t="shared" si="2"/>
        <v>0</v>
      </c>
      <c r="AH6" s="234">
        <f t="shared" si="2"/>
        <v>0</v>
      </c>
      <c r="AI6" s="234">
        <f t="shared" si="2"/>
        <v>0</v>
      </c>
      <c r="AJ6" s="234">
        <f t="shared" si="2"/>
        <v>0</v>
      </c>
      <c r="AK6" s="234">
        <f t="shared" si="2"/>
        <v>0</v>
      </c>
      <c r="AL6" s="234">
        <f t="shared" si="2"/>
        <v>0</v>
      </c>
      <c r="AM6" s="234">
        <f t="shared" si="2"/>
        <v>0</v>
      </c>
      <c r="AN6" s="234">
        <f t="shared" si="2"/>
        <v>0</v>
      </c>
      <c r="AO6" s="234">
        <f t="shared" si="2"/>
        <v>0</v>
      </c>
      <c r="AP6" s="234">
        <f t="shared" si="2"/>
        <v>0</v>
      </c>
      <c r="AQ6" s="234">
        <f t="shared" si="2"/>
        <v>0</v>
      </c>
      <c r="AR6" s="234">
        <f t="shared" si="2"/>
        <v>0</v>
      </c>
      <c r="AS6" s="234">
        <f t="shared" si="2"/>
        <v>0</v>
      </c>
      <c r="AT6" s="234">
        <f t="shared" si="2"/>
        <v>0</v>
      </c>
      <c r="AU6" s="234">
        <f t="shared" si="2"/>
        <v>0</v>
      </c>
      <c r="AV6" s="234">
        <f t="shared" si="2"/>
        <v>0</v>
      </c>
      <c r="AW6" s="234">
        <f t="shared" si="2"/>
        <v>0</v>
      </c>
      <c r="AX6" s="234">
        <f t="shared" si="2"/>
        <v>0</v>
      </c>
      <c r="AY6" s="234">
        <f t="shared" si="2"/>
        <v>0</v>
      </c>
      <c r="AZ6" s="234">
        <f t="shared" si="2"/>
        <v>2165.9229999999998</v>
      </c>
      <c r="BA6" s="234">
        <f t="shared" si="2"/>
        <v>3893.4660000000003</v>
      </c>
      <c r="BB6" s="234">
        <f t="shared" si="2"/>
        <v>3557.6930000000002</v>
      </c>
      <c r="BC6" s="234">
        <f t="shared" si="2"/>
        <v>3255.0860000000002</v>
      </c>
      <c r="BD6" s="234">
        <f t="shared" si="2"/>
        <v>2882.2200000000003</v>
      </c>
      <c r="BE6" s="234">
        <f t="shared" si="2"/>
        <v>2605.5709014073173</v>
      </c>
      <c r="BF6" s="234">
        <f t="shared" si="2"/>
        <v>2624.1158686900003</v>
      </c>
      <c r="BG6" s="234">
        <f t="shared" si="2"/>
        <v>2559.18840136366</v>
      </c>
      <c r="BH6" s="234">
        <f t="shared" si="2"/>
        <v>2204.4830000000002</v>
      </c>
      <c r="BI6" s="234">
        <f t="shared" si="2"/>
        <v>2311.2043118300003</v>
      </c>
      <c r="BJ6" s="234">
        <f t="shared" si="2"/>
        <v>2439.7983671900001</v>
      </c>
      <c r="BK6" s="234">
        <f t="shared" si="2"/>
        <v>2241.4881393452138</v>
      </c>
      <c r="BL6" s="234">
        <f t="shared" si="2"/>
        <v>2856.8277160099997</v>
      </c>
      <c r="BM6" s="234">
        <f t="shared" si="2"/>
        <v>4684.0175697100003</v>
      </c>
      <c r="BN6" s="234">
        <f t="shared" si="2"/>
        <v>4473.4852258236315</v>
      </c>
      <c r="BO6" s="234">
        <f t="shared" si="2"/>
        <v>4933.9849943699983</v>
      </c>
      <c r="BP6" s="234">
        <f t="shared" ref="BP6:CE6" si="3">SUM(BP7,BP8)</f>
        <v>5169.8070100499999</v>
      </c>
      <c r="BQ6" s="234">
        <f t="shared" si="3"/>
        <v>4338.0295486261903</v>
      </c>
      <c r="BR6" s="234">
        <f t="shared" si="3"/>
        <v>3065.0410876799992</v>
      </c>
      <c r="BS6" s="234">
        <f t="shared" si="3"/>
        <v>2313.51601579</v>
      </c>
      <c r="BT6" s="234">
        <f t="shared" si="3"/>
        <v>1875.4784224599998</v>
      </c>
      <c r="BU6" s="234">
        <f t="shared" si="3"/>
        <v>1666.9844684099987</v>
      </c>
      <c r="BV6" s="234">
        <f t="shared" si="3"/>
        <v>1298.7940379299998</v>
      </c>
      <c r="BW6" s="234">
        <f t="shared" si="3"/>
        <v>713.74196914999993</v>
      </c>
      <c r="BX6" s="234">
        <f t="shared" si="3"/>
        <v>1046.07227354</v>
      </c>
      <c r="BY6" s="234">
        <f t="shared" si="3"/>
        <v>490.16215240000008</v>
      </c>
      <c r="BZ6" s="234">
        <f t="shared" si="3"/>
        <v>333.5005683</v>
      </c>
      <c r="CA6" s="234">
        <f t="shared" si="3"/>
        <v>313.29334463999993</v>
      </c>
      <c r="CB6" s="234">
        <f t="shared" si="3"/>
        <v>313.41159342999993</v>
      </c>
      <c r="CC6" s="234">
        <f t="shared" si="3"/>
        <v>280.28863010772807</v>
      </c>
      <c r="CD6" s="234">
        <f t="shared" si="3"/>
        <v>365.81387564446055</v>
      </c>
      <c r="CE6" s="234">
        <f t="shared" si="3"/>
        <v>338.61678308996363</v>
      </c>
      <c r="CF6" s="234">
        <f>SUM(CF7,CF8)</f>
        <v>309.38408739434357</v>
      </c>
      <c r="CG6" s="234">
        <f>SUM(CG7,CG8)</f>
        <v>300.1666441679742</v>
      </c>
      <c r="CH6" s="258">
        <f>SUM(CH7,CH8)</f>
        <v>305.24890824428553</v>
      </c>
    </row>
    <row r="7" spans="1:86" x14ac:dyDescent="0.25">
      <c r="A7" s="433"/>
      <c r="B7" s="238" t="s">
        <v>384</v>
      </c>
      <c r="C7" s="51"/>
      <c r="D7" s="234">
        <v>0</v>
      </c>
      <c r="E7" s="234">
        <v>0</v>
      </c>
      <c r="F7" s="234">
        <v>0</v>
      </c>
      <c r="G7" s="234">
        <v>0</v>
      </c>
      <c r="H7" s="234">
        <v>0</v>
      </c>
      <c r="I7" s="234">
        <v>0</v>
      </c>
      <c r="J7" s="234">
        <v>0</v>
      </c>
      <c r="K7" s="234">
        <v>0</v>
      </c>
      <c r="L7" s="234">
        <v>0</v>
      </c>
      <c r="M7" s="234">
        <v>0</v>
      </c>
      <c r="N7" s="234">
        <v>0</v>
      </c>
      <c r="O7" s="234">
        <v>0</v>
      </c>
      <c r="P7" s="234">
        <v>0</v>
      </c>
      <c r="Q7" s="234">
        <v>0</v>
      </c>
      <c r="R7" s="234">
        <v>0</v>
      </c>
      <c r="S7" s="234">
        <v>0</v>
      </c>
      <c r="T7" s="234">
        <v>0</v>
      </c>
      <c r="U7" s="234">
        <v>0</v>
      </c>
      <c r="V7" s="234">
        <v>0</v>
      </c>
      <c r="W7" s="234">
        <v>0</v>
      </c>
      <c r="X7" s="234">
        <v>0</v>
      </c>
      <c r="Y7" s="234">
        <v>0</v>
      </c>
      <c r="Z7" s="234">
        <v>0</v>
      </c>
      <c r="AA7" s="234">
        <v>0</v>
      </c>
      <c r="AB7" s="234">
        <v>0</v>
      </c>
      <c r="AC7" s="234">
        <v>0</v>
      </c>
      <c r="AD7" s="234">
        <v>0</v>
      </c>
      <c r="AE7" s="234">
        <v>0</v>
      </c>
      <c r="AF7" s="234">
        <v>0</v>
      </c>
      <c r="AG7" s="234">
        <v>0</v>
      </c>
      <c r="AH7" s="234">
        <v>0</v>
      </c>
      <c r="AI7" s="234">
        <v>0</v>
      </c>
      <c r="AJ7" s="234">
        <v>0</v>
      </c>
      <c r="AK7" s="234">
        <v>0</v>
      </c>
      <c r="AL7" s="234">
        <v>0</v>
      </c>
      <c r="AM7" s="234">
        <v>0</v>
      </c>
      <c r="AN7" s="234">
        <v>0</v>
      </c>
      <c r="AO7" s="234">
        <v>0</v>
      </c>
      <c r="AP7" s="234">
        <v>0</v>
      </c>
      <c r="AQ7" s="234">
        <v>0</v>
      </c>
      <c r="AR7" s="234">
        <v>0</v>
      </c>
      <c r="AS7" s="234">
        <v>0</v>
      </c>
      <c r="AT7" s="234">
        <v>0</v>
      </c>
      <c r="AU7" s="234">
        <v>0</v>
      </c>
      <c r="AV7" s="234">
        <v>0</v>
      </c>
      <c r="AW7" s="234">
        <v>0</v>
      </c>
      <c r="AX7" s="234">
        <v>0</v>
      </c>
      <c r="AY7" s="234">
        <v>0</v>
      </c>
      <c r="AZ7" s="234">
        <v>332.70800000000008</v>
      </c>
      <c r="BA7" s="234">
        <v>475.00800000000004</v>
      </c>
      <c r="BB7" s="234">
        <v>474.24400000000003</v>
      </c>
      <c r="BC7" s="234">
        <v>459.01900000000001</v>
      </c>
      <c r="BD7" s="234">
        <v>446.95400000000001</v>
      </c>
      <c r="BE7" s="234">
        <v>469.76190140731705</v>
      </c>
      <c r="BF7" s="234">
        <v>518.64773074999994</v>
      </c>
      <c r="BG7" s="234">
        <v>507.20891397539998</v>
      </c>
      <c r="BH7" s="234">
        <v>445.23599999999999</v>
      </c>
      <c r="BI7" s="234">
        <v>486.24370455000002</v>
      </c>
      <c r="BJ7" s="234">
        <v>477.92547793</v>
      </c>
      <c r="BK7" s="234">
        <v>424.03039473491737</v>
      </c>
      <c r="BL7" s="234">
        <v>727.70019646000003</v>
      </c>
      <c r="BM7" s="234">
        <v>1088.6921164999999</v>
      </c>
      <c r="BN7" s="234">
        <v>801.16036899012533</v>
      </c>
      <c r="BO7" s="234">
        <v>749.87685299999998</v>
      </c>
      <c r="BP7" s="234">
        <v>662.33543288999988</v>
      </c>
      <c r="BQ7" s="234">
        <v>526.70929591000004</v>
      </c>
      <c r="BR7" s="234">
        <v>369.21073870999999</v>
      </c>
      <c r="BS7" s="234">
        <v>309.89859552000007</v>
      </c>
      <c r="BT7" s="234">
        <v>264.26859475999998</v>
      </c>
      <c r="BU7" s="234">
        <v>224.26502880999996</v>
      </c>
      <c r="BV7" s="234">
        <v>154.88572665999999</v>
      </c>
      <c r="BW7" s="234">
        <v>110.7615586</v>
      </c>
      <c r="BX7" s="234">
        <v>610.86739394999995</v>
      </c>
      <c r="BY7" s="234">
        <v>190.13938600999995</v>
      </c>
      <c r="BZ7" s="234">
        <v>108.35292923999999</v>
      </c>
      <c r="CA7" s="234">
        <v>168.57634428999995</v>
      </c>
      <c r="CB7" s="234">
        <v>222.37193343999994</v>
      </c>
      <c r="CC7" s="234">
        <v>279.46561171934326</v>
      </c>
      <c r="CD7" s="234">
        <v>365.00373087016601</v>
      </c>
      <c r="CE7" s="234">
        <v>338.04392923069918</v>
      </c>
      <c r="CF7" s="234">
        <v>308.97325854460678</v>
      </c>
      <c r="CG7" s="234">
        <v>299.86644307587363</v>
      </c>
      <c r="CH7" s="258">
        <v>305.02423940779727</v>
      </c>
    </row>
    <row r="8" spans="1:86" x14ac:dyDescent="0.25">
      <c r="A8" s="433"/>
      <c r="B8" s="238" t="s">
        <v>395</v>
      </c>
      <c r="C8" s="51"/>
      <c r="D8" s="234">
        <v>0</v>
      </c>
      <c r="E8" s="234">
        <v>0</v>
      </c>
      <c r="F8" s="234">
        <v>0</v>
      </c>
      <c r="G8" s="234">
        <v>0</v>
      </c>
      <c r="H8" s="234">
        <v>0</v>
      </c>
      <c r="I8" s="234">
        <v>0</v>
      </c>
      <c r="J8" s="234">
        <v>0</v>
      </c>
      <c r="K8" s="234">
        <v>0</v>
      </c>
      <c r="L8" s="234">
        <v>0</v>
      </c>
      <c r="M8" s="234">
        <v>0</v>
      </c>
      <c r="N8" s="234">
        <v>0</v>
      </c>
      <c r="O8" s="234">
        <v>0</v>
      </c>
      <c r="P8" s="234">
        <v>0</v>
      </c>
      <c r="Q8" s="234">
        <v>0</v>
      </c>
      <c r="R8" s="234">
        <v>0</v>
      </c>
      <c r="S8" s="234">
        <v>0</v>
      </c>
      <c r="T8" s="234">
        <v>0</v>
      </c>
      <c r="U8" s="234">
        <v>0</v>
      </c>
      <c r="V8" s="234">
        <v>0</v>
      </c>
      <c r="W8" s="234">
        <v>0</v>
      </c>
      <c r="X8" s="234">
        <v>0</v>
      </c>
      <c r="Y8" s="234">
        <v>0</v>
      </c>
      <c r="Z8" s="234">
        <v>0</v>
      </c>
      <c r="AA8" s="234">
        <v>0</v>
      </c>
      <c r="AB8" s="234">
        <v>0</v>
      </c>
      <c r="AC8" s="234">
        <v>0</v>
      </c>
      <c r="AD8" s="234">
        <v>0</v>
      </c>
      <c r="AE8" s="234">
        <v>0</v>
      </c>
      <c r="AF8" s="234">
        <v>0</v>
      </c>
      <c r="AG8" s="234">
        <v>0</v>
      </c>
      <c r="AH8" s="234">
        <v>0</v>
      </c>
      <c r="AI8" s="234">
        <v>0</v>
      </c>
      <c r="AJ8" s="234">
        <v>0</v>
      </c>
      <c r="AK8" s="234">
        <v>0</v>
      </c>
      <c r="AL8" s="234">
        <v>0</v>
      </c>
      <c r="AM8" s="234">
        <v>0</v>
      </c>
      <c r="AN8" s="234">
        <v>0</v>
      </c>
      <c r="AO8" s="234">
        <v>0</v>
      </c>
      <c r="AP8" s="234">
        <v>0</v>
      </c>
      <c r="AQ8" s="234">
        <v>0</v>
      </c>
      <c r="AR8" s="234">
        <v>0</v>
      </c>
      <c r="AS8" s="234">
        <v>0</v>
      </c>
      <c r="AT8" s="234">
        <v>0</v>
      </c>
      <c r="AU8" s="234">
        <v>0</v>
      </c>
      <c r="AV8" s="234">
        <v>0</v>
      </c>
      <c r="AW8" s="234">
        <v>0</v>
      </c>
      <c r="AX8" s="234">
        <v>0</v>
      </c>
      <c r="AY8" s="234">
        <v>0</v>
      </c>
      <c r="AZ8" s="234">
        <v>1833.2149999999999</v>
      </c>
      <c r="BA8" s="234">
        <v>3418.4580000000001</v>
      </c>
      <c r="BB8" s="234">
        <v>3083.4490000000001</v>
      </c>
      <c r="BC8" s="234">
        <v>2796.067</v>
      </c>
      <c r="BD8" s="234">
        <v>2435.2660000000001</v>
      </c>
      <c r="BE8" s="234">
        <v>2135.8090000000002</v>
      </c>
      <c r="BF8" s="234">
        <v>2105.4681379400004</v>
      </c>
      <c r="BG8" s="234">
        <v>2051.9794873882602</v>
      </c>
      <c r="BH8" s="234">
        <v>1759.2470000000001</v>
      </c>
      <c r="BI8" s="234">
        <v>1824.9606072800002</v>
      </c>
      <c r="BJ8" s="234">
        <v>1961.87288926</v>
      </c>
      <c r="BK8" s="234">
        <v>1817.4577446102965</v>
      </c>
      <c r="BL8" s="234">
        <v>2129.1275195499998</v>
      </c>
      <c r="BM8" s="234">
        <v>3595.32545321</v>
      </c>
      <c r="BN8" s="234">
        <v>3672.3248568335066</v>
      </c>
      <c r="BO8" s="234">
        <v>4184.1081413699985</v>
      </c>
      <c r="BP8" s="234">
        <v>4507.4715771600004</v>
      </c>
      <c r="BQ8" s="234">
        <v>3811.3202527161902</v>
      </c>
      <c r="BR8" s="234">
        <v>2695.8303489699992</v>
      </c>
      <c r="BS8" s="234">
        <v>2003.6174202700001</v>
      </c>
      <c r="BT8" s="234">
        <v>1611.2098276999998</v>
      </c>
      <c r="BU8" s="234">
        <v>1442.7194395999989</v>
      </c>
      <c r="BV8" s="234">
        <v>1143.9083112699998</v>
      </c>
      <c r="BW8" s="234">
        <v>602.98041054999987</v>
      </c>
      <c r="BX8" s="234">
        <v>435.2048795899999</v>
      </c>
      <c r="BY8" s="234">
        <v>300.02276639000013</v>
      </c>
      <c r="BZ8" s="234">
        <v>225.14763906000002</v>
      </c>
      <c r="CA8" s="234">
        <v>144.71700034999998</v>
      </c>
      <c r="CB8" s="234">
        <v>91.039659989999976</v>
      </c>
      <c r="CC8" s="234">
        <v>0.823018388384816</v>
      </c>
      <c r="CD8" s="234">
        <v>0.81014477429453224</v>
      </c>
      <c r="CE8" s="234">
        <v>0.57285385926443366</v>
      </c>
      <c r="CF8" s="234">
        <v>0.41082884973681133</v>
      </c>
      <c r="CG8" s="234">
        <v>0.30020109210054435</v>
      </c>
      <c r="CH8" s="258">
        <v>0.22466883648828548</v>
      </c>
    </row>
    <row r="9" spans="1:86" x14ac:dyDescent="0.25">
      <c r="A9" s="433"/>
      <c r="B9" s="623" t="s">
        <v>556</v>
      </c>
      <c r="C9" s="72"/>
      <c r="D9" s="234">
        <v>0</v>
      </c>
      <c r="E9" s="234">
        <v>0</v>
      </c>
      <c r="F9" s="234">
        <v>0</v>
      </c>
      <c r="G9" s="234">
        <v>0</v>
      </c>
      <c r="H9" s="234">
        <v>0</v>
      </c>
      <c r="I9" s="234">
        <v>0</v>
      </c>
      <c r="J9" s="234">
        <v>0</v>
      </c>
      <c r="K9" s="234">
        <v>0</v>
      </c>
      <c r="L9" s="234">
        <v>0</v>
      </c>
      <c r="M9" s="234">
        <v>0</v>
      </c>
      <c r="N9" s="234">
        <v>0</v>
      </c>
      <c r="O9" s="234">
        <v>0</v>
      </c>
      <c r="P9" s="234">
        <v>0</v>
      </c>
      <c r="Q9" s="234">
        <v>0</v>
      </c>
      <c r="R9" s="234">
        <v>0</v>
      </c>
      <c r="S9" s="234">
        <v>0</v>
      </c>
      <c r="T9" s="234">
        <v>0</v>
      </c>
      <c r="U9" s="234">
        <v>0</v>
      </c>
      <c r="V9" s="234">
        <v>0</v>
      </c>
      <c r="W9" s="234">
        <v>0</v>
      </c>
      <c r="X9" s="234">
        <v>0</v>
      </c>
      <c r="Y9" s="234">
        <v>0</v>
      </c>
      <c r="Z9" s="234">
        <v>0</v>
      </c>
      <c r="AA9" s="234">
        <v>0</v>
      </c>
      <c r="AB9" s="234">
        <v>0</v>
      </c>
      <c r="AC9" s="234">
        <v>0</v>
      </c>
      <c r="AD9" s="234">
        <v>0</v>
      </c>
      <c r="AE9" s="234">
        <v>0</v>
      </c>
      <c r="AF9" s="234">
        <v>0</v>
      </c>
      <c r="AG9" s="234">
        <v>0</v>
      </c>
      <c r="AH9" s="234">
        <v>0</v>
      </c>
      <c r="AI9" s="234">
        <v>0</v>
      </c>
      <c r="AJ9" s="234">
        <v>0</v>
      </c>
      <c r="AK9" s="234">
        <v>0</v>
      </c>
      <c r="AL9" s="234">
        <v>0</v>
      </c>
      <c r="AM9" s="234">
        <v>0</v>
      </c>
      <c r="AN9" s="234">
        <v>0</v>
      </c>
      <c r="AO9" s="234">
        <v>0</v>
      </c>
      <c r="AP9" s="234">
        <v>0</v>
      </c>
      <c r="AQ9" s="234">
        <v>0</v>
      </c>
      <c r="AR9" s="234">
        <v>0</v>
      </c>
      <c r="AS9" s="234">
        <v>0</v>
      </c>
      <c r="AT9" s="234">
        <v>0</v>
      </c>
      <c r="AU9" s="234">
        <v>0</v>
      </c>
      <c r="AV9" s="234">
        <v>0</v>
      </c>
      <c r="AW9" s="234">
        <v>0</v>
      </c>
      <c r="AX9" s="234">
        <v>0</v>
      </c>
      <c r="AY9" s="234">
        <v>0</v>
      </c>
      <c r="AZ9" s="234">
        <v>214.28451982657336</v>
      </c>
      <c r="BA9" s="234">
        <v>330</v>
      </c>
      <c r="BB9" s="234">
        <v>305</v>
      </c>
      <c r="BC9" s="234">
        <v>285</v>
      </c>
      <c r="BD9" s="234">
        <v>305</v>
      </c>
      <c r="BE9" s="234">
        <v>284</v>
      </c>
      <c r="BF9" s="234">
        <v>289.81299999999999</v>
      </c>
      <c r="BG9" s="234">
        <v>255.8872903330878</v>
      </c>
      <c r="BH9" s="234">
        <v>142.881</v>
      </c>
      <c r="BI9" s="234">
        <v>24.123565300067376</v>
      </c>
      <c r="BJ9" s="234">
        <v>12.22461096189574</v>
      </c>
      <c r="BK9" s="234">
        <v>0</v>
      </c>
      <c r="BL9" s="234">
        <v>0</v>
      </c>
      <c r="BM9" s="234">
        <v>0</v>
      </c>
      <c r="BN9" s="234">
        <v>0</v>
      </c>
      <c r="BO9" s="234">
        <v>0</v>
      </c>
      <c r="BP9" s="234">
        <v>0</v>
      </c>
      <c r="BQ9" s="234">
        <v>0</v>
      </c>
      <c r="BR9" s="234">
        <v>0</v>
      </c>
      <c r="BS9" s="234">
        <v>0</v>
      </c>
      <c r="BT9" s="234">
        <v>0</v>
      </c>
      <c r="BU9" s="234">
        <v>0</v>
      </c>
      <c r="BV9" s="234">
        <v>0</v>
      </c>
      <c r="BW9" s="234">
        <v>0</v>
      </c>
      <c r="BX9" s="234">
        <v>0</v>
      </c>
      <c r="BY9" s="234">
        <v>0</v>
      </c>
      <c r="BZ9" s="234">
        <v>0</v>
      </c>
      <c r="CA9" s="234">
        <v>0</v>
      </c>
      <c r="CB9" s="234">
        <v>0</v>
      </c>
      <c r="CC9" s="234">
        <v>0</v>
      </c>
      <c r="CD9" s="234">
        <v>0</v>
      </c>
      <c r="CE9" s="234">
        <v>0</v>
      </c>
      <c r="CF9" s="234">
        <v>0</v>
      </c>
      <c r="CG9" s="234">
        <v>0</v>
      </c>
      <c r="CH9" s="258">
        <v>0</v>
      </c>
    </row>
    <row r="10" spans="1:86" x14ac:dyDescent="0.25">
      <c r="A10" s="433"/>
      <c r="B10" s="623" t="s">
        <v>569</v>
      </c>
      <c r="C10" s="72"/>
      <c r="D10" s="234">
        <v>0</v>
      </c>
      <c r="E10" s="234">
        <v>0</v>
      </c>
      <c r="F10" s="234">
        <v>0</v>
      </c>
      <c r="G10" s="234">
        <v>0</v>
      </c>
      <c r="H10" s="234">
        <v>0</v>
      </c>
      <c r="I10" s="234">
        <v>0</v>
      </c>
      <c r="J10" s="234">
        <v>0</v>
      </c>
      <c r="K10" s="234">
        <v>0</v>
      </c>
      <c r="L10" s="234">
        <v>0</v>
      </c>
      <c r="M10" s="234">
        <v>0</v>
      </c>
      <c r="N10" s="234">
        <v>0</v>
      </c>
      <c r="O10" s="234">
        <v>0</v>
      </c>
      <c r="P10" s="234">
        <v>0</v>
      </c>
      <c r="Q10" s="234">
        <v>0</v>
      </c>
      <c r="R10" s="234">
        <v>0</v>
      </c>
      <c r="S10" s="234">
        <v>0</v>
      </c>
      <c r="T10" s="234">
        <v>0</v>
      </c>
      <c r="U10" s="234">
        <v>0</v>
      </c>
      <c r="V10" s="234">
        <v>0</v>
      </c>
      <c r="W10" s="234">
        <v>0</v>
      </c>
      <c r="X10" s="234">
        <v>0</v>
      </c>
      <c r="Y10" s="234">
        <v>0</v>
      </c>
      <c r="Z10" s="234">
        <v>0</v>
      </c>
      <c r="AA10" s="234">
        <v>0</v>
      </c>
      <c r="AB10" s="234">
        <v>0</v>
      </c>
      <c r="AC10" s="234">
        <v>0</v>
      </c>
      <c r="AD10" s="234">
        <v>0</v>
      </c>
      <c r="AE10" s="234">
        <v>0</v>
      </c>
      <c r="AF10" s="234">
        <v>0</v>
      </c>
      <c r="AG10" s="234">
        <v>0</v>
      </c>
      <c r="AH10" s="234">
        <v>0</v>
      </c>
      <c r="AI10" s="234">
        <v>0</v>
      </c>
      <c r="AJ10" s="234">
        <v>0</v>
      </c>
      <c r="AK10" s="234">
        <v>0</v>
      </c>
      <c r="AL10" s="234">
        <v>0</v>
      </c>
      <c r="AM10" s="234">
        <v>0</v>
      </c>
      <c r="AN10" s="234">
        <v>0</v>
      </c>
      <c r="AO10" s="234">
        <v>0</v>
      </c>
      <c r="AP10" s="234">
        <v>0</v>
      </c>
      <c r="AQ10" s="234">
        <v>0</v>
      </c>
      <c r="AR10" s="234">
        <v>0</v>
      </c>
      <c r="AS10" s="234">
        <v>0</v>
      </c>
      <c r="AT10" s="234">
        <v>0</v>
      </c>
      <c r="AU10" s="234">
        <v>0</v>
      </c>
      <c r="AV10" s="234">
        <v>0</v>
      </c>
      <c r="AW10" s="234">
        <v>0</v>
      </c>
      <c r="AX10" s="234">
        <v>0</v>
      </c>
      <c r="AY10" s="234">
        <v>0</v>
      </c>
      <c r="AZ10" s="234">
        <v>1618.9304801734265</v>
      </c>
      <c r="BA10" s="234">
        <v>3088.4580000000001</v>
      </c>
      <c r="BB10" s="234">
        <v>2778.4490000000001</v>
      </c>
      <c r="BC10" s="234">
        <v>2511.067</v>
      </c>
      <c r="BD10" s="234">
        <v>2130.2660000000001</v>
      </c>
      <c r="BE10" s="234">
        <v>1851.8090000000002</v>
      </c>
      <c r="BF10" s="234">
        <v>1815.6551379400003</v>
      </c>
      <c r="BG10" s="234">
        <v>1796.0921970551724</v>
      </c>
      <c r="BH10" s="234">
        <v>1616.366</v>
      </c>
      <c r="BI10" s="234">
        <v>1800.8370419799328</v>
      </c>
      <c r="BJ10" s="234">
        <v>1949.6482782981043</v>
      </c>
      <c r="BK10" s="234">
        <v>1817.4577446102965</v>
      </c>
      <c r="BL10" s="234">
        <v>2129.1275195499998</v>
      </c>
      <c r="BM10" s="234">
        <v>3595.32545321</v>
      </c>
      <c r="BN10" s="234">
        <v>3672.3248568335066</v>
      </c>
      <c r="BO10" s="234">
        <v>4184.1081413699985</v>
      </c>
      <c r="BP10" s="234">
        <v>4507.4715771600004</v>
      </c>
      <c r="BQ10" s="234">
        <v>3811.3202527161902</v>
      </c>
      <c r="BR10" s="234">
        <v>2695.8303489699992</v>
      </c>
      <c r="BS10" s="234">
        <v>2003.6174202700001</v>
      </c>
      <c r="BT10" s="234">
        <v>1611.2098276999998</v>
      </c>
      <c r="BU10" s="234">
        <v>1442.7194395999989</v>
      </c>
      <c r="BV10" s="234">
        <v>1143.9083112699998</v>
      </c>
      <c r="BW10" s="234">
        <v>602.98041054999987</v>
      </c>
      <c r="BX10" s="234">
        <v>435.2048795899999</v>
      </c>
      <c r="BY10" s="234">
        <v>300.02276639000013</v>
      </c>
      <c r="BZ10" s="234">
        <v>225.14763906000002</v>
      </c>
      <c r="CA10" s="234">
        <v>144.71700034999998</v>
      </c>
      <c r="CB10" s="234">
        <v>91.039659989999976</v>
      </c>
      <c r="CC10" s="234">
        <v>0.823018388384816</v>
      </c>
      <c r="CD10" s="234">
        <v>0.81014477429453224</v>
      </c>
      <c r="CE10" s="234">
        <v>0.57285385926443366</v>
      </c>
      <c r="CF10" s="234">
        <v>0.41082884973681133</v>
      </c>
      <c r="CG10" s="234">
        <v>0.30020109210054435</v>
      </c>
      <c r="CH10" s="258">
        <v>0.22466883648828548</v>
      </c>
    </row>
    <row r="11" spans="1:86" s="414" customFormat="1" ht="35.25" customHeight="1" x14ac:dyDescent="0.25">
      <c r="A11" s="676"/>
      <c r="B11" s="677" t="s">
        <v>434</v>
      </c>
      <c r="C11" s="678"/>
      <c r="D11" s="679">
        <v>15.2</v>
      </c>
      <c r="E11" s="679">
        <v>19.2</v>
      </c>
      <c r="F11" s="679">
        <v>17</v>
      </c>
      <c r="G11" s="679">
        <v>14.8</v>
      </c>
      <c r="H11" s="679">
        <v>26.8</v>
      </c>
      <c r="I11" s="679">
        <v>22.2</v>
      </c>
      <c r="J11" s="679">
        <v>15.7</v>
      </c>
      <c r="K11" s="679">
        <v>15.7</v>
      </c>
      <c r="L11" s="679">
        <v>20.9</v>
      </c>
      <c r="M11" s="679">
        <v>25.4</v>
      </c>
      <c r="N11" s="679">
        <v>49.4</v>
      </c>
      <c r="O11" s="679">
        <v>41.9</v>
      </c>
      <c r="P11" s="679">
        <v>30.2</v>
      </c>
      <c r="Q11" s="679">
        <v>36.299999999999997</v>
      </c>
      <c r="R11" s="679">
        <v>64.5</v>
      </c>
      <c r="S11" s="679">
        <v>64.599999999999994</v>
      </c>
      <c r="T11" s="679">
        <v>44.9</v>
      </c>
      <c r="U11" s="679">
        <v>49.2</v>
      </c>
      <c r="V11" s="679">
        <v>78.3</v>
      </c>
      <c r="W11" s="679">
        <v>121.7</v>
      </c>
      <c r="X11" s="679">
        <v>123.3</v>
      </c>
      <c r="Y11" s="679">
        <v>127.1</v>
      </c>
      <c r="Z11" s="679">
        <v>150.4</v>
      </c>
      <c r="AA11" s="679">
        <v>239.4</v>
      </c>
      <c r="AB11" s="679">
        <v>209.1</v>
      </c>
      <c r="AC11" s="679">
        <v>174.09</v>
      </c>
      <c r="AD11" s="679">
        <v>214.12200000000001</v>
      </c>
      <c r="AE11" s="679">
        <v>454.38499999999999</v>
      </c>
      <c r="AF11" s="679">
        <v>558.846</v>
      </c>
      <c r="AG11" s="679">
        <v>628.82600000000002</v>
      </c>
      <c r="AH11" s="679">
        <v>632</v>
      </c>
      <c r="AI11" s="679">
        <v>653</v>
      </c>
      <c r="AJ11" s="679">
        <v>1280</v>
      </c>
      <c r="AK11" s="679">
        <v>1702</v>
      </c>
      <c r="AL11" s="679">
        <v>1500</v>
      </c>
      <c r="AM11" s="679">
        <v>1497</v>
      </c>
      <c r="AN11" s="679">
        <v>1578</v>
      </c>
      <c r="AO11" s="679">
        <v>1589</v>
      </c>
      <c r="AP11" s="679">
        <v>1734</v>
      </c>
      <c r="AQ11" s="679">
        <v>1467.9280000000001</v>
      </c>
      <c r="AR11" s="679">
        <v>1106.7449999999999</v>
      </c>
      <c r="AS11" s="679">
        <v>733.41</v>
      </c>
      <c r="AT11" s="679">
        <v>869.84</v>
      </c>
      <c r="AU11" s="679">
        <v>1603.8150000000001</v>
      </c>
      <c r="AV11" s="679">
        <v>1760.1579999999999</v>
      </c>
      <c r="AW11" s="679">
        <v>1651.7639999999999</v>
      </c>
      <c r="AX11" s="679">
        <v>1299.4829999999999</v>
      </c>
      <c r="AY11" s="679">
        <v>1101.827</v>
      </c>
      <c r="AZ11" s="679">
        <v>587.298</v>
      </c>
      <c r="BA11" s="679">
        <v>0</v>
      </c>
      <c r="BB11" s="679">
        <v>0</v>
      </c>
      <c r="BC11" s="679">
        <v>0</v>
      </c>
      <c r="BD11" s="679">
        <v>0</v>
      </c>
      <c r="BE11" s="679">
        <v>0</v>
      </c>
      <c r="BF11" s="679">
        <v>0</v>
      </c>
      <c r="BG11" s="679">
        <v>0</v>
      </c>
      <c r="BH11" s="679">
        <v>0</v>
      </c>
      <c r="BI11" s="679">
        <v>0</v>
      </c>
      <c r="BJ11" s="679">
        <v>0</v>
      </c>
      <c r="BK11" s="679">
        <v>0</v>
      </c>
      <c r="BL11" s="679">
        <v>0</v>
      </c>
      <c r="BM11" s="679">
        <v>0</v>
      </c>
      <c r="BN11" s="679">
        <v>0</v>
      </c>
      <c r="BO11" s="679">
        <v>0</v>
      </c>
      <c r="BP11" s="679">
        <v>0</v>
      </c>
      <c r="BQ11" s="679">
        <v>0</v>
      </c>
      <c r="BR11" s="679">
        <v>0</v>
      </c>
      <c r="BS11" s="679">
        <v>0</v>
      </c>
      <c r="BT11" s="679">
        <v>0</v>
      </c>
      <c r="BU11" s="679">
        <v>0</v>
      </c>
      <c r="BV11" s="679">
        <v>0</v>
      </c>
      <c r="BW11" s="679">
        <v>0</v>
      </c>
      <c r="BX11" s="679">
        <v>0</v>
      </c>
      <c r="BY11" s="679">
        <v>0</v>
      </c>
      <c r="BZ11" s="679">
        <v>0</v>
      </c>
      <c r="CA11" s="679">
        <v>0</v>
      </c>
      <c r="CB11" s="679">
        <v>0</v>
      </c>
      <c r="CC11" s="679">
        <v>0</v>
      </c>
      <c r="CD11" s="679">
        <v>0</v>
      </c>
      <c r="CE11" s="679">
        <v>0</v>
      </c>
      <c r="CF11" s="679">
        <v>0</v>
      </c>
      <c r="CG11" s="679">
        <v>0</v>
      </c>
      <c r="CH11" s="680">
        <v>0</v>
      </c>
    </row>
    <row r="12" spans="1:86" s="686" customFormat="1" ht="30" customHeight="1" thickBot="1" x14ac:dyDescent="0.3">
      <c r="A12" s="681"/>
      <c r="B12" s="45" t="s">
        <v>990</v>
      </c>
      <c r="C12" s="682"/>
      <c r="D12" s="683"/>
      <c r="E12" s="683"/>
      <c r="F12" s="683"/>
      <c r="G12" s="683"/>
      <c r="H12" s="683"/>
      <c r="I12" s="683"/>
      <c r="J12" s="683"/>
      <c r="K12" s="683"/>
      <c r="L12" s="683"/>
      <c r="M12" s="683"/>
      <c r="N12" s="683"/>
      <c r="O12" s="683"/>
      <c r="P12" s="683"/>
      <c r="Q12" s="683"/>
      <c r="R12" s="683"/>
      <c r="S12" s="683"/>
      <c r="T12" s="683"/>
      <c r="U12" s="683"/>
      <c r="V12" s="683"/>
      <c r="W12" s="683"/>
      <c r="X12" s="683"/>
      <c r="Y12" s="683"/>
      <c r="Z12" s="683"/>
      <c r="AA12" s="683"/>
      <c r="AB12" s="683"/>
      <c r="AC12" s="683"/>
      <c r="AD12" s="683"/>
      <c r="AE12" s="683"/>
      <c r="AF12" s="683"/>
      <c r="AG12" s="683"/>
      <c r="AH12" s="683"/>
      <c r="AI12" s="683"/>
      <c r="AJ12" s="683"/>
      <c r="AK12" s="683"/>
      <c r="AL12" s="683"/>
      <c r="AM12" s="683"/>
      <c r="AN12" s="683"/>
      <c r="AO12" s="683"/>
      <c r="AP12" s="683"/>
      <c r="AQ12" s="683"/>
      <c r="AR12" s="683"/>
      <c r="AS12" s="683"/>
      <c r="AT12" s="683"/>
      <c r="AU12" s="683"/>
      <c r="AV12" s="683"/>
      <c r="AW12" s="683"/>
      <c r="AX12" s="683"/>
      <c r="AY12" s="683"/>
      <c r="AZ12" s="683"/>
      <c r="BA12" s="683"/>
      <c r="BB12" s="683"/>
      <c r="BC12" s="683"/>
      <c r="BD12" s="683"/>
      <c r="BE12" s="683"/>
      <c r="BF12" s="683"/>
      <c r="BG12" s="683"/>
      <c r="BH12" s="683"/>
      <c r="BI12" s="683"/>
      <c r="BJ12" s="683"/>
      <c r="BK12" s="683"/>
      <c r="BL12" s="683"/>
      <c r="BM12" s="683"/>
      <c r="BN12" s="684"/>
      <c r="BO12" s="684"/>
      <c r="BP12" s="684"/>
      <c r="BQ12" s="684">
        <v>5.0737465744051846</v>
      </c>
      <c r="BR12" s="684">
        <v>50.640972586505463</v>
      </c>
      <c r="BS12" s="684">
        <v>457.10933584295026</v>
      </c>
      <c r="BT12" s="684">
        <v>893.36719655631623</v>
      </c>
      <c r="BU12" s="684">
        <v>1325.6919651950693</v>
      </c>
      <c r="BV12" s="684">
        <v>1964.7760253135691</v>
      </c>
      <c r="BW12" s="684">
        <v>3027.5814335109831</v>
      </c>
      <c r="BX12" s="684">
        <v>16553.275742514004</v>
      </c>
      <c r="BY12" s="684">
        <v>12963.052647342272</v>
      </c>
      <c r="BZ12" s="684">
        <v>9832.2417013119975</v>
      </c>
      <c r="CA12" s="684">
        <v>11129.540158873495</v>
      </c>
      <c r="CB12" s="684">
        <v>13326.145545750776</v>
      </c>
      <c r="CC12" s="684">
        <v>12875.549128065742</v>
      </c>
      <c r="CD12" s="684">
        <v>15939.138115883981</v>
      </c>
      <c r="CE12" s="684">
        <v>14777.761665159976</v>
      </c>
      <c r="CF12" s="684">
        <v>13317.423307639636</v>
      </c>
      <c r="CG12" s="684">
        <v>12981.534752075815</v>
      </c>
      <c r="CH12" s="685">
        <v>13395.392474996283</v>
      </c>
    </row>
    <row r="13" spans="1:86" ht="15.6" x14ac:dyDescent="0.3">
      <c r="A13" s="439"/>
      <c r="B13" s="211" t="s">
        <v>991</v>
      </c>
      <c r="C13" s="417"/>
      <c r="D13" s="49" t="s">
        <v>297</v>
      </c>
      <c r="E13" s="49" t="s">
        <v>298</v>
      </c>
      <c r="F13" s="49" t="s">
        <v>299</v>
      </c>
      <c r="G13" s="49" t="s">
        <v>300</v>
      </c>
      <c r="H13" s="49" t="s">
        <v>301</v>
      </c>
      <c r="I13" s="49" t="s">
        <v>302</v>
      </c>
      <c r="J13" s="49" t="s">
        <v>303</v>
      </c>
      <c r="K13" s="49" t="s">
        <v>304</v>
      </c>
      <c r="L13" s="49" t="s">
        <v>305</v>
      </c>
      <c r="M13" s="49" t="s">
        <v>306</v>
      </c>
      <c r="N13" s="49" t="s">
        <v>307</v>
      </c>
      <c r="O13" s="49" t="s">
        <v>308</v>
      </c>
      <c r="P13" s="49" t="s">
        <v>309</v>
      </c>
      <c r="Q13" s="49" t="s">
        <v>310</v>
      </c>
      <c r="R13" s="49" t="s">
        <v>311</v>
      </c>
      <c r="S13" s="49" t="s">
        <v>312</v>
      </c>
      <c r="T13" s="49" t="s">
        <v>313</v>
      </c>
      <c r="U13" s="49" t="s">
        <v>314</v>
      </c>
      <c r="V13" s="49" t="s">
        <v>315</v>
      </c>
      <c r="W13" s="49" t="s">
        <v>316</v>
      </c>
      <c r="X13" s="49" t="s">
        <v>317</v>
      </c>
      <c r="Y13" s="49" t="s">
        <v>318</v>
      </c>
      <c r="Z13" s="49" t="s">
        <v>319</v>
      </c>
      <c r="AA13" s="49" t="s">
        <v>320</v>
      </c>
      <c r="AB13" s="49" t="s">
        <v>321</v>
      </c>
      <c r="AC13" s="49" t="s">
        <v>322</v>
      </c>
      <c r="AD13" s="49" t="s">
        <v>323</v>
      </c>
      <c r="AE13" s="49" t="s">
        <v>324</v>
      </c>
      <c r="AF13" s="49" t="s">
        <v>325</v>
      </c>
      <c r="AG13" s="49" t="s">
        <v>326</v>
      </c>
      <c r="AH13" s="49" t="s">
        <v>327</v>
      </c>
      <c r="AI13" s="49" t="s">
        <v>328</v>
      </c>
      <c r="AJ13" s="49" t="s">
        <v>329</v>
      </c>
      <c r="AK13" s="49" t="s">
        <v>330</v>
      </c>
      <c r="AL13" s="49" t="s">
        <v>331</v>
      </c>
      <c r="AM13" s="49" t="s">
        <v>332</v>
      </c>
      <c r="AN13" s="49" t="s">
        <v>333</v>
      </c>
      <c r="AO13" s="49" t="s">
        <v>334</v>
      </c>
      <c r="AP13" s="49" t="s">
        <v>335</v>
      </c>
      <c r="AQ13" s="49" t="s">
        <v>336</v>
      </c>
      <c r="AR13" s="49" t="s">
        <v>337</v>
      </c>
      <c r="AS13" s="49" t="s">
        <v>338</v>
      </c>
      <c r="AT13" s="49" t="s">
        <v>339</v>
      </c>
      <c r="AU13" s="49" t="s">
        <v>340</v>
      </c>
      <c r="AV13" s="49" t="s">
        <v>341</v>
      </c>
      <c r="AW13" s="49" t="s">
        <v>342</v>
      </c>
      <c r="AX13" s="49" t="s">
        <v>343</v>
      </c>
      <c r="AY13" s="49" t="s">
        <v>226</v>
      </c>
      <c r="AZ13" s="49" t="s">
        <v>227</v>
      </c>
      <c r="BA13" s="49" t="s">
        <v>228</v>
      </c>
      <c r="BB13" s="49" t="s">
        <v>229</v>
      </c>
      <c r="BC13" s="49" t="s">
        <v>230</v>
      </c>
      <c r="BD13" s="49" t="s">
        <v>231</v>
      </c>
      <c r="BE13" s="49" t="s">
        <v>232</v>
      </c>
      <c r="BF13" s="49" t="s">
        <v>233</v>
      </c>
      <c r="BG13" s="49" t="s">
        <v>234</v>
      </c>
      <c r="BH13" s="49" t="s">
        <v>235</v>
      </c>
      <c r="BI13" s="49" t="s">
        <v>236</v>
      </c>
      <c r="BJ13" s="49" t="s">
        <v>237</v>
      </c>
      <c r="BK13" s="49" t="s">
        <v>238</v>
      </c>
      <c r="BL13" s="49" t="s">
        <v>239</v>
      </c>
      <c r="BM13" s="49" t="s">
        <v>240</v>
      </c>
      <c r="BN13" s="49" t="s">
        <v>241</v>
      </c>
      <c r="BO13" s="49" t="s">
        <v>242</v>
      </c>
      <c r="BP13" s="49" t="s">
        <v>243</v>
      </c>
      <c r="BQ13" s="49" t="s">
        <v>244</v>
      </c>
      <c r="BR13" s="49" t="s">
        <v>245</v>
      </c>
      <c r="BS13" s="49" t="s">
        <v>246</v>
      </c>
      <c r="BT13" s="49" t="s">
        <v>247</v>
      </c>
      <c r="BU13" s="49" t="s">
        <v>248</v>
      </c>
      <c r="BV13" s="49" t="s">
        <v>249</v>
      </c>
      <c r="BW13" s="49" t="s">
        <v>250</v>
      </c>
      <c r="BX13" s="49" t="s">
        <v>251</v>
      </c>
      <c r="BY13" s="49" t="s">
        <v>252</v>
      </c>
      <c r="BZ13" s="49" t="s">
        <v>253</v>
      </c>
      <c r="CA13" s="49" t="s">
        <v>254</v>
      </c>
      <c r="CB13" s="49" t="s">
        <v>255</v>
      </c>
      <c r="CC13" s="49" t="s">
        <v>256</v>
      </c>
      <c r="CD13" s="49" t="s">
        <v>257</v>
      </c>
      <c r="CE13" s="49" t="s">
        <v>258</v>
      </c>
      <c r="CF13" s="49" t="s">
        <v>259</v>
      </c>
      <c r="CG13" s="49" t="s">
        <v>260</v>
      </c>
      <c r="CH13" s="50" t="s">
        <v>261</v>
      </c>
    </row>
    <row r="14" spans="1:86" ht="15.6" x14ac:dyDescent="0.3">
      <c r="A14" s="439"/>
      <c r="B14" s="443" t="s">
        <v>462</v>
      </c>
      <c r="C14" s="473"/>
      <c r="D14" s="323" t="s">
        <v>263</v>
      </c>
      <c r="E14" s="323" t="s">
        <v>263</v>
      </c>
      <c r="F14" s="323" t="s">
        <v>263</v>
      </c>
      <c r="G14" s="323" t="s">
        <v>263</v>
      </c>
      <c r="H14" s="323" t="s">
        <v>263</v>
      </c>
      <c r="I14" s="323" t="s">
        <v>263</v>
      </c>
      <c r="J14" s="323" t="s">
        <v>263</v>
      </c>
      <c r="K14" s="323" t="s">
        <v>263</v>
      </c>
      <c r="L14" s="323" t="s">
        <v>263</v>
      </c>
      <c r="M14" s="323" t="s">
        <v>263</v>
      </c>
      <c r="N14" s="323" t="s">
        <v>263</v>
      </c>
      <c r="O14" s="323" t="s">
        <v>263</v>
      </c>
      <c r="P14" s="323" t="s">
        <v>263</v>
      </c>
      <c r="Q14" s="323" t="s">
        <v>263</v>
      </c>
      <c r="R14" s="323" t="s">
        <v>263</v>
      </c>
      <c r="S14" s="323" t="s">
        <v>263</v>
      </c>
      <c r="T14" s="323" t="s">
        <v>263</v>
      </c>
      <c r="U14" s="323" t="s">
        <v>263</v>
      </c>
      <c r="V14" s="323" t="s">
        <v>263</v>
      </c>
      <c r="W14" s="323" t="s">
        <v>263</v>
      </c>
      <c r="X14" s="323" t="s">
        <v>263</v>
      </c>
      <c r="Y14" s="323" t="s">
        <v>263</v>
      </c>
      <c r="Z14" s="323" t="s">
        <v>263</v>
      </c>
      <c r="AA14" s="323" t="s">
        <v>263</v>
      </c>
      <c r="AB14" s="323" t="s">
        <v>263</v>
      </c>
      <c r="AC14" s="323" t="s">
        <v>263</v>
      </c>
      <c r="AD14" s="323" t="s">
        <v>263</v>
      </c>
      <c r="AE14" s="323" t="s">
        <v>263</v>
      </c>
      <c r="AF14" s="323" t="s">
        <v>263</v>
      </c>
      <c r="AG14" s="323" t="s">
        <v>263</v>
      </c>
      <c r="AH14" s="323" t="s">
        <v>263</v>
      </c>
      <c r="AI14" s="323" t="s">
        <v>263</v>
      </c>
      <c r="AJ14" s="323" t="s">
        <v>263</v>
      </c>
      <c r="AK14" s="323" t="s">
        <v>263</v>
      </c>
      <c r="AL14" s="323" t="s">
        <v>263</v>
      </c>
      <c r="AM14" s="323" t="s">
        <v>263</v>
      </c>
      <c r="AN14" s="323" t="s">
        <v>263</v>
      </c>
      <c r="AO14" s="323" t="s">
        <v>263</v>
      </c>
      <c r="AP14" s="323" t="s">
        <v>263</v>
      </c>
      <c r="AQ14" s="323" t="s">
        <v>263</v>
      </c>
      <c r="AR14" s="323" t="s">
        <v>263</v>
      </c>
      <c r="AS14" s="323" t="s">
        <v>263</v>
      </c>
      <c r="AT14" s="323" t="s">
        <v>263</v>
      </c>
      <c r="AU14" s="323" t="s">
        <v>263</v>
      </c>
      <c r="AV14" s="323" t="s">
        <v>263</v>
      </c>
      <c r="AW14" s="323" t="s">
        <v>263</v>
      </c>
      <c r="AX14" s="323" t="s">
        <v>263</v>
      </c>
      <c r="AY14" s="323" t="s">
        <v>263</v>
      </c>
      <c r="AZ14" s="323" t="s">
        <v>263</v>
      </c>
      <c r="BA14" s="323" t="s">
        <v>263</v>
      </c>
      <c r="BB14" s="323" t="s">
        <v>263</v>
      </c>
      <c r="BC14" s="323" t="s">
        <v>263</v>
      </c>
      <c r="BD14" s="323" t="s">
        <v>263</v>
      </c>
      <c r="BE14" s="323" t="s">
        <v>263</v>
      </c>
      <c r="BF14" s="323" t="s">
        <v>263</v>
      </c>
      <c r="BG14" s="323" t="s">
        <v>263</v>
      </c>
      <c r="BH14" s="323" t="s">
        <v>263</v>
      </c>
      <c r="BI14" s="323" t="s">
        <v>263</v>
      </c>
      <c r="BJ14" s="323" t="s">
        <v>263</v>
      </c>
      <c r="BK14" s="323" t="s">
        <v>263</v>
      </c>
      <c r="BL14" s="323" t="s">
        <v>263</v>
      </c>
      <c r="BM14" s="323" t="s">
        <v>263</v>
      </c>
      <c r="BN14" s="323" t="s">
        <v>263</v>
      </c>
      <c r="BO14" s="323" t="s">
        <v>263</v>
      </c>
      <c r="BP14" s="323" t="s">
        <v>263</v>
      </c>
      <c r="BQ14" s="323" t="s">
        <v>263</v>
      </c>
      <c r="BR14" s="323" t="s">
        <v>263</v>
      </c>
      <c r="BS14" s="323" t="s">
        <v>263</v>
      </c>
      <c r="BT14" s="323" t="s">
        <v>263</v>
      </c>
      <c r="BU14" s="323" t="s">
        <v>263</v>
      </c>
      <c r="BV14" s="323" t="s">
        <v>263</v>
      </c>
      <c r="BW14" s="323" t="s">
        <v>263</v>
      </c>
      <c r="BX14" s="323" t="s">
        <v>263</v>
      </c>
      <c r="BY14" s="323" t="s">
        <v>263</v>
      </c>
      <c r="BZ14" s="323" t="s">
        <v>263</v>
      </c>
      <c r="CA14" s="323" t="s">
        <v>263</v>
      </c>
      <c r="CB14" s="323" t="s">
        <v>263</v>
      </c>
      <c r="CC14" s="323" t="s">
        <v>264</v>
      </c>
      <c r="CD14" s="323" t="s">
        <v>264</v>
      </c>
      <c r="CE14" s="323" t="s">
        <v>264</v>
      </c>
      <c r="CF14" s="323" t="s">
        <v>264</v>
      </c>
      <c r="CG14" s="323" t="s">
        <v>264</v>
      </c>
      <c r="CH14" s="324" t="s">
        <v>264</v>
      </c>
    </row>
    <row r="15" spans="1:86" s="287" customFormat="1" ht="24" customHeight="1" x14ac:dyDescent="0.3">
      <c r="A15" s="687"/>
      <c r="B15" s="123" t="s">
        <v>276</v>
      </c>
      <c r="C15" s="519"/>
      <c r="D15" s="309">
        <f>SUM(D17,D16,D22,D23)</f>
        <v>674.35724868713294</v>
      </c>
      <c r="E15" s="309">
        <f t="shared" ref="E15:BP15" si="4">SUM(E17,E16,E22,E23)</f>
        <v>830.52419048836373</v>
      </c>
      <c r="F15" s="309">
        <f t="shared" si="4"/>
        <v>717.4243515397452</v>
      </c>
      <c r="G15" s="309">
        <f t="shared" si="4"/>
        <v>581.99611833464883</v>
      </c>
      <c r="H15" s="309">
        <f t="shared" si="4"/>
        <v>966.0611243527843</v>
      </c>
      <c r="I15" s="309">
        <f t="shared" si="4"/>
        <v>783.91313898136366</v>
      </c>
      <c r="J15" s="309">
        <f t="shared" si="4"/>
        <v>543.30124127780459</v>
      </c>
      <c r="K15" s="309">
        <f t="shared" si="4"/>
        <v>522.40503969019665</v>
      </c>
      <c r="L15" s="309">
        <f t="shared" si="4"/>
        <v>655.10887746866274</v>
      </c>
      <c r="M15" s="309">
        <f t="shared" si="4"/>
        <v>761.04993489462152</v>
      </c>
      <c r="N15" s="309">
        <f t="shared" si="4"/>
        <v>1445.0808506671244</v>
      </c>
      <c r="O15" s="309">
        <f t="shared" si="4"/>
        <v>1219.1836717591032</v>
      </c>
      <c r="P15" s="309">
        <f t="shared" si="4"/>
        <v>861.57938325783084</v>
      </c>
      <c r="Q15" s="309">
        <f t="shared" si="4"/>
        <v>998.91195093786746</v>
      </c>
      <c r="R15" s="309">
        <f t="shared" si="4"/>
        <v>1721.3109275262823</v>
      </c>
      <c r="S15" s="309">
        <f t="shared" si="4"/>
        <v>1695.4084645065736</v>
      </c>
      <c r="T15" s="309">
        <f t="shared" si="4"/>
        <v>1125.4071526500029</v>
      </c>
      <c r="U15" s="309">
        <f t="shared" si="4"/>
        <v>1170.1588046583897</v>
      </c>
      <c r="V15" s="309">
        <f t="shared" si="4"/>
        <v>1772.0953006473719</v>
      </c>
      <c r="W15" s="309">
        <f t="shared" si="4"/>
        <v>2681.0950361464074</v>
      </c>
      <c r="X15" s="309">
        <f t="shared" si="4"/>
        <v>2581.1879035620495</v>
      </c>
      <c r="Y15" s="309">
        <f t="shared" si="4"/>
        <v>2488.8140543767659</v>
      </c>
      <c r="Z15" s="309">
        <f t="shared" si="4"/>
        <v>2680.5934004150672</v>
      </c>
      <c r="AA15" s="309">
        <f t="shared" si="4"/>
        <v>3966.5669442359886</v>
      </c>
      <c r="AB15" s="309">
        <f t="shared" si="4"/>
        <v>3193.0490132219124</v>
      </c>
      <c r="AC15" s="309">
        <f t="shared" si="4"/>
        <v>2443.6629699643286</v>
      </c>
      <c r="AD15" s="309">
        <f t="shared" si="4"/>
        <v>2497.8497018020566</v>
      </c>
      <c r="AE15" s="309">
        <f t="shared" si="4"/>
        <v>4259.2591964294161</v>
      </c>
      <c r="AF15" s="309">
        <f t="shared" si="4"/>
        <v>4597.0795793213474</v>
      </c>
      <c r="AG15" s="309">
        <f t="shared" si="4"/>
        <v>4547.7340146612705</v>
      </c>
      <c r="AH15" s="309">
        <f t="shared" si="4"/>
        <v>7455.8069614179703</v>
      </c>
      <c r="AI15" s="309">
        <f t="shared" si="4"/>
        <v>6540.584955407191</v>
      </c>
      <c r="AJ15" s="309">
        <f t="shared" si="4"/>
        <v>9686.3625353607458</v>
      </c>
      <c r="AK15" s="309">
        <f t="shared" si="4"/>
        <v>13580.372663623846</v>
      </c>
      <c r="AL15" s="309">
        <f t="shared" si="4"/>
        <v>16004.943239931414</v>
      </c>
      <c r="AM15" s="309">
        <f t="shared" si="4"/>
        <v>17858.815501721219</v>
      </c>
      <c r="AN15" s="309">
        <f t="shared" si="4"/>
        <v>18838.419929867276</v>
      </c>
      <c r="AO15" s="309">
        <f t="shared" si="4"/>
        <v>19531.496732942756</v>
      </c>
      <c r="AP15" s="309">
        <f t="shared" si="4"/>
        <v>19632.638141071286</v>
      </c>
      <c r="AQ15" s="309">
        <f t="shared" si="4"/>
        <v>16666.579086152022</v>
      </c>
      <c r="AR15" s="309">
        <f t="shared" si="4"/>
        <v>11880.610260475631</v>
      </c>
      <c r="AS15" s="309">
        <f t="shared" si="4"/>
        <v>8907.4037601237105</v>
      </c>
      <c r="AT15" s="309">
        <f t="shared" si="4"/>
        <v>9307.1269871029708</v>
      </c>
      <c r="AU15" s="309">
        <f t="shared" si="4"/>
        <v>13372.213203816862</v>
      </c>
      <c r="AV15" s="309">
        <f t="shared" si="4"/>
        <v>16009.996147715548</v>
      </c>
      <c r="AW15" s="309">
        <f t="shared" si="4"/>
        <v>16111.283094195114</v>
      </c>
      <c r="AX15" s="309">
        <f t="shared" si="4"/>
        <v>13904.46004355693</v>
      </c>
      <c r="AY15" s="309">
        <f t="shared" si="4"/>
        <v>12318.453972811882</v>
      </c>
      <c r="AZ15" s="309">
        <f t="shared" si="4"/>
        <v>10281.15757842359</v>
      </c>
      <c r="BA15" s="309">
        <f t="shared" si="4"/>
        <v>7809.9024308782355</v>
      </c>
      <c r="BB15" s="309">
        <f t="shared" si="4"/>
        <v>7037.4885026424445</v>
      </c>
      <c r="BC15" s="309">
        <f t="shared" si="4"/>
        <v>6360.2536602213841</v>
      </c>
      <c r="BD15" s="309">
        <f t="shared" si="4"/>
        <v>5581.9401084020719</v>
      </c>
      <c r="BE15" s="309">
        <f t="shared" si="4"/>
        <v>4946.9852342766726</v>
      </c>
      <c r="BF15" s="309">
        <f t="shared" si="4"/>
        <v>4881.815179636269</v>
      </c>
      <c r="BG15" s="309">
        <f t="shared" si="4"/>
        <v>4647.0239510477895</v>
      </c>
      <c r="BH15" s="309">
        <f t="shared" si="4"/>
        <v>3887.0661309171101</v>
      </c>
      <c r="BI15" s="309">
        <f t="shared" si="4"/>
        <v>3966.2976115297888</v>
      </c>
      <c r="BJ15" s="309">
        <f t="shared" si="4"/>
        <v>4064.8073418225736</v>
      </c>
      <c r="BK15" s="309">
        <f t="shared" si="4"/>
        <v>3662.7689496915932</v>
      </c>
      <c r="BL15" s="309">
        <f t="shared" si="4"/>
        <v>4500.5400369160952</v>
      </c>
      <c r="BM15" s="309">
        <f t="shared" si="4"/>
        <v>7284.8062594897428</v>
      </c>
      <c r="BN15" s="309">
        <f t="shared" si="4"/>
        <v>6840.9797789222166</v>
      </c>
      <c r="BO15" s="309">
        <f t="shared" si="4"/>
        <v>7387.4830992168854</v>
      </c>
      <c r="BP15" s="309">
        <f t="shared" si="4"/>
        <v>7608.6482223052744</v>
      </c>
      <c r="BQ15" s="309">
        <f t="shared" ref="BQ15:CG15" si="5">SUM(BQ17,BQ16,BQ22,BQ23)</f>
        <v>6261.6910051273835</v>
      </c>
      <c r="BR15" s="309">
        <f t="shared" si="5"/>
        <v>4429.4315922355354</v>
      </c>
      <c r="BS15" s="309">
        <f t="shared" si="5"/>
        <v>3911.7256515406575</v>
      </c>
      <c r="BT15" s="309">
        <f t="shared" si="5"/>
        <v>3832.3847829792494</v>
      </c>
      <c r="BU15" s="309">
        <f t="shared" si="5"/>
        <v>4090.3976302062792</v>
      </c>
      <c r="BV15" s="309">
        <f t="shared" si="5"/>
        <v>4361.2473939461806</v>
      </c>
      <c r="BW15" s="309">
        <f>SUM(BW17,BW16,BW22,BW23)</f>
        <v>4871.160907137285</v>
      </c>
      <c r="BX15" s="309">
        <f t="shared" si="5"/>
        <v>21776.151799996016</v>
      </c>
      <c r="BY15" s="309">
        <f t="shared" si="5"/>
        <v>16606.322572055276</v>
      </c>
      <c r="BZ15" s="309">
        <f t="shared" si="5"/>
        <v>11724.251355166671</v>
      </c>
      <c r="CA15" s="309">
        <f t="shared" si="5"/>
        <v>12535.558553438337</v>
      </c>
      <c r="CB15" s="309">
        <f t="shared" si="5"/>
        <v>14363.754291553994</v>
      </c>
      <c r="CC15" s="309">
        <f t="shared" si="5"/>
        <v>13419.709911668786</v>
      </c>
      <c r="CD15" s="309">
        <f t="shared" si="5"/>
        <v>16304.951991528442</v>
      </c>
      <c r="CE15" s="309">
        <f t="shared" si="5"/>
        <v>14828.413583223852</v>
      </c>
      <c r="CF15" s="309">
        <f t="shared" si="5"/>
        <v>13122.443638988787</v>
      </c>
      <c r="CG15" s="309">
        <f t="shared" si="5"/>
        <v>12556.020581289893</v>
      </c>
      <c r="CH15" s="423">
        <f>SUM(CH17,CH16,CH22,CH23)</f>
        <v>12696.121647578615</v>
      </c>
    </row>
    <row r="16" spans="1:86" ht="26.25" customHeight="1" x14ac:dyDescent="0.25">
      <c r="A16" s="433"/>
      <c r="B16" s="72" t="s">
        <v>988</v>
      </c>
      <c r="C16" s="286"/>
      <c r="D16" s="234">
        <v>0</v>
      </c>
      <c r="E16" s="234">
        <v>0</v>
      </c>
      <c r="F16" s="234">
        <v>0</v>
      </c>
      <c r="G16" s="234">
        <v>0</v>
      </c>
      <c r="H16" s="234">
        <v>0</v>
      </c>
      <c r="I16" s="234">
        <v>0</v>
      </c>
      <c r="J16" s="234">
        <v>0</v>
      </c>
      <c r="K16" s="234">
        <v>0</v>
      </c>
      <c r="L16" s="234">
        <v>0</v>
      </c>
      <c r="M16" s="234">
        <v>0</v>
      </c>
      <c r="N16" s="234">
        <v>0</v>
      </c>
      <c r="O16" s="234">
        <v>0</v>
      </c>
      <c r="P16" s="234">
        <v>0</v>
      </c>
      <c r="Q16" s="234">
        <v>0</v>
      </c>
      <c r="R16" s="234">
        <v>0</v>
      </c>
      <c r="S16" s="234">
        <v>0</v>
      </c>
      <c r="T16" s="234">
        <v>0</v>
      </c>
      <c r="U16" s="234">
        <v>0</v>
      </c>
      <c r="V16" s="234">
        <v>0</v>
      </c>
      <c r="W16" s="234">
        <v>0</v>
      </c>
      <c r="X16" s="234">
        <v>0</v>
      </c>
      <c r="Y16" s="234">
        <v>0</v>
      </c>
      <c r="Z16" s="234">
        <v>0</v>
      </c>
      <c r="AA16" s="234">
        <v>0</v>
      </c>
      <c r="AB16" s="234">
        <v>0</v>
      </c>
      <c r="AC16" s="234">
        <v>0</v>
      </c>
      <c r="AD16" s="234">
        <v>0</v>
      </c>
      <c r="AE16" s="234">
        <v>0</v>
      </c>
      <c r="AF16" s="234">
        <v>0</v>
      </c>
      <c r="AG16" s="234">
        <v>0</v>
      </c>
      <c r="AH16" s="234">
        <v>3347.6378248738056</v>
      </c>
      <c r="AI16" s="234">
        <v>2908.7805541479261</v>
      </c>
      <c r="AJ16" s="234">
        <v>3708.279582004066</v>
      </c>
      <c r="AK16" s="234">
        <v>6388.8646943739959</v>
      </c>
      <c r="AL16" s="234">
        <v>10101.964420187838</v>
      </c>
      <c r="AM16" s="234">
        <v>12235.204478145984</v>
      </c>
      <c r="AN16" s="234">
        <v>13238.000440543507</v>
      </c>
      <c r="AO16" s="234">
        <v>14183.306433331169</v>
      </c>
      <c r="AP16" s="234">
        <v>14024.237064198533</v>
      </c>
      <c r="AQ16" s="234">
        <v>12179.936661242511</v>
      </c>
      <c r="AR16" s="234">
        <v>8713.5549613832973</v>
      </c>
      <c r="AS16" s="234">
        <v>6965.6728201632623</v>
      </c>
      <c r="AT16" s="234">
        <v>7182.4457036873482</v>
      </c>
      <c r="AU16" s="234">
        <v>9676.9616977851329</v>
      </c>
      <c r="AV16" s="234">
        <v>12062.734748070001</v>
      </c>
      <c r="AW16" s="234">
        <v>12509.593094514505</v>
      </c>
      <c r="AX16" s="234">
        <v>11117.162421522056</v>
      </c>
      <c r="AY16" s="234">
        <v>10027.61827659638</v>
      </c>
      <c r="AZ16" s="234">
        <v>4744.1710222428273</v>
      </c>
      <c r="BA16" s="234">
        <v>0</v>
      </c>
      <c r="BB16" s="234">
        <v>0</v>
      </c>
      <c r="BC16" s="234">
        <v>0</v>
      </c>
      <c r="BD16" s="234">
        <v>0</v>
      </c>
      <c r="BE16" s="234">
        <v>0</v>
      </c>
      <c r="BF16" s="234">
        <v>0</v>
      </c>
      <c r="BG16" s="234">
        <v>0</v>
      </c>
      <c r="BH16" s="234">
        <v>0</v>
      </c>
      <c r="BI16" s="234">
        <v>0</v>
      </c>
      <c r="BJ16" s="234">
        <v>0</v>
      </c>
      <c r="BK16" s="234">
        <v>0</v>
      </c>
      <c r="BL16" s="234">
        <v>0</v>
      </c>
      <c r="BM16" s="234">
        <v>0</v>
      </c>
      <c r="BN16" s="234">
        <v>0</v>
      </c>
      <c r="BO16" s="234">
        <v>0</v>
      </c>
      <c r="BP16" s="234">
        <v>0</v>
      </c>
      <c r="BQ16" s="234">
        <v>0</v>
      </c>
      <c r="BR16" s="234">
        <v>0</v>
      </c>
      <c r="BS16" s="234">
        <v>0</v>
      </c>
      <c r="BT16" s="234">
        <v>0</v>
      </c>
      <c r="BU16" s="234">
        <v>0</v>
      </c>
      <c r="BV16" s="234">
        <v>0</v>
      </c>
      <c r="BW16" s="234">
        <v>0</v>
      </c>
      <c r="BX16" s="234">
        <v>0</v>
      </c>
      <c r="BY16" s="234">
        <v>0</v>
      </c>
      <c r="BZ16" s="234">
        <v>0</v>
      </c>
      <c r="CA16" s="234">
        <v>0</v>
      </c>
      <c r="CB16" s="234">
        <v>0</v>
      </c>
      <c r="CC16" s="234">
        <v>0</v>
      </c>
      <c r="CD16" s="234">
        <v>0</v>
      </c>
      <c r="CE16" s="234">
        <v>0</v>
      </c>
      <c r="CF16" s="234">
        <v>0</v>
      </c>
      <c r="CG16" s="234">
        <v>0</v>
      </c>
      <c r="CH16" s="468">
        <v>0</v>
      </c>
    </row>
    <row r="17" spans="1:86" ht="26.25" customHeight="1" x14ac:dyDescent="0.25">
      <c r="A17" s="433"/>
      <c r="B17" s="72" t="s">
        <v>989</v>
      </c>
      <c r="C17" s="51"/>
      <c r="D17" s="234">
        <f t="shared" ref="D17:BO17" si="6">SUM(D18,D19)</f>
        <v>0</v>
      </c>
      <c r="E17" s="234">
        <f t="shared" si="6"/>
        <v>0</v>
      </c>
      <c r="F17" s="234">
        <f t="shared" si="6"/>
        <v>0</v>
      </c>
      <c r="G17" s="234">
        <f t="shared" si="6"/>
        <v>0</v>
      </c>
      <c r="H17" s="234">
        <f t="shared" si="6"/>
        <v>0</v>
      </c>
      <c r="I17" s="234">
        <f t="shared" si="6"/>
        <v>0</v>
      </c>
      <c r="J17" s="234">
        <f t="shared" si="6"/>
        <v>0</v>
      </c>
      <c r="K17" s="234">
        <f t="shared" si="6"/>
        <v>0</v>
      </c>
      <c r="L17" s="234">
        <f t="shared" si="6"/>
        <v>0</v>
      </c>
      <c r="M17" s="234">
        <f t="shared" si="6"/>
        <v>0</v>
      </c>
      <c r="N17" s="234">
        <f t="shared" si="6"/>
        <v>0</v>
      </c>
      <c r="O17" s="234">
        <f t="shared" si="6"/>
        <v>0</v>
      </c>
      <c r="P17" s="234">
        <f t="shared" si="6"/>
        <v>0</v>
      </c>
      <c r="Q17" s="234">
        <f t="shared" si="6"/>
        <v>0</v>
      </c>
      <c r="R17" s="234">
        <f t="shared" si="6"/>
        <v>0</v>
      </c>
      <c r="S17" s="234">
        <f t="shared" si="6"/>
        <v>0</v>
      </c>
      <c r="T17" s="234">
        <f t="shared" si="6"/>
        <v>0</v>
      </c>
      <c r="U17" s="234">
        <f t="shared" si="6"/>
        <v>0</v>
      </c>
      <c r="V17" s="234">
        <f t="shared" si="6"/>
        <v>0</v>
      </c>
      <c r="W17" s="234">
        <f t="shared" si="6"/>
        <v>0</v>
      </c>
      <c r="X17" s="234">
        <f t="shared" si="6"/>
        <v>0</v>
      </c>
      <c r="Y17" s="234">
        <f t="shared" si="6"/>
        <v>0</v>
      </c>
      <c r="Z17" s="234">
        <f t="shared" si="6"/>
        <v>0</v>
      </c>
      <c r="AA17" s="234">
        <f t="shared" si="6"/>
        <v>0</v>
      </c>
      <c r="AB17" s="234">
        <f t="shared" si="6"/>
        <v>0</v>
      </c>
      <c r="AC17" s="234">
        <f t="shared" si="6"/>
        <v>0</v>
      </c>
      <c r="AD17" s="234">
        <f t="shared" si="6"/>
        <v>0</v>
      </c>
      <c r="AE17" s="234">
        <f t="shared" si="6"/>
        <v>0</v>
      </c>
      <c r="AF17" s="234">
        <f t="shared" si="6"/>
        <v>0</v>
      </c>
      <c r="AG17" s="234">
        <f t="shared" si="6"/>
        <v>0</v>
      </c>
      <c r="AH17" s="234">
        <f t="shared" si="6"/>
        <v>0</v>
      </c>
      <c r="AI17" s="234">
        <f t="shared" si="6"/>
        <v>0</v>
      </c>
      <c r="AJ17" s="234">
        <f t="shared" si="6"/>
        <v>0</v>
      </c>
      <c r="AK17" s="234">
        <f t="shared" si="6"/>
        <v>0</v>
      </c>
      <c r="AL17" s="234">
        <f t="shared" si="6"/>
        <v>0</v>
      </c>
      <c r="AM17" s="234">
        <f t="shared" si="6"/>
        <v>0</v>
      </c>
      <c r="AN17" s="234">
        <f t="shared" si="6"/>
        <v>0</v>
      </c>
      <c r="AO17" s="234">
        <f t="shared" si="6"/>
        <v>0</v>
      </c>
      <c r="AP17" s="234">
        <f t="shared" si="6"/>
        <v>0</v>
      </c>
      <c r="AQ17" s="234">
        <f t="shared" si="6"/>
        <v>0</v>
      </c>
      <c r="AR17" s="234">
        <f t="shared" si="6"/>
        <v>0</v>
      </c>
      <c r="AS17" s="234">
        <f t="shared" si="6"/>
        <v>0</v>
      </c>
      <c r="AT17" s="234">
        <f t="shared" si="6"/>
        <v>0</v>
      </c>
      <c r="AU17" s="234">
        <f t="shared" si="6"/>
        <v>0</v>
      </c>
      <c r="AV17" s="234">
        <f t="shared" si="6"/>
        <v>0</v>
      </c>
      <c r="AW17" s="234">
        <f t="shared" si="6"/>
        <v>0</v>
      </c>
      <c r="AX17" s="234">
        <f t="shared" si="6"/>
        <v>0</v>
      </c>
      <c r="AY17" s="234">
        <f t="shared" si="6"/>
        <v>0</v>
      </c>
      <c r="AZ17" s="234">
        <f t="shared" si="6"/>
        <v>4355.8750033951892</v>
      </c>
      <c r="BA17" s="234">
        <f t="shared" si="6"/>
        <v>7809.9024308782355</v>
      </c>
      <c r="BB17" s="234">
        <f t="shared" si="6"/>
        <v>7037.4885026424445</v>
      </c>
      <c r="BC17" s="234">
        <f t="shared" si="6"/>
        <v>6360.2536602213841</v>
      </c>
      <c r="BD17" s="234">
        <f t="shared" si="6"/>
        <v>5581.9401084020719</v>
      </c>
      <c r="BE17" s="234">
        <f t="shared" si="6"/>
        <v>4946.9852342766726</v>
      </c>
      <c r="BF17" s="234">
        <f t="shared" si="6"/>
        <v>4881.815179636269</v>
      </c>
      <c r="BG17" s="234">
        <f t="shared" si="6"/>
        <v>4647.0239510477895</v>
      </c>
      <c r="BH17" s="234">
        <f t="shared" si="6"/>
        <v>3887.0661309171101</v>
      </c>
      <c r="BI17" s="234">
        <f t="shared" si="6"/>
        <v>3966.2976115297888</v>
      </c>
      <c r="BJ17" s="234">
        <f t="shared" si="6"/>
        <v>4064.8073418225736</v>
      </c>
      <c r="BK17" s="234">
        <f t="shared" si="6"/>
        <v>3662.7689496915932</v>
      </c>
      <c r="BL17" s="234">
        <f t="shared" si="6"/>
        <v>4500.5400369160952</v>
      </c>
      <c r="BM17" s="234">
        <f t="shared" si="6"/>
        <v>7284.8062594897428</v>
      </c>
      <c r="BN17" s="234">
        <f t="shared" si="6"/>
        <v>6840.9797789222166</v>
      </c>
      <c r="BO17" s="234">
        <f t="shared" si="6"/>
        <v>7387.4830992168854</v>
      </c>
      <c r="BP17" s="234">
        <f t="shared" ref="BP17:CG17" si="7">SUM(BP18,BP19)</f>
        <v>7608.6482223052744</v>
      </c>
      <c r="BQ17" s="234">
        <f t="shared" si="7"/>
        <v>6254.3759055021092</v>
      </c>
      <c r="BR17" s="234">
        <f t="shared" si="7"/>
        <v>4357.4374928706557</v>
      </c>
      <c r="BS17" s="234">
        <f t="shared" si="7"/>
        <v>3266.3528249613728</v>
      </c>
      <c r="BT17" s="234">
        <f t="shared" si="7"/>
        <v>2595.8669987513222</v>
      </c>
      <c r="BU17" s="234">
        <f t="shared" si="7"/>
        <v>2278.4385383624676</v>
      </c>
      <c r="BV17" s="234">
        <f t="shared" si="7"/>
        <v>1735.633678280956</v>
      </c>
      <c r="BW17" s="234">
        <f t="shared" si="7"/>
        <v>929.28400026414636</v>
      </c>
      <c r="BX17" s="234">
        <f t="shared" si="7"/>
        <v>1294.3336651786622</v>
      </c>
      <c r="BY17" s="234">
        <f t="shared" si="7"/>
        <v>605.04429138552496</v>
      </c>
      <c r="BZ17" s="234">
        <f t="shared" si="7"/>
        <v>384.62951215360357</v>
      </c>
      <c r="CA17" s="234">
        <f t="shared" si="7"/>
        <v>343.2110643689245</v>
      </c>
      <c r="CB17" s="234">
        <f t="shared" si="7"/>
        <v>330.05229379634562</v>
      </c>
      <c r="CC17" s="234">
        <f t="shared" si="7"/>
        <v>285.91049667269294</v>
      </c>
      <c r="CD17" s="234">
        <f t="shared" si="7"/>
        <v>365.81387564446055</v>
      </c>
      <c r="CE17" s="234">
        <f t="shared" si="7"/>
        <v>332.16618140835789</v>
      </c>
      <c r="CF17" s="234">
        <f t="shared" si="7"/>
        <v>297.93297372881312</v>
      </c>
      <c r="CG17" s="234">
        <f t="shared" si="7"/>
        <v>283.76624722610381</v>
      </c>
      <c r="CH17" s="258">
        <f>SUM(CH18,CH19)</f>
        <v>282.86830984429128</v>
      </c>
    </row>
    <row r="18" spans="1:86" x14ac:dyDescent="0.25">
      <c r="A18" s="433"/>
      <c r="B18" s="238" t="s">
        <v>384</v>
      </c>
      <c r="C18" s="51"/>
      <c r="D18" s="234">
        <v>0</v>
      </c>
      <c r="E18" s="234">
        <v>0</v>
      </c>
      <c r="F18" s="234">
        <v>0</v>
      </c>
      <c r="G18" s="234">
        <v>0</v>
      </c>
      <c r="H18" s="234">
        <v>0</v>
      </c>
      <c r="I18" s="234">
        <v>0</v>
      </c>
      <c r="J18" s="234">
        <v>0</v>
      </c>
      <c r="K18" s="234">
        <v>0</v>
      </c>
      <c r="L18" s="234">
        <v>0</v>
      </c>
      <c r="M18" s="234">
        <v>0</v>
      </c>
      <c r="N18" s="234">
        <v>0</v>
      </c>
      <c r="O18" s="234">
        <v>0</v>
      </c>
      <c r="P18" s="234">
        <v>0</v>
      </c>
      <c r="Q18" s="234">
        <v>0</v>
      </c>
      <c r="R18" s="234">
        <v>0</v>
      </c>
      <c r="S18" s="234">
        <v>0</v>
      </c>
      <c r="T18" s="234">
        <v>0</v>
      </c>
      <c r="U18" s="234">
        <v>0</v>
      </c>
      <c r="V18" s="234">
        <v>0</v>
      </c>
      <c r="W18" s="234">
        <v>0</v>
      </c>
      <c r="X18" s="234">
        <v>0</v>
      </c>
      <c r="Y18" s="234">
        <v>0</v>
      </c>
      <c r="Z18" s="234">
        <v>0</v>
      </c>
      <c r="AA18" s="234">
        <v>0</v>
      </c>
      <c r="AB18" s="234">
        <v>0</v>
      </c>
      <c r="AC18" s="234">
        <v>0</v>
      </c>
      <c r="AD18" s="234">
        <v>0</v>
      </c>
      <c r="AE18" s="234">
        <v>0</v>
      </c>
      <c r="AF18" s="234">
        <v>0</v>
      </c>
      <c r="AG18" s="234">
        <v>0</v>
      </c>
      <c r="AH18" s="234">
        <v>0</v>
      </c>
      <c r="AI18" s="234">
        <v>0</v>
      </c>
      <c r="AJ18" s="234">
        <v>0</v>
      </c>
      <c r="AK18" s="234">
        <v>0</v>
      </c>
      <c r="AL18" s="234">
        <v>0</v>
      </c>
      <c r="AM18" s="234">
        <v>0</v>
      </c>
      <c r="AN18" s="234">
        <v>0</v>
      </c>
      <c r="AO18" s="234">
        <v>0</v>
      </c>
      <c r="AP18" s="234">
        <v>0</v>
      </c>
      <c r="AQ18" s="234">
        <v>0</v>
      </c>
      <c r="AR18" s="234">
        <v>0</v>
      </c>
      <c r="AS18" s="234">
        <v>0</v>
      </c>
      <c r="AT18" s="234">
        <v>0</v>
      </c>
      <c r="AU18" s="234">
        <v>0</v>
      </c>
      <c r="AV18" s="234">
        <v>0</v>
      </c>
      <c r="AW18" s="234">
        <v>0</v>
      </c>
      <c r="AX18" s="234">
        <v>0</v>
      </c>
      <c r="AY18" s="234">
        <v>0</v>
      </c>
      <c r="AZ18" s="234">
        <v>669.10710151266085</v>
      </c>
      <c r="BA18" s="234">
        <v>952.81842293899808</v>
      </c>
      <c r="BB18" s="234">
        <v>938.10418646217181</v>
      </c>
      <c r="BC18" s="234">
        <v>896.89712494882144</v>
      </c>
      <c r="BD18" s="234">
        <v>865.60722610027676</v>
      </c>
      <c r="BE18" s="234">
        <v>891.89865784598192</v>
      </c>
      <c r="BF18" s="234">
        <v>964.87445355194598</v>
      </c>
      <c r="BG18" s="234">
        <v>920.99978656229109</v>
      </c>
      <c r="BH18" s="234">
        <v>785.06469583344949</v>
      </c>
      <c r="BI18" s="234">
        <v>834.45121407333113</v>
      </c>
      <c r="BJ18" s="234">
        <v>796.24407396065772</v>
      </c>
      <c r="BK18" s="234">
        <v>692.89921115274149</v>
      </c>
      <c r="BL18" s="234">
        <v>1146.3918004877248</v>
      </c>
      <c r="BM18" s="234">
        <v>1693.1856097686157</v>
      </c>
      <c r="BN18" s="234">
        <v>1225.1570324402335</v>
      </c>
      <c r="BO18" s="234">
        <v>1122.7643749124916</v>
      </c>
      <c r="BP18" s="234">
        <v>974.79022025999222</v>
      </c>
      <c r="BQ18" s="234">
        <v>759.3857747203997</v>
      </c>
      <c r="BR18" s="234">
        <v>524.8910763683017</v>
      </c>
      <c r="BS18" s="234">
        <v>437.53237324473992</v>
      </c>
      <c r="BT18" s="234">
        <v>365.77660170787789</v>
      </c>
      <c r="BU18" s="234">
        <v>306.52600196992216</v>
      </c>
      <c r="BV18" s="234">
        <v>206.98037997199614</v>
      </c>
      <c r="BW18" s="234">
        <v>144.21030106143041</v>
      </c>
      <c r="BX18" s="234">
        <v>755.84283509757654</v>
      </c>
      <c r="BY18" s="234">
        <v>234.70345376445511</v>
      </c>
      <c r="BZ18" s="234">
        <v>124.96450763617823</v>
      </c>
      <c r="CA18" s="234">
        <v>184.67441948910837</v>
      </c>
      <c r="CB18" s="234">
        <v>234.17885057973393</v>
      </c>
      <c r="CC18" s="234">
        <v>285.0709706594422</v>
      </c>
      <c r="CD18" s="234">
        <v>365.00373087016601</v>
      </c>
      <c r="CE18" s="234">
        <v>331.60424033384726</v>
      </c>
      <c r="CF18" s="234">
        <v>297.5373507285272</v>
      </c>
      <c r="CG18" s="234">
        <v>283.48244841309889</v>
      </c>
      <c r="CH18" s="258">
        <v>282.66011354174702</v>
      </c>
    </row>
    <row r="19" spans="1:86" x14ac:dyDescent="0.25">
      <c r="A19" s="433"/>
      <c r="B19" s="238" t="s">
        <v>395</v>
      </c>
      <c r="C19" s="51"/>
      <c r="D19" s="234">
        <v>0</v>
      </c>
      <c r="E19" s="234">
        <v>0</v>
      </c>
      <c r="F19" s="234">
        <v>0</v>
      </c>
      <c r="G19" s="234">
        <v>0</v>
      </c>
      <c r="H19" s="234">
        <v>0</v>
      </c>
      <c r="I19" s="234">
        <v>0</v>
      </c>
      <c r="J19" s="234">
        <v>0</v>
      </c>
      <c r="K19" s="234">
        <v>0</v>
      </c>
      <c r="L19" s="234">
        <v>0</v>
      </c>
      <c r="M19" s="234">
        <v>0</v>
      </c>
      <c r="N19" s="234">
        <v>0</v>
      </c>
      <c r="O19" s="234">
        <v>0</v>
      </c>
      <c r="P19" s="234">
        <v>0</v>
      </c>
      <c r="Q19" s="234">
        <v>0</v>
      </c>
      <c r="R19" s="234">
        <v>0</v>
      </c>
      <c r="S19" s="234">
        <v>0</v>
      </c>
      <c r="T19" s="234">
        <v>0</v>
      </c>
      <c r="U19" s="234">
        <v>0</v>
      </c>
      <c r="V19" s="234">
        <v>0</v>
      </c>
      <c r="W19" s="234">
        <v>0</v>
      </c>
      <c r="X19" s="234">
        <v>0</v>
      </c>
      <c r="Y19" s="234">
        <v>0</v>
      </c>
      <c r="Z19" s="234">
        <v>0</v>
      </c>
      <c r="AA19" s="234">
        <v>0</v>
      </c>
      <c r="AB19" s="234">
        <v>0</v>
      </c>
      <c r="AC19" s="234">
        <v>0</v>
      </c>
      <c r="AD19" s="234">
        <v>0</v>
      </c>
      <c r="AE19" s="234">
        <v>0</v>
      </c>
      <c r="AF19" s="234">
        <v>0</v>
      </c>
      <c r="AG19" s="234">
        <v>0</v>
      </c>
      <c r="AH19" s="234">
        <v>0</v>
      </c>
      <c r="AI19" s="234">
        <v>0</v>
      </c>
      <c r="AJ19" s="234">
        <v>0</v>
      </c>
      <c r="AK19" s="234">
        <v>0</v>
      </c>
      <c r="AL19" s="234">
        <v>0</v>
      </c>
      <c r="AM19" s="234">
        <v>0</v>
      </c>
      <c r="AN19" s="234">
        <v>0</v>
      </c>
      <c r="AO19" s="234">
        <v>0</v>
      </c>
      <c r="AP19" s="234">
        <v>0</v>
      </c>
      <c r="AQ19" s="234">
        <v>0</v>
      </c>
      <c r="AR19" s="234">
        <v>0</v>
      </c>
      <c r="AS19" s="234">
        <v>0</v>
      </c>
      <c r="AT19" s="234">
        <v>0</v>
      </c>
      <c r="AU19" s="234">
        <v>0</v>
      </c>
      <c r="AV19" s="234">
        <v>0</v>
      </c>
      <c r="AW19" s="234">
        <v>0</v>
      </c>
      <c r="AX19" s="234">
        <v>0</v>
      </c>
      <c r="AY19" s="234">
        <v>0</v>
      </c>
      <c r="AZ19" s="234">
        <v>3686.7679018825283</v>
      </c>
      <c r="BA19" s="234">
        <v>6857.0840079392374</v>
      </c>
      <c r="BB19" s="234">
        <v>6099.3843161802724</v>
      </c>
      <c r="BC19" s="234">
        <v>5463.3565352725627</v>
      </c>
      <c r="BD19" s="234">
        <v>4716.3328823017955</v>
      </c>
      <c r="BE19" s="234">
        <v>4055.0865764306905</v>
      </c>
      <c r="BF19" s="234">
        <v>3916.9407260843227</v>
      </c>
      <c r="BG19" s="234">
        <v>3726.0241644854987</v>
      </c>
      <c r="BH19" s="234">
        <v>3102.0014350836605</v>
      </c>
      <c r="BI19" s="234">
        <v>3131.8463974564579</v>
      </c>
      <c r="BJ19" s="234">
        <v>3268.5632678619158</v>
      </c>
      <c r="BK19" s="234">
        <v>2969.8697385388518</v>
      </c>
      <c r="BL19" s="234">
        <v>3354.1482364283702</v>
      </c>
      <c r="BM19" s="234">
        <v>5591.6206497211269</v>
      </c>
      <c r="BN19" s="234">
        <v>5615.8227464819829</v>
      </c>
      <c r="BO19" s="234">
        <v>6264.7187243043936</v>
      </c>
      <c r="BP19" s="234">
        <v>6633.8580020452819</v>
      </c>
      <c r="BQ19" s="234">
        <v>5494.9901307817099</v>
      </c>
      <c r="BR19" s="234">
        <v>3832.5464165023541</v>
      </c>
      <c r="BS19" s="234">
        <v>2828.8204517166328</v>
      </c>
      <c r="BT19" s="234">
        <v>2230.0903970434442</v>
      </c>
      <c r="BU19" s="234">
        <v>1971.9125363925452</v>
      </c>
      <c r="BV19" s="234">
        <v>1528.6532983089598</v>
      </c>
      <c r="BW19" s="234">
        <v>785.07369920271594</v>
      </c>
      <c r="BX19" s="234">
        <v>538.49083008108551</v>
      </c>
      <c r="BY19" s="234">
        <v>370.34083762106985</v>
      </c>
      <c r="BZ19" s="234">
        <v>259.66500451742536</v>
      </c>
      <c r="CA19" s="234">
        <v>158.53664487981612</v>
      </c>
      <c r="CB19" s="234">
        <v>95.873443216611676</v>
      </c>
      <c r="CC19" s="234">
        <v>0.83952601325077481</v>
      </c>
      <c r="CD19" s="234">
        <v>0.81014477429453224</v>
      </c>
      <c r="CE19" s="234">
        <v>0.56194107451063213</v>
      </c>
      <c r="CF19" s="234">
        <v>0.39562300028593433</v>
      </c>
      <c r="CG19" s="234">
        <v>0.28379881300494725</v>
      </c>
      <c r="CH19" s="258">
        <v>0.20819630254423516</v>
      </c>
    </row>
    <row r="20" spans="1:86" x14ac:dyDescent="0.25">
      <c r="A20" s="433"/>
      <c r="B20" s="623" t="s">
        <v>556</v>
      </c>
      <c r="C20" s="72"/>
      <c r="D20" s="234">
        <v>0</v>
      </c>
      <c r="E20" s="234">
        <v>0</v>
      </c>
      <c r="F20" s="234">
        <v>0</v>
      </c>
      <c r="G20" s="234">
        <v>0</v>
      </c>
      <c r="H20" s="234">
        <v>0</v>
      </c>
      <c r="I20" s="234">
        <v>0</v>
      </c>
      <c r="J20" s="234">
        <v>0</v>
      </c>
      <c r="K20" s="234">
        <v>0</v>
      </c>
      <c r="L20" s="234">
        <v>0</v>
      </c>
      <c r="M20" s="234">
        <v>0</v>
      </c>
      <c r="N20" s="234">
        <v>0</v>
      </c>
      <c r="O20" s="234">
        <v>0</v>
      </c>
      <c r="P20" s="234">
        <v>0</v>
      </c>
      <c r="Q20" s="234">
        <v>0</v>
      </c>
      <c r="R20" s="234">
        <v>0</v>
      </c>
      <c r="S20" s="234">
        <v>0</v>
      </c>
      <c r="T20" s="234">
        <v>0</v>
      </c>
      <c r="U20" s="234">
        <v>0</v>
      </c>
      <c r="V20" s="234">
        <v>0</v>
      </c>
      <c r="W20" s="234">
        <v>0</v>
      </c>
      <c r="X20" s="234">
        <v>0</v>
      </c>
      <c r="Y20" s="234">
        <v>0</v>
      </c>
      <c r="Z20" s="234">
        <v>0</v>
      </c>
      <c r="AA20" s="234">
        <v>0</v>
      </c>
      <c r="AB20" s="234">
        <v>0</v>
      </c>
      <c r="AC20" s="234">
        <v>0</v>
      </c>
      <c r="AD20" s="234">
        <v>0</v>
      </c>
      <c r="AE20" s="234">
        <v>0</v>
      </c>
      <c r="AF20" s="234">
        <v>0</v>
      </c>
      <c r="AG20" s="234">
        <v>0</v>
      </c>
      <c r="AH20" s="234">
        <v>0</v>
      </c>
      <c r="AI20" s="234">
        <v>0</v>
      </c>
      <c r="AJ20" s="234">
        <v>0</v>
      </c>
      <c r="AK20" s="234">
        <v>0</v>
      </c>
      <c r="AL20" s="234">
        <v>0</v>
      </c>
      <c r="AM20" s="234">
        <v>0</v>
      </c>
      <c r="AN20" s="234">
        <v>0</v>
      </c>
      <c r="AO20" s="234">
        <v>0</v>
      </c>
      <c r="AP20" s="234">
        <v>0</v>
      </c>
      <c r="AQ20" s="234">
        <v>0</v>
      </c>
      <c r="AR20" s="234">
        <v>0</v>
      </c>
      <c r="AS20" s="234">
        <v>0</v>
      </c>
      <c r="AT20" s="234">
        <v>0</v>
      </c>
      <c r="AU20" s="234">
        <v>0</v>
      </c>
      <c r="AV20" s="234">
        <v>0</v>
      </c>
      <c r="AW20" s="234">
        <v>0</v>
      </c>
      <c r="AX20" s="234">
        <v>0</v>
      </c>
      <c r="AY20" s="234">
        <v>0</v>
      </c>
      <c r="AZ20" s="234">
        <v>430.94633720917676</v>
      </c>
      <c r="BA20" s="234">
        <v>661.94691367275777</v>
      </c>
      <c r="BB20" s="234">
        <v>603.32186990444245</v>
      </c>
      <c r="BC20" s="234">
        <v>556.87385622471868</v>
      </c>
      <c r="BD20" s="234">
        <v>590.68764114558633</v>
      </c>
      <c r="BE20" s="234">
        <v>539.20766684020714</v>
      </c>
      <c r="BF20" s="234">
        <v>539.15816734198665</v>
      </c>
      <c r="BG20" s="234">
        <v>464.64510635987591</v>
      </c>
      <c r="BH20" s="234">
        <v>251.93566738848406</v>
      </c>
      <c r="BI20" s="234">
        <v>41.398866790569542</v>
      </c>
      <c r="BJ20" s="234">
        <v>20.366719257242966</v>
      </c>
      <c r="BK20" s="234">
        <v>0</v>
      </c>
      <c r="BL20" s="234">
        <v>0</v>
      </c>
      <c r="BM20" s="234">
        <v>0</v>
      </c>
      <c r="BN20" s="234">
        <v>0</v>
      </c>
      <c r="BO20" s="234">
        <v>0</v>
      </c>
      <c r="BP20" s="234">
        <v>0</v>
      </c>
      <c r="BQ20" s="234">
        <v>0</v>
      </c>
      <c r="BR20" s="234">
        <v>0</v>
      </c>
      <c r="BS20" s="234">
        <v>0</v>
      </c>
      <c r="BT20" s="234">
        <v>0</v>
      </c>
      <c r="BU20" s="234">
        <v>0</v>
      </c>
      <c r="BV20" s="234">
        <v>0</v>
      </c>
      <c r="BW20" s="234">
        <v>0</v>
      </c>
      <c r="BX20" s="234">
        <v>0</v>
      </c>
      <c r="BY20" s="234">
        <v>0</v>
      </c>
      <c r="BZ20" s="234">
        <v>0</v>
      </c>
      <c r="CA20" s="234">
        <v>0</v>
      </c>
      <c r="CB20" s="234">
        <v>0</v>
      </c>
      <c r="CC20" s="234">
        <v>0</v>
      </c>
      <c r="CD20" s="234">
        <v>0</v>
      </c>
      <c r="CE20" s="234">
        <v>0</v>
      </c>
      <c r="CF20" s="234">
        <v>0</v>
      </c>
      <c r="CG20" s="234">
        <v>0</v>
      </c>
      <c r="CH20" s="258">
        <v>0</v>
      </c>
    </row>
    <row r="21" spans="1:86" x14ac:dyDescent="0.25">
      <c r="A21" s="433"/>
      <c r="B21" s="623" t="s">
        <v>569</v>
      </c>
      <c r="C21" s="72"/>
      <c r="D21" s="234">
        <v>0</v>
      </c>
      <c r="E21" s="234">
        <v>0</v>
      </c>
      <c r="F21" s="234">
        <v>0</v>
      </c>
      <c r="G21" s="234">
        <v>0</v>
      </c>
      <c r="H21" s="234">
        <v>0</v>
      </c>
      <c r="I21" s="234">
        <v>0</v>
      </c>
      <c r="J21" s="234">
        <v>0</v>
      </c>
      <c r="K21" s="234">
        <v>0</v>
      </c>
      <c r="L21" s="234">
        <v>0</v>
      </c>
      <c r="M21" s="234">
        <v>0</v>
      </c>
      <c r="N21" s="234">
        <v>0</v>
      </c>
      <c r="O21" s="234">
        <v>0</v>
      </c>
      <c r="P21" s="234">
        <v>0</v>
      </c>
      <c r="Q21" s="234">
        <v>0</v>
      </c>
      <c r="R21" s="234">
        <v>0</v>
      </c>
      <c r="S21" s="234">
        <v>0</v>
      </c>
      <c r="T21" s="234">
        <v>0</v>
      </c>
      <c r="U21" s="234">
        <v>0</v>
      </c>
      <c r="V21" s="234">
        <v>0</v>
      </c>
      <c r="W21" s="234">
        <v>0</v>
      </c>
      <c r="X21" s="234">
        <v>0</v>
      </c>
      <c r="Y21" s="234">
        <v>0</v>
      </c>
      <c r="Z21" s="234">
        <v>0</v>
      </c>
      <c r="AA21" s="234">
        <v>0</v>
      </c>
      <c r="AB21" s="234">
        <v>0</v>
      </c>
      <c r="AC21" s="234">
        <v>0</v>
      </c>
      <c r="AD21" s="234">
        <v>0</v>
      </c>
      <c r="AE21" s="234">
        <v>0</v>
      </c>
      <c r="AF21" s="234">
        <v>0</v>
      </c>
      <c r="AG21" s="234">
        <v>0</v>
      </c>
      <c r="AH21" s="234">
        <v>0</v>
      </c>
      <c r="AI21" s="234">
        <v>0</v>
      </c>
      <c r="AJ21" s="234">
        <v>0</v>
      </c>
      <c r="AK21" s="234">
        <v>0</v>
      </c>
      <c r="AL21" s="234">
        <v>0</v>
      </c>
      <c r="AM21" s="234">
        <v>0</v>
      </c>
      <c r="AN21" s="234">
        <v>0</v>
      </c>
      <c r="AO21" s="234">
        <v>0</v>
      </c>
      <c r="AP21" s="234">
        <v>0</v>
      </c>
      <c r="AQ21" s="234">
        <v>0</v>
      </c>
      <c r="AR21" s="234">
        <v>0</v>
      </c>
      <c r="AS21" s="234">
        <v>0</v>
      </c>
      <c r="AT21" s="234">
        <v>0</v>
      </c>
      <c r="AU21" s="234">
        <v>0</v>
      </c>
      <c r="AV21" s="234">
        <v>0</v>
      </c>
      <c r="AW21" s="234">
        <v>0</v>
      </c>
      <c r="AX21" s="234">
        <v>0</v>
      </c>
      <c r="AY21" s="234">
        <v>0</v>
      </c>
      <c r="AZ21" s="234">
        <v>3255.8215646733515</v>
      </c>
      <c r="BA21" s="234">
        <v>6195.1370942664798</v>
      </c>
      <c r="BB21" s="234">
        <v>5496.0624462758306</v>
      </c>
      <c r="BC21" s="234">
        <v>4906.4826790478437</v>
      </c>
      <c r="BD21" s="234">
        <v>4125.6452411562086</v>
      </c>
      <c r="BE21" s="234">
        <v>3515.8789095904835</v>
      </c>
      <c r="BF21" s="234">
        <v>3377.7825587423358</v>
      </c>
      <c r="BG21" s="234">
        <v>3261.379058125623</v>
      </c>
      <c r="BH21" s="234">
        <v>2850.065767695176</v>
      </c>
      <c r="BI21" s="234">
        <v>3090.4475306658883</v>
      </c>
      <c r="BJ21" s="234">
        <v>3248.1965486046729</v>
      </c>
      <c r="BK21" s="234">
        <v>2969.8697385388518</v>
      </c>
      <c r="BL21" s="234">
        <v>3354.1482364283702</v>
      </c>
      <c r="BM21" s="234">
        <v>5591.6206497211269</v>
      </c>
      <c r="BN21" s="234">
        <v>5615.8227464819829</v>
      </c>
      <c r="BO21" s="234">
        <v>6264.7187243043936</v>
      </c>
      <c r="BP21" s="234">
        <v>6633.8580020452819</v>
      </c>
      <c r="BQ21" s="234">
        <v>5494.9901307817099</v>
      </c>
      <c r="BR21" s="234">
        <v>3832.5464165023541</v>
      </c>
      <c r="BS21" s="234">
        <v>2828.8204517166328</v>
      </c>
      <c r="BT21" s="234">
        <v>2230.0903970434442</v>
      </c>
      <c r="BU21" s="234">
        <v>1971.9125363925452</v>
      </c>
      <c r="BV21" s="234">
        <v>1528.6532983089598</v>
      </c>
      <c r="BW21" s="234">
        <v>785.07369920271594</v>
      </c>
      <c r="BX21" s="234">
        <v>538.49083008108551</v>
      </c>
      <c r="BY21" s="234">
        <v>370.34083762106985</v>
      </c>
      <c r="BZ21" s="234">
        <v>259.66500451742536</v>
      </c>
      <c r="CA21" s="234">
        <v>158.53664487981612</v>
      </c>
      <c r="CB21" s="234">
        <v>95.873443216611676</v>
      </c>
      <c r="CC21" s="234">
        <v>0.83952601325077481</v>
      </c>
      <c r="CD21" s="234">
        <v>0.81014477429453224</v>
      </c>
      <c r="CE21" s="234">
        <v>0.56194107451063213</v>
      </c>
      <c r="CF21" s="234">
        <v>0.39562300028593433</v>
      </c>
      <c r="CG21" s="234">
        <v>0.28379881300494725</v>
      </c>
      <c r="CH21" s="258">
        <v>0.20819630254423516</v>
      </c>
    </row>
    <row r="22" spans="1:86" s="414" customFormat="1" ht="32.25" customHeight="1" x14ac:dyDescent="0.25">
      <c r="A22" s="676"/>
      <c r="B22" s="677" t="s">
        <v>434</v>
      </c>
      <c r="C22" s="678"/>
      <c r="D22" s="679">
        <v>674.35724868713294</v>
      </c>
      <c r="E22" s="679">
        <v>830.52419048836373</v>
      </c>
      <c r="F22" s="679">
        <v>717.4243515397452</v>
      </c>
      <c r="G22" s="679">
        <v>581.99611833464883</v>
      </c>
      <c r="H22" s="679">
        <v>966.0611243527843</v>
      </c>
      <c r="I22" s="679">
        <v>783.91313898136366</v>
      </c>
      <c r="J22" s="679">
        <v>543.30124127780459</v>
      </c>
      <c r="K22" s="679">
        <v>522.40503969019665</v>
      </c>
      <c r="L22" s="679">
        <v>655.10887746866274</v>
      </c>
      <c r="M22" s="679">
        <v>761.04993489462152</v>
      </c>
      <c r="N22" s="679">
        <v>1445.0808506671244</v>
      </c>
      <c r="O22" s="679">
        <v>1219.1836717591032</v>
      </c>
      <c r="P22" s="679">
        <v>861.57938325783084</v>
      </c>
      <c r="Q22" s="679">
        <v>998.91195093786746</v>
      </c>
      <c r="R22" s="679">
        <v>1721.3109275262823</v>
      </c>
      <c r="S22" s="679">
        <v>1695.4084645065736</v>
      </c>
      <c r="T22" s="679">
        <v>1125.4071526500029</v>
      </c>
      <c r="U22" s="679">
        <v>1170.1588046583897</v>
      </c>
      <c r="V22" s="679">
        <v>1772.0953006473719</v>
      </c>
      <c r="W22" s="679">
        <v>2681.0950361464074</v>
      </c>
      <c r="X22" s="679">
        <v>2581.1879035620495</v>
      </c>
      <c r="Y22" s="679">
        <v>2488.8140543767659</v>
      </c>
      <c r="Z22" s="679">
        <v>2680.5934004150672</v>
      </c>
      <c r="AA22" s="679">
        <v>3966.5669442359886</v>
      </c>
      <c r="AB22" s="679">
        <v>3193.0490132219124</v>
      </c>
      <c r="AC22" s="679">
        <v>2443.6629699643286</v>
      </c>
      <c r="AD22" s="679">
        <v>2497.8497018020566</v>
      </c>
      <c r="AE22" s="679">
        <v>4259.2591964294161</v>
      </c>
      <c r="AF22" s="679">
        <v>4597.0795793213474</v>
      </c>
      <c r="AG22" s="679">
        <v>4547.7340146612705</v>
      </c>
      <c r="AH22" s="679">
        <v>4108.1691365441648</v>
      </c>
      <c r="AI22" s="679">
        <v>3631.804401259265</v>
      </c>
      <c r="AJ22" s="679">
        <v>5978.0829533566803</v>
      </c>
      <c r="AK22" s="679">
        <v>7191.5079692498493</v>
      </c>
      <c r="AL22" s="679">
        <v>5902.9788197435755</v>
      </c>
      <c r="AM22" s="679">
        <v>5623.6110235752349</v>
      </c>
      <c r="AN22" s="679">
        <v>5600.4194893237673</v>
      </c>
      <c r="AO22" s="679">
        <v>5348.1902996115869</v>
      </c>
      <c r="AP22" s="679">
        <v>5608.4010768727521</v>
      </c>
      <c r="AQ22" s="679">
        <v>4486.6424249095098</v>
      </c>
      <c r="AR22" s="679">
        <v>3167.0552990923338</v>
      </c>
      <c r="AS22" s="679">
        <v>1941.7309399604478</v>
      </c>
      <c r="AT22" s="679">
        <v>2124.6812834156226</v>
      </c>
      <c r="AU22" s="679">
        <v>3695.2515060317291</v>
      </c>
      <c r="AV22" s="679">
        <v>3947.2613996455466</v>
      </c>
      <c r="AW22" s="679">
        <v>3601.6899996806092</v>
      </c>
      <c r="AX22" s="679">
        <v>2787.2976220348728</v>
      </c>
      <c r="AY22" s="679">
        <v>2290.8356962155008</v>
      </c>
      <c r="AZ22" s="679">
        <v>1181.1115527855736</v>
      </c>
      <c r="BA22" s="679">
        <v>0</v>
      </c>
      <c r="BB22" s="679">
        <v>0</v>
      </c>
      <c r="BC22" s="679">
        <v>0</v>
      </c>
      <c r="BD22" s="679">
        <v>0</v>
      </c>
      <c r="BE22" s="679">
        <v>0</v>
      </c>
      <c r="BF22" s="679">
        <v>0</v>
      </c>
      <c r="BG22" s="679">
        <v>0</v>
      </c>
      <c r="BH22" s="679">
        <v>0</v>
      </c>
      <c r="BI22" s="679">
        <v>0</v>
      </c>
      <c r="BJ22" s="679">
        <v>0</v>
      </c>
      <c r="BK22" s="679">
        <v>0</v>
      </c>
      <c r="BL22" s="679">
        <v>0</v>
      </c>
      <c r="BM22" s="679">
        <v>0</v>
      </c>
      <c r="BN22" s="679">
        <v>0</v>
      </c>
      <c r="BO22" s="679">
        <v>0</v>
      </c>
      <c r="BP22" s="679">
        <v>0</v>
      </c>
      <c r="BQ22" s="679">
        <v>0</v>
      </c>
      <c r="BR22" s="679">
        <v>0</v>
      </c>
      <c r="BS22" s="679">
        <v>0</v>
      </c>
      <c r="BT22" s="679">
        <v>0</v>
      </c>
      <c r="BU22" s="679">
        <v>0</v>
      </c>
      <c r="BV22" s="679">
        <v>0</v>
      </c>
      <c r="BW22" s="679">
        <v>0</v>
      </c>
      <c r="BX22" s="679">
        <v>0</v>
      </c>
      <c r="BY22" s="679">
        <v>0</v>
      </c>
      <c r="BZ22" s="679">
        <v>0</v>
      </c>
      <c r="CA22" s="679">
        <v>0</v>
      </c>
      <c r="CB22" s="679">
        <v>0</v>
      </c>
      <c r="CC22" s="679">
        <v>0</v>
      </c>
      <c r="CD22" s="679">
        <v>0</v>
      </c>
      <c r="CE22" s="679">
        <v>0</v>
      </c>
      <c r="CF22" s="679">
        <v>0</v>
      </c>
      <c r="CG22" s="679">
        <v>0</v>
      </c>
      <c r="CH22" s="680">
        <v>0</v>
      </c>
    </row>
    <row r="23" spans="1:86" s="686" customFormat="1" ht="28.5" customHeight="1" thickBot="1" x14ac:dyDescent="0.3">
      <c r="A23" s="688"/>
      <c r="B23" s="45" t="s">
        <v>990</v>
      </c>
      <c r="C23" s="689"/>
      <c r="D23" s="683"/>
      <c r="E23" s="683"/>
      <c r="F23" s="683"/>
      <c r="G23" s="683"/>
      <c r="H23" s="683"/>
      <c r="I23" s="683"/>
      <c r="J23" s="683"/>
      <c r="K23" s="683"/>
      <c r="L23" s="683"/>
      <c r="M23" s="683"/>
      <c r="N23" s="683"/>
      <c r="O23" s="683"/>
      <c r="P23" s="683"/>
      <c r="Q23" s="683"/>
      <c r="R23" s="683"/>
      <c r="S23" s="683"/>
      <c r="T23" s="683"/>
      <c r="U23" s="683"/>
      <c r="V23" s="683"/>
      <c r="W23" s="683"/>
      <c r="X23" s="683"/>
      <c r="Y23" s="683"/>
      <c r="Z23" s="683"/>
      <c r="AA23" s="683"/>
      <c r="AB23" s="683"/>
      <c r="AC23" s="683"/>
      <c r="AD23" s="683"/>
      <c r="AE23" s="683"/>
      <c r="AF23" s="683"/>
      <c r="AG23" s="683"/>
      <c r="AH23" s="683"/>
      <c r="AI23" s="683"/>
      <c r="AJ23" s="683"/>
      <c r="AK23" s="683"/>
      <c r="AL23" s="683"/>
      <c r="AM23" s="683"/>
      <c r="AN23" s="683"/>
      <c r="AO23" s="683"/>
      <c r="AP23" s="683"/>
      <c r="AQ23" s="683"/>
      <c r="AR23" s="683"/>
      <c r="AS23" s="683"/>
      <c r="AT23" s="683"/>
      <c r="AU23" s="683"/>
      <c r="AV23" s="683"/>
      <c r="AW23" s="683"/>
      <c r="AX23" s="683"/>
      <c r="AY23" s="683"/>
      <c r="AZ23" s="683"/>
      <c r="BA23" s="683"/>
      <c r="BB23" s="683"/>
      <c r="BC23" s="683"/>
      <c r="BD23" s="683"/>
      <c r="BE23" s="683"/>
      <c r="BF23" s="683"/>
      <c r="BG23" s="683"/>
      <c r="BH23" s="683"/>
      <c r="BI23" s="683"/>
      <c r="BJ23" s="683"/>
      <c r="BK23" s="683"/>
      <c r="BL23" s="683"/>
      <c r="BM23" s="683"/>
      <c r="BN23" s="683"/>
      <c r="BO23" s="683"/>
      <c r="BP23" s="684"/>
      <c r="BQ23" s="684">
        <v>7.3150996252741542</v>
      </c>
      <c r="BR23" s="684">
        <v>71.994099364880071</v>
      </c>
      <c r="BS23" s="684">
        <v>645.37282657928472</v>
      </c>
      <c r="BT23" s="684">
        <v>1236.517784227927</v>
      </c>
      <c r="BU23" s="684">
        <v>1811.9590918438116</v>
      </c>
      <c r="BV23" s="684">
        <v>2625.6137156652244</v>
      </c>
      <c r="BW23" s="684">
        <v>3941.876906873139</v>
      </c>
      <c r="BX23" s="684">
        <v>20481.818134817353</v>
      </c>
      <c r="BY23" s="684">
        <v>16001.278280669752</v>
      </c>
      <c r="BZ23" s="684">
        <v>11339.621843013067</v>
      </c>
      <c r="CA23" s="684">
        <v>12192.347489069412</v>
      </c>
      <c r="CB23" s="684">
        <v>14033.701997757649</v>
      </c>
      <c r="CC23" s="684">
        <v>13133.799414996092</v>
      </c>
      <c r="CD23" s="684">
        <v>15939.138115883981</v>
      </c>
      <c r="CE23" s="684">
        <v>14496.247401815494</v>
      </c>
      <c r="CF23" s="684">
        <v>12824.510665259973</v>
      </c>
      <c r="CG23" s="684">
        <v>12272.254334063789</v>
      </c>
      <c r="CH23" s="685">
        <v>12413.253337734324</v>
      </c>
    </row>
    <row r="24" spans="1:86" ht="31.2" x14ac:dyDescent="0.3">
      <c r="A24" s="620"/>
      <c r="B24" s="475" t="s">
        <v>992</v>
      </c>
      <c r="C24" s="476"/>
      <c r="D24" s="477" t="s">
        <v>680</v>
      </c>
      <c r="E24" s="477" t="s">
        <v>681</v>
      </c>
      <c r="F24" s="477" t="s">
        <v>682</v>
      </c>
      <c r="G24" s="477" t="s">
        <v>683</v>
      </c>
      <c r="H24" s="477" t="s">
        <v>684</v>
      </c>
      <c r="I24" s="477" t="s">
        <v>685</v>
      </c>
      <c r="J24" s="477" t="s">
        <v>686</v>
      </c>
      <c r="K24" s="477" t="s">
        <v>687</v>
      </c>
      <c r="L24" s="477" t="s">
        <v>688</v>
      </c>
      <c r="M24" s="477" t="s">
        <v>689</v>
      </c>
      <c r="N24" s="477" t="s">
        <v>690</v>
      </c>
      <c r="O24" s="477" t="s">
        <v>691</v>
      </c>
      <c r="P24" s="477" t="s">
        <v>692</v>
      </c>
      <c r="Q24" s="477" t="s">
        <v>693</v>
      </c>
      <c r="R24" s="477" t="s">
        <v>694</v>
      </c>
      <c r="S24" s="477" t="s">
        <v>695</v>
      </c>
      <c r="T24" s="477" t="s">
        <v>696</v>
      </c>
      <c r="U24" s="477" t="s">
        <v>697</v>
      </c>
      <c r="V24" s="477" t="s">
        <v>698</v>
      </c>
      <c r="W24" s="477" t="s">
        <v>699</v>
      </c>
      <c r="X24" s="477" t="s">
        <v>700</v>
      </c>
      <c r="Y24" s="477" t="s">
        <v>701</v>
      </c>
      <c r="Z24" s="477" t="s">
        <v>702</v>
      </c>
      <c r="AA24" s="477" t="s">
        <v>703</v>
      </c>
      <c r="AB24" s="477" t="s">
        <v>704</v>
      </c>
      <c r="AC24" s="477" t="s">
        <v>705</v>
      </c>
      <c r="AD24" s="477" t="s">
        <v>706</v>
      </c>
      <c r="AE24" s="477" t="s">
        <v>707</v>
      </c>
      <c r="AF24" s="477" t="s">
        <v>708</v>
      </c>
      <c r="AG24" s="477" t="s">
        <v>709</v>
      </c>
      <c r="AH24" s="477" t="s">
        <v>710</v>
      </c>
      <c r="AI24" s="477" t="s">
        <v>711</v>
      </c>
      <c r="AJ24" s="477" t="s">
        <v>712</v>
      </c>
      <c r="AK24" s="477" t="s">
        <v>713</v>
      </c>
      <c r="AL24" s="477" t="s">
        <v>714</v>
      </c>
      <c r="AM24" s="477" t="s">
        <v>715</v>
      </c>
      <c r="AN24" s="477" t="s">
        <v>716</v>
      </c>
      <c r="AO24" s="477" t="s">
        <v>717</v>
      </c>
      <c r="AP24" s="477" t="s">
        <v>718</v>
      </c>
      <c r="AQ24" s="477" t="s">
        <v>719</v>
      </c>
      <c r="AR24" s="477" t="s">
        <v>720</v>
      </c>
      <c r="AS24" s="477" t="s">
        <v>721</v>
      </c>
      <c r="AT24" s="477" t="s">
        <v>722</v>
      </c>
      <c r="AU24" s="477" t="s">
        <v>723</v>
      </c>
      <c r="AV24" s="477" t="s">
        <v>724</v>
      </c>
      <c r="AW24" s="477" t="s">
        <v>725</v>
      </c>
      <c r="AX24" s="477" t="s">
        <v>726</v>
      </c>
      <c r="AY24" s="477" t="s">
        <v>727</v>
      </c>
      <c r="AZ24" s="477" t="s">
        <v>728</v>
      </c>
      <c r="BA24" s="477" t="s">
        <v>729</v>
      </c>
      <c r="BB24" s="477" t="s">
        <v>730</v>
      </c>
      <c r="BC24" s="477" t="s">
        <v>731</v>
      </c>
      <c r="BD24" s="477" t="s">
        <v>732</v>
      </c>
      <c r="BE24" s="477" t="s">
        <v>733</v>
      </c>
      <c r="BF24" s="477" t="s">
        <v>734</v>
      </c>
      <c r="BG24" s="477" t="s">
        <v>735</v>
      </c>
      <c r="BH24" s="477" t="s">
        <v>736</v>
      </c>
      <c r="BI24" s="477" t="s">
        <v>737</v>
      </c>
      <c r="BJ24" s="477" t="s">
        <v>738</v>
      </c>
      <c r="BK24" s="477" t="s">
        <v>739</v>
      </c>
      <c r="BL24" s="477" t="s">
        <v>740</v>
      </c>
      <c r="BM24" s="477" t="s">
        <v>741</v>
      </c>
      <c r="BN24" s="477" t="s">
        <v>742</v>
      </c>
      <c r="BO24" s="477" t="s">
        <v>743</v>
      </c>
      <c r="BP24" s="477" t="s">
        <v>744</v>
      </c>
      <c r="BQ24" s="477" t="s">
        <v>745</v>
      </c>
      <c r="BR24" s="477" t="s">
        <v>746</v>
      </c>
      <c r="BS24" s="477" t="s">
        <v>747</v>
      </c>
      <c r="BT24" s="477" t="s">
        <v>748</v>
      </c>
      <c r="BU24" s="477" t="s">
        <v>749</v>
      </c>
      <c r="BV24" s="477" t="s">
        <v>750</v>
      </c>
      <c r="BW24" s="477" t="s">
        <v>751</v>
      </c>
      <c r="BX24" s="477" t="s">
        <v>752</v>
      </c>
      <c r="BY24" s="477" t="s">
        <v>753</v>
      </c>
      <c r="BZ24" s="477" t="s">
        <v>754</v>
      </c>
      <c r="CA24" s="477" t="s">
        <v>755</v>
      </c>
      <c r="CB24" s="477" t="s">
        <v>756</v>
      </c>
      <c r="CC24" s="477" t="s">
        <v>757</v>
      </c>
      <c r="CD24" s="477" t="s">
        <v>758</v>
      </c>
      <c r="CE24" s="477" t="s">
        <v>759</v>
      </c>
      <c r="CF24" s="477" t="s">
        <v>760</v>
      </c>
      <c r="CG24" s="477" t="s">
        <v>761</v>
      </c>
      <c r="CH24" s="478" t="s">
        <v>762</v>
      </c>
    </row>
    <row r="25" spans="1:86" s="287" customFormat="1" ht="26.25" customHeight="1" x14ac:dyDescent="0.3">
      <c r="A25" s="687"/>
      <c r="B25" s="123" t="s">
        <v>276</v>
      </c>
      <c r="D25" s="309">
        <v>0</v>
      </c>
      <c r="E25" s="309">
        <v>0</v>
      </c>
      <c r="F25" s="309">
        <v>0</v>
      </c>
      <c r="G25" s="309">
        <v>0</v>
      </c>
      <c r="H25" s="309">
        <v>0</v>
      </c>
      <c r="I25" s="309">
        <v>0</v>
      </c>
      <c r="J25" s="309">
        <v>0</v>
      </c>
      <c r="K25" s="309">
        <v>0</v>
      </c>
      <c r="L25" s="309">
        <v>0</v>
      </c>
      <c r="M25" s="309">
        <v>0</v>
      </c>
      <c r="N25" s="309">
        <v>0</v>
      </c>
      <c r="O25" s="309">
        <v>0</v>
      </c>
      <c r="P25" s="309">
        <v>0</v>
      </c>
      <c r="Q25" s="309">
        <v>0</v>
      </c>
      <c r="R25" s="309">
        <v>0</v>
      </c>
      <c r="S25" s="309">
        <v>0</v>
      </c>
      <c r="T25" s="309">
        <v>0</v>
      </c>
      <c r="U25" s="309">
        <v>0</v>
      </c>
      <c r="V25" s="309">
        <v>0</v>
      </c>
      <c r="W25" s="309">
        <v>0</v>
      </c>
      <c r="X25" s="309">
        <v>0</v>
      </c>
      <c r="Y25" s="309">
        <v>0</v>
      </c>
      <c r="Z25" s="309">
        <v>0</v>
      </c>
      <c r="AA25" s="309">
        <v>0</v>
      </c>
      <c r="AB25" s="309">
        <v>0</v>
      </c>
      <c r="AC25" s="309">
        <v>0</v>
      </c>
      <c r="AD25" s="309">
        <v>0</v>
      </c>
      <c r="AE25" s="309">
        <v>0</v>
      </c>
      <c r="AF25" s="309">
        <v>1210</v>
      </c>
      <c r="AG25" s="309">
        <v>1307</v>
      </c>
      <c r="AH25" s="309">
        <v>1234</v>
      </c>
      <c r="AI25" s="309">
        <v>1136</v>
      </c>
      <c r="AJ25" s="309">
        <v>1697</v>
      </c>
      <c r="AK25" s="309">
        <v>2234</v>
      </c>
      <c r="AL25" s="309">
        <v>2771</v>
      </c>
      <c r="AM25" s="309">
        <v>2877</v>
      </c>
      <c r="AN25" s="309">
        <v>2997</v>
      </c>
      <c r="AO25" s="309">
        <v>3028</v>
      </c>
      <c r="AP25" s="309">
        <v>3054</v>
      </c>
      <c r="AQ25" s="309">
        <v>2589</v>
      </c>
      <c r="AR25" s="309">
        <v>2024</v>
      </c>
      <c r="AS25" s="309">
        <v>1518</v>
      </c>
      <c r="AT25" s="309">
        <v>1516</v>
      </c>
      <c r="AU25" s="309">
        <v>2223</v>
      </c>
      <c r="AV25" s="309">
        <v>2640</v>
      </c>
      <c r="AW25" s="309">
        <v>2612</v>
      </c>
      <c r="AX25" s="309">
        <v>2412</v>
      </c>
      <c r="AY25" s="309">
        <v>2151</v>
      </c>
      <c r="AZ25" s="309">
        <v>1931</v>
      </c>
      <c r="BA25" s="309">
        <v>1252</v>
      </c>
      <c r="BB25" s="309">
        <v>1110</v>
      </c>
      <c r="BC25" s="309">
        <v>1177</v>
      </c>
      <c r="BD25" s="309">
        <v>1022</v>
      </c>
      <c r="BE25" s="309">
        <v>932</v>
      </c>
      <c r="BF25" s="309">
        <v>920</v>
      </c>
      <c r="BG25" s="309">
        <v>898</v>
      </c>
      <c r="BH25" s="309">
        <v>819</v>
      </c>
      <c r="BI25" s="309">
        <v>870</v>
      </c>
      <c r="BJ25" s="309">
        <v>927</v>
      </c>
      <c r="BK25" s="309">
        <v>818</v>
      </c>
      <c r="BL25" s="309">
        <v>1025</v>
      </c>
      <c r="BM25" s="309">
        <v>1538</v>
      </c>
      <c r="BN25" s="309">
        <v>1415</v>
      </c>
      <c r="BO25" s="309">
        <v>1515</v>
      </c>
      <c r="BP25" s="309">
        <v>1507</v>
      </c>
      <c r="BQ25" s="309">
        <v>1274</v>
      </c>
      <c r="BR25" s="309">
        <v>898</v>
      </c>
      <c r="BS25" s="309">
        <v>739</v>
      </c>
      <c r="BT25" s="309">
        <v>794</v>
      </c>
      <c r="BU25" s="309">
        <v>782</v>
      </c>
      <c r="BV25" s="309">
        <v>909</v>
      </c>
      <c r="BW25" s="309">
        <v>1020</v>
      </c>
      <c r="BX25" s="309">
        <v>2000</v>
      </c>
      <c r="BY25" s="309">
        <v>1524</v>
      </c>
      <c r="BZ25" s="309">
        <v>1202</v>
      </c>
      <c r="CA25" s="309">
        <v>1236</v>
      </c>
      <c r="CB25" s="309">
        <v>1333</v>
      </c>
      <c r="CC25" s="309">
        <v>1380</v>
      </c>
      <c r="CD25" s="309">
        <v>1584</v>
      </c>
      <c r="CE25" s="309">
        <v>1439</v>
      </c>
      <c r="CF25" s="309">
        <v>1278</v>
      </c>
      <c r="CG25" s="309">
        <v>1219</v>
      </c>
      <c r="CH25" s="666">
        <v>1225</v>
      </c>
    </row>
    <row r="26" spans="1:86" ht="23.25" customHeight="1" x14ac:dyDescent="0.25">
      <c r="A26" s="433"/>
      <c r="B26" s="72" t="s">
        <v>993</v>
      </c>
      <c r="C26" s="417"/>
      <c r="D26" s="234">
        <v>0</v>
      </c>
      <c r="E26" s="234">
        <v>0</v>
      </c>
      <c r="F26" s="234">
        <v>0</v>
      </c>
      <c r="G26" s="234">
        <v>0</v>
      </c>
      <c r="H26" s="234">
        <v>0</v>
      </c>
      <c r="I26" s="234">
        <v>0</v>
      </c>
      <c r="J26" s="234">
        <v>0</v>
      </c>
      <c r="K26" s="234">
        <v>0</v>
      </c>
      <c r="L26" s="234">
        <v>0</v>
      </c>
      <c r="M26" s="234">
        <v>0</v>
      </c>
      <c r="N26" s="234">
        <v>0</v>
      </c>
      <c r="O26" s="234">
        <v>0</v>
      </c>
      <c r="P26" s="234">
        <v>0</v>
      </c>
      <c r="Q26" s="234">
        <v>0</v>
      </c>
      <c r="R26" s="234">
        <v>0</v>
      </c>
      <c r="S26" s="234">
        <v>0</v>
      </c>
      <c r="T26" s="234">
        <v>0</v>
      </c>
      <c r="U26" s="234">
        <v>0</v>
      </c>
      <c r="V26" s="234">
        <v>0</v>
      </c>
      <c r="W26" s="234">
        <v>0</v>
      </c>
      <c r="X26" s="234">
        <v>0</v>
      </c>
      <c r="Y26" s="234">
        <v>0</v>
      </c>
      <c r="Z26" s="234">
        <v>0</v>
      </c>
      <c r="AA26" s="234">
        <v>0</v>
      </c>
      <c r="AB26" s="234">
        <v>0</v>
      </c>
      <c r="AC26" s="234">
        <v>0</v>
      </c>
      <c r="AD26" s="234">
        <v>0</v>
      </c>
      <c r="AE26" s="234">
        <v>0</v>
      </c>
      <c r="AF26" s="234">
        <v>576</v>
      </c>
      <c r="AG26" s="234">
        <v>645</v>
      </c>
      <c r="AH26" s="234">
        <v>612</v>
      </c>
      <c r="AI26" s="234">
        <v>551</v>
      </c>
      <c r="AJ26" s="234">
        <v>746</v>
      </c>
      <c r="AK26" s="234">
        <v>1179</v>
      </c>
      <c r="AL26" s="234">
        <v>1611</v>
      </c>
      <c r="AM26" s="234">
        <v>1813</v>
      </c>
      <c r="AN26" s="234">
        <v>1885</v>
      </c>
      <c r="AO26" s="234">
        <v>1892</v>
      </c>
      <c r="AP26" s="234">
        <v>1832</v>
      </c>
      <c r="AQ26" s="234">
        <v>1578</v>
      </c>
      <c r="AR26" s="234">
        <v>1249</v>
      </c>
      <c r="AS26" s="234">
        <v>1031</v>
      </c>
      <c r="AT26" s="234">
        <v>1007</v>
      </c>
      <c r="AU26" s="234">
        <v>1441</v>
      </c>
      <c r="AV26" s="234">
        <v>1753</v>
      </c>
      <c r="AW26" s="234">
        <v>1790</v>
      </c>
      <c r="AX26" s="234">
        <v>1800</v>
      </c>
      <c r="AY26" s="234">
        <v>1659</v>
      </c>
      <c r="AZ26" s="234"/>
      <c r="BA26" s="234">
        <v>0</v>
      </c>
      <c r="BB26" s="234">
        <v>0</v>
      </c>
      <c r="BC26" s="234">
        <v>0</v>
      </c>
      <c r="BD26" s="234">
        <v>0</v>
      </c>
      <c r="BE26" s="234">
        <v>0</v>
      </c>
      <c r="BF26" s="234">
        <v>0</v>
      </c>
      <c r="BG26" s="234">
        <v>0</v>
      </c>
      <c r="BH26" s="234">
        <v>0</v>
      </c>
      <c r="BI26" s="234">
        <v>0</v>
      </c>
      <c r="BJ26" s="234">
        <v>0</v>
      </c>
      <c r="BK26" s="234">
        <v>0</v>
      </c>
      <c r="BL26" s="234">
        <v>0</v>
      </c>
      <c r="BM26" s="234">
        <v>0</v>
      </c>
      <c r="BN26" s="234">
        <v>0</v>
      </c>
      <c r="BO26" s="234">
        <v>0</v>
      </c>
      <c r="BP26" s="234">
        <v>0</v>
      </c>
      <c r="BQ26" s="234">
        <v>0</v>
      </c>
      <c r="BR26" s="234">
        <v>0</v>
      </c>
      <c r="BS26" s="234">
        <v>0</v>
      </c>
      <c r="BT26" s="234">
        <v>0</v>
      </c>
      <c r="BU26" s="234">
        <v>0</v>
      </c>
      <c r="BV26" s="234">
        <v>0</v>
      </c>
      <c r="BW26" s="234">
        <v>0</v>
      </c>
      <c r="BX26" s="234">
        <v>0</v>
      </c>
      <c r="BY26" s="234">
        <v>0</v>
      </c>
      <c r="BZ26" s="234">
        <v>0</v>
      </c>
      <c r="CA26" s="234">
        <v>0</v>
      </c>
      <c r="CB26" s="234">
        <v>0</v>
      </c>
      <c r="CC26" s="234">
        <v>0</v>
      </c>
      <c r="CD26" s="234">
        <v>0</v>
      </c>
      <c r="CE26" s="234">
        <v>0</v>
      </c>
      <c r="CF26" s="234">
        <v>0</v>
      </c>
      <c r="CG26" s="234">
        <v>0</v>
      </c>
      <c r="CH26" s="258">
        <v>0</v>
      </c>
    </row>
    <row r="27" spans="1:86" ht="24" customHeight="1" x14ac:dyDescent="0.25">
      <c r="A27" s="433"/>
      <c r="B27" s="72" t="s">
        <v>989</v>
      </c>
      <c r="C27" s="417"/>
      <c r="D27" s="690" t="s">
        <v>533</v>
      </c>
      <c r="E27" s="690" t="s">
        <v>533</v>
      </c>
      <c r="F27" s="690" t="s">
        <v>533</v>
      </c>
      <c r="G27" s="690" t="s">
        <v>533</v>
      </c>
      <c r="H27" s="690" t="s">
        <v>533</v>
      </c>
      <c r="I27" s="690" t="s">
        <v>533</v>
      </c>
      <c r="J27" s="690" t="s">
        <v>533</v>
      </c>
      <c r="K27" s="690" t="s">
        <v>533</v>
      </c>
      <c r="L27" s="690" t="s">
        <v>533</v>
      </c>
      <c r="M27" s="690" t="s">
        <v>533</v>
      </c>
      <c r="N27" s="690" t="s">
        <v>533</v>
      </c>
      <c r="O27" s="690" t="s">
        <v>533</v>
      </c>
      <c r="P27" s="690" t="s">
        <v>533</v>
      </c>
      <c r="Q27" s="690" t="s">
        <v>533</v>
      </c>
      <c r="R27" s="690" t="s">
        <v>533</v>
      </c>
      <c r="S27" s="690" t="s">
        <v>533</v>
      </c>
      <c r="T27" s="690" t="s">
        <v>533</v>
      </c>
      <c r="U27" s="690" t="s">
        <v>533</v>
      </c>
      <c r="V27" s="690" t="s">
        <v>533</v>
      </c>
      <c r="W27" s="690" t="s">
        <v>533</v>
      </c>
      <c r="X27" s="690" t="s">
        <v>533</v>
      </c>
      <c r="Y27" s="690" t="s">
        <v>533</v>
      </c>
      <c r="Z27" s="690" t="s">
        <v>533</v>
      </c>
      <c r="AA27" s="690" t="s">
        <v>533</v>
      </c>
      <c r="AB27" s="690" t="s">
        <v>533</v>
      </c>
      <c r="AC27" s="690" t="s">
        <v>533</v>
      </c>
      <c r="AD27" s="690" t="s">
        <v>533</v>
      </c>
      <c r="AE27" s="690" t="s">
        <v>533</v>
      </c>
      <c r="AF27" s="690" t="s">
        <v>533</v>
      </c>
      <c r="AG27" s="690" t="s">
        <v>533</v>
      </c>
      <c r="AH27" s="690" t="s">
        <v>533</v>
      </c>
      <c r="AI27" s="690" t="s">
        <v>533</v>
      </c>
      <c r="AJ27" s="690" t="s">
        <v>533</v>
      </c>
      <c r="AK27" s="690" t="s">
        <v>533</v>
      </c>
      <c r="AL27" s="690" t="s">
        <v>533</v>
      </c>
      <c r="AM27" s="690" t="s">
        <v>533</v>
      </c>
      <c r="AN27" s="690" t="s">
        <v>533</v>
      </c>
      <c r="AO27" s="690" t="s">
        <v>533</v>
      </c>
      <c r="AP27" s="690" t="s">
        <v>533</v>
      </c>
      <c r="AQ27" s="690" t="s">
        <v>533</v>
      </c>
      <c r="AR27" s="690" t="s">
        <v>533</v>
      </c>
      <c r="AS27" s="690" t="s">
        <v>533</v>
      </c>
      <c r="AT27" s="690" t="s">
        <v>533</v>
      </c>
      <c r="AU27" s="690" t="s">
        <v>533</v>
      </c>
      <c r="AV27" s="690" t="s">
        <v>533</v>
      </c>
      <c r="AW27" s="690" t="s">
        <v>533</v>
      </c>
      <c r="AX27" s="690" t="s">
        <v>533</v>
      </c>
      <c r="AY27" s="690" t="s">
        <v>533</v>
      </c>
      <c r="AZ27" s="234">
        <v>1931</v>
      </c>
      <c r="BA27" s="234">
        <v>1252</v>
      </c>
      <c r="BB27" s="234">
        <v>1110</v>
      </c>
      <c r="BC27" s="234">
        <v>1177</v>
      </c>
      <c r="BD27" s="234">
        <v>1022</v>
      </c>
      <c r="BE27" s="234">
        <v>932</v>
      </c>
      <c r="BF27" s="234">
        <v>920</v>
      </c>
      <c r="BG27" s="234">
        <v>898</v>
      </c>
      <c r="BH27" s="234">
        <v>819</v>
      </c>
      <c r="BI27" s="234">
        <v>870</v>
      </c>
      <c r="BJ27" s="234">
        <v>927</v>
      </c>
      <c r="BK27" s="234">
        <v>818</v>
      </c>
      <c r="BL27" s="234">
        <v>1025</v>
      </c>
      <c r="BM27" s="234">
        <v>1538</v>
      </c>
      <c r="BN27" s="234">
        <v>1415</v>
      </c>
      <c r="BO27" s="234">
        <v>1515</v>
      </c>
      <c r="BP27" s="234">
        <v>1507</v>
      </c>
      <c r="BQ27" s="234">
        <v>1273</v>
      </c>
      <c r="BR27" s="234">
        <v>885</v>
      </c>
      <c r="BS27" s="234">
        <v>652</v>
      </c>
      <c r="BT27" s="234">
        <v>564</v>
      </c>
      <c r="BU27" s="234">
        <v>443</v>
      </c>
      <c r="BV27" s="234">
        <v>333</v>
      </c>
      <c r="BW27" s="234">
        <v>171</v>
      </c>
      <c r="BX27" s="234">
        <v>277</v>
      </c>
      <c r="BY27" s="234">
        <v>127</v>
      </c>
      <c r="BZ27" s="234">
        <v>78</v>
      </c>
      <c r="CA27" s="234">
        <v>73</v>
      </c>
      <c r="CB27" s="234">
        <v>68</v>
      </c>
      <c r="CC27" s="234">
        <v>57</v>
      </c>
      <c r="CD27" s="234">
        <v>66</v>
      </c>
      <c r="CE27" s="234">
        <v>61</v>
      </c>
      <c r="CF27" s="234">
        <v>56</v>
      </c>
      <c r="CG27" s="234">
        <v>53</v>
      </c>
      <c r="CH27" s="258">
        <v>53</v>
      </c>
    </row>
    <row r="28" spans="1:86" x14ac:dyDescent="0.25">
      <c r="A28" s="433"/>
      <c r="B28" s="238" t="s">
        <v>473</v>
      </c>
      <c r="C28" s="417"/>
      <c r="D28" s="690" t="s">
        <v>533</v>
      </c>
      <c r="E28" s="690" t="s">
        <v>533</v>
      </c>
      <c r="F28" s="690" t="s">
        <v>533</v>
      </c>
      <c r="G28" s="690" t="s">
        <v>533</v>
      </c>
      <c r="H28" s="690" t="s">
        <v>533</v>
      </c>
      <c r="I28" s="690" t="s">
        <v>533</v>
      </c>
      <c r="J28" s="690" t="s">
        <v>533</v>
      </c>
      <c r="K28" s="690" t="s">
        <v>533</v>
      </c>
      <c r="L28" s="690" t="s">
        <v>533</v>
      </c>
      <c r="M28" s="690" t="s">
        <v>533</v>
      </c>
      <c r="N28" s="690" t="s">
        <v>533</v>
      </c>
      <c r="O28" s="690" t="s">
        <v>533</v>
      </c>
      <c r="P28" s="690" t="s">
        <v>533</v>
      </c>
      <c r="Q28" s="690" t="s">
        <v>533</v>
      </c>
      <c r="R28" s="690" t="s">
        <v>533</v>
      </c>
      <c r="S28" s="690" t="s">
        <v>533</v>
      </c>
      <c r="T28" s="690" t="s">
        <v>533</v>
      </c>
      <c r="U28" s="690" t="s">
        <v>533</v>
      </c>
      <c r="V28" s="690" t="s">
        <v>533</v>
      </c>
      <c r="W28" s="690" t="s">
        <v>533</v>
      </c>
      <c r="X28" s="690" t="s">
        <v>533</v>
      </c>
      <c r="Y28" s="690" t="s">
        <v>533</v>
      </c>
      <c r="Z28" s="690" t="s">
        <v>533</v>
      </c>
      <c r="AA28" s="690" t="s">
        <v>533</v>
      </c>
      <c r="AB28" s="690" t="s">
        <v>533</v>
      </c>
      <c r="AC28" s="690" t="s">
        <v>533</v>
      </c>
      <c r="AD28" s="690" t="s">
        <v>533</v>
      </c>
      <c r="AE28" s="690" t="s">
        <v>533</v>
      </c>
      <c r="AF28" s="690" t="s">
        <v>533</v>
      </c>
      <c r="AG28" s="690" t="s">
        <v>533</v>
      </c>
      <c r="AH28" s="690" t="s">
        <v>533</v>
      </c>
      <c r="AI28" s="690" t="s">
        <v>533</v>
      </c>
      <c r="AJ28" s="690" t="s">
        <v>533</v>
      </c>
      <c r="AK28" s="690" t="s">
        <v>533</v>
      </c>
      <c r="AL28" s="690" t="s">
        <v>533</v>
      </c>
      <c r="AM28" s="690" t="s">
        <v>533</v>
      </c>
      <c r="AN28" s="690" t="s">
        <v>533</v>
      </c>
      <c r="AO28" s="690" t="s">
        <v>533</v>
      </c>
      <c r="AP28" s="690" t="s">
        <v>533</v>
      </c>
      <c r="AQ28" s="690" t="s">
        <v>533</v>
      </c>
      <c r="AR28" s="690" t="s">
        <v>533</v>
      </c>
      <c r="AS28" s="690" t="s">
        <v>533</v>
      </c>
      <c r="AT28" s="690" t="s">
        <v>533</v>
      </c>
      <c r="AU28" s="690" t="s">
        <v>533</v>
      </c>
      <c r="AV28" s="690" t="s">
        <v>533</v>
      </c>
      <c r="AW28" s="690" t="s">
        <v>533</v>
      </c>
      <c r="AX28" s="690" t="s">
        <v>533</v>
      </c>
      <c r="AY28" s="690" t="s">
        <v>533</v>
      </c>
      <c r="AZ28" s="234">
        <v>308</v>
      </c>
      <c r="BA28" s="234">
        <v>170</v>
      </c>
      <c r="BB28" s="234">
        <v>162</v>
      </c>
      <c r="BC28" s="234">
        <v>178</v>
      </c>
      <c r="BD28" s="234">
        <v>168</v>
      </c>
      <c r="BE28" s="234">
        <v>178</v>
      </c>
      <c r="BF28" s="234">
        <v>190</v>
      </c>
      <c r="BG28" s="234">
        <v>185</v>
      </c>
      <c r="BH28" s="234">
        <v>158</v>
      </c>
      <c r="BI28" s="234">
        <v>165</v>
      </c>
      <c r="BJ28" s="234">
        <v>157</v>
      </c>
      <c r="BK28" s="234">
        <v>142</v>
      </c>
      <c r="BL28" s="234">
        <v>244</v>
      </c>
      <c r="BM28" s="234">
        <v>321</v>
      </c>
      <c r="BN28" s="234">
        <v>234</v>
      </c>
      <c r="BO28" s="234">
        <v>212</v>
      </c>
      <c r="BP28" s="234">
        <v>178</v>
      </c>
      <c r="BQ28" s="234">
        <v>145</v>
      </c>
      <c r="BR28" s="234">
        <v>111</v>
      </c>
      <c r="BS28" s="234">
        <v>86</v>
      </c>
      <c r="BT28" s="234">
        <v>92</v>
      </c>
      <c r="BU28" s="234">
        <v>68</v>
      </c>
      <c r="BV28" s="234">
        <v>38</v>
      </c>
      <c r="BW28" s="234">
        <v>24</v>
      </c>
      <c r="BX28" s="234">
        <v>156</v>
      </c>
      <c r="BY28" s="234">
        <v>48</v>
      </c>
      <c r="BZ28" s="234">
        <v>28</v>
      </c>
      <c r="CA28" s="234">
        <v>37</v>
      </c>
      <c r="CB28" s="234">
        <v>44</v>
      </c>
      <c r="CC28" s="234">
        <v>49</v>
      </c>
      <c r="CD28" s="234">
        <v>59</v>
      </c>
      <c r="CE28" s="234">
        <v>55</v>
      </c>
      <c r="CF28" s="234">
        <v>50</v>
      </c>
      <c r="CG28" s="234">
        <v>47</v>
      </c>
      <c r="CH28" s="258">
        <v>47</v>
      </c>
    </row>
    <row r="29" spans="1:86" x14ac:dyDescent="0.25">
      <c r="A29" s="433"/>
      <c r="B29" s="238" t="s">
        <v>474</v>
      </c>
      <c r="C29" s="417"/>
      <c r="D29" s="690" t="s">
        <v>533</v>
      </c>
      <c r="E29" s="690" t="s">
        <v>533</v>
      </c>
      <c r="F29" s="690" t="s">
        <v>533</v>
      </c>
      <c r="G29" s="690" t="s">
        <v>533</v>
      </c>
      <c r="H29" s="690" t="s">
        <v>533</v>
      </c>
      <c r="I29" s="690" t="s">
        <v>533</v>
      </c>
      <c r="J29" s="690" t="s">
        <v>533</v>
      </c>
      <c r="K29" s="690" t="s">
        <v>533</v>
      </c>
      <c r="L29" s="690" t="s">
        <v>533</v>
      </c>
      <c r="M29" s="690" t="s">
        <v>533</v>
      </c>
      <c r="N29" s="690" t="s">
        <v>533</v>
      </c>
      <c r="O29" s="690" t="s">
        <v>533</v>
      </c>
      <c r="P29" s="690" t="s">
        <v>533</v>
      </c>
      <c r="Q29" s="690" t="s">
        <v>533</v>
      </c>
      <c r="R29" s="690" t="s">
        <v>533</v>
      </c>
      <c r="S29" s="690" t="s">
        <v>533</v>
      </c>
      <c r="T29" s="690" t="s">
        <v>533</v>
      </c>
      <c r="U29" s="690" t="s">
        <v>533</v>
      </c>
      <c r="V29" s="690" t="s">
        <v>533</v>
      </c>
      <c r="W29" s="690" t="s">
        <v>533</v>
      </c>
      <c r="X29" s="690" t="s">
        <v>533</v>
      </c>
      <c r="Y29" s="690" t="s">
        <v>533</v>
      </c>
      <c r="Z29" s="690" t="s">
        <v>533</v>
      </c>
      <c r="AA29" s="690" t="s">
        <v>533</v>
      </c>
      <c r="AB29" s="690" t="s">
        <v>533</v>
      </c>
      <c r="AC29" s="690" t="s">
        <v>533</v>
      </c>
      <c r="AD29" s="690" t="s">
        <v>533</v>
      </c>
      <c r="AE29" s="690" t="s">
        <v>533</v>
      </c>
      <c r="AF29" s="690" t="s">
        <v>533</v>
      </c>
      <c r="AG29" s="690" t="s">
        <v>533</v>
      </c>
      <c r="AH29" s="690" t="s">
        <v>533</v>
      </c>
      <c r="AI29" s="690" t="s">
        <v>533</v>
      </c>
      <c r="AJ29" s="690" t="s">
        <v>533</v>
      </c>
      <c r="AK29" s="690" t="s">
        <v>533</v>
      </c>
      <c r="AL29" s="690" t="s">
        <v>533</v>
      </c>
      <c r="AM29" s="690" t="s">
        <v>533</v>
      </c>
      <c r="AN29" s="690" t="s">
        <v>533</v>
      </c>
      <c r="AO29" s="690" t="s">
        <v>533</v>
      </c>
      <c r="AP29" s="690" t="s">
        <v>533</v>
      </c>
      <c r="AQ29" s="690" t="s">
        <v>533</v>
      </c>
      <c r="AR29" s="690" t="s">
        <v>533</v>
      </c>
      <c r="AS29" s="690" t="s">
        <v>533</v>
      </c>
      <c r="AT29" s="690" t="s">
        <v>533</v>
      </c>
      <c r="AU29" s="690" t="s">
        <v>533</v>
      </c>
      <c r="AV29" s="690" t="s">
        <v>533</v>
      </c>
      <c r="AW29" s="690" t="s">
        <v>533</v>
      </c>
      <c r="AX29" s="690" t="s">
        <v>533</v>
      </c>
      <c r="AY29" s="690" t="s">
        <v>533</v>
      </c>
      <c r="AZ29" s="234">
        <v>48</v>
      </c>
      <c r="BA29" s="234">
        <v>25</v>
      </c>
      <c r="BB29" s="234">
        <v>23</v>
      </c>
      <c r="BC29" s="234">
        <v>24</v>
      </c>
      <c r="BD29" s="234">
        <v>21</v>
      </c>
      <c r="BE29" s="234">
        <v>20</v>
      </c>
      <c r="BF29" s="234">
        <v>19</v>
      </c>
      <c r="BG29" s="234">
        <v>18</v>
      </c>
      <c r="BH29" s="234">
        <v>14</v>
      </c>
      <c r="BI29" s="234">
        <v>15</v>
      </c>
      <c r="BJ29" s="234">
        <v>15</v>
      </c>
      <c r="BK29" s="234">
        <v>13</v>
      </c>
      <c r="BL29" s="234">
        <v>21</v>
      </c>
      <c r="BM29" s="234">
        <v>30</v>
      </c>
      <c r="BN29" s="234">
        <v>22</v>
      </c>
      <c r="BO29" s="234">
        <v>19</v>
      </c>
      <c r="BP29" s="234">
        <v>18</v>
      </c>
      <c r="BQ29" s="234">
        <v>15</v>
      </c>
      <c r="BR29" s="234">
        <v>11</v>
      </c>
      <c r="BS29" s="234">
        <v>9</v>
      </c>
      <c r="BT29" s="234">
        <v>8</v>
      </c>
      <c r="BU29" s="234">
        <v>6</v>
      </c>
      <c r="BV29" s="234">
        <v>3</v>
      </c>
      <c r="BW29" s="234">
        <v>0</v>
      </c>
      <c r="BX29" s="234">
        <v>0</v>
      </c>
      <c r="BY29" s="234">
        <v>0</v>
      </c>
      <c r="BZ29" s="234">
        <v>0</v>
      </c>
      <c r="CA29" s="234">
        <v>0</v>
      </c>
      <c r="CB29" s="234">
        <v>0</v>
      </c>
      <c r="CC29" s="234">
        <v>0</v>
      </c>
      <c r="CD29" s="234">
        <v>0</v>
      </c>
      <c r="CE29" s="234">
        <v>0</v>
      </c>
      <c r="CF29" s="234">
        <v>0</v>
      </c>
      <c r="CG29" s="234">
        <v>0</v>
      </c>
      <c r="CH29" s="258">
        <v>0</v>
      </c>
    </row>
    <row r="30" spans="1:86" x14ac:dyDescent="0.25">
      <c r="A30" s="433"/>
      <c r="B30" s="238" t="s">
        <v>475</v>
      </c>
      <c r="C30" s="417"/>
      <c r="D30" s="690" t="s">
        <v>533</v>
      </c>
      <c r="E30" s="690" t="s">
        <v>533</v>
      </c>
      <c r="F30" s="690" t="s">
        <v>533</v>
      </c>
      <c r="G30" s="690" t="s">
        <v>533</v>
      </c>
      <c r="H30" s="690" t="s">
        <v>533</v>
      </c>
      <c r="I30" s="690" t="s">
        <v>533</v>
      </c>
      <c r="J30" s="690" t="s">
        <v>533</v>
      </c>
      <c r="K30" s="690" t="s">
        <v>533</v>
      </c>
      <c r="L30" s="690" t="s">
        <v>533</v>
      </c>
      <c r="M30" s="690" t="s">
        <v>533</v>
      </c>
      <c r="N30" s="690" t="s">
        <v>533</v>
      </c>
      <c r="O30" s="690" t="s">
        <v>533</v>
      </c>
      <c r="P30" s="690" t="s">
        <v>533</v>
      </c>
      <c r="Q30" s="690" t="s">
        <v>533</v>
      </c>
      <c r="R30" s="690" t="s">
        <v>533</v>
      </c>
      <c r="S30" s="690" t="s">
        <v>533</v>
      </c>
      <c r="T30" s="690" t="s">
        <v>533</v>
      </c>
      <c r="U30" s="690" t="s">
        <v>533</v>
      </c>
      <c r="V30" s="690" t="s">
        <v>533</v>
      </c>
      <c r="W30" s="690" t="s">
        <v>533</v>
      </c>
      <c r="X30" s="690" t="s">
        <v>533</v>
      </c>
      <c r="Y30" s="690" t="s">
        <v>533</v>
      </c>
      <c r="Z30" s="690" t="s">
        <v>533</v>
      </c>
      <c r="AA30" s="690" t="s">
        <v>533</v>
      </c>
      <c r="AB30" s="690" t="s">
        <v>533</v>
      </c>
      <c r="AC30" s="690" t="s">
        <v>533</v>
      </c>
      <c r="AD30" s="690" t="s">
        <v>533</v>
      </c>
      <c r="AE30" s="690" t="s">
        <v>533</v>
      </c>
      <c r="AF30" s="690" t="s">
        <v>533</v>
      </c>
      <c r="AG30" s="690" t="s">
        <v>533</v>
      </c>
      <c r="AH30" s="690" t="s">
        <v>533</v>
      </c>
      <c r="AI30" s="690" t="s">
        <v>533</v>
      </c>
      <c r="AJ30" s="690" t="s">
        <v>533</v>
      </c>
      <c r="AK30" s="690" t="s">
        <v>533</v>
      </c>
      <c r="AL30" s="690" t="s">
        <v>533</v>
      </c>
      <c r="AM30" s="690" t="s">
        <v>533</v>
      </c>
      <c r="AN30" s="690" t="s">
        <v>533</v>
      </c>
      <c r="AO30" s="690" t="s">
        <v>533</v>
      </c>
      <c r="AP30" s="690" t="s">
        <v>533</v>
      </c>
      <c r="AQ30" s="690" t="s">
        <v>533</v>
      </c>
      <c r="AR30" s="690" t="s">
        <v>533</v>
      </c>
      <c r="AS30" s="690" t="s">
        <v>533</v>
      </c>
      <c r="AT30" s="690" t="s">
        <v>533</v>
      </c>
      <c r="AU30" s="690" t="s">
        <v>533</v>
      </c>
      <c r="AV30" s="690" t="s">
        <v>533</v>
      </c>
      <c r="AW30" s="690" t="s">
        <v>533</v>
      </c>
      <c r="AX30" s="690" t="s">
        <v>533</v>
      </c>
      <c r="AY30" s="690" t="s">
        <v>533</v>
      </c>
      <c r="AZ30" s="234">
        <v>1389</v>
      </c>
      <c r="BA30" s="234">
        <v>962</v>
      </c>
      <c r="BB30" s="234">
        <v>846</v>
      </c>
      <c r="BC30" s="234">
        <v>888</v>
      </c>
      <c r="BD30" s="234">
        <v>764</v>
      </c>
      <c r="BE30" s="234">
        <v>666</v>
      </c>
      <c r="BF30" s="234">
        <v>646</v>
      </c>
      <c r="BG30" s="234">
        <v>631</v>
      </c>
      <c r="BH30" s="234">
        <v>588</v>
      </c>
      <c r="BI30" s="234">
        <v>632</v>
      </c>
      <c r="BJ30" s="234">
        <v>691</v>
      </c>
      <c r="BK30" s="234">
        <v>609</v>
      </c>
      <c r="BL30" s="234">
        <v>695</v>
      </c>
      <c r="BM30" s="234">
        <v>1072</v>
      </c>
      <c r="BN30" s="234">
        <v>1069</v>
      </c>
      <c r="BO30" s="234">
        <v>1208</v>
      </c>
      <c r="BP30" s="234">
        <v>1242</v>
      </c>
      <c r="BQ30" s="234">
        <v>1045</v>
      </c>
      <c r="BR30" s="234">
        <v>710</v>
      </c>
      <c r="BS30" s="234">
        <v>522</v>
      </c>
      <c r="BT30" s="234">
        <v>424</v>
      </c>
      <c r="BU30" s="234">
        <v>333</v>
      </c>
      <c r="BV30" s="234">
        <v>274</v>
      </c>
      <c r="BW30" s="234">
        <v>138</v>
      </c>
      <c r="BX30" s="234">
        <v>97</v>
      </c>
      <c r="BY30" s="234">
        <v>66</v>
      </c>
      <c r="BZ30" s="234">
        <v>42</v>
      </c>
      <c r="CA30" s="234">
        <v>28</v>
      </c>
      <c r="CB30" s="234">
        <v>14</v>
      </c>
      <c r="CC30" s="234">
        <v>0</v>
      </c>
      <c r="CD30" s="234">
        <v>0</v>
      </c>
      <c r="CE30" s="234">
        <v>0</v>
      </c>
      <c r="CF30" s="234">
        <v>0</v>
      </c>
      <c r="CG30" s="234">
        <v>0</v>
      </c>
      <c r="CH30" s="258">
        <v>0</v>
      </c>
    </row>
    <row r="31" spans="1:86" x14ac:dyDescent="0.25">
      <c r="A31" s="433"/>
      <c r="B31" s="238" t="s">
        <v>476</v>
      </c>
      <c r="C31" s="417"/>
      <c r="D31" s="690" t="s">
        <v>533</v>
      </c>
      <c r="E31" s="690" t="s">
        <v>533</v>
      </c>
      <c r="F31" s="690" t="s">
        <v>533</v>
      </c>
      <c r="G31" s="690" t="s">
        <v>533</v>
      </c>
      <c r="H31" s="690" t="s">
        <v>533</v>
      </c>
      <c r="I31" s="690" t="s">
        <v>533</v>
      </c>
      <c r="J31" s="690" t="s">
        <v>533</v>
      </c>
      <c r="K31" s="690" t="s">
        <v>533</v>
      </c>
      <c r="L31" s="690" t="s">
        <v>533</v>
      </c>
      <c r="M31" s="690" t="s">
        <v>533</v>
      </c>
      <c r="N31" s="690" t="s">
        <v>533</v>
      </c>
      <c r="O31" s="690" t="s">
        <v>533</v>
      </c>
      <c r="P31" s="690" t="s">
        <v>533</v>
      </c>
      <c r="Q31" s="690" t="s">
        <v>533</v>
      </c>
      <c r="R31" s="690" t="s">
        <v>533</v>
      </c>
      <c r="S31" s="690" t="s">
        <v>533</v>
      </c>
      <c r="T31" s="690" t="s">
        <v>533</v>
      </c>
      <c r="U31" s="690" t="s">
        <v>533</v>
      </c>
      <c r="V31" s="690" t="s">
        <v>533</v>
      </c>
      <c r="W31" s="690" t="s">
        <v>533</v>
      </c>
      <c r="X31" s="690" t="s">
        <v>533</v>
      </c>
      <c r="Y31" s="690" t="s">
        <v>533</v>
      </c>
      <c r="Z31" s="690" t="s">
        <v>533</v>
      </c>
      <c r="AA31" s="690" t="s">
        <v>533</v>
      </c>
      <c r="AB31" s="690" t="s">
        <v>533</v>
      </c>
      <c r="AC31" s="690" t="s">
        <v>533</v>
      </c>
      <c r="AD31" s="690" t="s">
        <v>533</v>
      </c>
      <c r="AE31" s="690" t="s">
        <v>533</v>
      </c>
      <c r="AF31" s="690" t="s">
        <v>533</v>
      </c>
      <c r="AG31" s="690" t="s">
        <v>533</v>
      </c>
      <c r="AH31" s="690" t="s">
        <v>533</v>
      </c>
      <c r="AI31" s="690" t="s">
        <v>533</v>
      </c>
      <c r="AJ31" s="690" t="s">
        <v>533</v>
      </c>
      <c r="AK31" s="690" t="s">
        <v>533</v>
      </c>
      <c r="AL31" s="690" t="s">
        <v>533</v>
      </c>
      <c r="AM31" s="690" t="s">
        <v>533</v>
      </c>
      <c r="AN31" s="690" t="s">
        <v>533</v>
      </c>
      <c r="AO31" s="690" t="s">
        <v>533</v>
      </c>
      <c r="AP31" s="690" t="s">
        <v>533</v>
      </c>
      <c r="AQ31" s="690" t="s">
        <v>533</v>
      </c>
      <c r="AR31" s="690" t="s">
        <v>533</v>
      </c>
      <c r="AS31" s="690" t="s">
        <v>533</v>
      </c>
      <c r="AT31" s="690" t="s">
        <v>533</v>
      </c>
      <c r="AU31" s="690" t="s">
        <v>533</v>
      </c>
      <c r="AV31" s="690" t="s">
        <v>533</v>
      </c>
      <c r="AW31" s="690" t="s">
        <v>533</v>
      </c>
      <c r="AX31" s="690" t="s">
        <v>533</v>
      </c>
      <c r="AY31" s="690" t="s">
        <v>533</v>
      </c>
      <c r="AZ31" s="234">
        <v>187</v>
      </c>
      <c r="BA31" s="234">
        <v>96</v>
      </c>
      <c r="BB31" s="234">
        <v>79</v>
      </c>
      <c r="BC31" s="234">
        <v>87</v>
      </c>
      <c r="BD31" s="234">
        <v>69</v>
      </c>
      <c r="BE31" s="234">
        <v>67</v>
      </c>
      <c r="BF31" s="234">
        <v>65</v>
      </c>
      <c r="BG31" s="234">
        <v>64</v>
      </c>
      <c r="BH31" s="234">
        <v>59</v>
      </c>
      <c r="BI31" s="234">
        <v>58</v>
      </c>
      <c r="BJ31" s="234">
        <v>64</v>
      </c>
      <c r="BK31" s="234">
        <v>54</v>
      </c>
      <c r="BL31" s="234">
        <v>66</v>
      </c>
      <c r="BM31" s="234">
        <v>114</v>
      </c>
      <c r="BN31" s="234">
        <v>91</v>
      </c>
      <c r="BO31" s="234">
        <v>77</v>
      </c>
      <c r="BP31" s="234">
        <v>69</v>
      </c>
      <c r="BQ31" s="234">
        <v>68</v>
      </c>
      <c r="BR31" s="234">
        <v>53</v>
      </c>
      <c r="BS31" s="234">
        <v>35</v>
      </c>
      <c r="BT31" s="234">
        <v>41</v>
      </c>
      <c r="BU31" s="234">
        <v>36</v>
      </c>
      <c r="BV31" s="234">
        <v>19</v>
      </c>
      <c r="BW31" s="234">
        <v>8</v>
      </c>
      <c r="BX31" s="234">
        <v>24</v>
      </c>
      <c r="BY31" s="234">
        <v>13</v>
      </c>
      <c r="BZ31" s="234">
        <v>9</v>
      </c>
      <c r="CA31" s="234">
        <v>8</v>
      </c>
      <c r="CB31" s="234">
        <v>9</v>
      </c>
      <c r="CC31" s="234">
        <v>8</v>
      </c>
      <c r="CD31" s="234">
        <v>7</v>
      </c>
      <c r="CE31" s="234">
        <v>7</v>
      </c>
      <c r="CF31" s="234">
        <v>6</v>
      </c>
      <c r="CG31" s="234">
        <v>6</v>
      </c>
      <c r="CH31" s="258">
        <v>6</v>
      </c>
    </row>
    <row r="32" spans="1:86" ht="24.75" customHeight="1" x14ac:dyDescent="0.25">
      <c r="A32" s="433"/>
      <c r="B32" s="238" t="s">
        <v>994</v>
      </c>
      <c r="C32" s="417"/>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v>355</v>
      </c>
      <c r="BA32" s="234">
        <v>195</v>
      </c>
      <c r="BB32" s="234">
        <v>185</v>
      </c>
      <c r="BC32" s="234">
        <v>202</v>
      </c>
      <c r="BD32" s="234">
        <v>189</v>
      </c>
      <c r="BE32" s="234">
        <v>198</v>
      </c>
      <c r="BF32" s="234">
        <v>209</v>
      </c>
      <c r="BG32" s="234">
        <v>203</v>
      </c>
      <c r="BH32" s="234">
        <v>173</v>
      </c>
      <c r="BI32" s="234">
        <v>180</v>
      </c>
      <c r="BJ32" s="234">
        <v>172</v>
      </c>
      <c r="BK32" s="234">
        <v>155</v>
      </c>
      <c r="BL32" s="234">
        <v>265</v>
      </c>
      <c r="BM32" s="234">
        <v>352</v>
      </c>
      <c r="BN32" s="234">
        <v>256</v>
      </c>
      <c r="BO32" s="234">
        <v>231</v>
      </c>
      <c r="BP32" s="234">
        <v>196</v>
      </c>
      <c r="BQ32" s="234">
        <v>160</v>
      </c>
      <c r="BR32" s="234">
        <v>121</v>
      </c>
      <c r="BS32" s="234">
        <v>95</v>
      </c>
      <c r="BT32" s="234">
        <v>99</v>
      </c>
      <c r="BU32" s="234">
        <v>74</v>
      </c>
      <c r="BV32" s="234">
        <v>41</v>
      </c>
      <c r="BW32" s="234">
        <v>24</v>
      </c>
      <c r="BX32" s="234">
        <v>156</v>
      </c>
      <c r="BY32" s="234">
        <v>48</v>
      </c>
      <c r="BZ32" s="234">
        <v>28</v>
      </c>
      <c r="CA32" s="234">
        <v>37</v>
      </c>
      <c r="CB32" s="234">
        <v>44</v>
      </c>
      <c r="CC32" s="234">
        <v>49</v>
      </c>
      <c r="CD32" s="234">
        <v>59</v>
      </c>
      <c r="CE32" s="234">
        <v>55</v>
      </c>
      <c r="CF32" s="234">
        <v>50</v>
      </c>
      <c r="CG32" s="234">
        <v>47</v>
      </c>
      <c r="CH32" s="258">
        <v>47</v>
      </c>
    </row>
    <row r="33" spans="1:86" x14ac:dyDescent="0.25">
      <c r="A33" s="433"/>
      <c r="B33" s="238" t="s">
        <v>995</v>
      </c>
      <c r="C33" s="417"/>
      <c r="D33" s="234"/>
      <c r="E33" s="234"/>
      <c r="F33" s="234"/>
      <c r="G33" s="234"/>
      <c r="H33" s="234"/>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4"/>
      <c r="AN33" s="234"/>
      <c r="AO33" s="234"/>
      <c r="AP33" s="234"/>
      <c r="AQ33" s="234"/>
      <c r="AR33" s="234"/>
      <c r="AS33" s="234"/>
      <c r="AT33" s="234"/>
      <c r="AU33" s="234"/>
      <c r="AV33" s="234"/>
      <c r="AW33" s="234"/>
      <c r="AX33" s="234"/>
      <c r="AY33" s="234"/>
      <c r="AZ33" s="234">
        <v>1437</v>
      </c>
      <c r="BA33" s="234">
        <v>987</v>
      </c>
      <c r="BB33" s="234">
        <v>869</v>
      </c>
      <c r="BC33" s="234">
        <v>913</v>
      </c>
      <c r="BD33" s="234">
        <v>785</v>
      </c>
      <c r="BE33" s="234">
        <v>686</v>
      </c>
      <c r="BF33" s="234">
        <v>665</v>
      </c>
      <c r="BG33" s="234">
        <v>649</v>
      </c>
      <c r="BH33" s="234">
        <v>602</v>
      </c>
      <c r="BI33" s="234">
        <v>647</v>
      </c>
      <c r="BJ33" s="234">
        <v>706</v>
      </c>
      <c r="BK33" s="234">
        <v>622</v>
      </c>
      <c r="BL33" s="234">
        <v>716</v>
      </c>
      <c r="BM33" s="234">
        <v>1103</v>
      </c>
      <c r="BN33" s="234">
        <v>1091</v>
      </c>
      <c r="BO33" s="234">
        <v>1227</v>
      </c>
      <c r="BP33" s="234">
        <v>1260</v>
      </c>
      <c r="BQ33" s="234">
        <v>1059</v>
      </c>
      <c r="BR33" s="234">
        <v>721</v>
      </c>
      <c r="BS33" s="234">
        <v>531</v>
      </c>
      <c r="BT33" s="234">
        <v>432</v>
      </c>
      <c r="BU33" s="234">
        <v>339</v>
      </c>
      <c r="BV33" s="234">
        <v>277</v>
      </c>
      <c r="BW33" s="234">
        <v>138</v>
      </c>
      <c r="BX33" s="234">
        <v>97</v>
      </c>
      <c r="BY33" s="234">
        <v>66</v>
      </c>
      <c r="BZ33" s="234">
        <v>42</v>
      </c>
      <c r="CA33" s="234">
        <v>28</v>
      </c>
      <c r="CB33" s="234">
        <v>14</v>
      </c>
      <c r="CC33" s="234">
        <v>0</v>
      </c>
      <c r="CD33" s="234">
        <v>0</v>
      </c>
      <c r="CE33" s="234">
        <v>0</v>
      </c>
      <c r="CF33" s="234">
        <v>0</v>
      </c>
      <c r="CG33" s="234">
        <v>0</v>
      </c>
      <c r="CH33" s="258">
        <v>0</v>
      </c>
    </row>
    <row r="34" spans="1:86" ht="23.25" customHeight="1" x14ac:dyDescent="0.25">
      <c r="A34" s="433"/>
      <c r="B34" s="72" t="s">
        <v>996</v>
      </c>
      <c r="C34" s="417"/>
      <c r="D34" s="234">
        <v>0</v>
      </c>
      <c r="E34" s="234">
        <v>0</v>
      </c>
      <c r="F34" s="234">
        <v>0</v>
      </c>
      <c r="G34" s="234">
        <v>0</v>
      </c>
      <c r="H34" s="234">
        <v>0</v>
      </c>
      <c r="I34" s="234">
        <v>0</v>
      </c>
      <c r="J34" s="234">
        <v>0</v>
      </c>
      <c r="K34" s="234">
        <v>0</v>
      </c>
      <c r="L34" s="234">
        <v>0</v>
      </c>
      <c r="M34" s="234">
        <v>0</v>
      </c>
      <c r="N34" s="234">
        <v>0</v>
      </c>
      <c r="O34" s="234">
        <v>0</v>
      </c>
      <c r="P34" s="234">
        <v>0</v>
      </c>
      <c r="Q34" s="234">
        <v>0</v>
      </c>
      <c r="R34" s="234">
        <v>0</v>
      </c>
      <c r="S34" s="234">
        <v>0</v>
      </c>
      <c r="T34" s="234">
        <v>0</v>
      </c>
      <c r="U34" s="234">
        <v>0</v>
      </c>
      <c r="V34" s="234">
        <v>0</v>
      </c>
      <c r="W34" s="234">
        <v>0</v>
      </c>
      <c r="X34" s="234">
        <v>0</v>
      </c>
      <c r="Y34" s="234">
        <v>0</v>
      </c>
      <c r="Z34" s="234">
        <v>0</v>
      </c>
      <c r="AA34" s="234">
        <v>0</v>
      </c>
      <c r="AB34" s="234">
        <v>0</v>
      </c>
      <c r="AC34" s="234">
        <v>0</v>
      </c>
      <c r="AD34" s="234">
        <v>0</v>
      </c>
      <c r="AE34" s="234">
        <v>0</v>
      </c>
      <c r="AF34" s="234">
        <v>1210</v>
      </c>
      <c r="AG34" s="234">
        <v>1307</v>
      </c>
      <c r="AH34" s="234">
        <v>1234</v>
      </c>
      <c r="AI34" s="234">
        <v>1136</v>
      </c>
      <c r="AJ34" s="234">
        <v>1697</v>
      </c>
      <c r="AK34" s="234">
        <v>2234</v>
      </c>
      <c r="AL34" s="234">
        <v>2771</v>
      </c>
      <c r="AM34" s="234">
        <v>2877</v>
      </c>
      <c r="AN34" s="234">
        <v>2997</v>
      </c>
      <c r="AO34" s="234">
        <v>3028</v>
      </c>
      <c r="AP34" s="234">
        <v>3054</v>
      </c>
      <c r="AQ34" s="234">
        <v>2589</v>
      </c>
      <c r="AR34" s="234">
        <v>2024</v>
      </c>
      <c r="AS34" s="234">
        <v>1518</v>
      </c>
      <c r="AT34" s="234">
        <v>1516</v>
      </c>
      <c r="AU34" s="234">
        <v>2223</v>
      </c>
      <c r="AV34" s="234">
        <v>2640</v>
      </c>
      <c r="AW34" s="234">
        <v>2612</v>
      </c>
      <c r="AX34" s="234">
        <v>2412</v>
      </c>
      <c r="AY34" s="234">
        <v>2151</v>
      </c>
      <c r="AZ34" s="234"/>
      <c r="BA34" s="234">
        <v>0</v>
      </c>
      <c r="BB34" s="234">
        <v>0</v>
      </c>
      <c r="BC34" s="234">
        <v>0</v>
      </c>
      <c r="BD34" s="234">
        <v>0</v>
      </c>
      <c r="BE34" s="234">
        <v>0</v>
      </c>
      <c r="BF34" s="234">
        <v>0</v>
      </c>
      <c r="BG34" s="234">
        <v>0</v>
      </c>
      <c r="BH34" s="234">
        <v>0</v>
      </c>
      <c r="BI34" s="234">
        <v>0</v>
      </c>
      <c r="BJ34" s="234">
        <v>0</v>
      </c>
      <c r="BK34" s="234">
        <v>0</v>
      </c>
      <c r="BL34" s="234">
        <v>0</v>
      </c>
      <c r="BM34" s="234">
        <v>0</v>
      </c>
      <c r="BN34" s="234">
        <v>0</v>
      </c>
      <c r="BO34" s="234">
        <v>0</v>
      </c>
      <c r="BP34" s="234">
        <v>0</v>
      </c>
      <c r="BQ34" s="234">
        <v>0</v>
      </c>
      <c r="BR34" s="234">
        <v>0</v>
      </c>
      <c r="BS34" s="234">
        <v>0</v>
      </c>
      <c r="BT34" s="234">
        <v>0</v>
      </c>
      <c r="BU34" s="234">
        <v>0</v>
      </c>
      <c r="BV34" s="234">
        <v>0</v>
      </c>
      <c r="BW34" s="234">
        <v>0</v>
      </c>
      <c r="BX34" s="234">
        <v>0</v>
      </c>
      <c r="BY34" s="234">
        <v>0</v>
      </c>
      <c r="BZ34" s="234">
        <v>0</v>
      </c>
      <c r="CA34" s="234">
        <v>0</v>
      </c>
      <c r="CB34" s="234">
        <v>0</v>
      </c>
      <c r="CC34" s="234">
        <v>0</v>
      </c>
      <c r="CD34" s="234">
        <v>0</v>
      </c>
      <c r="CE34" s="234">
        <v>0</v>
      </c>
      <c r="CF34" s="234">
        <v>0</v>
      </c>
      <c r="CG34" s="234">
        <v>0</v>
      </c>
      <c r="CH34" s="258">
        <v>0</v>
      </c>
    </row>
    <row r="35" spans="1:86" x14ac:dyDescent="0.25">
      <c r="A35" s="433"/>
      <c r="B35" s="296" t="s">
        <v>997</v>
      </c>
      <c r="C35" s="417"/>
      <c r="D35" s="234">
        <v>0</v>
      </c>
      <c r="E35" s="234">
        <v>0</v>
      </c>
      <c r="F35" s="234">
        <v>0</v>
      </c>
      <c r="G35" s="234">
        <v>0</v>
      </c>
      <c r="H35" s="234">
        <v>0</v>
      </c>
      <c r="I35" s="234">
        <v>0</v>
      </c>
      <c r="J35" s="234">
        <v>0</v>
      </c>
      <c r="K35" s="234">
        <v>0</v>
      </c>
      <c r="L35" s="234">
        <v>0</v>
      </c>
      <c r="M35" s="234">
        <v>0</v>
      </c>
      <c r="N35" s="234">
        <v>0</v>
      </c>
      <c r="O35" s="234">
        <v>0</v>
      </c>
      <c r="P35" s="234">
        <v>0</v>
      </c>
      <c r="Q35" s="234">
        <v>0</v>
      </c>
      <c r="R35" s="234">
        <v>0</v>
      </c>
      <c r="S35" s="234">
        <v>0</v>
      </c>
      <c r="T35" s="234">
        <v>0</v>
      </c>
      <c r="U35" s="234">
        <v>0</v>
      </c>
      <c r="V35" s="234">
        <v>0</v>
      </c>
      <c r="W35" s="234">
        <v>0</v>
      </c>
      <c r="X35" s="234">
        <v>0</v>
      </c>
      <c r="Y35" s="234">
        <v>0</v>
      </c>
      <c r="Z35" s="234">
        <v>0</v>
      </c>
      <c r="AA35" s="234">
        <v>0</v>
      </c>
      <c r="AB35" s="234">
        <v>0</v>
      </c>
      <c r="AC35" s="234">
        <v>0</v>
      </c>
      <c r="AD35" s="234">
        <v>0</v>
      </c>
      <c r="AE35" s="234">
        <v>0</v>
      </c>
      <c r="AF35" s="234">
        <v>434</v>
      </c>
      <c r="AG35" s="234">
        <v>429</v>
      </c>
      <c r="AH35" s="234">
        <v>406</v>
      </c>
      <c r="AI35" s="234">
        <v>379</v>
      </c>
      <c r="AJ35" s="234">
        <v>681</v>
      </c>
      <c r="AK35" s="234">
        <v>700</v>
      </c>
      <c r="AL35" s="234">
        <v>719</v>
      </c>
      <c r="AM35" s="234">
        <v>694</v>
      </c>
      <c r="AN35" s="234">
        <v>710</v>
      </c>
      <c r="AO35" s="234">
        <v>686</v>
      </c>
      <c r="AP35" s="234">
        <v>738</v>
      </c>
      <c r="AQ35" s="234">
        <v>581</v>
      </c>
      <c r="AR35" s="234">
        <v>425</v>
      </c>
      <c r="AS35" s="234">
        <v>233</v>
      </c>
      <c r="AT35" s="234">
        <v>272</v>
      </c>
      <c r="AU35" s="234">
        <v>489</v>
      </c>
      <c r="AV35" s="234">
        <v>538</v>
      </c>
      <c r="AW35" s="234">
        <v>503</v>
      </c>
      <c r="AX35" s="234">
        <v>358</v>
      </c>
      <c r="AY35" s="234">
        <v>272</v>
      </c>
      <c r="AZ35" s="234"/>
      <c r="BA35" s="234">
        <v>0</v>
      </c>
      <c r="BB35" s="234">
        <v>0</v>
      </c>
      <c r="BC35" s="234">
        <v>0</v>
      </c>
      <c r="BD35" s="234">
        <v>0</v>
      </c>
      <c r="BE35" s="234">
        <v>0</v>
      </c>
      <c r="BF35" s="234">
        <v>0</v>
      </c>
      <c r="BG35" s="234">
        <v>0</v>
      </c>
      <c r="BH35" s="234">
        <v>0</v>
      </c>
      <c r="BI35" s="234">
        <v>0</v>
      </c>
      <c r="BJ35" s="234">
        <v>0</v>
      </c>
      <c r="BK35" s="234">
        <v>0</v>
      </c>
      <c r="BL35" s="234">
        <v>0</v>
      </c>
      <c r="BM35" s="234">
        <v>0</v>
      </c>
      <c r="BN35" s="234">
        <v>0</v>
      </c>
      <c r="BO35" s="234">
        <v>0</v>
      </c>
      <c r="BP35" s="234">
        <v>0</v>
      </c>
      <c r="BQ35" s="234">
        <v>0</v>
      </c>
      <c r="BR35" s="234">
        <v>0</v>
      </c>
      <c r="BS35" s="234">
        <v>0</v>
      </c>
      <c r="BT35" s="234">
        <v>0</v>
      </c>
      <c r="BU35" s="234">
        <v>0</v>
      </c>
      <c r="BV35" s="234">
        <v>0</v>
      </c>
      <c r="BW35" s="234">
        <v>0</v>
      </c>
      <c r="BX35" s="234">
        <v>0</v>
      </c>
      <c r="BY35" s="234">
        <v>0</v>
      </c>
      <c r="BZ35" s="234">
        <v>0</v>
      </c>
      <c r="CA35" s="234">
        <v>0</v>
      </c>
      <c r="CB35" s="234">
        <v>0</v>
      </c>
      <c r="CC35" s="234">
        <v>0</v>
      </c>
      <c r="CD35" s="234">
        <v>0</v>
      </c>
      <c r="CE35" s="234">
        <v>0</v>
      </c>
      <c r="CF35" s="234">
        <v>0</v>
      </c>
      <c r="CG35" s="234">
        <v>0</v>
      </c>
      <c r="CH35" s="258">
        <v>0</v>
      </c>
    </row>
    <row r="36" spans="1:86" x14ac:dyDescent="0.25">
      <c r="A36" s="433"/>
      <c r="B36" s="296" t="s">
        <v>998</v>
      </c>
      <c r="C36" s="417"/>
      <c r="D36" s="234">
        <v>0</v>
      </c>
      <c r="E36" s="234">
        <v>0</v>
      </c>
      <c r="F36" s="234">
        <v>0</v>
      </c>
      <c r="G36" s="234">
        <v>0</v>
      </c>
      <c r="H36" s="234">
        <v>0</v>
      </c>
      <c r="I36" s="234">
        <v>0</v>
      </c>
      <c r="J36" s="234">
        <v>0</v>
      </c>
      <c r="K36" s="234">
        <v>0</v>
      </c>
      <c r="L36" s="234">
        <v>0</v>
      </c>
      <c r="M36" s="234">
        <v>0</v>
      </c>
      <c r="N36" s="234">
        <v>0</v>
      </c>
      <c r="O36" s="234">
        <v>0</v>
      </c>
      <c r="P36" s="234">
        <v>0</v>
      </c>
      <c r="Q36" s="234">
        <v>0</v>
      </c>
      <c r="R36" s="234">
        <v>0</v>
      </c>
      <c r="S36" s="234">
        <v>0</v>
      </c>
      <c r="T36" s="234">
        <v>0</v>
      </c>
      <c r="U36" s="234">
        <v>0</v>
      </c>
      <c r="V36" s="234">
        <v>0</v>
      </c>
      <c r="W36" s="234">
        <v>0</v>
      </c>
      <c r="X36" s="234">
        <v>0</v>
      </c>
      <c r="Y36" s="234">
        <v>0</v>
      </c>
      <c r="Z36" s="234">
        <v>0</v>
      </c>
      <c r="AA36" s="234">
        <v>0</v>
      </c>
      <c r="AB36" s="234">
        <v>0</v>
      </c>
      <c r="AC36" s="234">
        <v>0</v>
      </c>
      <c r="AD36" s="234">
        <v>0</v>
      </c>
      <c r="AE36" s="234">
        <v>0</v>
      </c>
      <c r="AF36" s="234">
        <v>138</v>
      </c>
      <c r="AG36" s="234">
        <v>123</v>
      </c>
      <c r="AH36" s="234">
        <v>98</v>
      </c>
      <c r="AI36" s="234">
        <v>82</v>
      </c>
      <c r="AJ36" s="234">
        <v>142</v>
      </c>
      <c r="AK36" s="234">
        <v>200</v>
      </c>
      <c r="AL36" s="234">
        <v>258</v>
      </c>
      <c r="AM36" s="234">
        <v>232</v>
      </c>
      <c r="AN36" s="234">
        <v>203</v>
      </c>
      <c r="AO36" s="234">
        <v>200</v>
      </c>
      <c r="AP36" s="234">
        <v>186</v>
      </c>
      <c r="AQ36" s="234">
        <v>135</v>
      </c>
      <c r="AR36" s="234">
        <v>121</v>
      </c>
      <c r="AS36" s="234">
        <v>86</v>
      </c>
      <c r="AT36" s="234">
        <v>56</v>
      </c>
      <c r="AU36" s="234">
        <v>113</v>
      </c>
      <c r="AV36" s="234">
        <v>122</v>
      </c>
      <c r="AW36" s="234">
        <v>106</v>
      </c>
      <c r="AX36" s="234">
        <v>129</v>
      </c>
      <c r="AY36" s="234">
        <v>124</v>
      </c>
      <c r="AZ36" s="234"/>
      <c r="BA36" s="234">
        <v>0</v>
      </c>
      <c r="BB36" s="234">
        <v>0</v>
      </c>
      <c r="BC36" s="234">
        <v>0</v>
      </c>
      <c r="BD36" s="234">
        <v>0</v>
      </c>
      <c r="BE36" s="234">
        <v>0</v>
      </c>
      <c r="BF36" s="234">
        <v>0</v>
      </c>
      <c r="BG36" s="234">
        <v>0</v>
      </c>
      <c r="BH36" s="234">
        <v>0</v>
      </c>
      <c r="BI36" s="234">
        <v>0</v>
      </c>
      <c r="BJ36" s="234">
        <v>0</v>
      </c>
      <c r="BK36" s="234">
        <v>0</v>
      </c>
      <c r="BL36" s="234">
        <v>0</v>
      </c>
      <c r="BM36" s="234">
        <v>0</v>
      </c>
      <c r="BN36" s="234">
        <v>0</v>
      </c>
      <c r="BO36" s="234">
        <v>0</v>
      </c>
      <c r="BP36" s="234">
        <v>0</v>
      </c>
      <c r="BQ36" s="234">
        <v>0</v>
      </c>
      <c r="BR36" s="234">
        <v>0</v>
      </c>
      <c r="BS36" s="234">
        <v>0</v>
      </c>
      <c r="BT36" s="234">
        <v>0</v>
      </c>
      <c r="BU36" s="234">
        <v>0</v>
      </c>
      <c r="BV36" s="234">
        <v>0</v>
      </c>
      <c r="BW36" s="234">
        <v>0</v>
      </c>
      <c r="BX36" s="234">
        <v>0</v>
      </c>
      <c r="BY36" s="234">
        <v>0</v>
      </c>
      <c r="BZ36" s="234">
        <v>0</v>
      </c>
      <c r="CA36" s="234">
        <v>0</v>
      </c>
      <c r="CB36" s="234">
        <v>0</v>
      </c>
      <c r="CC36" s="234">
        <v>0</v>
      </c>
      <c r="CD36" s="234">
        <v>0</v>
      </c>
      <c r="CE36" s="234">
        <v>0</v>
      </c>
      <c r="CF36" s="234">
        <v>0</v>
      </c>
      <c r="CG36" s="234">
        <v>0</v>
      </c>
      <c r="CH36" s="258">
        <v>0</v>
      </c>
    </row>
    <row r="37" spans="1:86" x14ac:dyDescent="0.25">
      <c r="A37" s="433"/>
      <c r="B37" s="296" t="s">
        <v>999</v>
      </c>
      <c r="C37" s="417"/>
      <c r="D37" s="234">
        <v>0</v>
      </c>
      <c r="E37" s="234">
        <v>0</v>
      </c>
      <c r="F37" s="234">
        <v>0</v>
      </c>
      <c r="G37" s="234">
        <v>0</v>
      </c>
      <c r="H37" s="234">
        <v>0</v>
      </c>
      <c r="I37" s="234">
        <v>0</v>
      </c>
      <c r="J37" s="234">
        <v>0</v>
      </c>
      <c r="K37" s="234">
        <v>0</v>
      </c>
      <c r="L37" s="234">
        <v>0</v>
      </c>
      <c r="M37" s="234">
        <v>0</v>
      </c>
      <c r="N37" s="234">
        <v>0</v>
      </c>
      <c r="O37" s="234">
        <v>0</v>
      </c>
      <c r="P37" s="234">
        <v>0</v>
      </c>
      <c r="Q37" s="234">
        <v>0</v>
      </c>
      <c r="R37" s="234">
        <v>0</v>
      </c>
      <c r="S37" s="234">
        <v>0</v>
      </c>
      <c r="T37" s="234">
        <v>0</v>
      </c>
      <c r="U37" s="234">
        <v>0</v>
      </c>
      <c r="V37" s="234">
        <v>0</v>
      </c>
      <c r="W37" s="234">
        <v>0</v>
      </c>
      <c r="X37" s="234">
        <v>0</v>
      </c>
      <c r="Y37" s="234">
        <v>0</v>
      </c>
      <c r="Z37" s="234">
        <v>0</v>
      </c>
      <c r="AA37" s="234">
        <v>0</v>
      </c>
      <c r="AB37" s="234">
        <v>0</v>
      </c>
      <c r="AC37" s="234">
        <v>0</v>
      </c>
      <c r="AD37" s="234">
        <v>0</v>
      </c>
      <c r="AE37" s="234">
        <v>0</v>
      </c>
      <c r="AF37" s="234">
        <v>438</v>
      </c>
      <c r="AG37" s="234">
        <v>522</v>
      </c>
      <c r="AH37" s="234">
        <v>514</v>
      </c>
      <c r="AI37" s="234">
        <v>469</v>
      </c>
      <c r="AJ37" s="234">
        <v>604</v>
      </c>
      <c r="AK37" s="234">
        <v>979</v>
      </c>
      <c r="AL37" s="234">
        <v>1353</v>
      </c>
      <c r="AM37" s="234">
        <v>1582</v>
      </c>
      <c r="AN37" s="234">
        <v>1682</v>
      </c>
      <c r="AO37" s="234">
        <v>1692</v>
      </c>
      <c r="AP37" s="234">
        <v>1647</v>
      </c>
      <c r="AQ37" s="234">
        <v>1442</v>
      </c>
      <c r="AR37" s="234">
        <v>1129</v>
      </c>
      <c r="AS37" s="234">
        <v>945</v>
      </c>
      <c r="AT37" s="234">
        <v>951</v>
      </c>
      <c r="AU37" s="234">
        <v>1327</v>
      </c>
      <c r="AV37" s="234">
        <v>1631</v>
      </c>
      <c r="AW37" s="234">
        <v>1684</v>
      </c>
      <c r="AX37" s="234">
        <v>1672</v>
      </c>
      <c r="AY37" s="234">
        <v>1536</v>
      </c>
      <c r="AZ37" s="234"/>
      <c r="BA37" s="234">
        <v>0</v>
      </c>
      <c r="BB37" s="234">
        <v>0</v>
      </c>
      <c r="BC37" s="234">
        <v>0</v>
      </c>
      <c r="BD37" s="234">
        <v>0</v>
      </c>
      <c r="BE37" s="234">
        <v>0</v>
      </c>
      <c r="BF37" s="234">
        <v>0</v>
      </c>
      <c r="BG37" s="234">
        <v>0</v>
      </c>
      <c r="BH37" s="234">
        <v>0</v>
      </c>
      <c r="BI37" s="234">
        <v>0</v>
      </c>
      <c r="BJ37" s="234">
        <v>0</v>
      </c>
      <c r="BK37" s="234">
        <v>0</v>
      </c>
      <c r="BL37" s="234">
        <v>0</v>
      </c>
      <c r="BM37" s="234">
        <v>0</v>
      </c>
      <c r="BN37" s="234">
        <v>0</v>
      </c>
      <c r="BO37" s="234">
        <v>0</v>
      </c>
      <c r="BP37" s="234">
        <v>0</v>
      </c>
      <c r="BQ37" s="234">
        <v>0</v>
      </c>
      <c r="BR37" s="234">
        <v>0</v>
      </c>
      <c r="BS37" s="234">
        <v>0</v>
      </c>
      <c r="BT37" s="234">
        <v>0</v>
      </c>
      <c r="BU37" s="234">
        <v>0</v>
      </c>
      <c r="BV37" s="234">
        <v>0</v>
      </c>
      <c r="BW37" s="234">
        <v>0</v>
      </c>
      <c r="BX37" s="234">
        <v>0</v>
      </c>
      <c r="BY37" s="234">
        <v>0</v>
      </c>
      <c r="BZ37" s="234">
        <v>0</v>
      </c>
      <c r="CA37" s="234">
        <v>0</v>
      </c>
      <c r="CB37" s="234">
        <v>0</v>
      </c>
      <c r="CC37" s="234">
        <v>0</v>
      </c>
      <c r="CD37" s="234">
        <v>0</v>
      </c>
      <c r="CE37" s="234">
        <v>0</v>
      </c>
      <c r="CF37" s="234">
        <v>0</v>
      </c>
      <c r="CG37" s="234">
        <v>0</v>
      </c>
      <c r="CH37" s="258">
        <v>0</v>
      </c>
    </row>
    <row r="38" spans="1:86" x14ac:dyDescent="0.25">
      <c r="A38" s="433"/>
      <c r="B38" s="296" t="s">
        <v>476</v>
      </c>
      <c r="C38" s="417"/>
      <c r="D38" s="234">
        <v>0</v>
      </c>
      <c r="E38" s="234">
        <v>0</v>
      </c>
      <c r="F38" s="234">
        <v>0</v>
      </c>
      <c r="G38" s="234">
        <v>0</v>
      </c>
      <c r="H38" s="234">
        <v>0</v>
      </c>
      <c r="I38" s="234">
        <v>0</v>
      </c>
      <c r="J38" s="234">
        <v>0</v>
      </c>
      <c r="K38" s="234">
        <v>0</v>
      </c>
      <c r="L38" s="234">
        <v>0</v>
      </c>
      <c r="M38" s="234">
        <v>0</v>
      </c>
      <c r="N38" s="234">
        <v>0</v>
      </c>
      <c r="O38" s="234">
        <v>0</v>
      </c>
      <c r="P38" s="234">
        <v>0</v>
      </c>
      <c r="Q38" s="234">
        <v>0</v>
      </c>
      <c r="R38" s="234">
        <v>0</v>
      </c>
      <c r="S38" s="234">
        <v>0</v>
      </c>
      <c r="T38" s="234">
        <v>0</v>
      </c>
      <c r="U38" s="234">
        <v>0</v>
      </c>
      <c r="V38" s="234">
        <v>0</v>
      </c>
      <c r="W38" s="234">
        <v>0</v>
      </c>
      <c r="X38" s="234">
        <v>0</v>
      </c>
      <c r="Y38" s="234">
        <v>0</v>
      </c>
      <c r="Z38" s="234">
        <v>0</v>
      </c>
      <c r="AA38" s="234">
        <v>0</v>
      </c>
      <c r="AB38" s="234">
        <v>0</v>
      </c>
      <c r="AC38" s="234">
        <v>0</v>
      </c>
      <c r="AD38" s="234">
        <v>0</v>
      </c>
      <c r="AE38" s="234">
        <v>0</v>
      </c>
      <c r="AF38" s="234">
        <v>201</v>
      </c>
      <c r="AG38" s="234">
        <v>233</v>
      </c>
      <c r="AH38" s="234">
        <v>216</v>
      </c>
      <c r="AI38" s="234">
        <v>206</v>
      </c>
      <c r="AJ38" s="234">
        <v>269</v>
      </c>
      <c r="AK38" s="234">
        <v>355</v>
      </c>
      <c r="AL38" s="234">
        <v>440</v>
      </c>
      <c r="AM38" s="234">
        <v>370</v>
      </c>
      <c r="AN38" s="234">
        <v>401</v>
      </c>
      <c r="AO38" s="234">
        <v>450</v>
      </c>
      <c r="AP38" s="234">
        <v>484</v>
      </c>
      <c r="AQ38" s="234">
        <v>431</v>
      </c>
      <c r="AR38" s="234">
        <v>350</v>
      </c>
      <c r="AS38" s="234">
        <v>254</v>
      </c>
      <c r="AT38" s="234">
        <v>237</v>
      </c>
      <c r="AU38" s="234">
        <v>293</v>
      </c>
      <c r="AV38" s="234">
        <v>350</v>
      </c>
      <c r="AW38" s="234">
        <v>319</v>
      </c>
      <c r="AX38" s="234">
        <v>254</v>
      </c>
      <c r="AY38" s="234">
        <v>220</v>
      </c>
      <c r="AZ38" s="234"/>
      <c r="BA38" s="234">
        <v>0</v>
      </c>
      <c r="BB38" s="234">
        <v>0</v>
      </c>
      <c r="BC38" s="234">
        <v>0</v>
      </c>
      <c r="BD38" s="234">
        <v>0</v>
      </c>
      <c r="BE38" s="234">
        <v>0</v>
      </c>
      <c r="BF38" s="234">
        <v>0</v>
      </c>
      <c r="BG38" s="234">
        <v>0</v>
      </c>
      <c r="BH38" s="234">
        <v>0</v>
      </c>
      <c r="BI38" s="234">
        <v>0</v>
      </c>
      <c r="BJ38" s="234">
        <v>0</v>
      </c>
      <c r="BK38" s="234">
        <v>0</v>
      </c>
      <c r="BL38" s="234">
        <v>0</v>
      </c>
      <c r="BM38" s="234">
        <v>0</v>
      </c>
      <c r="BN38" s="234">
        <v>0</v>
      </c>
      <c r="BO38" s="234">
        <v>0</v>
      </c>
      <c r="BP38" s="234">
        <v>0</v>
      </c>
      <c r="BQ38" s="234">
        <v>0</v>
      </c>
      <c r="BR38" s="234">
        <v>0</v>
      </c>
      <c r="BS38" s="234">
        <v>0</v>
      </c>
      <c r="BT38" s="234">
        <v>0</v>
      </c>
      <c r="BU38" s="234">
        <v>0</v>
      </c>
      <c r="BV38" s="234">
        <v>0</v>
      </c>
      <c r="BW38" s="234">
        <v>0</v>
      </c>
      <c r="BX38" s="234">
        <v>0</v>
      </c>
      <c r="BY38" s="234">
        <v>0</v>
      </c>
      <c r="BZ38" s="234">
        <v>0</v>
      </c>
      <c r="CA38" s="234">
        <v>0</v>
      </c>
      <c r="CB38" s="234">
        <v>0</v>
      </c>
      <c r="CC38" s="234">
        <v>0</v>
      </c>
      <c r="CD38" s="234">
        <v>0</v>
      </c>
      <c r="CE38" s="234">
        <v>0</v>
      </c>
      <c r="CF38" s="234">
        <v>0</v>
      </c>
      <c r="CG38" s="234">
        <v>0</v>
      </c>
      <c r="CH38" s="258">
        <v>0</v>
      </c>
    </row>
    <row r="39" spans="1:86" ht="23.25" customHeight="1" x14ac:dyDescent="0.25">
      <c r="A39" s="433"/>
      <c r="B39" s="72" t="s">
        <v>434</v>
      </c>
      <c r="C39" s="417"/>
      <c r="D39" s="234">
        <v>0</v>
      </c>
      <c r="E39" s="234">
        <v>0</v>
      </c>
      <c r="F39" s="234">
        <v>0</v>
      </c>
      <c r="G39" s="234">
        <v>0</v>
      </c>
      <c r="H39" s="234">
        <v>0</v>
      </c>
      <c r="I39" s="234">
        <v>0</v>
      </c>
      <c r="J39" s="234">
        <v>0</v>
      </c>
      <c r="K39" s="234">
        <v>0</v>
      </c>
      <c r="L39" s="234">
        <v>0</v>
      </c>
      <c r="M39" s="234">
        <v>0</v>
      </c>
      <c r="N39" s="234">
        <v>0</v>
      </c>
      <c r="O39" s="234">
        <v>0</v>
      </c>
      <c r="P39" s="234">
        <v>0</v>
      </c>
      <c r="Q39" s="234">
        <v>0</v>
      </c>
      <c r="R39" s="234">
        <v>0</v>
      </c>
      <c r="S39" s="234">
        <v>0</v>
      </c>
      <c r="T39" s="234">
        <v>0</v>
      </c>
      <c r="U39" s="234">
        <v>0</v>
      </c>
      <c r="V39" s="234">
        <v>0</v>
      </c>
      <c r="W39" s="234">
        <v>0</v>
      </c>
      <c r="X39" s="234">
        <v>0</v>
      </c>
      <c r="Y39" s="234">
        <v>0</v>
      </c>
      <c r="Z39" s="234">
        <v>0</v>
      </c>
      <c r="AA39" s="234">
        <v>0</v>
      </c>
      <c r="AB39" s="234">
        <v>0</v>
      </c>
      <c r="AC39" s="234">
        <v>0</v>
      </c>
      <c r="AD39" s="234">
        <v>0</v>
      </c>
      <c r="AE39" s="234">
        <v>0</v>
      </c>
      <c r="AF39" s="234">
        <v>572</v>
      </c>
      <c r="AG39" s="234">
        <v>552</v>
      </c>
      <c r="AH39" s="234">
        <v>503</v>
      </c>
      <c r="AI39" s="234">
        <v>461</v>
      </c>
      <c r="AJ39" s="234">
        <v>823</v>
      </c>
      <c r="AK39" s="234">
        <v>901</v>
      </c>
      <c r="AL39" s="234">
        <v>978</v>
      </c>
      <c r="AM39" s="234">
        <v>925</v>
      </c>
      <c r="AN39" s="234">
        <v>913</v>
      </c>
      <c r="AO39" s="234">
        <v>886</v>
      </c>
      <c r="AP39" s="234">
        <v>924</v>
      </c>
      <c r="AQ39" s="234">
        <v>716</v>
      </c>
      <c r="AR39" s="234">
        <v>546</v>
      </c>
      <c r="AS39" s="234">
        <v>319</v>
      </c>
      <c r="AT39" s="234">
        <v>328</v>
      </c>
      <c r="AU39" s="234">
        <v>603</v>
      </c>
      <c r="AV39" s="234">
        <v>660</v>
      </c>
      <c r="AW39" s="234">
        <v>609</v>
      </c>
      <c r="AX39" s="234">
        <v>487</v>
      </c>
      <c r="AY39" s="234">
        <v>395</v>
      </c>
      <c r="AZ39" s="234"/>
      <c r="BA39" s="234">
        <v>0</v>
      </c>
      <c r="BB39" s="234">
        <v>0</v>
      </c>
      <c r="BC39" s="234">
        <v>0</v>
      </c>
      <c r="BD39" s="234">
        <v>0</v>
      </c>
      <c r="BE39" s="234">
        <v>0</v>
      </c>
      <c r="BF39" s="234">
        <v>0</v>
      </c>
      <c r="BG39" s="234">
        <v>0</v>
      </c>
      <c r="BH39" s="234">
        <v>0</v>
      </c>
      <c r="BI39" s="234">
        <v>0</v>
      </c>
      <c r="BJ39" s="234">
        <v>0</v>
      </c>
      <c r="BK39" s="234">
        <v>0</v>
      </c>
      <c r="BL39" s="234">
        <v>0</v>
      </c>
      <c r="BM39" s="234">
        <v>0</v>
      </c>
      <c r="BN39" s="234">
        <v>0</v>
      </c>
      <c r="BO39" s="234">
        <v>0</v>
      </c>
      <c r="BP39" s="234">
        <v>0</v>
      </c>
      <c r="BQ39" s="234">
        <v>0</v>
      </c>
      <c r="BR39" s="234">
        <v>0</v>
      </c>
      <c r="BS39" s="234">
        <v>0</v>
      </c>
      <c r="BT39" s="234">
        <v>0</v>
      </c>
      <c r="BU39" s="234">
        <v>0</v>
      </c>
      <c r="BV39" s="234">
        <v>0</v>
      </c>
      <c r="BW39" s="234">
        <v>0</v>
      </c>
      <c r="BX39" s="234">
        <v>0</v>
      </c>
      <c r="BY39" s="234">
        <v>0</v>
      </c>
      <c r="BZ39" s="234">
        <v>0</v>
      </c>
      <c r="CA39" s="234">
        <v>0</v>
      </c>
      <c r="CB39" s="234">
        <v>0</v>
      </c>
      <c r="CC39" s="234">
        <v>0</v>
      </c>
      <c r="CD39" s="234">
        <v>0</v>
      </c>
      <c r="CE39" s="234">
        <v>0</v>
      </c>
      <c r="CF39" s="234">
        <v>0</v>
      </c>
      <c r="CG39" s="234">
        <v>0</v>
      </c>
      <c r="CH39" s="258">
        <v>0</v>
      </c>
    </row>
    <row r="40" spans="1:86" s="287" customFormat="1" ht="30.75" customHeight="1" x14ac:dyDescent="0.3">
      <c r="A40" s="687"/>
      <c r="B40" s="45" t="s">
        <v>990</v>
      </c>
      <c r="D40" s="309"/>
      <c r="E40" s="309"/>
      <c r="F40" s="309"/>
      <c r="G40" s="309"/>
      <c r="H40" s="309"/>
      <c r="I40" s="309"/>
      <c r="J40" s="309"/>
      <c r="K40" s="309"/>
      <c r="L40" s="309"/>
      <c r="M40" s="309"/>
      <c r="N40" s="309"/>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09"/>
      <c r="BD40" s="309"/>
      <c r="BE40" s="309"/>
      <c r="BF40" s="309"/>
      <c r="BG40" s="309"/>
      <c r="BH40" s="309"/>
      <c r="BI40" s="309"/>
      <c r="BJ40" s="309"/>
      <c r="BK40" s="309"/>
      <c r="BL40" s="309"/>
      <c r="BM40" s="309"/>
      <c r="BN40" s="309"/>
      <c r="BO40" s="234"/>
      <c r="BP40" s="234"/>
      <c r="BQ40" s="234">
        <v>2</v>
      </c>
      <c r="BR40" s="234">
        <v>13</v>
      </c>
      <c r="BS40" s="234">
        <v>88</v>
      </c>
      <c r="BT40" s="234">
        <v>230</v>
      </c>
      <c r="BU40" s="234">
        <v>339</v>
      </c>
      <c r="BV40" s="234">
        <v>576</v>
      </c>
      <c r="BW40" s="234">
        <v>849</v>
      </c>
      <c r="BX40" s="234">
        <v>1723</v>
      </c>
      <c r="BY40" s="234">
        <v>1396</v>
      </c>
      <c r="BZ40" s="234">
        <v>1124</v>
      </c>
      <c r="CA40" s="234">
        <v>1164</v>
      </c>
      <c r="CB40" s="234">
        <v>1265</v>
      </c>
      <c r="CC40" s="234">
        <v>1323</v>
      </c>
      <c r="CD40" s="234">
        <v>1518</v>
      </c>
      <c r="CE40" s="234">
        <v>1378</v>
      </c>
      <c r="CF40" s="234">
        <v>1222</v>
      </c>
      <c r="CG40" s="234">
        <v>1166</v>
      </c>
      <c r="CH40" s="258">
        <v>1173</v>
      </c>
    </row>
    <row r="41" spans="1:86" ht="37.5" customHeight="1" x14ac:dyDescent="0.3">
      <c r="A41" s="433"/>
      <c r="B41" s="123" t="s">
        <v>1000</v>
      </c>
      <c r="C41" s="417"/>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58"/>
    </row>
    <row r="42" spans="1:86" s="431" customFormat="1" ht="77.25" customHeight="1" thickBot="1" x14ac:dyDescent="0.3">
      <c r="A42" s="691"/>
      <c r="B42" s="692" t="s">
        <v>1001</v>
      </c>
      <c r="C42" s="552"/>
      <c r="D42" s="672"/>
      <c r="E42" s="672"/>
      <c r="F42" s="672"/>
      <c r="G42" s="672"/>
      <c r="H42" s="672"/>
      <c r="I42" s="672"/>
      <c r="J42" s="672"/>
      <c r="K42" s="672"/>
      <c r="L42" s="672"/>
      <c r="M42" s="672"/>
      <c r="N42" s="672"/>
      <c r="O42" s="672"/>
      <c r="P42" s="672"/>
      <c r="Q42" s="672"/>
      <c r="R42" s="672"/>
      <c r="S42" s="672"/>
      <c r="T42" s="672"/>
      <c r="U42" s="672"/>
      <c r="V42" s="672"/>
      <c r="W42" s="672"/>
      <c r="X42" s="672"/>
      <c r="Y42" s="672"/>
      <c r="Z42" s="672"/>
      <c r="AA42" s="672"/>
      <c r="AB42" s="672"/>
      <c r="AC42" s="672"/>
      <c r="AD42" s="672"/>
      <c r="AE42" s="672"/>
      <c r="AF42" s="672"/>
      <c r="AG42" s="672"/>
      <c r="AH42" s="672"/>
      <c r="AI42" s="672"/>
      <c r="AJ42" s="672"/>
      <c r="AK42" s="672"/>
      <c r="AL42" s="672"/>
      <c r="AM42" s="672"/>
      <c r="AN42" s="672"/>
      <c r="AO42" s="672"/>
      <c r="AP42" s="672"/>
      <c r="AQ42" s="672"/>
      <c r="AR42" s="672"/>
      <c r="AS42" s="672"/>
      <c r="AT42" s="672"/>
      <c r="AU42" s="672"/>
      <c r="AV42" s="672"/>
      <c r="AW42" s="672"/>
      <c r="AX42" s="672"/>
      <c r="AY42" s="672"/>
      <c r="AZ42" s="672"/>
      <c r="BA42" s="672"/>
      <c r="BB42" s="672"/>
      <c r="BC42" s="672"/>
      <c r="BD42" s="672"/>
      <c r="BE42" s="672"/>
      <c r="BF42" s="672"/>
      <c r="BG42" s="672"/>
      <c r="BH42" s="672"/>
      <c r="BI42" s="672"/>
      <c r="BJ42" s="672"/>
      <c r="BK42" s="672"/>
      <c r="BL42" s="672"/>
      <c r="BM42" s="672"/>
      <c r="BN42" s="672"/>
      <c r="BO42" s="672"/>
      <c r="BP42" s="672"/>
      <c r="BQ42" s="672"/>
      <c r="BR42" s="672"/>
      <c r="BS42" s="672"/>
      <c r="BT42" s="672"/>
      <c r="BU42" s="672"/>
      <c r="BV42" s="672"/>
      <c r="BW42" s="672"/>
      <c r="BX42" s="672"/>
      <c r="BY42" s="672"/>
      <c r="BZ42" s="672"/>
      <c r="CA42" s="672"/>
      <c r="CB42" s="672"/>
      <c r="CC42" s="672"/>
      <c r="CD42" s="672"/>
      <c r="CE42" s="672"/>
      <c r="CF42" s="672"/>
      <c r="CG42" s="672"/>
      <c r="CH42" s="673"/>
    </row>
    <row r="45" spans="1:86" x14ac:dyDescent="0.25">
      <c r="D45" s="417"/>
      <c r="E45" s="417"/>
      <c r="F45" s="417"/>
      <c r="G45" s="417"/>
      <c r="H45" s="417"/>
      <c r="I45" s="417"/>
      <c r="J45" s="417"/>
      <c r="K45" s="417"/>
      <c r="L45" s="417"/>
      <c r="M45" s="417"/>
      <c r="N45" s="417"/>
      <c r="O45" s="417"/>
      <c r="P45" s="417"/>
      <c r="Q45" s="417"/>
      <c r="R45" s="417"/>
      <c r="S45" s="417"/>
      <c r="T45" s="417"/>
      <c r="U45" s="417"/>
      <c r="V45" s="417"/>
      <c r="W45" s="417"/>
      <c r="X45" s="417"/>
      <c r="Y45" s="417"/>
      <c r="Z45" s="417"/>
      <c r="AA45" s="417"/>
      <c r="AB45" s="417"/>
      <c r="AC45" s="417"/>
      <c r="AD45" s="417"/>
      <c r="AE45" s="417"/>
      <c r="AF45" s="417"/>
      <c r="AG45" s="417"/>
      <c r="AH45" s="417"/>
      <c r="AI45" s="417"/>
      <c r="AJ45" s="417"/>
      <c r="AK45" s="417"/>
      <c r="AL45" s="417"/>
      <c r="AM45" s="417"/>
      <c r="AN45" s="417"/>
      <c r="AO45" s="417"/>
      <c r="AP45" s="417"/>
      <c r="AQ45" s="417"/>
      <c r="AR45" s="417"/>
      <c r="AS45" s="417"/>
      <c r="AT45" s="417"/>
      <c r="AU45" s="417"/>
      <c r="AV45" s="417"/>
      <c r="AW45" s="417"/>
      <c r="AX45" s="417"/>
      <c r="AY45" s="417"/>
      <c r="AZ45" s="417"/>
      <c r="BA45" s="417"/>
      <c r="BB45" s="417"/>
      <c r="BC45" s="417"/>
      <c r="BD45" s="417"/>
      <c r="BE45" s="417"/>
      <c r="BF45" s="417"/>
      <c r="BG45" s="417"/>
      <c r="BH45" s="417"/>
      <c r="BI45" s="417"/>
      <c r="BJ45" s="417"/>
      <c r="BK45" s="417"/>
      <c r="BL45" s="417"/>
      <c r="BM45" s="417"/>
      <c r="BN45" s="417"/>
      <c r="BO45" s="417"/>
      <c r="BP45" s="417"/>
      <c r="BQ45" s="417"/>
      <c r="BR45" s="417"/>
      <c r="BS45" s="417"/>
      <c r="BT45" s="417"/>
      <c r="BU45" s="417"/>
      <c r="BV45" s="417"/>
      <c r="BW45" s="417"/>
    </row>
    <row r="46" spans="1:86" x14ac:dyDescent="0.25">
      <c r="BQ46" s="693"/>
      <c r="BS46" s="693"/>
      <c r="BX46" s="257"/>
      <c r="BY46" s="693"/>
      <c r="BZ46" s="257"/>
      <c r="CA46" s="693"/>
      <c r="CB46" s="257"/>
      <c r="CC46" s="257"/>
      <c r="CD46" s="257"/>
      <c r="CE46" s="257"/>
      <c r="CF46" s="257"/>
      <c r="CG46" s="257"/>
      <c r="CH46" s="257"/>
    </row>
    <row r="47" spans="1:86" ht="15.6" x14ac:dyDescent="0.3">
      <c r="AY47" s="694"/>
    </row>
    <row r="48" spans="1:86" ht="15.6" x14ac:dyDescent="0.3">
      <c r="AY48" s="694"/>
    </row>
    <row r="49" spans="51:51" ht="15.6" x14ac:dyDescent="0.3">
      <c r="AY49" s="694"/>
    </row>
    <row r="50" spans="51:51" ht="15.6" x14ac:dyDescent="0.3">
      <c r="AY50" s="694"/>
    </row>
    <row r="51" spans="51:51" ht="15.6" x14ac:dyDescent="0.3">
      <c r="AY51" s="694"/>
    </row>
    <row r="55" spans="51:51" ht="15.6" x14ac:dyDescent="0.3">
      <c r="AY55" s="694"/>
    </row>
    <row r="56" spans="51:51" ht="15.6" x14ac:dyDescent="0.3">
      <c r="AY56" s="694"/>
    </row>
    <row r="57" spans="51:51" ht="15.6" x14ac:dyDescent="0.3">
      <c r="AY57" s="694"/>
    </row>
    <row r="58" spans="51:51" ht="15.6" x14ac:dyDescent="0.3">
      <c r="AY58" s="694"/>
    </row>
    <row r="59" spans="51:51" ht="15.6" x14ac:dyDescent="0.3">
      <c r="AY59" s="694"/>
    </row>
    <row r="60" spans="51:51" ht="15.6" x14ac:dyDescent="0.3">
      <c r="AY60" s="694"/>
    </row>
    <row r="61" spans="51:51" ht="15.6" x14ac:dyDescent="0.3">
      <c r="AY61" s="694"/>
    </row>
    <row r="62" spans="51:51" ht="15.6" x14ac:dyDescent="0.3">
      <c r="AY62" s="694"/>
    </row>
    <row r="63" spans="51:51" ht="15.6" x14ac:dyDescent="0.3">
      <c r="AY63" s="694"/>
    </row>
    <row r="64" spans="51:51" ht="15.6" x14ac:dyDescent="0.3">
      <c r="AY64" s="694"/>
    </row>
    <row r="65" spans="51:57" ht="15.6" x14ac:dyDescent="0.3">
      <c r="AY65" s="694"/>
    </row>
    <row r="66" spans="51:57" ht="15.6" x14ac:dyDescent="0.3">
      <c r="AY66" s="694"/>
    </row>
    <row r="67" spans="51:57" ht="15.6" x14ac:dyDescent="0.3">
      <c r="AY67" s="694"/>
    </row>
    <row r="68" spans="51:57" ht="15.6" x14ac:dyDescent="0.3">
      <c r="AY68" s="694"/>
    </row>
    <row r="69" spans="51:57" ht="15.6" x14ac:dyDescent="0.3">
      <c r="AY69" s="694"/>
    </row>
    <row r="70" spans="51:57" ht="15.6" x14ac:dyDescent="0.3">
      <c r="AY70" s="694"/>
    </row>
    <row r="71" spans="51:57" ht="15.6" x14ac:dyDescent="0.3">
      <c r="AY71" s="694"/>
    </row>
    <row r="72" spans="51:57" ht="15.6" x14ac:dyDescent="0.3">
      <c r="AY72" s="694"/>
    </row>
    <row r="73" spans="51:57" ht="15.6" x14ac:dyDescent="0.3">
      <c r="AY73" s="694"/>
    </row>
    <row r="74" spans="51:57" x14ac:dyDescent="0.25">
      <c r="AY74" s="417"/>
      <c r="AZ74" s="417"/>
      <c r="BA74" s="417"/>
      <c r="BB74" s="417"/>
      <c r="BC74" s="417"/>
      <c r="BD74" s="417"/>
      <c r="BE74" s="417"/>
    </row>
    <row r="75" spans="51:57" x14ac:dyDescent="0.25">
      <c r="AY75" s="417"/>
      <c r="AZ75" s="417"/>
      <c r="BA75" s="417"/>
      <c r="BB75" s="417"/>
      <c r="BC75" s="417"/>
      <c r="BD75" s="417"/>
      <c r="BE75" s="417"/>
    </row>
    <row r="76" spans="51:57" x14ac:dyDescent="0.25">
      <c r="AY76" s="417"/>
      <c r="AZ76" s="417"/>
      <c r="BA76" s="417"/>
      <c r="BB76" s="417"/>
      <c r="BC76" s="417"/>
      <c r="BD76" s="417"/>
      <c r="BE76" s="417"/>
    </row>
    <row r="77" spans="51:57" x14ac:dyDescent="0.25">
      <c r="AY77" s="417"/>
      <c r="AZ77" s="417"/>
      <c r="BA77" s="417"/>
      <c r="BB77" s="417"/>
      <c r="BC77" s="417"/>
      <c r="BD77" s="417"/>
      <c r="BE77" s="417"/>
    </row>
    <row r="78" spans="51:57" x14ac:dyDescent="0.25">
      <c r="AY78" s="417"/>
      <c r="AZ78" s="417"/>
      <c r="BA78" s="417"/>
      <c r="BB78" s="417"/>
      <c r="BC78" s="417"/>
      <c r="BD78" s="417"/>
      <c r="BE78" s="417"/>
    </row>
    <row r="79" spans="51:57" x14ac:dyDescent="0.25">
      <c r="AY79" s="417"/>
      <c r="AZ79" s="417"/>
      <c r="BA79" s="417"/>
      <c r="BB79" s="417"/>
      <c r="BC79" s="417"/>
      <c r="BD79" s="417"/>
      <c r="BE79" s="417"/>
    </row>
    <row r="80" spans="51:57" x14ac:dyDescent="0.25">
      <c r="AY80" s="417"/>
      <c r="AZ80" s="417"/>
      <c r="BA80" s="417"/>
      <c r="BB80" s="417"/>
      <c r="BC80" s="417"/>
      <c r="BD80" s="417"/>
      <c r="BE80" s="417"/>
    </row>
    <row r="81" spans="51:57" x14ac:dyDescent="0.25">
      <c r="AY81" s="417"/>
      <c r="AZ81" s="417"/>
      <c r="BA81" s="417"/>
      <c r="BB81" s="417"/>
      <c r="BC81" s="417"/>
      <c r="BD81" s="417"/>
      <c r="BE81" s="417"/>
    </row>
    <row r="82" spans="51:57" x14ac:dyDescent="0.25">
      <c r="AY82" s="417"/>
      <c r="AZ82" s="417"/>
      <c r="BA82" s="417"/>
      <c r="BB82" s="417"/>
      <c r="BC82" s="417"/>
      <c r="BD82" s="417"/>
      <c r="BE82" s="417"/>
    </row>
    <row r="83" spans="51:57" x14ac:dyDescent="0.25">
      <c r="AY83" s="417"/>
      <c r="AZ83" s="417"/>
      <c r="BA83" s="417"/>
      <c r="BB83" s="417"/>
      <c r="BC83" s="417"/>
      <c r="BD83" s="417"/>
      <c r="BE83" s="417"/>
    </row>
    <row r="84" spans="51:57" x14ac:dyDescent="0.25">
      <c r="AY84" s="417"/>
      <c r="AZ84" s="417"/>
      <c r="BA84" s="417"/>
      <c r="BB84" s="417"/>
      <c r="BC84" s="417"/>
      <c r="BD84" s="417"/>
      <c r="BE84" s="417"/>
    </row>
    <row r="85" spans="51:57" x14ac:dyDescent="0.25">
      <c r="AY85" s="417"/>
      <c r="AZ85" s="417"/>
      <c r="BA85" s="417"/>
      <c r="BB85" s="417"/>
      <c r="BC85" s="417"/>
      <c r="BD85" s="417"/>
      <c r="BE85" s="417"/>
    </row>
    <row r="86" spans="51:57" x14ac:dyDescent="0.25">
      <c r="AY86" s="417"/>
      <c r="AZ86" s="417"/>
      <c r="BA86" s="417"/>
      <c r="BB86" s="417"/>
      <c r="BC86" s="417"/>
      <c r="BD86" s="417"/>
      <c r="BE86" s="417"/>
    </row>
    <row r="87" spans="51:57" x14ac:dyDescent="0.25">
      <c r="AY87" s="417"/>
      <c r="AZ87" s="417"/>
      <c r="BA87" s="417"/>
      <c r="BB87" s="417"/>
      <c r="BC87" s="417"/>
      <c r="BD87" s="417"/>
      <c r="BE87" s="417"/>
    </row>
    <row r="88" spans="51:57" x14ac:dyDescent="0.25">
      <c r="AY88" s="417"/>
      <c r="AZ88" s="417"/>
      <c r="BA88" s="417"/>
      <c r="BB88" s="417"/>
      <c r="BC88" s="417"/>
      <c r="BD88" s="417"/>
      <c r="BE88" s="417"/>
    </row>
    <row r="89" spans="51:57" x14ac:dyDescent="0.25">
      <c r="AY89" s="417"/>
      <c r="AZ89" s="417"/>
      <c r="BA89" s="417"/>
      <c r="BB89" s="417"/>
      <c r="BC89" s="417"/>
      <c r="BD89" s="417"/>
      <c r="BE89" s="417"/>
    </row>
    <row r="90" spans="51:57" x14ac:dyDescent="0.25">
      <c r="AY90" s="417"/>
      <c r="AZ90" s="417"/>
      <c r="BA90" s="417"/>
      <c r="BB90" s="417"/>
      <c r="BC90" s="417"/>
      <c r="BD90" s="417"/>
      <c r="BE90" s="417"/>
    </row>
    <row r="149" spans="86:86" x14ac:dyDescent="0.25">
      <c r="CH149" s="455"/>
    </row>
  </sheetData>
  <hyperlinks>
    <hyperlink ref="B1" location="Notes!A1" display="Information relating to this table can be found in the 'Notes' tab" xr:uid="{1792B156-0132-4183-869B-B149A2106A23}"/>
    <hyperlink ref="A1" location="Contents!A1" display="Contents page" xr:uid="{34D070B4-BC17-4745-AE5E-C9C71340D12F}"/>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BAFA-7597-4BE1-9679-C42706FBB8B0}">
  <dimension ref="A1:CJ149"/>
  <sheetViews>
    <sheetView zoomScale="80" zoomScaleNormal="80" workbookViewId="0">
      <pane xSplit="2" topLeftCell="BD1" activePane="topRight" state="frozen"/>
      <selection activeCell="B8" sqref="B8"/>
      <selection pane="topRight" activeCell="B8" sqref="B8"/>
    </sheetView>
  </sheetViews>
  <sheetFormatPr defaultColWidth="9" defaultRowHeight="13.2" outlineLevelCol="1" x14ac:dyDescent="0.25"/>
  <cols>
    <col min="1" max="1" width="23" style="1" customWidth="1"/>
    <col min="2" max="2" width="78" style="1" bestFit="1" customWidth="1"/>
    <col min="3" max="3" width="10.5546875" style="1" hidden="1" customWidth="1" outlineLevel="1"/>
    <col min="4" max="68" width="12.5546875" style="1" hidden="1" customWidth="1" outlineLevel="1"/>
    <col min="69" max="69" width="12.5546875" style="1" customWidth="1" collapsed="1"/>
    <col min="70" max="84" width="12.5546875" style="1" customWidth="1"/>
    <col min="85" max="85" width="12.109375" style="1" customWidth="1"/>
    <col min="86" max="86" width="11.5546875" style="1" customWidth="1"/>
    <col min="87" max="16384" width="9" style="1"/>
  </cols>
  <sheetData>
    <row r="1" spans="1:86" ht="26.25" customHeight="1" thickBot="1" x14ac:dyDescent="0.3">
      <c r="A1" s="42" t="s">
        <v>47</v>
      </c>
      <c r="B1" s="141" t="s">
        <v>224</v>
      </c>
    </row>
    <row r="2" spans="1:86" ht="15.6" x14ac:dyDescent="0.3">
      <c r="A2" s="17" t="s">
        <v>48</v>
      </c>
      <c r="B2" s="211" t="s">
        <v>1002</v>
      </c>
      <c r="C2" s="695"/>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416" t="s">
        <v>261</v>
      </c>
    </row>
    <row r="3" spans="1:86" ht="16.2" thickBot="1" x14ac:dyDescent="0.35">
      <c r="A3" s="144">
        <v>2026</v>
      </c>
      <c r="B3" s="311" t="s">
        <v>1003</v>
      </c>
      <c r="C3" s="696"/>
      <c r="D3" s="312" t="s">
        <v>263</v>
      </c>
      <c r="E3" s="312" t="s">
        <v>263</v>
      </c>
      <c r="F3" s="312" t="s">
        <v>263</v>
      </c>
      <c r="G3" s="312" t="s">
        <v>263</v>
      </c>
      <c r="H3" s="312" t="s">
        <v>263</v>
      </c>
      <c r="I3" s="312" t="s">
        <v>263</v>
      </c>
      <c r="J3" s="312" t="s">
        <v>263</v>
      </c>
      <c r="K3" s="312" t="s">
        <v>263</v>
      </c>
      <c r="L3" s="312" t="s">
        <v>263</v>
      </c>
      <c r="M3" s="312" t="s">
        <v>263</v>
      </c>
      <c r="N3" s="312" t="s">
        <v>263</v>
      </c>
      <c r="O3" s="312" t="s">
        <v>263</v>
      </c>
      <c r="P3" s="312" t="s">
        <v>263</v>
      </c>
      <c r="Q3" s="312" t="s">
        <v>263</v>
      </c>
      <c r="R3" s="312" t="s">
        <v>263</v>
      </c>
      <c r="S3" s="312" t="s">
        <v>263</v>
      </c>
      <c r="T3" s="312" t="s">
        <v>263</v>
      </c>
      <c r="U3" s="312" t="s">
        <v>263</v>
      </c>
      <c r="V3" s="312" t="s">
        <v>263</v>
      </c>
      <c r="W3" s="312" t="s">
        <v>263</v>
      </c>
      <c r="X3" s="312" t="s">
        <v>263</v>
      </c>
      <c r="Y3" s="312" t="s">
        <v>263</v>
      </c>
      <c r="Z3" s="312" t="s">
        <v>263</v>
      </c>
      <c r="AA3" s="312" t="s">
        <v>263</v>
      </c>
      <c r="AB3" s="312" t="s">
        <v>263</v>
      </c>
      <c r="AC3" s="312" t="s">
        <v>263</v>
      </c>
      <c r="AD3" s="312" t="s">
        <v>263</v>
      </c>
      <c r="AE3" s="312" t="s">
        <v>263</v>
      </c>
      <c r="AF3" s="312" t="s">
        <v>263</v>
      </c>
      <c r="AG3" s="312" t="s">
        <v>263</v>
      </c>
      <c r="AH3" s="312" t="s">
        <v>263</v>
      </c>
      <c r="AI3" s="312" t="s">
        <v>263</v>
      </c>
      <c r="AJ3" s="312" t="s">
        <v>263</v>
      </c>
      <c r="AK3" s="312" t="s">
        <v>263</v>
      </c>
      <c r="AL3" s="312" t="s">
        <v>263</v>
      </c>
      <c r="AM3" s="312" t="s">
        <v>263</v>
      </c>
      <c r="AN3" s="312" t="s">
        <v>263</v>
      </c>
      <c r="AO3" s="312" t="s">
        <v>263</v>
      </c>
      <c r="AP3" s="312" t="s">
        <v>263</v>
      </c>
      <c r="AQ3" s="312" t="s">
        <v>263</v>
      </c>
      <c r="AR3" s="312" t="s">
        <v>263</v>
      </c>
      <c r="AS3" s="312" t="s">
        <v>263</v>
      </c>
      <c r="AT3" s="312" t="s">
        <v>263</v>
      </c>
      <c r="AU3" s="312" t="s">
        <v>263</v>
      </c>
      <c r="AV3" s="312" t="s">
        <v>263</v>
      </c>
      <c r="AW3" s="312" t="s">
        <v>263</v>
      </c>
      <c r="AX3" s="312" t="s">
        <v>263</v>
      </c>
      <c r="AY3" s="312" t="s">
        <v>263</v>
      </c>
      <c r="AZ3" s="312" t="s">
        <v>263</v>
      </c>
      <c r="BA3" s="312" t="s">
        <v>263</v>
      </c>
      <c r="BB3" s="312" t="s">
        <v>263</v>
      </c>
      <c r="BC3" s="312" t="s">
        <v>263</v>
      </c>
      <c r="BD3" s="312" t="s">
        <v>263</v>
      </c>
      <c r="BE3" s="312" t="s">
        <v>263</v>
      </c>
      <c r="BF3" s="312" t="s">
        <v>263</v>
      </c>
      <c r="BG3" s="312" t="s">
        <v>263</v>
      </c>
      <c r="BH3" s="312" t="s">
        <v>263</v>
      </c>
      <c r="BI3" s="312" t="s">
        <v>263</v>
      </c>
      <c r="BJ3" s="312" t="s">
        <v>263</v>
      </c>
      <c r="BK3" s="312" t="s">
        <v>263</v>
      </c>
      <c r="BL3" s="312" t="s">
        <v>263</v>
      </c>
      <c r="BM3" s="312" t="s">
        <v>263</v>
      </c>
      <c r="BN3" s="312" t="s">
        <v>263</v>
      </c>
      <c r="BO3" s="312" t="s">
        <v>263</v>
      </c>
      <c r="BP3" s="312" t="s">
        <v>263</v>
      </c>
      <c r="BQ3" s="312" t="s">
        <v>263</v>
      </c>
      <c r="BR3" s="312" t="s">
        <v>263</v>
      </c>
      <c r="BS3" s="312" t="s">
        <v>263</v>
      </c>
      <c r="BT3" s="312" t="s">
        <v>263</v>
      </c>
      <c r="BU3" s="312" t="s">
        <v>263</v>
      </c>
      <c r="BV3" s="312" t="s">
        <v>263</v>
      </c>
      <c r="BW3" s="312" t="s">
        <v>263</v>
      </c>
      <c r="BX3" s="312" t="s">
        <v>263</v>
      </c>
      <c r="BY3" s="312" t="s">
        <v>263</v>
      </c>
      <c r="BZ3" s="312" t="s">
        <v>263</v>
      </c>
      <c r="CA3" s="312" t="s">
        <v>263</v>
      </c>
      <c r="CB3" s="312" t="s">
        <v>263</v>
      </c>
      <c r="CC3" s="312" t="s">
        <v>264</v>
      </c>
      <c r="CD3" s="312" t="s">
        <v>264</v>
      </c>
      <c r="CE3" s="312" t="s">
        <v>264</v>
      </c>
      <c r="CF3" s="312" t="s">
        <v>264</v>
      </c>
      <c r="CG3" s="312" t="s">
        <v>264</v>
      </c>
      <c r="CH3" s="313" t="s">
        <v>264</v>
      </c>
    </row>
    <row r="4" spans="1:86" ht="25.5" customHeight="1" x14ac:dyDescent="0.3">
      <c r="A4" s="664"/>
      <c r="B4" s="697" t="s">
        <v>1004</v>
      </c>
      <c r="D4" s="695"/>
      <c r="E4" s="695"/>
      <c r="F4" s="695"/>
      <c r="G4" s="695"/>
      <c r="H4" s="695"/>
      <c r="I4" s="695"/>
      <c r="J4" s="695"/>
      <c r="K4" s="695"/>
      <c r="L4" s="695"/>
      <c r="M4" s="695"/>
      <c r="N4" s="695"/>
      <c r="O4" s="695"/>
      <c r="P4" s="695"/>
      <c r="Q4" s="695"/>
      <c r="R4" s="695"/>
      <c r="S4" s="695"/>
      <c r="T4" s="695"/>
      <c r="U4" s="695"/>
      <c r="V4" s="695"/>
      <c r="W4" s="695"/>
      <c r="X4" s="695"/>
      <c r="Y4" s="695"/>
      <c r="Z4" s="695"/>
      <c r="AA4" s="695"/>
      <c r="AB4" s="695"/>
      <c r="AC4" s="695"/>
      <c r="AD4" s="695"/>
      <c r="AE4" s="695"/>
      <c r="AF4" s="695"/>
      <c r="AG4" s="695"/>
      <c r="AH4" s="695"/>
      <c r="AI4" s="695"/>
      <c r="AJ4" s="695"/>
      <c r="AK4" s="695"/>
      <c r="AL4" s="695"/>
      <c r="AM4" s="695"/>
      <c r="AN4" s="695"/>
      <c r="AO4" s="695"/>
      <c r="AP4" s="695"/>
      <c r="AQ4" s="695"/>
      <c r="AR4" s="695"/>
      <c r="AS4" s="695"/>
      <c r="AT4" s="695"/>
      <c r="AU4" s="695"/>
      <c r="AV4" s="695"/>
      <c r="AW4" s="695"/>
      <c r="AX4" s="695"/>
      <c r="AY4" s="695"/>
      <c r="AZ4" s="695"/>
      <c r="BA4" s="695"/>
      <c r="BB4" s="695"/>
      <c r="BC4" s="695"/>
      <c r="BD4" s="695"/>
      <c r="BE4" s="695"/>
      <c r="BF4" s="695"/>
      <c r="BG4" s="695"/>
      <c r="BH4" s="695"/>
      <c r="BI4" s="695"/>
      <c r="BJ4" s="695"/>
      <c r="BK4" s="695"/>
      <c r="BL4" s="695"/>
      <c r="BM4" s="695"/>
      <c r="BN4" s="695"/>
      <c r="BO4" s="695"/>
      <c r="BP4" s="695"/>
      <c r="BQ4" s="695"/>
      <c r="BR4" s="695"/>
      <c r="BS4" s="695"/>
      <c r="BT4" s="695"/>
      <c r="BU4" s="695"/>
      <c r="BV4" s="695"/>
      <c r="BW4" s="232">
        <f>SUM(BW5,BW8:BW11,BW14:BW15)</f>
        <v>64221.353415731559</v>
      </c>
      <c r="BX4" s="232">
        <f t="shared" ref="BX4:CD4" si="0">SUM(BX5,BX8:BX11,BX14:BX15)</f>
        <v>79909.906803995516</v>
      </c>
      <c r="BY4" s="232">
        <f t="shared" si="0"/>
        <v>75289.543844121945</v>
      </c>
      <c r="BZ4" s="232">
        <f t="shared" si="0"/>
        <v>73403.838363155257</v>
      </c>
      <c r="CA4" s="232">
        <f t="shared" si="0"/>
        <v>81994.441064782281</v>
      </c>
      <c r="CB4" s="232">
        <f t="shared" si="0"/>
        <v>90041.600192081081</v>
      </c>
      <c r="CC4" s="232">
        <f t="shared" si="0"/>
        <v>92246.901091185806</v>
      </c>
      <c r="CD4" s="232">
        <f t="shared" si="0"/>
        <v>98441.431948285375</v>
      </c>
      <c r="CE4" s="232">
        <f>SUM(CE5,CE8:CE11,CE14:CE15)</f>
        <v>99518.34899282259</v>
      </c>
      <c r="CF4" s="232">
        <f>SUM(CF5,CF8:CF11,CF14:CF15)</f>
        <v>100954.98287016069</v>
      </c>
      <c r="CG4" s="232">
        <f>SUM(CG5,CG8:CG11,CG14:CG15)</f>
        <v>103769.14420491431</v>
      </c>
      <c r="CH4" s="698">
        <f>SUM(CH5,CH8:CH11,CH14:CH15)</f>
        <v>106831.22434603171</v>
      </c>
    </row>
    <row r="5" spans="1:86" s="8" customFormat="1" ht="24.75" customHeight="1" x14ac:dyDescent="0.25">
      <c r="A5" s="699"/>
      <c r="B5" s="72" t="s">
        <v>394</v>
      </c>
      <c r="BW5" s="234">
        <f>SUM(BW6:BW7)</f>
        <v>13850.988828139998</v>
      </c>
      <c r="BX5" s="234">
        <f t="shared" ref="BX5:CH5" si="1">SUM(BX6:BX7)</f>
        <v>13384.170061050001</v>
      </c>
      <c r="BY5" s="234">
        <f t="shared" si="1"/>
        <v>12688.526055580001</v>
      </c>
      <c r="BZ5" s="234">
        <f t="shared" si="1"/>
        <v>12088.05388639</v>
      </c>
      <c r="CA5" s="234">
        <f t="shared" si="1"/>
        <v>12357.095583569999</v>
      </c>
      <c r="CB5" s="234">
        <f t="shared" si="1"/>
        <v>12337.380917299999</v>
      </c>
      <c r="CC5" s="234">
        <f t="shared" si="1"/>
        <v>7031.6284558548232</v>
      </c>
      <c r="CD5" s="234">
        <f t="shared" si="1"/>
        <v>5305.4411705184839</v>
      </c>
      <c r="CE5" s="234">
        <f t="shared" si="1"/>
        <v>5365.996394698177</v>
      </c>
      <c r="CF5" s="234">
        <f t="shared" si="1"/>
        <v>5287.9446140552127</v>
      </c>
      <c r="CG5" s="234">
        <f t="shared" si="1"/>
        <v>5181.2324670845919</v>
      </c>
      <c r="CH5" s="258">
        <f t="shared" si="1"/>
        <v>5211.6082422275185</v>
      </c>
    </row>
    <row r="6" spans="1:86" ht="15" x14ac:dyDescent="0.25">
      <c r="A6" s="433"/>
      <c r="B6" s="238" t="s">
        <v>384</v>
      </c>
      <c r="BW6" s="234">
        <v>4511.9898157499974</v>
      </c>
      <c r="BX6" s="234">
        <v>4567.4714387700005</v>
      </c>
      <c r="BY6" s="234">
        <v>4506.7600548400005</v>
      </c>
      <c r="BZ6" s="234">
        <v>4527.0250168000011</v>
      </c>
      <c r="CA6" s="234">
        <v>4911.4448667599991</v>
      </c>
      <c r="CB6" s="234">
        <v>5168.0190595399999</v>
      </c>
      <c r="CC6" s="234">
        <v>5142.6044726493274</v>
      </c>
      <c r="CD6" s="234">
        <v>5273.8613406414843</v>
      </c>
      <c r="CE6" s="234">
        <v>5336.748093691549</v>
      </c>
      <c r="CF6" s="234">
        <v>5260.8536826295085</v>
      </c>
      <c r="CG6" s="234">
        <v>5156.1377565067551</v>
      </c>
      <c r="CH6" s="258">
        <v>5188.3606377352344</v>
      </c>
    </row>
    <row r="7" spans="1:86" ht="15" x14ac:dyDescent="0.25">
      <c r="A7" s="433"/>
      <c r="B7" s="238" t="s">
        <v>395</v>
      </c>
      <c r="BW7" s="234">
        <v>9338.9990123900006</v>
      </c>
      <c r="BX7" s="234">
        <v>8816.6986222800006</v>
      </c>
      <c r="BY7" s="234">
        <v>8181.7660007400018</v>
      </c>
      <c r="BZ7" s="234">
        <v>7561.028869589999</v>
      </c>
      <c r="CA7" s="234">
        <v>7445.6507168099997</v>
      </c>
      <c r="CB7" s="234">
        <v>7169.3618577599991</v>
      </c>
      <c r="CC7" s="234">
        <v>1889.0239832054956</v>
      </c>
      <c r="CD7" s="234">
        <v>31.579829876999227</v>
      </c>
      <c r="CE7" s="234">
        <v>29.248301006628175</v>
      </c>
      <c r="CF7" s="234">
        <v>27.090931425704124</v>
      </c>
      <c r="CG7" s="234">
        <v>25.094710577836892</v>
      </c>
      <c r="CH7" s="258">
        <v>23.247604492284307</v>
      </c>
    </row>
    <row r="8" spans="1:86" ht="25.5" customHeight="1" x14ac:dyDescent="0.25">
      <c r="A8" s="433"/>
      <c r="B8" s="700" t="s">
        <v>1005</v>
      </c>
      <c r="BW8" s="234">
        <v>12614.417210150652</v>
      </c>
      <c r="BX8" s="234">
        <v>11565.004433577658</v>
      </c>
      <c r="BY8" s="234">
        <v>10435.361701867883</v>
      </c>
      <c r="BZ8" s="234">
        <v>9689.0704626740935</v>
      </c>
      <c r="CA8" s="234">
        <v>9524.4980320953309</v>
      </c>
      <c r="CB8" s="234">
        <v>8603.4839816229687</v>
      </c>
      <c r="CC8" s="234">
        <v>5778.1081009190402</v>
      </c>
      <c r="CD8" s="234">
        <v>5205.2971819544573</v>
      </c>
      <c r="CE8" s="234">
        <v>5493.7509309961288</v>
      </c>
      <c r="CF8" s="234">
        <v>5788.4633520640291</v>
      </c>
      <c r="CG8" s="234">
        <v>6151.4515971748042</v>
      </c>
      <c r="CH8" s="258">
        <v>6405.4390464452836</v>
      </c>
    </row>
    <row r="9" spans="1:86" ht="24" customHeight="1" x14ac:dyDescent="0.25">
      <c r="A9" s="433"/>
      <c r="B9" s="700" t="s">
        <v>1006</v>
      </c>
      <c r="BW9" s="234">
        <v>1.4391787459022238</v>
      </c>
      <c r="BX9" s="234">
        <v>1.123413101591578</v>
      </c>
      <c r="BY9" s="234">
        <v>0.84632984616620466</v>
      </c>
      <c r="BZ9" s="234">
        <v>0.93882609294886721</v>
      </c>
      <c r="CA9" s="234">
        <v>0.6406830496333823</v>
      </c>
      <c r="CB9" s="234">
        <v>0.30078120147754767</v>
      </c>
      <c r="CC9" s="234">
        <v>1.95428101152642E-3</v>
      </c>
      <c r="CD9" s="234">
        <v>4.6090873089939446E-3</v>
      </c>
      <c r="CE9" s="234">
        <v>2.0688088097136769E-3</v>
      </c>
      <c r="CF9" s="234">
        <v>8.5445423371155406E-4</v>
      </c>
      <c r="CG9" s="234">
        <v>1.2003431697668315E-4</v>
      </c>
      <c r="CH9" s="258">
        <v>1.5473958481477901E-3</v>
      </c>
    </row>
    <row r="10" spans="1:86" ht="15" x14ac:dyDescent="0.25">
      <c r="A10" s="433"/>
      <c r="B10" s="700" t="s">
        <v>1007</v>
      </c>
      <c r="BW10" s="234">
        <v>1374.130836994098</v>
      </c>
      <c r="BX10" s="234">
        <v>1072.6371311484079</v>
      </c>
      <c r="BY10" s="234">
        <v>766.81678519383343</v>
      </c>
      <c r="BZ10" s="234">
        <v>864.61967543705134</v>
      </c>
      <c r="CA10" s="234">
        <v>646.64513278036645</v>
      </c>
      <c r="CB10" s="234">
        <v>279.54431961852254</v>
      </c>
      <c r="CC10" s="234">
        <v>10.377645273169323</v>
      </c>
      <c r="CD10" s="234">
        <v>7.1580626406156229</v>
      </c>
      <c r="CE10" s="234">
        <v>3.2129274319649044</v>
      </c>
      <c r="CF10" s="234">
        <v>1.3269952418804487</v>
      </c>
      <c r="CG10" s="234">
        <v>0.18641720200569506</v>
      </c>
      <c r="CH10" s="258">
        <v>2.4031561279510965</v>
      </c>
    </row>
    <row r="11" spans="1:86" s="8" customFormat="1" ht="25.5" customHeight="1" x14ac:dyDescent="0.25">
      <c r="A11" s="433"/>
      <c r="B11" s="72" t="s">
        <v>411</v>
      </c>
      <c r="BW11" s="234">
        <f>SUM(BW12:BW13)</f>
        <v>713.74196914999993</v>
      </c>
      <c r="BX11" s="234">
        <f t="shared" ref="BX11:CH11" si="2">SUM(BX12:BX13)</f>
        <v>1046.07227354</v>
      </c>
      <c r="BY11" s="234">
        <f t="shared" si="2"/>
        <v>490.16215240000008</v>
      </c>
      <c r="BZ11" s="234">
        <f t="shared" si="2"/>
        <v>333.5005683</v>
      </c>
      <c r="CA11" s="234">
        <f t="shared" si="2"/>
        <v>313.29334463999993</v>
      </c>
      <c r="CB11" s="234">
        <f t="shared" si="2"/>
        <v>313.41159342999993</v>
      </c>
      <c r="CC11" s="234">
        <f t="shared" si="2"/>
        <v>280.28863010772807</v>
      </c>
      <c r="CD11" s="234">
        <f t="shared" si="2"/>
        <v>365.81387564446055</v>
      </c>
      <c r="CE11" s="234">
        <f t="shared" si="2"/>
        <v>338.61678308996363</v>
      </c>
      <c r="CF11" s="234">
        <f t="shared" si="2"/>
        <v>309.38408739434357</v>
      </c>
      <c r="CG11" s="234">
        <f t="shared" si="2"/>
        <v>300.1666441679742</v>
      </c>
      <c r="CH11" s="258">
        <f t="shared" si="2"/>
        <v>305.24890824428553</v>
      </c>
    </row>
    <row r="12" spans="1:86" ht="15" x14ac:dyDescent="0.25">
      <c r="A12" s="433"/>
      <c r="B12" s="238" t="s">
        <v>384</v>
      </c>
      <c r="BW12" s="234">
        <v>110.7615586</v>
      </c>
      <c r="BX12" s="234">
        <v>610.86739394999995</v>
      </c>
      <c r="BY12" s="234">
        <v>190.13938600999995</v>
      </c>
      <c r="BZ12" s="234">
        <v>108.35292923999999</v>
      </c>
      <c r="CA12" s="234">
        <v>168.57634428999995</v>
      </c>
      <c r="CB12" s="234">
        <v>222.37193343999994</v>
      </c>
      <c r="CC12" s="234">
        <v>279.46561171934326</v>
      </c>
      <c r="CD12" s="234">
        <v>365.00373087016601</v>
      </c>
      <c r="CE12" s="234">
        <v>338.04392923069918</v>
      </c>
      <c r="CF12" s="234">
        <v>308.97325854460678</v>
      </c>
      <c r="CG12" s="234">
        <v>299.86644307587363</v>
      </c>
      <c r="CH12" s="258">
        <v>305.02423940779727</v>
      </c>
    </row>
    <row r="13" spans="1:86" ht="15" x14ac:dyDescent="0.25">
      <c r="A13" s="701"/>
      <c r="B13" s="238" t="s">
        <v>395</v>
      </c>
      <c r="BW13" s="234">
        <v>602.98041054999987</v>
      </c>
      <c r="BX13" s="234">
        <v>435.2048795899999</v>
      </c>
      <c r="BY13" s="234">
        <v>300.02276639000013</v>
      </c>
      <c r="BZ13" s="234">
        <v>225.14763906000002</v>
      </c>
      <c r="CA13" s="234">
        <v>144.71700034999998</v>
      </c>
      <c r="CB13" s="234">
        <v>91.039659989999976</v>
      </c>
      <c r="CC13" s="234">
        <v>0.823018388384816</v>
      </c>
      <c r="CD13" s="234">
        <v>0.81014477429453224</v>
      </c>
      <c r="CE13" s="234">
        <v>0.57285385926443366</v>
      </c>
      <c r="CF13" s="234">
        <v>0.41082884973681133</v>
      </c>
      <c r="CG13" s="234">
        <v>0.30020109210054435</v>
      </c>
      <c r="CH13" s="258">
        <v>0.22466883648828548</v>
      </c>
    </row>
    <row r="14" spans="1:86" ht="26.25" customHeight="1" x14ac:dyDescent="0.25">
      <c r="A14" s="701"/>
      <c r="B14" s="700" t="s">
        <v>1008</v>
      </c>
      <c r="BW14" s="702">
        <f>'Non-DWP Welfare'!BW5</f>
        <v>17289.709190680911</v>
      </c>
      <c r="BX14" s="702">
        <f>'Non-DWP Welfare'!BX5</f>
        <v>14608.860760997823</v>
      </c>
      <c r="BY14" s="702">
        <f>'Non-DWP Welfare'!BY5</f>
        <v>10315.715819234068</v>
      </c>
      <c r="BZ14" s="702">
        <f>'Non-DWP Welfare'!BZ5</f>
        <v>8490.0621298811584</v>
      </c>
      <c r="CA14" s="702">
        <f>'Non-DWP Welfare'!CA5</f>
        <v>7033.7241896569612</v>
      </c>
      <c r="CB14" s="702">
        <f>'Non-DWP Welfare'!CB5</f>
        <v>1763.6025507381439</v>
      </c>
      <c r="CC14" s="702">
        <f>'Non-DWP Welfare'!CC5</f>
        <v>-61.742834794111012</v>
      </c>
      <c r="CD14" s="702">
        <f>'Non-DWP Welfare'!CD5</f>
        <v>-91.669650478993631</v>
      </c>
      <c r="CE14" s="702">
        <f>'Non-DWP Welfare'!CE5</f>
        <v>-55.970263387527758</v>
      </c>
      <c r="CF14" s="702">
        <f>'Non-DWP Welfare'!CF5</f>
        <v>-35.605845964309964</v>
      </c>
      <c r="CG14" s="702">
        <f>'Non-DWP Welfare'!CG5</f>
        <v>-22.650889777957971</v>
      </c>
      <c r="CH14" s="703">
        <f>'Non-DWP Welfare'!CH5</f>
        <v>-14.409510400271824</v>
      </c>
    </row>
    <row r="15" spans="1:86" s="705" customFormat="1" ht="22.5" customHeight="1" x14ac:dyDescent="0.25">
      <c r="A15" s="704"/>
      <c r="B15" s="700" t="s">
        <v>1009</v>
      </c>
      <c r="BW15" s="706">
        <f t="shared" ref="BW15:CE15" si="3">SUM(BW16:BW23)</f>
        <v>18376.926201869999</v>
      </c>
      <c r="BX15" s="706">
        <f t="shared" si="3"/>
        <v>38232.038730580025</v>
      </c>
      <c r="BY15" s="706">
        <f t="shared" si="3"/>
        <v>40592.114999999998</v>
      </c>
      <c r="BZ15" s="706">
        <f t="shared" si="3"/>
        <v>41937.592814380005</v>
      </c>
      <c r="CA15" s="706">
        <f t="shared" si="3"/>
        <v>52118.544098989994</v>
      </c>
      <c r="CB15" s="706">
        <f t="shared" si="3"/>
        <v>66743.876048169972</v>
      </c>
      <c r="CC15" s="706">
        <f t="shared" si="3"/>
        <v>79208.239139544137</v>
      </c>
      <c r="CD15" s="706">
        <f t="shared" si="3"/>
        <v>87649.386698919043</v>
      </c>
      <c r="CE15" s="706">
        <f t="shared" si="3"/>
        <v>88372.740151185077</v>
      </c>
      <c r="CF15" s="706">
        <f>SUM(CF16:CF23)</f>
        <v>89603.468812915307</v>
      </c>
      <c r="CG15" s="706">
        <f>SUM(CG16:CG23)</f>
        <v>92158.757849028581</v>
      </c>
      <c r="CH15" s="707">
        <f>SUM(CH16:CH23)</f>
        <v>94920.932955991098</v>
      </c>
    </row>
    <row r="16" spans="1:86" s="705" customFormat="1" ht="15" x14ac:dyDescent="0.25">
      <c r="A16" s="704"/>
      <c r="B16" s="708" t="s">
        <v>1010</v>
      </c>
      <c r="BW16" s="706">
        <v>217.66933213846298</v>
      </c>
      <c r="BX16" s="706">
        <v>368.45694491103279</v>
      </c>
      <c r="BY16" s="706">
        <v>512.40452468260958</v>
      </c>
      <c r="BZ16" s="706">
        <v>675.46965323264101</v>
      </c>
      <c r="CA16" s="706">
        <v>968.26728639172472</v>
      </c>
      <c r="CB16" s="706">
        <v>1488.0320244702179</v>
      </c>
      <c r="CC16" s="706">
        <v>1731.7346760669475</v>
      </c>
      <c r="CD16" s="706">
        <v>1694.9004787326512</v>
      </c>
      <c r="CE16" s="706">
        <v>1739.3495738692038</v>
      </c>
      <c r="CF16" s="706">
        <v>1825.8130995823219</v>
      </c>
      <c r="CG16" s="706">
        <v>1910.6189242118144</v>
      </c>
      <c r="CH16" s="468">
        <v>1980.0570381672821</v>
      </c>
    </row>
    <row r="17" spans="1:86" s="705" customFormat="1" ht="15" x14ac:dyDescent="0.25">
      <c r="A17" s="704"/>
      <c r="B17" s="708" t="s">
        <v>1011</v>
      </c>
      <c r="BW17" s="706">
        <v>3613.0492867427265</v>
      </c>
      <c r="BX17" s="706">
        <v>6291.9181796763596</v>
      </c>
      <c r="BY17" s="706">
        <v>7274.0000530839716</v>
      </c>
      <c r="BZ17" s="706">
        <v>7961.4722888593815</v>
      </c>
      <c r="CA17" s="706">
        <v>9883.7667821541581</v>
      </c>
      <c r="CB17" s="706">
        <v>12556.79492067516</v>
      </c>
      <c r="CC17" s="706">
        <v>12949.162656561448</v>
      </c>
      <c r="CD17" s="706">
        <v>15215.192801463581</v>
      </c>
      <c r="CE17" s="706">
        <v>15122.080851674835</v>
      </c>
      <c r="CF17" s="706">
        <v>15345.201958151098</v>
      </c>
      <c r="CG17" s="706">
        <v>15882.170134639764</v>
      </c>
      <c r="CH17" s="707">
        <v>16348.60207880509</v>
      </c>
    </row>
    <row r="18" spans="1:86" s="705" customFormat="1" ht="15" x14ac:dyDescent="0.25">
      <c r="A18" s="704"/>
      <c r="B18" s="708" t="s">
        <v>1012</v>
      </c>
      <c r="BW18" s="706">
        <v>135.11916606316069</v>
      </c>
      <c r="BX18" s="706">
        <v>140.01643677103678</v>
      </c>
      <c r="BY18" s="706">
        <v>269.94520090129015</v>
      </c>
      <c r="BZ18" s="706">
        <v>382.1383794797548</v>
      </c>
      <c r="CA18" s="706">
        <v>507.18083604746954</v>
      </c>
      <c r="CB18" s="706">
        <v>611.1967883582455</v>
      </c>
      <c r="CC18" s="706">
        <v>607.12165849500889</v>
      </c>
      <c r="CD18" s="706">
        <v>589.36766351093206</v>
      </c>
      <c r="CE18" s="706">
        <v>583.67509875611461</v>
      </c>
      <c r="CF18" s="706">
        <v>596.52177572001108</v>
      </c>
      <c r="CG18" s="706">
        <v>609.41579764029109</v>
      </c>
      <c r="CH18" s="707">
        <v>603.46006958422151</v>
      </c>
    </row>
    <row r="19" spans="1:86" s="705" customFormat="1" ht="15" x14ac:dyDescent="0.25">
      <c r="A19" s="704"/>
      <c r="B19" s="708" t="s">
        <v>1013</v>
      </c>
      <c r="BW19" s="706">
        <v>134.20421432504492</v>
      </c>
      <c r="BX19" s="706">
        <v>252.61379265018326</v>
      </c>
      <c r="BY19" s="706">
        <v>375.08477252991759</v>
      </c>
      <c r="BZ19" s="706">
        <v>582.58948955886092</v>
      </c>
      <c r="CA19" s="706">
        <v>941.23881613892161</v>
      </c>
      <c r="CB19" s="706">
        <v>1547.7932369416305</v>
      </c>
      <c r="CC19" s="706">
        <v>1899.2778199723616</v>
      </c>
      <c r="CD19" s="706">
        <v>2084.7703214390131</v>
      </c>
      <c r="CE19" s="706">
        <v>2234.6277497235374</v>
      </c>
      <c r="CF19" s="706">
        <v>2396.837702443388</v>
      </c>
      <c r="CG19" s="706">
        <v>2560.8140897134244</v>
      </c>
      <c r="CH19" s="707">
        <v>2711.8167400234302</v>
      </c>
    </row>
    <row r="20" spans="1:86" s="705" customFormat="1" ht="15" x14ac:dyDescent="0.25">
      <c r="A20" s="704"/>
      <c r="B20" s="708" t="s">
        <v>1014</v>
      </c>
      <c r="BW20" s="706">
        <v>1189.1411657419751</v>
      </c>
      <c r="BX20" s="706">
        <v>2052.2193980698949</v>
      </c>
      <c r="BY20" s="706">
        <v>3095.1906255990998</v>
      </c>
      <c r="BZ20" s="706">
        <v>3770.7302113443884</v>
      </c>
      <c r="CA20" s="706">
        <v>5348.6341556722373</v>
      </c>
      <c r="CB20" s="706">
        <v>7273.3778612415954</v>
      </c>
      <c r="CC20" s="706">
        <v>10776.162652063822</v>
      </c>
      <c r="CD20" s="706">
        <v>12080.205740209272</v>
      </c>
      <c r="CE20" s="706">
        <v>12047.1855387133</v>
      </c>
      <c r="CF20" s="706">
        <v>11894.985393657236</v>
      </c>
      <c r="CG20" s="706">
        <v>11830.757421473059</v>
      </c>
      <c r="CH20" s="707">
        <v>11916.971563396382</v>
      </c>
    </row>
    <row r="21" spans="1:86" s="705" customFormat="1" ht="15" x14ac:dyDescent="0.25">
      <c r="A21" s="704"/>
      <c r="B21" s="708" t="s">
        <v>1015</v>
      </c>
      <c r="BW21" s="706">
        <v>6043.9721867304543</v>
      </c>
      <c r="BX21" s="706">
        <v>11743.384385996858</v>
      </c>
      <c r="BY21" s="706">
        <v>13399.199410550433</v>
      </c>
      <c r="BZ21" s="706">
        <v>14148.489720877731</v>
      </c>
      <c r="CA21" s="706">
        <v>16415.347931105985</v>
      </c>
      <c r="CB21" s="706">
        <v>20563.228479856836</v>
      </c>
      <c r="CC21" s="706">
        <v>24274.749433387173</v>
      </c>
      <c r="CD21" s="706">
        <v>26352.176349735204</v>
      </c>
      <c r="CE21" s="706">
        <v>26812.904973820463</v>
      </c>
      <c r="CF21" s="706">
        <v>27296.426164443819</v>
      </c>
      <c r="CG21" s="706">
        <v>28123.098515031954</v>
      </c>
      <c r="CH21" s="707">
        <v>29124.869038146942</v>
      </c>
    </row>
    <row r="22" spans="1:86" s="705" customFormat="1" ht="15" x14ac:dyDescent="0.25">
      <c r="A22" s="704"/>
      <c r="B22" s="708" t="s">
        <v>1016</v>
      </c>
      <c r="BW22" s="706">
        <v>7043.7708501281741</v>
      </c>
      <c r="BX22" s="706">
        <v>17383.429592504657</v>
      </c>
      <c r="BY22" s="706">
        <v>15666.290412652676</v>
      </c>
      <c r="BZ22" s="706">
        <v>14415.585794392267</v>
      </c>
      <c r="CA22" s="706">
        <v>17962.425814002236</v>
      </c>
      <c r="CB22" s="706">
        <v>22245.054875228619</v>
      </c>
      <c r="CC22" s="706">
        <v>25802.303309171512</v>
      </c>
      <c r="CD22" s="706">
        <v>28779.3016517672</v>
      </c>
      <c r="CE22" s="706">
        <v>29281.965813341616</v>
      </c>
      <c r="CF22" s="706">
        <v>29885.143149768628</v>
      </c>
      <c r="CG22" s="706">
        <v>30927.241456056567</v>
      </c>
      <c r="CH22" s="707">
        <v>32007.061207029932</v>
      </c>
    </row>
    <row r="23" spans="1:86" s="705" customFormat="1" ht="15.6" thickBot="1" x14ac:dyDescent="0.3">
      <c r="A23" s="704"/>
      <c r="B23" s="708" t="s">
        <v>1017</v>
      </c>
      <c r="BW23" s="706">
        <v>0</v>
      </c>
      <c r="BX23" s="706">
        <v>0</v>
      </c>
      <c r="BY23" s="706">
        <v>0</v>
      </c>
      <c r="BZ23" s="706">
        <v>1.1172766349795005</v>
      </c>
      <c r="CA23" s="706">
        <v>91.682477477263589</v>
      </c>
      <c r="CB23" s="706">
        <v>458.39786139766983</v>
      </c>
      <c r="CC23" s="706">
        <v>1167.7269338258684</v>
      </c>
      <c r="CD23" s="706">
        <v>853.47169206117564</v>
      </c>
      <c r="CE23" s="706">
        <v>550.95055128601155</v>
      </c>
      <c r="CF23" s="706">
        <v>362.53956914880757</v>
      </c>
      <c r="CG23" s="706">
        <v>314.6415102617035</v>
      </c>
      <c r="CH23" s="707">
        <v>228.09522083781539</v>
      </c>
    </row>
    <row r="24" spans="1:86" ht="25.5" customHeight="1" x14ac:dyDescent="0.3">
      <c r="A24" s="709"/>
      <c r="B24" s="211" t="s">
        <v>1018</v>
      </c>
      <c r="C24" s="695"/>
      <c r="D24" s="49" t="s">
        <v>297</v>
      </c>
      <c r="E24" s="49" t="s">
        <v>298</v>
      </c>
      <c r="F24" s="49" t="s">
        <v>299</v>
      </c>
      <c r="G24" s="49" t="s">
        <v>300</v>
      </c>
      <c r="H24" s="49" t="s">
        <v>301</v>
      </c>
      <c r="I24" s="49" t="s">
        <v>302</v>
      </c>
      <c r="J24" s="49" t="s">
        <v>303</v>
      </c>
      <c r="K24" s="49" t="s">
        <v>304</v>
      </c>
      <c r="L24" s="49" t="s">
        <v>305</v>
      </c>
      <c r="M24" s="49" t="s">
        <v>306</v>
      </c>
      <c r="N24" s="49" t="s">
        <v>307</v>
      </c>
      <c r="O24" s="49" t="s">
        <v>308</v>
      </c>
      <c r="P24" s="49" t="s">
        <v>309</v>
      </c>
      <c r="Q24" s="49" t="s">
        <v>310</v>
      </c>
      <c r="R24" s="49" t="s">
        <v>311</v>
      </c>
      <c r="S24" s="49" t="s">
        <v>312</v>
      </c>
      <c r="T24" s="49" t="s">
        <v>313</v>
      </c>
      <c r="U24" s="49" t="s">
        <v>314</v>
      </c>
      <c r="V24" s="49" t="s">
        <v>315</v>
      </c>
      <c r="W24" s="49" t="s">
        <v>316</v>
      </c>
      <c r="X24" s="49" t="s">
        <v>317</v>
      </c>
      <c r="Y24" s="49" t="s">
        <v>318</v>
      </c>
      <c r="Z24" s="49" t="s">
        <v>319</v>
      </c>
      <c r="AA24" s="49" t="s">
        <v>320</v>
      </c>
      <c r="AB24" s="49" t="s">
        <v>321</v>
      </c>
      <c r="AC24" s="49" t="s">
        <v>322</v>
      </c>
      <c r="AD24" s="49" t="s">
        <v>323</v>
      </c>
      <c r="AE24" s="49" t="s">
        <v>324</v>
      </c>
      <c r="AF24" s="49" t="s">
        <v>325</v>
      </c>
      <c r="AG24" s="49" t="s">
        <v>326</v>
      </c>
      <c r="AH24" s="49" t="s">
        <v>327</v>
      </c>
      <c r="AI24" s="49" t="s">
        <v>328</v>
      </c>
      <c r="AJ24" s="49" t="s">
        <v>329</v>
      </c>
      <c r="AK24" s="49" t="s">
        <v>330</v>
      </c>
      <c r="AL24" s="49" t="s">
        <v>331</v>
      </c>
      <c r="AM24" s="49" t="s">
        <v>332</v>
      </c>
      <c r="AN24" s="49" t="s">
        <v>333</v>
      </c>
      <c r="AO24" s="49" t="s">
        <v>334</v>
      </c>
      <c r="AP24" s="49" t="s">
        <v>335</v>
      </c>
      <c r="AQ24" s="49" t="s">
        <v>336</v>
      </c>
      <c r="AR24" s="49" t="s">
        <v>337</v>
      </c>
      <c r="AS24" s="49" t="s">
        <v>338</v>
      </c>
      <c r="AT24" s="49" t="s">
        <v>339</v>
      </c>
      <c r="AU24" s="49" t="s">
        <v>340</v>
      </c>
      <c r="AV24" s="49" t="s">
        <v>341</v>
      </c>
      <c r="AW24" s="49" t="s">
        <v>342</v>
      </c>
      <c r="AX24" s="49" t="s">
        <v>343</v>
      </c>
      <c r="AY24" s="49" t="s">
        <v>226</v>
      </c>
      <c r="AZ24" s="49" t="s">
        <v>227</v>
      </c>
      <c r="BA24" s="49" t="s">
        <v>228</v>
      </c>
      <c r="BB24" s="49" t="s">
        <v>229</v>
      </c>
      <c r="BC24" s="49" t="s">
        <v>230</v>
      </c>
      <c r="BD24" s="49" t="s">
        <v>231</v>
      </c>
      <c r="BE24" s="49" t="s">
        <v>232</v>
      </c>
      <c r="BF24" s="49" t="s">
        <v>233</v>
      </c>
      <c r="BG24" s="49" t="s">
        <v>234</v>
      </c>
      <c r="BH24" s="49" t="s">
        <v>235</v>
      </c>
      <c r="BI24" s="49" t="s">
        <v>236</v>
      </c>
      <c r="BJ24" s="49" t="s">
        <v>237</v>
      </c>
      <c r="BK24" s="49" t="s">
        <v>238</v>
      </c>
      <c r="BL24" s="49" t="s">
        <v>239</v>
      </c>
      <c r="BM24" s="49" t="s">
        <v>240</v>
      </c>
      <c r="BN24" s="49" t="s">
        <v>241</v>
      </c>
      <c r="BO24" s="49" t="s">
        <v>242</v>
      </c>
      <c r="BP24" s="49" t="s">
        <v>243</v>
      </c>
      <c r="BQ24" s="49" t="s">
        <v>244</v>
      </c>
      <c r="BR24" s="49" t="s">
        <v>245</v>
      </c>
      <c r="BS24" s="49" t="s">
        <v>246</v>
      </c>
      <c r="BT24" s="49" t="s">
        <v>247</v>
      </c>
      <c r="BU24" s="49" t="s">
        <v>248</v>
      </c>
      <c r="BV24" s="49" t="s">
        <v>249</v>
      </c>
      <c r="BW24" s="49" t="s">
        <v>250</v>
      </c>
      <c r="BX24" s="49" t="s">
        <v>251</v>
      </c>
      <c r="BY24" s="49" t="s">
        <v>252</v>
      </c>
      <c r="BZ24" s="49" t="s">
        <v>253</v>
      </c>
      <c r="CA24" s="49" t="s">
        <v>254</v>
      </c>
      <c r="CB24" s="49" t="s">
        <v>255</v>
      </c>
      <c r="CC24" s="49" t="s">
        <v>256</v>
      </c>
      <c r="CD24" s="49" t="s">
        <v>257</v>
      </c>
      <c r="CE24" s="49" t="s">
        <v>258</v>
      </c>
      <c r="CF24" s="49" t="s">
        <v>259</v>
      </c>
      <c r="CG24" s="49" t="s">
        <v>260</v>
      </c>
      <c r="CH24" s="50" t="s">
        <v>261</v>
      </c>
    </row>
    <row r="25" spans="1:86" ht="16.2" thickBot="1" x14ac:dyDescent="0.35">
      <c r="A25" s="709"/>
      <c r="B25" s="311" t="s">
        <v>462</v>
      </c>
      <c r="C25" s="696"/>
      <c r="D25" s="312" t="s">
        <v>263</v>
      </c>
      <c r="E25" s="312" t="s">
        <v>263</v>
      </c>
      <c r="F25" s="312" t="s">
        <v>263</v>
      </c>
      <c r="G25" s="312" t="s">
        <v>263</v>
      </c>
      <c r="H25" s="312" t="s">
        <v>263</v>
      </c>
      <c r="I25" s="312" t="s">
        <v>263</v>
      </c>
      <c r="J25" s="312" t="s">
        <v>263</v>
      </c>
      <c r="K25" s="312" t="s">
        <v>263</v>
      </c>
      <c r="L25" s="312" t="s">
        <v>263</v>
      </c>
      <c r="M25" s="312" t="s">
        <v>263</v>
      </c>
      <c r="N25" s="312" t="s">
        <v>263</v>
      </c>
      <c r="O25" s="312" t="s">
        <v>263</v>
      </c>
      <c r="P25" s="312" t="s">
        <v>263</v>
      </c>
      <c r="Q25" s="312" t="s">
        <v>263</v>
      </c>
      <c r="R25" s="312" t="s">
        <v>263</v>
      </c>
      <c r="S25" s="312" t="s">
        <v>263</v>
      </c>
      <c r="T25" s="312" t="s">
        <v>263</v>
      </c>
      <c r="U25" s="312" t="s">
        <v>263</v>
      </c>
      <c r="V25" s="312" t="s">
        <v>263</v>
      </c>
      <c r="W25" s="312" t="s">
        <v>263</v>
      </c>
      <c r="X25" s="312" t="s">
        <v>263</v>
      </c>
      <c r="Y25" s="312" t="s">
        <v>263</v>
      </c>
      <c r="Z25" s="312" t="s">
        <v>263</v>
      </c>
      <c r="AA25" s="312" t="s">
        <v>263</v>
      </c>
      <c r="AB25" s="312" t="s">
        <v>263</v>
      </c>
      <c r="AC25" s="312" t="s">
        <v>263</v>
      </c>
      <c r="AD25" s="312" t="s">
        <v>263</v>
      </c>
      <c r="AE25" s="312" t="s">
        <v>263</v>
      </c>
      <c r="AF25" s="312" t="s">
        <v>263</v>
      </c>
      <c r="AG25" s="312" t="s">
        <v>263</v>
      </c>
      <c r="AH25" s="312" t="s">
        <v>263</v>
      </c>
      <c r="AI25" s="312" t="s">
        <v>263</v>
      </c>
      <c r="AJ25" s="312" t="s">
        <v>263</v>
      </c>
      <c r="AK25" s="312" t="s">
        <v>263</v>
      </c>
      <c r="AL25" s="312" t="s">
        <v>263</v>
      </c>
      <c r="AM25" s="312" t="s">
        <v>263</v>
      </c>
      <c r="AN25" s="312" t="s">
        <v>263</v>
      </c>
      <c r="AO25" s="312" t="s">
        <v>263</v>
      </c>
      <c r="AP25" s="312" t="s">
        <v>263</v>
      </c>
      <c r="AQ25" s="312" t="s">
        <v>263</v>
      </c>
      <c r="AR25" s="312" t="s">
        <v>263</v>
      </c>
      <c r="AS25" s="312" t="s">
        <v>263</v>
      </c>
      <c r="AT25" s="312" t="s">
        <v>263</v>
      </c>
      <c r="AU25" s="312" t="s">
        <v>263</v>
      </c>
      <c r="AV25" s="312" t="s">
        <v>263</v>
      </c>
      <c r="AW25" s="312" t="s">
        <v>263</v>
      </c>
      <c r="AX25" s="312" t="s">
        <v>263</v>
      </c>
      <c r="AY25" s="312" t="s">
        <v>263</v>
      </c>
      <c r="AZ25" s="312" t="s">
        <v>263</v>
      </c>
      <c r="BA25" s="312" t="s">
        <v>263</v>
      </c>
      <c r="BB25" s="312" t="s">
        <v>263</v>
      </c>
      <c r="BC25" s="312" t="s">
        <v>263</v>
      </c>
      <c r="BD25" s="312" t="s">
        <v>263</v>
      </c>
      <c r="BE25" s="312" t="s">
        <v>263</v>
      </c>
      <c r="BF25" s="312" t="s">
        <v>263</v>
      </c>
      <c r="BG25" s="312" t="s">
        <v>263</v>
      </c>
      <c r="BH25" s="312" t="s">
        <v>263</v>
      </c>
      <c r="BI25" s="312" t="s">
        <v>263</v>
      </c>
      <c r="BJ25" s="312" t="s">
        <v>263</v>
      </c>
      <c r="BK25" s="312" t="s">
        <v>263</v>
      </c>
      <c r="BL25" s="312" t="s">
        <v>263</v>
      </c>
      <c r="BM25" s="312" t="s">
        <v>263</v>
      </c>
      <c r="BN25" s="312" t="s">
        <v>263</v>
      </c>
      <c r="BO25" s="312" t="s">
        <v>263</v>
      </c>
      <c r="BP25" s="312" t="s">
        <v>263</v>
      </c>
      <c r="BQ25" s="312" t="s">
        <v>263</v>
      </c>
      <c r="BR25" s="710" t="s">
        <v>263</v>
      </c>
      <c r="BS25" s="710" t="s">
        <v>263</v>
      </c>
      <c r="BT25" s="710" t="s">
        <v>263</v>
      </c>
      <c r="BU25" s="710" t="s">
        <v>263</v>
      </c>
      <c r="BV25" s="710" t="s">
        <v>263</v>
      </c>
      <c r="BW25" s="312" t="s">
        <v>263</v>
      </c>
      <c r="BX25" s="312" t="s">
        <v>263</v>
      </c>
      <c r="BY25" s="312" t="s">
        <v>263</v>
      </c>
      <c r="BZ25" s="312" t="s">
        <v>263</v>
      </c>
      <c r="CA25" s="312" t="s">
        <v>263</v>
      </c>
      <c r="CB25" s="312" t="s">
        <v>263</v>
      </c>
      <c r="CC25" s="312" t="s">
        <v>264</v>
      </c>
      <c r="CD25" s="312" t="s">
        <v>264</v>
      </c>
      <c r="CE25" s="312" t="s">
        <v>264</v>
      </c>
      <c r="CF25" s="312" t="s">
        <v>264</v>
      </c>
      <c r="CG25" s="312" t="s">
        <v>264</v>
      </c>
      <c r="CH25" s="313" t="s">
        <v>264</v>
      </c>
    </row>
    <row r="26" spans="1:86" s="711" customFormat="1" ht="25.5" customHeight="1" x14ac:dyDescent="0.3">
      <c r="A26" s="709"/>
      <c r="B26" s="697" t="s">
        <v>1004</v>
      </c>
      <c r="D26" s="712"/>
      <c r="E26" s="712"/>
      <c r="F26" s="712"/>
      <c r="G26" s="712"/>
      <c r="H26" s="712"/>
      <c r="I26" s="712"/>
      <c r="J26" s="712"/>
      <c r="K26" s="712"/>
      <c r="L26" s="712"/>
      <c r="M26" s="712"/>
      <c r="N26" s="712"/>
      <c r="O26" s="712"/>
      <c r="P26" s="712"/>
      <c r="Q26" s="712"/>
      <c r="R26" s="712"/>
      <c r="S26" s="712"/>
      <c r="T26" s="712"/>
      <c r="U26" s="712"/>
      <c r="V26" s="712"/>
      <c r="W26" s="712"/>
      <c r="X26" s="712"/>
      <c r="Y26" s="712"/>
      <c r="Z26" s="712"/>
      <c r="AA26" s="712"/>
      <c r="AB26" s="712"/>
      <c r="AC26" s="712"/>
      <c r="AD26" s="712"/>
      <c r="AE26" s="712"/>
      <c r="AF26" s="712"/>
      <c r="AG26" s="712"/>
      <c r="AH26" s="712"/>
      <c r="AI26" s="712"/>
      <c r="AJ26" s="712"/>
      <c r="AK26" s="712"/>
      <c r="AL26" s="712"/>
      <c r="AM26" s="712"/>
      <c r="AN26" s="712"/>
      <c r="AO26" s="712"/>
      <c r="AP26" s="712"/>
      <c r="AQ26" s="712"/>
      <c r="AR26" s="712"/>
      <c r="AS26" s="712"/>
      <c r="AT26" s="712"/>
      <c r="AU26" s="712"/>
      <c r="AV26" s="712"/>
      <c r="AW26" s="712"/>
      <c r="AX26" s="712"/>
      <c r="AY26" s="712"/>
      <c r="AZ26" s="712"/>
      <c r="BA26" s="712"/>
      <c r="BB26" s="712"/>
      <c r="BC26" s="712"/>
      <c r="BD26" s="712"/>
      <c r="BE26" s="712"/>
      <c r="BF26" s="712"/>
      <c r="BG26" s="712"/>
      <c r="BH26" s="712"/>
      <c r="BI26" s="712"/>
      <c r="BJ26" s="712"/>
      <c r="BK26" s="712"/>
      <c r="BL26" s="712"/>
      <c r="BM26" s="712"/>
      <c r="BN26" s="712"/>
      <c r="BO26" s="712"/>
      <c r="BP26" s="712"/>
      <c r="BQ26" s="712"/>
      <c r="BR26" s="712"/>
      <c r="BS26" s="712"/>
      <c r="BT26" s="712"/>
      <c r="BU26" s="712"/>
      <c r="BV26" s="712"/>
      <c r="BW26" s="232">
        <f t="shared" ref="BW26:CG26" si="4">SUM(BW27,BW30:BW33,BW36:BW37)</f>
        <v>83615.478399878455</v>
      </c>
      <c r="BX26" s="232">
        <f t="shared" si="4"/>
        <v>98874.700318443938</v>
      </c>
      <c r="BY26" s="232">
        <f t="shared" si="4"/>
        <v>92935.589744864541</v>
      </c>
      <c r="BZ26" s="232">
        <f t="shared" si="4"/>
        <v>84657.374599809264</v>
      </c>
      <c r="CA26" s="232">
        <f t="shared" si="4"/>
        <v>89824.44048569171</v>
      </c>
      <c r="CB26" s="232">
        <f t="shared" si="4"/>
        <v>94822.39107765301</v>
      </c>
      <c r="CC26" s="232">
        <f t="shared" si="4"/>
        <v>94097.135860847469</v>
      </c>
      <c r="CD26" s="232">
        <f t="shared" si="4"/>
        <v>98441.431948285375</v>
      </c>
      <c r="CE26" s="232">
        <f t="shared" si="4"/>
        <v>97622.538562206188</v>
      </c>
      <c r="CF26" s="232">
        <f t="shared" si="4"/>
        <v>97218.375103147831</v>
      </c>
      <c r="CG26" s="232">
        <f t="shared" si="4"/>
        <v>98099.443096064875</v>
      </c>
      <c r="CH26" s="698">
        <f>SUM(CH27,CH30:CH33,CH36:CH37)</f>
        <v>98998.447015490718</v>
      </c>
    </row>
    <row r="27" spans="1:86" ht="25.5" customHeight="1" x14ac:dyDescent="0.25">
      <c r="A27" s="687"/>
      <c r="B27" s="72" t="s">
        <v>394</v>
      </c>
      <c r="BW27" s="234">
        <v>18033.831359471122</v>
      </c>
      <c r="BX27" s="234">
        <v>16560.597511937536</v>
      </c>
      <c r="BY27" s="234">
        <v>15662.409303605731</v>
      </c>
      <c r="BZ27" s="234">
        <v>13941.272402949178</v>
      </c>
      <c r="CA27" s="234">
        <v>13537.127424838731</v>
      </c>
      <c r="CB27" s="234">
        <v>12992.438558606158</v>
      </c>
      <c r="CC27" s="234">
        <v>7172.6647758012732</v>
      </c>
      <c r="CD27" s="234">
        <v>5305.4411705184839</v>
      </c>
      <c r="CE27" s="234">
        <v>5263.7749246007124</v>
      </c>
      <c r="CF27" s="234">
        <v>5092.2239635765254</v>
      </c>
      <c r="CG27" s="234">
        <v>4898.1421545555904</v>
      </c>
      <c r="CH27" s="258">
        <v>4829.4974207399928</v>
      </c>
    </row>
    <row r="28" spans="1:86" ht="15" x14ac:dyDescent="0.25">
      <c r="A28" s="433"/>
      <c r="B28" s="238" t="s">
        <v>384</v>
      </c>
      <c r="BW28" s="234">
        <v>5874.5598918956985</v>
      </c>
      <c r="BX28" s="234">
        <v>5651.4565938507058</v>
      </c>
      <c r="BY28" s="234">
        <v>5563.0354781044844</v>
      </c>
      <c r="BZ28" s="234">
        <v>5221.0628383476242</v>
      </c>
      <c r="CA28" s="234">
        <v>5380.4597165859223</v>
      </c>
      <c r="CB28" s="234">
        <v>5442.4168752563373</v>
      </c>
      <c r="CC28" s="234">
        <v>5245.7518465920884</v>
      </c>
      <c r="CD28" s="234">
        <v>5273.8613406414843</v>
      </c>
      <c r="CE28" s="234">
        <v>5235.0837995790898</v>
      </c>
      <c r="CF28" s="234">
        <v>5066.1357383264158</v>
      </c>
      <c r="CG28" s="234">
        <v>4874.4185597316664</v>
      </c>
      <c r="CH28" s="258">
        <v>4807.9543114509725</v>
      </c>
    </row>
    <row r="29" spans="1:86" ht="15" x14ac:dyDescent="0.25">
      <c r="A29" s="433"/>
      <c r="B29" s="238" t="s">
        <v>395</v>
      </c>
      <c r="BW29" s="234">
        <v>12159.271467575423</v>
      </c>
      <c r="BX29" s="234">
        <v>10909.14091808683</v>
      </c>
      <c r="BY29" s="234">
        <v>10099.373825501249</v>
      </c>
      <c r="BZ29" s="234">
        <v>8720.209564601555</v>
      </c>
      <c r="CA29" s="234">
        <v>8156.6677082528086</v>
      </c>
      <c r="CB29" s="234">
        <v>7550.0216833498207</v>
      </c>
      <c r="CC29" s="234">
        <v>1926.9129292091848</v>
      </c>
      <c r="CD29" s="234">
        <v>31.579829876999227</v>
      </c>
      <c r="CE29" s="234">
        <v>28.691125021622906</v>
      </c>
      <c r="CF29" s="234">
        <v>26.088225250110099</v>
      </c>
      <c r="CG29" s="234">
        <v>23.723594823923992</v>
      </c>
      <c r="CH29" s="258">
        <v>21.543109289021093</v>
      </c>
    </row>
    <row r="30" spans="1:86" ht="25.5" customHeight="1" x14ac:dyDescent="0.25">
      <c r="A30" s="433"/>
      <c r="B30" s="700" t="s">
        <v>1005</v>
      </c>
      <c r="BW30" s="234">
        <v>16423.829048486456</v>
      </c>
      <c r="BX30" s="234">
        <v>14309.694420695934</v>
      </c>
      <c r="BY30" s="234">
        <v>12881.157786955846</v>
      </c>
      <c r="BZ30" s="234">
        <v>11174.501033916909</v>
      </c>
      <c r="CA30" s="234">
        <v>10434.033033582051</v>
      </c>
      <c r="CB30" s="234">
        <v>9060.2890330188075</v>
      </c>
      <c r="CC30" s="234">
        <v>5894.0020375686445</v>
      </c>
      <c r="CD30" s="234">
        <v>5205.2971819544573</v>
      </c>
      <c r="CE30" s="234">
        <v>5389.0957551054771</v>
      </c>
      <c r="CF30" s="234">
        <v>5574.2171949604281</v>
      </c>
      <c r="CG30" s="234">
        <v>5815.3508014251183</v>
      </c>
      <c r="CH30" s="258">
        <v>5935.7975342161635</v>
      </c>
    </row>
    <row r="31" spans="1:86" ht="24" customHeight="1" x14ac:dyDescent="0.25">
      <c r="A31" s="433"/>
      <c r="B31" s="700" t="s">
        <v>1006</v>
      </c>
      <c r="BW31" s="234">
        <v>1.8737945082308689</v>
      </c>
      <c r="BX31" s="234">
        <v>1.390029574507363</v>
      </c>
      <c r="BY31" s="234">
        <v>1.0446890677805249</v>
      </c>
      <c r="BZ31" s="234">
        <v>1.0827574416699921</v>
      </c>
      <c r="CA31" s="234">
        <v>0.70186461075473183</v>
      </c>
      <c r="CB31" s="234">
        <v>0.31675128667714075</v>
      </c>
      <c r="CC31" s="234">
        <v>1.9934788451061248E-3</v>
      </c>
      <c r="CD31" s="234">
        <v>4.6090873089939446E-3</v>
      </c>
      <c r="CE31" s="234">
        <v>2.0293982953703453E-3</v>
      </c>
      <c r="CF31" s="234">
        <v>8.2282864936224199E-4</v>
      </c>
      <c r="CG31" s="234">
        <v>1.1347592521892926E-4</v>
      </c>
      <c r="CH31" s="258">
        <v>1.4339420597545517E-3</v>
      </c>
    </row>
    <row r="32" spans="1:86" ht="15" x14ac:dyDescent="0.25">
      <c r="A32" s="433"/>
      <c r="B32" s="700" t="s">
        <v>1007</v>
      </c>
      <c r="BW32" s="234">
        <v>1789.1028638948228</v>
      </c>
      <c r="BX32" s="234">
        <v>1327.2030857559632</v>
      </c>
      <c r="BY32" s="234">
        <v>946.54007076726145</v>
      </c>
      <c r="BZ32" s="234">
        <v>997.17444458027967</v>
      </c>
      <c r="CA32" s="234">
        <v>708.39603868877805</v>
      </c>
      <c r="CB32" s="234">
        <v>294.38682499930957</v>
      </c>
      <c r="CC32" s="234">
        <v>10.585794055236839</v>
      </c>
      <c r="CD32" s="234">
        <v>7.1580626406156229</v>
      </c>
      <c r="CE32" s="234">
        <v>3.151721620172629</v>
      </c>
      <c r="CF32" s="234">
        <v>1.2778796798088199</v>
      </c>
      <c r="CG32" s="234">
        <v>0.17623180609616376</v>
      </c>
      <c r="CH32" s="258">
        <v>2.2269587010658993</v>
      </c>
    </row>
    <row r="33" spans="1:86" ht="25.5" customHeight="1" x14ac:dyDescent="0.25">
      <c r="A33" s="433"/>
      <c r="B33" s="72" t="s">
        <v>411</v>
      </c>
      <c r="BW33" s="234">
        <v>929.28400026414647</v>
      </c>
      <c r="BX33" s="234">
        <v>1294.3336651786622</v>
      </c>
      <c r="BY33" s="234">
        <v>605.04429138552496</v>
      </c>
      <c r="BZ33" s="234">
        <v>384.62951215360357</v>
      </c>
      <c r="CA33" s="234">
        <v>343.2110643689245</v>
      </c>
      <c r="CB33" s="234">
        <v>330.05229379634562</v>
      </c>
      <c r="CC33" s="234">
        <v>285.91049667269294</v>
      </c>
      <c r="CD33" s="234">
        <v>365.81387564446055</v>
      </c>
      <c r="CE33" s="234">
        <v>332.16618140835789</v>
      </c>
      <c r="CF33" s="234">
        <v>297.93297372881312</v>
      </c>
      <c r="CG33" s="234">
        <v>283.76624722610387</v>
      </c>
      <c r="CH33" s="258">
        <v>282.86830984429128</v>
      </c>
    </row>
    <row r="34" spans="1:86" ht="15" x14ac:dyDescent="0.25">
      <c r="A34" s="433"/>
      <c r="B34" s="238" t="s">
        <v>384</v>
      </c>
      <c r="BW34" s="234">
        <v>144.21030106143041</v>
      </c>
      <c r="BX34" s="234">
        <v>755.84283509757654</v>
      </c>
      <c r="BY34" s="234">
        <v>234.70345376445511</v>
      </c>
      <c r="BZ34" s="234">
        <v>124.96450763617823</v>
      </c>
      <c r="CA34" s="234">
        <v>184.67441948910837</v>
      </c>
      <c r="CB34" s="234">
        <v>234.17885057973393</v>
      </c>
      <c r="CC34" s="234">
        <v>285.0709706594422</v>
      </c>
      <c r="CD34" s="234">
        <v>365.00373087016601</v>
      </c>
      <c r="CE34" s="234">
        <v>331.60424033384726</v>
      </c>
      <c r="CF34" s="234">
        <v>297.5373507285272</v>
      </c>
      <c r="CG34" s="234">
        <v>283.48244841309889</v>
      </c>
      <c r="CH34" s="258">
        <v>282.66011354174702</v>
      </c>
    </row>
    <row r="35" spans="1:86" ht="15" x14ac:dyDescent="0.25">
      <c r="A35" s="433"/>
      <c r="B35" s="238" t="s">
        <v>395</v>
      </c>
      <c r="BW35" s="234">
        <v>785.07369920271594</v>
      </c>
      <c r="BX35" s="234">
        <v>538.49083008108551</v>
      </c>
      <c r="BY35" s="234">
        <v>370.34083762106985</v>
      </c>
      <c r="BZ35" s="234">
        <v>259.66500451742536</v>
      </c>
      <c r="CA35" s="234">
        <v>158.53664487981612</v>
      </c>
      <c r="CB35" s="234">
        <v>95.873443216611676</v>
      </c>
      <c r="CC35" s="234">
        <v>0.83952601325077481</v>
      </c>
      <c r="CD35" s="234">
        <v>0.81014477429453224</v>
      </c>
      <c r="CE35" s="234">
        <v>0.56194107451063213</v>
      </c>
      <c r="CF35" s="234">
        <v>0.39562300028593433</v>
      </c>
      <c r="CG35" s="234">
        <v>0.28379881300494725</v>
      </c>
      <c r="CH35" s="258">
        <v>0.20819630254423516</v>
      </c>
    </row>
    <row r="36" spans="1:86" ht="25.5" customHeight="1" x14ac:dyDescent="0.25">
      <c r="A36" s="701"/>
      <c r="B36" s="700" t="s">
        <v>1008</v>
      </c>
      <c r="BW36" s="234">
        <v>22511.006518579947</v>
      </c>
      <c r="BX36" s="234">
        <v>18075.94061247625</v>
      </c>
      <c r="BY36" s="234">
        <v>12733.469806721303</v>
      </c>
      <c r="BZ36" s="234">
        <v>9791.6728352692717</v>
      </c>
      <c r="CA36" s="234">
        <v>7705.4045574557695</v>
      </c>
      <c r="CB36" s="234">
        <v>1857.241657355019</v>
      </c>
      <c r="CC36" s="234">
        <v>-62.981236717234871</v>
      </c>
      <c r="CD36" s="234">
        <v>-91.669650478993631</v>
      </c>
      <c r="CE36" s="234">
        <v>-54.904037809950346</v>
      </c>
      <c r="CF36" s="234">
        <v>-34.287980547479428</v>
      </c>
      <c r="CG36" s="234">
        <v>-21.413298624301405</v>
      </c>
      <c r="CH36" s="258">
        <v>-13.353016972452785</v>
      </c>
    </row>
    <row r="37" spans="1:86" ht="25.5" customHeight="1" x14ac:dyDescent="0.25">
      <c r="A37" s="701"/>
      <c r="B37" s="700" t="s">
        <v>1009</v>
      </c>
      <c r="BW37" s="234">
        <v>23926.550814673727</v>
      </c>
      <c r="BX37" s="234">
        <v>47305.540992825088</v>
      </c>
      <c r="BY37" s="234">
        <v>50105.923796361094</v>
      </c>
      <c r="BZ37" s="234">
        <v>48367.041613498361</v>
      </c>
      <c r="CA37" s="234">
        <v>57095.566502146714</v>
      </c>
      <c r="CB37" s="234">
        <v>70287.665958590689</v>
      </c>
      <c r="CC37" s="234">
        <v>80796.951999988014</v>
      </c>
      <c r="CD37" s="234">
        <v>87649.386698919043</v>
      </c>
      <c r="CE37" s="234">
        <v>86689.251987883123</v>
      </c>
      <c r="CF37" s="234">
        <v>86287.010248921084</v>
      </c>
      <c r="CG37" s="234">
        <v>87123.420846200344</v>
      </c>
      <c r="CH37" s="258">
        <v>87961.4083750196</v>
      </c>
    </row>
    <row r="38" spans="1:86" ht="15" x14ac:dyDescent="0.25">
      <c r="A38" s="713"/>
      <c r="B38" s="708" t="s">
        <v>1010</v>
      </c>
      <c r="BW38" s="234">
        <v>283.40301740326214</v>
      </c>
      <c r="BX38" s="234">
        <v>455.90179572711276</v>
      </c>
      <c r="BY38" s="234">
        <v>632.49973712031181</v>
      </c>
      <c r="BZ38" s="234">
        <v>779.02584850688095</v>
      </c>
      <c r="CA38" s="234">
        <v>1060.7312655746882</v>
      </c>
      <c r="CB38" s="234">
        <v>1567.0396156819522</v>
      </c>
      <c r="CC38" s="234">
        <v>1766.4688044938807</v>
      </c>
      <c r="CD38" s="234">
        <v>1694.9004787326512</v>
      </c>
      <c r="CE38" s="234">
        <v>1706.2152112315432</v>
      </c>
      <c r="CF38" s="234">
        <v>1758.2349849112766</v>
      </c>
      <c r="CG38" s="234">
        <v>1806.2272159039856</v>
      </c>
      <c r="CH38" s="258">
        <v>1834.8808878734385</v>
      </c>
    </row>
    <row r="39" spans="1:86" ht="15" x14ac:dyDescent="0.25">
      <c r="A39" s="713"/>
      <c r="B39" s="708" t="s">
        <v>1011</v>
      </c>
      <c r="BW39" s="234">
        <v>4704.1494538065754</v>
      </c>
      <c r="BX39" s="234">
        <v>7785.1614314805302</v>
      </c>
      <c r="BY39" s="234">
        <v>8978.8495217495329</v>
      </c>
      <c r="BZ39" s="234">
        <v>9182.0449305315851</v>
      </c>
      <c r="CA39" s="234">
        <v>10827.609891219645</v>
      </c>
      <c r="CB39" s="234">
        <v>13223.502426768984</v>
      </c>
      <c r="CC39" s="234">
        <v>13208.889440895278</v>
      </c>
      <c r="CD39" s="234">
        <v>15215.192801463581</v>
      </c>
      <c r="CE39" s="234">
        <v>14834.007356672446</v>
      </c>
      <c r="CF39" s="234">
        <v>14777.235928213251</v>
      </c>
      <c r="CG39" s="234">
        <v>15014.405845811429</v>
      </c>
      <c r="CH39" s="258">
        <v>15149.936047101442</v>
      </c>
    </row>
    <row r="40" spans="1:86" ht="15" x14ac:dyDescent="0.25">
      <c r="A40" s="713"/>
      <c r="B40" s="708" t="s">
        <v>1012</v>
      </c>
      <c r="BW40" s="234">
        <v>175.9236314785644</v>
      </c>
      <c r="BX40" s="234">
        <v>173.24614405257211</v>
      </c>
      <c r="BY40" s="234">
        <v>333.21381912604039</v>
      </c>
      <c r="BZ40" s="234">
        <v>440.72398204206218</v>
      </c>
      <c r="CA40" s="234">
        <v>555.61370053166615</v>
      </c>
      <c r="CB40" s="234">
        <v>643.64849988758942</v>
      </c>
      <c r="CC40" s="234">
        <v>619.29895213495172</v>
      </c>
      <c r="CD40" s="234">
        <v>589.36766351093206</v>
      </c>
      <c r="CE40" s="234">
        <v>572.5561709251001</v>
      </c>
      <c r="CF40" s="234">
        <v>574.4429457605786</v>
      </c>
      <c r="CG40" s="234">
        <v>576.11875688597513</v>
      </c>
      <c r="CH40" s="258">
        <v>559.21487458752529</v>
      </c>
    </row>
    <row r="41" spans="1:86" ht="15" x14ac:dyDescent="0.25">
      <c r="A41" s="713"/>
      <c r="B41" s="708" t="s">
        <v>1013</v>
      </c>
      <c r="BW41" s="234">
        <v>174.73237462665554</v>
      </c>
      <c r="BX41" s="234">
        <v>312.56591383414735</v>
      </c>
      <c r="BY41" s="234">
        <v>462.99556033381077</v>
      </c>
      <c r="BZ41" s="234">
        <v>671.90623481417799</v>
      </c>
      <c r="CA41" s="234">
        <v>1031.121731243891</v>
      </c>
      <c r="CB41" s="234">
        <v>1629.9738710500324</v>
      </c>
      <c r="CC41" s="234">
        <v>1937.3724314790009</v>
      </c>
      <c r="CD41" s="234">
        <v>2084.7703214390131</v>
      </c>
      <c r="CE41" s="234">
        <v>2192.0584080961326</v>
      </c>
      <c r="CF41" s="234">
        <v>2308.1244748185791</v>
      </c>
      <c r="CG41" s="234">
        <v>2420.8972522445279</v>
      </c>
      <c r="CH41" s="258">
        <v>2512.9885714251163</v>
      </c>
    </row>
    <row r="42" spans="1:86" ht="15" x14ac:dyDescent="0.25">
      <c r="A42" s="713"/>
      <c r="B42" s="708" t="s">
        <v>1014</v>
      </c>
      <c r="BW42" s="234">
        <v>1548.2483966796631</v>
      </c>
      <c r="BX42" s="234">
        <v>2539.2668579825277</v>
      </c>
      <c r="BY42" s="234">
        <v>3820.6283565534764</v>
      </c>
      <c r="BZ42" s="234">
        <v>4348.8205403824095</v>
      </c>
      <c r="CA42" s="234">
        <v>5859.3980781737837</v>
      </c>
      <c r="CB42" s="234">
        <v>7659.5604536451738</v>
      </c>
      <c r="CC42" s="234">
        <v>10992.304664278076</v>
      </c>
      <c r="CD42" s="234">
        <v>12080.205740209272</v>
      </c>
      <c r="CE42" s="234">
        <v>11817.688363217441</v>
      </c>
      <c r="CF42" s="234">
        <v>11454.72089608798</v>
      </c>
      <c r="CG42" s="234">
        <v>11184.352760578902</v>
      </c>
      <c r="CH42" s="258">
        <v>11043.229029021506</v>
      </c>
    </row>
    <row r="43" spans="1:86" ht="15" x14ac:dyDescent="0.25">
      <c r="A43" s="713"/>
      <c r="B43" s="708" t="s">
        <v>1015</v>
      </c>
      <c r="BW43" s="234">
        <v>7869.183674120949</v>
      </c>
      <c r="BX43" s="234">
        <v>14530.408785706115</v>
      </c>
      <c r="BY43" s="234">
        <v>16539.647283648228</v>
      </c>
      <c r="BZ43" s="234">
        <v>16317.593480549031</v>
      </c>
      <c r="CA43" s="234">
        <v>17982.919624082537</v>
      </c>
      <c r="CB43" s="234">
        <v>21655.040432162394</v>
      </c>
      <c r="CC43" s="234">
        <v>24761.638259951447</v>
      </c>
      <c r="CD43" s="234">
        <v>26352.176349735204</v>
      </c>
      <c r="CE43" s="234">
        <v>26302.122937754313</v>
      </c>
      <c r="CF43" s="234">
        <v>26286.114091498079</v>
      </c>
      <c r="CG43" s="234">
        <v>26586.518792257219</v>
      </c>
      <c r="CH43" s="258">
        <v>26989.45764177417</v>
      </c>
    </row>
    <row r="44" spans="1:86" ht="15" x14ac:dyDescent="0.25">
      <c r="A44" s="713"/>
      <c r="B44" s="708" t="s">
        <v>1016</v>
      </c>
      <c r="BW44" s="234">
        <v>9170.9102665580558</v>
      </c>
      <c r="BX44" s="234">
        <v>21508.990064042082</v>
      </c>
      <c r="BY44" s="234">
        <v>19338.089517829692</v>
      </c>
      <c r="BZ44" s="234">
        <v>16625.638030451046</v>
      </c>
      <c r="CA44" s="234">
        <v>19677.734582442336</v>
      </c>
      <c r="CB44" s="234">
        <v>23426.164000007295</v>
      </c>
      <c r="CC44" s="234">
        <v>26319.830924248734</v>
      </c>
      <c r="CD44" s="234">
        <v>28779.3016517672</v>
      </c>
      <c r="CE44" s="234">
        <v>28724.148518544152</v>
      </c>
      <c r="CF44" s="234">
        <v>28779.015895452361</v>
      </c>
      <c r="CG44" s="234">
        <v>29237.449981716221</v>
      </c>
      <c r="CH44" s="258">
        <v>29660.329856019496</v>
      </c>
    </row>
    <row r="45" spans="1:86" ht="15.6" thickBot="1" x14ac:dyDescent="0.3">
      <c r="A45" s="713"/>
      <c r="B45" s="708" t="s">
        <v>1017</v>
      </c>
      <c r="BW45" s="234">
        <v>0</v>
      </c>
      <c r="BX45" s="234">
        <v>0</v>
      </c>
      <c r="BY45" s="234">
        <v>0</v>
      </c>
      <c r="BZ45" s="234">
        <v>1.2885662211712192</v>
      </c>
      <c r="CA45" s="234">
        <v>100.43762887816573</v>
      </c>
      <c r="CB45" s="234">
        <v>482.73665938727265</v>
      </c>
      <c r="CC45" s="234">
        <v>1191.1485225066558</v>
      </c>
      <c r="CD45" s="234">
        <v>853.47169206117564</v>
      </c>
      <c r="CE45" s="234">
        <v>540.45502144199043</v>
      </c>
      <c r="CF45" s="234">
        <v>349.12103217898624</v>
      </c>
      <c r="CG45" s="622">
        <v>297.45024080208356</v>
      </c>
      <c r="CH45" s="675">
        <v>211.37146721690553</v>
      </c>
    </row>
    <row r="46" spans="1:86" ht="15.6" x14ac:dyDescent="0.3">
      <c r="B46" s="211" t="s">
        <v>1019</v>
      </c>
      <c r="C46" s="695"/>
      <c r="D46" s="49" t="s">
        <v>297</v>
      </c>
      <c r="E46" s="49" t="s">
        <v>298</v>
      </c>
      <c r="F46" s="49" t="s">
        <v>299</v>
      </c>
      <c r="G46" s="49" t="s">
        <v>300</v>
      </c>
      <c r="H46" s="49" t="s">
        <v>301</v>
      </c>
      <c r="I46" s="49" t="s">
        <v>302</v>
      </c>
      <c r="J46" s="49" t="s">
        <v>303</v>
      </c>
      <c r="K46" s="49" t="s">
        <v>304</v>
      </c>
      <c r="L46" s="49" t="s">
        <v>305</v>
      </c>
      <c r="M46" s="49" t="s">
        <v>306</v>
      </c>
      <c r="N46" s="49" t="s">
        <v>307</v>
      </c>
      <c r="O46" s="49" t="s">
        <v>308</v>
      </c>
      <c r="P46" s="49" t="s">
        <v>309</v>
      </c>
      <c r="Q46" s="49" t="s">
        <v>310</v>
      </c>
      <c r="R46" s="49" t="s">
        <v>311</v>
      </c>
      <c r="S46" s="49" t="s">
        <v>312</v>
      </c>
      <c r="T46" s="49" t="s">
        <v>313</v>
      </c>
      <c r="U46" s="49" t="s">
        <v>314</v>
      </c>
      <c r="V46" s="49" t="s">
        <v>315</v>
      </c>
      <c r="W46" s="49" t="s">
        <v>316</v>
      </c>
      <c r="X46" s="49" t="s">
        <v>317</v>
      </c>
      <c r="Y46" s="49" t="s">
        <v>318</v>
      </c>
      <c r="Z46" s="49" t="s">
        <v>319</v>
      </c>
      <c r="AA46" s="49" t="s">
        <v>320</v>
      </c>
      <c r="AB46" s="49" t="s">
        <v>321</v>
      </c>
      <c r="AC46" s="49" t="s">
        <v>322</v>
      </c>
      <c r="AD46" s="49" t="s">
        <v>323</v>
      </c>
      <c r="AE46" s="49" t="s">
        <v>324</v>
      </c>
      <c r="AF46" s="49" t="s">
        <v>325</v>
      </c>
      <c r="AG46" s="49" t="s">
        <v>326</v>
      </c>
      <c r="AH46" s="49" t="s">
        <v>327</v>
      </c>
      <c r="AI46" s="49" t="s">
        <v>328</v>
      </c>
      <c r="AJ46" s="49" t="s">
        <v>329</v>
      </c>
      <c r="AK46" s="49" t="s">
        <v>330</v>
      </c>
      <c r="AL46" s="49" t="s">
        <v>331</v>
      </c>
      <c r="AM46" s="49" t="s">
        <v>332</v>
      </c>
      <c r="AN46" s="49" t="s">
        <v>333</v>
      </c>
      <c r="AO46" s="49" t="s">
        <v>334</v>
      </c>
      <c r="AP46" s="49" t="s">
        <v>335</v>
      </c>
      <c r="AQ46" s="49" t="s">
        <v>336</v>
      </c>
      <c r="AR46" s="49" t="s">
        <v>337</v>
      </c>
      <c r="AS46" s="49" t="s">
        <v>338</v>
      </c>
      <c r="AT46" s="49" t="s">
        <v>339</v>
      </c>
      <c r="AU46" s="49" t="s">
        <v>340</v>
      </c>
      <c r="AV46" s="49" t="s">
        <v>341</v>
      </c>
      <c r="AW46" s="49" t="s">
        <v>342</v>
      </c>
      <c r="AX46" s="49" t="s">
        <v>343</v>
      </c>
      <c r="AY46" s="49" t="s">
        <v>226</v>
      </c>
      <c r="AZ46" s="49" t="s">
        <v>227</v>
      </c>
      <c r="BA46" s="49" t="s">
        <v>228</v>
      </c>
      <c r="BB46" s="49" t="s">
        <v>229</v>
      </c>
      <c r="BC46" s="49" t="s">
        <v>230</v>
      </c>
      <c r="BD46" s="49" t="s">
        <v>231</v>
      </c>
      <c r="BE46" s="49" t="s">
        <v>232</v>
      </c>
      <c r="BF46" s="49" t="s">
        <v>233</v>
      </c>
      <c r="BG46" s="49" t="s">
        <v>234</v>
      </c>
      <c r="BH46" s="49" t="s">
        <v>235</v>
      </c>
      <c r="BI46" s="49" t="s">
        <v>236</v>
      </c>
      <c r="BJ46" s="49" t="s">
        <v>237</v>
      </c>
      <c r="BK46" s="49" t="s">
        <v>238</v>
      </c>
      <c r="BL46" s="49" t="s">
        <v>239</v>
      </c>
      <c r="BM46" s="49" t="s">
        <v>240</v>
      </c>
      <c r="BN46" s="49" t="s">
        <v>241</v>
      </c>
      <c r="BO46" s="49" t="s">
        <v>242</v>
      </c>
      <c r="BP46" s="49" t="s">
        <v>243</v>
      </c>
      <c r="BQ46" s="49" t="s">
        <v>244</v>
      </c>
      <c r="BR46" s="49" t="s">
        <v>245</v>
      </c>
      <c r="BS46" s="49" t="s">
        <v>246</v>
      </c>
      <c r="BT46" s="49" t="s">
        <v>247</v>
      </c>
      <c r="BU46" s="49" t="s">
        <v>248</v>
      </c>
      <c r="BV46" s="49" t="s">
        <v>249</v>
      </c>
      <c r="BW46" s="49" t="s">
        <v>250</v>
      </c>
      <c r="BX46" s="49" t="s">
        <v>251</v>
      </c>
      <c r="BY46" s="49" t="s">
        <v>252</v>
      </c>
      <c r="BZ46" s="49" t="s">
        <v>253</v>
      </c>
      <c r="CA46" s="49" t="s">
        <v>254</v>
      </c>
      <c r="CB46" s="49" t="s">
        <v>255</v>
      </c>
      <c r="CC46" s="49" t="s">
        <v>256</v>
      </c>
      <c r="CD46" s="49" t="s">
        <v>257</v>
      </c>
      <c r="CE46" s="49" t="s">
        <v>258</v>
      </c>
      <c r="CF46" s="49" t="s">
        <v>259</v>
      </c>
      <c r="CG46" s="49" t="s">
        <v>260</v>
      </c>
      <c r="CH46" s="50" t="s">
        <v>261</v>
      </c>
    </row>
    <row r="47" spans="1:86" ht="16.2" thickBot="1" x14ac:dyDescent="0.35">
      <c r="A47" s="701"/>
      <c r="B47" s="311" t="s">
        <v>625</v>
      </c>
      <c r="C47" s="696"/>
      <c r="D47" s="312" t="s">
        <v>263</v>
      </c>
      <c r="E47" s="312" t="s">
        <v>263</v>
      </c>
      <c r="F47" s="312" t="s">
        <v>263</v>
      </c>
      <c r="G47" s="312" t="s">
        <v>263</v>
      </c>
      <c r="H47" s="312" t="s">
        <v>263</v>
      </c>
      <c r="I47" s="312" t="s">
        <v>263</v>
      </c>
      <c r="J47" s="312" t="s">
        <v>263</v>
      </c>
      <c r="K47" s="312" t="s">
        <v>263</v>
      </c>
      <c r="L47" s="312" t="s">
        <v>263</v>
      </c>
      <c r="M47" s="312" t="s">
        <v>263</v>
      </c>
      <c r="N47" s="312" t="s">
        <v>263</v>
      </c>
      <c r="O47" s="312" t="s">
        <v>263</v>
      </c>
      <c r="P47" s="312" t="s">
        <v>263</v>
      </c>
      <c r="Q47" s="312" t="s">
        <v>263</v>
      </c>
      <c r="R47" s="312" t="s">
        <v>263</v>
      </c>
      <c r="S47" s="312" t="s">
        <v>263</v>
      </c>
      <c r="T47" s="312" t="s">
        <v>263</v>
      </c>
      <c r="U47" s="312" t="s">
        <v>263</v>
      </c>
      <c r="V47" s="312" t="s">
        <v>263</v>
      </c>
      <c r="W47" s="312" t="s">
        <v>263</v>
      </c>
      <c r="X47" s="312" t="s">
        <v>263</v>
      </c>
      <c r="Y47" s="312" t="s">
        <v>263</v>
      </c>
      <c r="Z47" s="312" t="s">
        <v>263</v>
      </c>
      <c r="AA47" s="312" t="s">
        <v>263</v>
      </c>
      <c r="AB47" s="312" t="s">
        <v>263</v>
      </c>
      <c r="AC47" s="312" t="s">
        <v>263</v>
      </c>
      <c r="AD47" s="312" t="s">
        <v>263</v>
      </c>
      <c r="AE47" s="312" t="s">
        <v>263</v>
      </c>
      <c r="AF47" s="312" t="s">
        <v>263</v>
      </c>
      <c r="AG47" s="312" t="s">
        <v>263</v>
      </c>
      <c r="AH47" s="312" t="s">
        <v>263</v>
      </c>
      <c r="AI47" s="312" t="s">
        <v>263</v>
      </c>
      <c r="AJ47" s="312" t="s">
        <v>263</v>
      </c>
      <c r="AK47" s="312" t="s">
        <v>263</v>
      </c>
      <c r="AL47" s="312" t="s">
        <v>263</v>
      </c>
      <c r="AM47" s="312" t="s">
        <v>263</v>
      </c>
      <c r="AN47" s="312" t="s">
        <v>263</v>
      </c>
      <c r="AO47" s="312" t="s">
        <v>263</v>
      </c>
      <c r="AP47" s="312" t="s">
        <v>263</v>
      </c>
      <c r="AQ47" s="312" t="s">
        <v>263</v>
      </c>
      <c r="AR47" s="312" t="s">
        <v>263</v>
      </c>
      <c r="AS47" s="312" t="s">
        <v>263</v>
      </c>
      <c r="AT47" s="312" t="s">
        <v>263</v>
      </c>
      <c r="AU47" s="312" t="s">
        <v>263</v>
      </c>
      <c r="AV47" s="312" t="s">
        <v>263</v>
      </c>
      <c r="AW47" s="312" t="s">
        <v>263</v>
      </c>
      <c r="AX47" s="312" t="s">
        <v>263</v>
      </c>
      <c r="AY47" s="312" t="s">
        <v>263</v>
      </c>
      <c r="AZ47" s="312" t="s">
        <v>263</v>
      </c>
      <c r="BA47" s="312" t="s">
        <v>263</v>
      </c>
      <c r="BB47" s="312" t="s">
        <v>263</v>
      </c>
      <c r="BC47" s="312" t="s">
        <v>263</v>
      </c>
      <c r="BD47" s="312" t="s">
        <v>263</v>
      </c>
      <c r="BE47" s="312" t="s">
        <v>263</v>
      </c>
      <c r="BF47" s="312" t="s">
        <v>263</v>
      </c>
      <c r="BG47" s="312" t="s">
        <v>263</v>
      </c>
      <c r="BH47" s="312" t="s">
        <v>263</v>
      </c>
      <c r="BI47" s="312" t="s">
        <v>263</v>
      </c>
      <c r="BJ47" s="312" t="s">
        <v>263</v>
      </c>
      <c r="BK47" s="312" t="s">
        <v>263</v>
      </c>
      <c r="BL47" s="312" t="s">
        <v>263</v>
      </c>
      <c r="BM47" s="312" t="s">
        <v>263</v>
      </c>
      <c r="BN47" s="312" t="s">
        <v>263</v>
      </c>
      <c r="BO47" s="312" t="s">
        <v>263</v>
      </c>
      <c r="BP47" s="312" t="s">
        <v>263</v>
      </c>
      <c r="BQ47" s="312" t="s">
        <v>263</v>
      </c>
      <c r="BR47" s="312" t="s">
        <v>263</v>
      </c>
      <c r="BS47" s="312" t="s">
        <v>263</v>
      </c>
      <c r="BT47" s="312" t="s">
        <v>263</v>
      </c>
      <c r="BU47" s="312" t="s">
        <v>263</v>
      </c>
      <c r="BV47" s="312" t="s">
        <v>263</v>
      </c>
      <c r="BW47" s="312" t="s">
        <v>263</v>
      </c>
      <c r="BX47" s="312" t="s">
        <v>263</v>
      </c>
      <c r="BY47" s="312" t="s">
        <v>263</v>
      </c>
      <c r="BZ47" s="312" t="s">
        <v>263</v>
      </c>
      <c r="CA47" s="312" t="s">
        <v>263</v>
      </c>
      <c r="CB47" s="312" t="s">
        <v>263</v>
      </c>
      <c r="CC47" s="312" t="s">
        <v>264</v>
      </c>
      <c r="CD47" s="312" t="s">
        <v>264</v>
      </c>
      <c r="CE47" s="312" t="s">
        <v>264</v>
      </c>
      <c r="CF47" s="312" t="s">
        <v>264</v>
      </c>
      <c r="CG47" s="312" t="s">
        <v>264</v>
      </c>
      <c r="CH47" s="313" t="s">
        <v>264</v>
      </c>
    </row>
    <row r="48" spans="1:86" ht="15.6" x14ac:dyDescent="0.3">
      <c r="A48" s="713"/>
      <c r="B48" s="123"/>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714"/>
      <c r="BS48" s="714"/>
      <c r="BT48" s="714"/>
      <c r="BU48" s="714"/>
      <c r="BV48" s="714"/>
      <c r="BW48" s="55"/>
      <c r="BX48" s="55"/>
      <c r="BY48" s="55"/>
      <c r="BZ48" s="55"/>
      <c r="CA48" s="55"/>
      <c r="CB48" s="55"/>
      <c r="CC48" s="55"/>
      <c r="CD48" s="55"/>
      <c r="CE48" s="55"/>
      <c r="CF48" s="55"/>
      <c r="CG48" s="234"/>
      <c r="CH48" s="258"/>
    </row>
    <row r="49" spans="1:88" ht="15.6" x14ac:dyDescent="0.3">
      <c r="A49" s="713"/>
      <c r="B49" s="74" t="s">
        <v>394</v>
      </c>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714"/>
      <c r="BS49" s="714"/>
      <c r="BT49" s="714"/>
      <c r="BU49" s="714"/>
      <c r="BV49" s="714"/>
      <c r="BW49" s="234">
        <v>1961</v>
      </c>
      <c r="BX49" s="234">
        <v>1875</v>
      </c>
      <c r="BY49" s="234">
        <v>1769</v>
      </c>
      <c r="BZ49" s="234">
        <v>1663</v>
      </c>
      <c r="CA49" s="234">
        <v>1573</v>
      </c>
      <c r="CB49" s="234">
        <v>1437</v>
      </c>
      <c r="CC49" s="234">
        <v>961</v>
      </c>
      <c r="CD49" s="234">
        <v>816</v>
      </c>
      <c r="CE49" s="234">
        <v>809</v>
      </c>
      <c r="CF49" s="234">
        <v>788</v>
      </c>
      <c r="CG49" s="234">
        <v>761</v>
      </c>
      <c r="CH49" s="258">
        <v>750</v>
      </c>
    </row>
    <row r="50" spans="1:88" ht="27" customHeight="1" x14ac:dyDescent="0.25">
      <c r="B50" s="715" t="s">
        <v>1005</v>
      </c>
      <c r="C50" s="713"/>
      <c r="D50" s="713"/>
      <c r="E50" s="713"/>
      <c r="F50" s="713"/>
      <c r="G50" s="713"/>
      <c r="H50" s="713"/>
      <c r="I50" s="713"/>
      <c r="BW50" s="234">
        <v>2187</v>
      </c>
      <c r="BX50" s="234">
        <v>1843</v>
      </c>
      <c r="BY50" s="234">
        <v>1599</v>
      </c>
      <c r="BZ50" s="234">
        <v>1388</v>
      </c>
      <c r="CA50" s="234">
        <v>1243</v>
      </c>
      <c r="CB50" s="234">
        <v>968</v>
      </c>
      <c r="CC50" s="234">
        <v>460</v>
      </c>
      <c r="CD50" s="234">
        <v>328</v>
      </c>
      <c r="CE50" s="234">
        <v>339</v>
      </c>
      <c r="CF50" s="234">
        <v>349</v>
      </c>
      <c r="CG50" s="234">
        <v>361</v>
      </c>
      <c r="CH50" s="258">
        <v>372</v>
      </c>
    </row>
    <row r="51" spans="1:88" ht="25.5" customHeight="1" x14ac:dyDescent="0.25">
      <c r="A51" s="713"/>
      <c r="B51" s="715" t="s">
        <v>485</v>
      </c>
      <c r="C51" s="713"/>
      <c r="D51" s="713"/>
      <c r="E51" s="713"/>
      <c r="F51" s="713"/>
      <c r="G51" s="713"/>
      <c r="H51" s="713"/>
      <c r="I51" s="713"/>
      <c r="BW51" s="234">
        <v>359</v>
      </c>
      <c r="BX51" s="234">
        <v>272</v>
      </c>
      <c r="BY51" s="234">
        <v>210</v>
      </c>
      <c r="BZ51" s="234">
        <v>166</v>
      </c>
      <c r="CA51" s="234">
        <v>135</v>
      </c>
      <c r="CB51" s="234">
        <v>43</v>
      </c>
      <c r="CC51" s="234">
        <v>0</v>
      </c>
      <c r="CD51" s="234">
        <v>0</v>
      </c>
      <c r="CE51" s="234">
        <v>0</v>
      </c>
      <c r="CF51" s="234">
        <v>0</v>
      </c>
      <c r="CG51" s="234">
        <v>0</v>
      </c>
      <c r="CH51" s="258">
        <v>0</v>
      </c>
    </row>
    <row r="52" spans="1:88" ht="21.6" customHeight="1" x14ac:dyDescent="0.25">
      <c r="B52" s="74" t="s">
        <v>411</v>
      </c>
      <c r="BW52" s="234">
        <v>171</v>
      </c>
      <c r="BX52" s="234">
        <v>277</v>
      </c>
      <c r="BY52" s="234">
        <v>127</v>
      </c>
      <c r="BZ52" s="234">
        <v>78</v>
      </c>
      <c r="CA52" s="234">
        <v>73</v>
      </c>
      <c r="CB52" s="234">
        <v>68</v>
      </c>
      <c r="CC52" s="234">
        <v>57</v>
      </c>
      <c r="CD52" s="234">
        <v>66</v>
      </c>
      <c r="CE52" s="234">
        <v>61</v>
      </c>
      <c r="CF52" s="234">
        <v>56</v>
      </c>
      <c r="CG52" s="234">
        <v>53</v>
      </c>
      <c r="CH52" s="258">
        <v>53</v>
      </c>
    </row>
    <row r="53" spans="1:88" ht="20.100000000000001" customHeight="1" x14ac:dyDescent="0.25">
      <c r="B53" s="51" t="s">
        <v>435</v>
      </c>
      <c r="BW53" s="234">
        <v>2130</v>
      </c>
      <c r="BX53" s="234">
        <v>3873</v>
      </c>
      <c r="BY53" s="234">
        <v>4049</v>
      </c>
      <c r="BZ53" s="234">
        <v>4229</v>
      </c>
      <c r="CA53" s="234">
        <v>4706</v>
      </c>
      <c r="CB53" s="234">
        <v>5473</v>
      </c>
      <c r="CC53" s="234">
        <v>6404</v>
      </c>
      <c r="CD53" s="234">
        <v>6807</v>
      </c>
      <c r="CE53" s="234">
        <v>6788</v>
      </c>
      <c r="CF53" s="234">
        <v>6764</v>
      </c>
      <c r="CG53" s="234">
        <v>6787</v>
      </c>
      <c r="CH53" s="258">
        <v>6853</v>
      </c>
    </row>
    <row r="54" spans="1:88" ht="18" customHeight="1" x14ac:dyDescent="0.25">
      <c r="B54" s="715" t="s">
        <v>1020</v>
      </c>
      <c r="BW54" s="234"/>
      <c r="BX54" s="234"/>
      <c r="BY54" s="234"/>
      <c r="BZ54" s="234"/>
      <c r="CA54" s="234"/>
      <c r="CB54" s="234"/>
      <c r="CC54" s="234"/>
      <c r="CD54" s="234"/>
      <c r="CE54" s="234"/>
      <c r="CF54" s="234"/>
      <c r="CG54" s="234"/>
      <c r="CH54" s="258"/>
      <c r="CI54" s="716"/>
    </row>
    <row r="55" spans="1:88" ht="18" customHeight="1" x14ac:dyDescent="0.25">
      <c r="B55" s="700" t="s">
        <v>646</v>
      </c>
      <c r="BW55" s="234">
        <v>166</v>
      </c>
      <c r="BX55" s="234">
        <v>278</v>
      </c>
      <c r="BY55" s="234">
        <v>368</v>
      </c>
      <c r="BZ55" s="234">
        <v>479</v>
      </c>
      <c r="CA55" s="234">
        <v>615</v>
      </c>
      <c r="CB55" s="234">
        <v>897</v>
      </c>
      <c r="CC55" s="234">
        <v>1035</v>
      </c>
      <c r="CD55" s="234">
        <v>1013</v>
      </c>
      <c r="CE55" s="234">
        <v>1033</v>
      </c>
      <c r="CF55" s="234">
        <v>1070</v>
      </c>
      <c r="CG55" s="234">
        <v>1091</v>
      </c>
      <c r="CH55" s="258">
        <v>1101</v>
      </c>
      <c r="CI55" s="716"/>
    </row>
    <row r="56" spans="1:88" ht="24" customHeight="1" x14ac:dyDescent="0.25">
      <c r="B56" s="700" t="s">
        <v>595</v>
      </c>
      <c r="BW56" s="234">
        <v>588</v>
      </c>
      <c r="BX56" s="234">
        <v>816</v>
      </c>
      <c r="BY56" s="234">
        <v>1174</v>
      </c>
      <c r="BZ56" s="234">
        <v>1490</v>
      </c>
      <c r="CA56" s="234">
        <v>1822</v>
      </c>
      <c r="CB56" s="234">
        <v>2259</v>
      </c>
      <c r="CC56" s="234">
        <v>3099</v>
      </c>
      <c r="CD56" s="234">
        <v>3458</v>
      </c>
      <c r="CE56" s="234">
        <v>3554</v>
      </c>
      <c r="CF56" s="234">
        <v>3617</v>
      </c>
      <c r="CG56" s="234">
        <v>3665</v>
      </c>
      <c r="CH56" s="258">
        <v>3720</v>
      </c>
      <c r="CI56" s="717"/>
      <c r="CJ56" s="717"/>
    </row>
    <row r="57" spans="1:88" ht="15" x14ac:dyDescent="0.25">
      <c r="B57" s="718" t="s">
        <v>802</v>
      </c>
      <c r="BW57" s="234">
        <v>146</v>
      </c>
      <c r="BX57" s="234">
        <v>110</v>
      </c>
      <c r="BY57" s="234">
        <v>179</v>
      </c>
      <c r="BZ57" s="234">
        <v>183</v>
      </c>
      <c r="CA57" s="234">
        <v>186</v>
      </c>
      <c r="CB57" s="234">
        <v>218</v>
      </c>
      <c r="CC57" s="234">
        <v>206</v>
      </c>
      <c r="CD57" s="234">
        <v>199</v>
      </c>
      <c r="CE57" s="234">
        <v>197</v>
      </c>
      <c r="CF57" s="234">
        <v>192</v>
      </c>
      <c r="CG57" s="234">
        <v>189</v>
      </c>
      <c r="CH57" s="258">
        <v>191</v>
      </c>
    </row>
    <row r="58" spans="1:88" ht="15" x14ac:dyDescent="0.25">
      <c r="B58" s="718" t="s">
        <v>803</v>
      </c>
      <c r="BW58" s="234">
        <v>123</v>
      </c>
      <c r="BX58" s="234">
        <v>171</v>
      </c>
      <c r="BY58" s="234">
        <v>221</v>
      </c>
      <c r="BZ58" s="234">
        <v>274</v>
      </c>
      <c r="CA58" s="234">
        <v>328</v>
      </c>
      <c r="CB58" s="234">
        <v>362</v>
      </c>
      <c r="CC58" s="234">
        <v>434</v>
      </c>
      <c r="CD58" s="234">
        <v>468</v>
      </c>
      <c r="CE58" s="234">
        <v>477</v>
      </c>
      <c r="CF58" s="234">
        <v>481</v>
      </c>
      <c r="CG58" s="234">
        <v>487</v>
      </c>
      <c r="CH58" s="258">
        <v>494</v>
      </c>
    </row>
    <row r="59" spans="1:88" ht="15" x14ac:dyDescent="0.25">
      <c r="B59" s="718" t="s">
        <v>804</v>
      </c>
      <c r="BW59" s="234">
        <v>319</v>
      </c>
      <c r="BX59" s="234">
        <v>535</v>
      </c>
      <c r="BY59" s="234">
        <v>774</v>
      </c>
      <c r="BZ59" s="234">
        <v>1033</v>
      </c>
      <c r="CA59" s="234">
        <v>1308</v>
      </c>
      <c r="CB59" s="234">
        <v>1680</v>
      </c>
      <c r="CC59" s="234">
        <v>2458</v>
      </c>
      <c r="CD59" s="234">
        <v>2792</v>
      </c>
      <c r="CE59" s="234">
        <v>2880</v>
      </c>
      <c r="CF59" s="234">
        <v>2943</v>
      </c>
      <c r="CG59" s="234">
        <v>2988</v>
      </c>
      <c r="CH59" s="258">
        <v>3036</v>
      </c>
    </row>
    <row r="60" spans="1:88" ht="27.6" customHeight="1" x14ac:dyDescent="0.25">
      <c r="B60" s="700" t="s">
        <v>907</v>
      </c>
      <c r="BW60" s="234">
        <v>1380</v>
      </c>
      <c r="BX60" s="234">
        <v>2366</v>
      </c>
      <c r="BY60" s="234">
        <v>2673</v>
      </c>
      <c r="BZ60" s="234">
        <v>2871</v>
      </c>
      <c r="CA60" s="234">
        <v>3129</v>
      </c>
      <c r="CB60" s="234">
        <v>3578</v>
      </c>
      <c r="CC60" s="234">
        <v>4247</v>
      </c>
      <c r="CD60" s="234">
        <v>4536</v>
      </c>
      <c r="CE60" s="234">
        <v>4564</v>
      </c>
      <c r="CF60" s="234">
        <v>4578</v>
      </c>
      <c r="CG60" s="234">
        <v>4609</v>
      </c>
      <c r="CH60" s="258">
        <v>4658</v>
      </c>
    </row>
    <row r="61" spans="1:88" ht="15" x14ac:dyDescent="0.25">
      <c r="B61" s="718" t="s">
        <v>1021</v>
      </c>
      <c r="BW61" s="234">
        <v>385</v>
      </c>
      <c r="BX61" s="234">
        <v>535</v>
      </c>
      <c r="BY61" s="234">
        <v>775</v>
      </c>
      <c r="BZ61" s="234">
        <v>983</v>
      </c>
      <c r="CA61" s="234">
        <v>1188</v>
      </c>
      <c r="CB61" s="234">
        <v>1473</v>
      </c>
      <c r="CC61" s="234">
        <v>2068</v>
      </c>
      <c r="CD61" s="234">
        <v>2344</v>
      </c>
      <c r="CE61" s="234">
        <v>2433</v>
      </c>
      <c r="CF61" s="234">
        <v>2492</v>
      </c>
      <c r="CG61" s="234">
        <v>2534</v>
      </c>
      <c r="CH61" s="258">
        <v>2581</v>
      </c>
    </row>
    <row r="62" spans="1:88" ht="153.9" customHeight="1" thickBot="1" x14ac:dyDescent="0.3">
      <c r="B62" s="719" t="s">
        <v>1022</v>
      </c>
      <c r="BW62" s="234"/>
      <c r="BX62" s="234"/>
      <c r="BY62" s="234"/>
      <c r="BZ62" s="234"/>
      <c r="CA62" s="234"/>
      <c r="CB62" s="234"/>
      <c r="CC62" s="234"/>
      <c r="CD62" s="234"/>
      <c r="CE62" s="234"/>
      <c r="CF62" s="234"/>
      <c r="CG62" s="622"/>
      <c r="CH62" s="675"/>
    </row>
    <row r="63" spans="1:88" ht="15.6" x14ac:dyDescent="0.3">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row>
    <row r="149" spans="86:86" x14ac:dyDescent="0.25">
      <c r="CH149" s="720"/>
    </row>
  </sheetData>
  <hyperlinks>
    <hyperlink ref="B1" location="Notes!A1" display="Information relating to this table can be found in the 'Notes' tab" xr:uid="{EEC7A7D5-04EB-4F1A-B7BC-CE5261418761}"/>
    <hyperlink ref="A1" location="Contents!A1" display="Contents page" xr:uid="{85F7EF6C-F3F8-485A-9690-0D412FC57F1D}"/>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4CF0-FA18-4D3F-85C5-5912DEAFBC44}">
  <dimension ref="A1:CL51"/>
  <sheetViews>
    <sheetView zoomScale="80" zoomScaleNormal="80" workbookViewId="0">
      <pane xSplit="3" ySplit="1" topLeftCell="D23" activePane="bottomRight" state="frozen"/>
      <selection pane="topRight" activeCell="B8" sqref="B8"/>
      <selection pane="bottomLeft" activeCell="B8" sqref="B8"/>
      <selection pane="bottomRight" activeCell="B29" sqref="B29"/>
    </sheetView>
  </sheetViews>
  <sheetFormatPr defaultColWidth="9" defaultRowHeight="15" outlineLevelCol="1" x14ac:dyDescent="0.25"/>
  <cols>
    <col min="1" max="1" width="23" style="51" bestFit="1" customWidth="1"/>
    <col min="2" max="2" width="82.44140625" style="51" customWidth="1"/>
    <col min="3" max="3" width="5.88671875" style="51" customWidth="1"/>
    <col min="4" max="33" width="12.5546875" style="51" hidden="1" customWidth="1" outlineLevel="1"/>
    <col min="34" max="34" width="13.109375" style="51" customWidth="1" collapsed="1"/>
    <col min="35" max="53" width="13.109375" style="51" customWidth="1"/>
    <col min="54" max="55" width="14.88671875" style="51" customWidth="1"/>
    <col min="56" max="56" width="14.88671875" style="51" customWidth="1" collapsed="1"/>
    <col min="57" max="65" width="14.88671875" style="51" customWidth="1"/>
    <col min="66" max="84" width="14.88671875" style="51" bestFit="1" customWidth="1"/>
    <col min="85" max="86" width="13.5546875" style="51" customWidth="1"/>
    <col min="87" max="88" width="9" style="51"/>
    <col min="89" max="89" width="11" style="51" customWidth="1"/>
    <col min="90" max="90" width="10.109375" style="51" customWidth="1"/>
    <col min="91" max="16384" width="9" style="51"/>
  </cols>
  <sheetData>
    <row r="1" spans="1:88" s="45" customFormat="1" ht="25.5" customHeight="1" thickBot="1" x14ac:dyDescent="0.3">
      <c r="A1" s="42" t="s">
        <v>47</v>
      </c>
      <c r="B1" s="141" t="s">
        <v>224</v>
      </c>
      <c r="C1" s="142"/>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row>
    <row r="2" spans="1:88" ht="33" customHeight="1" x14ac:dyDescent="0.3">
      <c r="A2" s="17" t="s">
        <v>48</v>
      </c>
      <c r="B2" s="46" t="s">
        <v>296</v>
      </c>
      <c r="C2" s="47"/>
      <c r="D2" s="48"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8" s="53" customFormat="1" ht="15.6" x14ac:dyDescent="0.3">
      <c r="A3" s="144">
        <v>2026</v>
      </c>
      <c r="B3" s="52" t="s">
        <v>344</v>
      </c>
      <c r="D3" s="54"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8" ht="15.6" x14ac:dyDescent="0.25">
      <c r="A4" s="57"/>
      <c r="B4" s="58" t="s">
        <v>345</v>
      </c>
      <c r="C4" s="59"/>
      <c r="D4" s="60"/>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2"/>
      <c r="BU4" s="62"/>
      <c r="BV4" s="62"/>
      <c r="BW4" s="62"/>
      <c r="BX4" s="62"/>
      <c r="BY4" s="62"/>
      <c r="BZ4" s="62"/>
      <c r="CA4" s="62"/>
      <c r="CB4" s="62"/>
      <c r="CC4" s="62"/>
      <c r="CD4" s="62"/>
      <c r="CE4" s="62"/>
      <c r="CF4" s="62"/>
      <c r="CG4" s="62"/>
      <c r="CH4" s="63"/>
    </row>
    <row r="5" spans="1:88" ht="39" customHeight="1" x14ac:dyDescent="0.3">
      <c r="A5" s="120"/>
      <c r="B5" s="64" t="s">
        <v>346</v>
      </c>
      <c r="D5" s="102"/>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109"/>
    </row>
    <row r="6" spans="1:88" ht="24" customHeight="1" x14ac:dyDescent="0.25">
      <c r="A6" s="120"/>
      <c r="B6" s="72" t="s">
        <v>347</v>
      </c>
      <c r="D6" s="104"/>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73">
        <f>('Table 2a'!AH17+'Table 2a'!AH78+'Non-DWP Welfare'!AH4-'Table 2a'!AH8-'Table 2a'!AH31)/1000</f>
        <v>6.5303932275744847</v>
      </c>
      <c r="AI6" s="73">
        <f>('Table 2a'!AI17+'Table 2a'!AI78+'Non-DWP Welfare'!AI4-'Table 2a'!AI8-'Table 2a'!AI31)/1000</f>
        <v>8.0082544726797984</v>
      </c>
      <c r="AJ6" s="73">
        <f>('Table 2a'!AJ17+'Table 2a'!AJ78+'Non-DWP Welfare'!AJ4-'Table 2a'!AJ8-'Table 2a'!AJ31)/1000</f>
        <v>9.7639073887635135</v>
      </c>
      <c r="AK6" s="73">
        <f>('Table 2a'!AK17+'Table 2a'!AK78+'Non-DWP Welfare'!AK4-'Table 2a'!AK8-'Table 2a'!AK31)/1000</f>
        <v>12.432822842754492</v>
      </c>
      <c r="AL6" s="73">
        <f>('Table 2a'!AL17+'Table 2a'!AL78+'Non-DWP Welfare'!AL4-'Table 2a'!AL8-'Table 2a'!AL31)/1000</f>
        <v>14.483889065160064</v>
      </c>
      <c r="AM6" s="73">
        <f>('Table 2a'!AM17+'Table 2a'!AM78+'Non-DWP Welfare'!AM4-'Table 2a'!AM8-'Table 2a'!AM31)/1000</f>
        <v>16.700940583831397</v>
      </c>
      <c r="AN6" s="73">
        <f>('Table 2a'!AN17+'Table 2a'!AN78+'Non-DWP Welfare'!AN4-'Table 2a'!AN8-'Table 2a'!AN31)/1000</f>
        <v>18.400169608004333</v>
      </c>
      <c r="AO6" s="73">
        <f>('Table 2a'!AO17+'Table 2a'!AO78+'Non-DWP Welfare'!AO4-'Table 2a'!AO8-'Table 2a'!AO31)/1000</f>
        <v>19.984552299373735</v>
      </c>
      <c r="AP6" s="73">
        <f>('Table 2a'!AP17+'Table 2a'!AP78+'Non-DWP Welfare'!AP4-'Table 2a'!AP8-'Table 2a'!AP31)/1000</f>
        <v>21.436717140396105</v>
      </c>
      <c r="AQ6" s="73">
        <f>('Table 2a'!AQ17+'Table 2a'!AQ78+'Non-DWP Welfare'!AQ4-'Table 2a'!AQ8-'Table 2a'!AQ31)/1000</f>
        <v>21.842965560266343</v>
      </c>
      <c r="AR6" s="73">
        <f>('Table 2a'!AR17+'Table 2a'!AR78+'Non-DWP Welfare'!AR4-'Table 2a'!AR8-'Table 2a'!AR31)/1000</f>
        <v>21.261016618702275</v>
      </c>
      <c r="AS6" s="73">
        <f>('Table 2a'!AS17+'Table 2a'!AS78+'Non-DWP Welfare'!AS4-'Table 2a'!AS8-'Table 2a'!AS31)/1000</f>
        <v>21.877504623899004</v>
      </c>
      <c r="AT6" s="73">
        <f>('Table 2a'!AT17+'Table 2a'!AT78+'Non-DWP Welfare'!AT4-'Table 2a'!AT8-'Table 2a'!AT31)/1000</f>
        <v>24.74140334027414</v>
      </c>
      <c r="AU6" s="73">
        <f>('Table 2a'!AU17+'Table 2a'!AU78+'Non-DWP Welfare'!AU4-'Table 2a'!AU8-'Table 2a'!AU31)/1000</f>
        <v>30.772089843474689</v>
      </c>
      <c r="AV6" s="73">
        <f>('Table 2a'!AV17+'Table 2a'!AV78+'Non-DWP Welfare'!AV4-'Table 2a'!AV8-'Table 2a'!AV31)/1000</f>
        <v>36.506436051976408</v>
      </c>
      <c r="AW6" s="73">
        <f>('Table 2a'!AW17+'Table 2a'!AW78+'Non-DWP Welfare'!AW4-'Table 2a'!AW8-'Table 2a'!AW31)/1000</f>
        <v>40.727242623732145</v>
      </c>
      <c r="AX6" s="73">
        <f>('Table 2a'!AX17+'Table 2a'!AX78+'Non-DWP Welfare'!AX4-'Table 2a'!AX8-'Table 2a'!AX31)/1000</f>
        <v>42.085281828583554</v>
      </c>
      <c r="AY6" s="73">
        <f>('Table 2a'!AY17+'Table 2a'!AY78+'Non-DWP Welfare'!AY4-'Table 2a'!AY8-'Table 2a'!AY31)/1000</f>
        <v>44.19618049267153</v>
      </c>
      <c r="AZ6" s="73">
        <f>('Table 2a'!AZ17+'Table 2a'!AZ78+'Non-DWP Welfare'!AZ4-'Table 2a'!AZ8-'Table 2a'!AZ31)/1000</f>
        <v>45.2994222612855</v>
      </c>
      <c r="BA6" s="73">
        <f>('Table 2a'!BA17+'Table 2a'!BA78+'Non-DWP Welfare'!BA4-'Table 2a'!BA8-'Table 2a'!BA31)/1000</f>
        <v>44.597627128238344</v>
      </c>
      <c r="BB6" s="73">
        <f>('Table 2a'!BB17+'Table 2a'!BB78+'Non-DWP Welfare'!BB4-'Table 2a'!BB8-'Table 2a'!BB31)/1000</f>
        <v>44.776197020530248</v>
      </c>
      <c r="BC6" s="73">
        <f>('Table 2a'!BC17+'Table 2a'!BC78+'Non-DWP Welfare'!BC4-'Table 2a'!BC8-'Table 2a'!BC31)/1000</f>
        <v>46.195463584808905</v>
      </c>
      <c r="BD6" s="73">
        <f>('Table 2a'!BD17+'Table 2a'!BD78+'Non-DWP Welfare'!BD4-'Table 2a'!BD8-'Table 2a'!BD31)/1000</f>
        <v>48.603459086007312</v>
      </c>
      <c r="BE6" s="73">
        <f>('Table 2a'!BE17+'Table 2a'!BE78+'Non-DWP Welfare'!BE4-'Table 2a'!BE8-'Table 2a'!BE31)/1000</f>
        <v>50.924726190605242</v>
      </c>
      <c r="BF6" s="73">
        <f>('Table 2a'!BF17+'Table 2a'!BF78+'Non-DWP Welfare'!BF4-'Table 2a'!BF8-'Table 2a'!BF31)/1000</f>
        <v>53.365339033969299</v>
      </c>
      <c r="BG6" s="73">
        <f>('Table 2a'!BG17+'Table 2a'!BG78+'Non-DWP Welfare'!BG4-'Table 2a'!BG8-'Table 2a'!BG31)/1000</f>
        <v>61.441118774873594</v>
      </c>
      <c r="BH6" s="73">
        <f>('Table 2a'!BH17+'Table 2a'!BH78+'Non-DWP Welfare'!BH4-'Table 2a'!BH8-'Table 2a'!BH31)/1000</f>
        <v>64.608257580742659</v>
      </c>
      <c r="BI6" s="73">
        <f>('Table 2a'!BI17+'Table 2a'!BI78+'Non-DWP Welfare'!BI4-'Table 2a'!BI8-'Table 2a'!BI31)/1000</f>
        <v>67.051203233391234</v>
      </c>
      <c r="BJ6" s="73">
        <f>('Table 2a'!BJ17+'Table 2a'!BJ78+'Non-DWP Welfare'!BJ4-'Table 2a'!BJ8-'Table 2a'!BJ31)/1000</f>
        <v>69.392053499624765</v>
      </c>
      <c r="BK6" s="73">
        <f>('Table 2a'!BK17+'Table 2a'!BK78+'Non-DWP Welfare'!BK4-'Table 2a'!BK8-'Table 2a'!BK31)/1000</f>
        <v>72.873172859955162</v>
      </c>
      <c r="BL6" s="73">
        <f>('Table 2a'!BL17+'Table 2a'!BL78+'Non-DWP Welfare'!BL4-'Table 2a'!BL8-'Table 2a'!BL31)/1000</f>
        <v>79.87565271653834</v>
      </c>
      <c r="BM6" s="73">
        <f>('Table 2a'!BM17+'Table 2a'!BM78+'Non-DWP Welfare'!BM4-'Table 2a'!BM8-'Table 2a'!BM31)/1000</f>
        <v>90.174009405952575</v>
      </c>
      <c r="BN6" s="73">
        <f>('Table 2a'!BN17+'Table 2a'!BN78+'Non-DWP Welfare'!BN4-'Table 2a'!BN8-'Table 2a'!BN31)/1000</f>
        <v>93.276431728095105</v>
      </c>
      <c r="BO6" s="73">
        <f>('Table 2a'!BO17+'Table 2a'!BO78+'Non-DWP Welfare'!BO4-'Table 2a'!BO8-'Table 2a'!BO31)/1000</f>
        <v>95.583238735977673</v>
      </c>
      <c r="BP6" s="73">
        <f>('Table 2a'!BP17+'Table 2a'!BP78+'Non-DWP Welfare'!BP4-'Table 2a'!BP8-'Table 2a'!BP31)/1000</f>
        <v>97.428691506280956</v>
      </c>
      <c r="BQ6" s="73">
        <f>('Table 2a'!BQ17+'Table 2a'!BQ78+'Non-DWP Welfare'!BQ4-'Table 2a'!BQ8-'Table 2a'!BQ31)/1000</f>
        <v>93.326591179890698</v>
      </c>
      <c r="BR6" s="73">
        <f>('Table 2a'!BR17+'Table 2a'!BR78+'Non-DWP Welfare'!BR4-'Table 2a'!BR8-'Table 2a'!BR31)/1000</f>
        <v>94.211294315554341</v>
      </c>
      <c r="BS6" s="73">
        <f>('Table 2a'!BS17+'Table 2a'!BS78+'Non-DWP Welfare'!BS4-'Table 2a'!BS8-'Table 2a'!BS31)/1000</f>
        <v>94.616601844375722</v>
      </c>
      <c r="BT6" s="73">
        <f>('Table 2a'!BT17+'Table 2a'!BT78+'Non-DWP Welfare'!BT4-'Table 2a'!BT8-'Table 2a'!BT31)/1000</f>
        <v>94.051939825771441</v>
      </c>
      <c r="BU6" s="73">
        <f>('Table 2a'!BU17+'Table 2a'!BU78+'Non-DWP Welfare'!BU4-'Table 2a'!BU8-'Table 2a'!BU31)/1000</f>
        <v>95.146160325049223</v>
      </c>
      <c r="BV6" s="73">
        <f>('Table 2a'!BV17+'Table 2a'!BV78+'Non-DWP Welfare'!BV4-'Table 2a'!BV8-'Table 2a'!BV31)/1000</f>
        <v>95.667762229045323</v>
      </c>
      <c r="BW6" s="73">
        <f>('Table 2a'!BW17+'Table 2a'!BW78+'Non-DWP Welfare'!BW4-'Table 2a'!BW8-'Table 2a'!BW31)/1000</f>
        <v>97.407562839496578</v>
      </c>
      <c r="BX6" s="73">
        <f>('Table 2a'!BX17+'Table 2a'!BX78+'Non-DWP Welfare'!BX4-'Table 2a'!BX8-'Table 2a'!BX31)/1000</f>
        <v>113.48098392695731</v>
      </c>
      <c r="BY6" s="73">
        <f>('Table 2a'!BY17+'Table 2a'!BY78+'Non-DWP Welfare'!BY4-'Table 2a'!BY8-'Table 2a'!BY31)/1000</f>
        <v>110.49321496052329</v>
      </c>
      <c r="BZ6" s="73">
        <f>('Table 2a'!BZ17+'Table 2a'!BZ78+'Non-DWP Welfare'!BZ4-'Table 2a'!BZ8-'Table 2a'!BZ31)/1000</f>
        <v>112.03961959485665</v>
      </c>
      <c r="CA6" s="73">
        <f>('Table 2a'!CA17+'Table 2a'!CA78+'Non-DWP Welfare'!CA4-'Table 2a'!CA8-'Table 2a'!CA31)/1000</f>
        <v>126.39735252940386</v>
      </c>
      <c r="CB6" s="73">
        <f>('Table 2a'!CB17+'Table 2a'!CB78+'Non-DWP Welfare'!CB4-'Table 2a'!CB8-'Table 2a'!CB31)/1000</f>
        <v>139.71124711085156</v>
      </c>
      <c r="CC6" s="73">
        <f>('Table 2a'!CC17+'Table 2a'!CC78+'Non-DWP Welfare'!CC4-'Table 2a'!CC8-'Table 2a'!CC31)/1000</f>
        <v>145.00725565594306</v>
      </c>
      <c r="CD6" s="73">
        <f>('Table 2a'!CD17+'Table 2a'!CD78+'Non-DWP Welfare'!CD4-'Table 2a'!CD8-'Table 2a'!CD31)/1000</f>
        <v>156.00622460299221</v>
      </c>
      <c r="CE6" s="73">
        <f>('Table 2a'!CE17+'Table 2a'!CE78+'Non-DWP Welfare'!CE4-'Table 2a'!CE8-'Table 2a'!CE31)/1000</f>
        <v>160.93064007630412</v>
      </c>
      <c r="CF6" s="73">
        <f>('Table 2a'!CF17+'Table 2a'!CF78+'Non-DWP Welfare'!CF4-'Table 2a'!CF8-'Table 2a'!CF31)/1000</f>
        <v>165.65128300755279</v>
      </c>
      <c r="CG6" s="73">
        <f>('Table 2a'!CG17+'Table 2a'!CG78+'Non-DWP Welfare'!CG4-'Table 2a'!CG8-'Table 2a'!CG31)/1000</f>
        <v>171.63649672142776</v>
      </c>
      <c r="CH6" s="75">
        <f>('Table 2a'!CH17+'Table 2a'!CH78+'Non-DWP Welfare'!CH4-'Table 2a'!CH8-'Table 2a'!CH31)/1000</f>
        <v>178.01487543812269</v>
      </c>
    </row>
    <row r="7" spans="1:88" x14ac:dyDescent="0.25">
      <c r="A7" s="120"/>
      <c r="B7" s="72" t="s">
        <v>348</v>
      </c>
      <c r="D7" s="104"/>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73">
        <f>('Table 2a'!AH129-'Table 2a'!AH89)/1000</f>
        <v>9.3426067724255155</v>
      </c>
      <c r="AI7" s="73">
        <f>('Table 2a'!AI129-'Table 2a'!AI89)/1000</f>
        <v>10.7688055273202</v>
      </c>
      <c r="AJ7" s="73">
        <f>('Table 2a'!AJ129-'Table 2a'!AJ89)/1000</f>
        <v>12.894152611236493</v>
      </c>
      <c r="AK7" s="73">
        <f>('Table 2a'!AK129-'Table 2a'!AK89)/1000</f>
        <v>15.265487157245504</v>
      </c>
      <c r="AL7" s="73">
        <f>('Table 2a'!AL129-'Table 2a'!AL89)/1000</f>
        <v>17.144170934839934</v>
      </c>
      <c r="AM7" s="73">
        <f>('Table 2a'!AM129-'Table 2a'!AM89)/1000</f>
        <v>18.631119416168602</v>
      </c>
      <c r="AN7" s="73">
        <f>('Table 2a'!AN129-'Table 2a'!AN89)/1000</f>
        <v>19.850890391995662</v>
      </c>
      <c r="AO7" s="73">
        <f>('Table 2a'!AO129-'Table 2a'!AO89)/1000</f>
        <v>21.783507700626259</v>
      </c>
      <c r="AP7" s="73">
        <f>('Table 2a'!AP129-'Table 2a'!AP89)/1000</f>
        <v>23.480940859603898</v>
      </c>
      <c r="AQ7" s="73">
        <f>('Table 2a'!AQ129-'Table 2a'!AQ89)/1000</f>
        <v>24.857778439733668</v>
      </c>
      <c r="AR7" s="73">
        <f>('Table 2a'!AR129-'Table 2a'!AR89)/1000</f>
        <v>26.056733891297718</v>
      </c>
      <c r="AS7" s="73">
        <f>('Table 2a'!AS129-'Table 2a'!AS89)/1000</f>
        <v>28.436744857101015</v>
      </c>
      <c r="AT7" s="73">
        <f>('Table 2a'!AT129-'Table 2a'!AT89)/1000</f>
        <v>31.737396375410903</v>
      </c>
      <c r="AU7" s="73">
        <f>('Table 2a'!AU129-'Table 2a'!AU89)/1000</f>
        <v>35.530798624968625</v>
      </c>
      <c r="AV7" s="73">
        <f>('Table 2a'!AV129-'Table 2a'!AV89)/1000</f>
        <v>38.751015948023621</v>
      </c>
      <c r="AW7" s="73">
        <f>('Table 2a'!AW129-'Table 2a'!AW89)/1000</f>
        <v>41.710323376267837</v>
      </c>
      <c r="AX7" s="73">
        <f>('Table 2a'!AX129-'Table 2a'!AX89)/1000</f>
        <v>42.777385385416402</v>
      </c>
      <c r="AY7" s="73">
        <f>('Table 2a'!AY129-'Table 2a'!AY89)/1000</f>
        <v>44.514638660369798</v>
      </c>
      <c r="AZ7" s="73">
        <f>('Table 2a'!AZ129-'Table 2a'!AZ89)/1000</f>
        <v>46.918527495714486</v>
      </c>
      <c r="BA7" s="73">
        <f>('Table 2a'!BA129-'Table 2a'!BA89)/1000</f>
        <v>48.749766628761677</v>
      </c>
      <c r="BB7" s="73">
        <f>('Table 2a'!BB129-'Table 2a'!BB89)/1000</f>
        <v>50.789120539508168</v>
      </c>
      <c r="BC7" s="73">
        <f>('Table 2a'!BC129-'Table 2a'!BC89)/1000</f>
        <v>53.90831506305399</v>
      </c>
      <c r="BD7" s="73">
        <f>('Table 2a'!BD129-'Table 2a'!BD89)/1000</f>
        <v>57.068777236767062</v>
      </c>
      <c r="BE7" s="73">
        <f>('Table 2a'!BE129-'Table 2a'!BE89)/1000</f>
        <v>61.23818881098439</v>
      </c>
      <c r="BF7" s="73">
        <f>('Table 2a'!BF129-'Table 2a'!BF89)/1000</f>
        <v>63.330305663652602</v>
      </c>
      <c r="BG7" s="73">
        <f>('Table 2a'!BG129-'Table 2a'!BG89)/1000</f>
        <v>66.359817055609824</v>
      </c>
      <c r="BH7" s="73">
        <f>('Table 2a'!BH129-'Table 2a'!BH89)/1000</f>
        <v>71.129788265206841</v>
      </c>
      <c r="BI7" s="73">
        <f>('Table 2a'!BI129-'Table 2a'!BI89)/1000</f>
        <v>75.376245272177542</v>
      </c>
      <c r="BJ7" s="73">
        <f>('Table 2a'!BJ129-'Table 2a'!BJ89)/1000</f>
        <v>77.92730893875661</v>
      </c>
      <c r="BK7" s="73">
        <f>('Table 2a'!BK129-'Table 2a'!BK89)/1000</f>
        <v>83.221265865909004</v>
      </c>
      <c r="BL7" s="73">
        <f>('Table 2a'!BL129-'Table 2a'!BL89)/1000</f>
        <v>90.381387301769209</v>
      </c>
      <c r="BM7" s="73">
        <f>('Table 2a'!BM129-'Table 2a'!BM89)/1000</f>
        <v>96.605813211114963</v>
      </c>
      <c r="BN7" s="73">
        <f>('Table 2a'!BN129-'Table 2a'!BN89)/1000</f>
        <v>100.33216468939261</v>
      </c>
      <c r="BO7" s="73">
        <f>('Table 2a'!BO129-'Table 2a'!BO89)/1000</f>
        <v>104.20046115099119</v>
      </c>
      <c r="BP7" s="73">
        <f>('Table 2a'!BP129-'Table 2a'!BP89)/1000</f>
        <v>109.86639345323555</v>
      </c>
      <c r="BQ7" s="73">
        <f>('Table 2a'!BQ129-'Table 2a'!BQ89)/1000</f>
        <v>110.68657640979058</v>
      </c>
      <c r="BR7" s="73">
        <f>('Table 2a'!BR129-'Table 2a'!BR89)/1000</f>
        <v>114.11378757387685</v>
      </c>
      <c r="BS7" s="73">
        <f>('Table 2a'!BS129-'Table 2a'!BS89)/1000</f>
        <v>116.21705739555901</v>
      </c>
      <c r="BT7" s="73">
        <f>('Table 2a'!BT129-'Table 2a'!BT89)/1000</f>
        <v>117.73372288378923</v>
      </c>
      <c r="BU7" s="73">
        <f>('Table 2a'!BU129-'Table 2a'!BU89)/1000</f>
        <v>119.36572188526956</v>
      </c>
      <c r="BV7" s="73">
        <f>('Table 2a'!BV129-'Table 2a'!BV89)/1000</f>
        <v>121.59848772844833</v>
      </c>
      <c r="BW7" s="73">
        <f>('Table 2a'!BW129-'Table 2a'!BW89)/1000</f>
        <v>123.83605413094421</v>
      </c>
      <c r="BX7" s="73">
        <f>('Table 2a'!BX129-'Table 2a'!BX89)/1000</f>
        <v>125.81178605418758</v>
      </c>
      <c r="BY7" s="73">
        <f>('Table 2a'!BY129-'Table 2a'!BY89)/1000</f>
        <v>128.85928931041644</v>
      </c>
      <c r="BZ7" s="73">
        <f>('Table 2a'!BZ129-'Table 2a'!BZ89)/1000</f>
        <v>133.21502965585972</v>
      </c>
      <c r="CA7" s="73">
        <f>('Table 2a'!CA129-'Table 2a'!CA89)/1000</f>
        <v>150.89373526390179</v>
      </c>
      <c r="CB7" s="73">
        <f>('Table 2a'!CB129-'Table 2a'!CB89)/1000</f>
        <v>164.92949918351678</v>
      </c>
      <c r="CC7" s="73">
        <f>('Table 2a'!CC129-'Table 2a'!CC89)/1000</f>
        <v>177.65544099642963</v>
      </c>
      <c r="CD7" s="73">
        <f>('Table 2a'!CD129-'Table 2a'!CD89)/1000</f>
        <v>186.8031571883397</v>
      </c>
      <c r="CE7" s="73">
        <f>('Table 2a'!CE129-'Table 2a'!CE89)/1000</f>
        <v>191.86220514771946</v>
      </c>
      <c r="CF7" s="73">
        <f>('Table 2a'!CF129-'Table 2a'!CF89)/1000</f>
        <v>197.60473211096686</v>
      </c>
      <c r="CG7" s="73">
        <f>('Table 2a'!CG129-'Table 2a'!CG89)/1000</f>
        <v>207.31445184473608</v>
      </c>
      <c r="CH7" s="75">
        <f>('Table 2a'!CH129-'Table 2a'!CH89)/1000</f>
        <v>217.46499073303849</v>
      </c>
      <c r="CJ7" s="145"/>
    </row>
    <row r="8" spans="1:88" ht="24" customHeight="1" x14ac:dyDescent="0.3">
      <c r="A8" s="120"/>
      <c r="B8" s="123" t="s">
        <v>276</v>
      </c>
      <c r="D8" s="104"/>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78">
        <f>SUM(AH9:AH10)</f>
        <v>15.872999999999999</v>
      </c>
      <c r="AI8" s="78">
        <f t="shared" ref="AI8:CG8" si="0">SUM(AI9:AI10)</f>
        <v>18.777059999999999</v>
      </c>
      <c r="AJ8" s="78">
        <f t="shared" si="0"/>
        <v>22.658060000000006</v>
      </c>
      <c r="AK8" s="78">
        <f t="shared" si="0"/>
        <v>27.698309999999996</v>
      </c>
      <c r="AL8" s="78">
        <f t="shared" si="0"/>
        <v>31.628059999999998</v>
      </c>
      <c r="AM8" s="78">
        <f t="shared" si="0"/>
        <v>35.332059999999998</v>
      </c>
      <c r="AN8" s="78">
        <f t="shared" si="0"/>
        <v>38.251059999999995</v>
      </c>
      <c r="AO8" s="78">
        <f t="shared" si="0"/>
        <v>41.768059999999998</v>
      </c>
      <c r="AP8" s="78">
        <f t="shared" si="0"/>
        <v>44.917658000000003</v>
      </c>
      <c r="AQ8" s="78">
        <f t="shared" si="0"/>
        <v>46.700744000000014</v>
      </c>
      <c r="AR8" s="78">
        <f t="shared" si="0"/>
        <v>47.317750509999989</v>
      </c>
      <c r="AS8" s="78">
        <f t="shared" si="0"/>
        <v>50.314249481000019</v>
      </c>
      <c r="AT8" s="78">
        <f t="shared" si="0"/>
        <v>56.478799715685049</v>
      </c>
      <c r="AU8" s="78">
        <f t="shared" si="0"/>
        <v>66.302888468443314</v>
      </c>
      <c r="AV8" s="78">
        <f t="shared" si="0"/>
        <v>75.257452000000029</v>
      </c>
      <c r="AW8" s="78">
        <f t="shared" si="0"/>
        <v>82.437565999999975</v>
      </c>
      <c r="AX8" s="78">
        <f t="shared" si="0"/>
        <v>84.862667213999956</v>
      </c>
      <c r="AY8" s="78">
        <f t="shared" si="0"/>
        <v>88.710819153041328</v>
      </c>
      <c r="AZ8" s="78">
        <f t="shared" si="0"/>
        <v>92.217949756999985</v>
      </c>
      <c r="BA8" s="78">
        <f t="shared" si="0"/>
        <v>93.34739375700002</v>
      </c>
      <c r="BB8" s="78">
        <f t="shared" si="0"/>
        <v>95.565317560038423</v>
      </c>
      <c r="BC8" s="78">
        <f t="shared" si="0"/>
        <v>100.1037786478629</v>
      </c>
      <c r="BD8" s="78">
        <f t="shared" si="0"/>
        <v>105.67223632277438</v>
      </c>
      <c r="BE8" s="78">
        <f t="shared" si="0"/>
        <v>112.16291500158964</v>
      </c>
      <c r="BF8" s="78">
        <f t="shared" si="0"/>
        <v>116.69564469762189</v>
      </c>
      <c r="BG8" s="78">
        <f t="shared" si="0"/>
        <v>127.80093583048341</v>
      </c>
      <c r="BH8" s="78">
        <f t="shared" si="0"/>
        <v>135.7380458459495</v>
      </c>
      <c r="BI8" s="78">
        <f t="shared" si="0"/>
        <v>142.4274485055688</v>
      </c>
      <c r="BJ8" s="78">
        <f t="shared" si="0"/>
        <v>147.31936243838138</v>
      </c>
      <c r="BK8" s="78">
        <f t="shared" si="0"/>
        <v>156.09443872586417</v>
      </c>
      <c r="BL8" s="78">
        <f t="shared" si="0"/>
        <v>170.25704001830755</v>
      </c>
      <c r="BM8" s="78">
        <f t="shared" si="0"/>
        <v>186.77982261706751</v>
      </c>
      <c r="BN8" s="78">
        <f t="shared" si="0"/>
        <v>193.60859641748772</v>
      </c>
      <c r="BO8" s="78">
        <f t="shared" si="0"/>
        <v>199.78369988696889</v>
      </c>
      <c r="BP8" s="78">
        <f t="shared" si="0"/>
        <v>207.29508495951652</v>
      </c>
      <c r="BQ8" s="78">
        <f t="shared" si="0"/>
        <v>204.01316758968125</v>
      </c>
      <c r="BR8" s="78">
        <f t="shared" si="0"/>
        <v>208.3250818894312</v>
      </c>
      <c r="BS8" s="78">
        <f t="shared" si="0"/>
        <v>210.83365923993475</v>
      </c>
      <c r="BT8" s="78">
        <f t="shared" si="0"/>
        <v>211.78566270956068</v>
      </c>
      <c r="BU8" s="78">
        <f t="shared" si="0"/>
        <v>214.51188221031876</v>
      </c>
      <c r="BV8" s="78">
        <f t="shared" si="0"/>
        <v>217.26624995749364</v>
      </c>
      <c r="BW8" s="78">
        <f t="shared" si="0"/>
        <v>221.24361697044077</v>
      </c>
      <c r="BX8" s="78">
        <f t="shared" si="0"/>
        <v>239.29276998114489</v>
      </c>
      <c r="BY8" s="78">
        <f t="shared" si="0"/>
        <v>239.35250427093976</v>
      </c>
      <c r="BZ8" s="78">
        <f t="shared" si="0"/>
        <v>245.25464925071637</v>
      </c>
      <c r="CA8" s="78">
        <f t="shared" si="0"/>
        <v>277.29108779330568</v>
      </c>
      <c r="CB8" s="78">
        <f t="shared" si="0"/>
        <v>304.64074629436834</v>
      </c>
      <c r="CC8" s="78">
        <f t="shared" si="0"/>
        <v>322.66269665237274</v>
      </c>
      <c r="CD8" s="78">
        <f t="shared" si="0"/>
        <v>342.80938179133193</v>
      </c>
      <c r="CE8" s="78">
        <f t="shared" si="0"/>
        <v>352.79284522402355</v>
      </c>
      <c r="CF8" s="78">
        <f t="shared" si="0"/>
        <v>363.25601511851966</v>
      </c>
      <c r="CG8" s="78">
        <f t="shared" si="0"/>
        <v>378.95094856616379</v>
      </c>
      <c r="CH8" s="146">
        <f>SUM(CH9:CH10)</f>
        <v>395.47986617116118</v>
      </c>
    </row>
    <row r="9" spans="1:88" x14ac:dyDescent="0.25">
      <c r="A9" s="120"/>
      <c r="B9" s="72" t="s">
        <v>349</v>
      </c>
      <c r="D9" s="104"/>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73">
        <f>SUM('Table 2a'!AH17,'Table 2a'!AH78,'Table 2a'!AH129-'Table 1a'!AH90-'Table 1a'!AH15)/1000</f>
        <v>15.872999999999999</v>
      </c>
      <c r="AI9" s="73">
        <f>SUM('Table 2a'!AI17,'Table 2a'!AI78,'Table 2a'!AI129-'Table 1a'!AI90-'Table 1a'!AI15)/1000</f>
        <v>18.777059999999999</v>
      </c>
      <c r="AJ9" s="73">
        <f>SUM('Table 2a'!AJ17,'Table 2a'!AJ78,'Table 2a'!AJ129-'Table 1a'!AJ90-'Table 1a'!AJ15)/1000</f>
        <v>22.658060000000006</v>
      </c>
      <c r="AK9" s="73">
        <f>SUM('Table 2a'!AK17,'Table 2a'!AK78,'Table 2a'!AK129-'Table 1a'!AK90-'Table 1a'!AK15)/1000</f>
        <v>27.698309999999996</v>
      </c>
      <c r="AL9" s="73">
        <f>SUM('Table 2a'!AL17,'Table 2a'!AL78,'Table 2a'!AL129-'Table 1a'!AL90-'Table 1a'!AL15)/1000</f>
        <v>31.628059999999998</v>
      </c>
      <c r="AM9" s="73">
        <f>SUM('Table 2a'!AM17,'Table 2a'!AM78,'Table 2a'!AM129-'Table 1a'!AM90-'Table 1a'!AM15)/1000</f>
        <v>35.332059999999998</v>
      </c>
      <c r="AN9" s="73">
        <f>SUM('Table 2a'!AN17,'Table 2a'!AN78,'Table 2a'!AN129-'Table 1a'!AN90-'Table 1a'!AN15)/1000</f>
        <v>38.251059999999995</v>
      </c>
      <c r="AO9" s="73">
        <f>SUM('Table 2a'!AO17,'Table 2a'!AO78,'Table 2a'!AO129-'Table 1a'!AO90-'Table 1a'!AO15)/1000</f>
        <v>41.768059999999998</v>
      </c>
      <c r="AP9" s="73">
        <f>SUM('Table 2a'!AP17,'Table 2a'!AP78,'Table 2a'!AP129-'Table 1a'!AP90-'Table 1a'!AP15)/1000</f>
        <v>44.917658000000003</v>
      </c>
      <c r="AQ9" s="73">
        <f>SUM('Table 2a'!AQ17,'Table 2a'!AQ78,'Table 2a'!AQ129-'Table 1a'!AQ90-'Table 1a'!AQ15)/1000</f>
        <v>46.700744000000014</v>
      </c>
      <c r="AR9" s="73">
        <f>SUM('Table 2a'!AR17,'Table 2a'!AR78,'Table 2a'!AR129-'Table 1a'!AR90-'Table 1a'!AR15)/1000</f>
        <v>47.317750509999989</v>
      </c>
      <c r="AS9" s="73">
        <f>SUM('Table 2a'!AS17,'Table 2a'!AS78,'Table 2a'!AS129-'Table 1a'!AS90-'Table 1a'!AS15)/1000</f>
        <v>50.314249481000019</v>
      </c>
      <c r="AT9" s="73">
        <f>SUM('Table 2a'!AT17,'Table 2a'!AT78,'Table 2a'!AT129-'Table 1a'!AT90-'Table 1a'!AT15)/1000</f>
        <v>56.478799715685049</v>
      </c>
      <c r="AU9" s="73">
        <f>SUM('Table 2a'!AU17,'Table 2a'!AU78,'Table 2a'!AU129-'Table 1a'!AU90-'Table 1a'!AU15)/1000</f>
        <v>62.322729468443313</v>
      </c>
      <c r="AV9" s="73">
        <f>SUM('Table 2a'!AV17,'Table 2a'!AV78,'Table 2a'!AV129-'Table 1a'!AV90-'Table 1a'!AV15)/1000</f>
        <v>70.755024000000034</v>
      </c>
      <c r="AW9" s="73">
        <f>SUM('Table 2a'!AW17,'Table 2a'!AW78,'Table 2a'!AW129-'Table 1a'!AW90-'Table 1a'!AW15)/1000</f>
        <v>77.496390999999974</v>
      </c>
      <c r="AX9" s="73">
        <f>SUM('Table 2a'!AX17,'Table 2a'!AX78,'Table 2a'!AX129-'Table 1a'!AX90-'Table 1a'!AX15)/1000</f>
        <v>79.690671811775147</v>
      </c>
      <c r="AY9" s="73">
        <f>SUM('Table 2a'!AY17,'Table 2a'!AY78,'Table 2a'!AY129-'Table 1a'!AY90-'Table 1a'!AY15)/1000</f>
        <v>83.299626860138801</v>
      </c>
      <c r="AZ9" s="73">
        <f>SUM('Table 2a'!AZ17,'Table 2a'!AZ78,'Table 2a'!AZ129-'Table 1a'!AZ90-'Table 1a'!AZ15)/1000</f>
        <v>86.67607494808054</v>
      </c>
      <c r="BA9" s="73">
        <f>SUM('Table 2a'!BA17,'Table 2a'!BA78,'Table 2a'!BA129-'Table 1a'!BA90-'Table 1a'!BA15)/1000</f>
        <v>87.926874053839455</v>
      </c>
      <c r="BB9" s="73">
        <f>SUM('Table 2a'!BB17,'Table 2a'!BB78,'Table 2a'!BB129-'Table 1a'!BB90-'Table 1a'!BB15)/1000</f>
        <v>90.248553723961322</v>
      </c>
      <c r="BC9" s="73">
        <f>SUM('Table 2a'!BC17,'Table 2a'!BC78,'Table 2a'!BC129-'Table 1a'!BC90-'Table 1a'!BC15)/1000</f>
        <v>93.746448396197465</v>
      </c>
      <c r="BD9" s="73">
        <f>SUM('Table 2a'!BD17,'Table 2a'!BD78,'Table 2a'!BD129-'Table 1a'!BD90-'Table 1a'!BD15)/1000</f>
        <v>96.115685924979189</v>
      </c>
      <c r="BE9" s="73">
        <f>SUM('Table 2a'!BE17,'Table 2a'!BE78,'Table 2a'!BE129-'Table 1a'!BE90-'Table 1a'!BE15)/1000</f>
        <v>101.43716308374756</v>
      </c>
      <c r="BF9" s="73">
        <f>SUM('Table 2a'!BF17,'Table 2a'!BF78,'Table 2a'!BF129-'Table 1a'!BF90-'Table 1a'!BF15)/1000</f>
        <v>105.0300765651435</v>
      </c>
      <c r="BG9" s="73">
        <f>SUM('Table 2a'!BG17,'Table 2a'!BG78,'Table 2a'!BG129-'Table 1a'!BG90-'Table 1a'!BG15)/1000</f>
        <v>100.72854788745592</v>
      </c>
      <c r="BH9" s="73">
        <f>SUM('Table 2a'!BH17,'Table 2a'!BH78,'Table 2a'!BH129-'Table 1a'!BH90-'Table 1a'!BH15)/1000</f>
        <v>110.63168917917214</v>
      </c>
      <c r="BI9" s="73">
        <f>SUM('Table 2a'!BI17,'Table 2a'!BI78,'Table 2a'!BI129-'Table 1a'!BI90-'Table 1a'!BI15)/1000</f>
        <v>115.27802456074372</v>
      </c>
      <c r="BJ9" s="73">
        <f>SUM('Table 2a'!BJ17,'Table 2a'!BJ78,'Table 2a'!BJ129-'Table 1a'!BJ90-'Table 1a'!BJ15)/1000</f>
        <v>118.73496725744042</v>
      </c>
      <c r="BK9" s="73">
        <f>SUM('Table 2a'!BK17,'Table 2a'!BK78,'Table 2a'!BK129-'Table 1a'!BK90-'Table 1a'!BK15)/1000</f>
        <v>125.8052694908574</v>
      </c>
      <c r="BL9" s="73">
        <f>SUM('Table 2a'!BL17,'Table 2a'!BL78,'Table 2a'!BL129-'Table 1a'!BL90-'Table 1a'!BL15)/1000</f>
        <v>135.30295700645357</v>
      </c>
      <c r="BM9" s="73">
        <f>SUM('Table 2a'!BM17,'Table 2a'!BM78,'Table 2a'!BM129-'Table 1a'!BM90-'Table 1a'!BM15)/1000</f>
        <v>147.59659979452209</v>
      </c>
      <c r="BN9" s="73">
        <f>SUM('Table 2a'!BN17,'Table 2a'!BN78,'Table 2a'!BN129-'Table 1a'!BN90-'Table 1a'!BN15)/1000</f>
        <v>152.93794538980353</v>
      </c>
      <c r="BO9" s="73">
        <f>SUM('Table 2a'!BO17,'Table 2a'!BO78,'Table 2a'!BO129-'Table 1a'!BO90-'Table 1a'!BO15)/1000</f>
        <v>158.52260284456639</v>
      </c>
      <c r="BP9" s="73">
        <f>SUM('Table 2a'!BP17,'Table 2a'!BP78,'Table 2a'!BP129-'Table 1a'!BP90-'Table 1a'!BP15)/1000</f>
        <v>166.10218093256202</v>
      </c>
      <c r="BQ9" s="73">
        <f>SUM('Table 2a'!BQ17,'Table 2a'!BQ78,'Table 2a'!BQ129-'Table 1a'!BQ90-'Table 1a'!BQ15)/1000</f>
        <v>163.74898099476664</v>
      </c>
      <c r="BR9" s="73">
        <f>SUM('Table 2a'!BR17,'Table 2a'!BR78,'Table 2a'!BR129-'Table 1a'!BR90-'Table 1a'!BR15)/1000</f>
        <v>167.77438931287509</v>
      </c>
      <c r="BS9" s="73">
        <f>SUM('Table 2a'!BS17,'Table 2a'!BS78,'Table 2a'!BS129-'Table 1a'!BS90-'Table 1a'!BS15)/1000</f>
        <v>171.22220563292109</v>
      </c>
      <c r="BT9" s="73">
        <f>SUM('Table 2a'!BT17,'Table 2a'!BT78,'Table 2a'!BT129-'Table 1a'!BT90-'Table 1a'!BT15)/1000</f>
        <v>173.3391448287901</v>
      </c>
      <c r="BU9" s="73">
        <f>SUM('Table 2a'!BU17,'Table 2a'!BU78,'Table 2a'!BU129-'Table 1a'!BU90-'Table 1a'!BU15)/1000</f>
        <v>177.51753945483767</v>
      </c>
      <c r="BV9" s="73">
        <f>SUM('Table 2a'!BV17,'Table 2a'!BV78,'Table 2a'!BV129-'Table 1a'!BV90-'Table 1a'!BV15)/1000</f>
        <v>183.30978799196603</v>
      </c>
      <c r="BW9" s="73">
        <f>SUM('Table 2a'!BW17,'Table 2a'!BW78,'Table 2a'!BW129-'Table 1a'!BW90-'Table 1a'!BW15)/1000</f>
        <v>192.06456267876791</v>
      </c>
      <c r="BX9" s="73">
        <f>SUM('Table 2a'!BX17,'Table 2a'!BX78,'Table 2a'!BX129-'Table 1a'!BX90-'Table 1a'!BX15)/1000</f>
        <v>212.77946119303559</v>
      </c>
      <c r="BY9" s="73">
        <f>SUM('Table 2a'!BY17,'Table 2a'!BY78,'Table 2a'!BY129-'Table 1a'!BY90-'Table 1a'!BY15)/1000</f>
        <v>217.04756413862643</v>
      </c>
      <c r="BZ9" s="73">
        <f>SUM('Table 2a'!BZ17,'Table 2a'!BZ78,'Table 2a'!BZ129-'Table 1a'!BZ90-'Table 1a'!BZ15)/1000</f>
        <v>224.34617106007326</v>
      </c>
      <c r="CA9" s="73">
        <f>SUM('Table 2a'!CA17,'Table 2a'!CA78,'Table 2a'!CA129-'Table 1a'!CA90-'Table 1a'!CA15)/1000</f>
        <v>256.72815157125063</v>
      </c>
      <c r="CB9" s="73">
        <f>SUM('Table 2a'!CB17,'Table 2a'!CB78,'Table 2a'!CB129-'Table 1a'!CB90-'Table 1a'!CB15)/1000</f>
        <v>288.49012128130221</v>
      </c>
      <c r="CC9" s="73">
        <f>SUM('Table 2a'!CC17,'Table 2a'!CC78,'Table 2a'!CC129-'Table 1a'!CC90-'Table 1a'!CC15)/1000</f>
        <v>308.31105801383035</v>
      </c>
      <c r="CD9" s="73">
        <f>SUM('Table 2a'!CD17,'Table 2a'!CD78,'Table 2a'!CD129-'Table 1a'!CD90-'Table 1a'!CD15)/1000</f>
        <v>328.15613356832858</v>
      </c>
      <c r="CE9" s="73">
        <f>SUM('Table 2a'!CE17,'Table 2a'!CE78,'Table 2a'!CE129-'Table 1a'!CE90-'Table 1a'!CE15)/1000</f>
        <v>337.95811626505116</v>
      </c>
      <c r="CF9" s="73">
        <f>SUM('Table 2a'!CF17,'Table 2a'!CF78,'Table 2a'!CF129-'Table 1a'!CF90-'Table 1a'!CF15)/1000</f>
        <v>348.30451370410623</v>
      </c>
      <c r="CG9" s="73">
        <f>SUM('Table 2a'!CG17,'Table 2a'!CG78,'Table 2a'!CG129-'Table 1a'!CG90-'Table 1a'!CG15)/1000</f>
        <v>363.89087282341274</v>
      </c>
      <c r="CH9" s="75">
        <f>SUM('Table 2a'!CH17,'Table 2a'!CH78,'Table 2a'!CH129-'Table 1a'!CH90-'Table 1a'!CH15)/1000</f>
        <v>380.33919253382578</v>
      </c>
    </row>
    <row r="10" spans="1:88" x14ac:dyDescent="0.25">
      <c r="A10" s="120"/>
      <c r="B10" s="72" t="s">
        <v>350</v>
      </c>
      <c r="D10" s="104"/>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73">
        <f>('Non-DWP Welfare'!AH4+'Table 1a'!AH90)/1000</f>
        <v>0</v>
      </c>
      <c r="AI10" s="73">
        <f>('Non-DWP Welfare'!AI4+'Table 1a'!AI90)/1000</f>
        <v>0</v>
      </c>
      <c r="AJ10" s="73">
        <f>('Non-DWP Welfare'!AJ4+'Table 1a'!AJ90)/1000</f>
        <v>0</v>
      </c>
      <c r="AK10" s="73">
        <f>('Non-DWP Welfare'!AK4+'Table 1a'!AK90)/1000</f>
        <v>0</v>
      </c>
      <c r="AL10" s="73">
        <f>('Non-DWP Welfare'!AL4+'Table 1a'!AL90)/1000</f>
        <v>0</v>
      </c>
      <c r="AM10" s="73">
        <f>('Non-DWP Welfare'!AM4+'Table 1a'!AM90)/1000</f>
        <v>0</v>
      </c>
      <c r="AN10" s="73">
        <f>('Non-DWP Welfare'!AN4+'Table 1a'!AN90)/1000</f>
        <v>0</v>
      </c>
      <c r="AO10" s="73">
        <f>('Non-DWP Welfare'!AO4+'Table 1a'!AO90)/1000</f>
        <v>0</v>
      </c>
      <c r="AP10" s="73">
        <f>('Non-DWP Welfare'!AP4+'Table 1a'!AP90)/1000</f>
        <v>0</v>
      </c>
      <c r="AQ10" s="73">
        <f>('Non-DWP Welfare'!AQ4+'Table 1a'!AQ90)/1000</f>
        <v>0</v>
      </c>
      <c r="AR10" s="73">
        <f>('Non-DWP Welfare'!AR4+'Table 1a'!AR90)/1000</f>
        <v>0</v>
      </c>
      <c r="AS10" s="73">
        <f>('Non-DWP Welfare'!AS4+'Table 1a'!AS90)/1000</f>
        <v>0</v>
      </c>
      <c r="AT10" s="73">
        <f>('Non-DWP Welfare'!AT4+'Table 1a'!AT90)/1000</f>
        <v>0</v>
      </c>
      <c r="AU10" s="73">
        <f>('Non-DWP Welfare'!AU4+'Table 1a'!AU90)/1000</f>
        <v>3.9801589999999996</v>
      </c>
      <c r="AV10" s="73">
        <f>('Non-DWP Welfare'!AV4+'Table 1a'!AV90)/1000</f>
        <v>4.5024279999999992</v>
      </c>
      <c r="AW10" s="73">
        <f>('Non-DWP Welfare'!AW4+'Table 1a'!AW90)/1000</f>
        <v>4.9411750000000021</v>
      </c>
      <c r="AX10" s="73">
        <f>('Non-DWP Welfare'!AX4+'Table 1a'!AX90)/1000</f>
        <v>5.1719954022248151</v>
      </c>
      <c r="AY10" s="73">
        <f>('Non-DWP Welfare'!AY4+'Table 1a'!AY90)/1000</f>
        <v>5.411192292902526</v>
      </c>
      <c r="AZ10" s="73">
        <f>('Non-DWP Welfare'!AZ4+'Table 1a'!AZ90)/1000</f>
        <v>5.5418748089194496</v>
      </c>
      <c r="BA10" s="73">
        <f>('Non-DWP Welfare'!BA4+'Table 1a'!BA90)/1000</f>
        <v>5.4205197031605667</v>
      </c>
      <c r="BB10" s="73">
        <f>('Non-DWP Welfare'!BB4+'Table 1a'!BB90)/1000</f>
        <v>5.3167638360770972</v>
      </c>
      <c r="BC10" s="73">
        <f>('Non-DWP Welfare'!BC4+'Table 1a'!BC90)/1000</f>
        <v>6.3573302516654238</v>
      </c>
      <c r="BD10" s="73">
        <f>('Non-DWP Welfare'!BD4+'Table 1a'!BD90)/1000</f>
        <v>9.5565503977951956</v>
      </c>
      <c r="BE10" s="73">
        <f>('Non-DWP Welfare'!BE4+'Table 1a'!BE90)/1000</f>
        <v>10.725751917842073</v>
      </c>
      <c r="BF10" s="73">
        <f>('Non-DWP Welfare'!BF4+'Table 1a'!BF90)/1000</f>
        <v>11.665568132478386</v>
      </c>
      <c r="BG10" s="73">
        <f>('Non-DWP Welfare'!BG4+'Table 1a'!BG90)/1000</f>
        <v>27.072387943027497</v>
      </c>
      <c r="BH10" s="73">
        <f>('Non-DWP Welfare'!BH4+'Table 1a'!BH90)/1000</f>
        <v>25.106356666777348</v>
      </c>
      <c r="BI10" s="73">
        <f>('Non-DWP Welfare'!BI4+'Table 1a'!BI90)/1000</f>
        <v>27.149423944825088</v>
      </c>
      <c r="BJ10" s="73">
        <f>('Non-DWP Welfare'!BJ4+'Table 1a'!BJ90)/1000</f>
        <v>28.584395180940959</v>
      </c>
      <c r="BK10" s="73">
        <f>('Non-DWP Welfare'!BK4+'Table 1a'!BK90)/1000</f>
        <v>30.289169235006767</v>
      </c>
      <c r="BL10" s="73">
        <f>('Non-DWP Welfare'!BL4+'Table 1a'!BL90)/1000</f>
        <v>34.954083011853982</v>
      </c>
      <c r="BM10" s="73">
        <f>('Non-DWP Welfare'!BM4+'Table 1a'!BM90)/1000</f>
        <v>39.183222822545424</v>
      </c>
      <c r="BN10" s="73">
        <f>('Non-DWP Welfare'!BN4+'Table 1a'!BN90)/1000</f>
        <v>40.670651027684187</v>
      </c>
      <c r="BO10" s="73">
        <f>('Non-DWP Welfare'!BO4+'Table 1a'!BO90)/1000</f>
        <v>41.26109704240249</v>
      </c>
      <c r="BP10" s="73">
        <f>('Non-DWP Welfare'!BP4+'Table 1a'!BP90)/1000</f>
        <v>41.192904026954501</v>
      </c>
      <c r="BQ10" s="73">
        <f>('Non-DWP Welfare'!BQ4+'Table 1a'!BQ90)/1000</f>
        <v>40.264186594914619</v>
      </c>
      <c r="BR10" s="73">
        <f>('Non-DWP Welfare'!BR4+'Table 1a'!BR90)/1000</f>
        <v>40.550692576556116</v>
      </c>
      <c r="BS10" s="73">
        <f>('Non-DWP Welfare'!BS4+'Table 1a'!BS90)/1000</f>
        <v>39.611453607013665</v>
      </c>
      <c r="BT10" s="73">
        <f>('Non-DWP Welfare'!BT4+'Table 1a'!BT90)/1000</f>
        <v>38.446517880770578</v>
      </c>
      <c r="BU10" s="73">
        <f>('Non-DWP Welfare'!BU4+'Table 1a'!BU90)/1000</f>
        <v>36.994342755481085</v>
      </c>
      <c r="BV10" s="73">
        <f>('Non-DWP Welfare'!BV4+'Table 1a'!BV90)/1000</f>
        <v>33.956461965527623</v>
      </c>
      <c r="BW10" s="73">
        <f>('Non-DWP Welfare'!BW4+'Table 1a'!BW90)/1000</f>
        <v>29.17905429167287</v>
      </c>
      <c r="BX10" s="73">
        <f>('Non-DWP Welfare'!BX4+'Table 1a'!BX90)/1000</f>
        <v>26.513308788109306</v>
      </c>
      <c r="BY10" s="73">
        <f>('Non-DWP Welfare'!BY4+'Table 1a'!BY90)/1000</f>
        <v>22.304940132313323</v>
      </c>
      <c r="BZ10" s="73">
        <f>('Non-DWP Welfare'!BZ4+'Table 1a'!BZ90)/1000</f>
        <v>20.90847819064312</v>
      </c>
      <c r="CA10" s="73">
        <f>('Non-DWP Welfare'!CA4+'Table 1a'!CA90)/1000</f>
        <v>20.562936222055033</v>
      </c>
      <c r="CB10" s="73">
        <f>('Non-DWP Welfare'!CB4+'Table 1a'!CB90)/1000</f>
        <v>16.150625013066136</v>
      </c>
      <c r="CC10" s="73">
        <f>('Non-DWP Welfare'!CC4+'Table 1a'!CC90)/1000</f>
        <v>14.351638638542404</v>
      </c>
      <c r="CD10" s="73">
        <f>('Non-DWP Welfare'!CD4+'Table 1a'!CD90)/1000</f>
        <v>14.653248223003359</v>
      </c>
      <c r="CE10" s="73">
        <f>('Non-DWP Welfare'!CE4+'Table 1a'!CE90)/1000</f>
        <v>14.834728958972404</v>
      </c>
      <c r="CF10" s="73">
        <f>('Non-DWP Welfare'!CF4+'Table 1a'!CF90)/1000</f>
        <v>14.951501414413435</v>
      </c>
      <c r="CG10" s="73">
        <f>('Non-DWP Welfare'!CG4+'Table 1a'!CG90)/1000</f>
        <v>15.060075742751073</v>
      </c>
      <c r="CH10" s="75">
        <f>('Non-DWP Welfare'!CH4+'Table 1a'!CH90)/1000</f>
        <v>15.140673637335412</v>
      </c>
    </row>
    <row r="11" spans="1:88" ht="31.2" x14ac:dyDescent="0.3">
      <c r="A11" s="120"/>
      <c r="B11" s="64" t="s">
        <v>351</v>
      </c>
      <c r="D11" s="104"/>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5"/>
    </row>
    <row r="12" spans="1:88" ht="21.75" customHeight="1" x14ac:dyDescent="0.25">
      <c r="A12" s="120"/>
      <c r="B12" s="72" t="s">
        <v>279</v>
      </c>
      <c r="D12" s="104"/>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73">
        <f>'Cost of Living'!AH4</f>
        <v>0</v>
      </c>
      <c r="AI12" s="73">
        <f>'Cost of Living'!AI4/1000</f>
        <v>0</v>
      </c>
      <c r="AJ12" s="73">
        <f>'Cost of Living'!AJ4/1000</f>
        <v>0</v>
      </c>
      <c r="AK12" s="73">
        <f>'Cost of Living'!AK4/1000</f>
        <v>0</v>
      </c>
      <c r="AL12" s="73">
        <f>'Cost of Living'!AL4/1000</f>
        <v>0</v>
      </c>
      <c r="AM12" s="73">
        <f>'Cost of Living'!AM4/1000</f>
        <v>0</v>
      </c>
      <c r="AN12" s="73">
        <f>'Cost of Living'!AN4/1000</f>
        <v>0</v>
      </c>
      <c r="AO12" s="73">
        <f>'Cost of Living'!AO4/1000</f>
        <v>0</v>
      </c>
      <c r="AP12" s="73">
        <f>'Cost of Living'!AP4/1000</f>
        <v>0</v>
      </c>
      <c r="AQ12" s="73">
        <f>'Cost of Living'!AQ4/1000</f>
        <v>0</v>
      </c>
      <c r="AR12" s="73">
        <f>'Cost of Living'!AR4/1000</f>
        <v>0</v>
      </c>
      <c r="AS12" s="73">
        <f>'Cost of Living'!AS4/1000</f>
        <v>0</v>
      </c>
      <c r="AT12" s="73">
        <f>'Cost of Living'!AT4/1000</f>
        <v>0</v>
      </c>
      <c r="AU12" s="73">
        <f>'Cost of Living'!AU4/1000</f>
        <v>0</v>
      </c>
      <c r="AV12" s="73">
        <f>'Cost of Living'!AV4/1000</f>
        <v>0</v>
      </c>
      <c r="AW12" s="73">
        <f>'Cost of Living'!AW4/1000</f>
        <v>0</v>
      </c>
      <c r="AX12" s="73">
        <f>'Cost of Living'!AX4/1000</f>
        <v>0</v>
      </c>
      <c r="AY12" s="73">
        <f>'Cost of Living'!AY4/1000</f>
        <v>0</v>
      </c>
      <c r="AZ12" s="73">
        <f>'Cost of Living'!AZ4/1000</f>
        <v>0</v>
      </c>
      <c r="BA12" s="73">
        <f>'Cost of Living'!BA4/1000</f>
        <v>0</v>
      </c>
      <c r="BB12" s="73">
        <f>'Cost of Living'!BB4/1000</f>
        <v>0</v>
      </c>
      <c r="BC12" s="73">
        <f>'Cost of Living'!BC4/1000</f>
        <v>0</v>
      </c>
      <c r="BD12" s="73">
        <f>'Cost of Living'!BD4/1000</f>
        <v>0</v>
      </c>
      <c r="BE12" s="73">
        <f>'Cost of Living'!BE4/1000</f>
        <v>0</v>
      </c>
      <c r="BF12" s="73">
        <f>'Cost of Living'!BF4/1000</f>
        <v>0</v>
      </c>
      <c r="BG12" s="73">
        <f>'Cost of Living'!BG4/1000</f>
        <v>0</v>
      </c>
      <c r="BH12" s="73">
        <f>'Cost of Living'!BH4/1000</f>
        <v>0</v>
      </c>
      <c r="BI12" s="73">
        <f>'Cost of Living'!BI4/1000</f>
        <v>0</v>
      </c>
      <c r="BJ12" s="73">
        <f>'Cost of Living'!BJ4/1000</f>
        <v>0</v>
      </c>
      <c r="BK12" s="73">
        <f>'Cost of Living'!BK4/1000</f>
        <v>0</v>
      </c>
      <c r="BL12" s="73">
        <f>'Cost of Living'!BL4/1000</f>
        <v>0</v>
      </c>
      <c r="BM12" s="73">
        <f>'Cost of Living'!BM4/1000</f>
        <v>0</v>
      </c>
      <c r="BN12" s="73">
        <f>'Cost of Living'!BN4/1000</f>
        <v>0</v>
      </c>
      <c r="BO12" s="73">
        <f>'Cost of Living'!BO4/1000</f>
        <v>0</v>
      </c>
      <c r="BP12" s="73">
        <f>'Cost of Living'!BP4/1000</f>
        <v>0</v>
      </c>
      <c r="BQ12" s="73">
        <f>'Cost of Living'!BQ4/1000</f>
        <v>0</v>
      </c>
      <c r="BR12" s="73">
        <f>'Cost of Living'!BR4/1000</f>
        <v>0</v>
      </c>
      <c r="BS12" s="73">
        <f>'Cost of Living'!BS4/1000</f>
        <v>0</v>
      </c>
      <c r="BT12" s="73">
        <f>'Cost of Living'!BT4/1000</f>
        <v>0</v>
      </c>
      <c r="BU12" s="73">
        <f>'Cost of Living'!BU4/1000</f>
        <v>0</v>
      </c>
      <c r="BV12" s="73">
        <f>'Cost of Living'!BV4/1000</f>
        <v>0</v>
      </c>
      <c r="BW12" s="73">
        <f>'Cost of Living'!BW4/1000</f>
        <v>0</v>
      </c>
      <c r="BX12" s="73">
        <f>'Cost of Living'!BX4/1000</f>
        <v>0</v>
      </c>
      <c r="BY12" s="73">
        <f>'Cost of Living'!BY4/1000</f>
        <v>0</v>
      </c>
      <c r="BZ12" s="73">
        <f>'Cost of Living'!BZ4/1000</f>
        <v>7.9854546142966667</v>
      </c>
      <c r="CA12" s="73">
        <f>'Cost of Living'!CA4/1000</f>
        <v>10.13053277618314</v>
      </c>
      <c r="CB12" s="73">
        <f>'Cost of Living'!CB4/1000</f>
        <v>-3.9066599799999959E-3</v>
      </c>
      <c r="CC12" s="73">
        <f>'Cost of Living'!CC4/1000</f>
        <v>-4.2882854622108876E-2</v>
      </c>
      <c r="CD12" s="73">
        <f>'Cost of Living'!CD4/1000</f>
        <v>-6.2860612589489594E-3</v>
      </c>
      <c r="CE12" s="73">
        <f>'Cost of Living'!CE4/1000</f>
        <v>0</v>
      </c>
      <c r="CF12" s="73">
        <f>'Cost of Living'!CF4/1000</f>
        <v>0</v>
      </c>
      <c r="CG12" s="73">
        <f>'Cost of Living'!CG4/1000</f>
        <v>0</v>
      </c>
      <c r="CH12" s="75">
        <f>'Cost of Living'!CH4/1000</f>
        <v>0</v>
      </c>
    </row>
    <row r="13" spans="1:88" ht="16.2" thickBot="1" x14ac:dyDescent="0.35">
      <c r="A13" s="120"/>
      <c r="B13" s="92" t="s">
        <v>280</v>
      </c>
      <c r="C13" s="137"/>
      <c r="D13" s="147"/>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9">
        <f>AH8+AH12</f>
        <v>15.872999999999999</v>
      </c>
      <c r="AI13" s="149">
        <f t="shared" ref="AI13:CG13" si="1">AI8+AI12</f>
        <v>18.777059999999999</v>
      </c>
      <c r="AJ13" s="149">
        <f t="shared" si="1"/>
        <v>22.658060000000006</v>
      </c>
      <c r="AK13" s="149">
        <f t="shared" si="1"/>
        <v>27.698309999999996</v>
      </c>
      <c r="AL13" s="149">
        <f t="shared" si="1"/>
        <v>31.628059999999998</v>
      </c>
      <c r="AM13" s="149">
        <f t="shared" si="1"/>
        <v>35.332059999999998</v>
      </c>
      <c r="AN13" s="149">
        <f t="shared" si="1"/>
        <v>38.251059999999995</v>
      </c>
      <c r="AO13" s="149">
        <f t="shared" si="1"/>
        <v>41.768059999999998</v>
      </c>
      <c r="AP13" s="149">
        <f t="shared" si="1"/>
        <v>44.917658000000003</v>
      </c>
      <c r="AQ13" s="149">
        <f t="shared" si="1"/>
        <v>46.700744000000014</v>
      </c>
      <c r="AR13" s="149">
        <f t="shared" si="1"/>
        <v>47.317750509999989</v>
      </c>
      <c r="AS13" s="149">
        <f t="shared" si="1"/>
        <v>50.314249481000019</v>
      </c>
      <c r="AT13" s="149">
        <f t="shared" si="1"/>
        <v>56.478799715685049</v>
      </c>
      <c r="AU13" s="149">
        <f t="shared" si="1"/>
        <v>66.302888468443314</v>
      </c>
      <c r="AV13" s="149">
        <f t="shared" si="1"/>
        <v>75.257452000000029</v>
      </c>
      <c r="AW13" s="149">
        <f t="shared" si="1"/>
        <v>82.437565999999975</v>
      </c>
      <c r="AX13" s="149">
        <f t="shared" si="1"/>
        <v>84.862667213999956</v>
      </c>
      <c r="AY13" s="149">
        <f t="shared" si="1"/>
        <v>88.710819153041328</v>
      </c>
      <c r="AZ13" s="149">
        <f t="shared" si="1"/>
        <v>92.217949756999985</v>
      </c>
      <c r="BA13" s="149">
        <f t="shared" si="1"/>
        <v>93.34739375700002</v>
      </c>
      <c r="BB13" s="149">
        <f t="shared" si="1"/>
        <v>95.565317560038423</v>
      </c>
      <c r="BC13" s="149">
        <f t="shared" si="1"/>
        <v>100.1037786478629</v>
      </c>
      <c r="BD13" s="149">
        <f t="shared" si="1"/>
        <v>105.67223632277438</v>
      </c>
      <c r="BE13" s="149">
        <f t="shared" si="1"/>
        <v>112.16291500158964</v>
      </c>
      <c r="BF13" s="149">
        <f t="shared" si="1"/>
        <v>116.69564469762189</v>
      </c>
      <c r="BG13" s="149">
        <f t="shared" si="1"/>
        <v>127.80093583048341</v>
      </c>
      <c r="BH13" s="149">
        <f t="shared" si="1"/>
        <v>135.7380458459495</v>
      </c>
      <c r="BI13" s="149">
        <f t="shared" si="1"/>
        <v>142.4274485055688</v>
      </c>
      <c r="BJ13" s="149">
        <f t="shared" si="1"/>
        <v>147.31936243838138</v>
      </c>
      <c r="BK13" s="149">
        <f t="shared" si="1"/>
        <v>156.09443872586417</v>
      </c>
      <c r="BL13" s="149">
        <f t="shared" si="1"/>
        <v>170.25704001830755</v>
      </c>
      <c r="BM13" s="149">
        <f t="shared" si="1"/>
        <v>186.77982261706751</v>
      </c>
      <c r="BN13" s="149">
        <f t="shared" si="1"/>
        <v>193.60859641748772</v>
      </c>
      <c r="BO13" s="149">
        <f t="shared" si="1"/>
        <v>199.78369988696889</v>
      </c>
      <c r="BP13" s="149">
        <f t="shared" si="1"/>
        <v>207.29508495951652</v>
      </c>
      <c r="BQ13" s="149">
        <f t="shared" si="1"/>
        <v>204.01316758968125</v>
      </c>
      <c r="BR13" s="149">
        <f t="shared" si="1"/>
        <v>208.3250818894312</v>
      </c>
      <c r="BS13" s="149">
        <f t="shared" si="1"/>
        <v>210.83365923993475</v>
      </c>
      <c r="BT13" s="149">
        <f t="shared" si="1"/>
        <v>211.78566270956068</v>
      </c>
      <c r="BU13" s="149">
        <f>BU8+BU12</f>
        <v>214.51188221031876</v>
      </c>
      <c r="BV13" s="149">
        <f t="shared" si="1"/>
        <v>217.26624995749364</v>
      </c>
      <c r="BW13" s="149">
        <f t="shared" si="1"/>
        <v>221.24361697044077</v>
      </c>
      <c r="BX13" s="149">
        <f t="shared" si="1"/>
        <v>239.29276998114489</v>
      </c>
      <c r="BY13" s="149">
        <f t="shared" si="1"/>
        <v>239.35250427093976</v>
      </c>
      <c r="BZ13" s="149">
        <f t="shared" si="1"/>
        <v>253.24010386501303</v>
      </c>
      <c r="CA13" s="149">
        <f t="shared" si="1"/>
        <v>287.42162056948882</v>
      </c>
      <c r="CB13" s="149">
        <f t="shared" si="1"/>
        <v>304.63683963438837</v>
      </c>
      <c r="CC13" s="149">
        <f t="shared" si="1"/>
        <v>322.61981379775062</v>
      </c>
      <c r="CD13" s="149">
        <f t="shared" si="1"/>
        <v>342.80309573007298</v>
      </c>
      <c r="CE13" s="149">
        <f t="shared" si="1"/>
        <v>352.79284522402355</v>
      </c>
      <c r="CF13" s="149">
        <f t="shared" si="1"/>
        <v>363.25601511851966</v>
      </c>
      <c r="CG13" s="149">
        <f t="shared" si="1"/>
        <v>378.95094856616379</v>
      </c>
      <c r="CH13" s="150">
        <f>CH8+CH12</f>
        <v>395.47986617116118</v>
      </c>
    </row>
    <row r="14" spans="1:88" ht="39" customHeight="1" x14ac:dyDescent="0.3">
      <c r="A14" s="120"/>
      <c r="B14" s="64" t="s">
        <v>352</v>
      </c>
      <c r="D14" s="104"/>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70"/>
    </row>
    <row r="15" spans="1:88" ht="24" customHeight="1" x14ac:dyDescent="0.25">
      <c r="A15" s="120"/>
      <c r="B15" s="72" t="s">
        <v>347</v>
      </c>
      <c r="D15" s="104"/>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v>42.449303650345783</v>
      </c>
      <c r="AI15" s="69">
        <v>44.539684288334897</v>
      </c>
      <c r="AJ15" s="69">
        <v>45.601131499156644</v>
      </c>
      <c r="AK15" s="69">
        <v>52.532752381868676</v>
      </c>
      <c r="AL15" s="69">
        <v>56.998726919436955</v>
      </c>
      <c r="AM15" s="69">
        <v>62.73853945979242</v>
      </c>
      <c r="AN15" s="69">
        <v>65.303338706926709</v>
      </c>
      <c r="AO15" s="69">
        <v>67.263177312517968</v>
      </c>
      <c r="AP15" s="69">
        <v>69.334318047758998</v>
      </c>
      <c r="AQ15" s="69">
        <v>66.761841158781834</v>
      </c>
      <c r="AR15" s="69">
        <v>60.840406187831178</v>
      </c>
      <c r="AS15" s="69">
        <v>57.921527682132037</v>
      </c>
      <c r="AT15" s="69">
        <v>60.433639062950924</v>
      </c>
      <c r="AU15" s="69">
        <v>70.900079708597019</v>
      </c>
      <c r="AV15" s="69">
        <v>81.867903828289869</v>
      </c>
      <c r="AW15" s="69">
        <v>88.806211100654778</v>
      </c>
      <c r="AX15" s="69">
        <v>90.269904233820981</v>
      </c>
      <c r="AY15" s="69">
        <v>91.889369119648649</v>
      </c>
      <c r="AZ15" s="69">
        <v>91.101401617775466</v>
      </c>
      <c r="BA15" s="69">
        <v>89.458368589896452</v>
      </c>
      <c r="BB15" s="69">
        <v>88.571996438150933</v>
      </c>
      <c r="BC15" s="69">
        <v>90.263319110740696</v>
      </c>
      <c r="BD15" s="69">
        <v>94.129385570589108</v>
      </c>
      <c r="BE15" s="69">
        <v>96.686629555326206</v>
      </c>
      <c r="BF15" s="69">
        <v>99.279046809972897</v>
      </c>
      <c r="BG15" s="69">
        <v>111.56597551546872</v>
      </c>
      <c r="BH15" s="69">
        <v>113.92084666548728</v>
      </c>
      <c r="BI15" s="69">
        <v>115.06772719034267</v>
      </c>
      <c r="BJ15" s="69">
        <v>115.61009808129511</v>
      </c>
      <c r="BK15" s="69">
        <v>119.08052964086804</v>
      </c>
      <c r="BL15" s="69">
        <v>125.83312987724051</v>
      </c>
      <c r="BM15" s="69">
        <v>140.24289584473971</v>
      </c>
      <c r="BN15" s="69">
        <v>142.64095019659612</v>
      </c>
      <c r="BO15" s="69">
        <v>143.11343904291897</v>
      </c>
      <c r="BP15" s="69">
        <v>143.39038942647571</v>
      </c>
      <c r="BQ15" s="69">
        <v>134.55408191099247</v>
      </c>
      <c r="BR15" s="69">
        <v>133.93615757797249</v>
      </c>
      <c r="BS15" s="69">
        <v>133.58507251011608</v>
      </c>
      <c r="BT15" s="69">
        <v>130.17815819071222</v>
      </c>
      <c r="BU15" s="69">
        <v>130.04600976791309</v>
      </c>
      <c r="BV15" s="69">
        <v>127.84489703628823</v>
      </c>
      <c r="BW15" s="69">
        <v>126.82354907512112</v>
      </c>
      <c r="BX15" s="69">
        <v>140.41310678964572</v>
      </c>
      <c r="BY15" s="69">
        <v>136.39014889534397</v>
      </c>
      <c r="BZ15" s="69">
        <v>129.21640417679924</v>
      </c>
      <c r="CA15" s="69">
        <v>138.46757563547737</v>
      </c>
      <c r="CB15" s="69">
        <v>147.12926561979171</v>
      </c>
      <c r="CC15" s="69">
        <v>147.91572697686726</v>
      </c>
      <c r="CD15" s="69">
        <v>156.00622460299221</v>
      </c>
      <c r="CE15" s="69">
        <v>157.86493421250972</v>
      </c>
      <c r="CF15" s="69">
        <v>159.5200960853804</v>
      </c>
      <c r="CG15" s="69">
        <v>162.25868366113247</v>
      </c>
      <c r="CH15" s="70">
        <v>164.9629714712222</v>
      </c>
    </row>
    <row r="16" spans="1:88" x14ac:dyDescent="0.25">
      <c r="A16" s="120"/>
      <c r="B16" s="72" t="s">
        <v>348</v>
      </c>
      <c r="D16" s="104"/>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v>60.729444299599685</v>
      </c>
      <c r="AI16" s="69">
        <v>59.8931015473608</v>
      </c>
      <c r="AJ16" s="69">
        <v>60.220557752509691</v>
      </c>
      <c r="AK16" s="69">
        <v>64.501687747245754</v>
      </c>
      <c r="AL16" s="69">
        <v>67.467785273615704</v>
      </c>
      <c r="AM16" s="69">
        <v>69.989424535946782</v>
      </c>
      <c r="AN16" s="69">
        <v>70.452036395286711</v>
      </c>
      <c r="AO16" s="69">
        <v>73.3180267942125</v>
      </c>
      <c r="AP16" s="69">
        <v>75.946098040938821</v>
      </c>
      <c r="AQ16" s="69">
        <v>75.97645343416707</v>
      </c>
      <c r="AR16" s="69">
        <v>74.563803900151569</v>
      </c>
      <c r="AS16" s="69">
        <v>75.287366303696686</v>
      </c>
      <c r="AT16" s="69">
        <v>77.52213287866546</v>
      </c>
      <c r="AU16" s="69">
        <v>81.864327948937628</v>
      </c>
      <c r="AV16" s="69">
        <v>86.901510801122754</v>
      </c>
      <c r="AW16" s="69">
        <v>90.94982975034462</v>
      </c>
      <c r="AX16" s="69">
        <v>91.754416611560487</v>
      </c>
      <c r="AY16" s="69">
        <v>92.551483352023226</v>
      </c>
      <c r="AZ16" s="69">
        <v>94.357574629704104</v>
      </c>
      <c r="BA16" s="69">
        <v>97.787144127806044</v>
      </c>
      <c r="BB16" s="69">
        <v>100.46618745802687</v>
      </c>
      <c r="BC16" s="69">
        <v>105.33379400610512</v>
      </c>
      <c r="BD16" s="69">
        <v>110.52400461983235</v>
      </c>
      <c r="BE16" s="69">
        <v>116.26796095172878</v>
      </c>
      <c r="BF16" s="69">
        <v>117.81752902327631</v>
      </c>
      <c r="BG16" s="69">
        <v>120.49744328328892</v>
      </c>
      <c r="BH16" s="69">
        <v>125.41996960965032</v>
      </c>
      <c r="BI16" s="69">
        <v>129.35447552553353</v>
      </c>
      <c r="BJ16" s="69">
        <v>129.83019488924265</v>
      </c>
      <c r="BK16" s="69">
        <v>135.99013227735608</v>
      </c>
      <c r="BL16" s="69">
        <v>142.38347306142157</v>
      </c>
      <c r="BM16" s="69">
        <v>150.24594214470432</v>
      </c>
      <c r="BN16" s="69">
        <v>153.43077604313714</v>
      </c>
      <c r="BO16" s="69">
        <v>156.01570466102382</v>
      </c>
      <c r="BP16" s="69">
        <v>161.69554059058922</v>
      </c>
      <c r="BQ16" s="69">
        <v>159.58292787082306</v>
      </c>
      <c r="BR16" s="69">
        <v>162.23067887297518</v>
      </c>
      <c r="BS16" s="69">
        <v>164.08181795234191</v>
      </c>
      <c r="BT16" s="69">
        <v>162.95633274910688</v>
      </c>
      <c r="BU16" s="69">
        <v>163.14936704974946</v>
      </c>
      <c r="BV16" s="69">
        <v>162.49722770971275</v>
      </c>
      <c r="BW16" s="69">
        <v>161.23314689870261</v>
      </c>
      <c r="BX16" s="69">
        <v>155.67034351758247</v>
      </c>
      <c r="BY16" s="69">
        <v>159.06078632860039</v>
      </c>
      <c r="BZ16" s="69">
        <v>153.63821455911193</v>
      </c>
      <c r="CA16" s="69">
        <v>165.30322259489941</v>
      </c>
      <c r="CB16" s="69">
        <v>173.68648978315571</v>
      </c>
      <c r="CC16" s="69">
        <v>181.2187506584664</v>
      </c>
      <c r="CD16" s="69">
        <v>186.8031571883397</v>
      </c>
      <c r="CE16" s="69">
        <v>188.20725735727385</v>
      </c>
      <c r="CF16" s="69">
        <v>190.29086452551084</v>
      </c>
      <c r="CG16" s="69">
        <v>195.98727952862336</v>
      </c>
      <c r="CH16" s="70">
        <v>201.5206368231479</v>
      </c>
    </row>
    <row r="17" spans="1:90" ht="24" customHeight="1" x14ac:dyDescent="0.3">
      <c r="A17" s="120"/>
      <c r="B17" s="123" t="s">
        <v>276</v>
      </c>
      <c r="D17" s="104"/>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78">
        <f t="shared" ref="AH17:CD17" si="2">SUM(AH15, AH16)</f>
        <v>103.17874794994546</v>
      </c>
      <c r="AI17" s="78">
        <f t="shared" si="2"/>
        <v>104.4327858356957</v>
      </c>
      <c r="AJ17" s="78">
        <f t="shared" si="2"/>
        <v>105.82168925166633</v>
      </c>
      <c r="AK17" s="78">
        <f t="shared" si="2"/>
        <v>117.03444012911443</v>
      </c>
      <c r="AL17" s="78">
        <f t="shared" si="2"/>
        <v>124.46651219305267</v>
      </c>
      <c r="AM17" s="78">
        <f t="shared" si="2"/>
        <v>132.7279639957392</v>
      </c>
      <c r="AN17" s="78">
        <f t="shared" si="2"/>
        <v>135.75537510221341</v>
      </c>
      <c r="AO17" s="78">
        <f t="shared" si="2"/>
        <v>140.58120410673047</v>
      </c>
      <c r="AP17" s="78">
        <f t="shared" si="2"/>
        <v>145.28041608869782</v>
      </c>
      <c r="AQ17" s="78">
        <f t="shared" si="2"/>
        <v>142.7382945929489</v>
      </c>
      <c r="AR17" s="78">
        <f t="shared" si="2"/>
        <v>135.40421008798273</v>
      </c>
      <c r="AS17" s="78">
        <f t="shared" si="2"/>
        <v>133.20889398582872</v>
      </c>
      <c r="AT17" s="78">
        <f t="shared" si="2"/>
        <v>137.95577194161638</v>
      </c>
      <c r="AU17" s="78">
        <f t="shared" si="2"/>
        <v>152.76440765753466</v>
      </c>
      <c r="AV17" s="78">
        <f t="shared" si="2"/>
        <v>168.76941462941261</v>
      </c>
      <c r="AW17" s="78">
        <f t="shared" si="2"/>
        <v>179.7560408509994</v>
      </c>
      <c r="AX17" s="78">
        <f t="shared" si="2"/>
        <v>182.02432084538145</v>
      </c>
      <c r="AY17" s="78">
        <f t="shared" si="2"/>
        <v>184.44085247167186</v>
      </c>
      <c r="AZ17" s="78">
        <f t="shared" si="2"/>
        <v>185.45897624747957</v>
      </c>
      <c r="BA17" s="78">
        <f t="shared" si="2"/>
        <v>187.2455127177025</v>
      </c>
      <c r="BB17" s="78">
        <f t="shared" si="2"/>
        <v>189.0381838961778</v>
      </c>
      <c r="BC17" s="78">
        <f t="shared" si="2"/>
        <v>195.59711311684583</v>
      </c>
      <c r="BD17" s="78">
        <f t="shared" si="2"/>
        <v>204.65339019042148</v>
      </c>
      <c r="BE17" s="78">
        <f t="shared" si="2"/>
        <v>212.954590507055</v>
      </c>
      <c r="BF17" s="78">
        <f t="shared" si="2"/>
        <v>217.0965758332492</v>
      </c>
      <c r="BG17" s="78">
        <f t="shared" si="2"/>
        <v>232.06341879875765</v>
      </c>
      <c r="BH17" s="78">
        <f t="shared" si="2"/>
        <v>239.3408162751376</v>
      </c>
      <c r="BI17" s="78">
        <f t="shared" si="2"/>
        <v>244.42220271587621</v>
      </c>
      <c r="BJ17" s="78">
        <f t="shared" si="2"/>
        <v>245.44029297053777</v>
      </c>
      <c r="BK17" s="78">
        <f t="shared" si="2"/>
        <v>255.07066191822412</v>
      </c>
      <c r="BL17" s="78">
        <f t="shared" si="2"/>
        <v>268.21660293866205</v>
      </c>
      <c r="BM17" s="78">
        <f t="shared" si="2"/>
        <v>290.48883798944405</v>
      </c>
      <c r="BN17" s="78">
        <f t="shared" si="2"/>
        <v>296.07172623973327</v>
      </c>
      <c r="BO17" s="78">
        <f t="shared" si="2"/>
        <v>299.12914370394276</v>
      </c>
      <c r="BP17" s="78">
        <f t="shared" si="2"/>
        <v>305.08593001706492</v>
      </c>
      <c r="BQ17" s="78">
        <f t="shared" si="2"/>
        <v>294.13700978181555</v>
      </c>
      <c r="BR17" s="78">
        <f t="shared" si="2"/>
        <v>296.1668364509477</v>
      </c>
      <c r="BS17" s="78">
        <f t="shared" si="2"/>
        <v>297.66689046245801</v>
      </c>
      <c r="BT17" s="78">
        <f t="shared" si="2"/>
        <v>293.1344909398191</v>
      </c>
      <c r="BU17" s="78">
        <f>SUM(BU15, BU16)</f>
        <v>293.19537681766258</v>
      </c>
      <c r="BV17" s="78">
        <f t="shared" si="2"/>
        <v>290.34212474600099</v>
      </c>
      <c r="BW17" s="78">
        <f t="shared" si="2"/>
        <v>288.05669597382371</v>
      </c>
      <c r="BX17" s="78">
        <f t="shared" si="2"/>
        <v>296.08345030722819</v>
      </c>
      <c r="BY17" s="78">
        <f t="shared" si="2"/>
        <v>295.45093522394438</v>
      </c>
      <c r="BZ17" s="78">
        <f t="shared" si="2"/>
        <v>282.85461873591117</v>
      </c>
      <c r="CA17" s="78">
        <f t="shared" si="2"/>
        <v>303.77079823037678</v>
      </c>
      <c r="CB17" s="78">
        <f t="shared" si="2"/>
        <v>320.81575540294739</v>
      </c>
      <c r="CC17" s="78">
        <f t="shared" si="2"/>
        <v>329.13447763533367</v>
      </c>
      <c r="CD17" s="78">
        <f t="shared" si="2"/>
        <v>342.80938179133193</v>
      </c>
      <c r="CE17" s="78">
        <f>SUM(CE15, CE16)</f>
        <v>346.07219156978357</v>
      </c>
      <c r="CF17" s="78">
        <f t="shared" ref="CF17:CG17" si="3">SUM(CF15, CF16)</f>
        <v>349.81096061089124</v>
      </c>
      <c r="CG17" s="78">
        <f t="shared" si="3"/>
        <v>358.2459631897558</v>
      </c>
      <c r="CH17" s="146">
        <f>SUM(CH15, CH16)</f>
        <v>366.48360829437013</v>
      </c>
      <c r="CJ17" s="69"/>
    </row>
    <row r="18" spans="1:90" x14ac:dyDescent="0.25">
      <c r="A18" s="120"/>
      <c r="B18" s="72" t="s">
        <v>349</v>
      </c>
      <c r="D18" s="104"/>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v>103.17874794994546</v>
      </c>
      <c r="AI18" s="69">
        <v>104.4327858356957</v>
      </c>
      <c r="AJ18" s="69">
        <v>105.82168925166633</v>
      </c>
      <c r="AK18" s="69">
        <v>117.03444012911443</v>
      </c>
      <c r="AL18" s="69">
        <v>124.46651219305265</v>
      </c>
      <c r="AM18" s="69">
        <v>132.7279639957392</v>
      </c>
      <c r="AN18" s="69">
        <v>135.75537510221341</v>
      </c>
      <c r="AO18" s="69">
        <v>140.58120410673047</v>
      </c>
      <c r="AP18" s="69">
        <v>145.28041608869782</v>
      </c>
      <c r="AQ18" s="69">
        <v>142.7382945929489</v>
      </c>
      <c r="AR18" s="69">
        <v>135.40421008798273</v>
      </c>
      <c r="AS18" s="69">
        <v>133.20889398582872</v>
      </c>
      <c r="AT18" s="69">
        <v>137.9557719416164</v>
      </c>
      <c r="AU18" s="69">
        <v>143.59396808751208</v>
      </c>
      <c r="AV18" s="69">
        <v>158.67244592030625</v>
      </c>
      <c r="AW18" s="69">
        <v>168.98175312940486</v>
      </c>
      <c r="AX18" s="69">
        <v>170.93076249502482</v>
      </c>
      <c r="AY18" s="69">
        <v>173.19030908902894</v>
      </c>
      <c r="AZ18" s="69">
        <v>174.31374442154777</v>
      </c>
      <c r="BA18" s="69">
        <v>176.37249366312821</v>
      </c>
      <c r="BB18" s="69">
        <v>178.52106947184222</v>
      </c>
      <c r="BC18" s="69">
        <v>183.17524991495463</v>
      </c>
      <c r="BD18" s="69">
        <v>186.14540261021637</v>
      </c>
      <c r="BE18" s="69">
        <v>192.5904790044969</v>
      </c>
      <c r="BF18" s="69">
        <v>195.39435289877031</v>
      </c>
      <c r="BG18" s="69">
        <v>182.90485152943481</v>
      </c>
      <c r="BH18" s="69">
        <v>195.07190212603541</v>
      </c>
      <c r="BI18" s="69">
        <v>197.83060767791667</v>
      </c>
      <c r="BJ18" s="69">
        <v>197.81748079246967</v>
      </c>
      <c r="BK18" s="69">
        <v>205.57576313265872</v>
      </c>
      <c r="BL18" s="69">
        <v>213.15124174556627</v>
      </c>
      <c r="BM18" s="69">
        <v>229.54923162875889</v>
      </c>
      <c r="BN18" s="69">
        <v>233.87701960028886</v>
      </c>
      <c r="BO18" s="69">
        <v>237.35034676724544</v>
      </c>
      <c r="BP18" s="69">
        <v>244.46039498510098</v>
      </c>
      <c r="BQ18" s="69">
        <v>236.08591638305657</v>
      </c>
      <c r="BR18" s="69">
        <v>238.51765552962323</v>
      </c>
      <c r="BS18" s="69">
        <v>241.74119878492962</v>
      </c>
      <c r="BT18" s="69">
        <v>239.92031060673477</v>
      </c>
      <c r="BU18" s="69">
        <v>242.63141666518717</v>
      </c>
      <c r="BV18" s="69">
        <v>244.96466129801084</v>
      </c>
      <c r="BW18" s="69">
        <v>250.06589612162693</v>
      </c>
      <c r="BX18" s="69">
        <v>263.2778124868172</v>
      </c>
      <c r="BY18" s="69">
        <v>267.91825725059692</v>
      </c>
      <c r="BZ18" s="69">
        <v>258.74066352637419</v>
      </c>
      <c r="CA18" s="69">
        <v>281.24421939279762</v>
      </c>
      <c r="CB18" s="69">
        <v>303.80760719289185</v>
      </c>
      <c r="CC18" s="69">
        <v>314.49498216369943</v>
      </c>
      <c r="CD18" s="69">
        <v>328.15613356832858</v>
      </c>
      <c r="CE18" s="69">
        <v>331.52006209302135</v>
      </c>
      <c r="CF18" s="69">
        <v>335.41285334033552</v>
      </c>
      <c r="CG18" s="69">
        <v>344.00873443868289</v>
      </c>
      <c r="CH18" s="70">
        <v>352.45303637085118</v>
      </c>
    </row>
    <row r="19" spans="1:90" x14ac:dyDescent="0.25">
      <c r="A19" s="120"/>
      <c r="B19" s="72" t="s">
        <v>350</v>
      </c>
      <c r="D19" s="104"/>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v>0</v>
      </c>
      <c r="AI19" s="69">
        <v>0</v>
      </c>
      <c r="AJ19" s="69">
        <v>0</v>
      </c>
      <c r="AK19" s="69">
        <v>0</v>
      </c>
      <c r="AL19" s="69">
        <v>0</v>
      </c>
      <c r="AM19" s="69">
        <v>0</v>
      </c>
      <c r="AN19" s="69">
        <v>0</v>
      </c>
      <c r="AO19" s="69">
        <v>0</v>
      </c>
      <c r="AP19" s="69">
        <v>0</v>
      </c>
      <c r="AQ19" s="69">
        <v>0</v>
      </c>
      <c r="AR19" s="69">
        <v>0</v>
      </c>
      <c r="AS19" s="69">
        <v>0</v>
      </c>
      <c r="AT19" s="69">
        <v>0</v>
      </c>
      <c r="AU19" s="69">
        <v>9.1704395700225643</v>
      </c>
      <c r="AV19" s="69">
        <v>10.096968709106395</v>
      </c>
      <c r="AW19" s="69">
        <v>10.774287721594515</v>
      </c>
      <c r="AX19" s="69">
        <v>11.093558350356659</v>
      </c>
      <c r="AY19" s="69">
        <v>11.250543382642928</v>
      </c>
      <c r="AZ19" s="69">
        <v>11.145231825931818</v>
      </c>
      <c r="BA19" s="69">
        <v>10.873019054574273</v>
      </c>
      <c r="BB19" s="69">
        <v>10.517114424335576</v>
      </c>
      <c r="BC19" s="69">
        <v>12.421863201891178</v>
      </c>
      <c r="BD19" s="69">
        <v>18.507987580205111</v>
      </c>
      <c r="BE19" s="69">
        <v>20.364111502558103</v>
      </c>
      <c r="BF19" s="69">
        <v>21.702222934478886</v>
      </c>
      <c r="BG19" s="69">
        <v>49.158567269322809</v>
      </c>
      <c r="BH19" s="69">
        <v>44.268914149102173</v>
      </c>
      <c r="BI19" s="69">
        <v>46.591595037959571</v>
      </c>
      <c r="BJ19" s="69">
        <v>47.622812178068102</v>
      </c>
      <c r="BK19" s="69">
        <v>49.49489878556539</v>
      </c>
      <c r="BL19" s="69">
        <v>55.065361193095811</v>
      </c>
      <c r="BM19" s="69">
        <v>60.939606360685097</v>
      </c>
      <c r="BN19" s="69">
        <v>62.194706639444426</v>
      </c>
      <c r="BO19" s="69">
        <v>61.778796936697397</v>
      </c>
      <c r="BP19" s="69">
        <v>60.625535031963956</v>
      </c>
      <c r="BQ19" s="69">
        <v>58.051093398758937</v>
      </c>
      <c r="BR19" s="69">
        <v>57.649180921324465</v>
      </c>
      <c r="BS19" s="69">
        <v>55.925691677528384</v>
      </c>
      <c r="BT19" s="69">
        <v>53.214180333084336</v>
      </c>
      <c r="BU19" s="69">
        <v>50.563960152475332</v>
      </c>
      <c r="BV19" s="69">
        <v>45.377463447990145</v>
      </c>
      <c r="BW19" s="69">
        <v>37.990799852196808</v>
      </c>
      <c r="BX19" s="69">
        <v>32.805637820411008</v>
      </c>
      <c r="BY19" s="69">
        <v>27.532677973347479</v>
      </c>
      <c r="BZ19" s="69">
        <v>24.113955209536964</v>
      </c>
      <c r="CA19" s="69">
        <v>22.526578837579166</v>
      </c>
      <c r="CB19" s="69">
        <v>17.008148210055555</v>
      </c>
      <c r="CC19" s="69">
        <v>14.63949547163431</v>
      </c>
      <c r="CD19" s="69">
        <v>14.653248223003359</v>
      </c>
      <c r="CE19" s="69">
        <v>14.552129476762188</v>
      </c>
      <c r="CF19" s="69">
        <v>14.398107270555737</v>
      </c>
      <c r="CG19" s="69">
        <v>14.2372287510729</v>
      </c>
      <c r="CH19" s="70">
        <v>14.030571923518954</v>
      </c>
    </row>
    <row r="20" spans="1:90" ht="31.2" x14ac:dyDescent="0.3">
      <c r="A20" s="120"/>
      <c r="B20" s="64" t="s">
        <v>353</v>
      </c>
      <c r="D20" s="104"/>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70"/>
    </row>
    <row r="21" spans="1:90" x14ac:dyDescent="0.25">
      <c r="A21" s="120"/>
      <c r="B21" s="72" t="s">
        <v>279</v>
      </c>
      <c r="D21" s="104"/>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v>0</v>
      </c>
      <c r="AI21" s="69">
        <v>0</v>
      </c>
      <c r="AJ21" s="69">
        <v>0</v>
      </c>
      <c r="AK21" s="69">
        <v>0</v>
      </c>
      <c r="AL21" s="69">
        <v>0</v>
      </c>
      <c r="AM21" s="69">
        <v>0</v>
      </c>
      <c r="AN21" s="69">
        <v>0</v>
      </c>
      <c r="AO21" s="69">
        <v>0</v>
      </c>
      <c r="AP21" s="69">
        <v>0</v>
      </c>
      <c r="AQ21" s="69">
        <v>0</v>
      </c>
      <c r="AR21" s="69">
        <v>0</v>
      </c>
      <c r="AS21" s="69">
        <v>0</v>
      </c>
      <c r="AT21" s="69">
        <v>0</v>
      </c>
      <c r="AU21" s="69">
        <v>0</v>
      </c>
      <c r="AV21" s="69">
        <v>0</v>
      </c>
      <c r="AW21" s="69">
        <v>0</v>
      </c>
      <c r="AX21" s="69">
        <v>0</v>
      </c>
      <c r="AY21" s="69">
        <v>0</v>
      </c>
      <c r="AZ21" s="69">
        <v>0</v>
      </c>
      <c r="BA21" s="69">
        <v>0</v>
      </c>
      <c r="BB21" s="69">
        <v>0</v>
      </c>
      <c r="BC21" s="69">
        <v>0</v>
      </c>
      <c r="BD21" s="69">
        <v>0</v>
      </c>
      <c r="BE21" s="69">
        <v>0</v>
      </c>
      <c r="BF21" s="69">
        <v>0</v>
      </c>
      <c r="BG21" s="69">
        <v>0</v>
      </c>
      <c r="BH21" s="69">
        <v>0</v>
      </c>
      <c r="BI21" s="69">
        <v>0</v>
      </c>
      <c r="BJ21" s="69">
        <v>0</v>
      </c>
      <c r="BK21" s="69">
        <v>0</v>
      </c>
      <c r="BL21" s="69">
        <v>0</v>
      </c>
      <c r="BM21" s="69">
        <v>0</v>
      </c>
      <c r="BN21" s="69">
        <v>0</v>
      </c>
      <c r="BO21" s="69">
        <v>0</v>
      </c>
      <c r="BP21" s="69">
        <v>0</v>
      </c>
      <c r="BQ21" s="69">
        <v>0</v>
      </c>
      <c r="BR21" s="69">
        <v>0</v>
      </c>
      <c r="BS21" s="69">
        <v>0</v>
      </c>
      <c r="BT21" s="69">
        <v>0</v>
      </c>
      <c r="BU21" s="69">
        <v>0</v>
      </c>
      <c r="BV21" s="69">
        <v>0</v>
      </c>
      <c r="BW21" s="69">
        <v>0</v>
      </c>
      <c r="BX21" s="69">
        <v>0</v>
      </c>
      <c r="BY21" s="69">
        <v>0</v>
      </c>
      <c r="BZ21" s="69">
        <v>9.2097039842485628</v>
      </c>
      <c r="CA21" s="69">
        <v>11.097940624092574</v>
      </c>
      <c r="CB21" s="69">
        <v>-4.1140854853838416E-3</v>
      </c>
      <c r="CC21" s="69">
        <v>-4.3742974015883875E-2</v>
      </c>
      <c r="CD21" s="69">
        <v>-6.2860612589489594E-3</v>
      </c>
      <c r="CE21" s="69">
        <v>0</v>
      </c>
      <c r="CF21" s="69">
        <v>0</v>
      </c>
      <c r="CG21" s="69">
        <v>0</v>
      </c>
      <c r="CH21" s="70">
        <v>0</v>
      </c>
    </row>
    <row r="22" spans="1:90" ht="16.2" thickBot="1" x14ac:dyDescent="0.35">
      <c r="A22" s="120"/>
      <c r="B22" s="92" t="s">
        <v>280</v>
      </c>
      <c r="C22" s="137"/>
      <c r="D22" s="147"/>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9">
        <f t="shared" ref="AH22:CG22" si="4">AH17+AH21</f>
        <v>103.17874794994546</v>
      </c>
      <c r="AI22" s="149">
        <f t="shared" si="4"/>
        <v>104.4327858356957</v>
      </c>
      <c r="AJ22" s="149">
        <f t="shared" si="4"/>
        <v>105.82168925166633</v>
      </c>
      <c r="AK22" s="149">
        <f t="shared" si="4"/>
        <v>117.03444012911443</v>
      </c>
      <c r="AL22" s="149">
        <f t="shared" si="4"/>
        <v>124.46651219305267</v>
      </c>
      <c r="AM22" s="149">
        <f t="shared" si="4"/>
        <v>132.7279639957392</v>
      </c>
      <c r="AN22" s="149">
        <f t="shared" si="4"/>
        <v>135.75537510221341</v>
      </c>
      <c r="AO22" s="149">
        <f t="shared" si="4"/>
        <v>140.58120410673047</v>
      </c>
      <c r="AP22" s="149">
        <f t="shared" si="4"/>
        <v>145.28041608869782</v>
      </c>
      <c r="AQ22" s="149">
        <f t="shared" si="4"/>
        <v>142.7382945929489</v>
      </c>
      <c r="AR22" s="149">
        <f t="shared" si="4"/>
        <v>135.40421008798273</v>
      </c>
      <c r="AS22" s="149">
        <f t="shared" si="4"/>
        <v>133.20889398582872</v>
      </c>
      <c r="AT22" s="149">
        <f t="shared" si="4"/>
        <v>137.95577194161638</v>
      </c>
      <c r="AU22" s="149">
        <f t="shared" si="4"/>
        <v>152.76440765753466</v>
      </c>
      <c r="AV22" s="149">
        <f t="shared" si="4"/>
        <v>168.76941462941261</v>
      </c>
      <c r="AW22" s="149">
        <f t="shared" si="4"/>
        <v>179.7560408509994</v>
      </c>
      <c r="AX22" s="149">
        <f t="shared" si="4"/>
        <v>182.02432084538145</v>
      </c>
      <c r="AY22" s="149">
        <f t="shared" si="4"/>
        <v>184.44085247167186</v>
      </c>
      <c r="AZ22" s="149">
        <f t="shared" si="4"/>
        <v>185.45897624747957</v>
      </c>
      <c r="BA22" s="149">
        <f t="shared" si="4"/>
        <v>187.2455127177025</v>
      </c>
      <c r="BB22" s="149">
        <f t="shared" si="4"/>
        <v>189.0381838961778</v>
      </c>
      <c r="BC22" s="149">
        <f t="shared" si="4"/>
        <v>195.59711311684583</v>
      </c>
      <c r="BD22" s="149">
        <f t="shared" si="4"/>
        <v>204.65339019042148</v>
      </c>
      <c r="BE22" s="149">
        <f t="shared" si="4"/>
        <v>212.954590507055</v>
      </c>
      <c r="BF22" s="149">
        <f t="shared" si="4"/>
        <v>217.0965758332492</v>
      </c>
      <c r="BG22" s="149">
        <f t="shared" si="4"/>
        <v>232.06341879875765</v>
      </c>
      <c r="BH22" s="149">
        <f t="shared" si="4"/>
        <v>239.3408162751376</v>
      </c>
      <c r="BI22" s="149">
        <f t="shared" si="4"/>
        <v>244.42220271587621</v>
      </c>
      <c r="BJ22" s="149">
        <f t="shared" si="4"/>
        <v>245.44029297053777</v>
      </c>
      <c r="BK22" s="149">
        <f t="shared" si="4"/>
        <v>255.07066191822412</v>
      </c>
      <c r="BL22" s="149">
        <f t="shared" si="4"/>
        <v>268.21660293866205</v>
      </c>
      <c r="BM22" s="149">
        <f t="shared" si="4"/>
        <v>290.48883798944405</v>
      </c>
      <c r="BN22" s="149">
        <f t="shared" si="4"/>
        <v>296.07172623973327</v>
      </c>
      <c r="BO22" s="149">
        <f t="shared" si="4"/>
        <v>299.12914370394276</v>
      </c>
      <c r="BP22" s="149">
        <f t="shared" si="4"/>
        <v>305.08593001706492</v>
      </c>
      <c r="BQ22" s="149">
        <f t="shared" si="4"/>
        <v>294.13700978181555</v>
      </c>
      <c r="BR22" s="149">
        <f t="shared" si="4"/>
        <v>296.1668364509477</v>
      </c>
      <c r="BS22" s="149">
        <f t="shared" si="4"/>
        <v>297.66689046245801</v>
      </c>
      <c r="BT22" s="149">
        <f t="shared" si="4"/>
        <v>293.1344909398191</v>
      </c>
      <c r="BU22" s="149">
        <f t="shared" si="4"/>
        <v>293.19537681766258</v>
      </c>
      <c r="BV22" s="149">
        <f t="shared" si="4"/>
        <v>290.34212474600099</v>
      </c>
      <c r="BW22" s="149">
        <f t="shared" si="4"/>
        <v>288.05669597382371</v>
      </c>
      <c r="BX22" s="149">
        <f t="shared" si="4"/>
        <v>296.08345030722819</v>
      </c>
      <c r="BY22" s="149">
        <f t="shared" si="4"/>
        <v>295.45093522394438</v>
      </c>
      <c r="BZ22" s="149">
        <f t="shared" si="4"/>
        <v>292.06432272015974</v>
      </c>
      <c r="CA22" s="149">
        <f t="shared" si="4"/>
        <v>314.86873885446937</v>
      </c>
      <c r="CB22" s="149">
        <f t="shared" si="4"/>
        <v>320.81164131746198</v>
      </c>
      <c r="CC22" s="149">
        <f t="shared" si="4"/>
        <v>329.09073466131781</v>
      </c>
      <c r="CD22" s="149">
        <f t="shared" si="4"/>
        <v>342.80309573007298</v>
      </c>
      <c r="CE22" s="149">
        <f t="shared" si="4"/>
        <v>346.07219156978357</v>
      </c>
      <c r="CF22" s="149">
        <f t="shared" si="4"/>
        <v>349.81096061089124</v>
      </c>
      <c r="CG22" s="149">
        <f t="shared" si="4"/>
        <v>358.2459631897558</v>
      </c>
      <c r="CH22" s="150">
        <f>CH17+CH21</f>
        <v>366.48360829437013</v>
      </c>
      <c r="CK22" s="151"/>
      <c r="CL22" s="152"/>
    </row>
    <row r="23" spans="1:90" ht="38.25" customHeight="1" x14ac:dyDescent="0.3">
      <c r="A23" s="120"/>
      <c r="B23" s="64" t="s">
        <v>354</v>
      </c>
      <c r="D23" s="104"/>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70"/>
    </row>
    <row r="24" spans="1:90" ht="24" customHeight="1" x14ac:dyDescent="0.25">
      <c r="A24" s="120"/>
      <c r="B24" s="72" t="s">
        <v>347</v>
      </c>
      <c r="D24" s="104"/>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6">
        <v>2153.8030164059965</v>
      </c>
      <c r="AI24" s="66">
        <v>2242.2313878541531</v>
      </c>
      <c r="AJ24" s="66">
        <v>2277.892577009673</v>
      </c>
      <c r="AK24" s="66">
        <v>2604.1120498621262</v>
      </c>
      <c r="AL24" s="66">
        <v>2795.6997704255914</v>
      </c>
      <c r="AM24" s="66">
        <v>3045.1167043533669</v>
      </c>
      <c r="AN24" s="66">
        <v>3136.8689935117068</v>
      </c>
      <c r="AO24" s="66">
        <v>3197.9830415308311</v>
      </c>
      <c r="AP24" s="66">
        <v>3263.0985526995009</v>
      </c>
      <c r="AQ24" s="66">
        <v>3110.6998955727254</v>
      </c>
      <c r="AR24" s="66">
        <v>2806.6801765849141</v>
      </c>
      <c r="AS24" s="66">
        <v>2645.7851124672043</v>
      </c>
      <c r="AT24" s="66">
        <v>2733.687929748538</v>
      </c>
      <c r="AU24" s="66">
        <v>3176.2422591433124</v>
      </c>
      <c r="AV24" s="66">
        <v>3643.9179164236375</v>
      </c>
      <c r="AW24" s="66">
        <v>3929.3045042544481</v>
      </c>
      <c r="AX24" s="66">
        <v>3971.0498079280737</v>
      </c>
      <c r="AY24" s="66">
        <v>4013.5125188752413</v>
      </c>
      <c r="AZ24" s="66">
        <v>3953.3675411289478</v>
      </c>
      <c r="BA24" s="66">
        <v>3858.4588565838453</v>
      </c>
      <c r="BB24" s="66">
        <v>3795.5089320428065</v>
      </c>
      <c r="BC24" s="66">
        <v>3838.8686731059706</v>
      </c>
      <c r="BD24" s="66">
        <v>3969.3592633292196</v>
      </c>
      <c r="BE24" s="66">
        <v>4052.5712365268982</v>
      </c>
      <c r="BF24" s="66">
        <v>4139.2539969522695</v>
      </c>
      <c r="BG24" s="66">
        <v>4627.3397388500489</v>
      </c>
      <c r="BH24" s="66">
        <v>4699.2756794196803</v>
      </c>
      <c r="BI24" s="66">
        <v>4706.9384019206209</v>
      </c>
      <c r="BJ24" s="66">
        <v>4695.2915570637297</v>
      </c>
      <c r="BK24" s="66">
        <v>4799.7954348565108</v>
      </c>
      <c r="BL24" s="66">
        <v>5030.0230855344289</v>
      </c>
      <c r="BM24" s="66">
        <v>5565.0103250451966</v>
      </c>
      <c r="BN24" s="66">
        <v>5615.2190553297778</v>
      </c>
      <c r="BO24" s="66">
        <v>5578.0645046252848</v>
      </c>
      <c r="BP24" s="66">
        <v>5551.59034982496</v>
      </c>
      <c r="BQ24" s="66">
        <v>5173.1601567561256</v>
      </c>
      <c r="BR24" s="66">
        <v>5106.1795801159078</v>
      </c>
      <c r="BS24" s="66">
        <v>5051.7225050311499</v>
      </c>
      <c r="BT24" s="66">
        <v>4880.7150386455605</v>
      </c>
      <c r="BU24" s="66">
        <v>4841.6515347692093</v>
      </c>
      <c r="BV24" s="66">
        <v>4727.9434957057474</v>
      </c>
      <c r="BW24" s="66">
        <v>4654.4156082726022</v>
      </c>
      <c r="BX24" s="66">
        <v>5119.0259967796801</v>
      </c>
      <c r="BY24" s="66">
        <v>4941.8489652942635</v>
      </c>
      <c r="BZ24" s="66">
        <v>4712.5991787006378</v>
      </c>
      <c r="CA24" s="66">
        <v>4979.4519372220375</v>
      </c>
      <c r="CB24" s="66">
        <v>5224.0874560259244</v>
      </c>
      <c r="CC24" s="66">
        <v>5191.181759533928</v>
      </c>
      <c r="CD24" s="66">
        <v>5417.1380502103248</v>
      </c>
      <c r="CE24" s="66">
        <v>5426.2867098986399</v>
      </c>
      <c r="CF24" s="66">
        <v>5434.1150075100213</v>
      </c>
      <c r="CG24" s="66">
        <v>5478.4560024723769</v>
      </c>
      <c r="CH24" s="109">
        <v>5522.0235007814372</v>
      </c>
    </row>
    <row r="25" spans="1:90" x14ac:dyDescent="0.25">
      <c r="A25" s="120"/>
      <c r="B25" s="72" t="s">
        <v>348</v>
      </c>
      <c r="D25" s="104"/>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6">
        <v>3081.3052057232576</v>
      </c>
      <c r="AI25" s="66">
        <v>3015.1581528071283</v>
      </c>
      <c r="AJ25" s="66">
        <v>3008.1701260057789</v>
      </c>
      <c r="AK25" s="66">
        <v>3197.4266468668889</v>
      </c>
      <c r="AL25" s="66">
        <v>3309.1909590747355</v>
      </c>
      <c r="AM25" s="66">
        <v>3397.0501643424154</v>
      </c>
      <c r="AN25" s="66">
        <v>3384.1885097169138</v>
      </c>
      <c r="AO25" s="66">
        <v>3485.8568342230069</v>
      </c>
      <c r="AP25" s="66">
        <v>3574.2704273785216</v>
      </c>
      <c r="AQ25" s="66">
        <v>3540.0453561721683</v>
      </c>
      <c r="AR25" s="66">
        <v>3439.7658301495394</v>
      </c>
      <c r="AS25" s="66">
        <v>3439.0355519686045</v>
      </c>
      <c r="AT25" s="66">
        <v>3506.6781055170518</v>
      </c>
      <c r="AU25" s="66">
        <v>3667.428005955453</v>
      </c>
      <c r="AV25" s="66">
        <v>3867.9623804300863</v>
      </c>
      <c r="AW25" s="66">
        <v>4024.1506902501933</v>
      </c>
      <c r="AX25" s="66">
        <v>4036.3547691166855</v>
      </c>
      <c r="AY25" s="66">
        <v>4042.4321184548253</v>
      </c>
      <c r="AZ25" s="66">
        <v>4094.669963101202</v>
      </c>
      <c r="BA25" s="66">
        <v>4217.6900637397475</v>
      </c>
      <c r="BB25" s="66">
        <v>4305.2017251468487</v>
      </c>
      <c r="BC25" s="66">
        <v>4479.8109133715443</v>
      </c>
      <c r="BD25" s="66">
        <v>4660.7069503176335</v>
      </c>
      <c r="BE25" s="66">
        <v>4873.3128504907354</v>
      </c>
      <c r="BF25" s="66">
        <v>4912.181307039381</v>
      </c>
      <c r="BG25" s="66">
        <v>4997.7836446855017</v>
      </c>
      <c r="BH25" s="66">
        <v>5173.6186146055115</v>
      </c>
      <c r="BI25" s="66">
        <v>5291.3493920347037</v>
      </c>
      <c r="BJ25" s="66">
        <v>5272.8146419073664</v>
      </c>
      <c r="BK25" s="66">
        <v>5481.3731351290007</v>
      </c>
      <c r="BL25" s="66">
        <v>5691.6024992481562</v>
      </c>
      <c r="BM25" s="66">
        <v>5961.9434859436715</v>
      </c>
      <c r="BN25" s="66">
        <v>6039.972505259002</v>
      </c>
      <c r="BO25" s="66">
        <v>6080.9499803353228</v>
      </c>
      <c r="BP25" s="66">
        <v>6260.303820520201</v>
      </c>
      <c r="BQ25" s="66">
        <v>6135.4366395657071</v>
      </c>
      <c r="BR25" s="66">
        <v>6184.8793836516961</v>
      </c>
      <c r="BS25" s="66">
        <v>6205.0032749991551</v>
      </c>
      <c r="BT25" s="66">
        <v>6109.6533776880642</v>
      </c>
      <c r="BU25" s="66">
        <v>6074.0993497821546</v>
      </c>
      <c r="BV25" s="66">
        <v>6009.4515200108435</v>
      </c>
      <c r="BW25" s="66">
        <v>5917.2455034492104</v>
      </c>
      <c r="BX25" s="66">
        <v>5675.2574856700694</v>
      </c>
      <c r="BY25" s="66">
        <v>5763.2782770847152</v>
      </c>
      <c r="BZ25" s="66">
        <v>5603.2771408624567</v>
      </c>
      <c r="CA25" s="66">
        <v>5944.4924069886201</v>
      </c>
      <c r="CB25" s="66">
        <v>6167.0491505212958</v>
      </c>
      <c r="CC25" s="66">
        <v>6359.9692347175578</v>
      </c>
      <c r="CD25" s="66">
        <v>6486.5263759800409</v>
      </c>
      <c r="CE25" s="66">
        <v>6469.2424850313573</v>
      </c>
      <c r="CF25" s="66">
        <v>6482.3333742017712</v>
      </c>
      <c r="CG25" s="66">
        <v>6617.2587113068939</v>
      </c>
      <c r="CH25" s="109">
        <v>6745.7665347886405</v>
      </c>
    </row>
    <row r="26" spans="1:90" ht="24" customHeight="1" x14ac:dyDescent="0.3">
      <c r="A26" s="120"/>
      <c r="B26" s="123" t="s">
        <v>276</v>
      </c>
      <c r="D26" s="104"/>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153">
        <v>5235.1082221292536</v>
      </c>
      <c r="AI26" s="153">
        <v>5257.3895406612819</v>
      </c>
      <c r="AJ26" s="153">
        <v>5286.062703015451</v>
      </c>
      <c r="AK26" s="153">
        <v>5801.538696729016</v>
      </c>
      <c r="AL26" s="153">
        <v>6104.8907295003273</v>
      </c>
      <c r="AM26" s="153">
        <v>6442.1668686957828</v>
      </c>
      <c r="AN26" s="153">
        <v>6521.0575032286197</v>
      </c>
      <c r="AO26" s="153">
        <v>6683.8398757538371</v>
      </c>
      <c r="AP26" s="153">
        <v>6837.3689800780221</v>
      </c>
      <c r="AQ26" s="153">
        <v>6650.7452517448937</v>
      </c>
      <c r="AR26" s="153">
        <v>6246.4460067344535</v>
      </c>
      <c r="AS26" s="153">
        <v>6084.8206644358088</v>
      </c>
      <c r="AT26" s="153">
        <v>6240.3660352655897</v>
      </c>
      <c r="AU26" s="153">
        <v>6843.6702650987663</v>
      </c>
      <c r="AV26" s="153">
        <v>7511.8802968537238</v>
      </c>
      <c r="AW26" s="153">
        <v>7953.4551945046405</v>
      </c>
      <c r="AX26" s="153">
        <v>8007.4045770447583</v>
      </c>
      <c r="AY26" s="153">
        <v>8055.9446373300652</v>
      </c>
      <c r="AZ26" s="153">
        <v>8048.0375042301494</v>
      </c>
      <c r="BA26" s="153">
        <v>8076.1489203235933</v>
      </c>
      <c r="BB26" s="153">
        <v>8100.7106571896556</v>
      </c>
      <c r="BC26" s="153">
        <v>8318.6795864775158</v>
      </c>
      <c r="BD26" s="153">
        <v>8630.0662136468527</v>
      </c>
      <c r="BE26" s="153">
        <v>8925.8840870176355</v>
      </c>
      <c r="BF26" s="153">
        <v>9051.4353039916514</v>
      </c>
      <c r="BG26" s="153">
        <v>9625.1233835355506</v>
      </c>
      <c r="BH26" s="153">
        <v>9872.8942940251909</v>
      </c>
      <c r="BI26" s="153">
        <v>9998.2877939553255</v>
      </c>
      <c r="BJ26" s="153">
        <v>9968.1061989710961</v>
      </c>
      <c r="BK26" s="153">
        <v>10281.168569985512</v>
      </c>
      <c r="BL26" s="153">
        <v>10721.625584782583</v>
      </c>
      <c r="BM26" s="153">
        <v>11526.953810988871</v>
      </c>
      <c r="BN26" s="153">
        <v>11655.191560588781</v>
      </c>
      <c r="BO26" s="153">
        <v>11659.014484960606</v>
      </c>
      <c r="BP26" s="153">
        <v>11811.89417034516</v>
      </c>
      <c r="BQ26" s="153">
        <v>11308.596796321832</v>
      </c>
      <c r="BR26" s="153">
        <v>11291.058963767606</v>
      </c>
      <c r="BS26" s="153">
        <v>11256.725780030307</v>
      </c>
      <c r="BT26" s="153">
        <v>10990.368416333624</v>
      </c>
      <c r="BU26" s="153">
        <v>10915.750884551366</v>
      </c>
      <c r="BV26" s="153">
        <v>10737.395015716593</v>
      </c>
      <c r="BW26" s="153">
        <v>10571.661111721813</v>
      </c>
      <c r="BX26" s="153">
        <v>10794.283482449749</v>
      </c>
      <c r="BY26" s="153">
        <v>10705.12724237898</v>
      </c>
      <c r="BZ26" s="153">
        <v>10315.876319563096</v>
      </c>
      <c r="CA26" s="153">
        <v>10923.944344210657</v>
      </c>
      <c r="CB26" s="153">
        <v>11391.136606547218</v>
      </c>
      <c r="CC26" s="153">
        <v>11551.150994251486</v>
      </c>
      <c r="CD26" s="153">
        <v>11903.664426190368</v>
      </c>
      <c r="CE26" s="153">
        <v>11895.529194929997</v>
      </c>
      <c r="CF26" s="153">
        <v>11916.448381711791</v>
      </c>
      <c r="CG26" s="153">
        <v>12095.714713779269</v>
      </c>
      <c r="CH26" s="154">
        <v>12267.790035570079</v>
      </c>
    </row>
    <row r="27" spans="1:90" ht="14.25" customHeight="1" x14ac:dyDescent="0.25">
      <c r="A27" s="120"/>
      <c r="B27" s="72" t="s">
        <v>349</v>
      </c>
      <c r="D27" s="104"/>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6">
        <v>5235.1082221292536</v>
      </c>
      <c r="AI27" s="66">
        <v>5257.3895406612819</v>
      </c>
      <c r="AJ27" s="66">
        <v>5286.062703015451</v>
      </c>
      <c r="AK27" s="66">
        <v>5801.538696729016</v>
      </c>
      <c r="AL27" s="66">
        <v>6104.8907295003264</v>
      </c>
      <c r="AM27" s="66">
        <v>6442.1668686957828</v>
      </c>
      <c r="AN27" s="66">
        <v>6521.0575032286197</v>
      </c>
      <c r="AO27" s="66">
        <v>6683.8398757538371</v>
      </c>
      <c r="AP27" s="66">
        <v>6837.3689800780221</v>
      </c>
      <c r="AQ27" s="66">
        <v>6650.7452517448937</v>
      </c>
      <c r="AR27" s="66">
        <v>6246.4460067344535</v>
      </c>
      <c r="AS27" s="66">
        <v>6084.8206644358088</v>
      </c>
      <c r="AT27" s="66">
        <v>6240.3660352655907</v>
      </c>
      <c r="AU27" s="66">
        <v>6432.8450894862499</v>
      </c>
      <c r="AV27" s="66">
        <v>7062.466992491487</v>
      </c>
      <c r="AW27" s="66">
        <v>7476.7378934297103</v>
      </c>
      <c r="AX27" s="66">
        <v>7519.3895167616065</v>
      </c>
      <c r="AY27" s="66">
        <v>7564.5472412766521</v>
      </c>
      <c r="AZ27" s="66">
        <v>7564.3874510305404</v>
      </c>
      <c r="BA27" s="66">
        <v>7607.1810939455763</v>
      </c>
      <c r="BB27" s="66">
        <v>7650.0286883717099</v>
      </c>
      <c r="BC27" s="66">
        <v>7790.3819127697288</v>
      </c>
      <c r="BD27" s="66">
        <v>7849.5995028344596</v>
      </c>
      <c r="BE27" s="66">
        <v>8072.3326403259307</v>
      </c>
      <c r="BF27" s="66">
        <v>8146.6017473577522</v>
      </c>
      <c r="BG27" s="66">
        <v>7586.2097203037756</v>
      </c>
      <c r="BH27" s="66">
        <v>8046.7857484483648</v>
      </c>
      <c r="BI27" s="66">
        <v>8092.4209341003616</v>
      </c>
      <c r="BJ27" s="66">
        <v>8033.9932481622409</v>
      </c>
      <c r="BK27" s="66">
        <v>8286.1708154734242</v>
      </c>
      <c r="BL27" s="66">
        <v>8520.4561607622345</v>
      </c>
      <c r="BM27" s="66">
        <v>9108.7953969124319</v>
      </c>
      <c r="BN27" s="66">
        <v>9206.8280199567616</v>
      </c>
      <c r="BO27" s="66">
        <v>9251.0916746667444</v>
      </c>
      <c r="BP27" s="66">
        <v>9464.6787357361118</v>
      </c>
      <c r="BQ27" s="66">
        <v>9076.7239377545102</v>
      </c>
      <c r="BR27" s="66">
        <v>9093.2426626727702</v>
      </c>
      <c r="BS27" s="66">
        <v>9141.8107678352972</v>
      </c>
      <c r="BT27" s="66">
        <v>8995.2314914403978</v>
      </c>
      <c r="BU27" s="66">
        <v>9033.2396432364803</v>
      </c>
      <c r="BV27" s="66">
        <v>9059.2515142231096</v>
      </c>
      <c r="BW27" s="66">
        <v>9177.4013461471495</v>
      </c>
      <c r="BX27" s="66">
        <v>9598.2917642748598</v>
      </c>
      <c r="BY27" s="66">
        <v>9707.5307351798292</v>
      </c>
      <c r="BZ27" s="66">
        <v>9436.4260188086973</v>
      </c>
      <c r="CA27" s="66">
        <v>10113.862878445259</v>
      </c>
      <c r="CB27" s="66">
        <v>10787.23191538951</v>
      </c>
      <c r="CC27" s="66">
        <v>11037.370050099333</v>
      </c>
      <c r="CD27" s="66">
        <v>11394.847110022291</v>
      </c>
      <c r="CE27" s="66">
        <v>11395.329279259164</v>
      </c>
      <c r="CF27" s="66">
        <v>11425.971177154512</v>
      </c>
      <c r="CG27" s="66">
        <v>11615.012975357789</v>
      </c>
      <c r="CH27" s="109">
        <v>11798.126163732079</v>
      </c>
    </row>
    <row r="28" spans="1:90" x14ac:dyDescent="0.25">
      <c r="A28" s="120"/>
      <c r="B28" s="72" t="s">
        <v>350</v>
      </c>
      <c r="D28" s="104"/>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6">
        <v>0</v>
      </c>
      <c r="AI28" s="66">
        <v>0</v>
      </c>
      <c r="AJ28" s="66">
        <v>0</v>
      </c>
      <c r="AK28" s="66">
        <v>0</v>
      </c>
      <c r="AL28" s="66">
        <v>0</v>
      </c>
      <c r="AM28" s="66">
        <v>0</v>
      </c>
      <c r="AN28" s="66">
        <v>0</v>
      </c>
      <c r="AO28" s="66">
        <v>0</v>
      </c>
      <c r="AP28" s="66">
        <v>0</v>
      </c>
      <c r="AQ28" s="66">
        <v>0</v>
      </c>
      <c r="AR28" s="66">
        <v>0</v>
      </c>
      <c r="AS28" s="66">
        <v>0</v>
      </c>
      <c r="AT28" s="66">
        <v>0</v>
      </c>
      <c r="AU28" s="66">
        <v>410.82517561251518</v>
      </c>
      <c r="AV28" s="66">
        <v>449.41330436223774</v>
      </c>
      <c r="AW28" s="66">
        <v>476.71730107493096</v>
      </c>
      <c r="AX28" s="66">
        <v>488.01506028315407</v>
      </c>
      <c r="AY28" s="66">
        <v>491.39739605341458</v>
      </c>
      <c r="AZ28" s="66">
        <v>483.65005319961017</v>
      </c>
      <c r="BA28" s="66">
        <v>468.96782637801482</v>
      </c>
      <c r="BB28" s="66">
        <v>450.68196881794552</v>
      </c>
      <c r="BC28" s="66">
        <v>528.2976737077862</v>
      </c>
      <c r="BD28" s="66">
        <v>780.4667108123939</v>
      </c>
      <c r="BE28" s="66">
        <v>853.55144669170375</v>
      </c>
      <c r="BF28" s="66">
        <v>904.83355663389727</v>
      </c>
      <c r="BG28" s="66">
        <v>2038.9136632317745</v>
      </c>
      <c r="BH28" s="66">
        <v>1826.1085455768261</v>
      </c>
      <c r="BI28" s="66">
        <v>1905.8668598549648</v>
      </c>
      <c r="BJ28" s="66">
        <v>1934.1129508088557</v>
      </c>
      <c r="BK28" s="66">
        <v>1994.9977545120876</v>
      </c>
      <c r="BL28" s="66">
        <v>2201.1694240203515</v>
      </c>
      <c r="BM28" s="66">
        <v>2418.1584140764353</v>
      </c>
      <c r="BN28" s="66">
        <v>2448.3635406320204</v>
      </c>
      <c r="BO28" s="66">
        <v>2407.9228102938637</v>
      </c>
      <c r="BP28" s="66">
        <v>2347.2154346090506</v>
      </c>
      <c r="BQ28" s="66">
        <v>2231.8728585673216</v>
      </c>
      <c r="BR28" s="66">
        <v>2197.8163010948356</v>
      </c>
      <c r="BS28" s="66">
        <v>2114.9150121950097</v>
      </c>
      <c r="BT28" s="66">
        <v>1995.1369248932263</v>
      </c>
      <c r="BU28" s="66">
        <v>1882.5112413148822</v>
      </c>
      <c r="BV28" s="66">
        <v>1678.1435014934809</v>
      </c>
      <c r="BW28" s="66">
        <v>1394.259765574664</v>
      </c>
      <c r="BX28" s="66">
        <v>1195.9917181748895</v>
      </c>
      <c r="BY28" s="66">
        <v>997.59650719915192</v>
      </c>
      <c r="BZ28" s="66">
        <v>879.45030075439752</v>
      </c>
      <c r="CA28" s="66">
        <v>810.08146576539741</v>
      </c>
      <c r="CB28" s="66">
        <v>603.90469115771009</v>
      </c>
      <c r="CC28" s="66">
        <v>513.78094415215719</v>
      </c>
      <c r="CD28" s="66">
        <v>508.81731616807446</v>
      </c>
      <c r="CE28" s="66">
        <v>500.1999156708327</v>
      </c>
      <c r="CF28" s="66">
        <v>490.47720455727995</v>
      </c>
      <c r="CG28" s="66">
        <v>480.70173842148165</v>
      </c>
      <c r="CH28" s="109">
        <v>469.66387183800077</v>
      </c>
    </row>
    <row r="29" spans="1:90" ht="31.2" x14ac:dyDescent="0.3">
      <c r="A29" s="120"/>
      <c r="B29" s="64" t="s">
        <v>355</v>
      </c>
      <c r="D29" s="104"/>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109"/>
    </row>
    <row r="30" spans="1:90" ht="16.2" thickBot="1" x14ac:dyDescent="0.35">
      <c r="A30" s="120"/>
      <c r="B30" s="92" t="s">
        <v>280</v>
      </c>
      <c r="C30" s="137"/>
      <c r="D30" s="155"/>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7">
        <v>5235.1082221292536</v>
      </c>
      <c r="AI30" s="157">
        <v>5257.3895406612819</v>
      </c>
      <c r="AJ30" s="157">
        <v>5286.062703015451</v>
      </c>
      <c r="AK30" s="157">
        <v>5801.538696729016</v>
      </c>
      <c r="AL30" s="157">
        <v>6104.8907295003273</v>
      </c>
      <c r="AM30" s="157">
        <v>6442.1668686957828</v>
      </c>
      <c r="AN30" s="157">
        <v>6521.0575032286197</v>
      </c>
      <c r="AO30" s="157">
        <v>6683.8398757538371</v>
      </c>
      <c r="AP30" s="157">
        <v>6837.3689800780221</v>
      </c>
      <c r="AQ30" s="157">
        <v>6650.7452517448937</v>
      </c>
      <c r="AR30" s="157">
        <v>6246.4460067344535</v>
      </c>
      <c r="AS30" s="157">
        <v>6084.8206644358088</v>
      </c>
      <c r="AT30" s="157">
        <v>6240.3660352655897</v>
      </c>
      <c r="AU30" s="157">
        <v>6843.6702650987663</v>
      </c>
      <c r="AV30" s="157">
        <v>7511.8802968537238</v>
      </c>
      <c r="AW30" s="157">
        <v>7953.4551945046405</v>
      </c>
      <c r="AX30" s="157">
        <v>8007.4045770447583</v>
      </c>
      <c r="AY30" s="157">
        <v>8055.9446373300652</v>
      </c>
      <c r="AZ30" s="157">
        <v>8048.0375042301494</v>
      </c>
      <c r="BA30" s="157">
        <v>8076.1489203235933</v>
      </c>
      <c r="BB30" s="157">
        <v>8100.7106571896556</v>
      </c>
      <c r="BC30" s="157">
        <v>8318.6795864775158</v>
      </c>
      <c r="BD30" s="157">
        <v>8630.0662136468527</v>
      </c>
      <c r="BE30" s="157">
        <v>8925.8840870176355</v>
      </c>
      <c r="BF30" s="157">
        <v>9051.4353039916514</v>
      </c>
      <c r="BG30" s="157">
        <v>9625.1233835355506</v>
      </c>
      <c r="BH30" s="157">
        <v>9872.8942940251909</v>
      </c>
      <c r="BI30" s="157">
        <v>9998.2877939553255</v>
      </c>
      <c r="BJ30" s="157">
        <v>9968.1061989710961</v>
      </c>
      <c r="BK30" s="157">
        <v>10281.168569985512</v>
      </c>
      <c r="BL30" s="157">
        <v>10721.625584782583</v>
      </c>
      <c r="BM30" s="157">
        <v>11526.953810988871</v>
      </c>
      <c r="BN30" s="157">
        <v>11655.191560588781</v>
      </c>
      <c r="BO30" s="157">
        <v>11659.014484960606</v>
      </c>
      <c r="BP30" s="157">
        <v>11811.89417034516</v>
      </c>
      <c r="BQ30" s="157">
        <v>11308.596796321832</v>
      </c>
      <c r="BR30" s="157">
        <v>11291.058963767606</v>
      </c>
      <c r="BS30" s="157">
        <v>11256.725780030307</v>
      </c>
      <c r="BT30" s="157">
        <v>10990.368416333624</v>
      </c>
      <c r="BU30" s="157">
        <v>10915.750884551366</v>
      </c>
      <c r="BV30" s="157">
        <v>10737.395015716593</v>
      </c>
      <c r="BW30" s="157">
        <v>10571.661111721813</v>
      </c>
      <c r="BX30" s="157">
        <v>10794.283482449749</v>
      </c>
      <c r="BY30" s="157">
        <v>10705.12724237898</v>
      </c>
      <c r="BZ30" s="157">
        <v>10651.759706109449</v>
      </c>
      <c r="CA30" s="157">
        <v>11323.038945861603</v>
      </c>
      <c r="CB30" s="157">
        <v>11390.990528591301</v>
      </c>
      <c r="CC30" s="157">
        <v>11549.615811120795</v>
      </c>
      <c r="CD30" s="157">
        <v>11903.446149889414</v>
      </c>
      <c r="CE30" s="157">
        <v>11895.529194929997</v>
      </c>
      <c r="CF30" s="157">
        <v>11916.448381711791</v>
      </c>
      <c r="CG30" s="157">
        <v>12095.714713779269</v>
      </c>
      <c r="CH30" s="158">
        <v>12267.790035570079</v>
      </c>
    </row>
    <row r="31" spans="1:90" ht="39" customHeight="1" x14ac:dyDescent="0.3">
      <c r="A31" s="120"/>
      <c r="B31" s="64" t="s">
        <v>356</v>
      </c>
      <c r="D31" s="120"/>
      <c r="CH31" s="65"/>
    </row>
    <row r="32" spans="1:90" ht="24" customHeight="1" x14ac:dyDescent="0.25">
      <c r="A32" s="120"/>
      <c r="B32" s="72" t="s">
        <v>347</v>
      </c>
      <c r="D32" s="120"/>
      <c r="AH32" s="118">
        <v>3.3952164268536013E-2</v>
      </c>
      <c r="AI32" s="118">
        <v>3.4435662967271678E-2</v>
      </c>
      <c r="AJ32" s="118">
        <v>3.6494039905973934E-2</v>
      </c>
      <c r="AK32" s="118">
        <v>4.1617675773014215E-2</v>
      </c>
      <c r="AL32" s="118">
        <v>4.4170318273794827E-2</v>
      </c>
      <c r="AM32" s="118">
        <v>4.6566903625409585E-2</v>
      </c>
      <c r="AN32" s="118">
        <v>4.7580328839113603E-2</v>
      </c>
      <c r="AO32" s="118">
        <v>4.7071319414672019E-2</v>
      </c>
      <c r="AP32" s="118">
        <v>4.6989220066408974E-2</v>
      </c>
      <c r="AQ32" s="118">
        <v>4.2592828763155073E-2</v>
      </c>
      <c r="AR32" s="118">
        <v>3.7167595145546788E-2</v>
      </c>
      <c r="AS32" s="118">
        <v>3.4637843823610258E-2</v>
      </c>
      <c r="AT32" s="118">
        <v>3.6306251453156933E-2</v>
      </c>
      <c r="AU32" s="118">
        <v>4.2942753178238265E-2</v>
      </c>
      <c r="AV32" s="118">
        <v>4.9252753015998803E-2</v>
      </c>
      <c r="AW32" s="118">
        <v>5.1999747993835894E-2</v>
      </c>
      <c r="AX32" s="118">
        <v>5.1094833888066279E-2</v>
      </c>
      <c r="AY32" s="118">
        <v>5.1018060445086236E-2</v>
      </c>
      <c r="AZ32" s="118">
        <v>4.8890212833019447E-2</v>
      </c>
      <c r="BA32" s="118">
        <v>4.5958551763045648E-2</v>
      </c>
      <c r="BB32" s="118">
        <v>4.4153717905498525E-2</v>
      </c>
      <c r="BC32" s="118">
        <v>4.3540658984544289E-2</v>
      </c>
      <c r="BD32" s="118">
        <v>4.3487852529414679E-2</v>
      </c>
      <c r="BE32" s="118">
        <v>4.3916337474704518E-2</v>
      </c>
      <c r="BF32" s="118">
        <v>4.409826503080562E-2</v>
      </c>
      <c r="BG32" s="118">
        <v>4.8091270603081729E-2</v>
      </c>
      <c r="BH32" s="118">
        <v>4.7985325185839652E-2</v>
      </c>
      <c r="BI32" s="118">
        <v>4.710117208751826E-2</v>
      </c>
      <c r="BJ32" s="118">
        <v>4.6464325172101584E-2</v>
      </c>
      <c r="BK32" s="118">
        <v>4.6359133000422513E-2</v>
      </c>
      <c r="BL32" s="118">
        <v>5.0133249930198985E-2</v>
      </c>
      <c r="BM32" s="118">
        <v>5.7543064066029326E-2</v>
      </c>
      <c r="BN32" s="118">
        <v>5.7122265018803735E-2</v>
      </c>
      <c r="BO32" s="118">
        <v>5.6863070261394498E-2</v>
      </c>
      <c r="BP32" s="118">
        <v>5.6203067245153747E-2</v>
      </c>
      <c r="BQ32" s="118">
        <v>5.1496044917299116E-2</v>
      </c>
      <c r="BR32" s="118">
        <v>4.9897037104515055E-2</v>
      </c>
      <c r="BS32" s="118">
        <v>4.8675172786800398E-2</v>
      </c>
      <c r="BT32" s="118">
        <v>4.6396874688977872E-2</v>
      </c>
      <c r="BU32" s="118">
        <v>4.4994512162272987E-2</v>
      </c>
      <c r="BV32" s="118">
        <v>4.3687121395246553E-2</v>
      </c>
      <c r="BW32" s="118">
        <v>4.303676478765682E-2</v>
      </c>
      <c r="BX32" s="118">
        <v>5.3782558794877956E-2</v>
      </c>
      <c r="BY32" s="118">
        <v>4.6031206058546666E-2</v>
      </c>
      <c r="BZ32" s="118">
        <v>4.2530497094849191E-2</v>
      </c>
      <c r="CA32" s="118">
        <v>4.5302573960296286E-2</v>
      </c>
      <c r="CB32" s="118">
        <v>4.7617671145111631E-2</v>
      </c>
      <c r="CC32" s="118">
        <v>4.7470740059942083E-2</v>
      </c>
      <c r="CD32" s="118">
        <v>4.9305491781479256E-2</v>
      </c>
      <c r="CE32" s="118">
        <v>4.9109016540790897E-2</v>
      </c>
      <c r="CF32" s="118">
        <v>4.8852796298114114E-2</v>
      </c>
      <c r="CG32" s="118">
        <v>4.8945596879961861E-2</v>
      </c>
      <c r="CH32" s="119">
        <v>4.9015186950638036E-2</v>
      </c>
    </row>
    <row r="33" spans="1:87" x14ac:dyDescent="0.25">
      <c r="A33" s="120"/>
      <c r="B33" s="72" t="s">
        <v>348</v>
      </c>
      <c r="D33" s="120"/>
      <c r="AH33" s="118">
        <v>4.8573142348357946E-2</v>
      </c>
      <c r="AI33" s="118">
        <v>4.630609066732113E-2</v>
      </c>
      <c r="AJ33" s="118">
        <v>4.8193791810204126E-2</v>
      </c>
      <c r="AK33" s="118">
        <v>5.1099746458431961E-2</v>
      </c>
      <c r="AL33" s="118">
        <v>5.2283159814705056E-2</v>
      </c>
      <c r="AM33" s="118">
        <v>5.1948783239559565E-2</v>
      </c>
      <c r="AN33" s="118">
        <v>5.1331694909457694E-2</v>
      </c>
      <c r="AO33" s="118">
        <v>5.1308552405263483E-2</v>
      </c>
      <c r="AP33" s="118">
        <v>5.1470152364844528E-2</v>
      </c>
      <c r="AQ33" s="118">
        <v>4.8471582194039506E-2</v>
      </c>
      <c r="AR33" s="118">
        <v>4.5551261891921449E-2</v>
      </c>
      <c r="AS33" s="118">
        <v>4.50228462589886E-2</v>
      </c>
      <c r="AT33" s="118">
        <v>4.657237414655932E-2</v>
      </c>
      <c r="AU33" s="118">
        <v>4.9583577954529584E-2</v>
      </c>
      <c r="AV33" s="118">
        <v>5.2281033812494264E-2</v>
      </c>
      <c r="AW33" s="118">
        <v>5.3254926299466092E-2</v>
      </c>
      <c r="AX33" s="118">
        <v>5.1935101904180561E-2</v>
      </c>
      <c r="AY33" s="118">
        <v>5.13856740684299E-2</v>
      </c>
      <c r="AZ33" s="118">
        <v>5.0637661157055591E-2</v>
      </c>
      <c r="BA33" s="118">
        <v>5.0237396411292885E-2</v>
      </c>
      <c r="BB33" s="118">
        <v>5.0083049704770316E-2</v>
      </c>
      <c r="BC33" s="118">
        <v>5.0810261018003275E-2</v>
      </c>
      <c r="BD33" s="118">
        <v>5.1062179836106364E-2</v>
      </c>
      <c r="BE33" s="118">
        <v>5.2810435466985509E-2</v>
      </c>
      <c r="BF33" s="118">
        <v>5.2332781055883008E-2</v>
      </c>
      <c r="BG33" s="118">
        <v>5.1941240374962484E-2</v>
      </c>
      <c r="BH33" s="118">
        <v>5.2828943978876414E-2</v>
      </c>
      <c r="BI33" s="118">
        <v>5.2949228778459555E-2</v>
      </c>
      <c r="BJ33" s="118">
        <v>5.2179459170159662E-2</v>
      </c>
      <c r="BK33" s="118">
        <v>5.2942195067524761E-2</v>
      </c>
      <c r="BL33" s="118">
        <v>5.6727081714344936E-2</v>
      </c>
      <c r="BM33" s="118">
        <v>6.1647414098358701E-2</v>
      </c>
      <c r="BN33" s="118">
        <v>6.144317910878546E-2</v>
      </c>
      <c r="BO33" s="118">
        <v>6.1989510107155227E-2</v>
      </c>
      <c r="BP33" s="118">
        <v>6.3377924959986162E-2</v>
      </c>
      <c r="BQ33" s="118">
        <v>6.1074993080523145E-2</v>
      </c>
      <c r="BR33" s="118">
        <v>6.0437975447391871E-2</v>
      </c>
      <c r="BS33" s="118">
        <v>5.9787449974230869E-2</v>
      </c>
      <c r="BT33" s="118">
        <v>5.8079363354175351E-2</v>
      </c>
      <c r="BU33" s="118">
        <v>5.6447915573018453E-2</v>
      </c>
      <c r="BV33" s="118">
        <v>5.552850585291811E-2</v>
      </c>
      <c r="BW33" s="118">
        <v>5.471344296588837E-2</v>
      </c>
      <c r="BX33" s="118">
        <v>5.9626551924357951E-2</v>
      </c>
      <c r="BY33" s="118">
        <v>5.3682468203363129E-2</v>
      </c>
      <c r="BZ33" s="118">
        <v>5.0568731420691862E-2</v>
      </c>
      <c r="CA33" s="118">
        <v>5.4082419173677287E-2</v>
      </c>
      <c r="CB33" s="118">
        <v>5.6212787564750483E-2</v>
      </c>
      <c r="CC33" s="118">
        <v>5.8158712277031149E-2</v>
      </c>
      <c r="CD33" s="118">
        <v>5.9038807938227647E-2</v>
      </c>
      <c r="CE33" s="118">
        <v>5.854798192366923E-2</v>
      </c>
      <c r="CF33" s="118">
        <v>5.8276299163468145E-2</v>
      </c>
      <c r="CG33" s="118">
        <v>5.9119882899100855E-2</v>
      </c>
      <c r="CH33" s="119">
        <v>5.9877508268704818E-2</v>
      </c>
    </row>
    <row r="34" spans="1:87" ht="24" customHeight="1" x14ac:dyDescent="0.3">
      <c r="A34" s="120"/>
      <c r="B34" s="123" t="s">
        <v>276</v>
      </c>
      <c r="D34" s="120"/>
      <c r="AH34" s="159">
        <f t="shared" ref="AH34:CH34" si="5">SUM(AH32,AH33)</f>
        <v>8.2525306616893959E-2</v>
      </c>
      <c r="AI34" s="159">
        <f t="shared" si="5"/>
        <v>8.0741753634592808E-2</v>
      </c>
      <c r="AJ34" s="159">
        <f t="shared" si="5"/>
        <v>8.4687831716178052E-2</v>
      </c>
      <c r="AK34" s="159">
        <f t="shared" si="5"/>
        <v>9.2717422231446175E-2</v>
      </c>
      <c r="AL34" s="159">
        <f t="shared" si="5"/>
        <v>9.6453478088499883E-2</v>
      </c>
      <c r="AM34" s="159">
        <f t="shared" si="5"/>
        <v>9.8515686864969143E-2</v>
      </c>
      <c r="AN34" s="159">
        <f t="shared" si="5"/>
        <v>9.8912023748571304E-2</v>
      </c>
      <c r="AO34" s="159">
        <f t="shared" si="5"/>
        <v>9.8379871819935502E-2</v>
      </c>
      <c r="AP34" s="159">
        <f>SUM(AP32,AP33)</f>
        <v>9.8459372431253495E-2</v>
      </c>
      <c r="AQ34" s="159">
        <f t="shared" si="5"/>
        <v>9.1064410957194586E-2</v>
      </c>
      <c r="AR34" s="159">
        <f t="shared" si="5"/>
        <v>8.271885703746823E-2</v>
      </c>
      <c r="AS34" s="159">
        <f t="shared" si="5"/>
        <v>7.9660690082598851E-2</v>
      </c>
      <c r="AT34" s="159">
        <f t="shared" si="5"/>
        <v>8.287862559971626E-2</v>
      </c>
      <c r="AU34" s="159">
        <f t="shared" si="5"/>
        <v>9.2526331132767842E-2</v>
      </c>
      <c r="AV34" s="159">
        <f t="shared" si="5"/>
        <v>0.10153378682849307</v>
      </c>
      <c r="AW34" s="159">
        <f t="shared" si="5"/>
        <v>0.10525467429330199</v>
      </c>
      <c r="AX34" s="159">
        <f t="shared" si="5"/>
        <v>0.10302993579224684</v>
      </c>
      <c r="AY34" s="159">
        <f t="shared" si="5"/>
        <v>0.10240373451351614</v>
      </c>
      <c r="AZ34" s="159">
        <f t="shared" si="5"/>
        <v>9.9527873990075039E-2</v>
      </c>
      <c r="BA34" s="159">
        <f t="shared" si="5"/>
        <v>9.6195948174338533E-2</v>
      </c>
      <c r="BB34" s="159">
        <f t="shared" si="5"/>
        <v>9.4236767610268835E-2</v>
      </c>
      <c r="BC34" s="159">
        <f t="shared" si="5"/>
        <v>9.4350920002547564E-2</v>
      </c>
      <c r="BD34" s="159">
        <f t="shared" si="5"/>
        <v>9.4550032365521036E-2</v>
      </c>
      <c r="BE34" s="159">
        <f t="shared" si="5"/>
        <v>9.672677294169002E-2</v>
      </c>
      <c r="BF34" s="159">
        <f t="shared" si="5"/>
        <v>9.6431046086688621E-2</v>
      </c>
      <c r="BG34" s="159">
        <f t="shared" si="5"/>
        <v>0.10003251097804422</v>
      </c>
      <c r="BH34" s="159">
        <f t="shared" si="5"/>
        <v>0.10081426916471606</v>
      </c>
      <c r="BI34" s="159">
        <f t="shared" si="5"/>
        <v>0.10005040086597781</v>
      </c>
      <c r="BJ34" s="159">
        <f t="shared" si="5"/>
        <v>9.8643784342261245E-2</v>
      </c>
      <c r="BK34" s="159">
        <f t="shared" si="5"/>
        <v>9.9301328067947281E-2</v>
      </c>
      <c r="BL34" s="159">
        <f t="shared" si="5"/>
        <v>0.10686033164454392</v>
      </c>
      <c r="BM34" s="159">
        <f t="shared" si="5"/>
        <v>0.11919047816438802</v>
      </c>
      <c r="BN34" s="159">
        <f t="shared" si="5"/>
        <v>0.1185654441275892</v>
      </c>
      <c r="BO34" s="159">
        <f t="shared" si="5"/>
        <v>0.11885258036854973</v>
      </c>
      <c r="BP34" s="159">
        <f t="shared" si="5"/>
        <v>0.1195809922051399</v>
      </c>
      <c r="BQ34" s="159">
        <f t="shared" si="5"/>
        <v>0.11257103799782225</v>
      </c>
      <c r="BR34" s="159">
        <f t="shared" si="5"/>
        <v>0.11033501255190692</v>
      </c>
      <c r="BS34" s="159">
        <f t="shared" si="5"/>
        <v>0.10846262276103127</v>
      </c>
      <c r="BT34" s="159">
        <f t="shared" si="5"/>
        <v>0.10447623804315323</v>
      </c>
      <c r="BU34" s="159">
        <f t="shared" si="5"/>
        <v>0.10144242773529144</v>
      </c>
      <c r="BV34" s="159">
        <f t="shared" si="5"/>
        <v>9.9215627248164656E-2</v>
      </c>
      <c r="BW34" s="159">
        <f t="shared" si="5"/>
        <v>9.775020775354519E-2</v>
      </c>
      <c r="BX34" s="159">
        <f t="shared" si="5"/>
        <v>0.1134091107192359</v>
      </c>
      <c r="BY34" s="159">
        <f t="shared" si="5"/>
        <v>9.9713674261909802E-2</v>
      </c>
      <c r="BZ34" s="159">
        <f t="shared" si="5"/>
        <v>9.309922851554106E-2</v>
      </c>
      <c r="CA34" s="159">
        <f t="shared" si="5"/>
        <v>9.9384993133973573E-2</v>
      </c>
      <c r="CB34" s="159">
        <f t="shared" si="5"/>
        <v>0.10383045870986211</v>
      </c>
      <c r="CC34" s="159">
        <f t="shared" si="5"/>
        <v>0.10562945233697324</v>
      </c>
      <c r="CD34" s="159">
        <f t="shared" si="5"/>
        <v>0.10834429971970691</v>
      </c>
      <c r="CE34" s="159">
        <f t="shared" si="5"/>
        <v>0.10765699846446013</v>
      </c>
      <c r="CF34" s="159">
        <f t="shared" si="5"/>
        <v>0.10712909546158225</v>
      </c>
      <c r="CG34" s="159">
        <f t="shared" si="5"/>
        <v>0.10806547977906272</v>
      </c>
      <c r="CH34" s="160">
        <f t="shared" si="5"/>
        <v>0.10889269521934286</v>
      </c>
    </row>
    <row r="35" spans="1:87" x14ac:dyDescent="0.25">
      <c r="A35" s="120"/>
      <c r="B35" s="72" t="s">
        <v>349</v>
      </c>
      <c r="D35" s="120"/>
      <c r="AH35" s="118">
        <v>8.2525306616893959E-2</v>
      </c>
      <c r="AI35" s="118">
        <v>8.0741753634592808E-2</v>
      </c>
      <c r="AJ35" s="118">
        <v>8.4687831716178052E-2</v>
      </c>
      <c r="AK35" s="118">
        <v>9.2717422231446162E-2</v>
      </c>
      <c r="AL35" s="118">
        <v>9.6453478088499897E-2</v>
      </c>
      <c r="AM35" s="118">
        <v>9.8515686864969157E-2</v>
      </c>
      <c r="AN35" s="118">
        <v>9.8912023748571304E-2</v>
      </c>
      <c r="AO35" s="118">
        <v>9.8379871819935502E-2</v>
      </c>
      <c r="AP35" s="118">
        <v>9.8459372431253495E-2</v>
      </c>
      <c r="AQ35" s="118">
        <v>9.1064410957194586E-2</v>
      </c>
      <c r="AR35" s="118">
        <v>8.271885703746823E-2</v>
      </c>
      <c r="AS35" s="118">
        <v>7.9660690082598865E-2</v>
      </c>
      <c r="AT35" s="118">
        <v>8.287862559971626E-2</v>
      </c>
      <c r="AU35" s="118">
        <v>8.6971980212289565E-2</v>
      </c>
      <c r="AV35" s="118">
        <v>9.5459324398345452E-2</v>
      </c>
      <c r="AW35" s="118">
        <v>9.8945878552641628E-2</v>
      </c>
      <c r="AX35" s="118">
        <v>9.6750727611513279E-2</v>
      </c>
      <c r="AY35" s="118">
        <v>9.615730026508458E-2</v>
      </c>
      <c r="AZ35" s="118">
        <v>9.3546706342081024E-2</v>
      </c>
      <c r="BA35" s="118">
        <v>9.0610017904013088E-2</v>
      </c>
      <c r="BB35" s="118">
        <v>8.899391747539323E-2</v>
      </c>
      <c r="BC35" s="118">
        <v>8.8358938819552868E-2</v>
      </c>
      <c r="BD35" s="118">
        <v>8.5999327082306259E-2</v>
      </c>
      <c r="BE35" s="118">
        <v>8.7477125940528352E-2</v>
      </c>
      <c r="BF35" s="118">
        <v>8.6791243837639018E-2</v>
      </c>
      <c r="BG35" s="118">
        <v>7.8842377067719419E-2</v>
      </c>
      <c r="BH35" s="118">
        <v>8.2167477964978267E-2</v>
      </c>
      <c r="BI35" s="118">
        <v>8.0978861092842594E-2</v>
      </c>
      <c r="BJ35" s="118">
        <v>7.9503917951907546E-2</v>
      </c>
      <c r="BK35" s="118">
        <v>8.0032513908634056E-2</v>
      </c>
      <c r="BL35" s="118">
        <v>8.4921709296968781E-2</v>
      </c>
      <c r="BM35" s="118">
        <v>9.4186347638919837E-2</v>
      </c>
      <c r="BN35" s="118">
        <v>9.3658834135658037E-2</v>
      </c>
      <c r="BO35" s="118">
        <v>9.4306094068109872E-2</v>
      </c>
      <c r="BP35" s="118">
        <v>9.5818304651229425E-2</v>
      </c>
      <c r="BQ35" s="118">
        <v>9.0353936363266829E-2</v>
      </c>
      <c r="BR35" s="118">
        <v>8.8858188283586201E-2</v>
      </c>
      <c r="BS35" s="118">
        <v>8.8084651970777944E-2</v>
      </c>
      <c r="BT35" s="118">
        <v>8.551014042043438E-2</v>
      </c>
      <c r="BU35" s="118">
        <v>8.3947844671085917E-2</v>
      </c>
      <c r="BV35" s="118">
        <v>8.3709253507662451E-2</v>
      </c>
      <c r="BW35" s="118">
        <v>8.4858271443156302E-2</v>
      </c>
      <c r="BX35" s="118">
        <v>0.10084353770956703</v>
      </c>
      <c r="BY35" s="118">
        <v>9.0421490160642701E-2</v>
      </c>
      <c r="BZ35" s="118">
        <v>8.516232214116698E-2</v>
      </c>
      <c r="CA35" s="118">
        <v>9.2014950008870972E-2</v>
      </c>
      <c r="CB35" s="118">
        <v>9.83258542734705E-2</v>
      </c>
      <c r="CC35" s="118">
        <v>0.10093118462503931</v>
      </c>
      <c r="CD35" s="118">
        <v>0.10371316649620982</v>
      </c>
      <c r="CE35" s="118">
        <v>0.1031300858176273</v>
      </c>
      <c r="CF35" s="118">
        <v>0.10271969615185279</v>
      </c>
      <c r="CG35" s="118">
        <v>0.10377079647820993</v>
      </c>
      <c r="CH35" s="119">
        <v>0.10472381356231217</v>
      </c>
    </row>
    <row r="36" spans="1:87" x14ac:dyDescent="0.25">
      <c r="A36" s="120"/>
      <c r="B36" s="72" t="s">
        <v>350</v>
      </c>
      <c r="D36" s="120"/>
      <c r="AH36" s="118">
        <v>0</v>
      </c>
      <c r="AI36" s="118">
        <v>0</v>
      </c>
      <c r="AJ36" s="118">
        <v>0</v>
      </c>
      <c r="AK36" s="118">
        <v>0</v>
      </c>
      <c r="AL36" s="118">
        <v>0</v>
      </c>
      <c r="AM36" s="118">
        <v>0</v>
      </c>
      <c r="AN36" s="118">
        <v>0</v>
      </c>
      <c r="AO36" s="118">
        <v>0</v>
      </c>
      <c r="AP36" s="118">
        <v>0</v>
      </c>
      <c r="AQ36" s="118">
        <v>0</v>
      </c>
      <c r="AR36" s="118">
        <v>0</v>
      </c>
      <c r="AS36" s="118">
        <v>0</v>
      </c>
      <c r="AT36" s="118">
        <v>0</v>
      </c>
      <c r="AU36" s="118">
        <v>5.5543509204782678E-3</v>
      </c>
      <c r="AV36" s="118">
        <v>6.0744624301476233E-3</v>
      </c>
      <c r="AW36" s="118">
        <v>6.3087957406603532E-3</v>
      </c>
      <c r="AX36" s="118">
        <v>6.2792081807335649E-3</v>
      </c>
      <c r="AY36" s="118">
        <v>6.2464342484315509E-3</v>
      </c>
      <c r="AZ36" s="118">
        <v>5.9811676479940186E-3</v>
      </c>
      <c r="BA36" s="118">
        <v>5.5859302703254437E-3</v>
      </c>
      <c r="BB36" s="118">
        <v>5.2428501348756214E-3</v>
      </c>
      <c r="BC36" s="118">
        <v>5.9919811829946884E-3</v>
      </c>
      <c r="BD36" s="118">
        <v>8.5507052832147889E-3</v>
      </c>
      <c r="BE36" s="118">
        <v>9.2496470011616868E-3</v>
      </c>
      <c r="BF36" s="118">
        <v>9.6398022490496067E-3</v>
      </c>
      <c r="BG36" s="118">
        <v>2.1190133910324798E-2</v>
      </c>
      <c r="BH36" s="118">
        <v>1.8646791199737785E-2</v>
      </c>
      <c r="BI36" s="118">
        <v>1.9071539773135245E-2</v>
      </c>
      <c r="BJ36" s="118">
        <v>1.9139866390353703E-2</v>
      </c>
      <c r="BK36" s="118">
        <v>1.9268814159313228E-2</v>
      </c>
      <c r="BL36" s="118">
        <v>2.193862234757513E-2</v>
      </c>
      <c r="BM36" s="118">
        <v>2.5004130525468182E-2</v>
      </c>
      <c r="BN36" s="118">
        <v>2.4906609991931165E-2</v>
      </c>
      <c r="BO36" s="118">
        <v>2.4546486300439867E-2</v>
      </c>
      <c r="BP36" s="118">
        <v>2.3762687553910502E-2</v>
      </c>
      <c r="BQ36" s="118">
        <v>2.2217101634555435E-2</v>
      </c>
      <c r="BR36" s="118">
        <v>2.1476824268320725E-2</v>
      </c>
      <c r="BS36" s="118">
        <v>2.037797079025333E-2</v>
      </c>
      <c r="BT36" s="118">
        <v>1.8966097622718846E-2</v>
      </c>
      <c r="BU36" s="118">
        <v>1.749458306420552E-2</v>
      </c>
      <c r="BV36" s="118">
        <v>1.550637374050221E-2</v>
      </c>
      <c r="BW36" s="118">
        <v>1.2891936310388891E-2</v>
      </c>
      <c r="BX36" s="118">
        <v>1.2565573009668884E-2</v>
      </c>
      <c r="BY36" s="118">
        <v>9.2921841012670921E-3</v>
      </c>
      <c r="BZ36" s="118">
        <v>7.9369063743740826E-3</v>
      </c>
      <c r="CA36" s="118">
        <v>7.3700431251026077E-3</v>
      </c>
      <c r="CB36" s="118">
        <v>5.5046044363916066E-3</v>
      </c>
      <c r="CC36" s="118">
        <v>4.6982677119339405E-3</v>
      </c>
      <c r="CD36" s="118">
        <v>4.6311332234970984E-3</v>
      </c>
      <c r="CE36" s="118">
        <v>4.5269126468328435E-3</v>
      </c>
      <c r="CF36" s="118">
        <v>4.4093993097294717E-3</v>
      </c>
      <c r="CG36" s="118">
        <v>4.2946833008527642E-3</v>
      </c>
      <c r="CH36" s="119">
        <v>4.1688816570306861E-3</v>
      </c>
    </row>
    <row r="37" spans="1:87" ht="16.2" thickBot="1" x14ac:dyDescent="0.35">
      <c r="A37" s="120"/>
      <c r="B37" s="92" t="s">
        <v>280</v>
      </c>
      <c r="C37" s="137"/>
      <c r="D37" s="161"/>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62">
        <v>8.2525306616893959E-2</v>
      </c>
      <c r="AI37" s="162">
        <v>8.0741753634592808E-2</v>
      </c>
      <c r="AJ37" s="162">
        <v>8.4687831716178052E-2</v>
      </c>
      <c r="AK37" s="162">
        <v>9.2717422231446162E-2</v>
      </c>
      <c r="AL37" s="162">
        <v>9.6453478088499897E-2</v>
      </c>
      <c r="AM37" s="162">
        <v>9.8515686864969157E-2</v>
      </c>
      <c r="AN37" s="162">
        <v>9.8912023748571304E-2</v>
      </c>
      <c r="AO37" s="162">
        <v>9.8379871819935502E-2</v>
      </c>
      <c r="AP37" s="162">
        <v>9.8459372431253495E-2</v>
      </c>
      <c r="AQ37" s="162">
        <v>9.1064410957194586E-2</v>
      </c>
      <c r="AR37" s="162">
        <v>8.271885703746823E-2</v>
      </c>
      <c r="AS37" s="162">
        <v>7.9660690082598865E-2</v>
      </c>
      <c r="AT37" s="162">
        <v>8.287862559971626E-2</v>
      </c>
      <c r="AU37" s="162">
        <v>9.2526331132767842E-2</v>
      </c>
      <c r="AV37" s="162">
        <v>0.10153378682849305</v>
      </c>
      <c r="AW37" s="162">
        <v>0.10525467429330197</v>
      </c>
      <c r="AX37" s="162">
        <v>0.10302993579224684</v>
      </c>
      <c r="AY37" s="162">
        <v>0.10240373451351613</v>
      </c>
      <c r="AZ37" s="162">
        <v>9.9527873990075039E-2</v>
      </c>
      <c r="BA37" s="162">
        <v>9.6195948174338533E-2</v>
      </c>
      <c r="BB37" s="162">
        <v>9.4236767610268862E-2</v>
      </c>
      <c r="BC37" s="162">
        <v>9.4350920002547564E-2</v>
      </c>
      <c r="BD37" s="162">
        <v>9.4550032365521036E-2</v>
      </c>
      <c r="BE37" s="162">
        <v>9.6726772941690034E-2</v>
      </c>
      <c r="BF37" s="162">
        <v>9.6431046086688621E-2</v>
      </c>
      <c r="BG37" s="162">
        <v>0.10003251097804421</v>
      </c>
      <c r="BH37" s="162">
        <v>0.10081426916471606</v>
      </c>
      <c r="BI37" s="162">
        <v>0.10005040086597783</v>
      </c>
      <c r="BJ37" s="162">
        <v>9.8643784342261245E-2</v>
      </c>
      <c r="BK37" s="162">
        <v>9.9301328067947281E-2</v>
      </c>
      <c r="BL37" s="162">
        <v>0.10686033164454392</v>
      </c>
      <c r="BM37" s="162">
        <v>0.11919047816438801</v>
      </c>
      <c r="BN37" s="162">
        <v>0.1185654441275892</v>
      </c>
      <c r="BO37" s="162">
        <v>0.11885258036854973</v>
      </c>
      <c r="BP37" s="162">
        <v>0.11958099220513993</v>
      </c>
      <c r="BQ37" s="162">
        <v>0.11257103799782224</v>
      </c>
      <c r="BR37" s="162">
        <v>0.11033501255190693</v>
      </c>
      <c r="BS37" s="162">
        <v>0.10846262276103126</v>
      </c>
      <c r="BT37" s="162">
        <v>0.10447623804315323</v>
      </c>
      <c r="BU37" s="162">
        <v>0.10144242773529144</v>
      </c>
      <c r="BV37" s="162">
        <v>9.9215627248164656E-2</v>
      </c>
      <c r="BW37" s="162">
        <v>9.7750207753545176E-2</v>
      </c>
      <c r="BX37" s="162">
        <v>0.1134091107192359</v>
      </c>
      <c r="BY37" s="162">
        <v>9.9713674261909802E-2</v>
      </c>
      <c r="BZ37" s="162">
        <v>9.6130525439812167E-2</v>
      </c>
      <c r="CA37" s="162">
        <v>0.10301591736748139</v>
      </c>
      <c r="CB37" s="162">
        <v>0.10382912720610669</v>
      </c>
      <c r="CC37" s="162">
        <v>0.10561541386120467</v>
      </c>
      <c r="CD37" s="162">
        <v>0.10834231302114711</v>
      </c>
      <c r="CE37" s="162">
        <v>0.10765699846446013</v>
      </c>
      <c r="CF37" s="162">
        <v>0.10712909546158225</v>
      </c>
      <c r="CG37" s="162">
        <v>0.1080654797790627</v>
      </c>
      <c r="CH37" s="163">
        <v>0.10889269521934286</v>
      </c>
      <c r="CI37" s="124"/>
    </row>
    <row r="38" spans="1:87" ht="39" customHeight="1" x14ac:dyDescent="0.3">
      <c r="A38" s="120"/>
      <c r="B38" s="64" t="s">
        <v>357</v>
      </c>
      <c r="D38" s="120"/>
      <c r="CH38" s="65"/>
    </row>
    <row r="39" spans="1:87" ht="24" customHeight="1" x14ac:dyDescent="0.25">
      <c r="A39" s="120"/>
      <c r="B39" s="72" t="s">
        <v>347</v>
      </c>
      <c r="D39" s="120"/>
      <c r="AH39" s="118">
        <v>8.196906234011328E-2</v>
      </c>
      <c r="AI39" s="118">
        <v>8.4100001813425321E-2</v>
      </c>
      <c r="AJ39" s="118">
        <v>8.5258663378450353E-2</v>
      </c>
      <c r="AK39" s="118">
        <v>9.7191413784714714E-2</v>
      </c>
      <c r="AL39" s="118">
        <v>0.1024168197450171</v>
      </c>
      <c r="AM39" s="118">
        <v>0.10904030727937816</v>
      </c>
      <c r="AN39" s="118">
        <v>0.1122646101769636</v>
      </c>
      <c r="AO39" s="118">
        <v>0.1166783569461156</v>
      </c>
      <c r="AP39" s="118">
        <v>0.11978429456918605</v>
      </c>
      <c r="AQ39" s="118">
        <v>0.11496600205408743</v>
      </c>
      <c r="AR39" s="118">
        <v>0.10792777722407536</v>
      </c>
      <c r="AS39" s="118">
        <v>0.10009656038459674</v>
      </c>
      <c r="AT39" s="118">
        <v>0.10418354187222509</v>
      </c>
      <c r="AU39" s="118">
        <v>0.11692145419389591</v>
      </c>
      <c r="AV39" s="118">
        <v>0.1289820554064918</v>
      </c>
      <c r="AW39" s="118">
        <v>0.13767156912855785</v>
      </c>
      <c r="AX39" s="118">
        <v>0.13652837710771201</v>
      </c>
      <c r="AY39" s="118">
        <v>0.13698465296083367</v>
      </c>
      <c r="AZ39" s="118">
        <v>0.13800575263230441</v>
      </c>
      <c r="BA39" s="118">
        <v>0.12956667556125792</v>
      </c>
      <c r="BB39" s="118">
        <v>0.12619518518146042</v>
      </c>
      <c r="BC39" s="118">
        <v>0.12583513864964249</v>
      </c>
      <c r="BD39" s="118">
        <v>0.12458687800328443</v>
      </c>
      <c r="BE39" s="118">
        <v>0.12181608289663158</v>
      </c>
      <c r="BF39" s="118">
        <v>0.11785683469001476</v>
      </c>
      <c r="BG39" s="118">
        <v>0.12427486164939025</v>
      </c>
      <c r="BH39" s="118">
        <v>0.12079086889274106</v>
      </c>
      <c r="BI39" s="118">
        <v>0.11865369533426161</v>
      </c>
      <c r="BJ39" s="118">
        <v>0.11712964647714151</v>
      </c>
      <c r="BK39" s="118">
        <v>0.11602382605615004</v>
      </c>
      <c r="BL39" s="118">
        <v>0.11652598959340361</v>
      </c>
      <c r="BM39" s="118">
        <v>0.12507057623383647</v>
      </c>
      <c r="BN39" s="118">
        <v>0.1255363989110635</v>
      </c>
      <c r="BO39" s="118">
        <v>0.12821205208250694</v>
      </c>
      <c r="BP39" s="118">
        <v>0.12991531523359331</v>
      </c>
      <c r="BQ39" s="118">
        <v>0.12205776955557826</v>
      </c>
      <c r="BR39" s="118">
        <v>0.11984080931892827</v>
      </c>
      <c r="BS39" s="118">
        <v>0.11921583584412397</v>
      </c>
      <c r="BT39" s="118">
        <v>0.11591273365488104</v>
      </c>
      <c r="BU39" s="118">
        <v>0.11344102059910868</v>
      </c>
      <c r="BV39" s="118">
        <v>0.11175853217445972</v>
      </c>
      <c r="BW39" s="118">
        <v>0.11008071526510732</v>
      </c>
      <c r="BX39" s="118">
        <v>0.10289690534614727</v>
      </c>
      <c r="BY39" s="118">
        <v>0.10615518339124025</v>
      </c>
      <c r="BZ39" s="118">
        <v>9.6533617657730691E-2</v>
      </c>
      <c r="CA39" s="118">
        <v>0.10269761786050045</v>
      </c>
      <c r="CB39" s="118">
        <v>0.10815355415746229</v>
      </c>
      <c r="CC39" s="118">
        <v>0.10600036149494133</v>
      </c>
      <c r="CD39" s="118">
        <v>0.10992121802066562</v>
      </c>
      <c r="CE39" s="118">
        <v>0.1093371714459573</v>
      </c>
      <c r="CF39" s="118">
        <v>0.10945252799062426</v>
      </c>
      <c r="CG39" s="118">
        <v>0.11035248209272852</v>
      </c>
      <c r="CH39" s="119">
        <v>0.11053361185434374</v>
      </c>
    </row>
    <row r="40" spans="1:87" x14ac:dyDescent="0.25">
      <c r="A40" s="120"/>
      <c r="B40" s="72" t="s">
        <v>348</v>
      </c>
      <c r="D40" s="120"/>
      <c r="AH40" s="118">
        <v>0.11726778009546392</v>
      </c>
      <c r="AI40" s="118">
        <v>0.11309038286254582</v>
      </c>
      <c r="AJ40" s="118">
        <v>0.11259203649318895</v>
      </c>
      <c r="AK40" s="118">
        <v>0.11933527065333685</v>
      </c>
      <c r="AL40" s="118">
        <v>0.12122790062890189</v>
      </c>
      <c r="AM40" s="118">
        <v>0.12164242941290392</v>
      </c>
      <c r="AN40" s="118">
        <v>0.12111586572297538</v>
      </c>
      <c r="AO40" s="118">
        <v>0.12718142738237764</v>
      </c>
      <c r="AP40" s="118">
        <v>0.13120702756245159</v>
      </c>
      <c r="AQ40" s="118">
        <v>0.13083385583690973</v>
      </c>
      <c r="AR40" s="118">
        <v>0.13227238476137587</v>
      </c>
      <c r="AS40" s="118">
        <v>0.13010717619141768</v>
      </c>
      <c r="AT40" s="118">
        <v>0.13364295948446347</v>
      </c>
      <c r="AU40" s="118">
        <v>0.13500261649543907</v>
      </c>
      <c r="AV40" s="118">
        <v>0.1369124523399001</v>
      </c>
      <c r="AW40" s="118">
        <v>0.14099470767324312</v>
      </c>
      <c r="AX40" s="118">
        <v>0.13877362226942286</v>
      </c>
      <c r="AY40" s="118">
        <v>0.13797170390275668</v>
      </c>
      <c r="AZ40" s="118">
        <v>0.14293839471280267</v>
      </c>
      <c r="BA40" s="118">
        <v>0.1416296247850464</v>
      </c>
      <c r="BB40" s="118">
        <v>0.14314173373741443</v>
      </c>
      <c r="BC40" s="118">
        <v>0.14684472833299461</v>
      </c>
      <c r="BD40" s="118">
        <v>0.14628631214934765</v>
      </c>
      <c r="BE40" s="118">
        <v>0.14648672349689842</v>
      </c>
      <c r="BF40" s="118">
        <v>0.13986436703265606</v>
      </c>
      <c r="BG40" s="118">
        <v>0.13422374540219667</v>
      </c>
      <c r="BH40" s="118">
        <v>0.13298344902698533</v>
      </c>
      <c r="BI40" s="118">
        <v>0.13338567558339681</v>
      </c>
      <c r="BJ40" s="118">
        <v>0.13153664845731808</v>
      </c>
      <c r="BK40" s="118">
        <v>0.13249937248587618</v>
      </c>
      <c r="BL40" s="118">
        <v>0.13185220073929643</v>
      </c>
      <c r="BM40" s="118">
        <v>0.13399143284688997</v>
      </c>
      <c r="BN40" s="118">
        <v>0.13503238081377375</v>
      </c>
      <c r="BO40" s="118">
        <v>0.13977089632853687</v>
      </c>
      <c r="BP40" s="118">
        <v>0.14650024462388397</v>
      </c>
      <c r="BQ40" s="118">
        <v>0.14476213548055947</v>
      </c>
      <c r="BR40" s="118">
        <v>0.14515763483194</v>
      </c>
      <c r="BS40" s="118">
        <v>0.14643216271436693</v>
      </c>
      <c r="BT40" s="118">
        <v>0.14509894945395718</v>
      </c>
      <c r="BU40" s="118">
        <v>0.14231755931037185</v>
      </c>
      <c r="BV40" s="118">
        <v>0.14205065725933255</v>
      </c>
      <c r="BW40" s="118">
        <v>0.13994766953367846</v>
      </c>
      <c r="BX40" s="118">
        <v>0.11407764537343111</v>
      </c>
      <c r="BY40" s="118">
        <v>0.12380019436758508</v>
      </c>
      <c r="BZ40" s="118">
        <v>0.11477840415349252</v>
      </c>
      <c r="CA40" s="118">
        <v>0.12260088404993108</v>
      </c>
      <c r="CB40" s="118">
        <v>0.1276755586324026</v>
      </c>
      <c r="CC40" s="118">
        <v>0.12986619794975035</v>
      </c>
      <c r="CD40" s="118">
        <v>0.13162058514333361</v>
      </c>
      <c r="CE40" s="118">
        <v>0.13035224869726003</v>
      </c>
      <c r="CF40" s="118">
        <v>0.13056546909732825</v>
      </c>
      <c r="CG40" s="118">
        <v>0.13329137317391967</v>
      </c>
      <c r="CH40" s="119">
        <v>0.13502911382228491</v>
      </c>
    </row>
    <row r="41" spans="1:87" s="123" customFormat="1" ht="24" customHeight="1" x14ac:dyDescent="0.3">
      <c r="A41" s="164"/>
      <c r="B41" s="123" t="s">
        <v>276</v>
      </c>
      <c r="D41" s="164"/>
      <c r="AH41" s="159">
        <f t="shared" ref="AH41:CH41" si="6">SUM(AH39,AH40)</f>
        <v>0.19923684243557721</v>
      </c>
      <c r="AI41" s="159">
        <f t="shared" si="6"/>
        <v>0.19719038467597114</v>
      </c>
      <c r="AJ41" s="159">
        <f t="shared" si="6"/>
        <v>0.19785069987163931</v>
      </c>
      <c r="AK41" s="159">
        <f t="shared" si="6"/>
        <v>0.21652668443805156</v>
      </c>
      <c r="AL41" s="159">
        <f t="shared" si="6"/>
        <v>0.22364472037391897</v>
      </c>
      <c r="AM41" s="159">
        <f t="shared" si="6"/>
        <v>0.23068273669228206</v>
      </c>
      <c r="AN41" s="159">
        <f t="shared" si="6"/>
        <v>0.23338047589993899</v>
      </c>
      <c r="AO41" s="159">
        <f t="shared" si="6"/>
        <v>0.24385978432849326</v>
      </c>
      <c r="AP41" s="159">
        <f t="shared" si="6"/>
        <v>0.25099132213163766</v>
      </c>
      <c r="AQ41" s="159">
        <f t="shared" si="6"/>
        <v>0.24579985789099718</v>
      </c>
      <c r="AR41" s="159">
        <f t="shared" si="6"/>
        <v>0.24020016198545124</v>
      </c>
      <c r="AS41" s="159">
        <f t="shared" si="6"/>
        <v>0.23020373657601442</v>
      </c>
      <c r="AT41" s="159">
        <f t="shared" si="6"/>
        <v>0.23782650135668856</v>
      </c>
      <c r="AU41" s="159">
        <f t="shared" si="6"/>
        <v>0.25192407068933498</v>
      </c>
      <c r="AV41" s="159">
        <f t="shared" si="6"/>
        <v>0.26589450774639189</v>
      </c>
      <c r="AW41" s="159">
        <f t="shared" si="6"/>
        <v>0.27866627680180101</v>
      </c>
      <c r="AX41" s="159">
        <f t="shared" si="6"/>
        <v>0.27530199937713484</v>
      </c>
      <c r="AY41" s="159">
        <f t="shared" si="6"/>
        <v>0.27495635686359032</v>
      </c>
      <c r="AZ41" s="159">
        <f t="shared" si="6"/>
        <v>0.28094414734510709</v>
      </c>
      <c r="BA41" s="159">
        <f t="shared" si="6"/>
        <v>0.27119630034630432</v>
      </c>
      <c r="BB41" s="159">
        <f t="shared" si="6"/>
        <v>0.26933691891887485</v>
      </c>
      <c r="BC41" s="159">
        <f t="shared" si="6"/>
        <v>0.27267986698263713</v>
      </c>
      <c r="BD41" s="159">
        <f t="shared" si="6"/>
        <v>0.27087319015263206</v>
      </c>
      <c r="BE41" s="159">
        <f t="shared" si="6"/>
        <v>0.26830280639352999</v>
      </c>
      <c r="BF41" s="159">
        <f t="shared" si="6"/>
        <v>0.25772120172267082</v>
      </c>
      <c r="BG41" s="159">
        <f t="shared" si="6"/>
        <v>0.25849860705158689</v>
      </c>
      <c r="BH41" s="159">
        <f t="shared" si="6"/>
        <v>0.25377431791972638</v>
      </c>
      <c r="BI41" s="159">
        <f t="shared" si="6"/>
        <v>0.25203937091765843</v>
      </c>
      <c r="BJ41" s="159">
        <f t="shared" si="6"/>
        <v>0.24866629493445958</v>
      </c>
      <c r="BK41" s="159">
        <f t="shared" si="6"/>
        <v>0.2485231985420262</v>
      </c>
      <c r="BL41" s="159">
        <f t="shared" si="6"/>
        <v>0.24837819033270003</v>
      </c>
      <c r="BM41" s="159">
        <f t="shared" si="6"/>
        <v>0.25906200908072641</v>
      </c>
      <c r="BN41" s="159">
        <f t="shared" si="6"/>
        <v>0.26056877972483727</v>
      </c>
      <c r="BO41" s="159">
        <f t="shared" si="6"/>
        <v>0.26798294841104381</v>
      </c>
      <c r="BP41" s="159">
        <f t="shared" si="6"/>
        <v>0.27641555985747729</v>
      </c>
      <c r="BQ41" s="159">
        <f t="shared" si="6"/>
        <v>0.26681990503613773</v>
      </c>
      <c r="BR41" s="159">
        <f t="shared" si="6"/>
        <v>0.26499844415086826</v>
      </c>
      <c r="BS41" s="159">
        <f t="shared" si="6"/>
        <v>0.26564799855849092</v>
      </c>
      <c r="BT41" s="159">
        <f t="shared" si="6"/>
        <v>0.26101168310883821</v>
      </c>
      <c r="BU41" s="159">
        <f t="shared" si="6"/>
        <v>0.25575857990948053</v>
      </c>
      <c r="BV41" s="159">
        <f t="shared" si="6"/>
        <v>0.25380918943379227</v>
      </c>
      <c r="BW41" s="159">
        <f t="shared" si="6"/>
        <v>0.25002838479878575</v>
      </c>
      <c r="BX41" s="159">
        <f t="shared" si="6"/>
        <v>0.21697455071957839</v>
      </c>
      <c r="BY41" s="159">
        <f t="shared" si="6"/>
        <v>0.22995537775882532</v>
      </c>
      <c r="BZ41" s="159">
        <f t="shared" si="6"/>
        <v>0.21131202181122322</v>
      </c>
      <c r="CA41" s="159">
        <f t="shared" si="6"/>
        <v>0.22529850191043155</v>
      </c>
      <c r="CB41" s="159">
        <f t="shared" si="6"/>
        <v>0.2358291127898649</v>
      </c>
      <c r="CC41" s="159">
        <f t="shared" si="6"/>
        <v>0.23586655944469168</v>
      </c>
      <c r="CD41" s="159">
        <f t="shared" si="6"/>
        <v>0.24154180316399923</v>
      </c>
      <c r="CE41" s="159">
        <f t="shared" si="6"/>
        <v>0.23968942014321731</v>
      </c>
      <c r="CF41" s="159">
        <f t="shared" si="6"/>
        <v>0.24001799708795252</v>
      </c>
      <c r="CG41" s="159">
        <f t="shared" si="6"/>
        <v>0.2436438552666482</v>
      </c>
      <c r="CH41" s="160">
        <f t="shared" si="6"/>
        <v>0.24556272567662865</v>
      </c>
    </row>
    <row r="42" spans="1:87" s="123" customFormat="1" ht="15.6" x14ac:dyDescent="0.3">
      <c r="A42" s="164"/>
      <c r="B42" s="72" t="s">
        <v>349</v>
      </c>
      <c r="D42" s="164"/>
      <c r="AH42" s="118">
        <v>0.19923684243557721</v>
      </c>
      <c r="AI42" s="118">
        <v>0.19719038467597111</v>
      </c>
      <c r="AJ42" s="118">
        <v>0.19785069987163931</v>
      </c>
      <c r="AK42" s="118">
        <v>0.21652668443805156</v>
      </c>
      <c r="AL42" s="118">
        <v>0.223644720373919</v>
      </c>
      <c r="AM42" s="118">
        <v>0.23068273669228206</v>
      </c>
      <c r="AN42" s="118">
        <v>0.23338047589993896</v>
      </c>
      <c r="AO42" s="118">
        <v>0.24385978432849326</v>
      </c>
      <c r="AP42" s="118">
        <v>0.25099132213163766</v>
      </c>
      <c r="AQ42" s="118">
        <v>0.24579985789099723</v>
      </c>
      <c r="AR42" s="118">
        <v>0.24020016198545122</v>
      </c>
      <c r="AS42" s="118">
        <v>0.23020373657601442</v>
      </c>
      <c r="AT42" s="118">
        <v>0.23782650135668859</v>
      </c>
      <c r="AU42" s="118">
        <v>0.23680108162456709</v>
      </c>
      <c r="AV42" s="118">
        <v>0.24998683555037374</v>
      </c>
      <c r="AW42" s="118">
        <v>0.26196346876066912</v>
      </c>
      <c r="AX42" s="118">
        <v>0.25852358877861742</v>
      </c>
      <c r="AY42" s="118">
        <v>0.25818453879957232</v>
      </c>
      <c r="AZ42" s="118">
        <v>0.26406069572871482</v>
      </c>
      <c r="BA42" s="118">
        <v>0.25544840605288532</v>
      </c>
      <c r="BB42" s="118">
        <v>0.25435239496405559</v>
      </c>
      <c r="BC42" s="118">
        <v>0.25536267885243824</v>
      </c>
      <c r="BD42" s="118">
        <v>0.2463765637615874</v>
      </c>
      <c r="BE42" s="118">
        <v>0.24264593629348818</v>
      </c>
      <c r="BF42" s="118">
        <v>0.23195790742261121</v>
      </c>
      <c r="BG42" s="118">
        <v>0.20374020855194491</v>
      </c>
      <c r="BH42" s="118">
        <v>0.20683575696687675</v>
      </c>
      <c r="BI42" s="118">
        <v>0.20399579642672752</v>
      </c>
      <c r="BJ42" s="118">
        <v>0.20041754117298421</v>
      </c>
      <c r="BK42" s="118">
        <v>0.20029879489953223</v>
      </c>
      <c r="BL42" s="118">
        <v>0.19738569168307168</v>
      </c>
      <c r="BM42" s="118">
        <v>0.20471521570424087</v>
      </c>
      <c r="BN42" s="118">
        <v>0.2058320474464499</v>
      </c>
      <c r="BO42" s="118">
        <v>0.21263673925407525</v>
      </c>
      <c r="BP42" s="118">
        <v>0.22148729356023419</v>
      </c>
      <c r="BQ42" s="118">
        <v>0.21416013522549618</v>
      </c>
      <c r="BR42" s="118">
        <v>0.21341622301567673</v>
      </c>
      <c r="BS42" s="118">
        <v>0.21573802019625724</v>
      </c>
      <c r="BT42" s="118">
        <v>0.21362891784820873</v>
      </c>
      <c r="BU42" s="118">
        <v>0.21165090405332559</v>
      </c>
      <c r="BV42" s="118">
        <v>0.21414144495347792</v>
      </c>
      <c r="BW42" s="118">
        <v>0.2170530071838114</v>
      </c>
      <c r="BX42" s="118">
        <v>0.19293406983566891</v>
      </c>
      <c r="BY42" s="118">
        <v>0.20852614329295965</v>
      </c>
      <c r="BZ42" s="118">
        <v>0.19329722448542794</v>
      </c>
      <c r="CA42" s="118">
        <v>0.20859115382154506</v>
      </c>
      <c r="CB42" s="118">
        <v>0.22332655817705274</v>
      </c>
      <c r="CC42" s="118">
        <v>0.22537550589810382</v>
      </c>
      <c r="CD42" s="118">
        <v>0.2312171965867256</v>
      </c>
      <c r="CE42" s="118">
        <v>0.22961062282548825</v>
      </c>
      <c r="CF42" s="118">
        <v>0.23013893308463698</v>
      </c>
      <c r="CG42" s="118">
        <v>0.23396108516551739</v>
      </c>
      <c r="CH42" s="119">
        <v>0.23616152626043577</v>
      </c>
    </row>
    <row r="43" spans="1:87" x14ac:dyDescent="0.25">
      <c r="A43" s="120"/>
      <c r="B43" s="72" t="s">
        <v>350</v>
      </c>
      <c r="D43" s="120"/>
      <c r="AH43" s="118">
        <v>0</v>
      </c>
      <c r="AI43" s="118">
        <v>0</v>
      </c>
      <c r="AJ43" s="118">
        <v>0</v>
      </c>
      <c r="AK43" s="118">
        <v>0</v>
      </c>
      <c r="AL43" s="118">
        <v>0</v>
      </c>
      <c r="AM43" s="118">
        <v>0</v>
      </c>
      <c r="AN43" s="118">
        <v>0</v>
      </c>
      <c r="AO43" s="118">
        <v>0</v>
      </c>
      <c r="AP43" s="118">
        <v>0</v>
      </c>
      <c r="AQ43" s="118">
        <v>0</v>
      </c>
      <c r="AR43" s="118">
        <v>0</v>
      </c>
      <c r="AS43" s="118">
        <v>0</v>
      </c>
      <c r="AT43" s="118">
        <v>0</v>
      </c>
      <c r="AU43" s="118">
        <v>1.512298906476788E-2</v>
      </c>
      <c r="AV43" s="118">
        <v>1.5907672196018154E-2</v>
      </c>
      <c r="AW43" s="118">
        <v>1.6702808041131875E-2</v>
      </c>
      <c r="AX43" s="118">
        <v>1.67784105985175E-2</v>
      </c>
      <c r="AY43" s="118">
        <v>1.6771818064018045E-2</v>
      </c>
      <c r="AZ43" s="118">
        <v>1.6883451616392275E-2</v>
      </c>
      <c r="BA43" s="118">
        <v>1.5747894293418961E-2</v>
      </c>
      <c r="BB43" s="118">
        <v>1.4984523954819237E-2</v>
      </c>
      <c r="BC43" s="118">
        <v>1.7317188130198832E-2</v>
      </c>
      <c r="BD43" s="118">
        <v>2.4496626391044728E-2</v>
      </c>
      <c r="BE43" s="118">
        <v>2.5656870100041796E-2</v>
      </c>
      <c r="BF43" s="118">
        <v>2.5763294300059598E-2</v>
      </c>
      <c r="BG43" s="118">
        <v>5.475839849964198E-2</v>
      </c>
      <c r="BH43" s="118">
        <v>4.6938560952849623E-2</v>
      </c>
      <c r="BI43" s="118">
        <v>4.8043574490930961E-2</v>
      </c>
      <c r="BJ43" s="118">
        <v>4.8248753761475395E-2</v>
      </c>
      <c r="BK43" s="118">
        <v>4.8224403642493995E-2</v>
      </c>
      <c r="BL43" s="118">
        <v>5.0992498649628334E-2</v>
      </c>
      <c r="BM43" s="118">
        <v>5.4346793376485542E-2</v>
      </c>
      <c r="BN43" s="118">
        <v>5.4736732278387337E-2</v>
      </c>
      <c r="BO43" s="118">
        <v>5.5346209156968584E-2</v>
      </c>
      <c r="BP43" s="118">
        <v>5.4928266297243122E-2</v>
      </c>
      <c r="BQ43" s="118">
        <v>5.2659769810641528E-2</v>
      </c>
      <c r="BR43" s="118">
        <v>5.1582221135191578E-2</v>
      </c>
      <c r="BS43" s="118">
        <v>4.9909978362233695E-2</v>
      </c>
      <c r="BT43" s="118">
        <v>4.7382765260629525E-2</v>
      </c>
      <c r="BU43" s="118">
        <v>4.4107675856154896E-2</v>
      </c>
      <c r="BV43" s="118">
        <v>3.9667744480314328E-2</v>
      </c>
      <c r="BW43" s="118">
        <v>3.2975377614974412E-2</v>
      </c>
      <c r="BX43" s="118">
        <v>2.4040480883909497E-2</v>
      </c>
      <c r="BY43" s="118">
        <v>2.1429234465865719E-2</v>
      </c>
      <c r="BZ43" s="118">
        <v>1.8014797325795275E-2</v>
      </c>
      <c r="CA43" s="118">
        <v>1.6707348088886517E-2</v>
      </c>
      <c r="CB43" s="118">
        <v>1.2502554612812137E-2</v>
      </c>
      <c r="CC43" s="118">
        <v>1.0491053546587917E-2</v>
      </c>
      <c r="CD43" s="118">
        <v>1.0324606577273649E-2</v>
      </c>
      <c r="CE43" s="118">
        <v>1.007879731772905E-2</v>
      </c>
      <c r="CF43" s="118">
        <v>9.8790640033155092E-3</v>
      </c>
      <c r="CG43" s="118">
        <v>9.6827701011307846E-3</v>
      </c>
      <c r="CH43" s="119">
        <v>9.4011994161928812E-3</v>
      </c>
    </row>
    <row r="44" spans="1:87" ht="16.2" thickBot="1" x14ac:dyDescent="0.35">
      <c r="A44" s="161"/>
      <c r="B44" s="92" t="s">
        <v>280</v>
      </c>
      <c r="C44" s="137"/>
      <c r="D44" s="161"/>
      <c r="E44" s="137"/>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62">
        <v>0.19923684243557721</v>
      </c>
      <c r="AI44" s="162">
        <v>0.19719038467597111</v>
      </c>
      <c r="AJ44" s="162">
        <v>0.19785069987163931</v>
      </c>
      <c r="AK44" s="162">
        <v>0.21652668443805156</v>
      </c>
      <c r="AL44" s="162">
        <v>0.223644720373919</v>
      </c>
      <c r="AM44" s="162">
        <v>0.23068273669228206</v>
      </c>
      <c r="AN44" s="162">
        <v>0.23338047589993896</v>
      </c>
      <c r="AO44" s="162">
        <v>0.24385978432849326</v>
      </c>
      <c r="AP44" s="162">
        <v>0.25099132213163766</v>
      </c>
      <c r="AQ44" s="162">
        <v>0.24579985789099723</v>
      </c>
      <c r="AR44" s="162">
        <v>0.24020016198545122</v>
      </c>
      <c r="AS44" s="162">
        <v>0.23020373657601442</v>
      </c>
      <c r="AT44" s="162">
        <v>0.23782650135668859</v>
      </c>
      <c r="AU44" s="162">
        <v>0.25192407068933498</v>
      </c>
      <c r="AV44" s="162">
        <v>0.26589450774639189</v>
      </c>
      <c r="AW44" s="162">
        <v>0.27866627680180095</v>
      </c>
      <c r="AX44" s="162">
        <v>0.27530199937713484</v>
      </c>
      <c r="AY44" s="162">
        <v>0.27495635686359032</v>
      </c>
      <c r="AZ44" s="162">
        <v>0.28094414734510709</v>
      </c>
      <c r="BA44" s="162">
        <v>0.27119630034630432</v>
      </c>
      <c r="BB44" s="162">
        <v>0.26933691891887485</v>
      </c>
      <c r="BC44" s="162">
        <v>0.27267986698263713</v>
      </c>
      <c r="BD44" s="162">
        <v>0.27087319015263212</v>
      </c>
      <c r="BE44" s="162">
        <v>0.26830280639352999</v>
      </c>
      <c r="BF44" s="162">
        <v>0.25772120172267077</v>
      </c>
      <c r="BG44" s="162">
        <v>0.25849860705158689</v>
      </c>
      <c r="BH44" s="162">
        <v>0.25377431791972643</v>
      </c>
      <c r="BI44" s="162">
        <v>0.25203937091765849</v>
      </c>
      <c r="BJ44" s="162">
        <v>0.2486662949344596</v>
      </c>
      <c r="BK44" s="162">
        <v>0.2485231985420262</v>
      </c>
      <c r="BL44" s="162">
        <v>0.24837819033270001</v>
      </c>
      <c r="BM44" s="162">
        <v>0.25906200908072635</v>
      </c>
      <c r="BN44" s="162">
        <v>0.26056877972483722</v>
      </c>
      <c r="BO44" s="162">
        <v>0.26798294841104386</v>
      </c>
      <c r="BP44" s="162">
        <v>0.27641555985747734</v>
      </c>
      <c r="BQ44" s="162">
        <v>0.26681990503613767</v>
      </c>
      <c r="BR44" s="162">
        <v>0.26499844415086826</v>
      </c>
      <c r="BS44" s="162">
        <v>0.26564799855849092</v>
      </c>
      <c r="BT44" s="162">
        <v>0.26101168310883821</v>
      </c>
      <c r="BU44" s="162">
        <v>0.25575857990948048</v>
      </c>
      <c r="BV44" s="162">
        <v>0.25380918943379227</v>
      </c>
      <c r="BW44" s="162">
        <v>0.25002838479878581</v>
      </c>
      <c r="BX44" s="162">
        <v>0.21697455071957839</v>
      </c>
      <c r="BY44" s="162">
        <v>0.22995537775882535</v>
      </c>
      <c r="BZ44" s="162">
        <v>0.21819230956431607</v>
      </c>
      <c r="CA44" s="162">
        <v>0.23352954127124181</v>
      </c>
      <c r="CB44" s="162">
        <v>0.23582608855831261</v>
      </c>
      <c r="CC44" s="162">
        <v>0.23583521206092589</v>
      </c>
      <c r="CD44" s="162">
        <v>0.24153737403617506</v>
      </c>
      <c r="CE44" s="162">
        <v>0.23968942014321729</v>
      </c>
      <c r="CF44" s="162">
        <v>0.24001799708795249</v>
      </c>
      <c r="CG44" s="162">
        <v>0.24364385526664814</v>
      </c>
      <c r="CH44" s="163">
        <v>0.24556272567662865</v>
      </c>
    </row>
    <row r="45" spans="1:87" x14ac:dyDescent="0.25">
      <c r="C45" s="96"/>
      <c r="CG45" s="47"/>
      <c r="CH45" s="96"/>
    </row>
    <row r="46" spans="1:87" ht="15.6" x14ac:dyDescent="0.3">
      <c r="B46" s="123" t="s">
        <v>290</v>
      </c>
      <c r="C46" s="65"/>
      <c r="CH46" s="65"/>
    </row>
    <row r="47" spans="1:87" x14ac:dyDescent="0.25">
      <c r="C47" s="65"/>
      <c r="CH47" s="65"/>
    </row>
    <row r="48" spans="1:87" x14ac:dyDescent="0.25">
      <c r="B48" s="51" t="s">
        <v>291</v>
      </c>
      <c r="C48" s="65"/>
      <c r="AH48" s="132">
        <v>16.200800000000001</v>
      </c>
      <c r="AI48" s="132">
        <v>18.934699999999999</v>
      </c>
      <c r="AJ48" s="132">
        <v>22.548400000000001</v>
      </c>
      <c r="AK48" s="132">
        <v>24.923400000000001</v>
      </c>
      <c r="AL48" s="132">
        <v>26.760100000000001</v>
      </c>
      <c r="AM48" s="132">
        <v>28.033300000000001</v>
      </c>
      <c r="AN48" s="132">
        <v>29.672499999999999</v>
      </c>
      <c r="AO48" s="132">
        <v>31.288499999999999</v>
      </c>
      <c r="AP48" s="132">
        <v>32.5595</v>
      </c>
      <c r="AQ48" s="132">
        <v>34.454900000000002</v>
      </c>
      <c r="AR48" s="132">
        <v>36.801000000000002</v>
      </c>
      <c r="AS48" s="132">
        <v>39.776400000000002</v>
      </c>
      <c r="AT48" s="132">
        <v>43.113500000000002</v>
      </c>
      <c r="AU48" s="132">
        <v>45.706499999999998</v>
      </c>
      <c r="AV48" s="132">
        <v>46.959499999999998</v>
      </c>
      <c r="AW48" s="132">
        <v>48.2958</v>
      </c>
      <c r="AX48" s="132">
        <v>49.097000000000001</v>
      </c>
      <c r="AY48" s="132">
        <v>50.6509</v>
      </c>
      <c r="AZ48" s="132">
        <v>52.3643</v>
      </c>
      <c r="BA48" s="132">
        <v>52.499899999999997</v>
      </c>
      <c r="BB48" s="132">
        <v>53.2376</v>
      </c>
      <c r="BC48" s="132">
        <v>53.895899999999997</v>
      </c>
      <c r="BD48" s="132">
        <v>54.376300000000001</v>
      </c>
      <c r="BE48" s="132">
        <v>55.4664</v>
      </c>
      <c r="BF48" s="132">
        <v>56.606900000000003</v>
      </c>
      <c r="BG48" s="132">
        <v>57.995600000000003</v>
      </c>
      <c r="BH48" s="132">
        <v>59.724499999999999</v>
      </c>
      <c r="BI48" s="132">
        <v>61.365000000000002</v>
      </c>
      <c r="BJ48" s="132">
        <v>63.209400000000002</v>
      </c>
      <c r="BK48" s="132">
        <v>64.445800000000006</v>
      </c>
      <c r="BL48" s="132">
        <v>66.847800000000007</v>
      </c>
      <c r="BM48" s="132">
        <v>67.712400000000002</v>
      </c>
      <c r="BN48" s="132">
        <v>68.864500000000007</v>
      </c>
      <c r="BO48" s="132">
        <v>70.334599999999995</v>
      </c>
      <c r="BP48" s="132">
        <v>71.554100000000005</v>
      </c>
      <c r="BQ48" s="132">
        <v>73.042599999999993</v>
      </c>
      <c r="BR48" s="132">
        <v>74.075199999999995</v>
      </c>
      <c r="BS48" s="132">
        <v>74.589399999999998</v>
      </c>
      <c r="BT48" s="132">
        <v>76.084699999999998</v>
      </c>
      <c r="BU48" s="132">
        <v>77.048100000000005</v>
      </c>
      <c r="BV48" s="132">
        <v>78.804299999999998</v>
      </c>
      <c r="BW48" s="132">
        <v>80.883600000000001</v>
      </c>
      <c r="BX48" s="132">
        <v>85.110500000000002</v>
      </c>
      <c r="BY48" s="132">
        <v>85.313999999999993</v>
      </c>
      <c r="BZ48" s="132">
        <v>91.310699999999997</v>
      </c>
      <c r="CA48" s="132">
        <v>96.1297</v>
      </c>
      <c r="CB48" s="132">
        <v>100</v>
      </c>
      <c r="CC48" s="132">
        <v>103.23883115679686</v>
      </c>
      <c r="CD48" s="132">
        <v>105.30953567614671</v>
      </c>
      <c r="CE48" s="132">
        <v>107.35462607349376</v>
      </c>
      <c r="CF48" s="132">
        <v>109.3571288243608</v>
      </c>
      <c r="CG48" s="133">
        <v>111.39594730450609</v>
      </c>
      <c r="CH48" s="134">
        <v>113.64164762942663</v>
      </c>
    </row>
    <row r="49" spans="1:86" x14ac:dyDescent="0.25">
      <c r="B49" s="51" t="s">
        <v>292</v>
      </c>
      <c r="C49" s="65"/>
      <c r="AH49" s="132">
        <v>0.15383981987938428</v>
      </c>
      <c r="AI49" s="132">
        <v>0.17980043192127407</v>
      </c>
      <c r="AJ49" s="132">
        <v>0.21411546309863144</v>
      </c>
      <c r="AK49" s="132">
        <v>0.23666802668891943</v>
      </c>
      <c r="AL49" s="132">
        <v>0.25410899239261708</v>
      </c>
      <c r="AM49" s="132">
        <v>0.26619906564026113</v>
      </c>
      <c r="AN49" s="132">
        <v>0.28176460763487171</v>
      </c>
      <c r="AO49" s="132">
        <v>0.29710984669251606</v>
      </c>
      <c r="AP49" s="132">
        <v>0.30917902914441336</v>
      </c>
      <c r="AQ49" s="132">
        <v>0.32717739926190048</v>
      </c>
      <c r="AR49" s="132">
        <v>0.34945553376260557</v>
      </c>
      <c r="AS49" s="132">
        <v>0.37770938542851834</v>
      </c>
      <c r="AT49" s="132">
        <v>0.40939787383152892</v>
      </c>
      <c r="AU49" s="132">
        <v>0.4340205253639991</v>
      </c>
      <c r="AV49" s="132">
        <v>0.44591878312342259</v>
      </c>
      <c r="AW49" s="132">
        <v>0.45860804237634972</v>
      </c>
      <c r="AX49" s="132">
        <v>0.46621609035468181</v>
      </c>
      <c r="AY49" s="132">
        <v>0.48097163922329167</v>
      </c>
      <c r="AZ49" s="132">
        <v>0.49724177078354409</v>
      </c>
      <c r="BA49" s="132">
        <v>0.49852940346684638</v>
      </c>
      <c r="BB49" s="132">
        <v>0.50553446711339611</v>
      </c>
      <c r="BC49" s="132">
        <v>0.51178556294981148</v>
      </c>
      <c r="BD49" s="132">
        <v>0.51634735307561119</v>
      </c>
      <c r="BE49" s="132">
        <v>0.52669874236814718</v>
      </c>
      <c r="BF49" s="132">
        <v>0.53752872079960967</v>
      </c>
      <c r="BG49" s="132">
        <v>0.55071556082396045</v>
      </c>
      <c r="BH49" s="132">
        <v>0.56713287753606523</v>
      </c>
      <c r="BI49" s="132">
        <v>0.58271076409179889</v>
      </c>
      <c r="BJ49" s="132">
        <v>0.60022484758061034</v>
      </c>
      <c r="BK49" s="132">
        <v>0.61196547479030805</v>
      </c>
      <c r="BL49" s="132">
        <v>0.63477442541930673</v>
      </c>
      <c r="BM49" s="132">
        <v>0.64298450814779629</v>
      </c>
      <c r="BN49" s="132">
        <v>0.65392463804774192</v>
      </c>
      <c r="BO49" s="132">
        <v>0.66788443751472393</v>
      </c>
      <c r="BP49" s="132">
        <v>0.67946458542982135</v>
      </c>
      <c r="BQ49" s="132">
        <v>0.6935991079157765</v>
      </c>
      <c r="BR49" s="132">
        <v>0.70340448777402131</v>
      </c>
      <c r="BS49" s="132">
        <v>0.70828723648902181</v>
      </c>
      <c r="BT49" s="132">
        <v>0.72248633052546707</v>
      </c>
      <c r="BU49" s="132">
        <v>0.73163459989931279</v>
      </c>
      <c r="BV49" s="132">
        <v>0.74831115239500279</v>
      </c>
      <c r="BW49" s="132">
        <v>0.76805580312059685</v>
      </c>
      <c r="BX49" s="132">
        <v>0.8081936688215603</v>
      </c>
      <c r="BY49" s="132">
        <v>0.81012606742813853</v>
      </c>
      <c r="BZ49" s="132">
        <v>0.86706962872577231</v>
      </c>
      <c r="CA49" s="132">
        <v>0.91282996722749765</v>
      </c>
      <c r="CB49" s="132">
        <v>0.94958162485423103</v>
      </c>
      <c r="CC49" s="132">
        <v>0.98033697037922773</v>
      </c>
      <c r="CD49" s="132">
        <v>1</v>
      </c>
      <c r="CE49" s="132">
        <v>1.019419802624866</v>
      </c>
      <c r="CF49" s="132">
        <v>1.0384352007842998</v>
      </c>
      <c r="CG49" s="133">
        <v>1.0577954464358919</v>
      </c>
      <c r="CH49" s="134">
        <v>1.0791202040706291</v>
      </c>
    </row>
    <row r="50" spans="1:86" x14ac:dyDescent="0.25">
      <c r="B50" s="51" t="s">
        <v>293</v>
      </c>
      <c r="C50" s="65"/>
      <c r="AH50" s="165">
        <v>192341</v>
      </c>
      <c r="AI50" s="165">
        <v>232557</v>
      </c>
      <c r="AJ50" s="165">
        <v>267548</v>
      </c>
      <c r="AK50" s="165">
        <v>298739</v>
      </c>
      <c r="AL50" s="165">
        <v>327910</v>
      </c>
      <c r="AM50" s="165">
        <v>358644</v>
      </c>
      <c r="AN50" s="165">
        <v>386718</v>
      </c>
      <c r="AO50" s="165">
        <v>424559</v>
      </c>
      <c r="AP50" s="165">
        <v>456205</v>
      </c>
      <c r="AQ50" s="165">
        <v>512832</v>
      </c>
      <c r="AR50" s="165">
        <v>572031</v>
      </c>
      <c r="AS50" s="165">
        <v>631607</v>
      </c>
      <c r="AT50" s="165">
        <v>681464</v>
      </c>
      <c r="AU50" s="165">
        <v>716584</v>
      </c>
      <c r="AV50" s="165">
        <v>741206</v>
      </c>
      <c r="AW50" s="165">
        <v>783220</v>
      </c>
      <c r="AX50" s="165">
        <v>823670</v>
      </c>
      <c r="AY50" s="165">
        <v>866285</v>
      </c>
      <c r="AZ50" s="165">
        <v>926554</v>
      </c>
      <c r="BA50" s="165">
        <v>970388</v>
      </c>
      <c r="BB50" s="165">
        <v>1014098</v>
      </c>
      <c r="BC50" s="165">
        <v>1060973</v>
      </c>
      <c r="BD50" s="165">
        <v>1117633</v>
      </c>
      <c r="BE50" s="165">
        <v>1159585</v>
      </c>
      <c r="BF50" s="165">
        <v>1210146</v>
      </c>
      <c r="BG50" s="165">
        <v>1277594</v>
      </c>
      <c r="BH50" s="165">
        <v>1346417</v>
      </c>
      <c r="BI50" s="165">
        <v>1423557</v>
      </c>
      <c r="BJ50" s="165">
        <v>1493448</v>
      </c>
      <c r="BK50" s="165">
        <v>1571927</v>
      </c>
      <c r="BL50" s="165">
        <v>1593267</v>
      </c>
      <c r="BM50" s="165">
        <v>1567070</v>
      </c>
      <c r="BN50" s="165">
        <v>1632926</v>
      </c>
      <c r="BO50" s="165">
        <v>1680937</v>
      </c>
      <c r="BP50" s="165">
        <v>1733512</v>
      </c>
      <c r="BQ50" s="165">
        <v>1812306</v>
      </c>
      <c r="BR50" s="165">
        <v>1888114</v>
      </c>
      <c r="BS50" s="165">
        <v>1943837</v>
      </c>
      <c r="BT50" s="165">
        <v>2027118</v>
      </c>
      <c r="BU50" s="165">
        <v>2114617</v>
      </c>
      <c r="BV50" s="165">
        <v>2189839</v>
      </c>
      <c r="BW50" s="165">
        <v>2263357</v>
      </c>
      <c r="BX50" s="165">
        <v>2109996</v>
      </c>
      <c r="BY50" s="165">
        <v>2400398</v>
      </c>
      <c r="BZ50" s="165">
        <v>2634336</v>
      </c>
      <c r="CA50" s="165">
        <v>2790070</v>
      </c>
      <c r="CB50" s="165">
        <v>2934021</v>
      </c>
      <c r="CC50" s="165">
        <v>3054666</v>
      </c>
      <c r="CD50" s="165">
        <v>3164074</v>
      </c>
      <c r="CE50" s="165">
        <v>3277008</v>
      </c>
      <c r="CF50" s="165">
        <v>3390825</v>
      </c>
      <c r="CG50" s="166">
        <v>3506679</v>
      </c>
      <c r="CH50" s="167">
        <v>3631831</v>
      </c>
    </row>
    <row r="51" spans="1:86" ht="15.6" thickBot="1" x14ac:dyDescent="0.3">
      <c r="A51" s="137"/>
      <c r="B51" s="137" t="s">
        <v>294</v>
      </c>
      <c r="C51" s="138"/>
      <c r="D51" s="161"/>
      <c r="E51" s="137"/>
      <c r="F51" s="137"/>
      <c r="G51" s="13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9">
        <v>79669</v>
      </c>
      <c r="AI51" s="139">
        <v>95223</v>
      </c>
      <c r="AJ51" s="139">
        <v>114521</v>
      </c>
      <c r="AK51" s="139">
        <v>127921</v>
      </c>
      <c r="AL51" s="139">
        <v>141421</v>
      </c>
      <c r="AM51" s="139">
        <v>153163</v>
      </c>
      <c r="AN51" s="139">
        <v>163900</v>
      </c>
      <c r="AO51" s="139">
        <v>171279</v>
      </c>
      <c r="AP51" s="139">
        <v>178961</v>
      </c>
      <c r="AQ51" s="139">
        <v>189995</v>
      </c>
      <c r="AR51" s="139">
        <v>196993</v>
      </c>
      <c r="AS51" s="139">
        <v>218564</v>
      </c>
      <c r="AT51" s="139">
        <v>237479</v>
      </c>
      <c r="AU51" s="139">
        <v>263186</v>
      </c>
      <c r="AV51" s="139">
        <v>283035</v>
      </c>
      <c r="AW51" s="139">
        <v>295829</v>
      </c>
      <c r="AX51" s="139">
        <v>308253</v>
      </c>
      <c r="AY51" s="139">
        <v>322636</v>
      </c>
      <c r="AZ51" s="139">
        <v>328243</v>
      </c>
      <c r="BA51" s="139">
        <v>344206</v>
      </c>
      <c r="BB51" s="139">
        <v>354817</v>
      </c>
      <c r="BC51" s="139">
        <v>367111</v>
      </c>
      <c r="BD51" s="139">
        <v>390117</v>
      </c>
      <c r="BE51" s="139">
        <v>418046</v>
      </c>
      <c r="BF51" s="139">
        <v>452798</v>
      </c>
      <c r="BG51" s="139">
        <v>494397</v>
      </c>
      <c r="BH51" s="139">
        <v>534877</v>
      </c>
      <c r="BI51" s="139">
        <v>565100</v>
      </c>
      <c r="BJ51" s="139">
        <v>592438</v>
      </c>
      <c r="BK51" s="139">
        <v>628088</v>
      </c>
      <c r="BL51" s="139">
        <v>685475</v>
      </c>
      <c r="BM51" s="139">
        <v>720985</v>
      </c>
      <c r="BN51" s="139">
        <v>743022.99999999988</v>
      </c>
      <c r="BO51" s="139">
        <v>745509</v>
      </c>
      <c r="BP51" s="139">
        <v>749939.99999999988</v>
      </c>
      <c r="BQ51" s="139">
        <v>764610</v>
      </c>
      <c r="BR51" s="139">
        <v>786137.00000000023</v>
      </c>
      <c r="BS51" s="139">
        <v>793657.99999999988</v>
      </c>
      <c r="BT51" s="139">
        <v>811403</v>
      </c>
      <c r="BU51" s="139">
        <v>838728</v>
      </c>
      <c r="BV51" s="139">
        <v>856021.99999999977</v>
      </c>
      <c r="BW51" s="139">
        <v>884874</v>
      </c>
      <c r="BX51" s="139">
        <v>1102860.9999999998</v>
      </c>
      <c r="BY51" s="139">
        <v>1040865</v>
      </c>
      <c r="BZ51" s="139">
        <v>1160628</v>
      </c>
      <c r="CA51" s="139">
        <v>1230772</v>
      </c>
      <c r="CB51" s="139">
        <v>1291785.9999999998</v>
      </c>
      <c r="CC51" s="139">
        <v>1367988.3125951723</v>
      </c>
      <c r="CD51" s="139">
        <v>1419254.8755569868</v>
      </c>
      <c r="CE51" s="139">
        <v>1471874.9163531107</v>
      </c>
      <c r="CF51" s="139">
        <v>1513453.2390311034</v>
      </c>
      <c r="CG51" s="168">
        <v>1555347.8586662207</v>
      </c>
      <c r="CH51" s="169">
        <v>1610504.4651277906</v>
      </c>
    </row>
  </sheetData>
  <conditionalFormatting sqref="AH5:CH5">
    <cfRule type="cellIs" dxfId="2" priority="1" stopIfTrue="1" operator="equal">
      <formula>FALSE</formula>
    </cfRule>
  </conditionalFormatting>
  <hyperlinks>
    <hyperlink ref="B1" location="Notes!A1" display="Information relating to this table can be found in the 'Notes' tab" xr:uid="{B0D34732-BCFE-42C2-B85F-9A9B79CD387D}"/>
    <hyperlink ref="A1" location="Contents!A1" display="Contents page" xr:uid="{35C99336-BCF1-4F34-A900-20512197185F}"/>
  </hyperlink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ADE94-B411-4648-BFA0-5BC4EA1EE4FE}">
  <dimension ref="A1:CH63"/>
  <sheetViews>
    <sheetView zoomScale="80" zoomScaleNormal="80" workbookViewId="0">
      <pane xSplit="3" ySplit="4" topLeftCell="D5" activePane="bottomRight" state="frozen"/>
      <selection pane="topRight" activeCell="B8" sqref="B8"/>
      <selection pane="bottomLeft" activeCell="B8" sqref="B8"/>
      <selection pane="bottomRight" activeCell="CC10" sqref="CC10"/>
    </sheetView>
  </sheetViews>
  <sheetFormatPr defaultColWidth="10.5546875" defaultRowHeight="15" x14ac:dyDescent="0.25"/>
  <cols>
    <col min="1" max="1" width="23" style="51" bestFit="1" customWidth="1"/>
    <col min="2" max="2" width="75.5546875" style="51" customWidth="1"/>
    <col min="3" max="3" width="12.88671875" style="51" customWidth="1"/>
    <col min="4" max="84" width="12.5546875" style="51" customWidth="1"/>
    <col min="85" max="85" width="12.44140625" style="51" customWidth="1"/>
    <col min="86" max="16384" width="10.5546875" style="51"/>
  </cols>
  <sheetData>
    <row r="1" spans="1:86" s="45" customFormat="1" ht="25.5" customHeight="1" thickBot="1" x14ac:dyDescent="0.3">
      <c r="A1" s="42" t="s">
        <v>47</v>
      </c>
      <c r="B1" s="141" t="s">
        <v>224</v>
      </c>
      <c r="C1" s="142"/>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c r="BS1" s="170"/>
      <c r="BT1" s="170"/>
      <c r="BU1" s="170"/>
      <c r="BV1" s="170"/>
      <c r="BW1" s="170"/>
      <c r="BX1" s="170"/>
    </row>
    <row r="2" spans="1:86" ht="32.25" customHeight="1" x14ac:dyDescent="0.3">
      <c r="A2" s="17" t="s">
        <v>48</v>
      </c>
      <c r="B2" s="46" t="s">
        <v>358</v>
      </c>
      <c r="C2" s="171"/>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6" s="53" customFormat="1" ht="15.6" x14ac:dyDescent="0.3">
      <c r="A3" s="144">
        <v>2026</v>
      </c>
      <c r="B3" s="52" t="s">
        <v>359</v>
      </c>
      <c r="C3" s="172"/>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6" ht="15.6" x14ac:dyDescent="0.25">
      <c r="A4" s="58"/>
      <c r="B4" s="58"/>
      <c r="C4" s="173"/>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c r="AM4" s="174"/>
      <c r="AN4" s="174"/>
      <c r="AO4" s="174"/>
      <c r="AP4" s="174"/>
      <c r="AQ4" s="174"/>
      <c r="AR4" s="174"/>
      <c r="AS4" s="174"/>
      <c r="AT4" s="174"/>
      <c r="AU4" s="174"/>
      <c r="AV4" s="174"/>
      <c r="AW4" s="174"/>
      <c r="AX4" s="174"/>
      <c r="AY4" s="174"/>
      <c r="AZ4" s="174"/>
      <c r="BA4" s="174"/>
      <c r="BB4" s="174"/>
      <c r="BC4" s="174"/>
      <c r="BD4" s="174"/>
      <c r="BE4" s="174"/>
      <c r="BF4" s="174"/>
      <c r="BG4" s="174"/>
      <c r="BH4" s="174"/>
      <c r="BI4" s="174"/>
      <c r="BJ4" s="174"/>
      <c r="BK4" s="174"/>
      <c r="BL4" s="174"/>
      <c r="BM4" s="174"/>
      <c r="BN4" s="174"/>
      <c r="BO4" s="174"/>
      <c r="BP4" s="174"/>
      <c r="BQ4" s="174"/>
      <c r="BR4" s="174"/>
      <c r="BS4" s="174"/>
      <c r="BT4" s="175"/>
      <c r="BU4" s="175"/>
      <c r="BV4" s="175"/>
      <c r="BW4" s="175"/>
      <c r="BX4" s="175"/>
      <c r="BY4" s="175"/>
      <c r="BZ4" s="175"/>
      <c r="CA4" s="175"/>
      <c r="CB4" s="175"/>
      <c r="CC4" s="175"/>
      <c r="CD4" s="175"/>
      <c r="CE4" s="175"/>
      <c r="CF4" s="175"/>
      <c r="CG4" s="175"/>
      <c r="CH4" s="176"/>
    </row>
    <row r="5" spans="1:86" ht="41.25" customHeight="1" x14ac:dyDescent="0.3">
      <c r="B5" s="64" t="s">
        <v>360</v>
      </c>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69"/>
      <c r="BW5" s="69"/>
      <c r="BX5" s="69"/>
      <c r="BY5" s="69"/>
      <c r="BZ5" s="69"/>
      <c r="CA5" s="69"/>
      <c r="CB5" s="69"/>
      <c r="CC5" s="69"/>
      <c r="CD5" s="69"/>
      <c r="CE5" s="69"/>
      <c r="CF5" s="69"/>
      <c r="CG5" s="69"/>
      <c r="CH5" s="70"/>
    </row>
    <row r="6" spans="1:86" x14ac:dyDescent="0.25">
      <c r="B6" s="72" t="s">
        <v>361</v>
      </c>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f>'Table 2a'!AH17/1000</f>
        <v>2.1402302398240955</v>
      </c>
      <c r="AI6" s="73">
        <f>'Table 2a'!AI17/1000</f>
        <v>3.1954036116683207</v>
      </c>
      <c r="AJ6" s="73">
        <f>'Table 2a'!AJ17/1000</f>
        <v>3.4816023161308887</v>
      </c>
      <c r="AK6" s="73">
        <f>'Table 2a'!AK17/1000</f>
        <v>4.1149635010235581</v>
      </c>
      <c r="AL6" s="73">
        <f>'Table 2a'!AL17/1000</f>
        <v>4.6340142418760122</v>
      </c>
      <c r="AM6" s="73">
        <f>'Table 2a'!AM17/1000</f>
        <v>5.1280436409009997</v>
      </c>
      <c r="AN6" s="73">
        <f>'Table 2a'!AN17/1000</f>
        <v>5.5735994938701277</v>
      </c>
      <c r="AO6" s="73">
        <f>'Table 2a'!AO17/1000</f>
        <v>5.9417182276070992</v>
      </c>
      <c r="AP6" s="73">
        <f>'Table 2a'!AP17/1000</f>
        <v>6.0998808325284717</v>
      </c>
      <c r="AQ6" s="73">
        <f>'Table 2a'!AQ17/1000</f>
        <v>6.2654553240804169</v>
      </c>
      <c r="AR6" s="73">
        <f>'Table 2a'!AR17/1000</f>
        <v>6.3518234230750714</v>
      </c>
      <c r="AS6" s="73">
        <f>'Table 2a'!AS17/1000</f>
        <v>6.5317307903545769</v>
      </c>
      <c r="AT6" s="73">
        <f>'Table 2a'!AT17/1000</f>
        <v>6.8645773705436106</v>
      </c>
      <c r="AU6" s="73">
        <f>'Table 2a'!AU17/1000</f>
        <v>8.0810507873405797</v>
      </c>
      <c r="AV6" s="73">
        <f>'Table 2a'!AV17/1000</f>
        <v>9.2941511629693743</v>
      </c>
      <c r="AW6" s="73">
        <f>'Table 2a'!AW17/1000</f>
        <v>10.170602145994048</v>
      </c>
      <c r="AX6" s="73">
        <f>'Table 2a'!AX17/1000</f>
        <v>10.304518169157031</v>
      </c>
      <c r="AY6" s="73">
        <f>'Table 2a'!AY17/1000</f>
        <v>10.698025342314521</v>
      </c>
      <c r="AZ6" s="73">
        <f>'Table 2a'!AZ17/1000</f>
        <v>11.060411199032972</v>
      </c>
      <c r="BA6" s="73">
        <f>'Table 2a'!BA17/1000</f>
        <v>11.191470568894628</v>
      </c>
      <c r="BB6" s="73">
        <f>'Table 2a'!BB17/1000</f>
        <v>11.462957930880082</v>
      </c>
      <c r="BC6" s="73">
        <f>'Table 2a'!BC17/1000</f>
        <v>12.482486571392403</v>
      </c>
      <c r="BD6" s="73">
        <f>'Table 2a'!BD17/1000</f>
        <v>12.579086615294388</v>
      </c>
      <c r="BE6" s="73">
        <f>'Table 2a'!BE17/1000</f>
        <v>13.086047671190972</v>
      </c>
      <c r="BF6" s="73">
        <f>'Table 2a'!BF17/1000</f>
        <v>13.654315129659999</v>
      </c>
      <c r="BG6" s="73">
        <f>'Table 2a'!BG17/1000</f>
        <v>4.8027443435502457</v>
      </c>
      <c r="BH6" s="73">
        <f>'Table 2a'!BH17/1000</f>
        <v>4.2634400000000001</v>
      </c>
      <c r="BI6" s="73">
        <f>'Table 2a'!BI17/1000</f>
        <v>3.4743883622779057</v>
      </c>
      <c r="BJ6" s="73">
        <f>'Table 2a'!BJ17/1000</f>
        <v>3.0353044847562924</v>
      </c>
      <c r="BK6" s="73">
        <f>'Table 2a'!BK17/1000</f>
        <v>2.7775366963541721</v>
      </c>
      <c r="BL6" s="73">
        <f>'Table 2a'!BL17/1000</f>
        <v>2.5616293883814527</v>
      </c>
      <c r="BM6" s="73">
        <f>'Table 2a'!BM17/1000</f>
        <v>2.0693648479653115</v>
      </c>
      <c r="BN6" s="73">
        <f>'Table 2a'!BN17/1000</f>
        <v>1.8535156563857014</v>
      </c>
      <c r="BO6" s="73">
        <f>'Table 2a'!BO17/1000</f>
        <v>1.7657742885330194</v>
      </c>
      <c r="BP6" s="73">
        <f>'Table 2a'!BP17/1000</f>
        <v>1.6829105468621641</v>
      </c>
      <c r="BQ6" s="73">
        <f>'Table 2a'!BQ17/1000</f>
        <v>1.6355663497088375</v>
      </c>
      <c r="BR6" s="73">
        <f>'Table 2a'!BR17/1000</f>
        <v>1.8368957664640082</v>
      </c>
      <c r="BS6" s="73">
        <f>'Table 2a'!BS17/1000</f>
        <v>1.9151738924102122</v>
      </c>
      <c r="BT6" s="73">
        <f>'Table 2a'!BT17/1000</f>
        <v>1.9563863700215895</v>
      </c>
      <c r="BU6" s="73">
        <f>'Table 2a'!BU17/1000</f>
        <v>2.0080498251361174</v>
      </c>
      <c r="BV6" s="73">
        <f>'Table 2a'!BV17/1000</f>
        <v>2.147004757668499</v>
      </c>
      <c r="BW6" s="73">
        <f>'Table 2a'!BW17/1000</f>
        <v>2.3175475524707219</v>
      </c>
      <c r="BX6" s="73">
        <f>'Table 2a'!BX17/1000</f>
        <v>2.2569011836431661</v>
      </c>
      <c r="BY6" s="73">
        <f>'Table 2a'!BY17/1000</f>
        <v>2.4531924543387942</v>
      </c>
      <c r="BZ6" s="73">
        <f>'Table 2a'!BZ17/1000</f>
        <v>2.9526254963665055</v>
      </c>
      <c r="CA6" s="73">
        <f>'Table 2a'!CA17/1000</f>
        <v>3.7675270311128326</v>
      </c>
      <c r="CB6" s="73">
        <f>'Table 2a'!CB17/1000</f>
        <v>4.5645796473081415</v>
      </c>
      <c r="CC6" s="73">
        <f>'Table 2a'!CC17/1000</f>
        <v>5.3209359998918018</v>
      </c>
      <c r="CD6" s="73">
        <f>'Table 2a'!CD17/1000</f>
        <v>6.0758076062382127</v>
      </c>
      <c r="CE6" s="73">
        <f>'Table 2a'!CE17/1000</f>
        <v>6.691292837129744</v>
      </c>
      <c r="CF6" s="73">
        <f>'Table 2a'!CF17/1000</f>
        <v>7.2369136567211605</v>
      </c>
      <c r="CG6" s="73">
        <f>'Table 2a'!CG17/1000</f>
        <v>7.7672402686819115</v>
      </c>
      <c r="CH6" s="75">
        <f>'Table 2a'!CH17/1000</f>
        <v>8.30309107644376</v>
      </c>
    </row>
    <row r="7" spans="1:86" x14ac:dyDescent="0.25">
      <c r="B7" s="72" t="s">
        <v>362</v>
      </c>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73">
        <f>'Table 2a'!AH78/1000</f>
        <v>4.3901629877503892</v>
      </c>
      <c r="AI7" s="73">
        <f>'Table 2a'!AI78/1000</f>
        <v>4.8128508610114782</v>
      </c>
      <c r="AJ7" s="73">
        <f>'Table 2a'!AJ78/1000</f>
        <v>6.2823050726326253</v>
      </c>
      <c r="AK7" s="73">
        <f>'Table 2a'!AK78/1000</f>
        <v>8.3178593417309337</v>
      </c>
      <c r="AL7" s="73">
        <f>'Table 2a'!AL78/1000</f>
        <v>9.8498748232840523</v>
      </c>
      <c r="AM7" s="73">
        <f>'Table 2a'!AM78/1000</f>
        <v>11.572896942930397</v>
      </c>
      <c r="AN7" s="73">
        <f>'Table 2a'!AN78/1000</f>
        <v>12.826570114134206</v>
      </c>
      <c r="AO7" s="73">
        <f>'Table 2a'!AO78/1000</f>
        <v>14.042834071766636</v>
      </c>
      <c r="AP7" s="73">
        <f>'Table 2a'!AP78/1000</f>
        <v>15.33683630786763</v>
      </c>
      <c r="AQ7" s="73">
        <f>'Table 2a'!AQ78/1000</f>
        <v>15.577510236185928</v>
      </c>
      <c r="AR7" s="73">
        <f>'Table 2a'!AR78/1000</f>
        <v>14.909193195627202</v>
      </c>
      <c r="AS7" s="73">
        <f>'Table 2a'!AS78/1000</f>
        <v>15.345773833544426</v>
      </c>
      <c r="AT7" s="73">
        <f>'Table 2a'!AT78/1000</f>
        <v>17.876825969730529</v>
      </c>
      <c r="AU7" s="73">
        <f>'Table 2a'!AU78/1000</f>
        <v>22.691039056134109</v>
      </c>
      <c r="AV7" s="73">
        <f>'Table 2a'!AV78/1000</f>
        <v>27.212284889007034</v>
      </c>
      <c r="AW7" s="73">
        <f>'Table 2a'!AW78/1000</f>
        <v>30.556640477738103</v>
      </c>
      <c r="AX7" s="73">
        <f>'Table 2a'!AX78/1000</f>
        <v>31.780763659426519</v>
      </c>
      <c r="AY7" s="73">
        <f>'Table 2a'!AY78/1000</f>
        <v>33.498155150357007</v>
      </c>
      <c r="AZ7" s="73">
        <f>'Table 2a'!AZ78/1000</f>
        <v>34.23901106225253</v>
      </c>
      <c r="BA7" s="73">
        <f>'Table 2a'!BA78/1000</f>
        <v>33.406156559343721</v>
      </c>
      <c r="BB7" s="73">
        <f>'Table 2a'!BB78/1000</f>
        <v>33.313239089650168</v>
      </c>
      <c r="BC7" s="73">
        <f>'Table 2a'!BC78/1000</f>
        <v>32.657783608021326</v>
      </c>
      <c r="BD7" s="73">
        <f>'Table 2a'!BD78/1000</f>
        <v>31.72597693305347</v>
      </c>
      <c r="BE7" s="73">
        <f>'Table 2a'!BE78/1000</f>
        <v>32.38261541270014</v>
      </c>
      <c r="BF7" s="73">
        <f>'Table 2a'!BF78/1000</f>
        <v>33.317678186724869</v>
      </c>
      <c r="BG7" s="73">
        <f>'Table 2a'!BG78/1000</f>
        <v>34.628061685856949</v>
      </c>
      <c r="BH7" s="73">
        <f>'Table 2a'!BH78/1000</f>
        <v>35.699324872273571</v>
      </c>
      <c r="BI7" s="73">
        <f>'Table 2a'!BI78/1000</f>
        <v>36.930522008288243</v>
      </c>
      <c r="BJ7" s="73">
        <f>'Table 2a'!BJ78/1000</f>
        <v>38.244559119927516</v>
      </c>
      <c r="BK7" s="73">
        <f>'Table 2a'!BK78/1000</f>
        <v>40.24340330059421</v>
      </c>
      <c r="BL7" s="73">
        <f>'Table 2a'!BL78/1000</f>
        <v>42.814148734302925</v>
      </c>
      <c r="BM7" s="73">
        <f>'Table 2a'!BM78/1000</f>
        <v>49.422752631441838</v>
      </c>
      <c r="BN7" s="73">
        <f>'Table 2a'!BN78/1000</f>
        <v>51.277972824025213</v>
      </c>
      <c r="BO7" s="73">
        <f>'Table 2a'!BO78/1000</f>
        <v>53.084087439042179</v>
      </c>
      <c r="BP7" s="73">
        <f>'Table 2a'!BP78/1000</f>
        <v>55.095716932464299</v>
      </c>
      <c r="BQ7" s="73">
        <f>'Table 2a'!BQ78/1000</f>
        <v>51.914522229267241</v>
      </c>
      <c r="BR7" s="73">
        <f>'Table 2a'!BR78/1000</f>
        <v>52.429399181534215</v>
      </c>
      <c r="BS7" s="73">
        <f>'Table 2a'!BS78/1000</f>
        <v>53.760806511951841</v>
      </c>
      <c r="BT7" s="73">
        <f>'Table 2a'!BT78/1000</f>
        <v>54.236053855979272</v>
      </c>
      <c r="BU7" s="73">
        <f>'Table 2a'!BU78/1000</f>
        <v>56.774856304432006</v>
      </c>
      <c r="BV7" s="73">
        <f>'Table 2a'!BV78/1000</f>
        <v>60.103641361849206</v>
      </c>
      <c r="BW7" s="73">
        <f>'Table 2a'!BW78/1000</f>
        <v>66.414239326352984</v>
      </c>
      <c r="BX7" s="73">
        <f>'Table 2a'!BX78/1000</f>
        <v>85.174472648114858</v>
      </c>
      <c r="BY7" s="73">
        <f>'Table 2a'!BY78/1000</f>
        <v>86.249647994052296</v>
      </c>
      <c r="BZ7" s="73">
        <f>'Table 2a'!BZ78/1000</f>
        <v>93.117188416075933</v>
      </c>
      <c r="CA7" s="73">
        <f>'Table 2a'!CA78/1000</f>
        <v>108.89862730777145</v>
      </c>
      <c r="CB7" s="73">
        <f>'Table 2a'!CB78/1000</f>
        <v>119.79180031556642</v>
      </c>
      <c r="CC7" s="73">
        <f>'Table 2a'!CC78/1000</f>
        <v>126.08373050718332</v>
      </c>
      <c r="CD7" s="73">
        <f>'Table 2a'!CD78/1000</f>
        <v>136.10172701141133</v>
      </c>
      <c r="CE7" s="73">
        <f>'Table 2a'!CE78/1000</f>
        <v>140.26926300293354</v>
      </c>
      <c r="CF7" s="73">
        <f>'Table 2a'!CF78/1000</f>
        <v>144.36364285678218</v>
      </c>
      <c r="CG7" s="73">
        <f>'Table 2a'!CG78/1000</f>
        <v>149.75837016240226</v>
      </c>
      <c r="CH7" s="75">
        <f>'Table 2a'!CH78/1000</f>
        <v>155.54965835629378</v>
      </c>
    </row>
    <row r="8" spans="1:86" x14ac:dyDescent="0.25">
      <c r="B8" s="72" t="s">
        <v>348</v>
      </c>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73">
        <f>'Table 2a'!AH129/1000</f>
        <v>9.3426067724255155</v>
      </c>
      <c r="AI8" s="73">
        <f>'Table 2a'!AI129/1000</f>
        <v>10.7688055273202</v>
      </c>
      <c r="AJ8" s="73">
        <f>'Table 2a'!AJ129/1000</f>
        <v>12.894152611236493</v>
      </c>
      <c r="AK8" s="73">
        <f>'Table 2a'!AK129/1000</f>
        <v>15.265487157245504</v>
      </c>
      <c r="AL8" s="73">
        <f>'Table 2a'!AL129/1000</f>
        <v>17.144170934839934</v>
      </c>
      <c r="AM8" s="73">
        <f>'Table 2a'!AM129/1000</f>
        <v>18.631119416168602</v>
      </c>
      <c r="AN8" s="73">
        <f>'Table 2a'!AN129/1000</f>
        <v>19.850890391995662</v>
      </c>
      <c r="AO8" s="73">
        <f>'Table 2a'!AO129/1000</f>
        <v>21.783507700626259</v>
      </c>
      <c r="AP8" s="73">
        <f>'Table 2a'!AP129/1000</f>
        <v>23.480940859603898</v>
      </c>
      <c r="AQ8" s="73">
        <f>'Table 2a'!AQ129/1000</f>
        <v>24.857778439733668</v>
      </c>
      <c r="AR8" s="73">
        <f>'Table 2a'!AR129/1000</f>
        <v>26.056733891297718</v>
      </c>
      <c r="AS8" s="73">
        <f>'Table 2a'!AS129/1000</f>
        <v>28.436744857101015</v>
      </c>
      <c r="AT8" s="73">
        <f>'Table 2a'!AT129/1000</f>
        <v>31.737396375410903</v>
      </c>
      <c r="AU8" s="73">
        <f>'Table 2a'!AU129/1000</f>
        <v>35.530798624968625</v>
      </c>
      <c r="AV8" s="73">
        <f>'Table 2a'!AV129/1000</f>
        <v>38.751015948023621</v>
      </c>
      <c r="AW8" s="73">
        <f>'Table 2a'!AW129/1000</f>
        <v>41.710323376267837</v>
      </c>
      <c r="AX8" s="73">
        <f>'Table 2a'!AX129/1000</f>
        <v>42.777385385416402</v>
      </c>
      <c r="AY8" s="73">
        <f>'Table 2a'!AY129/1000</f>
        <v>44.514638660369798</v>
      </c>
      <c r="AZ8" s="73">
        <f>'Table 2a'!AZ129/1000</f>
        <v>46.918527495714486</v>
      </c>
      <c r="BA8" s="73">
        <f>'Table 2a'!BA129/1000</f>
        <v>48.749766628761677</v>
      </c>
      <c r="BB8" s="73">
        <f>'Table 2a'!BB129/1000</f>
        <v>50.789120539508168</v>
      </c>
      <c r="BC8" s="73">
        <f>'Table 2a'!BC129/1000</f>
        <v>53.90831506305399</v>
      </c>
      <c r="BD8" s="73">
        <f>'Table 2a'!BD129/1000</f>
        <v>57.068777236767062</v>
      </c>
      <c r="BE8" s="73">
        <f>'Table 2a'!BE129/1000</f>
        <v>61.23818881098439</v>
      </c>
      <c r="BF8" s="73">
        <f>'Table 2a'!BF129/1000</f>
        <v>63.330305663652602</v>
      </c>
      <c r="BG8" s="73">
        <f>'Table 2a'!BG129/1000</f>
        <v>66.359817055609824</v>
      </c>
      <c r="BH8" s="73">
        <f>'Table 2a'!BH129/1000</f>
        <v>71.129788265206841</v>
      </c>
      <c r="BI8" s="73">
        <f>'Table 2a'!BI129/1000</f>
        <v>75.376245272177542</v>
      </c>
      <c r="BJ8" s="73">
        <f>'Table 2a'!BJ129/1000</f>
        <v>77.92730893875661</v>
      </c>
      <c r="BK8" s="73">
        <f>'Table 2a'!BK129/1000</f>
        <v>83.221265865909004</v>
      </c>
      <c r="BL8" s="73">
        <f>'Table 2a'!BL129/1000</f>
        <v>90.381387301769209</v>
      </c>
      <c r="BM8" s="73">
        <f>'Table 2a'!BM129/1000</f>
        <v>96.605813211114963</v>
      </c>
      <c r="BN8" s="73">
        <f>'Table 2a'!BN129/1000</f>
        <v>100.33216468939261</v>
      </c>
      <c r="BO8" s="73">
        <f>'Table 2a'!BO129/1000</f>
        <v>104.20046115099119</v>
      </c>
      <c r="BP8" s="73">
        <f>'Table 2a'!BP129/1000</f>
        <v>109.86639345323555</v>
      </c>
      <c r="BQ8" s="73">
        <f>'Table 2a'!BQ129/1000</f>
        <v>110.68657640979058</v>
      </c>
      <c r="BR8" s="73">
        <f>'Table 2a'!BR129/1000</f>
        <v>114.11378757387685</v>
      </c>
      <c r="BS8" s="73">
        <f>'Table 2a'!BS129/1000</f>
        <v>116.21705739555901</v>
      </c>
      <c r="BT8" s="73">
        <f>'Table 2a'!BT129/1000</f>
        <v>117.73372288378923</v>
      </c>
      <c r="BU8" s="73">
        <f>'Table 2a'!BU129/1000</f>
        <v>119.36572188526956</v>
      </c>
      <c r="BV8" s="73">
        <f>'Table 2a'!BV129/1000</f>
        <v>121.59848772844833</v>
      </c>
      <c r="BW8" s="73">
        <f>'Table 2a'!BW129/1000</f>
        <v>123.83605413094421</v>
      </c>
      <c r="BX8" s="73">
        <f>'Table 2a'!BX129/1000</f>
        <v>125.81178605418758</v>
      </c>
      <c r="BY8" s="73">
        <f>'Table 2a'!BY129/1000</f>
        <v>128.85928931041644</v>
      </c>
      <c r="BZ8" s="73">
        <f>'Table 2a'!BZ129/1000</f>
        <v>137.0698333959977</v>
      </c>
      <c r="CA8" s="73">
        <f>'Table 2a'!CA129/1000</f>
        <v>155.20588922343583</v>
      </c>
      <c r="CB8" s="73">
        <f>'Table 2a'!CB129/1000</f>
        <v>164.94256897950328</v>
      </c>
      <c r="CC8" s="73">
        <f>'Table 2a'!CC129/1000</f>
        <v>177.65310613268554</v>
      </c>
      <c r="CD8" s="73">
        <f>'Table 2a'!CD129/1000</f>
        <v>186.8031571883397</v>
      </c>
      <c r="CE8" s="73">
        <f>'Table 2a'!CE129/1000</f>
        <v>191.86220514771946</v>
      </c>
      <c r="CF8" s="73">
        <f>'Table 2a'!CF129/1000</f>
        <v>197.60473211096686</v>
      </c>
      <c r="CG8" s="73">
        <f>'Table 2a'!CG129/1000</f>
        <v>207.31445184473608</v>
      </c>
      <c r="CH8" s="75">
        <f>'Table 2a'!CH129/1000</f>
        <v>217.46499073303849</v>
      </c>
    </row>
    <row r="9" spans="1:86" ht="26.25" customHeight="1" x14ac:dyDescent="0.25">
      <c r="B9" s="72" t="s">
        <v>363</v>
      </c>
      <c r="D9" s="69">
        <f>'Table 1a'!D81/1000</f>
        <v>0.25080000000000002</v>
      </c>
      <c r="E9" s="69">
        <f>'Table 1a'!E81/1000</f>
        <v>0.35489999999999999</v>
      </c>
      <c r="F9" s="69">
        <f>'Table 1a'!F81/1000</f>
        <v>0.35589999999999999</v>
      </c>
      <c r="G9" s="69">
        <f>'Table 1a'!G81/1000</f>
        <v>0.37730000000000002</v>
      </c>
      <c r="H9" s="69">
        <f>'Table 1a'!H81/1000</f>
        <v>0.44950000000000001</v>
      </c>
      <c r="I9" s="69">
        <f>'Table 1a'!I81/1000</f>
        <v>0.47170000000000001</v>
      </c>
      <c r="J9" s="69">
        <f>'Table 1a'!J81/1000</f>
        <v>0.4803</v>
      </c>
      <c r="K9" s="69">
        <f>'Table 1a'!K81/1000</f>
        <v>0.58350000000000002</v>
      </c>
      <c r="L9" s="69">
        <f>'Table 1a'!L81/1000</f>
        <v>0.6036999999999999</v>
      </c>
      <c r="M9" s="69">
        <f>'Table 1a'!M81/1000</f>
        <v>0.66269999999999996</v>
      </c>
      <c r="N9" s="69">
        <f>'Table 1a'!N81/1000</f>
        <v>0.85780000000000001</v>
      </c>
      <c r="O9" s="69">
        <f>'Table 1a'!O81/1000</f>
        <v>0.89100000000000001</v>
      </c>
      <c r="P9" s="69">
        <f>'Table 1a'!P81/1000</f>
        <v>0.90760000000000007</v>
      </c>
      <c r="Q9" s="69">
        <f>'Table 1a'!Q81/1000</f>
        <v>1.0548</v>
      </c>
      <c r="R9" s="69">
        <f>'Table 1a'!R81/1000</f>
        <v>1.1171</v>
      </c>
      <c r="S9" s="69">
        <f>'Table 1a'!S81/1000</f>
        <v>1.3137999999999996</v>
      </c>
      <c r="T9" s="69">
        <f>'Table 1a'!T81/1000</f>
        <v>1.3685</v>
      </c>
      <c r="U9" s="69">
        <f>'Table 1a'!U81/1000</f>
        <v>1.6715</v>
      </c>
      <c r="V9" s="69">
        <f>'Table 1a'!V81/1000</f>
        <v>1.7526999999999999</v>
      </c>
      <c r="W9" s="69">
        <f>'Table 1a'!W81/1000</f>
        <v>1.9772000000000001</v>
      </c>
      <c r="X9" s="69">
        <f>'Table 1a'!X81/1000</f>
        <v>2.169</v>
      </c>
      <c r="Y9" s="69">
        <f>'Table 1a'!Y81/1000</f>
        <v>2.2987000000000002</v>
      </c>
      <c r="Z9" s="69">
        <f>'Table 1a'!Z81/1000</f>
        <v>2.5215999999999998</v>
      </c>
      <c r="AA9" s="69">
        <f>'Table 1a'!AA81/1000</f>
        <v>2.9506000000000001</v>
      </c>
      <c r="AB9" s="69">
        <f>'Table 1a'!AB81/1000</f>
        <v>3.3402999999999996</v>
      </c>
      <c r="AC9" s="69">
        <f>'Table 1a'!AC81/1000</f>
        <v>3.8525990000000001</v>
      </c>
      <c r="AD9" s="69">
        <f>'Table 1a'!AD81/1000</f>
        <v>4.9183270000000006</v>
      </c>
      <c r="AE9" s="69">
        <f>'Table 1a'!AE81/1000</f>
        <v>6.5839790000000002</v>
      </c>
      <c r="AF9" s="69">
        <f>'Table 1a'!AF81/1000</f>
        <v>7.8012960000000007</v>
      </c>
      <c r="AG9" s="69">
        <f>'Table 1a'!AG81/1000</f>
        <v>9.0823199999999993</v>
      </c>
      <c r="AH9" s="69">
        <f>'Table 1a'!AH81/1000</f>
        <v>10.46</v>
      </c>
      <c r="AI9" s="69">
        <f>'Table 1a'!AI81/1000</f>
        <v>11.936999999999999</v>
      </c>
      <c r="AJ9" s="69">
        <f>'Table 1a'!AJ81/1000</f>
        <v>14.529</v>
      </c>
      <c r="AK9" s="69">
        <f>'Table 1a'!AK81/1000</f>
        <v>16.863</v>
      </c>
      <c r="AL9" s="69">
        <f>'Table 1a'!AL81/1000</f>
        <v>18.21</v>
      </c>
      <c r="AM9" s="69">
        <f>'Table 1a'!AM81/1000</f>
        <v>19.797999999999998</v>
      </c>
      <c r="AN9" s="69">
        <f>'Table 1a'!AN81/1000</f>
        <v>20.863</v>
      </c>
      <c r="AO9" s="69">
        <f>'Table 1a'!AO81/1000</f>
        <v>22.448</v>
      </c>
      <c r="AP9" s="69">
        <f>'Table 1a'!AP81/1000</f>
        <v>24.257598000000002</v>
      </c>
      <c r="AQ9" s="69">
        <f>'Table 1a'!AQ81/1000</f>
        <v>25.406486000000001</v>
      </c>
      <c r="AR9" s="69">
        <f>'Table 1a'!AR81/1000</f>
        <v>26.034205999999998</v>
      </c>
      <c r="AS9" s="69">
        <f>'Table 1a'!AS81/1000</f>
        <v>27.702068000000004</v>
      </c>
      <c r="AT9" s="69">
        <f>'Table 1a'!AT81/1000</f>
        <v>30.508146</v>
      </c>
      <c r="AU9" s="69">
        <f>'Table 1a'!AU81/1000</f>
        <v>35.252113999999999</v>
      </c>
      <c r="AV9" s="69">
        <f>'Table 1a'!AV81/1000</f>
        <v>37.320296999999997</v>
      </c>
      <c r="AW9" s="69">
        <f>'Table 1a'!AW81/1000</f>
        <v>39.538795000000007</v>
      </c>
      <c r="AX9" s="69">
        <f>'Table 1a'!AX81/1000</f>
        <v>39.824572000000003</v>
      </c>
      <c r="AY9" s="69">
        <f>'Table 1a'!AY81/1000</f>
        <v>40.701778000000004</v>
      </c>
      <c r="AZ9" s="69">
        <f>'Table 1a'!AZ81/1000</f>
        <v>42.158667000000001</v>
      </c>
      <c r="BA9" s="69">
        <f>'Table 1a'!BA81/1000</f>
        <v>43.119707999999996</v>
      </c>
      <c r="BB9" s="69">
        <f>'Table 1a'!BB81/1000</f>
        <v>45.018209000000006</v>
      </c>
      <c r="BC9" s="69">
        <f>'Table 1a'!BC81/1000</f>
        <v>46.884318</v>
      </c>
      <c r="BD9" s="69">
        <f>'Table 1a'!BD81/1000</f>
        <v>47.796771</v>
      </c>
      <c r="BE9" s="69">
        <f>'Table 1a'!BE81/1000</f>
        <v>51.093595998929331</v>
      </c>
      <c r="BF9" s="69">
        <f>'Table 1a'!BF81/1000</f>
        <v>53.686528709614699</v>
      </c>
      <c r="BG9" s="69">
        <f>'Table 1a'!BG81/1000</f>
        <v>56.079337540435695</v>
      </c>
      <c r="BH9" s="69">
        <f>'Table 1a'!BH81/1000</f>
        <v>58.408538999999998</v>
      </c>
      <c r="BI9" s="69">
        <f>'Table 1a'!BI81/1000</f>
        <v>60.914807692682672</v>
      </c>
      <c r="BJ9" s="69">
        <f>'Table 1a'!BJ81/1000</f>
        <v>63.129216045855109</v>
      </c>
      <c r="BK9" s="69">
        <f>'Table 1a'!BK81/1000</f>
        <v>67.411978362963168</v>
      </c>
      <c r="BL9" s="69">
        <f>'Table 1a'!BL81/1000</f>
        <v>72.671184816889408</v>
      </c>
      <c r="BM9" s="69">
        <f>'Table 1a'!BM81/1000</f>
        <v>77.814820358342374</v>
      </c>
      <c r="BN9" s="69">
        <f>'Table 1a'!BN81/1000</f>
        <v>80.345367492594733</v>
      </c>
      <c r="BO9" s="69">
        <f>'Table 1a'!BO81/1000</f>
        <v>84.501883808506491</v>
      </c>
      <c r="BP9" s="69">
        <f>'Table 1a'!BP81/1000</f>
        <v>89.391276039061708</v>
      </c>
      <c r="BQ9" s="69">
        <f>'Table 1a'!BQ81/1000</f>
        <v>91.660368819799984</v>
      </c>
      <c r="BR9" s="69">
        <f>'Table 1a'!BR81/1000</f>
        <v>94.520993083800036</v>
      </c>
      <c r="BS9" s="69">
        <f>'Table 1a'!BS81/1000</f>
        <v>97.594637879079997</v>
      </c>
      <c r="BT9" s="69">
        <f>'Table 1a'!BT81/1000</f>
        <v>99.861345809219927</v>
      </c>
      <c r="BU9" s="69">
        <f>'Table 1a'!BU81/1000</f>
        <v>102.00563289946768</v>
      </c>
      <c r="BV9" s="69">
        <f>'Table 1a'!BV81/1000</f>
        <v>104.77346798265999</v>
      </c>
      <c r="BW9" s="69">
        <f>'Table 1a'!BW81/1000</f>
        <v>106.8812999097091</v>
      </c>
      <c r="BX9" s="69">
        <f>'Table 1a'!BX81/1000</f>
        <v>110.62603589934997</v>
      </c>
      <c r="BY9" s="69">
        <f>'Table 1a'!BY81/1000</f>
        <v>112.72833645084</v>
      </c>
      <c r="BZ9" s="69">
        <f>'Table 1a'!BZ81/1000</f>
        <v>118.57719460304996</v>
      </c>
      <c r="CA9" s="69">
        <f>'Table 1a'!CA81/1000</f>
        <v>132.71580076040993</v>
      </c>
      <c r="CB9" s="69">
        <f>'Table 1a'!CB81/1000</f>
        <v>145.76457055832995</v>
      </c>
      <c r="CC9" s="69">
        <f>'Table 1a'!CC81/1000</f>
        <v>155.26551756382929</v>
      </c>
      <c r="CD9" s="69">
        <f>'Table 1a'!CD81/1000</f>
        <v>163.70140076856799</v>
      </c>
      <c r="CE9" s="69">
        <f>'Table 1a'!CE81/1000</f>
        <v>168.57803717155571</v>
      </c>
      <c r="CF9" s="69">
        <f>'Table 1a'!CF81/1000</f>
        <v>173.62239633534847</v>
      </c>
      <c r="CG9" s="69">
        <f>'Table 1a'!CG81/1000</f>
        <v>181.81707961997358</v>
      </c>
      <c r="CH9" s="70">
        <f>'Table 1a'!CH81/1000</f>
        <v>190.46193607111988</v>
      </c>
    </row>
    <row r="10" spans="1:86" x14ac:dyDescent="0.25">
      <c r="B10" s="72" t="s">
        <v>364</v>
      </c>
      <c r="D10" s="69">
        <f>'Table 1a'!D82/1000</f>
        <v>6.25E-2</v>
      </c>
      <c r="E10" s="69">
        <f>'Table 1a'!E82/1000</f>
        <v>7.5200000000000003E-2</v>
      </c>
      <c r="F10" s="69">
        <f>'Table 1a'!F82/1000</f>
        <v>8.4500000000000006E-2</v>
      </c>
      <c r="G10" s="69">
        <f>'Table 1a'!G82/1000</f>
        <v>9.459999999999999E-2</v>
      </c>
      <c r="H10" s="69">
        <f>'Table 1a'!H82/1000</f>
        <v>0.1186</v>
      </c>
      <c r="I10" s="69">
        <f>'Table 1a'!I82/1000</f>
        <v>0.12029999999999999</v>
      </c>
      <c r="J10" s="69">
        <f>'Table 1a'!J82/1000</f>
        <v>0.12540000000000001</v>
      </c>
      <c r="K10" s="69">
        <f>'Table 1a'!K82/1000</f>
        <v>0.11409999999999999</v>
      </c>
      <c r="L10" s="69">
        <f>'Table 1a'!L82/1000</f>
        <v>0.12129999999999999</v>
      </c>
      <c r="M10" s="69">
        <f>'Table 1a'!M82/1000</f>
        <v>0.1196</v>
      </c>
      <c r="N10" s="69">
        <f>'Table 1a'!N82/1000</f>
        <v>0.1318</v>
      </c>
      <c r="O10" s="69">
        <f>'Table 1a'!O82/1000</f>
        <v>0.1585</v>
      </c>
      <c r="P10" s="69">
        <f>'Table 1a'!P82/1000</f>
        <v>0.17949999999999999</v>
      </c>
      <c r="Q10" s="69">
        <f>'Table 1a'!Q82/1000</f>
        <v>0.1711</v>
      </c>
      <c r="R10" s="69">
        <f>'Table 1a'!R82/1000</f>
        <v>0.19980000000000001</v>
      </c>
      <c r="S10" s="69">
        <f>'Table 1a'!S82/1000</f>
        <v>0.21740000000000001</v>
      </c>
      <c r="T10" s="69">
        <f>'Table 1a'!T82/1000</f>
        <v>0.2233</v>
      </c>
      <c r="U10" s="69">
        <f>'Table 1a'!U82/1000</f>
        <v>0.24590000000000001</v>
      </c>
      <c r="V10" s="69">
        <f>'Table 1a'!V82/1000</f>
        <v>0.29749999999999999</v>
      </c>
      <c r="W10" s="69">
        <f>'Table 1a'!W82/1000</f>
        <v>0.38569999999999999</v>
      </c>
      <c r="X10" s="69">
        <f>'Table 1a'!X82/1000</f>
        <v>0.4289</v>
      </c>
      <c r="Y10" s="69">
        <f>'Table 1a'!Y82/1000</f>
        <v>0.47070000000000001</v>
      </c>
      <c r="Z10" s="69">
        <f>'Table 1a'!Z82/1000</f>
        <v>0.56379999999999997</v>
      </c>
      <c r="AA10" s="69">
        <f>'Table 1a'!AA82/1000</f>
        <v>0.68610000000000004</v>
      </c>
      <c r="AB10" s="69">
        <f>'Table 1a'!AB82/1000</f>
        <v>0.84529999999999994</v>
      </c>
      <c r="AC10" s="69">
        <f>'Table 1a'!AC82/1000</f>
        <v>0.97430000000000005</v>
      </c>
      <c r="AD10" s="69">
        <f>'Table 1a'!AD82/1000</f>
        <v>1.2081999999999999</v>
      </c>
      <c r="AE10" s="69">
        <f>'Table 1a'!AE82/1000</f>
        <v>1.6511</v>
      </c>
      <c r="AF10" s="69">
        <f>'Table 1a'!AF82/1000</f>
        <v>2.0819000000000001</v>
      </c>
      <c r="AG10" s="69">
        <f>'Table 1a'!AG82/1000</f>
        <v>2.5093000000000001</v>
      </c>
      <c r="AH10" s="69">
        <f>'Table 1a'!AH82/1000</f>
        <v>2.6920000000000002</v>
      </c>
      <c r="AI10" s="69">
        <f>'Table 1a'!AI82/1000</f>
        <v>2.94</v>
      </c>
      <c r="AJ10" s="69">
        <f>'Table 1a'!AJ82/1000</f>
        <v>3.83</v>
      </c>
      <c r="AK10" s="69">
        <f>'Table 1a'!AK82/1000</f>
        <v>5.8572499999999996</v>
      </c>
      <c r="AL10" s="69">
        <f>'Table 1a'!AL82/1000</f>
        <v>7.9169999999999998</v>
      </c>
      <c r="AM10" s="69">
        <f>'Table 1a'!AM82/1000</f>
        <v>9.4489999999999998</v>
      </c>
      <c r="AN10" s="69">
        <f>'Table 1a'!AN82/1000</f>
        <v>10.782999999999999</v>
      </c>
      <c r="AO10" s="69">
        <f>'Table 1a'!AO82/1000</f>
        <v>12.231999999999999</v>
      </c>
      <c r="AP10" s="69">
        <f>'Table 1a'!AP82/1000</f>
        <v>13.176</v>
      </c>
      <c r="AQ10" s="69">
        <f>'Table 1a'!AQ82/1000</f>
        <v>13.40169</v>
      </c>
      <c r="AR10" s="69">
        <f>'Table 1a'!AR82/1000</f>
        <v>13.25199351</v>
      </c>
      <c r="AS10" s="69">
        <f>'Table 1a'!AS82/1000</f>
        <v>14.200272480999999</v>
      </c>
      <c r="AT10" s="69">
        <f>'Table 1a'!AT82/1000</f>
        <v>16.797837000000005</v>
      </c>
      <c r="AU10" s="69">
        <f>'Table 1a'!AU82/1000</f>
        <v>20.295427899511736</v>
      </c>
      <c r="AV10" s="69">
        <f>'Table 1a'!AV82/1000</f>
        <v>25.526476000000002</v>
      </c>
      <c r="AW10" s="69">
        <f>'Table 1a'!AW82/1000</f>
        <v>28.829948000000002</v>
      </c>
      <c r="AX10" s="69">
        <f>'Table 1a'!AX82/1000</f>
        <v>30.339205213999996</v>
      </c>
      <c r="AY10" s="69">
        <f>'Table 1a'!AY82/1000</f>
        <v>31.886693626000003</v>
      </c>
      <c r="AZ10" s="69">
        <f>'Table 1a'!AZ82/1000</f>
        <v>32.437416757000001</v>
      </c>
      <c r="BA10" s="69">
        <f>'Table 1a'!BA82/1000</f>
        <v>31.640413748</v>
      </c>
      <c r="BB10" s="69">
        <f>'Table 1a'!BB82/1000</f>
        <v>31.212963835000004</v>
      </c>
      <c r="BC10" s="69">
        <f>'Table 1a'!BC82/1000</f>
        <v>30.726584142467686</v>
      </c>
      <c r="BD10" s="69">
        <f>'Table 1a'!BD82/1000</f>
        <v>29.666571453818168</v>
      </c>
      <c r="BE10" s="69">
        <f>'Table 1a'!BE82/1000</f>
        <v>30.918086668030107</v>
      </c>
      <c r="BF10" s="69">
        <f>'Table 1a'!BF82/1000</f>
        <v>32.295353709467577</v>
      </c>
      <c r="BG10" s="69">
        <f>'Table 1a'!BG82/1000</f>
        <v>33.353048856553258</v>
      </c>
      <c r="BH10" s="69">
        <f>'Table 1a'!BH82/1000</f>
        <v>35.028023048480414</v>
      </c>
      <c r="BI10" s="69">
        <f>'Table 1a'!BI82/1000</f>
        <v>35.716781529642006</v>
      </c>
      <c r="BJ10" s="69">
        <f>'Table 1a'!BJ82/1000</f>
        <v>37.172236532855472</v>
      </c>
      <c r="BK10" s="69">
        <f>'Table 1a'!BK82/1000</f>
        <v>38.696081911583093</v>
      </c>
      <c r="BL10" s="69">
        <f>'Table 1a'!BL82/1000</f>
        <v>40.966842600690001</v>
      </c>
      <c r="BM10" s="69">
        <f>'Table 1a'!BM82/1000</f>
        <v>46.695822820729994</v>
      </c>
      <c r="BN10" s="69">
        <f>'Table 1a'!BN82/1000</f>
        <v>48.764863047781709</v>
      </c>
      <c r="BO10" s="69">
        <f>'Table 1a'!BO82/1000</f>
        <v>49.940019439679816</v>
      </c>
      <c r="BP10" s="69">
        <f>'Table 1a'!BP82/1000</f>
        <v>51.405957286050004</v>
      </c>
      <c r="BQ10" s="69">
        <f>'Table 1a'!BQ82/1000</f>
        <v>46.170925824626167</v>
      </c>
      <c r="BR10" s="69">
        <f>'Table 1a'!BR82/1000</f>
        <v>45.839951658789992</v>
      </c>
      <c r="BS10" s="69">
        <f>'Table 1a'!BS82/1000</f>
        <v>45.405969913280003</v>
      </c>
      <c r="BT10" s="69">
        <f>'Table 1a'!BT82/1000</f>
        <v>44.931091629030014</v>
      </c>
      <c r="BU10" s="69">
        <f>'Table 1a'!BU82/1000</f>
        <v>45.555013518459994</v>
      </c>
      <c r="BV10" s="69">
        <f>'Table 1a'!BV82/1000</f>
        <v>47.776703047328404</v>
      </c>
      <c r="BW10" s="69">
        <f>'Table 1a'!BW82/1000</f>
        <v>53.333798484220161</v>
      </c>
      <c r="BX10" s="69">
        <f>'Table 1a'!BX82/1000</f>
        <v>71.329397789125579</v>
      </c>
      <c r="BY10" s="69">
        <f>'Table 1a'!BY82/1000</f>
        <v>71.421794457927632</v>
      </c>
      <c r="BZ10" s="69">
        <f>'Table 1a'!BZ82/1000</f>
        <v>72.230005937932276</v>
      </c>
      <c r="CA10" s="69">
        <f>'Table 1a'!CA82/1000</f>
        <v>82.614806354280134</v>
      </c>
      <c r="CB10" s="69">
        <f>'Table 1a'!CB82/1000</f>
        <v>95.972608308357891</v>
      </c>
      <c r="CC10" s="69">
        <f>'Table 1a'!CC82/1000</f>
        <v>100.27133629980625</v>
      </c>
      <c r="CD10" s="69">
        <f>'Table 1a'!CD82/1000</f>
        <v>106.33036144608863</v>
      </c>
      <c r="CE10" s="69">
        <f>'Table 1a'!CE82/1000</f>
        <v>107.26515948347425</v>
      </c>
      <c r="CF10" s="69">
        <f>'Table 1a'!CF82/1000</f>
        <v>108.78434137001094</v>
      </c>
      <c r="CG10" s="69">
        <f>'Table 1a'!CG82/1000</f>
        <v>112.03373914480993</v>
      </c>
      <c r="CH10" s="70">
        <f>'Table 1a'!CH82/1000</f>
        <v>115.23528980580822</v>
      </c>
    </row>
    <row r="11" spans="1:86" x14ac:dyDescent="0.25">
      <c r="B11" s="72" t="s">
        <v>365</v>
      </c>
      <c r="D11" s="69">
        <f>'Table 1a'!D83/1000</f>
        <v>0.158</v>
      </c>
      <c r="E11" s="69">
        <f>'Table 1a'!E83/1000</f>
        <v>0.16769999999999999</v>
      </c>
      <c r="F11" s="69">
        <f>'Table 1a'!F83/1000</f>
        <v>0.1701</v>
      </c>
      <c r="G11" s="69">
        <f>'Table 1a'!G83/1000</f>
        <v>0.17019999999999999</v>
      </c>
      <c r="H11" s="69">
        <f>'Table 1a'!H83/1000</f>
        <v>0.20710000000000001</v>
      </c>
      <c r="I11" s="69">
        <f>'Table 1a'!I83/1000</f>
        <v>0.22469999999999998</v>
      </c>
      <c r="J11" s="69">
        <f>'Table 1a'!J83/1000</f>
        <v>0.23350000000000001</v>
      </c>
      <c r="K11" s="69">
        <f>'Table 1a'!K83/1000</f>
        <v>0.2447</v>
      </c>
      <c r="L11" s="69">
        <f>'Table 1a'!L83/1000</f>
        <v>0.25580000000000003</v>
      </c>
      <c r="M11" s="69">
        <f>'Table 1a'!M83/1000</f>
        <v>0.26880000000000004</v>
      </c>
      <c r="N11" s="69">
        <f>'Table 1a'!N83/1000</f>
        <v>0.2974</v>
      </c>
      <c r="O11" s="69">
        <f>'Table 1a'!O83/1000</f>
        <v>0.30090000000000006</v>
      </c>
      <c r="P11" s="69">
        <f>'Table 1a'!P83/1000</f>
        <v>0.30270000000000002</v>
      </c>
      <c r="Q11" s="69">
        <f>'Table 1a'!Q83/1000</f>
        <v>0.32719999999999999</v>
      </c>
      <c r="R11" s="69">
        <f>'Table 1a'!R83/1000</f>
        <v>0.32890000000000003</v>
      </c>
      <c r="S11" s="69">
        <f>'Table 1a'!S83/1000</f>
        <v>0.35940000000000005</v>
      </c>
      <c r="T11" s="69">
        <f>'Table 1a'!T83/1000</f>
        <v>0.37030000000000002</v>
      </c>
      <c r="U11" s="69">
        <f>'Table 1a'!U83/1000</f>
        <v>0.40500000000000008</v>
      </c>
      <c r="V11" s="69">
        <f>'Table 1a'!V83/1000</f>
        <v>0.40629999999999999</v>
      </c>
      <c r="W11" s="69">
        <f>'Table 1a'!W83/1000</f>
        <v>0.42669999999999997</v>
      </c>
      <c r="X11" s="69">
        <f>'Table 1a'!X83/1000</f>
        <v>0.57429999999999992</v>
      </c>
      <c r="Y11" s="69">
        <f>'Table 1a'!Y83/1000</f>
        <v>0.62269999999999992</v>
      </c>
      <c r="Z11" s="69">
        <f>'Table 1a'!Z83/1000</f>
        <v>0.55109999999999992</v>
      </c>
      <c r="AA11" s="69">
        <f>'Table 1a'!AA83/1000</f>
        <v>0.59309999999999996</v>
      </c>
      <c r="AB11" s="69">
        <f>'Table 1a'!AB83/1000</f>
        <v>0.71209999999999996</v>
      </c>
      <c r="AC11" s="69">
        <f>'Table 1a'!AC83/1000</f>
        <v>0.67810000000000004</v>
      </c>
      <c r="AD11" s="69">
        <f>'Table 1a'!AD83/1000</f>
        <v>0.77519999999999989</v>
      </c>
      <c r="AE11" s="69">
        <f>'Table 1a'!AE83/1000</f>
        <v>1.1025</v>
      </c>
      <c r="AF11" s="69">
        <f>'Table 1a'!AF83/1000</f>
        <v>1.2310000000000001</v>
      </c>
      <c r="AG11" s="69">
        <f>'Table 1a'!AG83/1000</f>
        <v>1.7755000000000001</v>
      </c>
      <c r="AH11" s="69">
        <f>'Table 1a'!AH83/1000</f>
        <v>2.7210000000000001</v>
      </c>
      <c r="AI11" s="69">
        <f>'Table 1a'!AI83/1000</f>
        <v>3.9000599999999999</v>
      </c>
      <c r="AJ11" s="69">
        <f>'Table 1a'!AJ83/1000</f>
        <v>4.2990600000000008</v>
      </c>
      <c r="AK11" s="69">
        <f>'Table 1a'!AK83/1000</f>
        <v>4.9780600000000002</v>
      </c>
      <c r="AL11" s="69">
        <f>'Table 1a'!AL83/1000</f>
        <v>5.5010600000000007</v>
      </c>
      <c r="AM11" s="69">
        <f>'Table 1a'!AM83/1000</f>
        <v>6.0850600000000004</v>
      </c>
      <c r="AN11" s="69">
        <f>'Table 1a'!AN83/1000</f>
        <v>6.6050600000000008</v>
      </c>
      <c r="AO11" s="69">
        <f>'Table 1a'!AO83/1000</f>
        <v>7.0880600000000005</v>
      </c>
      <c r="AP11" s="69">
        <f>'Table 1a'!AP83/1000</f>
        <v>7.4840600000000004</v>
      </c>
      <c r="AQ11" s="69">
        <f>'Table 1a'!AQ83/1000</f>
        <v>7.8925679999999998</v>
      </c>
      <c r="AR11" s="69">
        <f>'Table 1a'!AR83/1000</f>
        <v>8.0315510000000021</v>
      </c>
      <c r="AS11" s="69">
        <f>'Table 1a'!AS83/1000</f>
        <v>8.4119089999999996</v>
      </c>
      <c r="AT11" s="69">
        <f>'Table 1a'!AT83/1000</f>
        <v>9.1728167156850411</v>
      </c>
      <c r="AU11" s="69">
        <f>'Table 1a'!AU83/1000</f>
        <v>10.755346568931577</v>
      </c>
      <c r="AV11" s="69">
        <f>'Table 1a'!AV83/1000</f>
        <v>12.410679000000002</v>
      </c>
      <c r="AW11" s="69">
        <f>'Table 1a'!AW83/1000</f>
        <v>14.068823</v>
      </c>
      <c r="AX11" s="69">
        <f>'Table 1a'!AX83/1000</f>
        <v>14.698889999999999</v>
      </c>
      <c r="AY11" s="69">
        <f>'Table 1a'!AY83/1000</f>
        <v>16.122347527041317</v>
      </c>
      <c r="AZ11" s="69">
        <f>'Table 1a'!AZ83/1000</f>
        <v>17.621866000000001</v>
      </c>
      <c r="BA11" s="69">
        <f>'Table 1a'!BA83/1000</f>
        <v>18.587272009000003</v>
      </c>
      <c r="BB11" s="69">
        <f>'Table 1a'!BB83/1000</f>
        <v>19.334144725038435</v>
      </c>
      <c r="BC11" s="69">
        <f>'Table 1a'!BC83/1000</f>
        <v>21.437683100000015</v>
      </c>
      <c r="BD11" s="69">
        <f>'Table 1a'!BD83/1000</f>
        <v>23.910498331296751</v>
      </c>
      <c r="BE11" s="69">
        <f>'Table 1a'!BE83/1000</f>
        <v>24.695169227916086</v>
      </c>
      <c r="BF11" s="69">
        <f>'Table 1a'!BF83/1000</f>
        <v>24.320416560955216</v>
      </c>
      <c r="BG11" s="69">
        <f>'Table 1a'!BG83/1000</f>
        <v>16.358236688028089</v>
      </c>
      <c r="BH11" s="69">
        <f>'Table 1a'!BH83/1000</f>
        <v>17.655991089</v>
      </c>
      <c r="BI11" s="69">
        <f>'Table 1a'!BI83/1000</f>
        <v>19.149566420418999</v>
      </c>
      <c r="BJ11" s="69">
        <f>'Table 1a'!BJ83/1000</f>
        <v>18.905719964729798</v>
      </c>
      <c r="BK11" s="69">
        <f>'Table 1a'!BK83/1000</f>
        <v>20.134145588311135</v>
      </c>
      <c r="BL11" s="69">
        <f>'Table 1a'!BL83/1000</f>
        <v>22.11913800687423</v>
      </c>
      <c r="BM11" s="69">
        <f>'Table 1a'!BM83/1000</f>
        <v>23.587287511449777</v>
      </c>
      <c r="BN11" s="69">
        <f>'Table 1a'!BN83/1000</f>
        <v>24.353422629427094</v>
      </c>
      <c r="BO11" s="69">
        <f>'Table 1a'!BO83/1000</f>
        <v>24.608419630379988</v>
      </c>
      <c r="BP11" s="69">
        <f>'Table 1a'!BP83/1000</f>
        <v>25.847787607450236</v>
      </c>
      <c r="BQ11" s="69">
        <f>'Table 1a'!BQ83/1000</f>
        <v>26.405370344340586</v>
      </c>
      <c r="BR11" s="69">
        <f>'Table 1a'!BR83/1000</f>
        <v>28.019137779285046</v>
      </c>
      <c r="BS11" s="69">
        <f>'Table 1a'!BS83/1000</f>
        <v>28.892430007561117</v>
      </c>
      <c r="BT11" s="69">
        <f>'Table 1a'!BT83/1000</f>
        <v>29.133725671540159</v>
      </c>
      <c r="BU11" s="69">
        <f>'Table 1a'!BU83/1000</f>
        <v>30.587981596910012</v>
      </c>
      <c r="BV11" s="69">
        <f>'Table 1a'!BV83/1000</f>
        <v>31.298962817977657</v>
      </c>
      <c r="BW11" s="69">
        <f>'Table 1a'!BW83/1000</f>
        <v>32.352742615838736</v>
      </c>
      <c r="BX11" s="69">
        <f>'Table 1a'!BX83/1000</f>
        <v>31.287726197470004</v>
      </c>
      <c r="BY11" s="69">
        <f>'Table 1a'!BY83/1000</f>
        <v>33.411998850039993</v>
      </c>
      <c r="BZ11" s="69">
        <f>'Table 1a'!BZ83/1000</f>
        <v>42.332446767457903</v>
      </c>
      <c r="CA11" s="69">
        <f>'Table 1a'!CA83/1000</f>
        <v>52.541436447630005</v>
      </c>
      <c r="CB11" s="69">
        <f>'Table 1a'!CB83/1000</f>
        <v>47.561770075689992</v>
      </c>
      <c r="CC11" s="69">
        <f>'Table 1a'!CC83/1000</f>
        <v>53.520918776125207</v>
      </c>
      <c r="CD11" s="69">
        <f>'Table 1a'!CD83/1000</f>
        <v>58.948929591332593</v>
      </c>
      <c r="CE11" s="69">
        <f>'Table 1a'!CE83/1000</f>
        <v>62.979564332752823</v>
      </c>
      <c r="CF11" s="69">
        <f>'Table 1a'!CF83/1000</f>
        <v>66.798550919110966</v>
      </c>
      <c r="CG11" s="69">
        <f>'Table 1a'!CG83/1000</f>
        <v>70.989243511036889</v>
      </c>
      <c r="CH11" s="70">
        <f>'Table 1a'!CH83/1000</f>
        <v>75.620514288847858</v>
      </c>
    </row>
    <row r="12" spans="1:86" ht="15.6" x14ac:dyDescent="0.3">
      <c r="B12" s="123" t="s">
        <v>276</v>
      </c>
      <c r="D12" s="78">
        <f>SUM(D9:D11)</f>
        <v>0.47130000000000005</v>
      </c>
      <c r="E12" s="78">
        <f t="shared" ref="E12:BP12" si="0">SUM(E9:E11)</f>
        <v>0.5978</v>
      </c>
      <c r="F12" s="78">
        <f t="shared" si="0"/>
        <v>0.61050000000000004</v>
      </c>
      <c r="G12" s="78">
        <f t="shared" si="0"/>
        <v>0.6421</v>
      </c>
      <c r="H12" s="78">
        <f t="shared" si="0"/>
        <v>0.77520000000000011</v>
      </c>
      <c r="I12" s="78">
        <f t="shared" si="0"/>
        <v>0.81669999999999998</v>
      </c>
      <c r="J12" s="78">
        <f t="shared" si="0"/>
        <v>0.83920000000000006</v>
      </c>
      <c r="K12" s="78">
        <f t="shared" si="0"/>
        <v>0.94230000000000003</v>
      </c>
      <c r="L12" s="78">
        <f t="shared" si="0"/>
        <v>0.98079999999999989</v>
      </c>
      <c r="M12" s="78">
        <f t="shared" si="0"/>
        <v>1.0510999999999999</v>
      </c>
      <c r="N12" s="78">
        <f t="shared" si="0"/>
        <v>1.2869999999999999</v>
      </c>
      <c r="O12" s="78">
        <f t="shared" si="0"/>
        <v>1.3504</v>
      </c>
      <c r="P12" s="78">
        <f t="shared" si="0"/>
        <v>1.3897999999999999</v>
      </c>
      <c r="Q12" s="78">
        <f t="shared" si="0"/>
        <v>1.5530999999999999</v>
      </c>
      <c r="R12" s="78">
        <f t="shared" si="0"/>
        <v>1.6457999999999999</v>
      </c>
      <c r="S12" s="78">
        <f t="shared" si="0"/>
        <v>1.8905999999999996</v>
      </c>
      <c r="T12" s="78">
        <f t="shared" si="0"/>
        <v>1.9621000000000002</v>
      </c>
      <c r="U12" s="78">
        <f t="shared" si="0"/>
        <v>2.3224</v>
      </c>
      <c r="V12" s="78">
        <f t="shared" si="0"/>
        <v>2.4564999999999997</v>
      </c>
      <c r="W12" s="78">
        <f t="shared" si="0"/>
        <v>2.7896000000000001</v>
      </c>
      <c r="X12" s="78">
        <f t="shared" si="0"/>
        <v>3.1722000000000001</v>
      </c>
      <c r="Y12" s="78">
        <f t="shared" si="0"/>
        <v>3.3921000000000001</v>
      </c>
      <c r="Z12" s="78">
        <f t="shared" si="0"/>
        <v>3.6364999999999998</v>
      </c>
      <c r="AA12" s="78">
        <f t="shared" si="0"/>
        <v>4.2298</v>
      </c>
      <c r="AB12" s="78">
        <f t="shared" si="0"/>
        <v>4.8976999999999986</v>
      </c>
      <c r="AC12" s="78">
        <f t="shared" si="0"/>
        <v>5.5049989999999998</v>
      </c>
      <c r="AD12" s="78">
        <f t="shared" si="0"/>
        <v>6.9017270000000002</v>
      </c>
      <c r="AE12" s="78">
        <f t="shared" si="0"/>
        <v>9.3375790000000016</v>
      </c>
      <c r="AF12" s="78">
        <f t="shared" si="0"/>
        <v>11.114196000000002</v>
      </c>
      <c r="AG12" s="78">
        <f t="shared" si="0"/>
        <v>13.36712</v>
      </c>
      <c r="AH12" s="78">
        <f t="shared" si="0"/>
        <v>15.873000000000001</v>
      </c>
      <c r="AI12" s="78">
        <f t="shared" si="0"/>
        <v>18.777059999999999</v>
      </c>
      <c r="AJ12" s="78">
        <f t="shared" si="0"/>
        <v>22.658060000000003</v>
      </c>
      <c r="AK12" s="78">
        <f t="shared" si="0"/>
        <v>27.698309999999999</v>
      </c>
      <c r="AL12" s="78">
        <f t="shared" si="0"/>
        <v>31.628060000000005</v>
      </c>
      <c r="AM12" s="78">
        <f t="shared" si="0"/>
        <v>35.332059999999998</v>
      </c>
      <c r="AN12" s="78">
        <f t="shared" si="0"/>
        <v>38.251060000000003</v>
      </c>
      <c r="AO12" s="78">
        <f t="shared" si="0"/>
        <v>41.768059999999998</v>
      </c>
      <c r="AP12" s="78">
        <f t="shared" si="0"/>
        <v>44.917658000000003</v>
      </c>
      <c r="AQ12" s="78">
        <f t="shared" si="0"/>
        <v>46.700744</v>
      </c>
      <c r="AR12" s="78">
        <f t="shared" si="0"/>
        <v>47.317750509999996</v>
      </c>
      <c r="AS12" s="78">
        <f t="shared" si="0"/>
        <v>50.314249481000004</v>
      </c>
      <c r="AT12" s="78">
        <f t="shared" si="0"/>
        <v>56.478799715685042</v>
      </c>
      <c r="AU12" s="78">
        <f t="shared" si="0"/>
        <v>66.302888468443314</v>
      </c>
      <c r="AV12" s="78">
        <f t="shared" si="0"/>
        <v>75.257452000000001</v>
      </c>
      <c r="AW12" s="78">
        <f t="shared" si="0"/>
        <v>82.437566000000004</v>
      </c>
      <c r="AX12" s="78">
        <f t="shared" si="0"/>
        <v>84.862667213999998</v>
      </c>
      <c r="AY12" s="78">
        <f t="shared" si="0"/>
        <v>88.710819153041314</v>
      </c>
      <c r="AZ12" s="78">
        <f t="shared" si="0"/>
        <v>92.217949757</v>
      </c>
      <c r="BA12" s="78">
        <f t="shared" si="0"/>
        <v>93.347393756999992</v>
      </c>
      <c r="BB12" s="78">
        <f t="shared" si="0"/>
        <v>95.565317560038437</v>
      </c>
      <c r="BC12" s="78">
        <f t="shared" si="0"/>
        <v>99.048585242467709</v>
      </c>
      <c r="BD12" s="78">
        <f t="shared" si="0"/>
        <v>101.37384078511492</v>
      </c>
      <c r="BE12" s="78">
        <f t="shared" si="0"/>
        <v>106.70685189487553</v>
      </c>
      <c r="BF12" s="78">
        <f t="shared" si="0"/>
        <v>110.30229898003748</v>
      </c>
      <c r="BG12" s="78">
        <f t="shared" si="0"/>
        <v>105.79062308501705</v>
      </c>
      <c r="BH12" s="78">
        <f t="shared" si="0"/>
        <v>111.09255313748041</v>
      </c>
      <c r="BI12" s="78">
        <f t="shared" si="0"/>
        <v>115.78115564274367</v>
      </c>
      <c r="BJ12" s="78">
        <f t="shared" si="0"/>
        <v>119.20717254344038</v>
      </c>
      <c r="BK12" s="78">
        <f t="shared" si="0"/>
        <v>126.24220586285739</v>
      </c>
      <c r="BL12" s="78">
        <f t="shared" si="0"/>
        <v>135.75716542445363</v>
      </c>
      <c r="BM12" s="78">
        <f t="shared" si="0"/>
        <v>148.09793069052213</v>
      </c>
      <c r="BN12" s="78">
        <f t="shared" si="0"/>
        <v>153.46365316980354</v>
      </c>
      <c r="BO12" s="78">
        <f t="shared" si="0"/>
        <v>159.05032287856628</v>
      </c>
      <c r="BP12" s="78">
        <f t="shared" si="0"/>
        <v>166.64502093256195</v>
      </c>
      <c r="BQ12" s="78">
        <f t="shared" ref="BQ12:CD12" si="1">SUM(BQ9:BQ11)</f>
        <v>164.23666498876673</v>
      </c>
      <c r="BR12" s="78">
        <f t="shared" si="1"/>
        <v>168.38008252187507</v>
      </c>
      <c r="BS12" s="78">
        <f t="shared" si="1"/>
        <v>171.8930377999211</v>
      </c>
      <c r="BT12" s="78">
        <f t="shared" si="1"/>
        <v>173.92616310979011</v>
      </c>
      <c r="BU12" s="78">
        <f t="shared" si="1"/>
        <v>178.1486280148377</v>
      </c>
      <c r="BV12" s="78">
        <f t="shared" si="1"/>
        <v>183.84913384796607</v>
      </c>
      <c r="BW12" s="78">
        <f t="shared" si="1"/>
        <v>192.56784100976799</v>
      </c>
      <c r="BX12" s="78">
        <f t="shared" si="1"/>
        <v>213.24315988594554</v>
      </c>
      <c r="BY12" s="78">
        <f t="shared" si="1"/>
        <v>217.56212975880763</v>
      </c>
      <c r="BZ12" s="78">
        <f t="shared" si="1"/>
        <v>233.13964730844015</v>
      </c>
      <c r="CA12" s="78">
        <f t="shared" si="1"/>
        <v>267.87204356232007</v>
      </c>
      <c r="CB12" s="78">
        <f>SUM(CB9:CB11)</f>
        <v>289.29894894237782</v>
      </c>
      <c r="CC12" s="78">
        <f t="shared" si="1"/>
        <v>309.05777263976074</v>
      </c>
      <c r="CD12" s="78">
        <f t="shared" si="1"/>
        <v>328.98069180598924</v>
      </c>
      <c r="CE12" s="78">
        <f>SUM(CE9:CE11)</f>
        <v>338.82276098778277</v>
      </c>
      <c r="CF12" s="78">
        <f>SUM(CF9:CF11)</f>
        <v>349.20528862447043</v>
      </c>
      <c r="CG12" s="78">
        <f>SUM(CG9:CG11)</f>
        <v>364.8400622758204</v>
      </c>
      <c r="CH12" s="146">
        <f>SUM(CH9:CH11)</f>
        <v>381.31774016577594</v>
      </c>
    </row>
    <row r="13" spans="1:86" ht="51" customHeight="1" x14ac:dyDescent="0.3">
      <c r="B13" s="64" t="s">
        <v>366</v>
      </c>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70"/>
    </row>
    <row r="14" spans="1:86" x14ac:dyDescent="0.25">
      <c r="B14" s="72" t="s">
        <v>361</v>
      </c>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73">
        <f>'Table 2a'!AH18/1000</f>
        <v>3.8212009057648627E-2</v>
      </c>
      <c r="AI14" s="73">
        <f>'Table 2a'!AI18/1000</f>
        <v>4.5189829137708332E-2</v>
      </c>
      <c r="AJ14" s="73">
        <f>'Table 2a'!AJ18/1000</f>
        <v>5.3999241405613699E-2</v>
      </c>
      <c r="AK14" s="73">
        <f>'Table 2a'!AK18/1000</f>
        <v>6.2342414539001766E-2</v>
      </c>
      <c r="AL14" s="73">
        <f>'Table 2a'!AL18/1000</f>
        <v>7.185954155132003E-2</v>
      </c>
      <c r="AM14" s="73">
        <f>'Table 2a'!AM18/1000</f>
        <v>7.86472729167699E-2</v>
      </c>
      <c r="AN14" s="73">
        <f>'Table 2a'!AN18/1000</f>
        <v>8.4034886228206235E-2</v>
      </c>
      <c r="AO14" s="73">
        <f>'Table 2a'!AO18/1000</f>
        <v>9.3675937329378026E-2</v>
      </c>
      <c r="AP14" s="73">
        <f>'Table 2a'!AP18/1000</f>
        <v>0.10099402633497175</v>
      </c>
      <c r="AQ14" s="73">
        <f>'Table 2a'!AQ18/1000</f>
        <v>0.11138888622317154</v>
      </c>
      <c r="AR14" s="73">
        <f>'Table 2a'!AR18/1000</f>
        <v>0.11974097445514689</v>
      </c>
      <c r="AS14" s="73">
        <f>'Table 2a'!AS18/1000</f>
        <v>0.13007975711499967</v>
      </c>
      <c r="AT14" s="73">
        <f>'Table 2a'!AT18/1000</f>
        <v>0.15129442329670836</v>
      </c>
      <c r="AU14" s="73">
        <f>'Table 2a'!AU18/1000</f>
        <v>0.18310452084153347</v>
      </c>
      <c r="AV14" s="73">
        <f>'Table 2a'!AV18/1000</f>
        <v>0.23344177379818212</v>
      </c>
      <c r="AW14" s="73">
        <f>'Table 2a'!AW18/1000</f>
        <v>0.32523502588180236</v>
      </c>
      <c r="AX14" s="73">
        <f>'Table 2a'!AX18/1000</f>
        <v>0.36515245224968751</v>
      </c>
      <c r="AY14" s="73">
        <f>'Table 2a'!AY18/1000</f>
        <v>0.43739160512525266</v>
      </c>
      <c r="AZ14" s="73">
        <f>'Table 2a'!AZ18/1000</f>
        <v>0.44327124191823353</v>
      </c>
      <c r="BA14" s="73">
        <f>'Table 2a'!BA18/1000</f>
        <v>0.4886237591892677</v>
      </c>
      <c r="BB14" s="73">
        <f>'Table 2a'!BB18/1000</f>
        <v>0.52858293270579093</v>
      </c>
      <c r="BC14" s="73">
        <f>'Table 2a'!BC18/1000</f>
        <v>0.56642950568822015</v>
      </c>
      <c r="BD14" s="73">
        <f>'Table 2a'!BD18/1000</f>
        <v>0.66776598548293808</v>
      </c>
      <c r="BE14" s="73">
        <f>'Table 2a'!BE18/1000</f>
        <v>0.68014794552251256</v>
      </c>
      <c r="BF14" s="73">
        <f>'Table 2a'!BF18/1000</f>
        <v>0.76279799999999887</v>
      </c>
      <c r="BG14" s="73">
        <f>'Table 2a'!BG18/1000</f>
        <v>0.79402521823565664</v>
      </c>
      <c r="BH14" s="73">
        <f>'Table 2a'!BH18/1000</f>
        <v>0.84255900000000061</v>
      </c>
      <c r="BI14" s="73">
        <f>'Table 2a'!BI18/1000</f>
        <v>0.92426479697783859</v>
      </c>
      <c r="BJ14" s="73">
        <f>'Table 2a'!BJ18/1000</f>
        <v>0.97307987379439642</v>
      </c>
      <c r="BK14" s="73">
        <f>'Table 2a'!BK18/1000</f>
        <v>1.040024715870719</v>
      </c>
      <c r="BL14" s="73">
        <f>'Table 2a'!BL18/1000</f>
        <v>1.1059393085337212</v>
      </c>
      <c r="BM14" s="73">
        <f>'Table 2a'!BM18/1000</f>
        <v>1.1923924182195147</v>
      </c>
      <c r="BN14" s="73">
        <f>'Table 2a'!BN18/1000</f>
        <v>1.2202959423261623</v>
      </c>
      <c r="BO14" s="73">
        <f>'Table 2a'!BO18/1000</f>
        <v>1.3147165739259212</v>
      </c>
      <c r="BP14" s="73">
        <f>'Table 2a'!BP18/1000</f>
        <v>1.3906353122046253</v>
      </c>
      <c r="BQ14" s="73">
        <f>'Table 2a'!BQ18/1000</f>
        <v>1.4633916564663692</v>
      </c>
      <c r="BR14" s="73">
        <f>'Table 2a'!BR18/1000</f>
        <v>1.7174043496814249</v>
      </c>
      <c r="BS14" s="73">
        <f>'Table 2a'!BS18/1000</f>
        <v>1.8349490892979174</v>
      </c>
      <c r="BT14" s="73">
        <f>'Table 2a'!BT18/1000</f>
        <v>1.8972120008984343</v>
      </c>
      <c r="BU14" s="73">
        <f>'Table 2a'!BU18/1000</f>
        <v>1.9654420231168197</v>
      </c>
      <c r="BV14" s="73">
        <f>'Table 2a'!BV18/1000</f>
        <v>2.1143233711450695</v>
      </c>
      <c r="BW14" s="73">
        <f>'Table 2a'!BW18/1000</f>
        <v>2.2998904607779123</v>
      </c>
      <c r="BX14" s="73">
        <f>'Table 2a'!BX18/1000</f>
        <v>2.2461235014780443</v>
      </c>
      <c r="BY14" s="73">
        <f>'Table 2a'!BY18/1000</f>
        <v>2.446642410453701</v>
      </c>
      <c r="BZ14" s="73">
        <f>'Table 2a'!BZ18/1000</f>
        <v>2.9487051327752631</v>
      </c>
      <c r="CA14" s="73">
        <f>'Table 2a'!CA18/1000</f>
        <v>3.765264823303061</v>
      </c>
      <c r="CB14" s="73">
        <f>'Table 2a'!CB18/1000</f>
        <v>4.5632558432100279</v>
      </c>
      <c r="CC14" s="73">
        <f>'Table 2a'!CC18/1000</f>
        <v>5.3209359998918018</v>
      </c>
      <c r="CD14" s="73">
        <f>'Table 2a'!CD18/1000</f>
        <v>6.0758076062382127</v>
      </c>
      <c r="CE14" s="73">
        <f>'Table 2a'!CE18/1000</f>
        <v>6.691292837129744</v>
      </c>
      <c r="CF14" s="73">
        <f>'Table 2a'!CF18/1000</f>
        <v>7.2369136567211605</v>
      </c>
      <c r="CG14" s="73">
        <f>'Table 2a'!CG18/1000</f>
        <v>7.7672402686819115</v>
      </c>
      <c r="CH14" s="75">
        <f>'Table 2a'!CH18/1000</f>
        <v>8.30309107644376</v>
      </c>
    </row>
    <row r="15" spans="1:86" x14ac:dyDescent="0.25">
      <c r="B15" s="72" t="s">
        <v>362</v>
      </c>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73">
        <f>'Table 2a'!AH79/1000</f>
        <v>4.0872273647098112</v>
      </c>
      <c r="AI15" s="73">
        <f>'Table 2a'!AI79/1000</f>
        <v>4.4339729056964119</v>
      </c>
      <c r="AJ15" s="73">
        <f>'Table 2a'!AJ79/1000</f>
        <v>5.8044348053450809</v>
      </c>
      <c r="AK15" s="73">
        <f>'Table 2a'!AK79/1000</f>
        <v>7.6697643336848849</v>
      </c>
      <c r="AL15" s="73">
        <f>'Table 2a'!AL79/1000</f>
        <v>9.0884149574401771</v>
      </c>
      <c r="AM15" s="73">
        <f>'Table 2a'!AM79/1000</f>
        <v>10.708548004269627</v>
      </c>
      <c r="AN15" s="73">
        <f>'Table 2a'!AN79/1000</f>
        <v>11.886313985398557</v>
      </c>
      <c r="AO15" s="73">
        <f>'Table 2a'!AO79/1000</f>
        <v>13.017019488817986</v>
      </c>
      <c r="AP15" s="73">
        <f>'Table 2a'!AP79/1000</f>
        <v>14.194694757319626</v>
      </c>
      <c r="AQ15" s="73">
        <f>'Table 2a'!AQ79/1000</f>
        <v>14.367511717459035</v>
      </c>
      <c r="AR15" s="73">
        <f>'Table 2a'!AR79/1000</f>
        <v>13.821885689247209</v>
      </c>
      <c r="AS15" s="73">
        <f>'Table 2a'!AS79/1000</f>
        <v>14.05693518393573</v>
      </c>
      <c r="AT15" s="73">
        <f>'Table 2a'!AT79/1000</f>
        <v>16.319359410054382</v>
      </c>
      <c r="AU15" s="73">
        <f>'Table 2a'!AU79/1000</f>
        <v>21.223094072210827</v>
      </c>
      <c r="AV15" s="73">
        <f>'Table 2a'!AV79/1000</f>
        <v>25.238697901374167</v>
      </c>
      <c r="AW15" s="73">
        <f>'Table 2a'!AW79/1000</f>
        <v>28.282290239862771</v>
      </c>
      <c r="AX15" s="73">
        <f>'Table 2a'!AX79/1000</f>
        <v>29.274234871308582</v>
      </c>
      <c r="AY15" s="73">
        <f>'Table 2a'!AY79/1000</f>
        <v>30.689238521149569</v>
      </c>
      <c r="AZ15" s="73">
        <f>'Table 2a'!AZ79/1000</f>
        <v>31.142787199387289</v>
      </c>
      <c r="BA15" s="73">
        <f>'Table 2a'!BA79/1000</f>
        <v>30.118971854383787</v>
      </c>
      <c r="BB15" s="73">
        <f>'Table 2a'!BB79/1000</f>
        <v>29.936464944798306</v>
      </c>
      <c r="BC15" s="73">
        <f>'Table 2a'!BC79/1000</f>
        <v>29.598920484797166</v>
      </c>
      <c r="BD15" s="73">
        <f>'Table 2a'!BD79/1000</f>
        <v>29.680475521105301</v>
      </c>
      <c r="BE15" s="73">
        <f>'Table 2a'!BE79/1000</f>
        <v>30.37090463706021</v>
      </c>
      <c r="BF15" s="73">
        <f>'Table 2a'!BF79/1000</f>
        <v>31.767564711638769</v>
      </c>
      <c r="BG15" s="73">
        <f>'Table 2a'!BG79/1000</f>
        <v>32.949344465398681</v>
      </c>
      <c r="BH15" s="73">
        <f>'Table 2a'!BH79/1000</f>
        <v>33.970896257800078</v>
      </c>
      <c r="BI15" s="73">
        <f>'Table 2a'!BI79/1000</f>
        <v>34.999728367404188</v>
      </c>
      <c r="BJ15" s="73">
        <f>'Table 2a'!BJ79/1000</f>
        <v>36.307526404963731</v>
      </c>
      <c r="BK15" s="73">
        <f>'Table 2a'!BK79/1000</f>
        <v>38.263329337690422</v>
      </c>
      <c r="BL15" s="73">
        <f>'Table 2a'!BL79/1000</f>
        <v>40.742530283141413</v>
      </c>
      <c r="BM15" s="73">
        <f>'Table 2a'!BM79/1000</f>
        <v>46.964820391809681</v>
      </c>
      <c r="BN15" s="73">
        <f>'Table 2a'!BN79/1000</f>
        <v>48.626214056627937</v>
      </c>
      <c r="BO15" s="73">
        <f>'Table 2a'!BO79/1000</f>
        <v>50.392838045437848</v>
      </c>
      <c r="BP15" s="73">
        <f>'Table 2a'!BP79/1000</f>
        <v>52.320354503016233</v>
      </c>
      <c r="BQ15" s="73">
        <f>'Table 2a'!BQ79/1000</f>
        <v>51.914522229267241</v>
      </c>
      <c r="BR15" s="73">
        <f>'Table 2a'!BR79/1000</f>
        <v>52.429399181534215</v>
      </c>
      <c r="BS15" s="73">
        <f>'Table 2a'!BS79/1000</f>
        <v>53.760806511951841</v>
      </c>
      <c r="BT15" s="73">
        <f>'Table 2a'!BT79/1000</f>
        <v>54.236053855979272</v>
      </c>
      <c r="BU15" s="73">
        <f>'Table 2a'!BU79/1000</f>
        <v>56.774856304432006</v>
      </c>
      <c r="BV15" s="73">
        <f>'Table 2a'!BV79/1000</f>
        <v>60.103641361849206</v>
      </c>
      <c r="BW15" s="73">
        <f>'Table 2a'!BW79/1000</f>
        <v>66.414239326352984</v>
      </c>
      <c r="BX15" s="73">
        <f>'Table 2a'!BX79/1000</f>
        <v>85.174472648114858</v>
      </c>
      <c r="BY15" s="73">
        <f>'Table 2a'!BY79/1000</f>
        <v>86.249647994052296</v>
      </c>
      <c r="BZ15" s="73">
        <f>'Table 2a'!BZ79/1000</f>
        <v>93.117188416075933</v>
      </c>
      <c r="CA15" s="73">
        <f>'Table 2a'!CA79/1000</f>
        <v>108.89862730777145</v>
      </c>
      <c r="CB15" s="73">
        <f>'Table 2a'!CB79/1000</f>
        <v>119.79180031556642</v>
      </c>
      <c r="CC15" s="73">
        <f>'Table 2a'!CC79/1000</f>
        <v>126.08373050718332</v>
      </c>
      <c r="CD15" s="73">
        <f>'Table 2a'!CD79/1000</f>
        <v>136.10172701141133</v>
      </c>
      <c r="CE15" s="73">
        <f>'Table 2a'!CE79/1000</f>
        <v>140.26926300293354</v>
      </c>
      <c r="CF15" s="73">
        <f>'Table 2a'!CF79/1000</f>
        <v>144.36364285678218</v>
      </c>
      <c r="CG15" s="73">
        <f>'Table 2a'!CG79/1000</f>
        <v>149.75837016240226</v>
      </c>
      <c r="CH15" s="75">
        <f>'Table 2a'!CH79/1000</f>
        <v>155.54965835629378</v>
      </c>
    </row>
    <row r="16" spans="1:86" x14ac:dyDescent="0.25">
      <c r="B16" s="72" t="s">
        <v>348</v>
      </c>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73">
        <f>'Table 2a'!AH130/1000</f>
        <v>8.9100543624361954</v>
      </c>
      <c r="AI16" s="73">
        <f>'Table 2a'!AI130/1000</f>
        <v>10.30681680916588</v>
      </c>
      <c r="AJ16" s="73">
        <f>'Table 2a'!AJ130/1000</f>
        <v>12.313740307095463</v>
      </c>
      <c r="AK16" s="73">
        <f>'Table 2a'!AK130/1000</f>
        <v>14.493238721276105</v>
      </c>
      <c r="AL16" s="73">
        <f>'Table 2a'!AL130/1000</f>
        <v>16.239318895258503</v>
      </c>
      <c r="AM16" s="73">
        <f>'Table 2a'!AM130/1000</f>
        <v>17.595902157313606</v>
      </c>
      <c r="AN16" s="73">
        <f>'Table 2a'!AN130/1000</f>
        <v>18.637940530623233</v>
      </c>
      <c r="AO16" s="73">
        <f>'Table 2a'!AO130/1000</f>
        <v>20.344244861138339</v>
      </c>
      <c r="AP16" s="73">
        <f>'Table 2a'!AP130/1000</f>
        <v>21.827393655278737</v>
      </c>
      <c r="AQ16" s="73">
        <f>'Table 2a'!AQ130/1000</f>
        <v>23.018209763317806</v>
      </c>
      <c r="AR16" s="73">
        <f>'Table 2a'!AR130/1000</f>
        <v>24.111016892964305</v>
      </c>
      <c r="AS16" s="73">
        <f>'Table 2a'!AS130/1000</f>
        <v>26.101131256615957</v>
      </c>
      <c r="AT16" s="73">
        <f>'Table 2a'!AT130/1000</f>
        <v>28.882238575136881</v>
      </c>
      <c r="AU16" s="73">
        <f>'Table 2a'!AU130/1000</f>
        <v>32.769179029366185</v>
      </c>
      <c r="AV16" s="73">
        <f>'Table 2a'!AV130/1000</f>
        <v>35.520090726400312</v>
      </c>
      <c r="AW16" s="73">
        <f>'Table 2a'!AW130/1000</f>
        <v>38.027385195152178</v>
      </c>
      <c r="AX16" s="73">
        <f>'Table 2a'!AX130/1000</f>
        <v>39.174223848013305</v>
      </c>
      <c r="AY16" s="73">
        <f>'Table 2a'!AY130/1000</f>
        <v>41.009677420196041</v>
      </c>
      <c r="AZ16" s="73">
        <f>'Table 2a'!AZ130/1000</f>
        <v>43.344847705346645</v>
      </c>
      <c r="BA16" s="73">
        <f>'Table 2a'!BA130/1000</f>
        <v>45.296793622831608</v>
      </c>
      <c r="BB16" s="73">
        <f>'Table 2a'!BB130/1000</f>
        <v>47.433782529303187</v>
      </c>
      <c r="BC16" s="73">
        <f>'Table 2a'!BC130/1000</f>
        <v>50.591433705644626</v>
      </c>
      <c r="BD16" s="73">
        <f>'Table 2a'!BD130/1000</f>
        <v>53.270351131481974</v>
      </c>
      <c r="BE16" s="73">
        <f>'Table 2a'!BE130/1000</f>
        <v>57.415151294864764</v>
      </c>
      <c r="BF16" s="73">
        <f>'Table 2a'!BF130/1000</f>
        <v>60.917041156778012</v>
      </c>
      <c r="BG16" s="73">
        <f>'Table 2a'!BG130/1000</f>
        <v>64.096181623095063</v>
      </c>
      <c r="BH16" s="73">
        <f>'Table 2a'!BH130/1000</f>
        <v>68.865767916761982</v>
      </c>
      <c r="BI16" s="73">
        <f>'Table 2a'!BI130/1000</f>
        <v>73.072376338061602</v>
      </c>
      <c r="BJ16" s="73">
        <f>'Table 2a'!BJ130/1000</f>
        <v>75.435472948720388</v>
      </c>
      <c r="BK16" s="73">
        <f>'Table 2a'!BK130/1000</f>
        <v>80.664915636812808</v>
      </c>
      <c r="BL16" s="73">
        <f>'Table 2a'!BL130/1000</f>
        <v>87.690903575046477</v>
      </c>
      <c r="BM16" s="73">
        <f>'Table 2a'!BM130/1000</f>
        <v>93.817217961027325</v>
      </c>
      <c r="BN16" s="73">
        <f>'Table 2a'!BN130/1000</f>
        <v>97.481017197801009</v>
      </c>
      <c r="BO16" s="73">
        <f>'Table 2a'!BO130/1000</f>
        <v>101.38614626106553</v>
      </c>
      <c r="BP16" s="73">
        <f>'Table 2a'!BP130/1000</f>
        <v>107.13380979268361</v>
      </c>
      <c r="BQ16" s="73">
        <f>'Table 2a'!BQ130/1000</f>
        <v>110.08018108297058</v>
      </c>
      <c r="BR16" s="73">
        <f>'Table 2a'!BR130/1000</f>
        <v>113.50184827687684</v>
      </c>
      <c r="BS16" s="73">
        <f>'Table 2a'!BS130/1000</f>
        <v>115.595307614459</v>
      </c>
      <c r="BT16" s="73">
        <f>'Table 2a'!BT130/1000</f>
        <v>117.10617188378923</v>
      </c>
      <c r="BU16" s="73">
        <f>'Table 2a'!BU130/1000</f>
        <v>118.71096898566957</v>
      </c>
      <c r="BV16" s="73">
        <f>'Table 2a'!BV130/1000</f>
        <v>121.13048772844834</v>
      </c>
      <c r="BW16" s="73">
        <f>'Table 2a'!BW130/1000</f>
        <v>123.5830068749442</v>
      </c>
      <c r="BX16" s="73">
        <f>'Table 2a'!BX130/1000</f>
        <v>125.80886286718759</v>
      </c>
      <c r="BY16" s="73">
        <f>'Table 2a'!BY130/1000</f>
        <v>128.85899000241645</v>
      </c>
      <c r="BZ16" s="73">
        <f>'Table 2a'!BZ130/1000</f>
        <v>137.0698333959977</v>
      </c>
      <c r="CA16" s="73">
        <f>'Table 2a'!CA130/1000</f>
        <v>155.20588922343583</v>
      </c>
      <c r="CB16" s="73">
        <f>'Table 2a'!CB130/1000</f>
        <v>164.94256897950328</v>
      </c>
      <c r="CC16" s="73">
        <f>'Table 2a'!CC130/1000</f>
        <v>177.65310613268554</v>
      </c>
      <c r="CD16" s="73">
        <f>'Table 2a'!CD130/1000</f>
        <v>186.8031571883397</v>
      </c>
      <c r="CE16" s="73">
        <f>'Table 2a'!CE130/1000</f>
        <v>191.86220514771946</v>
      </c>
      <c r="CF16" s="73">
        <f>'Table 2a'!CF130/1000</f>
        <v>197.60473211096686</v>
      </c>
      <c r="CG16" s="73">
        <f>'Table 2a'!CG130/1000</f>
        <v>207.31445184473608</v>
      </c>
      <c r="CH16" s="75">
        <f>'Table 2a'!CH130/1000</f>
        <v>217.46499073303849</v>
      </c>
    </row>
    <row r="17" spans="2:86" ht="26.25" customHeight="1" x14ac:dyDescent="0.3">
      <c r="B17" s="123" t="s">
        <v>276</v>
      </c>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78">
        <f>SUM(AH14:AH16)</f>
        <v>13.035493736203655</v>
      </c>
      <c r="AI17" s="78">
        <f t="shared" ref="AI17:CA17" si="2">SUM(AI14:AI16)</f>
        <v>14.785979544</v>
      </c>
      <c r="AJ17" s="78">
        <f t="shared" si="2"/>
        <v>18.17217435384616</v>
      </c>
      <c r="AK17" s="78">
        <f t="shared" si="2"/>
        <v>22.225345469499992</v>
      </c>
      <c r="AL17" s="78">
        <f t="shared" si="2"/>
        <v>25.399593394249997</v>
      </c>
      <c r="AM17" s="78">
        <f t="shared" si="2"/>
        <v>28.383097434500002</v>
      </c>
      <c r="AN17" s="78">
        <f t="shared" si="2"/>
        <v>30.608289402249994</v>
      </c>
      <c r="AO17" s="78">
        <f t="shared" si="2"/>
        <v>33.454940287285702</v>
      </c>
      <c r="AP17" s="78">
        <f t="shared" si="2"/>
        <v>36.123082438933338</v>
      </c>
      <c r="AQ17" s="78">
        <f t="shared" si="2"/>
        <v>37.497110367000012</v>
      </c>
      <c r="AR17" s="78">
        <f t="shared" si="2"/>
        <v>38.052643556666659</v>
      </c>
      <c r="AS17" s="78">
        <f t="shared" si="2"/>
        <v>40.288146197666691</v>
      </c>
      <c r="AT17" s="78">
        <f t="shared" si="2"/>
        <v>45.352892408487975</v>
      </c>
      <c r="AU17" s="78">
        <f t="shared" si="2"/>
        <v>54.175377622418544</v>
      </c>
      <c r="AV17" s="78">
        <f t="shared" si="2"/>
        <v>60.992230401572662</v>
      </c>
      <c r="AW17" s="78">
        <f t="shared" si="2"/>
        <v>66.634910460896748</v>
      </c>
      <c r="AX17" s="78">
        <f t="shared" si="2"/>
        <v>68.81361117157158</v>
      </c>
      <c r="AY17" s="78">
        <f t="shared" si="2"/>
        <v>72.13630754647086</v>
      </c>
      <c r="AZ17" s="78">
        <f t="shared" si="2"/>
        <v>74.930906146652163</v>
      </c>
      <c r="BA17" s="78">
        <f t="shared" si="2"/>
        <v>75.904389236404654</v>
      </c>
      <c r="BB17" s="78">
        <f t="shared" si="2"/>
        <v>77.898830406807292</v>
      </c>
      <c r="BC17" s="78">
        <f t="shared" si="2"/>
        <v>80.756783696130015</v>
      </c>
      <c r="BD17" s="78">
        <f t="shared" si="2"/>
        <v>83.618592638070211</v>
      </c>
      <c r="BE17" s="78">
        <f t="shared" si="2"/>
        <v>88.466203877447484</v>
      </c>
      <c r="BF17" s="78">
        <f t="shared" si="2"/>
        <v>93.447403868416785</v>
      </c>
      <c r="BG17" s="78">
        <f t="shared" si="2"/>
        <v>97.839551306729405</v>
      </c>
      <c r="BH17" s="78">
        <f t="shared" si="2"/>
        <v>103.67922317456205</v>
      </c>
      <c r="BI17" s="78">
        <f t="shared" si="2"/>
        <v>108.99636950244363</v>
      </c>
      <c r="BJ17" s="78">
        <f t="shared" si="2"/>
        <v>112.71607922747852</v>
      </c>
      <c r="BK17" s="78">
        <f t="shared" si="2"/>
        <v>119.96826969037394</v>
      </c>
      <c r="BL17" s="78">
        <f t="shared" si="2"/>
        <v>129.53937316672162</v>
      </c>
      <c r="BM17" s="78">
        <f t="shared" si="2"/>
        <v>141.97443077105652</v>
      </c>
      <c r="BN17" s="78">
        <f t="shared" si="2"/>
        <v>147.32752719675511</v>
      </c>
      <c r="BO17" s="78">
        <f t="shared" si="2"/>
        <v>153.09370088042931</v>
      </c>
      <c r="BP17" s="78">
        <f t="shared" si="2"/>
        <v>160.84479960790446</v>
      </c>
      <c r="BQ17" s="78">
        <f t="shared" si="2"/>
        <v>163.45809496870419</v>
      </c>
      <c r="BR17" s="78">
        <f t="shared" si="2"/>
        <v>167.6486518080925</v>
      </c>
      <c r="BS17" s="78">
        <f t="shared" si="2"/>
        <v>171.19106321570877</v>
      </c>
      <c r="BT17" s="78">
        <f t="shared" si="2"/>
        <v>173.23943774066694</v>
      </c>
      <c r="BU17" s="78">
        <f t="shared" si="2"/>
        <v>177.45126731321841</v>
      </c>
      <c r="BV17" s="78">
        <f t="shared" si="2"/>
        <v>183.3484524614426</v>
      </c>
      <c r="BW17" s="78">
        <f t="shared" si="2"/>
        <v>192.2971366620751</v>
      </c>
      <c r="BX17" s="78">
        <f t="shared" si="2"/>
        <v>213.22945901678048</v>
      </c>
      <c r="BY17" s="78">
        <f t="shared" si="2"/>
        <v>217.55528040692246</v>
      </c>
      <c r="BZ17" s="78">
        <f t="shared" si="2"/>
        <v>233.1357269448489</v>
      </c>
      <c r="CA17" s="78">
        <f t="shared" si="2"/>
        <v>267.86978135451034</v>
      </c>
      <c r="CB17" s="78">
        <f>SUM(CB14:CB16)</f>
        <v>289.29762513827973</v>
      </c>
      <c r="CC17" s="78">
        <f t="shared" ref="CC17:CG17" si="3">SUM(CC14:CC16)</f>
        <v>309.05777263976063</v>
      </c>
      <c r="CD17" s="78">
        <f t="shared" si="3"/>
        <v>328.98069180598924</v>
      </c>
      <c r="CE17" s="78">
        <f t="shared" si="3"/>
        <v>338.82276098778277</v>
      </c>
      <c r="CF17" s="78">
        <f t="shared" si="3"/>
        <v>349.2052886244702</v>
      </c>
      <c r="CG17" s="78">
        <f t="shared" si="3"/>
        <v>364.84006227582029</v>
      </c>
      <c r="CH17" s="146">
        <f>SUM(CH14:CH16)</f>
        <v>381.31774016577606</v>
      </c>
    </row>
    <row r="18" spans="2:86" ht="15.6" thickBot="1" x14ac:dyDescent="0.3">
      <c r="B18" s="137"/>
      <c r="C18" s="137"/>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8"/>
      <c r="BS18" s="148"/>
      <c r="BT18" s="148"/>
      <c r="BU18" s="148"/>
      <c r="BV18" s="148"/>
      <c r="BW18" s="148"/>
      <c r="BX18" s="148"/>
      <c r="BY18" s="148"/>
      <c r="BZ18" s="148"/>
      <c r="CA18" s="148"/>
      <c r="CB18" s="148"/>
      <c r="CC18" s="148"/>
      <c r="CD18" s="148"/>
      <c r="CE18" s="148"/>
      <c r="CF18" s="148"/>
      <c r="CG18" s="148"/>
      <c r="CH18" s="177"/>
    </row>
    <row r="19" spans="2:86" x14ac:dyDescent="0.25">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70"/>
    </row>
    <row r="20" spans="2:86" ht="31.2" x14ac:dyDescent="0.3">
      <c r="B20" s="64" t="s">
        <v>367</v>
      </c>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70"/>
    </row>
    <row r="21" spans="2:86" x14ac:dyDescent="0.25">
      <c r="B21" s="72" t="s">
        <v>361</v>
      </c>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v>13.912069329658015</v>
      </c>
      <c r="AI21" s="69">
        <v>17.771946249091513</v>
      </c>
      <c r="AJ21" s="69">
        <v>16.260396450335314</v>
      </c>
      <c r="AK21" s="69">
        <v>17.387069806570608</v>
      </c>
      <c r="AL21" s="69">
        <v>18.236325280122788</v>
      </c>
      <c r="AM21" s="69">
        <v>19.263943051667162</v>
      </c>
      <c r="AN21" s="69">
        <v>19.781048942430512</v>
      </c>
      <c r="AO21" s="69">
        <v>19.998388790379884</v>
      </c>
      <c r="AP21" s="69">
        <v>19.729283869635605</v>
      </c>
      <c r="AQ21" s="69">
        <v>19.150024843448971</v>
      </c>
      <c r="AR21" s="69">
        <v>18.176342365177806</v>
      </c>
      <c r="AS21" s="69">
        <v>17.293006322689617</v>
      </c>
      <c r="AT21" s="69">
        <v>16.767496387556836</v>
      </c>
      <c r="AU21" s="69">
        <v>18.619052130226471</v>
      </c>
      <c r="AV21" s="69">
        <v>20.842699421335912</v>
      </c>
      <c r="AW21" s="69">
        <v>22.177112493041928</v>
      </c>
      <c r="AX21" s="69">
        <v>22.102450735489832</v>
      </c>
      <c r="AY21" s="69">
        <v>22.242528394377842</v>
      </c>
      <c r="AZ21" s="69">
        <v>22.243527895100581</v>
      </c>
      <c r="BA21" s="69">
        <v>22.448967886482734</v>
      </c>
      <c r="BB21" s="69">
        <v>22.674928568834524</v>
      </c>
      <c r="BC21" s="69">
        <v>24.390071692226506</v>
      </c>
      <c r="BD21" s="69">
        <v>24.361675411653312</v>
      </c>
      <c r="BE21" s="69">
        <v>24.845412792051444</v>
      </c>
      <c r="BF21" s="69">
        <v>25.402019652732786</v>
      </c>
      <c r="BG21" s="69">
        <v>8.7209163590085517</v>
      </c>
      <c r="BH21" s="69">
        <v>7.5175327844203119</v>
      </c>
      <c r="BI21" s="69">
        <v>5.9624578373681096</v>
      </c>
      <c r="BJ21" s="69">
        <v>5.0569457379030789</v>
      </c>
      <c r="BK21" s="69">
        <v>4.5387147000505284</v>
      </c>
      <c r="BL21" s="69">
        <v>4.0354955804801715</v>
      </c>
      <c r="BM21" s="69">
        <v>3.2183743492147214</v>
      </c>
      <c r="BN21" s="69">
        <v>2.8344484188870389</v>
      </c>
      <c r="BO21" s="69">
        <v>2.6438320603840868</v>
      </c>
      <c r="BP21" s="69">
        <v>2.4768186347748715</v>
      </c>
      <c r="BQ21" s="69">
        <v>2.3580860053635533</v>
      </c>
      <c r="BR21" s="69">
        <v>2.6114359495729249</v>
      </c>
      <c r="BS21" s="69">
        <v>2.7039508743708622</v>
      </c>
      <c r="BT21" s="69">
        <v>2.7078524359051919</v>
      </c>
      <c r="BU21" s="69">
        <v>2.744607520492421</v>
      </c>
      <c r="BV21" s="69">
        <v>2.8691337163650652</v>
      </c>
      <c r="BW21" s="69">
        <v>3.0174207955392931</v>
      </c>
      <c r="BX21" s="69">
        <v>2.7925251962614217</v>
      </c>
      <c r="BY21" s="69">
        <v>3.0281613602766861</v>
      </c>
      <c r="BZ21" s="69">
        <v>3.4052922609059935</v>
      </c>
      <c r="CA21" s="69">
        <v>4.1273042805066904</v>
      </c>
      <c r="CB21" s="69">
        <v>4.8069376321480988</v>
      </c>
      <c r="CC21" s="69">
        <v>5.4276602440418857</v>
      </c>
      <c r="CD21" s="69">
        <v>6.0758076062382127</v>
      </c>
      <c r="CE21" s="69">
        <v>6.5638246578108292</v>
      </c>
      <c r="CF21" s="69">
        <v>6.969056568243575</v>
      </c>
      <c r="CG21" s="69">
        <v>7.3428565937324146</v>
      </c>
      <c r="CH21" s="70">
        <v>7.6943152812106161</v>
      </c>
    </row>
    <row r="22" spans="2:86" x14ac:dyDescent="0.25">
      <c r="B22" s="72" t="s">
        <v>362</v>
      </c>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v>28.537234320687766</v>
      </c>
      <c r="AI22" s="69">
        <v>26.767738039243383</v>
      </c>
      <c r="AJ22" s="69">
        <v>29.34073504882133</v>
      </c>
      <c r="AK22" s="69">
        <v>35.145682575298068</v>
      </c>
      <c r="AL22" s="69">
        <v>38.76240163931417</v>
      </c>
      <c r="AM22" s="69">
        <v>43.474596408125258</v>
      </c>
      <c r="AN22" s="69">
        <v>45.522289764496193</v>
      </c>
      <c r="AO22" s="69">
        <v>47.264788522138076</v>
      </c>
      <c r="AP22" s="69">
        <v>49.605034178123383</v>
      </c>
      <c r="AQ22" s="69">
        <v>47.611816315332867</v>
      </c>
      <c r="AR22" s="69">
        <v>42.664063822653361</v>
      </c>
      <c r="AS22" s="69">
        <v>40.628521359442416</v>
      </c>
      <c r="AT22" s="69">
        <v>43.666142675394084</v>
      </c>
      <c r="AU22" s="69">
        <v>52.281027578370541</v>
      </c>
      <c r="AV22" s="69">
        <v>61.025204406953954</v>
      </c>
      <c r="AW22" s="69">
        <v>66.62909860761286</v>
      </c>
      <c r="AX22" s="69">
        <v>68.167453498331142</v>
      </c>
      <c r="AY22" s="69">
        <v>69.646840725270806</v>
      </c>
      <c r="AZ22" s="69">
        <v>68.857873722674881</v>
      </c>
      <c r="BA22" s="69">
        <v>67.009400703413732</v>
      </c>
      <c r="BB22" s="69">
        <v>65.897067869316402</v>
      </c>
      <c r="BC22" s="69">
        <v>63.81145927561839</v>
      </c>
      <c r="BD22" s="69">
        <v>61.443090090572589</v>
      </c>
      <c r="BE22" s="69">
        <v>61.48223416502033</v>
      </c>
      <c r="BF22" s="69">
        <v>61.983066015826296</v>
      </c>
      <c r="BG22" s="69">
        <v>62.878306242241841</v>
      </c>
      <c r="BH22" s="69">
        <v>62.947020506677241</v>
      </c>
      <c r="BI22" s="69">
        <v>63.377106249010865</v>
      </c>
      <c r="BJ22" s="69">
        <v>63.717054157427668</v>
      </c>
      <c r="BK22" s="69">
        <v>65.760904754281668</v>
      </c>
      <c r="BL22" s="69">
        <v>67.447816137238988</v>
      </c>
      <c r="BM22" s="69">
        <v>76.864608719439843</v>
      </c>
      <c r="BN22" s="69">
        <v>78.415722302669224</v>
      </c>
      <c r="BO22" s="69">
        <v>79.480946788600548</v>
      </c>
      <c r="BP22" s="69">
        <v>81.08695892900937</v>
      </c>
      <c r="BQ22" s="69">
        <v>74.848023356412966</v>
      </c>
      <c r="BR22" s="69">
        <v>74.536628771663317</v>
      </c>
      <c r="BS22" s="69">
        <v>75.902548771659411</v>
      </c>
      <c r="BT22" s="69">
        <v>75.068622843747349</v>
      </c>
      <c r="BU22" s="69">
        <v>77.600015516277296</v>
      </c>
      <c r="BV22" s="69">
        <v>80.319050664265603</v>
      </c>
      <c r="BW22" s="69">
        <v>86.47059114261377</v>
      </c>
      <c r="BX22" s="69">
        <v>105.38869077297905</v>
      </c>
      <c r="BY22" s="69">
        <v>106.46447690279142</v>
      </c>
      <c r="BZ22" s="69">
        <v>107.39297667814641</v>
      </c>
      <c r="CA22" s="69">
        <v>119.29782239569209</v>
      </c>
      <c r="CB22" s="69">
        <v>126.15218869041983</v>
      </c>
      <c r="CC22" s="69">
        <v>128.61264475051863</v>
      </c>
      <c r="CD22" s="69">
        <v>136.10172701141133</v>
      </c>
      <c r="CE22" s="69">
        <v>137.59715344135896</v>
      </c>
      <c r="CF22" s="69">
        <v>139.02036713292128</v>
      </c>
      <c r="CG22" s="69">
        <v>141.57592629746532</v>
      </c>
      <c r="CH22" s="70">
        <v>144.14488559247931</v>
      </c>
    </row>
    <row r="23" spans="2:86" x14ac:dyDescent="0.25">
      <c r="B23" s="72" t="s">
        <v>348</v>
      </c>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v>60.729444299599685</v>
      </c>
      <c r="AI23" s="69">
        <v>59.8931015473608</v>
      </c>
      <c r="AJ23" s="69">
        <v>60.220557752509691</v>
      </c>
      <c r="AK23" s="69">
        <v>64.501687747245754</v>
      </c>
      <c r="AL23" s="69">
        <v>67.467785273615704</v>
      </c>
      <c r="AM23" s="69">
        <v>69.989424535946782</v>
      </c>
      <c r="AN23" s="69">
        <v>70.452036395286711</v>
      </c>
      <c r="AO23" s="69">
        <v>73.3180267942125</v>
      </c>
      <c r="AP23" s="69">
        <v>75.946098040938821</v>
      </c>
      <c r="AQ23" s="69">
        <v>75.97645343416707</v>
      </c>
      <c r="AR23" s="69">
        <v>74.563803900151569</v>
      </c>
      <c r="AS23" s="69">
        <v>75.287366303696686</v>
      </c>
      <c r="AT23" s="69">
        <v>77.52213287866546</v>
      </c>
      <c r="AU23" s="69">
        <v>81.864327948937628</v>
      </c>
      <c r="AV23" s="69">
        <v>86.901510801122754</v>
      </c>
      <c r="AW23" s="69">
        <v>90.94982975034462</v>
      </c>
      <c r="AX23" s="69">
        <v>91.754416611560487</v>
      </c>
      <c r="AY23" s="69">
        <v>92.551483352023226</v>
      </c>
      <c r="AZ23" s="69">
        <v>94.357574629704104</v>
      </c>
      <c r="BA23" s="69">
        <v>97.787144127806044</v>
      </c>
      <c r="BB23" s="69">
        <v>100.46618745802687</v>
      </c>
      <c r="BC23" s="69">
        <v>105.33379400610512</v>
      </c>
      <c r="BD23" s="69">
        <v>110.52400461983235</v>
      </c>
      <c r="BE23" s="69">
        <v>116.26796095172878</v>
      </c>
      <c r="BF23" s="69">
        <v>117.81752902327631</v>
      </c>
      <c r="BG23" s="69">
        <v>120.49744328328892</v>
      </c>
      <c r="BH23" s="69">
        <v>125.41996960965032</v>
      </c>
      <c r="BI23" s="69">
        <v>129.35447552553353</v>
      </c>
      <c r="BJ23" s="69">
        <v>129.83019488924265</v>
      </c>
      <c r="BK23" s="69">
        <v>135.99013227735608</v>
      </c>
      <c r="BL23" s="69">
        <v>142.38347306142157</v>
      </c>
      <c r="BM23" s="69">
        <v>150.24594214470432</v>
      </c>
      <c r="BN23" s="69">
        <v>153.43077604313714</v>
      </c>
      <c r="BO23" s="69">
        <v>156.01570466102382</v>
      </c>
      <c r="BP23" s="69">
        <v>161.69554059058922</v>
      </c>
      <c r="BQ23" s="69">
        <v>159.58292787082306</v>
      </c>
      <c r="BR23" s="69">
        <v>162.23067887297518</v>
      </c>
      <c r="BS23" s="69">
        <v>164.08181795234191</v>
      </c>
      <c r="BT23" s="69">
        <v>162.95633274910688</v>
      </c>
      <c r="BU23" s="69">
        <v>163.14936704974946</v>
      </c>
      <c r="BV23" s="69">
        <v>162.49722770971275</v>
      </c>
      <c r="BW23" s="69">
        <v>161.23314689870261</v>
      </c>
      <c r="BX23" s="69">
        <v>155.67034351758247</v>
      </c>
      <c r="BY23" s="69">
        <v>159.06078632860039</v>
      </c>
      <c r="BZ23" s="69">
        <v>158.08399793385996</v>
      </c>
      <c r="CA23" s="69">
        <v>170.02716255562527</v>
      </c>
      <c r="CB23" s="69">
        <v>173.70025352462289</v>
      </c>
      <c r="CC23" s="69">
        <v>181.21636896338129</v>
      </c>
      <c r="CD23" s="69">
        <v>186.8031571883397</v>
      </c>
      <c r="CE23" s="69">
        <v>188.20725735727385</v>
      </c>
      <c r="CF23" s="69">
        <v>190.29086452551084</v>
      </c>
      <c r="CG23" s="69">
        <v>195.98727952862336</v>
      </c>
      <c r="CH23" s="70">
        <v>201.5206368231479</v>
      </c>
    </row>
    <row r="24" spans="2:86" ht="26.25" customHeight="1" x14ac:dyDescent="0.25">
      <c r="B24" s="72" t="s">
        <v>363</v>
      </c>
      <c r="D24" s="69">
        <v>11.126894603337696</v>
      </c>
      <c r="E24" s="69">
        <v>15.351720583558349</v>
      </c>
      <c r="F24" s="69">
        <v>15.019489806646783</v>
      </c>
      <c r="G24" s="69">
        <v>14.836968611328581</v>
      </c>
      <c r="H24" s="69">
        <v>16.203152067036438</v>
      </c>
      <c r="I24" s="69">
        <v>16.656388633221137</v>
      </c>
      <c r="J24" s="69">
        <v>16.620865362148379</v>
      </c>
      <c r="K24" s="69">
        <v>19.415499405046482</v>
      </c>
      <c r="L24" s="69">
        <v>18.922929632910606</v>
      </c>
      <c r="M24" s="69">
        <v>19.856212277742742</v>
      </c>
      <c r="N24" s="69">
        <v>25.09292213972185</v>
      </c>
      <c r="O24" s="69">
        <v>25.925838938839163</v>
      </c>
      <c r="P24" s="69">
        <v>25.893028087576401</v>
      </c>
      <c r="Q24" s="69">
        <v>29.026234871880515</v>
      </c>
      <c r="R24" s="69">
        <v>29.812037785110231</v>
      </c>
      <c r="S24" s="69">
        <v>34.480304035119751</v>
      </c>
      <c r="T24" s="69">
        <v>34.301106645913784</v>
      </c>
      <c r="U24" s="69">
        <v>39.754480528180864</v>
      </c>
      <c r="V24" s="69">
        <v>39.667323543354392</v>
      </c>
      <c r="W24" s="69">
        <v>43.558431433596354</v>
      </c>
      <c r="X24" s="69">
        <v>45.406298157551383</v>
      </c>
      <c r="Y24" s="69">
        <v>45.01209179225706</v>
      </c>
      <c r="Z24" s="69">
        <v>44.942714883554743</v>
      </c>
      <c r="AA24" s="69">
        <v>48.887854743787422</v>
      </c>
      <c r="AB24" s="69">
        <v>51.007850879316848</v>
      </c>
      <c r="AC24" s="69">
        <v>54.078083258208991</v>
      </c>
      <c r="AD24" s="69">
        <v>57.374962079165172</v>
      </c>
      <c r="AE24" s="69">
        <v>61.716106616301495</v>
      </c>
      <c r="AF24" s="69">
        <v>64.173633762863673</v>
      </c>
      <c r="AG24" s="69">
        <v>65.684268137828823</v>
      </c>
      <c r="AH24" s="69">
        <v>67.992799316854388</v>
      </c>
      <c r="AI24" s="69">
        <v>66.390274330523496</v>
      </c>
      <c r="AJ24" s="69">
        <v>67.855911897905628</v>
      </c>
      <c r="AK24" s="69">
        <v>71.251703222949587</v>
      </c>
      <c r="AL24" s="69">
        <v>71.662162871687016</v>
      </c>
      <c r="AM24" s="69">
        <v>74.372913189540739</v>
      </c>
      <c r="AN24" s="69">
        <v>74.044075922535967</v>
      </c>
      <c r="AO24" s="69">
        <v>75.554547417042727</v>
      </c>
      <c r="AP24" s="69">
        <v>78.458096162368122</v>
      </c>
      <c r="AQ24" s="69">
        <v>77.653548372583344</v>
      </c>
      <c r="AR24" s="69">
        <v>74.499338212471187</v>
      </c>
      <c r="AS24" s="69">
        <v>73.342281311255988</v>
      </c>
      <c r="AT24" s="69">
        <v>74.519551639279854</v>
      </c>
      <c r="AU24" s="69">
        <v>81.222227843798819</v>
      </c>
      <c r="AV24" s="69">
        <v>83.693036517975926</v>
      </c>
      <c r="AW24" s="69">
        <v>86.214787676037076</v>
      </c>
      <c r="AX24" s="69">
        <v>85.420844161991027</v>
      </c>
      <c r="AY24" s="69">
        <v>84.624070695162459</v>
      </c>
      <c r="AZ24" s="69">
        <v>84.785047188548091</v>
      </c>
      <c r="BA24" s="69">
        <v>86.493810997183402</v>
      </c>
      <c r="BB24" s="69">
        <v>89.050721421734437</v>
      </c>
      <c r="BC24" s="69">
        <v>91.609301617985921</v>
      </c>
      <c r="BD24" s="69">
        <v>92.56708825037957</v>
      </c>
      <c r="BE24" s="69">
        <v>97.00724890513672</v>
      </c>
      <c r="BF24" s="69">
        <v>99.876577068760938</v>
      </c>
      <c r="BG24" s="69">
        <v>101.82994912388502</v>
      </c>
      <c r="BH24" s="69">
        <v>102.9891605892407</v>
      </c>
      <c r="BI24" s="69">
        <v>104.53695288712102</v>
      </c>
      <c r="BJ24" s="69">
        <v>105.17594581483374</v>
      </c>
      <c r="BK24" s="69">
        <v>110.15650578337299</v>
      </c>
      <c r="BL24" s="69">
        <v>114.48347933816918</v>
      </c>
      <c r="BM24" s="69">
        <v>121.02129891511457</v>
      </c>
      <c r="BN24" s="69">
        <v>122.86640205584187</v>
      </c>
      <c r="BO24" s="69">
        <v>126.52171403027128</v>
      </c>
      <c r="BP24" s="69">
        <v>131.56134691334034</v>
      </c>
      <c r="BQ24" s="69">
        <v>132.15179744857784</v>
      </c>
      <c r="BR24" s="69">
        <v>134.37644303765978</v>
      </c>
      <c r="BS24" s="69">
        <v>137.78963230066998</v>
      </c>
      <c r="BT24" s="69">
        <v>138.21901064424344</v>
      </c>
      <c r="BU24" s="69">
        <v>139.42155402916381</v>
      </c>
      <c r="BV24" s="69">
        <v>140.01323867394987</v>
      </c>
      <c r="BW24" s="69">
        <v>139.15824797554072</v>
      </c>
      <c r="BX24" s="69">
        <v>136.8806019733556</v>
      </c>
      <c r="BY24" s="69">
        <v>139.14912873833612</v>
      </c>
      <c r="BZ24" s="69">
        <v>136.75625425527656</v>
      </c>
      <c r="CA24" s="69">
        <v>145.38939947765124</v>
      </c>
      <c r="CB24" s="69">
        <v>153.50399243530651</v>
      </c>
      <c r="CC24" s="69">
        <v>158.37974314461209</v>
      </c>
      <c r="CD24" s="69">
        <v>163.70140076856799</v>
      </c>
      <c r="CE24" s="69">
        <v>165.36664947795836</v>
      </c>
      <c r="CF24" s="69">
        <v>167.1961776760038</v>
      </c>
      <c r="CG24" s="69">
        <v>171.88302353974322</v>
      </c>
      <c r="CH24" s="70">
        <v>176.49742387610232</v>
      </c>
    </row>
    <row r="25" spans="2:86" x14ac:dyDescent="0.25">
      <c r="B25" s="72" t="s">
        <v>364</v>
      </c>
      <c r="D25" s="69">
        <v>2.7728505291411718</v>
      </c>
      <c r="E25" s="69">
        <v>3.2528864127460912</v>
      </c>
      <c r="F25" s="69">
        <v>3.5660210414769691</v>
      </c>
      <c r="G25" s="69">
        <v>3.7200562698957951</v>
      </c>
      <c r="H25" s="69">
        <v>4.2751809458298586</v>
      </c>
      <c r="I25" s="69">
        <v>4.2479617396152269</v>
      </c>
      <c r="J25" s="69">
        <v>4.3394888953017006</v>
      </c>
      <c r="K25" s="69">
        <v>3.7965869445000915</v>
      </c>
      <c r="L25" s="69">
        <v>3.8021390831075976</v>
      </c>
      <c r="M25" s="69">
        <v>3.5835264650943599</v>
      </c>
      <c r="N25" s="69">
        <v>3.855499111698927</v>
      </c>
      <c r="O25" s="69">
        <v>4.6119477798047219</v>
      </c>
      <c r="P25" s="69">
        <v>5.1209767978404184</v>
      </c>
      <c r="Q25" s="69">
        <v>4.7083701048338602</v>
      </c>
      <c r="R25" s="69">
        <v>5.3320608266628096</v>
      </c>
      <c r="S25" s="69">
        <v>5.7056006220391513</v>
      </c>
      <c r="T25" s="69">
        <v>5.5969580665199476</v>
      </c>
      <c r="U25" s="69">
        <v>5.8484156517377652</v>
      </c>
      <c r="V25" s="69">
        <v>6.7330568575043825</v>
      </c>
      <c r="W25" s="69">
        <v>8.4971105623801915</v>
      </c>
      <c r="X25" s="69">
        <v>8.9786820100386286</v>
      </c>
      <c r="Y25" s="69">
        <v>9.2170320644779213</v>
      </c>
      <c r="Z25" s="69">
        <v>10.048660632672972</v>
      </c>
      <c r="AA25" s="69">
        <v>11.367842858982089</v>
      </c>
      <c r="AB25" s="69">
        <v>12.908102969280165</v>
      </c>
      <c r="AC25" s="69">
        <v>13.676034416889227</v>
      </c>
      <c r="AD25" s="69">
        <v>14.094310765438603</v>
      </c>
      <c r="AE25" s="69">
        <v>15.476881629509357</v>
      </c>
      <c r="AF25" s="69">
        <v>17.125755532273853</v>
      </c>
      <c r="AG25" s="69">
        <v>18.14751451592257</v>
      </c>
      <c r="AH25" s="69">
        <v>17.498720436039388</v>
      </c>
      <c r="AI25" s="69">
        <v>16.351462388517977</v>
      </c>
      <c r="AJ25" s="69">
        <v>17.887545086996944</v>
      </c>
      <c r="AK25" s="69">
        <v>24.748801441180184</v>
      </c>
      <c r="AL25" s="69">
        <v>31.15592221060659</v>
      </c>
      <c r="AM25" s="69">
        <v>35.495992359226712</v>
      </c>
      <c r="AN25" s="69">
        <v>38.269533177045744</v>
      </c>
      <c r="AO25" s="69">
        <v>41.169958303869684</v>
      </c>
      <c r="AP25" s="69">
        <v>42.616085691392954</v>
      </c>
      <c r="AQ25" s="69">
        <v>40.961539611946584</v>
      </c>
      <c r="AR25" s="69">
        <v>37.921830475297128</v>
      </c>
      <c r="AS25" s="69">
        <v>37.595762850556454</v>
      </c>
      <c r="AT25" s="69">
        <v>41.030591690157316</v>
      </c>
      <c r="AU25" s="69">
        <v>46.761447243746389</v>
      </c>
      <c r="AV25" s="69">
        <v>57.244675411967826</v>
      </c>
      <c r="AW25" s="69">
        <v>62.864026218583284</v>
      </c>
      <c r="AX25" s="69">
        <v>65.075414258909277</v>
      </c>
      <c r="AY25" s="69">
        <v>66.296411317500926</v>
      </c>
      <c r="AZ25" s="69">
        <v>65.234698013977663</v>
      </c>
      <c r="BA25" s="69">
        <v>63.467497660053624</v>
      </c>
      <c r="BB25" s="69">
        <v>61.742503954727667</v>
      </c>
      <c r="BC25" s="69">
        <v>60.0380049123834</v>
      </c>
      <c r="BD25" s="69">
        <v>57.454679058796202</v>
      </c>
      <c r="BE25" s="69">
        <v>58.701652730393761</v>
      </c>
      <c r="BF25" s="69">
        <v>60.081168614443698</v>
      </c>
      <c r="BG25" s="69">
        <v>60.563113209751414</v>
      </c>
      <c r="BH25" s="69">
        <v>61.763344069667177</v>
      </c>
      <c r="BI25" s="69">
        <v>61.294185264124053</v>
      </c>
      <c r="BJ25" s="69">
        <v>61.930519342358998</v>
      </c>
      <c r="BK25" s="69">
        <v>63.232459191986983</v>
      </c>
      <c r="BL25" s="69">
        <v>64.537638821269354</v>
      </c>
      <c r="BM25" s="69">
        <v>72.623558155768976</v>
      </c>
      <c r="BN25" s="69">
        <v>74.572603952294372</v>
      </c>
      <c r="BO25" s="69">
        <v>74.773443779454524</v>
      </c>
      <c r="BP25" s="69">
        <v>75.656566049768728</v>
      </c>
      <c r="BQ25" s="69">
        <v>66.567164371602232</v>
      </c>
      <c r="BR25" s="69">
        <v>65.168693768011224</v>
      </c>
      <c r="BS25" s="69">
        <v>64.106717690350166</v>
      </c>
      <c r="BT25" s="69">
        <v>62.189538722969971</v>
      </c>
      <c r="BU25" s="69">
        <v>62.264706350313737</v>
      </c>
      <c r="BV25" s="69">
        <v>63.846039036591883</v>
      </c>
      <c r="BW25" s="69">
        <v>69.440004577175117</v>
      </c>
      <c r="BX25" s="69">
        <v>88.257803223244849</v>
      </c>
      <c r="BY25" s="69">
        <v>88.161333562153317</v>
      </c>
      <c r="BZ25" s="69">
        <v>83.303582024986852</v>
      </c>
      <c r="CA25" s="69">
        <v>90.504047106607175</v>
      </c>
      <c r="CB25" s="69">
        <v>101.06830818581869</v>
      </c>
      <c r="CC25" s="69">
        <v>102.28252053068843</v>
      </c>
      <c r="CD25" s="69">
        <v>106.33036144608863</v>
      </c>
      <c r="CE25" s="69">
        <v>105.22177341197532</v>
      </c>
      <c r="CF25" s="69">
        <v>104.75794858249151</v>
      </c>
      <c r="CG25" s="69">
        <v>105.91248007570222</v>
      </c>
      <c r="CH25" s="70">
        <v>106.78633332146008</v>
      </c>
    </row>
    <row r="26" spans="2:86" x14ac:dyDescent="0.25">
      <c r="B26" s="72" t="s">
        <v>365</v>
      </c>
      <c r="D26" s="69">
        <v>7.0097661376688825</v>
      </c>
      <c r="E26" s="69">
        <v>7.2541097262968011</v>
      </c>
      <c r="F26" s="69">
        <v>7.178463658641804</v>
      </c>
      <c r="G26" s="69">
        <v>6.6929553608484609</v>
      </c>
      <c r="H26" s="69">
        <v>7.4653454796067775</v>
      </c>
      <c r="I26" s="69">
        <v>7.934472176987045</v>
      </c>
      <c r="J26" s="69">
        <v>8.0803082699597049</v>
      </c>
      <c r="K26" s="69">
        <v>8.1421982937701358</v>
      </c>
      <c r="L26" s="69">
        <v>8.0180311414585628</v>
      </c>
      <c r="M26" s="69">
        <v>8.0539457677037127</v>
      </c>
      <c r="N26" s="69">
        <v>8.6997377528016759</v>
      </c>
      <c r="O26" s="69">
        <v>8.7554264160456849</v>
      </c>
      <c r="P26" s="69">
        <v>8.6357642156339534</v>
      </c>
      <c r="Q26" s="69">
        <v>9.0039666762223209</v>
      </c>
      <c r="R26" s="69">
        <v>8.7773513808278185</v>
      </c>
      <c r="S26" s="69">
        <v>9.4323498783848709</v>
      </c>
      <c r="T26" s="69">
        <v>9.281475915953143</v>
      </c>
      <c r="U26" s="69">
        <v>9.6324047944440636</v>
      </c>
      <c r="V26" s="69">
        <v>9.1954319368202704</v>
      </c>
      <c r="W26" s="69">
        <v>9.4003553978937706</v>
      </c>
      <c r="X26" s="69">
        <v>12.022515920646267</v>
      </c>
      <c r="Y26" s="69">
        <v>12.193426527619291</v>
      </c>
      <c r="Z26" s="69">
        <v>9.8223073335687729</v>
      </c>
      <c r="AA26" s="69">
        <v>9.8269459257575811</v>
      </c>
      <c r="AB26" s="69">
        <v>10.874080355405662</v>
      </c>
      <c r="AC26" s="69">
        <v>9.5183402833753306</v>
      </c>
      <c r="AD26" s="69">
        <v>9.0431300325840116</v>
      </c>
      <c r="AE26" s="69">
        <v>10.334481252821796</v>
      </c>
      <c r="AF26" s="69">
        <v>10.126233277404829</v>
      </c>
      <c r="AG26" s="69">
        <v>12.840597785446349</v>
      </c>
      <c r="AH26" s="69">
        <v>17.687228197051699</v>
      </c>
      <c r="AI26" s="69">
        <v>21.691049116654224</v>
      </c>
      <c r="AJ26" s="69">
        <v>20.078232266763731</v>
      </c>
      <c r="AK26" s="69">
        <v>21.033935464984669</v>
      </c>
      <c r="AL26" s="69">
        <v>21.648427110759066</v>
      </c>
      <c r="AM26" s="69">
        <v>22.859058446971755</v>
      </c>
      <c r="AN26" s="69">
        <v>23.441766002631717</v>
      </c>
      <c r="AO26" s="69">
        <v>23.856698385818063</v>
      </c>
      <c r="AP26" s="69">
        <v>24.206234234936733</v>
      </c>
      <c r="AQ26" s="69">
        <v>24.12320660841894</v>
      </c>
      <c r="AR26" s="69">
        <v>22.98304140021445</v>
      </c>
      <c r="AS26" s="69">
        <v>22.270849824016238</v>
      </c>
      <c r="AT26" s="69">
        <v>22.405628612179214</v>
      </c>
      <c r="AU26" s="69">
        <v>24.780732569989432</v>
      </c>
      <c r="AV26" s="69">
        <v>27.831702699468799</v>
      </c>
      <c r="AW26" s="69">
        <v>30.677226956379091</v>
      </c>
      <c r="AX26" s="69">
        <v>31.528062424481249</v>
      </c>
      <c r="AY26" s="69">
        <v>33.520370459008497</v>
      </c>
      <c r="AZ26" s="69">
        <v>35.43923104495385</v>
      </c>
      <c r="BA26" s="69">
        <v>37.284204060465434</v>
      </c>
      <c r="BB26" s="69">
        <v>38.244958519715738</v>
      </c>
      <c r="BC26" s="69">
        <v>41.888018443580663</v>
      </c>
      <c r="BD26" s="69">
        <v>46.30700281288248</v>
      </c>
      <c r="BE26" s="69">
        <v>46.886706273270114</v>
      </c>
      <c r="BF26" s="69">
        <v>45.244869008630801</v>
      </c>
      <c r="BG26" s="69">
        <v>29.70360355090293</v>
      </c>
      <c r="BH26" s="69">
        <v>31.132018241840012</v>
      </c>
      <c r="BI26" s="69">
        <v>32.862901460667409</v>
      </c>
      <c r="BJ26" s="69">
        <v>31.497729627380604</v>
      </c>
      <c r="BK26" s="69">
        <v>32.900786756328316</v>
      </c>
      <c r="BL26" s="69">
        <v>34.845666619702278</v>
      </c>
      <c r="BM26" s="69">
        <v>36.684068142475383</v>
      </c>
      <c r="BN26" s="69">
        <v>37.24194075655717</v>
      </c>
      <c r="BO26" s="69">
        <v>36.845325700282515</v>
      </c>
      <c r="BP26" s="69">
        <v>38.041405191264275</v>
      </c>
      <c r="BQ26" s="69">
        <v>38.070075412419619</v>
      </c>
      <c r="BR26" s="69">
        <v>39.833606788540408</v>
      </c>
      <c r="BS26" s="69">
        <v>40.791967607352106</v>
      </c>
      <c r="BT26" s="69">
        <v>40.324258661546011</v>
      </c>
      <c r="BU26" s="69">
        <v>41.807729707041624</v>
      </c>
      <c r="BV26" s="69">
        <v>41.826134379801701</v>
      </c>
      <c r="BW26" s="69">
        <v>42.122906284139937</v>
      </c>
      <c r="BX26" s="69">
        <v>38.713154290222441</v>
      </c>
      <c r="BY26" s="69">
        <v>41.242962291179175</v>
      </c>
      <c r="BZ26" s="69">
        <v>48.822430592648935</v>
      </c>
      <c r="CA26" s="69">
        <v>57.558842647565605</v>
      </c>
      <c r="CB26" s="69">
        <v>50.087079226065619</v>
      </c>
      <c r="CC26" s="69">
        <v>54.594410282641377</v>
      </c>
      <c r="CD26" s="69">
        <v>58.948929591332593</v>
      </c>
      <c r="CE26" s="69">
        <v>61.779812566509982</v>
      </c>
      <c r="CF26" s="69">
        <v>64.326161968180557</v>
      </c>
      <c r="CG26" s="69">
        <v>67.110558804375813</v>
      </c>
      <c r="CH26" s="70">
        <v>70.076080499275349</v>
      </c>
    </row>
    <row r="27" spans="2:86" ht="15.6" x14ac:dyDescent="0.3">
      <c r="B27" s="123" t="s">
        <v>276</v>
      </c>
      <c r="D27" s="78">
        <f>SUM(D24:D26)</f>
        <v>20.90951127014775</v>
      </c>
      <c r="E27" s="78">
        <f t="shared" ref="E27:BP27" si="4">SUM(E24:E26)</f>
        <v>25.85871672260124</v>
      </c>
      <c r="F27" s="78">
        <f t="shared" si="4"/>
        <v>25.763974506765557</v>
      </c>
      <c r="G27" s="78">
        <f t="shared" si="4"/>
        <v>25.249980242072837</v>
      </c>
      <c r="H27" s="78">
        <f t="shared" si="4"/>
        <v>27.943678492473076</v>
      </c>
      <c r="I27" s="78">
        <f t="shared" si="4"/>
        <v>28.838822549823412</v>
      </c>
      <c r="J27" s="78">
        <f t="shared" si="4"/>
        <v>29.040662527409783</v>
      </c>
      <c r="K27" s="78">
        <f t="shared" si="4"/>
        <v>31.35428464331671</v>
      </c>
      <c r="L27" s="78">
        <f t="shared" si="4"/>
        <v>30.743099857476764</v>
      </c>
      <c r="M27" s="78">
        <f t="shared" si="4"/>
        <v>31.493684510540813</v>
      </c>
      <c r="N27" s="78">
        <f t="shared" si="4"/>
        <v>37.64815900422245</v>
      </c>
      <c r="O27" s="78">
        <f t="shared" si="4"/>
        <v>39.293213134689573</v>
      </c>
      <c r="P27" s="78">
        <f t="shared" si="4"/>
        <v>39.649769101050772</v>
      </c>
      <c r="Q27" s="78">
        <f t="shared" si="4"/>
        <v>42.738571652936692</v>
      </c>
      <c r="R27" s="78">
        <f t="shared" si="4"/>
        <v>43.921449992600856</v>
      </c>
      <c r="S27" s="78">
        <f t="shared" si="4"/>
        <v>49.61825453554377</v>
      </c>
      <c r="T27" s="78">
        <f t="shared" si="4"/>
        <v>49.179540628386874</v>
      </c>
      <c r="U27" s="78">
        <f t="shared" si="4"/>
        <v>55.235300974362694</v>
      </c>
      <c r="V27" s="78">
        <f t="shared" si="4"/>
        <v>55.595812337679043</v>
      </c>
      <c r="W27" s="78">
        <f t="shared" si="4"/>
        <v>61.455897393870316</v>
      </c>
      <c r="X27" s="78">
        <f t="shared" si="4"/>
        <v>66.407496088236286</v>
      </c>
      <c r="Y27" s="78">
        <f t="shared" si="4"/>
        <v>66.422550384354267</v>
      </c>
      <c r="Z27" s="78">
        <f t="shared" si="4"/>
        <v>64.813682849796493</v>
      </c>
      <c r="AA27" s="78">
        <f t="shared" si="4"/>
        <v>70.082643528527086</v>
      </c>
      <c r="AB27" s="78">
        <f t="shared" si="4"/>
        <v>74.79003420400268</v>
      </c>
      <c r="AC27" s="78">
        <f t="shared" si="4"/>
        <v>77.272457958473552</v>
      </c>
      <c r="AD27" s="78">
        <f t="shared" si="4"/>
        <v>80.512402877187796</v>
      </c>
      <c r="AE27" s="78">
        <f t="shared" si="4"/>
        <v>87.527469498632655</v>
      </c>
      <c r="AF27" s="78">
        <f t="shared" si="4"/>
        <v>91.425622572542352</v>
      </c>
      <c r="AG27" s="78">
        <f t="shared" si="4"/>
        <v>96.672380439197738</v>
      </c>
      <c r="AH27" s="78">
        <f t="shared" si="4"/>
        <v>103.17874794994547</v>
      </c>
      <c r="AI27" s="78">
        <f t="shared" si="4"/>
        <v>104.4327858356957</v>
      </c>
      <c r="AJ27" s="78">
        <f t="shared" si="4"/>
        <v>105.8216892516663</v>
      </c>
      <c r="AK27" s="78">
        <f t="shared" si="4"/>
        <v>117.03444012911444</v>
      </c>
      <c r="AL27" s="78">
        <f t="shared" si="4"/>
        <v>124.46651219305267</v>
      </c>
      <c r="AM27" s="78">
        <f t="shared" si="4"/>
        <v>132.7279639957392</v>
      </c>
      <c r="AN27" s="78">
        <f t="shared" si="4"/>
        <v>135.75537510221343</v>
      </c>
      <c r="AO27" s="78">
        <f t="shared" si="4"/>
        <v>140.58120410673047</v>
      </c>
      <c r="AP27" s="78">
        <f t="shared" si="4"/>
        <v>145.28041608869782</v>
      </c>
      <c r="AQ27" s="78">
        <f t="shared" si="4"/>
        <v>142.73829459294888</v>
      </c>
      <c r="AR27" s="78">
        <f t="shared" si="4"/>
        <v>135.40421008798276</v>
      </c>
      <c r="AS27" s="78">
        <f t="shared" si="4"/>
        <v>133.20889398582869</v>
      </c>
      <c r="AT27" s="78">
        <f t="shared" si="4"/>
        <v>137.95577194161638</v>
      </c>
      <c r="AU27" s="78">
        <f t="shared" si="4"/>
        <v>152.76440765753463</v>
      </c>
      <c r="AV27" s="78">
        <f t="shared" si="4"/>
        <v>168.76941462941255</v>
      </c>
      <c r="AW27" s="78">
        <f t="shared" si="4"/>
        <v>179.75604085099945</v>
      </c>
      <c r="AX27" s="78">
        <f t="shared" si="4"/>
        <v>182.02432084538154</v>
      </c>
      <c r="AY27" s="78">
        <f t="shared" si="4"/>
        <v>184.44085247167189</v>
      </c>
      <c r="AZ27" s="78">
        <f t="shared" si="4"/>
        <v>185.45897624747963</v>
      </c>
      <c r="BA27" s="78">
        <f t="shared" si="4"/>
        <v>187.24551271770247</v>
      </c>
      <c r="BB27" s="78">
        <f t="shared" si="4"/>
        <v>189.03818389617783</v>
      </c>
      <c r="BC27" s="78">
        <f t="shared" si="4"/>
        <v>193.53532497394997</v>
      </c>
      <c r="BD27" s="78">
        <f t="shared" si="4"/>
        <v>196.32877012205824</v>
      </c>
      <c r="BE27" s="78">
        <f t="shared" si="4"/>
        <v>202.59560790880059</v>
      </c>
      <c r="BF27" s="78">
        <f t="shared" si="4"/>
        <v>205.20261469183544</v>
      </c>
      <c r="BG27" s="78">
        <f t="shared" si="4"/>
        <v>192.09666588453936</v>
      </c>
      <c r="BH27" s="78">
        <f t="shared" si="4"/>
        <v>195.88452290074787</v>
      </c>
      <c r="BI27" s="78">
        <f t="shared" si="4"/>
        <v>198.69403961191247</v>
      </c>
      <c r="BJ27" s="78">
        <f t="shared" si="4"/>
        <v>198.60419478457334</v>
      </c>
      <c r="BK27" s="78">
        <f t="shared" si="4"/>
        <v>206.28975173168828</v>
      </c>
      <c r="BL27" s="78">
        <f t="shared" si="4"/>
        <v>213.8667847791408</v>
      </c>
      <c r="BM27" s="78">
        <f t="shared" si="4"/>
        <v>230.32892521335893</v>
      </c>
      <c r="BN27" s="78">
        <f t="shared" si="4"/>
        <v>234.6809467646934</v>
      </c>
      <c r="BO27" s="78">
        <f t="shared" si="4"/>
        <v>238.14048351000832</v>
      </c>
      <c r="BP27" s="78">
        <f t="shared" si="4"/>
        <v>245.25931815437337</v>
      </c>
      <c r="BQ27" s="78">
        <f t="shared" ref="BQ27:CH27" si="5">SUM(BQ24:BQ26)</f>
        <v>236.7890372325997</v>
      </c>
      <c r="BR27" s="78">
        <f t="shared" si="5"/>
        <v>239.37874359421141</v>
      </c>
      <c r="BS27" s="78">
        <f t="shared" si="5"/>
        <v>242.68831759837224</v>
      </c>
      <c r="BT27" s="78">
        <f t="shared" si="5"/>
        <v>240.73280802875945</v>
      </c>
      <c r="BU27" s="78">
        <f t="shared" si="5"/>
        <v>243.49399008651918</v>
      </c>
      <c r="BV27" s="78">
        <f t="shared" si="5"/>
        <v>245.68541209034345</v>
      </c>
      <c r="BW27" s="78">
        <f t="shared" si="5"/>
        <v>250.72115883685578</v>
      </c>
      <c r="BX27" s="78">
        <f t="shared" si="5"/>
        <v>263.85155948682291</v>
      </c>
      <c r="BY27" s="78">
        <f>SUM(BY24:BY26)</f>
        <v>268.5534245916686</v>
      </c>
      <c r="BZ27" s="78">
        <f t="shared" si="5"/>
        <v>268.88226687291234</v>
      </c>
      <c r="CA27" s="78">
        <f t="shared" si="5"/>
        <v>293.45228923182401</v>
      </c>
      <c r="CB27" s="78">
        <f t="shared" si="5"/>
        <v>304.65937984719085</v>
      </c>
      <c r="CC27" s="78">
        <f t="shared" si="5"/>
        <v>315.25667395794193</v>
      </c>
      <c r="CD27" s="78">
        <f t="shared" si="5"/>
        <v>328.98069180598924</v>
      </c>
      <c r="CE27" s="78">
        <f t="shared" si="5"/>
        <v>332.36823545644364</v>
      </c>
      <c r="CF27" s="78">
        <f t="shared" si="5"/>
        <v>336.28028822667585</v>
      </c>
      <c r="CG27" s="78">
        <f t="shared" si="5"/>
        <v>344.9060624198213</v>
      </c>
      <c r="CH27" s="146">
        <f t="shared" si="5"/>
        <v>353.35983769683776</v>
      </c>
    </row>
    <row r="28" spans="2:86" ht="51" customHeight="1" x14ac:dyDescent="0.3">
      <c r="B28" s="64" t="s">
        <v>368</v>
      </c>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c r="CH28" s="70"/>
    </row>
    <row r="29" spans="2:86" x14ac:dyDescent="0.25">
      <c r="B29" s="72" t="s">
        <v>361</v>
      </c>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v>0.24838828521515535</v>
      </c>
      <c r="AI29" s="69">
        <v>0.25133326241115361</v>
      </c>
      <c r="AJ29" s="69">
        <v>0.25219683167272772</v>
      </c>
      <c r="AK29" s="69">
        <v>0.26341713923590415</v>
      </c>
      <c r="AL29" s="69">
        <v>0.28279023451595037</v>
      </c>
      <c r="AM29" s="69">
        <v>0.29544533797520189</v>
      </c>
      <c r="AN29" s="69">
        <v>0.29824500292493772</v>
      </c>
      <c r="AO29" s="69">
        <v>0.31529058485336847</v>
      </c>
      <c r="AP29" s="69">
        <v>0.32665225262674202</v>
      </c>
      <c r="AQ29" s="69">
        <v>0.34045409760717138</v>
      </c>
      <c r="AR29" s="69">
        <v>0.34265010247767352</v>
      </c>
      <c r="AS29" s="69">
        <v>0.34439111690968904</v>
      </c>
      <c r="AT29" s="69">
        <v>0.369553514972497</v>
      </c>
      <c r="AU29" s="69">
        <v>0.42187986544638545</v>
      </c>
      <c r="AV29" s="69">
        <v>0.52350737989336837</v>
      </c>
      <c r="AW29" s="69">
        <v>0.70917863584891772</v>
      </c>
      <c r="AX29" s="69">
        <v>0.78322576119561116</v>
      </c>
      <c r="AY29" s="69">
        <v>0.90939167604889293</v>
      </c>
      <c r="AZ29" s="69">
        <v>0.89146018690210838</v>
      </c>
      <c r="BA29" s="69">
        <v>0.98013027073489878</v>
      </c>
      <c r="BB29" s="69">
        <v>1.0455922733102683</v>
      </c>
      <c r="BC29" s="69">
        <v>1.1067711688142468</v>
      </c>
      <c r="BD29" s="69">
        <v>1.2932495567284412</v>
      </c>
      <c r="BE29" s="69">
        <v>1.2913415028568813</v>
      </c>
      <c r="BF29" s="69">
        <v>1.4190832424084916</v>
      </c>
      <c r="BG29" s="69">
        <v>1.4418063964774579</v>
      </c>
      <c r="BH29" s="69">
        <v>1.4856465448812222</v>
      </c>
      <c r="BI29" s="69">
        <v>1.5861467711487685</v>
      </c>
      <c r="BJ29" s="69">
        <v>1.6211922543971518</v>
      </c>
      <c r="BK29" s="69">
        <v>1.6994826648138717</v>
      </c>
      <c r="BL29" s="69">
        <v>1.7422556175025194</v>
      </c>
      <c r="BM29" s="69">
        <v>1.8544652368909511</v>
      </c>
      <c r="BN29" s="69">
        <v>1.8661109726180261</v>
      </c>
      <c r="BO29" s="69">
        <v>1.9684791261466359</v>
      </c>
      <c r="BP29" s="69">
        <v>2.0466634200293541</v>
      </c>
      <c r="BQ29" s="69">
        <v>2.1098522759981235</v>
      </c>
      <c r="BR29" s="69">
        <v>2.4415601258335524</v>
      </c>
      <c r="BS29" s="69">
        <v>2.5906849576928082</v>
      </c>
      <c r="BT29" s="69">
        <v>2.6259486453101264</v>
      </c>
      <c r="BU29" s="69">
        <v>2.6863710701862691</v>
      </c>
      <c r="BV29" s="69">
        <v>2.825460190427584</v>
      </c>
      <c r="BW29" s="69">
        <v>2.9944314611431864</v>
      </c>
      <c r="BX29" s="69">
        <v>2.7791896770895912</v>
      </c>
      <c r="BY29" s="69">
        <v>3.0200761447177209</v>
      </c>
      <c r="BZ29" s="69">
        <v>3.4007708667049261</v>
      </c>
      <c r="CA29" s="69">
        <v>4.124826044810022</v>
      </c>
      <c r="CB29" s="69">
        <v>4.8055435401991131</v>
      </c>
      <c r="CC29" s="69">
        <v>5.4276602440418857</v>
      </c>
      <c r="CD29" s="69">
        <v>6.0758076062382127</v>
      </c>
      <c r="CE29" s="69">
        <v>6.5638246578108292</v>
      </c>
      <c r="CF29" s="69">
        <v>6.969056568243575</v>
      </c>
      <c r="CG29" s="69">
        <v>7.3428565937324146</v>
      </c>
      <c r="CH29" s="70">
        <v>7.6943152812106161</v>
      </c>
    </row>
    <row r="30" spans="2:86" x14ac:dyDescent="0.25">
      <c r="B30" s="72" t="s">
        <v>362</v>
      </c>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v>26.568071698955045</v>
      </c>
      <c r="AI30" s="69">
        <v>24.660524217415865</v>
      </c>
      <c r="AJ30" s="69">
        <v>27.108900596643462</v>
      </c>
      <c r="AK30" s="69">
        <v>32.407268700330853</v>
      </c>
      <c r="AL30" s="69">
        <v>35.765813999206713</v>
      </c>
      <c r="AM30" s="69">
        <v>40.227594257378257</v>
      </c>
      <c r="AN30" s="69">
        <v>42.185262674301484</v>
      </c>
      <c r="AO30" s="69">
        <v>43.812144342323052</v>
      </c>
      <c r="AP30" s="69">
        <v>45.910923507976584</v>
      </c>
      <c r="AQ30" s="69">
        <v>43.913521379751728</v>
      </c>
      <c r="AR30" s="69">
        <v>39.552630746539506</v>
      </c>
      <c r="AS30" s="69">
        <v>37.216271891120407</v>
      </c>
      <c r="AT30" s="69">
        <v>39.861856773516003</v>
      </c>
      <c r="AU30" s="69">
        <v>48.898825820303543</v>
      </c>
      <c r="AV30" s="69">
        <v>56.599315517930386</v>
      </c>
      <c r="AW30" s="69">
        <v>61.669852306369584</v>
      </c>
      <c r="AX30" s="69">
        <v>62.791129428925785</v>
      </c>
      <c r="AY30" s="69">
        <v>63.806752869480633</v>
      </c>
      <c r="AZ30" s="69">
        <v>62.63107612683681</v>
      </c>
      <c r="BA30" s="69">
        <v>60.415637763654566</v>
      </c>
      <c r="BB30" s="69">
        <v>59.21745576663772</v>
      </c>
      <c r="BC30" s="69">
        <v>57.834614001606369</v>
      </c>
      <c r="BD30" s="69">
        <v>57.48160679882298</v>
      </c>
      <c r="BE30" s="69">
        <v>57.662762778787553</v>
      </c>
      <c r="BF30" s="69">
        <v>59.099288061077758</v>
      </c>
      <c r="BG30" s="69">
        <v>59.830058943860379</v>
      </c>
      <c r="BH30" s="69">
        <v>59.899359750378416</v>
      </c>
      <c r="BI30" s="69">
        <v>60.06363795588031</v>
      </c>
      <c r="BJ30" s="69">
        <v>60.489875671279371</v>
      </c>
      <c r="BK30" s="69">
        <v>62.525307250056017</v>
      </c>
      <c r="BL30" s="69">
        <v>64.184265546345088</v>
      </c>
      <c r="BM30" s="69">
        <v>73.041915935265976</v>
      </c>
      <c r="BN30" s="69">
        <v>74.360578004522011</v>
      </c>
      <c r="BO30" s="69">
        <v>75.451433234401279</v>
      </c>
      <c r="BP30" s="69">
        <v>77.002327457462684</v>
      </c>
      <c r="BQ30" s="69">
        <v>74.848023356412966</v>
      </c>
      <c r="BR30" s="69">
        <v>74.536628771663317</v>
      </c>
      <c r="BS30" s="69">
        <v>75.902548771659411</v>
      </c>
      <c r="BT30" s="69">
        <v>75.068622843747349</v>
      </c>
      <c r="BU30" s="69">
        <v>77.600015516277296</v>
      </c>
      <c r="BV30" s="69">
        <v>80.319050664265603</v>
      </c>
      <c r="BW30" s="69">
        <v>86.47059114261377</v>
      </c>
      <c r="BX30" s="69">
        <v>105.38869077297905</v>
      </c>
      <c r="BY30" s="69">
        <v>106.46447690279142</v>
      </c>
      <c r="BZ30" s="69">
        <v>107.39297667814641</v>
      </c>
      <c r="CA30" s="69">
        <v>119.29782239569209</v>
      </c>
      <c r="CB30" s="69">
        <v>126.15218869041983</v>
      </c>
      <c r="CC30" s="69">
        <v>128.61264475051863</v>
      </c>
      <c r="CD30" s="69">
        <v>136.10172701141133</v>
      </c>
      <c r="CE30" s="69">
        <v>137.59715344135896</v>
      </c>
      <c r="CF30" s="69">
        <v>139.02036713292128</v>
      </c>
      <c r="CG30" s="69">
        <v>141.57592629746532</v>
      </c>
      <c r="CH30" s="70">
        <v>144.14488559247931</v>
      </c>
    </row>
    <row r="31" spans="2:86" x14ac:dyDescent="0.25">
      <c r="B31" s="72" t="s">
        <v>348</v>
      </c>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v>57.917737874511197</v>
      </c>
      <c r="AI31" s="69">
        <v>57.323648775653318</v>
      </c>
      <c r="AJ31" s="69">
        <v>57.50981329836597</v>
      </c>
      <c r="AK31" s="69">
        <v>61.238684937895187</v>
      </c>
      <c r="AL31" s="69">
        <v>63.906903657181722</v>
      </c>
      <c r="AM31" s="69">
        <v>66.100540642364763</v>
      </c>
      <c r="AN31" s="69">
        <v>66.147202400861673</v>
      </c>
      <c r="AO31" s="69">
        <v>68.473815619422865</v>
      </c>
      <c r="AP31" s="69">
        <v>70.597911235058106</v>
      </c>
      <c r="AQ31" s="69">
        <v>70.353911410892053</v>
      </c>
      <c r="AR31" s="69">
        <v>68.995951025184098</v>
      </c>
      <c r="AS31" s="69">
        <v>69.103740239347601</v>
      </c>
      <c r="AT31" s="69">
        <v>70.548091285452529</v>
      </c>
      <c r="AU31" s="69">
        <v>75.501450079771516</v>
      </c>
      <c r="AV31" s="69">
        <v>79.655964428322733</v>
      </c>
      <c r="AW31" s="69">
        <v>82.919141579173569</v>
      </c>
      <c r="AX31" s="69">
        <v>84.025894126071123</v>
      </c>
      <c r="AY31" s="69">
        <v>85.264231975135743</v>
      </c>
      <c r="AZ31" s="69">
        <v>87.170568226890239</v>
      </c>
      <c r="BA31" s="69">
        <v>90.860826478500726</v>
      </c>
      <c r="BB31" s="69">
        <v>93.828978269573355</v>
      </c>
      <c r="BC31" s="69">
        <v>98.852795717893088</v>
      </c>
      <c r="BD31" s="69">
        <v>103.1676657470564</v>
      </c>
      <c r="BE31" s="69">
        <v>109.00947102458284</v>
      </c>
      <c r="BF31" s="69">
        <v>113.32797448694437</v>
      </c>
      <c r="BG31" s="69">
        <v>116.38709014721992</v>
      </c>
      <c r="BH31" s="69">
        <v>121.42792393901138</v>
      </c>
      <c r="BI31" s="69">
        <v>125.40076628230941</v>
      </c>
      <c r="BJ31" s="69">
        <v>125.67869066531669</v>
      </c>
      <c r="BK31" s="69">
        <v>131.81285376344621</v>
      </c>
      <c r="BL31" s="69">
        <v>138.14498515298777</v>
      </c>
      <c r="BM31" s="69">
        <v>145.90898656529143</v>
      </c>
      <c r="BN31" s="69">
        <v>149.07072088432932</v>
      </c>
      <c r="BO31" s="69">
        <v>151.80192944506274</v>
      </c>
      <c r="BP31" s="69">
        <v>157.67386864601929</v>
      </c>
      <c r="BQ31" s="69">
        <v>158.70865436052085</v>
      </c>
      <c r="BR31" s="69">
        <v>161.36071101289437</v>
      </c>
      <c r="BS31" s="69">
        <v>163.20399642871539</v>
      </c>
      <c r="BT31" s="69">
        <v>162.08773361652041</v>
      </c>
      <c r="BU31" s="69">
        <v>162.25444914989876</v>
      </c>
      <c r="BV31" s="69">
        <v>161.87181941731708</v>
      </c>
      <c r="BW31" s="69">
        <v>160.90368222312583</v>
      </c>
      <c r="BX31" s="69">
        <v>155.66672657883035</v>
      </c>
      <c r="BY31" s="69">
        <v>159.06041687005307</v>
      </c>
      <c r="BZ31" s="69">
        <v>158.08399793385996</v>
      </c>
      <c r="CA31" s="69">
        <v>170.02716255562527</v>
      </c>
      <c r="CB31" s="69">
        <v>173.70025352462289</v>
      </c>
      <c r="CC31" s="69">
        <v>181.21636896338129</v>
      </c>
      <c r="CD31" s="69">
        <v>186.8031571883397</v>
      </c>
      <c r="CE31" s="69">
        <v>188.20725735727385</v>
      </c>
      <c r="CF31" s="69">
        <v>190.29086452551084</v>
      </c>
      <c r="CG31" s="69">
        <v>195.98727952862336</v>
      </c>
      <c r="CH31" s="70">
        <v>201.5206368231479</v>
      </c>
    </row>
    <row r="32" spans="2:86" ht="15.6" x14ac:dyDescent="0.3">
      <c r="B32" s="123" t="s">
        <v>276</v>
      </c>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78">
        <f t="shared" ref="AH32:BW32" si="6">SUM(AH29:AH31)</f>
        <v>84.734197858681398</v>
      </c>
      <c r="AI32" s="78">
        <f t="shared" si="6"/>
        <v>82.235506255480345</v>
      </c>
      <c r="AJ32" s="78">
        <f t="shared" si="6"/>
        <v>84.870910726682155</v>
      </c>
      <c r="AK32" s="78">
        <f t="shared" si="6"/>
        <v>93.909370777461945</v>
      </c>
      <c r="AL32" s="78">
        <f t="shared" si="6"/>
        <v>99.955507890904386</v>
      </c>
      <c r="AM32" s="78">
        <f t="shared" si="6"/>
        <v>106.62358023771822</v>
      </c>
      <c r="AN32" s="78">
        <f t="shared" si="6"/>
        <v>108.6307100780881</v>
      </c>
      <c r="AO32" s="78">
        <f t="shared" si="6"/>
        <v>112.60125054659929</v>
      </c>
      <c r="AP32" s="78">
        <f t="shared" si="6"/>
        <v>116.83548699566143</v>
      </c>
      <c r="AQ32" s="78">
        <f t="shared" si="6"/>
        <v>114.60788688825096</v>
      </c>
      <c r="AR32" s="78">
        <f t="shared" si="6"/>
        <v>108.89123187420128</v>
      </c>
      <c r="AS32" s="78">
        <f t="shared" si="6"/>
        <v>106.66440324737769</v>
      </c>
      <c r="AT32" s="78">
        <f t="shared" si="6"/>
        <v>110.77950157394102</v>
      </c>
      <c r="AU32" s="78">
        <f t="shared" si="6"/>
        <v>124.82215576552144</v>
      </c>
      <c r="AV32" s="78">
        <f t="shared" si="6"/>
        <v>136.77878732614647</v>
      </c>
      <c r="AW32" s="78">
        <f t="shared" si="6"/>
        <v>145.29817252139208</v>
      </c>
      <c r="AX32" s="78">
        <f t="shared" si="6"/>
        <v>147.6002493161925</v>
      </c>
      <c r="AY32" s="78">
        <f t="shared" si="6"/>
        <v>149.98037652066529</v>
      </c>
      <c r="AZ32" s="78">
        <f t="shared" si="6"/>
        <v>150.69310454062915</v>
      </c>
      <c r="BA32" s="78">
        <f t="shared" si="6"/>
        <v>152.25659451289019</v>
      </c>
      <c r="BB32" s="78">
        <f t="shared" si="6"/>
        <v>154.09202630952134</v>
      </c>
      <c r="BC32" s="78">
        <f t="shared" si="6"/>
        <v>157.79418088831369</v>
      </c>
      <c r="BD32" s="78">
        <f t="shared" si="6"/>
        <v>161.94252210260782</v>
      </c>
      <c r="BE32" s="78">
        <f t="shared" si="6"/>
        <v>167.96357530622726</v>
      </c>
      <c r="BF32" s="78">
        <f t="shared" si="6"/>
        <v>173.84634579043063</v>
      </c>
      <c r="BG32" s="78">
        <f t="shared" si="6"/>
        <v>177.65895548755776</v>
      </c>
      <c r="BH32" s="78">
        <f t="shared" si="6"/>
        <v>182.81293023427102</v>
      </c>
      <c r="BI32" s="78">
        <f t="shared" si="6"/>
        <v>187.05055100933848</v>
      </c>
      <c r="BJ32" s="78">
        <f t="shared" si="6"/>
        <v>187.78975859099322</v>
      </c>
      <c r="BK32" s="78">
        <f t="shared" si="6"/>
        <v>196.0376436783161</v>
      </c>
      <c r="BL32" s="78">
        <f t="shared" si="6"/>
        <v>204.07150631683538</v>
      </c>
      <c r="BM32" s="78">
        <f t="shared" si="6"/>
        <v>220.80536773744836</v>
      </c>
      <c r="BN32" s="78">
        <f t="shared" si="6"/>
        <v>225.29740986146936</v>
      </c>
      <c r="BO32" s="78">
        <f t="shared" si="6"/>
        <v>229.22184180561067</v>
      </c>
      <c r="BP32" s="78">
        <f t="shared" si="6"/>
        <v>236.72285952351132</v>
      </c>
      <c r="BQ32" s="78">
        <f t="shared" si="6"/>
        <v>235.66652999293194</v>
      </c>
      <c r="BR32" s="78">
        <f t="shared" si="6"/>
        <v>238.33889991039123</v>
      </c>
      <c r="BS32" s="78">
        <f t="shared" si="6"/>
        <v>241.69723015806761</v>
      </c>
      <c r="BT32" s="78">
        <f t="shared" si="6"/>
        <v>239.7823051055779</v>
      </c>
      <c r="BU32" s="78">
        <f t="shared" si="6"/>
        <v>242.54083573636234</v>
      </c>
      <c r="BV32" s="78">
        <f t="shared" si="6"/>
        <v>245.01633027201026</v>
      </c>
      <c r="BW32" s="78">
        <f t="shared" si="6"/>
        <v>250.36870482688278</v>
      </c>
      <c r="BX32" s="78">
        <f t="shared" ref="BX32:CC32" si="7">SUM(BX29:BX31)</f>
        <v>263.83460702889897</v>
      </c>
      <c r="BY32" s="78">
        <f t="shared" si="7"/>
        <v>268.54496991756218</v>
      </c>
      <c r="BZ32" s="78">
        <f t="shared" si="7"/>
        <v>268.87774547871129</v>
      </c>
      <c r="CA32" s="78">
        <f t="shared" si="7"/>
        <v>293.44981099612738</v>
      </c>
      <c r="CB32" s="78">
        <f t="shared" si="7"/>
        <v>304.65798575524184</v>
      </c>
      <c r="CC32" s="78">
        <f t="shared" si="7"/>
        <v>315.25667395794176</v>
      </c>
      <c r="CD32" s="78">
        <f>SUM(CD29:CD31)</f>
        <v>328.98069180598924</v>
      </c>
      <c r="CE32" s="78">
        <f t="shared" ref="CE32:CH32" si="8">SUM(CE29:CE31)</f>
        <v>332.36823545644364</v>
      </c>
      <c r="CF32" s="78">
        <f t="shared" si="8"/>
        <v>336.28028822667568</v>
      </c>
      <c r="CG32" s="78">
        <f t="shared" si="8"/>
        <v>344.90606241982107</v>
      </c>
      <c r="CH32" s="146">
        <f t="shared" si="8"/>
        <v>353.35983769683781</v>
      </c>
    </row>
    <row r="33" spans="2:86" ht="15.6" thickBot="1" x14ac:dyDescent="0.3">
      <c r="B33" s="137"/>
      <c r="C33" s="137"/>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c r="BM33" s="148"/>
      <c r="BN33" s="148"/>
      <c r="BO33" s="148"/>
      <c r="BP33" s="148"/>
      <c r="BQ33" s="148"/>
      <c r="BR33" s="148"/>
      <c r="BS33" s="148"/>
      <c r="BT33" s="148"/>
      <c r="BU33" s="148"/>
      <c r="BV33" s="148"/>
      <c r="BW33" s="148"/>
      <c r="BX33" s="148"/>
      <c r="BY33" s="148"/>
      <c r="BZ33" s="148"/>
      <c r="CA33" s="148"/>
      <c r="CB33" s="148"/>
      <c r="CC33" s="148"/>
      <c r="CD33" s="148"/>
      <c r="CE33" s="148"/>
      <c r="CF33" s="148"/>
      <c r="CG33" s="148"/>
      <c r="CH33" s="177"/>
    </row>
    <row r="34" spans="2:86" ht="15.6" x14ac:dyDescent="0.3">
      <c r="B34" s="123" t="s">
        <v>276</v>
      </c>
      <c r="AL34" s="178"/>
      <c r="AT34" s="179"/>
      <c r="CH34" s="65"/>
    </row>
    <row r="35" spans="2:86" ht="31.2" x14ac:dyDescent="0.3">
      <c r="B35" s="64" t="s">
        <v>369</v>
      </c>
      <c r="CH35" s="65"/>
    </row>
    <row r="36" spans="2:86" x14ac:dyDescent="0.25">
      <c r="B36" s="72" t="s">
        <v>361</v>
      </c>
      <c r="AH36" s="180">
        <v>1.1127270003920617E-2</v>
      </c>
      <c r="AI36" s="180">
        <v>1.3740302857657781E-2</v>
      </c>
      <c r="AJ36" s="180">
        <v>1.3013000718117455E-2</v>
      </c>
      <c r="AK36" s="180">
        <v>1.3774443581265111E-2</v>
      </c>
      <c r="AL36" s="180">
        <v>1.4131969875502462E-2</v>
      </c>
      <c r="AM36" s="180">
        <v>1.4298423062705635E-2</v>
      </c>
      <c r="AN36" s="180">
        <v>1.4412568057008279E-2</v>
      </c>
      <c r="AO36" s="180">
        <v>1.3995035384026954E-2</v>
      </c>
      <c r="AP36" s="180">
        <v>1.3370920600450394E-2</v>
      </c>
      <c r="AQ36" s="180">
        <v>1.2217364212998441E-2</v>
      </c>
      <c r="AR36" s="180">
        <v>1.1103984614601431E-2</v>
      </c>
      <c r="AS36" s="180">
        <v>1.0341447752090425E-2</v>
      </c>
      <c r="AT36" s="180">
        <v>1.0073279543077273E-2</v>
      </c>
      <c r="AU36" s="180">
        <v>1.1277185629794385E-2</v>
      </c>
      <c r="AV36" s="180">
        <v>1.2539228180788302E-2</v>
      </c>
      <c r="AW36" s="180">
        <v>1.298562619186697E-2</v>
      </c>
      <c r="AX36" s="180">
        <v>1.2510493485445666E-2</v>
      </c>
      <c r="AY36" s="180">
        <v>1.234931384280522E-2</v>
      </c>
      <c r="AZ36" s="180">
        <v>1.1937146889477538E-2</v>
      </c>
      <c r="BA36" s="180">
        <v>1.1532985330501436E-2</v>
      </c>
      <c r="BB36" s="180">
        <v>1.1303599781165213E-2</v>
      </c>
      <c r="BC36" s="180">
        <v>1.1765131225198382E-2</v>
      </c>
      <c r="BD36" s="180">
        <v>1.1255113812221353E-2</v>
      </c>
      <c r="BE36" s="180">
        <v>1.1285112925047299E-2</v>
      </c>
      <c r="BF36" s="180">
        <v>1.1283196514850272E-2</v>
      </c>
      <c r="BG36" s="180">
        <v>3.7592101587438933E-3</v>
      </c>
      <c r="BH36" s="180">
        <v>3.1665078500939903E-3</v>
      </c>
      <c r="BI36" s="180">
        <v>2.4406387396345252E-3</v>
      </c>
      <c r="BJ36" s="180">
        <v>2.0324139071171495E-3</v>
      </c>
      <c r="BK36" s="180">
        <v>1.7669629037189208E-3</v>
      </c>
      <c r="BL36" s="180">
        <v>1.6077841243065053E-3</v>
      </c>
      <c r="BM36" s="180">
        <v>1.3205312130059996E-3</v>
      </c>
      <c r="BN36" s="180">
        <v>1.1350885811026964E-3</v>
      </c>
      <c r="BO36" s="180">
        <v>1.0504702368577879E-3</v>
      </c>
      <c r="BP36" s="180">
        <v>9.708098627884687E-4</v>
      </c>
      <c r="BQ36" s="180">
        <v>9.0247803059132251E-4</v>
      </c>
      <c r="BR36" s="180">
        <v>9.7287333628372458E-4</v>
      </c>
      <c r="BS36" s="180">
        <v>9.8525436670369592E-4</v>
      </c>
      <c r="BT36" s="180">
        <v>9.6510729519524259E-4</v>
      </c>
      <c r="BU36" s="180">
        <v>9.4960450291287611E-4</v>
      </c>
      <c r="BV36" s="180">
        <v>9.8043954723086896E-4</v>
      </c>
      <c r="BW36" s="180">
        <v>1.0239425563314678E-3</v>
      </c>
      <c r="BX36" s="118">
        <v>1.0696234417710583E-3</v>
      </c>
      <c r="BY36" s="118">
        <v>1.0219940419625387E-3</v>
      </c>
      <c r="BZ36" s="118">
        <v>1.1208234243340657E-3</v>
      </c>
      <c r="CA36" s="118">
        <v>1.350334232156481E-3</v>
      </c>
      <c r="CB36" s="118">
        <v>1.5557419825243722E-3</v>
      </c>
      <c r="CC36" s="118">
        <v>1.7419043521916314E-3</v>
      </c>
      <c r="CD36" s="118">
        <v>1.9202482641803612E-3</v>
      </c>
      <c r="CE36" s="118">
        <v>2.0418909069278269E-3</v>
      </c>
      <c r="CF36" s="118">
        <v>2.1342633892109325E-3</v>
      </c>
      <c r="CG36" s="118">
        <v>2.2149846817122159E-3</v>
      </c>
      <c r="CH36" s="119">
        <v>2.2861997368390104E-3</v>
      </c>
    </row>
    <row r="37" spans="2:86" x14ac:dyDescent="0.25">
      <c r="B37" s="72" t="s">
        <v>362</v>
      </c>
      <c r="AH37" s="180">
        <v>2.2824894264615394E-2</v>
      </c>
      <c r="AI37" s="180">
        <v>2.0695360109613894E-2</v>
      </c>
      <c r="AJ37" s="180">
        <v>2.3481039187856479E-2</v>
      </c>
      <c r="AK37" s="180">
        <v>2.7843232191749098E-2</v>
      </c>
      <c r="AL37" s="180">
        <v>3.0038348398292374E-2</v>
      </c>
      <c r="AM37" s="180">
        <v>3.2268480562703955E-2</v>
      </c>
      <c r="AN37" s="180">
        <v>3.3167760782105322E-2</v>
      </c>
      <c r="AO37" s="180">
        <v>3.307628403064506E-2</v>
      </c>
      <c r="AP37" s="180">
        <v>3.3618299465958568E-2</v>
      </c>
      <c r="AQ37" s="180">
        <v>3.0375464550156637E-2</v>
      </c>
      <c r="AR37" s="180">
        <v>2.6063610530945355E-2</v>
      </c>
      <c r="AS37" s="180">
        <v>2.4296396071519833E-2</v>
      </c>
      <c r="AT37" s="180">
        <v>2.6232971910079665E-2</v>
      </c>
      <c r="AU37" s="180">
        <v>3.1665567548443879E-2</v>
      </c>
      <c r="AV37" s="180">
        <v>3.6713524835210502E-2</v>
      </c>
      <c r="AW37" s="180">
        <v>3.9014121801968928E-2</v>
      </c>
      <c r="AX37" s="180">
        <v>3.8584340402620612E-2</v>
      </c>
      <c r="AY37" s="180">
        <v>3.8668746602281014E-2</v>
      </c>
      <c r="AZ37" s="180">
        <v>3.6953065943541911E-2</v>
      </c>
      <c r="BA37" s="180">
        <v>3.442556643254422E-2</v>
      </c>
      <c r="BB37" s="180">
        <v>3.2850118124333319E-2</v>
      </c>
      <c r="BC37" s="180">
        <v>3.0780975206740727E-2</v>
      </c>
      <c r="BD37" s="180">
        <v>2.8386757489313102E-2</v>
      </c>
      <c r="BE37" s="180">
        <v>2.7926038550602276E-2</v>
      </c>
      <c r="BF37" s="180">
        <v>2.7531949191853602E-2</v>
      </c>
      <c r="BG37" s="180">
        <v>2.710412046851891E-2</v>
      </c>
      <c r="BH37" s="180">
        <v>2.651431530667956E-2</v>
      </c>
      <c r="BI37" s="180">
        <v>2.5942425915006034E-2</v>
      </c>
      <c r="BJ37" s="180">
        <v>2.560822949304396E-2</v>
      </c>
      <c r="BK37" s="180">
        <v>2.5601318191362712E-2</v>
      </c>
      <c r="BL37" s="180">
        <v>2.6871923371476925E-2</v>
      </c>
      <c r="BM37" s="180">
        <v>3.1538318410435931E-2</v>
      </c>
      <c r="BN37" s="180">
        <v>3.1402508640333497E-2</v>
      </c>
      <c r="BO37" s="180">
        <v>3.1580057693442513E-2</v>
      </c>
      <c r="BP37" s="180">
        <v>3.1782714473545207E-2</v>
      </c>
      <c r="BQ37" s="180">
        <v>2.864556108585815E-2</v>
      </c>
      <c r="BR37" s="180">
        <v>2.7768132211049869E-2</v>
      </c>
      <c r="BS37" s="180">
        <v>2.7657054841507718E-2</v>
      </c>
      <c r="BT37" s="180">
        <v>2.6755252459886043E-2</v>
      </c>
      <c r="BU37" s="180">
        <v>2.6848765665097748E-2</v>
      </c>
      <c r="BV37" s="180">
        <v>2.7446602860689395E-2</v>
      </c>
      <c r="BW37" s="180">
        <v>2.9343245155913533E-2</v>
      </c>
      <c r="BX37" s="118">
        <v>4.0367125173751447E-2</v>
      </c>
      <c r="BY37" s="118">
        <v>3.5931394707899397E-2</v>
      </c>
      <c r="BZ37" s="118">
        <v>3.5347498730638735E-2</v>
      </c>
      <c r="CA37" s="118">
        <v>3.9030786793080981E-2</v>
      </c>
      <c r="CB37" s="118">
        <v>4.0828542234553337E-2</v>
      </c>
      <c r="CC37" s="118">
        <v>4.1275782853897387E-2</v>
      </c>
      <c r="CD37" s="118">
        <v>4.3014710468658866E-2</v>
      </c>
      <c r="CE37" s="118">
        <v>4.2804064867383161E-2</v>
      </c>
      <c r="CF37" s="118">
        <v>4.2574784265416873E-2</v>
      </c>
      <c r="CG37" s="118">
        <v>4.2706609348161687E-2</v>
      </c>
      <c r="CH37" s="119">
        <v>4.2829542001346921E-2</v>
      </c>
    </row>
    <row r="38" spans="2:86" x14ac:dyDescent="0.25">
      <c r="B38" s="72" t="s">
        <v>348</v>
      </c>
      <c r="AH38" s="180">
        <v>4.8573142348357946E-2</v>
      </c>
      <c r="AI38" s="180">
        <v>4.630609066732113E-2</v>
      </c>
      <c r="AJ38" s="180">
        <v>4.8193791810204126E-2</v>
      </c>
      <c r="AK38" s="180">
        <v>5.1099746458431961E-2</v>
      </c>
      <c r="AL38" s="180">
        <v>5.2283159814705056E-2</v>
      </c>
      <c r="AM38" s="180">
        <v>5.1948783239559565E-2</v>
      </c>
      <c r="AN38" s="180">
        <v>5.1331694909457694E-2</v>
      </c>
      <c r="AO38" s="180">
        <v>5.1308552405263483E-2</v>
      </c>
      <c r="AP38" s="180">
        <v>5.1470152364844528E-2</v>
      </c>
      <c r="AQ38" s="180">
        <v>4.8471582194039506E-2</v>
      </c>
      <c r="AR38" s="180">
        <v>4.5551261891921449E-2</v>
      </c>
      <c r="AS38" s="180">
        <v>4.50228462589886E-2</v>
      </c>
      <c r="AT38" s="180">
        <v>4.657237414655932E-2</v>
      </c>
      <c r="AU38" s="180">
        <v>4.9583577954529584E-2</v>
      </c>
      <c r="AV38" s="180">
        <v>5.2281033812494264E-2</v>
      </c>
      <c r="AW38" s="180">
        <v>5.3254926299466092E-2</v>
      </c>
      <c r="AX38" s="180">
        <v>5.1935101904180561E-2</v>
      </c>
      <c r="AY38" s="180">
        <v>5.13856740684299E-2</v>
      </c>
      <c r="AZ38" s="180">
        <v>5.0637661157055591E-2</v>
      </c>
      <c r="BA38" s="180">
        <v>5.0237396411292885E-2</v>
      </c>
      <c r="BB38" s="180">
        <v>5.0083049704770316E-2</v>
      </c>
      <c r="BC38" s="180">
        <v>5.0810261018003275E-2</v>
      </c>
      <c r="BD38" s="180">
        <v>5.1062179836106364E-2</v>
      </c>
      <c r="BE38" s="180">
        <v>5.2810435466985509E-2</v>
      </c>
      <c r="BF38" s="180">
        <v>5.2332781055883008E-2</v>
      </c>
      <c r="BG38" s="180">
        <v>5.1941240374962484E-2</v>
      </c>
      <c r="BH38" s="180">
        <v>5.2828943978876414E-2</v>
      </c>
      <c r="BI38" s="180">
        <v>5.2949228778459555E-2</v>
      </c>
      <c r="BJ38" s="180">
        <v>5.2179459170159662E-2</v>
      </c>
      <c r="BK38" s="180">
        <v>5.2942195067524761E-2</v>
      </c>
      <c r="BL38" s="180">
        <v>5.6727081714344936E-2</v>
      </c>
      <c r="BM38" s="180">
        <v>6.1647414098358701E-2</v>
      </c>
      <c r="BN38" s="180">
        <v>6.144317910878546E-2</v>
      </c>
      <c r="BO38" s="180">
        <v>6.1989510107155227E-2</v>
      </c>
      <c r="BP38" s="180">
        <v>6.3377924959986162E-2</v>
      </c>
      <c r="BQ38" s="180">
        <v>6.1074993080523145E-2</v>
      </c>
      <c r="BR38" s="180">
        <v>6.0437975447391871E-2</v>
      </c>
      <c r="BS38" s="180">
        <v>5.9787449974230869E-2</v>
      </c>
      <c r="BT38" s="180">
        <v>5.8079363354175351E-2</v>
      </c>
      <c r="BU38" s="180">
        <v>5.6447915573018453E-2</v>
      </c>
      <c r="BV38" s="180">
        <v>5.552850585291811E-2</v>
      </c>
      <c r="BW38" s="180">
        <v>5.471344296588837E-2</v>
      </c>
      <c r="BX38" s="118">
        <v>5.9626551924357951E-2</v>
      </c>
      <c r="BY38" s="118">
        <v>5.3682468203363129E-2</v>
      </c>
      <c r="BZ38" s="118">
        <v>5.2032023779805502E-2</v>
      </c>
      <c r="CA38" s="118">
        <v>5.5627955292675751E-2</v>
      </c>
      <c r="CB38" s="118">
        <v>5.6217242132726143E-2</v>
      </c>
      <c r="CC38" s="118">
        <v>5.8157947917279837E-2</v>
      </c>
      <c r="CD38" s="118">
        <v>5.9038807938227647E-2</v>
      </c>
      <c r="CE38" s="118">
        <v>5.854798192366923E-2</v>
      </c>
      <c r="CF38" s="118">
        <v>5.8276299163468145E-2</v>
      </c>
      <c r="CG38" s="118">
        <v>5.9119882899100855E-2</v>
      </c>
      <c r="CH38" s="119">
        <v>5.9877508268704818E-2</v>
      </c>
    </row>
    <row r="39" spans="2:86" ht="26.25" customHeight="1" x14ac:dyDescent="0.25">
      <c r="B39" s="72" t="s">
        <v>363</v>
      </c>
      <c r="D39" s="181"/>
      <c r="E39" s="181"/>
      <c r="F39" s="181"/>
      <c r="G39" s="181"/>
      <c r="H39" s="181"/>
      <c r="I39" s="181"/>
      <c r="J39" s="181"/>
      <c r="K39" s="180">
        <v>2.980842911877395E-2</v>
      </c>
      <c r="L39" s="180">
        <v>2.8524853524853521E-2</v>
      </c>
      <c r="M39" s="180">
        <v>2.9437633262260125E-2</v>
      </c>
      <c r="N39" s="180">
        <v>3.6753931188140021E-2</v>
      </c>
      <c r="O39" s="180">
        <v>3.5814776107404134E-2</v>
      </c>
      <c r="P39" s="180">
        <v>3.406395436120703E-2</v>
      </c>
      <c r="Q39" s="180">
        <v>3.747468646747433E-2</v>
      </c>
      <c r="R39" s="180">
        <v>3.7923074311708591E-2</v>
      </c>
      <c r="S39" s="180">
        <v>4.1147546117949185E-2</v>
      </c>
      <c r="T39" s="180">
        <v>3.9252524093620927E-2</v>
      </c>
      <c r="U39" s="180">
        <v>4.4605449256798227E-2</v>
      </c>
      <c r="V39" s="180">
        <v>4.3859166207897503E-2</v>
      </c>
      <c r="W39" s="180">
        <v>4.6500470366886169E-2</v>
      </c>
      <c r="X39" s="180">
        <v>4.6366959533123836E-2</v>
      </c>
      <c r="Y39" s="180">
        <v>4.5200173037596353E-2</v>
      </c>
      <c r="Z39" s="180">
        <v>4.3672387814129097E-2</v>
      </c>
      <c r="AA39" s="180">
        <v>4.5681286866591328E-2</v>
      </c>
      <c r="AB39" s="180">
        <v>4.5174596305212193E-2</v>
      </c>
      <c r="AC39" s="180">
        <v>4.6489109579949561E-2</v>
      </c>
      <c r="AD39" s="180">
        <v>5.0088876894248006E-2</v>
      </c>
      <c r="AE39" s="180">
        <v>5.4483292509350904E-2</v>
      </c>
      <c r="AF39" s="180">
        <v>5.4910862098091109E-2</v>
      </c>
      <c r="AG39" s="180">
        <v>5.4684111339237867E-2</v>
      </c>
      <c r="AH39" s="180">
        <v>5.4382580936981721E-2</v>
      </c>
      <c r="AI39" s="180">
        <v>5.132935151382241E-2</v>
      </c>
      <c r="AJ39" s="180">
        <v>5.4304274373196584E-2</v>
      </c>
      <c r="AK39" s="180">
        <v>5.6447266677601513E-2</v>
      </c>
      <c r="AL39" s="180">
        <v>5.5533530541916988E-2</v>
      </c>
      <c r="AM39" s="180">
        <v>5.5202373384191566E-2</v>
      </c>
      <c r="AN39" s="180">
        <v>5.3948872304883662E-2</v>
      </c>
      <c r="AO39" s="180">
        <v>5.2873687756000931E-2</v>
      </c>
      <c r="AP39" s="180">
        <v>5.3172582501287806E-2</v>
      </c>
      <c r="AQ39" s="180">
        <v>4.9541537969549479E-2</v>
      </c>
      <c r="AR39" s="180">
        <v>4.5511879600930713E-2</v>
      </c>
      <c r="AS39" s="180">
        <v>4.3859659566787584E-2</v>
      </c>
      <c r="AT39" s="180">
        <v>4.4768536562459646E-2</v>
      </c>
      <c r="AU39" s="180">
        <v>4.9194670827146569E-2</v>
      </c>
      <c r="AV39" s="180">
        <v>5.0350775627828158E-2</v>
      </c>
      <c r="AW39" s="180">
        <v>5.048236127780191E-2</v>
      </c>
      <c r="AX39" s="180">
        <v>4.8350154795002855E-2</v>
      </c>
      <c r="AY39" s="180">
        <v>4.6984281154585389E-2</v>
      </c>
      <c r="AZ39" s="180">
        <v>4.550049646323906E-2</v>
      </c>
      <c r="BA39" s="180">
        <v>4.4435533003293524E-2</v>
      </c>
      <c r="BB39" s="180">
        <v>4.4392365432137725E-2</v>
      </c>
      <c r="BC39" s="180">
        <v>4.4189925662575763E-2</v>
      </c>
      <c r="BD39" s="180">
        <v>4.2766069899510838E-2</v>
      </c>
      <c r="BE39" s="180">
        <v>4.4061966995890191E-2</v>
      </c>
      <c r="BF39" s="180">
        <v>4.4363679018576851E-2</v>
      </c>
      <c r="BG39" s="180">
        <v>4.3894490378348437E-2</v>
      </c>
      <c r="BH39" s="180">
        <v>4.3380720088947188E-2</v>
      </c>
      <c r="BI39" s="180">
        <v>4.279056454548899E-2</v>
      </c>
      <c r="BJ39" s="180">
        <v>4.2270782809883646E-2</v>
      </c>
      <c r="BK39" s="180">
        <v>4.2884929365653218E-2</v>
      </c>
      <c r="BL39" s="180">
        <v>4.5611429105661142E-2</v>
      </c>
      <c r="BM39" s="180">
        <v>4.9656250428087044E-2</v>
      </c>
      <c r="BN39" s="180">
        <v>4.9203312025526406E-2</v>
      </c>
      <c r="BO39" s="180">
        <v>5.0270702476360798E-2</v>
      </c>
      <c r="BP39" s="180">
        <v>5.156657469868204E-2</v>
      </c>
      <c r="BQ39" s="180">
        <v>5.0576651415268715E-2</v>
      </c>
      <c r="BR39" s="180">
        <v>5.006106256497226E-2</v>
      </c>
      <c r="BS39" s="180">
        <v>5.0207212785372435E-2</v>
      </c>
      <c r="BT39" s="180">
        <v>4.926271968835555E-2</v>
      </c>
      <c r="BU39" s="180">
        <v>4.8238349024654438E-2</v>
      </c>
      <c r="BV39" s="180">
        <v>4.7845283595122738E-2</v>
      </c>
      <c r="BW39" s="180">
        <v>4.7222466411489264E-2</v>
      </c>
      <c r="BX39" s="118">
        <v>5.2429500292583482E-2</v>
      </c>
      <c r="BY39" s="118">
        <v>4.6962352264432815E-2</v>
      </c>
      <c r="BZ39" s="118">
        <v>4.5012175593033672E-2</v>
      </c>
      <c r="CA39" s="118">
        <v>4.7567193927181013E-2</v>
      </c>
      <c r="CB39" s="118">
        <v>4.9680820470722586E-2</v>
      </c>
      <c r="CC39" s="118">
        <v>5.0828967083088393E-2</v>
      </c>
      <c r="CD39" s="118">
        <v>5.1737538619061371E-2</v>
      </c>
      <c r="CE39" s="118">
        <v>5.1442668791640334E-2</v>
      </c>
      <c r="CF39" s="118">
        <v>5.1203585067158719E-2</v>
      </c>
      <c r="CG39" s="118">
        <v>5.1848794720011041E-2</v>
      </c>
      <c r="CH39" s="119">
        <v>5.2442400560796985E-2</v>
      </c>
    </row>
    <row r="40" spans="2:86" x14ac:dyDescent="0.25">
      <c r="B40" s="72" t="s">
        <v>364</v>
      </c>
      <c r="D40" s="181"/>
      <c r="E40" s="181"/>
      <c r="F40" s="181"/>
      <c r="G40" s="181"/>
      <c r="H40" s="181"/>
      <c r="I40" s="181"/>
      <c r="J40" s="181"/>
      <c r="K40" s="180">
        <v>5.8288633461047257E-3</v>
      </c>
      <c r="L40" s="180">
        <v>5.7314307314307311E-3</v>
      </c>
      <c r="M40" s="180">
        <v>5.3127221037668803E-3</v>
      </c>
      <c r="N40" s="180">
        <v>5.6471999657226098E-3</v>
      </c>
      <c r="O40" s="180">
        <v>6.3710909237076939E-3</v>
      </c>
      <c r="P40" s="180">
        <v>6.7369764299654699E-3</v>
      </c>
      <c r="Q40" s="180">
        <v>6.0788005826553455E-3</v>
      </c>
      <c r="R40" s="180">
        <v>6.7827681026581118E-3</v>
      </c>
      <c r="S40" s="180">
        <v>6.8088571518055696E-3</v>
      </c>
      <c r="T40" s="180">
        <v>6.4048875631023405E-3</v>
      </c>
      <c r="U40" s="180">
        <v>6.5620580151042086E-3</v>
      </c>
      <c r="V40" s="180">
        <v>7.4445723437265403E-3</v>
      </c>
      <c r="W40" s="180">
        <v>9.0710253998118537E-3</v>
      </c>
      <c r="X40" s="180">
        <v>9.1686440496804127E-3</v>
      </c>
      <c r="Y40" s="180">
        <v>9.2555450684285046E-3</v>
      </c>
      <c r="Z40" s="180">
        <v>9.7646304923881596E-3</v>
      </c>
      <c r="AA40" s="180">
        <v>1.0622222910312583E-2</v>
      </c>
      <c r="AB40" s="180">
        <v>1.1431933136782884E-2</v>
      </c>
      <c r="AC40" s="180">
        <v>1.1756826875505305E-2</v>
      </c>
      <c r="AD40" s="180">
        <v>1.2304464722176958E-2</v>
      </c>
      <c r="AE40" s="180">
        <v>1.3663069742808912E-2</v>
      </c>
      <c r="AF40" s="180">
        <v>1.4653837490849711E-2</v>
      </c>
      <c r="AG40" s="180">
        <v>1.5108346830275699E-2</v>
      </c>
      <c r="AH40" s="180">
        <v>1.3995975896974645E-2</v>
      </c>
      <c r="AI40" s="180">
        <v>1.2642061946103535E-2</v>
      </c>
      <c r="AJ40" s="180">
        <v>1.4315188302659711E-2</v>
      </c>
      <c r="AK40" s="180">
        <v>1.9606579656489442E-2</v>
      </c>
      <c r="AL40" s="180">
        <v>2.4143819950596199E-2</v>
      </c>
      <c r="AM40" s="180">
        <v>2.6346460556986872E-2</v>
      </c>
      <c r="AN40" s="180">
        <v>2.7883367208146503E-2</v>
      </c>
      <c r="AO40" s="180">
        <v>2.8811072194912839E-2</v>
      </c>
      <c r="AP40" s="180">
        <v>2.8881752720816299E-2</v>
      </c>
      <c r="AQ40" s="180">
        <v>2.6132710127293152E-2</v>
      </c>
      <c r="AR40" s="180">
        <v>2.316656529104192E-2</v>
      </c>
      <c r="AS40" s="180">
        <v>2.2482766152053409E-2</v>
      </c>
      <c r="AT40" s="180">
        <v>2.4649632262305866E-2</v>
      </c>
      <c r="AU40" s="180">
        <v>2.832246868407854E-2</v>
      </c>
      <c r="AV40" s="180">
        <v>3.4439111394133345E-2</v>
      </c>
      <c r="AW40" s="180">
        <v>3.6809514568065166E-2</v>
      </c>
      <c r="AX40" s="180">
        <v>3.6834175354207382E-2</v>
      </c>
      <c r="AY40" s="180">
        <v>3.6808548717800725E-2</v>
      </c>
      <c r="AZ40" s="180">
        <v>3.500866302125942E-2</v>
      </c>
      <c r="BA40" s="180">
        <v>3.2605940869013215E-2</v>
      </c>
      <c r="BB40" s="180">
        <v>3.0779040916163923E-2</v>
      </c>
      <c r="BC40" s="180">
        <v>2.8960759738907292E-2</v>
      </c>
      <c r="BD40" s="180">
        <v>2.6544108355621359E-2</v>
      </c>
      <c r="BE40" s="180">
        <v>2.6663061929940543E-2</v>
      </c>
      <c r="BF40" s="180">
        <v>2.6687154863518598E-2</v>
      </c>
      <c r="BG40" s="180">
        <v>2.6106140805727998E-2</v>
      </c>
      <c r="BH40" s="180">
        <v>2.6015731417889418E-2</v>
      </c>
      <c r="BI40" s="180">
        <v>2.5089814829783424E-2</v>
      </c>
      <c r="BJ40" s="180">
        <v>2.4890211465585326E-2</v>
      </c>
      <c r="BK40" s="180">
        <v>2.4616971342551589E-2</v>
      </c>
      <c r="BL40" s="180">
        <v>2.5712477946690668E-2</v>
      </c>
      <c r="BM40" s="180">
        <v>2.9798172909142533E-2</v>
      </c>
      <c r="BN40" s="180">
        <v>2.986348618846274E-2</v>
      </c>
      <c r="BO40" s="180">
        <v>2.9709631853948013E-2</v>
      </c>
      <c r="BP40" s="180">
        <v>2.9654226383232424E-2</v>
      </c>
      <c r="BQ40" s="180">
        <v>2.5476341095061302E-2</v>
      </c>
      <c r="BR40" s="180">
        <v>2.4278169463702929E-2</v>
      </c>
      <c r="BS40" s="180">
        <v>2.3358939002231158E-2</v>
      </c>
      <c r="BT40" s="180">
        <v>2.2165010437986351E-2</v>
      </c>
      <c r="BU40" s="180">
        <v>2.1542914635822939E-2</v>
      </c>
      <c r="BV40" s="180">
        <v>2.1817450071593573E-2</v>
      </c>
      <c r="BW40" s="180">
        <v>2.3564023918551145E-2</v>
      </c>
      <c r="BX40" s="118">
        <v>3.380546588198536E-2</v>
      </c>
      <c r="BY40" s="118">
        <v>2.9754146794793043E-2</v>
      </c>
      <c r="BZ40" s="118">
        <v>2.7418676257672626E-2</v>
      </c>
      <c r="CA40" s="118">
        <v>2.9610298793320645E-2</v>
      </c>
      <c r="CB40" s="118">
        <v>3.271026632336916E-2</v>
      </c>
      <c r="CC40" s="118">
        <v>3.2825630134294959E-2</v>
      </c>
      <c r="CD40" s="118">
        <v>3.3605522957455683E-2</v>
      </c>
      <c r="CE40" s="118">
        <v>3.2732651090102392E-2</v>
      </c>
      <c r="CF40" s="118">
        <v>3.2081968656598597E-2</v>
      </c>
      <c r="CG40" s="118">
        <v>3.1948672560222914E-2</v>
      </c>
      <c r="CH40" s="119">
        <v>3.1729254418999181E-2</v>
      </c>
    </row>
    <row r="41" spans="2:86" x14ac:dyDescent="0.25">
      <c r="B41" s="72" t="s">
        <v>365</v>
      </c>
      <c r="D41" s="181"/>
      <c r="E41" s="181"/>
      <c r="F41" s="181"/>
      <c r="G41" s="181"/>
      <c r="H41" s="181"/>
      <c r="I41" s="181"/>
      <c r="J41" s="181"/>
      <c r="K41" s="180">
        <v>1.2500638569604088E-2</v>
      </c>
      <c r="L41" s="180">
        <v>1.2086562086562088E-2</v>
      </c>
      <c r="M41" s="180">
        <v>1.1940298507462688E-2</v>
      </c>
      <c r="N41" s="180">
        <v>1.274261964951369E-2</v>
      </c>
      <c r="O41" s="180">
        <v>1.2095023715732777E-2</v>
      </c>
      <c r="P41" s="180">
        <v>1.1360906770755142E-2</v>
      </c>
      <c r="Q41" s="180">
        <v>1.1624684691086084E-2</v>
      </c>
      <c r="R41" s="180">
        <v>1.1165427572393661E-2</v>
      </c>
      <c r="S41" s="180">
        <v>1.1256224748661094E-2</v>
      </c>
      <c r="T41" s="180">
        <v>1.0621271225332723E-2</v>
      </c>
      <c r="U41" s="180">
        <v>1.0807781602753985E-2</v>
      </c>
      <c r="V41" s="180">
        <v>1.0167158800860818E-2</v>
      </c>
      <c r="W41" s="180">
        <v>1.003527751646284E-2</v>
      </c>
      <c r="X41" s="180">
        <v>1.227687637615169E-2</v>
      </c>
      <c r="Y41" s="180">
        <v>1.2244376278118608E-2</v>
      </c>
      <c r="Z41" s="180">
        <v>9.5446751762240413E-3</v>
      </c>
      <c r="AA41" s="180">
        <v>9.1823938319580117E-3</v>
      </c>
      <c r="AB41" s="180">
        <v>9.6305212193340713E-3</v>
      </c>
      <c r="AC41" s="180">
        <v>8.1825970484246599E-3</v>
      </c>
      <c r="AD41" s="180">
        <v>7.8947368421052617E-3</v>
      </c>
      <c r="AE41" s="180">
        <v>9.1233325609877212E-3</v>
      </c>
      <c r="AF41" s="180">
        <v>8.6646207556731816E-3</v>
      </c>
      <c r="AG41" s="180">
        <v>1.0690180447596741E-2</v>
      </c>
      <c r="AH41" s="180">
        <v>1.4146749782937595E-2</v>
      </c>
      <c r="AI41" s="180">
        <v>1.6770340174666856E-2</v>
      </c>
      <c r="AJ41" s="180">
        <v>1.6068369040321738E-2</v>
      </c>
      <c r="AK41" s="180">
        <v>1.6663575897355218E-2</v>
      </c>
      <c r="AL41" s="180">
        <v>1.6776127595986706E-2</v>
      </c>
      <c r="AM41" s="180">
        <v>1.6966852923790725E-2</v>
      </c>
      <c r="AN41" s="180">
        <v>1.7079784235541146E-2</v>
      </c>
      <c r="AO41" s="180">
        <v>1.6695111869021739E-2</v>
      </c>
      <c r="AP41" s="180">
        <v>1.6405037209149397E-2</v>
      </c>
      <c r="AQ41" s="180">
        <v>1.5390162860351927E-2</v>
      </c>
      <c r="AR41" s="180">
        <v>1.4040412145495614E-2</v>
      </c>
      <c r="AS41" s="180">
        <v>1.3318264363757843E-2</v>
      </c>
      <c r="AT41" s="180">
        <v>1.3460456774950754E-2</v>
      </c>
      <c r="AU41" s="180">
        <v>1.5009191621542732E-2</v>
      </c>
      <c r="AV41" s="180">
        <v>1.6743899806531518E-2</v>
      </c>
      <c r="AW41" s="180">
        <v>1.7962798447434949E-2</v>
      </c>
      <c r="AX41" s="180">
        <v>1.7845605643036649E-2</v>
      </c>
      <c r="AY41" s="180">
        <v>1.8610904641130018E-2</v>
      </c>
      <c r="AZ41" s="180">
        <v>1.901871450557658E-2</v>
      </c>
      <c r="BA41" s="180">
        <v>1.9154474302031769E-2</v>
      </c>
      <c r="BB41" s="180">
        <v>1.9065361261967222E-2</v>
      </c>
      <c r="BC41" s="180">
        <v>2.0205682048459305E-2</v>
      </c>
      <c r="BD41" s="180">
        <v>2.1393872882508613E-2</v>
      </c>
      <c r="BE41" s="180">
        <v>2.129655801680436E-2</v>
      </c>
      <c r="BF41" s="180">
        <v>2.0097092880491458E-2</v>
      </c>
      <c r="BG41" s="180">
        <v>1.280393981814887E-2</v>
      </c>
      <c r="BH41" s="180">
        <v>1.3113315628813361E-2</v>
      </c>
      <c r="BI41" s="180">
        <v>1.3451914057827681E-2</v>
      </c>
      <c r="BJ41" s="180">
        <v>1.2659108294851779E-2</v>
      </c>
      <c r="BK41" s="180">
        <v>1.2808575454401595E-2</v>
      </c>
      <c r="BL41" s="180">
        <v>1.3882882157776588E-2</v>
      </c>
      <c r="BM41" s="180">
        <v>1.5051840384571065E-2</v>
      </c>
      <c r="BN41" s="180">
        <v>1.4913978116232513E-2</v>
      </c>
      <c r="BO41" s="180">
        <v>1.4639703707146661E-2</v>
      </c>
      <c r="BP41" s="180">
        <v>1.4910648214405344E-2</v>
      </c>
      <c r="BQ41" s="180">
        <v>1.4570039686642645E-2</v>
      </c>
      <c r="BR41" s="180">
        <v>1.4839748966050273E-2</v>
      </c>
      <c r="BS41" s="180">
        <v>1.4863607394838722E-2</v>
      </c>
      <c r="BT41" s="180">
        <v>1.4371992982914739E-2</v>
      </c>
      <c r="BU41" s="180">
        <v>1.4465022080551709E-2</v>
      </c>
      <c r="BV41" s="180">
        <v>1.429281459412206E-2</v>
      </c>
      <c r="BW41" s="180">
        <v>1.4294140348093003E-2</v>
      </c>
      <c r="BX41" s="118">
        <v>1.4828334365311594E-2</v>
      </c>
      <c r="BY41" s="118">
        <v>1.3919357893999241E-2</v>
      </c>
      <c r="BZ41" s="118">
        <v>1.6069494084072003E-2</v>
      </c>
      <c r="CA41" s="118">
        <v>1.8831583597411536E-2</v>
      </c>
      <c r="CB41" s="118">
        <v>1.6210439555712105E-2</v>
      </c>
      <c r="CC41" s="118">
        <v>1.7521037905985533E-2</v>
      </c>
      <c r="CD41" s="118">
        <v>1.863070509454981E-2</v>
      </c>
      <c r="CE41" s="118">
        <v>1.9218617816237502E-2</v>
      </c>
      <c r="CF41" s="118">
        <v>1.9699793094338683E-2</v>
      </c>
      <c r="CG41" s="118">
        <v>2.0244009648740843E-2</v>
      </c>
      <c r="CH41" s="119">
        <v>2.0821595027094558E-2</v>
      </c>
    </row>
    <row r="42" spans="2:86" ht="15.6" x14ac:dyDescent="0.3">
      <c r="B42" s="123" t="s">
        <v>276</v>
      </c>
      <c r="D42" s="182"/>
      <c r="E42" s="182"/>
      <c r="F42" s="182"/>
      <c r="G42" s="182"/>
      <c r="H42" s="182"/>
      <c r="I42" s="182"/>
      <c r="J42" s="182"/>
      <c r="K42" s="183">
        <f>SUM(K39:K41)</f>
        <v>4.8137931034482766E-2</v>
      </c>
      <c r="L42" s="183">
        <f t="shared" ref="L42:BW42" si="9">SUM(L39:L41)</f>
        <v>4.6342846342846342E-2</v>
      </c>
      <c r="M42" s="183">
        <f t="shared" si="9"/>
        <v>4.6690653873489696E-2</v>
      </c>
      <c r="N42" s="183">
        <f t="shared" si="9"/>
        <v>5.5143750803376322E-2</v>
      </c>
      <c r="O42" s="183">
        <f t="shared" si="9"/>
        <v>5.4280890746844605E-2</v>
      </c>
      <c r="P42" s="183">
        <f t="shared" si="9"/>
        <v>5.2161837561927646E-2</v>
      </c>
      <c r="Q42" s="183">
        <f t="shared" si="9"/>
        <v>5.5178171741215754E-2</v>
      </c>
      <c r="R42" s="183">
        <f t="shared" si="9"/>
        <v>5.5871269986760362E-2</v>
      </c>
      <c r="S42" s="183">
        <f t="shared" si="9"/>
        <v>5.9212628018415848E-2</v>
      </c>
      <c r="T42" s="183">
        <f t="shared" si="9"/>
        <v>5.6278682882055994E-2</v>
      </c>
      <c r="U42" s="183">
        <f t="shared" si="9"/>
        <v>6.197528887465642E-2</v>
      </c>
      <c r="V42" s="183">
        <f t="shared" si="9"/>
        <v>6.1470897352484857E-2</v>
      </c>
      <c r="W42" s="183">
        <f t="shared" si="9"/>
        <v>6.5606773283160863E-2</v>
      </c>
      <c r="X42" s="183">
        <f t="shared" si="9"/>
        <v>6.7812479958955937E-2</v>
      </c>
      <c r="Y42" s="183">
        <f t="shared" si="9"/>
        <v>6.6700094384143468E-2</v>
      </c>
      <c r="Z42" s="183">
        <f t="shared" si="9"/>
        <v>6.2981693482741297E-2</v>
      </c>
      <c r="AA42" s="183">
        <f t="shared" si="9"/>
        <v>6.5485903608861917E-2</v>
      </c>
      <c r="AB42" s="183">
        <f t="shared" si="9"/>
        <v>6.623705066132915E-2</v>
      </c>
      <c r="AC42" s="183">
        <f t="shared" si="9"/>
        <v>6.6428533503879533E-2</v>
      </c>
      <c r="AD42" s="183">
        <f t="shared" si="9"/>
        <v>7.0288078458530232E-2</v>
      </c>
      <c r="AE42" s="183">
        <f t="shared" si="9"/>
        <v>7.7269694813147535E-2</v>
      </c>
      <c r="AF42" s="183">
        <f t="shared" si="9"/>
        <v>7.8229320344613995E-2</v>
      </c>
      <c r="AG42" s="183">
        <f t="shared" si="9"/>
        <v>8.0482638617110316E-2</v>
      </c>
      <c r="AH42" s="183">
        <f t="shared" si="9"/>
        <v>8.2525306616893959E-2</v>
      </c>
      <c r="AI42" s="183">
        <f t="shared" si="9"/>
        <v>8.0741753634592808E-2</v>
      </c>
      <c r="AJ42" s="183">
        <f t="shared" si="9"/>
        <v>8.4687831716178025E-2</v>
      </c>
      <c r="AK42" s="183">
        <f t="shared" si="9"/>
        <v>9.2717422231446175E-2</v>
      </c>
      <c r="AL42" s="183">
        <f t="shared" si="9"/>
        <v>9.6453478088499897E-2</v>
      </c>
      <c r="AM42" s="183">
        <f t="shared" si="9"/>
        <v>9.8515686864969171E-2</v>
      </c>
      <c r="AN42" s="183">
        <f t="shared" si="9"/>
        <v>9.8912023748571304E-2</v>
      </c>
      <c r="AO42" s="183">
        <f t="shared" si="9"/>
        <v>9.8379871819935516E-2</v>
      </c>
      <c r="AP42" s="183">
        <f t="shared" si="9"/>
        <v>9.8459372431253495E-2</v>
      </c>
      <c r="AQ42" s="183">
        <f t="shared" si="9"/>
        <v>9.1064410957194558E-2</v>
      </c>
      <c r="AR42" s="183">
        <f t="shared" si="9"/>
        <v>8.2718857037468257E-2</v>
      </c>
      <c r="AS42" s="183">
        <f t="shared" si="9"/>
        <v>7.9660690082598837E-2</v>
      </c>
      <c r="AT42" s="183">
        <f t="shared" si="9"/>
        <v>8.287862559971626E-2</v>
      </c>
      <c r="AU42" s="183">
        <f t="shared" si="9"/>
        <v>9.2526331132767842E-2</v>
      </c>
      <c r="AV42" s="183">
        <f t="shared" si="9"/>
        <v>0.10153378682849301</v>
      </c>
      <c r="AW42" s="183">
        <f t="shared" si="9"/>
        <v>0.10525467429330203</v>
      </c>
      <c r="AX42" s="183">
        <f t="shared" si="9"/>
        <v>0.10302993579224688</v>
      </c>
      <c r="AY42" s="183">
        <f t="shared" si="9"/>
        <v>0.10240373451351614</v>
      </c>
      <c r="AZ42" s="183">
        <f t="shared" si="9"/>
        <v>9.9527873990075066E-2</v>
      </c>
      <c r="BA42" s="183">
        <f t="shared" si="9"/>
        <v>9.6195948174338505E-2</v>
      </c>
      <c r="BB42" s="183">
        <f t="shared" si="9"/>
        <v>9.4236767610268862E-2</v>
      </c>
      <c r="BC42" s="183">
        <f t="shared" si="9"/>
        <v>9.3356367449942371E-2</v>
      </c>
      <c r="BD42" s="183">
        <f t="shared" si="9"/>
        <v>9.0704051137640809E-2</v>
      </c>
      <c r="BE42" s="183">
        <f t="shared" si="9"/>
        <v>9.2021586942635097E-2</v>
      </c>
      <c r="BF42" s="183">
        <f t="shared" si="9"/>
        <v>9.1147926762586901E-2</v>
      </c>
      <c r="BG42" s="183">
        <f t="shared" si="9"/>
        <v>8.2804571002225297E-2</v>
      </c>
      <c r="BH42" s="183">
        <f t="shared" si="9"/>
        <v>8.2509767135649961E-2</v>
      </c>
      <c r="BI42" s="183">
        <f t="shared" si="9"/>
        <v>8.1332293433100097E-2</v>
      </c>
      <c r="BJ42" s="183">
        <f t="shared" si="9"/>
        <v>7.9820102570320753E-2</v>
      </c>
      <c r="BK42" s="183">
        <f t="shared" si="9"/>
        <v>8.0310476162606392E-2</v>
      </c>
      <c r="BL42" s="183">
        <f t="shared" si="9"/>
        <v>8.5206789210128392E-2</v>
      </c>
      <c r="BM42" s="183">
        <f t="shared" si="9"/>
        <v>9.450626372180064E-2</v>
      </c>
      <c r="BN42" s="183">
        <f t="shared" si="9"/>
        <v>9.3980776330221671E-2</v>
      </c>
      <c r="BO42" s="183">
        <f t="shared" si="9"/>
        <v>9.4620038037455473E-2</v>
      </c>
      <c r="BP42" s="183">
        <f t="shared" si="9"/>
        <v>9.6131449296319796E-2</v>
      </c>
      <c r="BQ42" s="183">
        <f t="shared" si="9"/>
        <v>9.0623032196972653E-2</v>
      </c>
      <c r="BR42" s="183">
        <f t="shared" si="9"/>
        <v>8.917898099472546E-2</v>
      </c>
      <c r="BS42" s="183">
        <f t="shared" si="9"/>
        <v>8.8429759182442308E-2</v>
      </c>
      <c r="BT42" s="183">
        <f t="shared" si="9"/>
        <v>8.579972310925664E-2</v>
      </c>
      <c r="BU42" s="183">
        <f t="shared" si="9"/>
        <v>8.4246285741029089E-2</v>
      </c>
      <c r="BV42" s="183">
        <f t="shared" si="9"/>
        <v>8.395554826083837E-2</v>
      </c>
      <c r="BW42" s="183">
        <f t="shared" si="9"/>
        <v>8.5080630678133401E-2</v>
      </c>
      <c r="BX42" s="159">
        <f t="shared" ref="BX42:CH42" si="10">SUM(BX39:BX41)</f>
        <v>0.10106330053988044</v>
      </c>
      <c r="BY42" s="159">
        <f t="shared" si="10"/>
        <v>9.0635856953225097E-2</v>
      </c>
      <c r="BZ42" s="159">
        <f t="shared" si="10"/>
        <v>8.8500345934778304E-2</v>
      </c>
      <c r="CA42" s="159">
        <f t="shared" si="10"/>
        <v>9.6009076317913195E-2</v>
      </c>
      <c r="CB42" s="159">
        <f t="shared" si="10"/>
        <v>9.8601526349803847E-2</v>
      </c>
      <c r="CC42" s="159">
        <f t="shared" si="10"/>
        <v>0.10117563512336888</v>
      </c>
      <c r="CD42" s="159">
        <f t="shared" si="10"/>
        <v>0.10397376667106686</v>
      </c>
      <c r="CE42" s="159">
        <f t="shared" si="10"/>
        <v>0.10339393769798023</v>
      </c>
      <c r="CF42" s="159">
        <f t="shared" si="10"/>
        <v>0.102985346818096</v>
      </c>
      <c r="CG42" s="159">
        <f t="shared" si="10"/>
        <v>0.10404147692897481</v>
      </c>
      <c r="CH42" s="160">
        <f t="shared" si="10"/>
        <v>0.10499325000689073</v>
      </c>
    </row>
    <row r="43" spans="2:86" ht="51" customHeight="1" x14ac:dyDescent="0.3">
      <c r="B43" s="64" t="s">
        <v>370</v>
      </c>
      <c r="CH43" s="65"/>
    </row>
    <row r="44" spans="2:86" x14ac:dyDescent="0.25">
      <c r="B44" s="72" t="s">
        <v>361</v>
      </c>
      <c r="AH44" s="180">
        <v>1.9866803779562667E-4</v>
      </c>
      <c r="AI44" s="180">
        <v>1.9431721744651132E-4</v>
      </c>
      <c r="AJ44" s="180">
        <v>2.0183010676818252E-4</v>
      </c>
      <c r="AK44" s="180">
        <v>2.0868522201320137E-4</v>
      </c>
      <c r="AL44" s="180">
        <v>2.1914409914708312E-4</v>
      </c>
      <c r="AM44" s="180">
        <v>2.1929064174158749E-4</v>
      </c>
      <c r="AN44" s="180">
        <v>2.1730275350049968E-4</v>
      </c>
      <c r="AO44" s="180">
        <v>2.2064291966341081E-4</v>
      </c>
      <c r="AP44" s="180">
        <v>2.2137860465135575E-4</v>
      </c>
      <c r="AQ44" s="180">
        <v>2.1720346277761827E-4</v>
      </c>
      <c r="AR44" s="180">
        <v>2.0932602333640466E-4</v>
      </c>
      <c r="AS44" s="180">
        <v>2.0595046779880473E-4</v>
      </c>
      <c r="AT44" s="180">
        <v>2.220138162789353E-4</v>
      </c>
      <c r="AU44" s="180">
        <v>2.5552415465811891E-4</v>
      </c>
      <c r="AV44" s="180">
        <v>3.1494857542732E-4</v>
      </c>
      <c r="AW44" s="180">
        <v>4.1525372932484154E-4</v>
      </c>
      <c r="AX44" s="180">
        <v>4.4332372461020498E-4</v>
      </c>
      <c r="AY44" s="180">
        <v>5.0490497368100868E-4</v>
      </c>
      <c r="AZ44" s="180">
        <v>4.7840842726730828E-4</v>
      </c>
      <c r="BA44" s="180">
        <v>5.0353442044756081E-4</v>
      </c>
      <c r="BB44" s="180">
        <v>5.2123456776937826E-4</v>
      </c>
      <c r="BC44" s="180">
        <v>5.338773990367523E-4</v>
      </c>
      <c r="BD44" s="180">
        <v>5.97482344815282E-4</v>
      </c>
      <c r="BE44" s="180">
        <v>5.8654427706680628E-4</v>
      </c>
      <c r="BF44" s="180">
        <v>6.3033551323559214E-4</v>
      </c>
      <c r="BG44" s="180">
        <v>6.2150042833298896E-4</v>
      </c>
      <c r="BH44" s="180">
        <v>6.2577864064402092E-4</v>
      </c>
      <c r="BI44" s="180">
        <v>6.4926434064659067E-4</v>
      </c>
      <c r="BJ44" s="180">
        <v>6.5156595595855797E-4</v>
      </c>
      <c r="BK44" s="180">
        <v>6.6162405497883743E-4</v>
      </c>
      <c r="BL44" s="180">
        <v>6.9413306654422715E-4</v>
      </c>
      <c r="BM44" s="180">
        <v>7.6090565081299159E-4</v>
      </c>
      <c r="BN44" s="180">
        <v>7.4730633373843174E-4</v>
      </c>
      <c r="BO44" s="180">
        <v>7.8213316378063019E-4</v>
      </c>
      <c r="BP44" s="180">
        <v>8.0220691417459201E-4</v>
      </c>
      <c r="BQ44" s="180">
        <v>8.0747492778061153E-4</v>
      </c>
      <c r="BR44" s="180">
        <v>9.0958721225594676E-4</v>
      </c>
      <c r="BS44" s="180">
        <v>9.4398300335774943E-4</v>
      </c>
      <c r="BT44" s="180">
        <v>9.3591591653689342E-4</v>
      </c>
      <c r="BU44" s="180">
        <v>9.2945532127889805E-4</v>
      </c>
      <c r="BV44" s="180">
        <v>9.6551544252571509E-4</v>
      </c>
      <c r="BW44" s="180">
        <v>1.0161412719150854E-3</v>
      </c>
      <c r="BX44" s="118">
        <v>1.0645155258484113E-3</v>
      </c>
      <c r="BY44" s="118">
        <v>1.0192653095252124E-3</v>
      </c>
      <c r="BZ44" s="118">
        <v>1.119335245304799E-3</v>
      </c>
      <c r="CA44" s="118">
        <v>1.3495234253273435E-3</v>
      </c>
      <c r="CB44" s="118">
        <v>1.5552907914462876E-3</v>
      </c>
      <c r="CC44" s="118">
        <v>1.7419043521916314E-3</v>
      </c>
      <c r="CD44" s="118">
        <v>1.9202482641803612E-3</v>
      </c>
      <c r="CE44" s="118">
        <v>2.0418909069278269E-3</v>
      </c>
      <c r="CF44" s="118">
        <v>2.1342633892109325E-3</v>
      </c>
      <c r="CG44" s="118">
        <v>2.2149846817122159E-3</v>
      </c>
      <c r="CH44" s="119">
        <v>2.2861997368390104E-3</v>
      </c>
    </row>
    <row r="45" spans="2:86" x14ac:dyDescent="0.25">
      <c r="B45" s="72" t="s">
        <v>362</v>
      </c>
      <c r="AH45" s="180">
        <v>2.1249901813496921E-2</v>
      </c>
      <c r="AI45" s="180">
        <v>1.9066176918761474E-2</v>
      </c>
      <c r="AJ45" s="180">
        <v>2.1694928780424751E-2</v>
      </c>
      <c r="AK45" s="180">
        <v>2.5673796637482503E-2</v>
      </c>
      <c r="AL45" s="180">
        <v>2.7716187238694082E-2</v>
      </c>
      <c r="AM45" s="180">
        <v>2.985843344450103E-2</v>
      </c>
      <c r="AN45" s="180">
        <v>3.0736386683315898E-2</v>
      </c>
      <c r="AO45" s="180">
        <v>3.0660095508087185E-2</v>
      </c>
      <c r="AP45" s="180">
        <v>3.1114728592013734E-2</v>
      </c>
      <c r="AQ45" s="180">
        <v>2.8016020290190617E-2</v>
      </c>
      <c r="AR45" s="180">
        <v>2.416282629655947E-2</v>
      </c>
      <c r="AS45" s="180">
        <v>2.2255825511648428E-2</v>
      </c>
      <c r="AT45" s="180">
        <v>2.3947500396285619E-2</v>
      </c>
      <c r="AU45" s="180">
        <v>2.9617035926298701E-2</v>
      </c>
      <c r="AV45" s="180">
        <v>3.405085482493958E-2</v>
      </c>
      <c r="AW45" s="180">
        <v>3.6110275835477608E-2</v>
      </c>
      <c r="AX45" s="180">
        <v>3.5541217807263326E-2</v>
      </c>
      <c r="AY45" s="180">
        <v>3.542626101242613E-2</v>
      </c>
      <c r="AZ45" s="180">
        <v>3.3611410883108039E-2</v>
      </c>
      <c r="BA45" s="180">
        <v>3.1038071219330606E-2</v>
      </c>
      <c r="BB45" s="180">
        <v>2.9520287925622873E-2</v>
      </c>
      <c r="BC45" s="180">
        <v>2.7897901723038347E-2</v>
      </c>
      <c r="BD45" s="180">
        <v>2.6556548993368397E-2</v>
      </c>
      <c r="BE45" s="180">
        <v>2.6191184464321469E-2</v>
      </c>
      <c r="BF45" s="180">
        <v>2.625101823386498E-2</v>
      </c>
      <c r="BG45" s="180">
        <v>2.5790152791417838E-2</v>
      </c>
      <c r="BH45" s="180">
        <v>2.5230590714318133E-2</v>
      </c>
      <c r="BI45" s="180">
        <v>2.4586109560350719E-2</v>
      </c>
      <c r="BJ45" s="180">
        <v>2.4311208964064187E-2</v>
      </c>
      <c r="BK45" s="180">
        <v>2.4341670661354134E-2</v>
      </c>
      <c r="BL45" s="180">
        <v>2.5571690296191042E-2</v>
      </c>
      <c r="BM45" s="180">
        <v>2.9969829294038991E-2</v>
      </c>
      <c r="BN45" s="180">
        <v>2.9778577875928202E-2</v>
      </c>
      <c r="BO45" s="180">
        <v>2.9979016492252743E-2</v>
      </c>
      <c r="BP45" s="180">
        <v>3.018170886790298E-2</v>
      </c>
      <c r="BQ45" s="180">
        <v>2.864556108585815E-2</v>
      </c>
      <c r="BR45" s="180">
        <v>2.7768132211049869E-2</v>
      </c>
      <c r="BS45" s="180">
        <v>2.7657054841507718E-2</v>
      </c>
      <c r="BT45" s="180">
        <v>2.6755252459886043E-2</v>
      </c>
      <c r="BU45" s="180">
        <v>2.6848765665097748E-2</v>
      </c>
      <c r="BV45" s="180">
        <v>2.7446602860689395E-2</v>
      </c>
      <c r="BW45" s="180">
        <v>2.9343245155913533E-2</v>
      </c>
      <c r="BX45" s="118">
        <v>4.0367125173751447E-2</v>
      </c>
      <c r="BY45" s="118">
        <v>3.5931394707899397E-2</v>
      </c>
      <c r="BZ45" s="118">
        <v>3.5347498730638735E-2</v>
      </c>
      <c r="CA45" s="118">
        <v>3.9030786793080981E-2</v>
      </c>
      <c r="CB45" s="118">
        <v>4.0828542234553337E-2</v>
      </c>
      <c r="CC45" s="118">
        <v>4.1275782853897387E-2</v>
      </c>
      <c r="CD45" s="118">
        <v>4.3014710468658866E-2</v>
      </c>
      <c r="CE45" s="118">
        <v>4.2804064867383161E-2</v>
      </c>
      <c r="CF45" s="118">
        <v>4.2574784265416873E-2</v>
      </c>
      <c r="CG45" s="118">
        <v>4.2706609348161687E-2</v>
      </c>
      <c r="CH45" s="119">
        <v>4.2829542001346921E-2</v>
      </c>
    </row>
    <row r="46" spans="2:86" x14ac:dyDescent="0.25">
      <c r="B46" s="72" t="s">
        <v>348</v>
      </c>
      <c r="AH46" s="180">
        <v>4.6324259322953483E-2</v>
      </c>
      <c r="AI46" s="180">
        <v>4.4319529445107565E-2</v>
      </c>
      <c r="AJ46" s="180">
        <v>4.6024415458517584E-2</v>
      </c>
      <c r="AK46" s="180">
        <v>4.8514719274269869E-2</v>
      </c>
      <c r="AL46" s="180">
        <v>4.952370740525907E-2</v>
      </c>
      <c r="AM46" s="180">
        <v>4.9062307350223641E-2</v>
      </c>
      <c r="AN46" s="180">
        <v>4.8195172013258326E-2</v>
      </c>
      <c r="AO46" s="180">
        <v>4.7918533963803238E-2</v>
      </c>
      <c r="AP46" s="180">
        <v>4.7845581822379711E-2</v>
      </c>
      <c r="AQ46" s="180">
        <v>4.4884503625588511E-2</v>
      </c>
      <c r="AR46" s="180">
        <v>4.2149843090609262E-2</v>
      </c>
      <c r="AS46" s="180">
        <v>4.132495563952894E-2</v>
      </c>
      <c r="AT46" s="180">
        <v>4.2382632941926325E-2</v>
      </c>
      <c r="AU46" s="180">
        <v>4.5729710723887478E-2</v>
      </c>
      <c r="AV46" s="180">
        <v>4.7922022658208802E-2</v>
      </c>
      <c r="AW46" s="180">
        <v>4.855262275625262E-2</v>
      </c>
      <c r="AX46" s="180">
        <v>4.7560581116239883E-2</v>
      </c>
      <c r="AY46" s="180">
        <v>4.7339706240089624E-2</v>
      </c>
      <c r="AZ46" s="180">
        <v>4.6780703235155909E-2</v>
      </c>
      <c r="BA46" s="180">
        <v>4.6679053762857338E-2</v>
      </c>
      <c r="BB46" s="180">
        <v>4.6774357635359878E-2</v>
      </c>
      <c r="BC46" s="180">
        <v>4.7683997336072287E-2</v>
      </c>
      <c r="BD46" s="180">
        <v>4.7663545306448514E-2</v>
      </c>
      <c r="BE46" s="180">
        <v>4.9513533975400474E-2</v>
      </c>
      <c r="BF46" s="180">
        <v>5.0338588200744383E-2</v>
      </c>
      <c r="BG46" s="180">
        <v>5.01694447712615E-2</v>
      </c>
      <c r="BH46" s="180">
        <v>5.1147429003616254E-2</v>
      </c>
      <c r="BI46" s="180">
        <v>5.1330839817486477E-2</v>
      </c>
      <c r="BJ46" s="180">
        <v>5.0510947116150264E-2</v>
      </c>
      <c r="BK46" s="180">
        <v>5.1315942557646002E-2</v>
      </c>
      <c r="BL46" s="180">
        <v>5.503842329945105E-2</v>
      </c>
      <c r="BM46" s="180">
        <v>5.9867917809049584E-2</v>
      </c>
      <c r="BN46" s="180">
        <v>5.969714316374472E-2</v>
      </c>
      <c r="BO46" s="180">
        <v>6.0315256467711485E-2</v>
      </c>
      <c r="BP46" s="180">
        <v>6.1801596869640138E-2</v>
      </c>
      <c r="BQ46" s="180">
        <v>6.0740394327983567E-2</v>
      </c>
      <c r="BR46" s="180">
        <v>6.0113874626678714E-2</v>
      </c>
      <c r="BS46" s="180">
        <v>5.9467593020638559E-2</v>
      </c>
      <c r="BT46" s="180">
        <v>5.7769785421366307E-2</v>
      </c>
      <c r="BU46" s="180">
        <v>5.6138283663504818E-2</v>
      </c>
      <c r="BV46" s="180">
        <v>5.531479151136149E-2</v>
      </c>
      <c r="BW46" s="180">
        <v>5.4601641223609089E-2</v>
      </c>
      <c r="BX46" s="118">
        <v>5.9625166525049143E-2</v>
      </c>
      <c r="BY46" s="118">
        <v>5.3682343512374386E-2</v>
      </c>
      <c r="BZ46" s="118">
        <v>5.2032023779805502E-2</v>
      </c>
      <c r="CA46" s="118">
        <v>5.5627955292675751E-2</v>
      </c>
      <c r="CB46" s="118">
        <v>5.6217242132726143E-2</v>
      </c>
      <c r="CC46" s="118">
        <v>5.8157947917279837E-2</v>
      </c>
      <c r="CD46" s="118">
        <v>5.9038807938227647E-2</v>
      </c>
      <c r="CE46" s="118">
        <v>5.854798192366923E-2</v>
      </c>
      <c r="CF46" s="118">
        <v>5.8276299163468145E-2</v>
      </c>
      <c r="CG46" s="118">
        <v>5.9119882899100855E-2</v>
      </c>
      <c r="CH46" s="119">
        <v>5.9877508268704818E-2</v>
      </c>
    </row>
    <row r="47" spans="2:86" ht="15.6" x14ac:dyDescent="0.3">
      <c r="B47" s="123" t="s">
        <v>276</v>
      </c>
      <c r="AH47" s="183">
        <f t="shared" ref="AH47:BW47" si="11">SUM(AH44:AH46)</f>
        <v>6.7772829174246027E-2</v>
      </c>
      <c r="AI47" s="183">
        <f t="shared" si="11"/>
        <v>6.3580023581315551E-2</v>
      </c>
      <c r="AJ47" s="183">
        <f t="shared" si="11"/>
        <v>6.7921174345710517E-2</v>
      </c>
      <c r="AK47" s="183">
        <f t="shared" si="11"/>
        <v>7.4397201133765578E-2</v>
      </c>
      <c r="AL47" s="183">
        <f t="shared" si="11"/>
        <v>7.7459038743100228E-2</v>
      </c>
      <c r="AM47" s="183">
        <f t="shared" si="11"/>
        <v>7.9140031436466252E-2</v>
      </c>
      <c r="AN47" s="183">
        <f t="shared" si="11"/>
        <v>7.9148861450074728E-2</v>
      </c>
      <c r="AO47" s="183">
        <f t="shared" si="11"/>
        <v>7.8799272391553835E-2</v>
      </c>
      <c r="AP47" s="183">
        <f t="shared" si="11"/>
        <v>7.9181689019044793E-2</v>
      </c>
      <c r="AQ47" s="183">
        <f t="shared" si="11"/>
        <v>7.3117727378556749E-2</v>
      </c>
      <c r="AR47" s="183">
        <f t="shared" si="11"/>
        <v>6.652199541050513E-2</v>
      </c>
      <c r="AS47" s="183">
        <f t="shared" si="11"/>
        <v>6.3786731618976175E-2</v>
      </c>
      <c r="AT47" s="183">
        <f t="shared" si="11"/>
        <v>6.6552147154490884E-2</v>
      </c>
      <c r="AU47" s="183">
        <f t="shared" si="11"/>
        <v>7.5602270804844302E-2</v>
      </c>
      <c r="AV47" s="183">
        <f t="shared" si="11"/>
        <v>8.2287826058575708E-2</v>
      </c>
      <c r="AW47" s="183">
        <f t="shared" si="11"/>
        <v>8.5078152321055062E-2</v>
      </c>
      <c r="AX47" s="183">
        <f t="shared" si="11"/>
        <v>8.3545122648113423E-2</v>
      </c>
      <c r="AY47" s="183">
        <f t="shared" si="11"/>
        <v>8.3270872226196765E-2</v>
      </c>
      <c r="AZ47" s="183">
        <f t="shared" si="11"/>
        <v>8.0870522545531259E-2</v>
      </c>
      <c r="BA47" s="183">
        <f t="shared" si="11"/>
        <v>7.8220659402635506E-2</v>
      </c>
      <c r="BB47" s="183">
        <f t="shared" si="11"/>
        <v>7.6815880128752123E-2</v>
      </c>
      <c r="BC47" s="183">
        <f t="shared" si="11"/>
        <v>7.6115776458147391E-2</v>
      </c>
      <c r="BD47" s="183">
        <f t="shared" si="11"/>
        <v>7.4817576644632192E-2</v>
      </c>
      <c r="BE47" s="183">
        <f t="shared" si="11"/>
        <v>7.6291262716788752E-2</v>
      </c>
      <c r="BF47" s="183">
        <f t="shared" si="11"/>
        <v>7.7219941947844956E-2</v>
      </c>
      <c r="BG47" s="183">
        <f t="shared" si="11"/>
        <v>7.6581097991012329E-2</v>
      </c>
      <c r="BH47" s="183">
        <f t="shared" si="11"/>
        <v>7.7003798358578401E-2</v>
      </c>
      <c r="BI47" s="183">
        <f t="shared" si="11"/>
        <v>7.6566213718483794E-2</v>
      </c>
      <c r="BJ47" s="183">
        <f t="shared" si="11"/>
        <v>7.5473722036173002E-2</v>
      </c>
      <c r="BK47" s="183">
        <f t="shared" si="11"/>
        <v>7.6319237273978976E-2</v>
      </c>
      <c r="BL47" s="183">
        <f t="shared" si="11"/>
        <v>8.1304246662186316E-2</v>
      </c>
      <c r="BM47" s="183">
        <f t="shared" si="11"/>
        <v>9.0598652753901568E-2</v>
      </c>
      <c r="BN47" s="183">
        <f t="shared" si="11"/>
        <v>9.0223027373411355E-2</v>
      </c>
      <c r="BO47" s="183">
        <f t="shared" si="11"/>
        <v>9.107640612374486E-2</v>
      </c>
      <c r="BP47" s="183">
        <f t="shared" si="11"/>
        <v>9.2785512651717708E-2</v>
      </c>
      <c r="BQ47" s="183">
        <f t="shared" si="11"/>
        <v>9.0193430341622333E-2</v>
      </c>
      <c r="BR47" s="183">
        <f t="shared" si="11"/>
        <v>8.8791594049984532E-2</v>
      </c>
      <c r="BS47" s="183">
        <f t="shared" si="11"/>
        <v>8.8068630865504025E-2</v>
      </c>
      <c r="BT47" s="183">
        <f t="shared" si="11"/>
        <v>8.5460953797789244E-2</v>
      </c>
      <c r="BU47" s="183">
        <f t="shared" si="11"/>
        <v>8.3916504649881457E-2</v>
      </c>
      <c r="BV47" s="183">
        <f t="shared" si="11"/>
        <v>8.3726909814576603E-2</v>
      </c>
      <c r="BW47" s="183">
        <f t="shared" si="11"/>
        <v>8.4961027651437704E-2</v>
      </c>
      <c r="BX47" s="159">
        <f t="shared" ref="BX47:CH47" si="12">SUM(BX44:BX46)</f>
        <v>0.10105680722464899</v>
      </c>
      <c r="BY47" s="159">
        <f t="shared" si="12"/>
        <v>9.0633003529799E-2</v>
      </c>
      <c r="BZ47" s="159">
        <f t="shared" si="12"/>
        <v>8.8498857755749033E-2</v>
      </c>
      <c r="CA47" s="159">
        <f t="shared" si="12"/>
        <v>9.6008265511084073E-2</v>
      </c>
      <c r="CB47" s="159">
        <f t="shared" si="12"/>
        <v>9.8601075158725765E-2</v>
      </c>
      <c r="CC47" s="159">
        <f t="shared" si="12"/>
        <v>0.10117563512336886</v>
      </c>
      <c r="CD47" s="159">
        <f t="shared" si="12"/>
        <v>0.10397376667106688</v>
      </c>
      <c r="CE47" s="159">
        <f t="shared" si="12"/>
        <v>0.10339393769798022</v>
      </c>
      <c r="CF47" s="159">
        <f t="shared" si="12"/>
        <v>0.10298534681809596</v>
      </c>
      <c r="CG47" s="159">
        <f t="shared" si="12"/>
        <v>0.10404147692897475</v>
      </c>
      <c r="CH47" s="160">
        <f t="shared" si="12"/>
        <v>0.10499325000689075</v>
      </c>
    </row>
    <row r="48" spans="2:86" ht="15.6" thickBot="1" x14ac:dyDescent="0.3">
      <c r="B48" s="137"/>
      <c r="C48" s="137"/>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8"/>
    </row>
    <row r="49" spans="1:86" x14ac:dyDescent="0.25">
      <c r="AW49" s="184"/>
      <c r="BL49" s="185"/>
      <c r="CH49" s="65"/>
    </row>
    <row r="50" spans="1:86" ht="31.2" x14ac:dyDescent="0.3">
      <c r="B50" s="64" t="s">
        <v>371</v>
      </c>
      <c r="CH50" s="65"/>
    </row>
    <row r="51" spans="1:86" x14ac:dyDescent="0.25">
      <c r="B51" s="72" t="s">
        <v>361</v>
      </c>
      <c r="AH51" s="180">
        <v>2.686402791329244E-2</v>
      </c>
      <c r="AI51" s="180">
        <v>3.3557056716006853E-2</v>
      </c>
      <c r="AJ51" s="180">
        <v>3.0401431319416427E-2</v>
      </c>
      <c r="AK51" s="180">
        <v>3.2168006042976198E-2</v>
      </c>
      <c r="AL51" s="180">
        <v>3.2767511486101866E-2</v>
      </c>
      <c r="AM51" s="180">
        <v>3.3480955850309795E-2</v>
      </c>
      <c r="AN51" s="180">
        <v>3.4006098193228355E-2</v>
      </c>
      <c r="AO51" s="180">
        <v>3.4690290272637619E-2</v>
      </c>
      <c r="AP51" s="180">
        <v>3.4084972885312849E-2</v>
      </c>
      <c r="AQ51" s="180">
        <v>3.2976948467488179E-2</v>
      </c>
      <c r="AR51" s="180">
        <v>3.2243904215251667E-2</v>
      </c>
      <c r="AS51" s="180">
        <v>2.9884751333040104E-2</v>
      </c>
      <c r="AT51" s="180">
        <v>2.8906039567892786E-2</v>
      </c>
      <c r="AU51" s="180">
        <v>3.0704713728467999E-2</v>
      </c>
      <c r="AV51" s="180">
        <v>3.2837462373803146E-2</v>
      </c>
      <c r="AW51" s="180">
        <v>3.4380003806232816E-2</v>
      </c>
      <c r="AX51" s="180">
        <v>3.3428768476404219E-2</v>
      </c>
      <c r="AY51" s="180">
        <v>3.3158188616008513E-2</v>
      </c>
      <c r="AZ51" s="180">
        <v>3.3695802192378728E-2</v>
      </c>
      <c r="BA51" s="180">
        <v>3.251387415935407E-2</v>
      </c>
      <c r="BB51" s="180">
        <v>3.230667620457893E-2</v>
      </c>
      <c r="BC51" s="180">
        <v>3.4001941024356129E-2</v>
      </c>
      <c r="BD51" s="180">
        <v>3.224439492586683E-2</v>
      </c>
      <c r="BE51" s="180">
        <v>3.130288932603343E-2</v>
      </c>
      <c r="BF51" s="180">
        <v>3.0155422792636007E-2</v>
      </c>
      <c r="BG51" s="180">
        <v>9.7143476670575376E-3</v>
      </c>
      <c r="BH51" s="180">
        <v>7.9708792862658133E-3</v>
      </c>
      <c r="BI51" s="180">
        <v>6.1482717435461078E-3</v>
      </c>
      <c r="BJ51" s="180">
        <v>5.1234128883634947E-3</v>
      </c>
      <c r="BK51" s="180">
        <v>4.4222094616585134E-3</v>
      </c>
      <c r="BL51" s="180">
        <v>3.7370135867558301E-3</v>
      </c>
      <c r="BM51" s="180">
        <v>2.8701912632930109E-3</v>
      </c>
      <c r="BN51" s="180">
        <v>2.4945602711971254E-3</v>
      </c>
      <c r="BO51" s="180">
        <v>2.3685485869828792E-3</v>
      </c>
      <c r="BP51" s="180">
        <v>2.2440602539698699E-3</v>
      </c>
      <c r="BQ51" s="180">
        <v>2.1390857426777541E-3</v>
      </c>
      <c r="BR51" s="180">
        <v>2.3366102428253694E-3</v>
      </c>
      <c r="BS51" s="180">
        <v>2.4130971935143507E-3</v>
      </c>
      <c r="BT51" s="180">
        <v>2.4111155246179634E-3</v>
      </c>
      <c r="BU51" s="180">
        <v>2.3941609498384663E-3</v>
      </c>
      <c r="BV51" s="180">
        <v>2.5081186671236247E-3</v>
      </c>
      <c r="BW51" s="180">
        <v>2.6190706840417076E-3</v>
      </c>
      <c r="BX51" s="118">
        <v>2.0464058332311749E-3</v>
      </c>
      <c r="BY51" s="118">
        <v>2.3568786099434549E-3</v>
      </c>
      <c r="BZ51" s="118">
        <v>2.5439895439076997E-3</v>
      </c>
      <c r="CA51" s="118">
        <v>3.0611088252843195E-3</v>
      </c>
      <c r="CB51" s="118">
        <v>3.5335416603896794E-3</v>
      </c>
      <c r="CC51" s="118">
        <v>3.8896063298944445E-3</v>
      </c>
      <c r="CD51" s="118">
        <v>4.2809841353222489E-3</v>
      </c>
      <c r="CE51" s="118">
        <v>4.5461015489746048E-3</v>
      </c>
      <c r="CF51" s="118">
        <v>4.7817226658117004E-3</v>
      </c>
      <c r="CG51" s="118">
        <v>4.9938926687067052E-3</v>
      </c>
      <c r="CH51" s="119">
        <v>5.1555840149657235E-3</v>
      </c>
    </row>
    <row r="52" spans="1:86" x14ac:dyDescent="0.25">
      <c r="B52" s="72" t="s">
        <v>362</v>
      </c>
      <c r="AH52" s="180">
        <v>5.510503442682084E-2</v>
      </c>
      <c r="AI52" s="180">
        <v>5.0542945097418461E-2</v>
      </c>
      <c r="AJ52" s="180">
        <v>5.4857232059033936E-2</v>
      </c>
      <c r="AK52" s="180">
        <v>6.5023407741738523E-2</v>
      </c>
      <c r="AL52" s="180">
        <v>6.9649308258915243E-2</v>
      </c>
      <c r="AM52" s="180">
        <v>7.5559351429068361E-2</v>
      </c>
      <c r="AN52" s="180">
        <v>7.8258511983735235E-2</v>
      </c>
      <c r="AO52" s="180">
        <v>8.1988066673477994E-2</v>
      </c>
      <c r="AP52" s="180">
        <v>8.5699321683873189E-2</v>
      </c>
      <c r="AQ52" s="180">
        <v>8.1989053586599275E-2</v>
      </c>
      <c r="AR52" s="180">
        <v>7.5683873008823663E-2</v>
      </c>
      <c r="AS52" s="180">
        <v>7.0211809051556648E-2</v>
      </c>
      <c r="AT52" s="180">
        <v>7.5277502304332292E-2</v>
      </c>
      <c r="AU52" s="180">
        <v>8.6216740465427905E-2</v>
      </c>
      <c r="AV52" s="180">
        <v>9.6144593032688644E-2</v>
      </c>
      <c r="AW52" s="180">
        <v>0.10329156532232507</v>
      </c>
      <c r="AX52" s="180">
        <v>0.10309960863130778</v>
      </c>
      <c r="AY52" s="180">
        <v>0.10382646434482516</v>
      </c>
      <c r="AZ52" s="180">
        <v>0.10430995043992569</v>
      </c>
      <c r="BA52" s="180">
        <v>9.7052801401903865E-2</v>
      </c>
      <c r="BB52" s="180">
        <v>9.3888508976881502E-2</v>
      </c>
      <c r="BC52" s="180">
        <v>8.8958880578411781E-2</v>
      </c>
      <c r="BD52" s="180">
        <v>8.1324261524243935E-2</v>
      </c>
      <c r="BE52" s="180">
        <v>7.7461847291207531E-2</v>
      </c>
      <c r="BF52" s="180">
        <v>7.3581769766484978E-2</v>
      </c>
      <c r="BG52" s="180">
        <v>7.0041002849647052E-2</v>
      </c>
      <c r="BH52" s="180">
        <v>6.6743054706546692E-2</v>
      </c>
      <c r="BI52" s="180">
        <v>6.5352189007765432E-2</v>
      </c>
      <c r="BJ52" s="180">
        <v>6.4554534178981632E-2</v>
      </c>
      <c r="BK52" s="180">
        <v>6.4072874024968168E-2</v>
      </c>
      <c r="BL52" s="180">
        <v>6.2459095859517748E-2</v>
      </c>
      <c r="BM52" s="180">
        <v>6.85489332391684E-2</v>
      </c>
      <c r="BN52" s="180">
        <v>6.9012631942786729E-2</v>
      </c>
      <c r="BO52" s="180">
        <v>7.1205159748631036E-2</v>
      </c>
      <c r="BP52" s="180">
        <v>7.3466833256612935E-2</v>
      </c>
      <c r="BQ52" s="180">
        <v>6.7896734582685608E-2</v>
      </c>
      <c r="BR52" s="180">
        <v>6.6692445695259478E-2</v>
      </c>
      <c r="BS52" s="180">
        <v>6.7738001144008936E-2</v>
      </c>
      <c r="BT52" s="180">
        <v>6.6842313691198169E-2</v>
      </c>
      <c r="BU52" s="180">
        <v>6.7691619099913211E-2</v>
      </c>
      <c r="BV52" s="180">
        <v>7.0212729768451304E-2</v>
      </c>
      <c r="BW52" s="180">
        <v>7.5055024021898009E-2</v>
      </c>
      <c r="BX52" s="118">
        <v>7.7230469341208793E-2</v>
      </c>
      <c r="BY52" s="118">
        <v>8.2863433772921852E-2</v>
      </c>
      <c r="BZ52" s="118">
        <v>8.0230003425797003E-2</v>
      </c>
      <c r="CA52" s="118">
        <v>8.8479935607709184E-2</v>
      </c>
      <c r="CB52" s="118">
        <v>9.2733471577774063E-2</v>
      </c>
      <c r="CC52" s="118">
        <v>9.2167257093003524E-2</v>
      </c>
      <c r="CD52" s="118">
        <v>9.5896606983997976E-2</v>
      </c>
      <c r="CE52" s="118">
        <v>9.5299717010247767E-2</v>
      </c>
      <c r="CF52" s="118">
        <v>9.538691988211162E-2</v>
      </c>
      <c r="CG52" s="118">
        <v>9.6286094025825608E-2</v>
      </c>
      <c r="CH52" s="119">
        <v>9.6584431601654211E-2</v>
      </c>
    </row>
    <row r="53" spans="1:86" x14ac:dyDescent="0.25">
      <c r="B53" s="72" t="s">
        <v>348</v>
      </c>
      <c r="AH53" s="180">
        <v>0.11726778009546392</v>
      </c>
      <c r="AI53" s="180">
        <v>0.11309038286254582</v>
      </c>
      <c r="AJ53" s="180">
        <v>0.11259203649318895</v>
      </c>
      <c r="AK53" s="180">
        <v>0.11933527065333685</v>
      </c>
      <c r="AL53" s="180">
        <v>0.12122790062890189</v>
      </c>
      <c r="AM53" s="180">
        <v>0.12164242941290392</v>
      </c>
      <c r="AN53" s="180">
        <v>0.12111586572297538</v>
      </c>
      <c r="AO53" s="180">
        <v>0.12718142738237764</v>
      </c>
      <c r="AP53" s="180">
        <v>0.13120702756245159</v>
      </c>
      <c r="AQ53" s="180">
        <v>0.13083385583690973</v>
      </c>
      <c r="AR53" s="180">
        <v>0.13227238476137587</v>
      </c>
      <c r="AS53" s="180">
        <v>0.13010717619141768</v>
      </c>
      <c r="AT53" s="180">
        <v>0.13364295948446347</v>
      </c>
      <c r="AU53" s="180">
        <v>0.13500261649543907</v>
      </c>
      <c r="AV53" s="180">
        <v>0.1369124523399001</v>
      </c>
      <c r="AW53" s="180">
        <v>0.14099470767324312</v>
      </c>
      <c r="AX53" s="180">
        <v>0.13877362226942286</v>
      </c>
      <c r="AY53" s="180">
        <v>0.13797170390275668</v>
      </c>
      <c r="AZ53" s="180">
        <v>0.14293839471280267</v>
      </c>
      <c r="BA53" s="180">
        <v>0.1416296247850464</v>
      </c>
      <c r="BB53" s="180">
        <v>0.14314173373741443</v>
      </c>
      <c r="BC53" s="180">
        <v>0.14684472833299461</v>
      </c>
      <c r="BD53" s="180">
        <v>0.14628631214934765</v>
      </c>
      <c r="BE53" s="180">
        <v>0.14648672349689842</v>
      </c>
      <c r="BF53" s="180">
        <v>0.13986436703265606</v>
      </c>
      <c r="BG53" s="180">
        <v>0.13422374540219667</v>
      </c>
      <c r="BH53" s="180">
        <v>0.13298344902698533</v>
      </c>
      <c r="BI53" s="180">
        <v>0.13338567558339681</v>
      </c>
      <c r="BJ53" s="180">
        <v>0.13153664845731808</v>
      </c>
      <c r="BK53" s="180">
        <v>0.13249937248587618</v>
      </c>
      <c r="BL53" s="180">
        <v>0.13185220073929643</v>
      </c>
      <c r="BM53" s="180">
        <v>0.13399143284688997</v>
      </c>
      <c r="BN53" s="180">
        <v>0.13503238081377375</v>
      </c>
      <c r="BO53" s="180">
        <v>0.13977089632853687</v>
      </c>
      <c r="BP53" s="180">
        <v>0.14650024462388397</v>
      </c>
      <c r="BQ53" s="180">
        <v>0.14476213548055947</v>
      </c>
      <c r="BR53" s="180">
        <v>0.14515763483194</v>
      </c>
      <c r="BS53" s="180">
        <v>0.14643216271436693</v>
      </c>
      <c r="BT53" s="180">
        <v>0.14509894945395718</v>
      </c>
      <c r="BU53" s="180">
        <v>0.14231755931037185</v>
      </c>
      <c r="BV53" s="180">
        <v>0.14205065725933255</v>
      </c>
      <c r="BW53" s="180">
        <v>0.13994766953367846</v>
      </c>
      <c r="BX53" s="118">
        <v>0.11407764537343111</v>
      </c>
      <c r="BY53" s="118">
        <v>0.12380019436758508</v>
      </c>
      <c r="BZ53" s="118">
        <v>0.1180997127382742</v>
      </c>
      <c r="CA53" s="118">
        <v>0.12610450125891379</v>
      </c>
      <c r="CB53" s="118">
        <v>0.12768567624939681</v>
      </c>
      <c r="CC53" s="118">
        <v>0.1298644911634258</v>
      </c>
      <c r="CD53" s="118">
        <v>0.13162058514333361</v>
      </c>
      <c r="CE53" s="118">
        <v>0.13035224869726003</v>
      </c>
      <c r="CF53" s="118">
        <v>0.13056546909732825</v>
      </c>
      <c r="CG53" s="118">
        <v>0.13329137317391967</v>
      </c>
      <c r="CH53" s="119">
        <v>0.13502911382228491</v>
      </c>
    </row>
    <row r="54" spans="1:86" ht="26.25" customHeight="1" x14ac:dyDescent="0.25">
      <c r="B54" s="72" t="s">
        <v>363</v>
      </c>
      <c r="S54" s="180">
        <v>0.11022736806779089</v>
      </c>
      <c r="T54" s="180">
        <v>0.10601952277657267</v>
      </c>
      <c r="U54" s="180">
        <v>0.11593951584934452</v>
      </c>
      <c r="V54" s="180">
        <v>0.10958484431661872</v>
      </c>
      <c r="W54" s="180">
        <v>0.10832785448170064</v>
      </c>
      <c r="X54" s="180">
        <v>0.11207564718648272</v>
      </c>
      <c r="Y54" s="180">
        <v>0.11264272063507622</v>
      </c>
      <c r="Z54" s="180">
        <v>0.11062560322891987</v>
      </c>
      <c r="AA54" s="180">
        <v>0.11610136145431653</v>
      </c>
      <c r="AB54" s="180">
        <v>0.11746316418750219</v>
      </c>
      <c r="AC54" s="180">
        <v>0.11549596786281741</v>
      </c>
      <c r="AD54" s="180">
        <v>0.11204754527850554</v>
      </c>
      <c r="AE54" s="180">
        <v>0.11729248392211356</v>
      </c>
      <c r="AF54" s="180">
        <v>0.12164435851057194</v>
      </c>
      <c r="AG54" s="180">
        <v>0.1294091161677329</v>
      </c>
      <c r="AH54" s="180">
        <v>0.13129322572142238</v>
      </c>
      <c r="AI54" s="180">
        <v>0.12535836930153429</v>
      </c>
      <c r="AJ54" s="180">
        <v>0.12686756140795136</v>
      </c>
      <c r="AK54" s="180">
        <v>0.1318235473456274</v>
      </c>
      <c r="AL54" s="180">
        <v>0.12876446920895765</v>
      </c>
      <c r="AM54" s="180">
        <v>0.12926098339677336</v>
      </c>
      <c r="AN54" s="180">
        <v>0.12729103111653448</v>
      </c>
      <c r="AO54" s="180">
        <v>0.13106101740435197</v>
      </c>
      <c r="AP54" s="180">
        <v>0.13554683981426122</v>
      </c>
      <c r="AQ54" s="180">
        <v>0.13372186636490435</v>
      </c>
      <c r="AR54" s="180">
        <v>0.13215802591970272</v>
      </c>
      <c r="AS54" s="180">
        <v>0.12674579528193117</v>
      </c>
      <c r="AT54" s="180">
        <v>0.12846671074073918</v>
      </c>
      <c r="AU54" s="180">
        <v>0.13394372800984852</v>
      </c>
      <c r="AV54" s="180">
        <v>0.13185753352058932</v>
      </c>
      <c r="AW54" s="180">
        <v>0.13365422254072457</v>
      </c>
      <c r="AX54" s="180">
        <v>0.12919443444183837</v>
      </c>
      <c r="AY54" s="180">
        <v>0.12615386379697244</v>
      </c>
      <c r="AZ54" s="180">
        <v>0.12843736804745268</v>
      </c>
      <c r="BA54" s="180">
        <v>0.12527297025618378</v>
      </c>
      <c r="BB54" s="180">
        <v>0.12687726067240299</v>
      </c>
      <c r="BC54" s="180">
        <v>0.12771155862940636</v>
      </c>
      <c r="BD54" s="180">
        <v>0.12251906735671607</v>
      </c>
      <c r="BE54" s="180">
        <v>0.12222003319952668</v>
      </c>
      <c r="BF54" s="180">
        <v>0.1185661789796216</v>
      </c>
      <c r="BG54" s="180">
        <v>0.11342976907310461</v>
      </c>
      <c r="BH54" s="180">
        <v>0.10919994503409196</v>
      </c>
      <c r="BI54" s="180">
        <v>0.10779474021002065</v>
      </c>
      <c r="BJ54" s="180">
        <v>0.10655835048706382</v>
      </c>
      <c r="BK54" s="180">
        <v>0.10732887487575495</v>
      </c>
      <c r="BL54" s="180">
        <v>0.10601580629036714</v>
      </c>
      <c r="BM54" s="180">
        <v>0.10792848722004256</v>
      </c>
      <c r="BN54" s="180">
        <v>0.10813308268060981</v>
      </c>
      <c r="BO54" s="180">
        <v>0.11334790567049693</v>
      </c>
      <c r="BP54" s="180">
        <v>0.11919790388439305</v>
      </c>
      <c r="BQ54" s="180">
        <v>0.11987859015681195</v>
      </c>
      <c r="BR54" s="180">
        <v>0.12023475944243817</v>
      </c>
      <c r="BS54" s="180">
        <v>0.12296812717704604</v>
      </c>
      <c r="BT54" s="180">
        <v>0.12307243849137842</v>
      </c>
      <c r="BU54" s="180">
        <v>0.12161944384766894</v>
      </c>
      <c r="BV54" s="180">
        <v>0.12239576550913413</v>
      </c>
      <c r="BW54" s="180">
        <v>0.12078702720354434</v>
      </c>
      <c r="BX54" s="118">
        <v>0.10030823095507956</v>
      </c>
      <c r="BY54" s="118">
        <v>0.10830255263731609</v>
      </c>
      <c r="BZ54" s="118">
        <v>0.1021664087055025</v>
      </c>
      <c r="CA54" s="118">
        <v>0.10783134549730569</v>
      </c>
      <c r="CB54" s="118">
        <v>0.11283956518984567</v>
      </c>
      <c r="CC54" s="118">
        <v>0.11349915502514742</v>
      </c>
      <c r="CD54" s="118">
        <v>0.11534320127265608</v>
      </c>
      <c r="CE54" s="118">
        <v>0.11453285554267366</v>
      </c>
      <c r="CF54" s="118">
        <v>0.11471936618702516</v>
      </c>
      <c r="CG54" s="118">
        <v>0.11689801648352141</v>
      </c>
      <c r="CH54" s="119">
        <v>0.11826228377206459</v>
      </c>
    </row>
    <row r="55" spans="1:86" x14ac:dyDescent="0.25">
      <c r="B55" s="72" t="s">
        <v>364</v>
      </c>
      <c r="S55" s="180">
        <v>1.8239785216880612E-2</v>
      </c>
      <c r="T55" s="180">
        <v>1.7299349240780911E-2</v>
      </c>
      <c r="U55" s="180">
        <v>1.7056253034611918E-2</v>
      </c>
      <c r="V55" s="180">
        <v>1.8600725271976992E-2</v>
      </c>
      <c r="W55" s="180">
        <v>2.1131930747315363E-2</v>
      </c>
      <c r="X55" s="180">
        <v>2.2161938717511497E-2</v>
      </c>
      <c r="Y55" s="180">
        <v>2.3065614740040184E-2</v>
      </c>
      <c r="Z55" s="180">
        <v>2.4734579275247869E-2</v>
      </c>
      <c r="AA55" s="180">
        <v>2.6996930825529238E-2</v>
      </c>
      <c r="AB55" s="180">
        <v>2.9725357808488936E-2</v>
      </c>
      <c r="AC55" s="180">
        <v>2.9208262133884944E-2</v>
      </c>
      <c r="AD55" s="180">
        <v>2.7524775031324753E-2</v>
      </c>
      <c r="AE55" s="180">
        <v>2.9414070154810894E-2</v>
      </c>
      <c r="AF55" s="180">
        <v>3.2462733112954528E-2</v>
      </c>
      <c r="AG55" s="180">
        <v>3.5753672541783625E-2</v>
      </c>
      <c r="AH55" s="180">
        <v>3.3789805319509474E-2</v>
      </c>
      <c r="AI55" s="180">
        <v>3.0874893670646799E-2</v>
      </c>
      <c r="AJ55" s="180">
        <v>3.3443647889906655E-2</v>
      </c>
      <c r="AK55" s="180">
        <v>4.5788025421940104E-2</v>
      </c>
      <c r="AL55" s="180">
        <v>5.5981784883433153E-2</v>
      </c>
      <c r="AM55" s="180">
        <v>6.1692445303369606E-2</v>
      </c>
      <c r="AN55" s="180">
        <v>6.5790115924344097E-2</v>
      </c>
      <c r="AO55" s="180">
        <v>7.1415643482271612E-2</v>
      </c>
      <c r="AP55" s="180">
        <v>7.3624979744190078E-2</v>
      </c>
      <c r="AQ55" s="180">
        <v>7.0537066764914863E-2</v>
      </c>
      <c r="AR55" s="180">
        <v>6.7271392942896441E-2</v>
      </c>
      <c r="AS55" s="180">
        <v>6.4970775063596928E-2</v>
      </c>
      <c r="AT55" s="180">
        <v>7.0733989110616111E-2</v>
      </c>
      <c r="AU55" s="180">
        <v>7.7114390201271102E-2</v>
      </c>
      <c r="AV55" s="180">
        <v>9.018840779408907E-2</v>
      </c>
      <c r="AW55" s="180">
        <v>9.7454772858644692E-2</v>
      </c>
      <c r="AX55" s="180">
        <v>9.8423065514366442E-2</v>
      </c>
      <c r="AY55" s="180">
        <v>9.8831790705314976E-2</v>
      </c>
      <c r="AZ55" s="180">
        <v>9.8821351124014842E-2</v>
      </c>
      <c r="BA55" s="180">
        <v>9.192290008890025E-2</v>
      </c>
      <c r="BB55" s="180">
        <v>8.7969189286308175E-2</v>
      </c>
      <c r="BC55" s="180">
        <v>8.369834775440585E-2</v>
      </c>
      <c r="BD55" s="180">
        <v>7.6045318337365886E-2</v>
      </c>
      <c r="BE55" s="180">
        <v>7.3958575534821783E-2</v>
      </c>
      <c r="BF55" s="180">
        <v>7.1323976054372101E-2</v>
      </c>
      <c r="BG55" s="180">
        <v>6.7462077756445249E-2</v>
      </c>
      <c r="BH55" s="180">
        <v>6.5487996396331141E-2</v>
      </c>
      <c r="BI55" s="180">
        <v>6.3204355918672822E-2</v>
      </c>
      <c r="BJ55" s="180">
        <v>6.274451762522909E-2</v>
      </c>
      <c r="BK55" s="180">
        <v>6.1609331672604947E-2</v>
      </c>
      <c r="BL55" s="180">
        <v>5.9764167330230863E-2</v>
      </c>
      <c r="BM55" s="180">
        <v>6.476670502261489E-2</v>
      </c>
      <c r="BN55" s="180">
        <v>6.5630354710125682E-2</v>
      </c>
      <c r="BO55" s="180">
        <v>6.6987815626209507E-2</v>
      </c>
      <c r="BP55" s="180">
        <v>6.8546760122209796E-2</v>
      </c>
      <c r="BQ55" s="180">
        <v>6.0384935881856332E-2</v>
      </c>
      <c r="BR55" s="180">
        <v>5.8310385669151789E-2</v>
      </c>
      <c r="BS55" s="180">
        <v>5.7211002614829067E-2</v>
      </c>
      <c r="BT55" s="180">
        <v>5.5374569269561504E-2</v>
      </c>
      <c r="BU55" s="180">
        <v>5.4314406480360733E-2</v>
      </c>
      <c r="BV55" s="180">
        <v>5.5812470996456184E-2</v>
      </c>
      <c r="BW55" s="180">
        <v>6.0272760284763888E-2</v>
      </c>
      <c r="BX55" s="118">
        <v>6.4676688892911796E-2</v>
      </c>
      <c r="BY55" s="118">
        <v>6.8617730885299863E-2</v>
      </c>
      <c r="BZ55" s="118">
        <v>6.2233554539380641E-2</v>
      </c>
      <c r="CA55" s="118">
        <v>6.7124379132999568E-2</v>
      </c>
      <c r="CB55" s="118">
        <v>7.4294510320097845E-2</v>
      </c>
      <c r="CC55" s="118">
        <v>7.3298386672313226E-2</v>
      </c>
      <c r="CD55" s="118">
        <v>7.4919849335982905E-2</v>
      </c>
      <c r="CE55" s="118">
        <v>7.2876545616557514E-2</v>
      </c>
      <c r="CF55" s="118">
        <v>7.1878230899062007E-2</v>
      </c>
      <c r="CG55" s="118">
        <v>7.2031307029209402E-2</v>
      </c>
      <c r="CH55" s="119">
        <v>7.1552294514541759E-2</v>
      </c>
    </row>
    <row r="56" spans="1:86" x14ac:dyDescent="0.25">
      <c r="B56" s="72" t="s">
        <v>365</v>
      </c>
      <c r="S56" s="180">
        <v>3.0153536370500885E-2</v>
      </c>
      <c r="T56" s="180">
        <v>2.8687635574837313E-2</v>
      </c>
      <c r="U56" s="180">
        <v>2.8091836026912679E-2</v>
      </c>
      <c r="V56" s="180">
        <v>2.5403276228585722E-2</v>
      </c>
      <c r="W56" s="180">
        <v>2.3378259916721451E-2</v>
      </c>
      <c r="X56" s="180">
        <v>2.967498579031674E-2</v>
      </c>
      <c r="Y56" s="180">
        <v>3.051403930024011E-2</v>
      </c>
      <c r="Z56" s="180">
        <v>2.4177415109239268E-2</v>
      </c>
      <c r="AA56" s="180">
        <v>2.3337530495002756E-2</v>
      </c>
      <c r="AB56" s="180">
        <v>2.5041319407813761E-2</v>
      </c>
      <c r="AC56" s="180">
        <v>2.0328566717630486E-2</v>
      </c>
      <c r="AD56" s="180">
        <v>1.7660325777423394E-2</v>
      </c>
      <c r="AE56" s="180">
        <v>1.9640852974186308E-2</v>
      </c>
      <c r="AF56" s="180">
        <v>1.9194785754381587E-2</v>
      </c>
      <c r="AG56" s="180">
        <v>2.5298149124431842E-2</v>
      </c>
      <c r="AH56" s="180">
        <v>3.4153811394645343E-2</v>
      </c>
      <c r="AI56" s="180">
        <v>4.0957121703790053E-2</v>
      </c>
      <c r="AJ56" s="180">
        <v>3.753949057378124E-2</v>
      </c>
      <c r="AK56" s="180">
        <v>3.8915111670484129E-2</v>
      </c>
      <c r="AL56" s="180">
        <v>3.8898466281528203E-2</v>
      </c>
      <c r="AM56" s="180">
        <v>3.9729307992139092E-2</v>
      </c>
      <c r="AN56" s="180">
        <v>4.0299328859060408E-2</v>
      </c>
      <c r="AO56" s="180">
        <v>4.1383123441869701E-2</v>
      </c>
      <c r="AP56" s="180">
        <v>4.181950257318634E-2</v>
      </c>
      <c r="AQ56" s="180">
        <v>4.1540924761177926E-2</v>
      </c>
      <c r="AR56" s="180">
        <v>4.0770743122852088E-2</v>
      </c>
      <c r="AS56" s="180">
        <v>3.8487166230486265E-2</v>
      </c>
      <c r="AT56" s="180">
        <v>3.8625801505333276E-2</v>
      </c>
      <c r="AU56" s="180">
        <v>4.0865952478215319E-2</v>
      </c>
      <c r="AV56" s="180">
        <v>4.38485664317134E-2</v>
      </c>
      <c r="AW56" s="180">
        <v>4.755728140243181E-2</v>
      </c>
      <c r="AX56" s="180">
        <v>4.7684499420930206E-2</v>
      </c>
      <c r="AY56" s="180">
        <v>4.9970702361302882E-2</v>
      </c>
      <c r="AZ56" s="180">
        <v>5.3685428173639659E-2</v>
      </c>
      <c r="BA56" s="180">
        <v>5.4000430001220207E-2</v>
      </c>
      <c r="BB56" s="180">
        <v>5.4490468960163789E-2</v>
      </c>
      <c r="BC56" s="180">
        <v>5.8395643551950267E-2</v>
      </c>
      <c r="BD56" s="180">
        <v>6.1290582905376464E-2</v>
      </c>
      <c r="BE56" s="180">
        <v>5.9072851379790944E-2</v>
      </c>
      <c r="BF56" s="180">
        <v>5.3711404557783421E-2</v>
      </c>
      <c r="BG56" s="180">
        <v>3.3087249089351449E-2</v>
      </c>
      <c r="BH56" s="180">
        <v>3.3009441589374758E-2</v>
      </c>
      <c r="BI56" s="180">
        <v>3.3887040206014865E-2</v>
      </c>
      <c r="BJ56" s="180">
        <v>3.1911727412370236E-2</v>
      </c>
      <c r="BK56" s="180">
        <v>3.2056249424143007E-2</v>
      </c>
      <c r="BL56" s="180">
        <v>3.2268336564972071E-2</v>
      </c>
      <c r="BM56" s="180">
        <v>3.2715365106694004E-2</v>
      </c>
      <c r="BN56" s="180">
        <v>3.2776135637022134E-2</v>
      </c>
      <c r="BO56" s="180">
        <v>3.3008883367444244E-2</v>
      </c>
      <c r="BP56" s="180">
        <v>3.4466474127863883E-2</v>
      </c>
      <c r="BQ56" s="180">
        <v>3.4534429767254661E-2</v>
      </c>
      <c r="BR56" s="180">
        <v>3.5641545658434901E-2</v>
      </c>
      <c r="BS56" s="180">
        <v>3.6404131260015168E-2</v>
      </c>
      <c r="BT56" s="180">
        <v>3.5905370908833417E-2</v>
      </c>
      <c r="BU56" s="180">
        <v>3.6469489032093849E-2</v>
      </c>
      <c r="BV56" s="180">
        <v>3.6563269189317175E-2</v>
      </c>
      <c r="BW56" s="180">
        <v>3.6561976751310059E-2</v>
      </c>
      <c r="BX56" s="118">
        <v>2.8369600699879687E-2</v>
      </c>
      <c r="BY56" s="118">
        <v>3.2100223227834533E-2</v>
      </c>
      <c r="BZ56" s="118">
        <v>3.647374246309576E-2</v>
      </c>
      <c r="CA56" s="118">
        <v>4.268982106160199E-2</v>
      </c>
      <c r="CB56" s="118">
        <v>3.6818613977617036E-2</v>
      </c>
      <c r="CC56" s="118">
        <v>3.9123812888863185E-2</v>
      </c>
      <c r="CD56" s="118">
        <v>4.1535125654014807E-2</v>
      </c>
      <c r="CE56" s="118">
        <v>4.2788666097251217E-2</v>
      </c>
      <c r="CF56" s="118">
        <v>4.4136514559164501E-2</v>
      </c>
      <c r="CG56" s="118">
        <v>4.5642036355721283E-2</v>
      </c>
      <c r="CH56" s="119">
        <v>4.6954551152298428E-2</v>
      </c>
    </row>
    <row r="57" spans="1:86" ht="15.6" x14ac:dyDescent="0.3">
      <c r="B57" s="123" t="s">
        <v>276</v>
      </c>
      <c r="S57" s="183">
        <f>SUM(S54:S56)</f>
        <v>0.1586206896551724</v>
      </c>
      <c r="T57" s="183">
        <f t="shared" ref="T57:CE57" si="13">SUM(T54:T56)</f>
        <v>0.15200650759219089</v>
      </c>
      <c r="U57" s="183">
        <f t="shared" si="13"/>
        <v>0.1610876049108691</v>
      </c>
      <c r="V57" s="183">
        <f t="shared" si="13"/>
        <v>0.15358884581718141</v>
      </c>
      <c r="W57" s="183">
        <f t="shared" si="13"/>
        <v>0.15283804514573746</v>
      </c>
      <c r="X57" s="183">
        <f t="shared" si="13"/>
        <v>0.16391257169431095</v>
      </c>
      <c r="Y57" s="183">
        <f t="shared" si="13"/>
        <v>0.1662223746753565</v>
      </c>
      <c r="Z57" s="183">
        <f t="shared" si="13"/>
        <v>0.159537597613407</v>
      </c>
      <c r="AA57" s="183">
        <f t="shared" si="13"/>
        <v>0.16643582277484853</v>
      </c>
      <c r="AB57" s="183">
        <f t="shared" si="13"/>
        <v>0.1722298414038049</v>
      </c>
      <c r="AC57" s="183">
        <f t="shared" si="13"/>
        <v>0.16503279671433282</v>
      </c>
      <c r="AD57" s="183">
        <f t="shared" si="13"/>
        <v>0.15723264608725368</v>
      </c>
      <c r="AE57" s="183">
        <f t="shared" si="13"/>
        <v>0.16634740705111076</v>
      </c>
      <c r="AF57" s="183">
        <f t="shared" si="13"/>
        <v>0.17330187737790806</v>
      </c>
      <c r="AG57" s="183">
        <f t="shared" si="13"/>
        <v>0.19046093783394838</v>
      </c>
      <c r="AH57" s="183">
        <f t="shared" si="13"/>
        <v>0.19923684243557721</v>
      </c>
      <c r="AI57" s="183">
        <f t="shared" si="13"/>
        <v>0.19719038467597116</v>
      </c>
      <c r="AJ57" s="183">
        <f t="shared" si="13"/>
        <v>0.19785069987163928</v>
      </c>
      <c r="AK57" s="183">
        <f t="shared" si="13"/>
        <v>0.21652668443805162</v>
      </c>
      <c r="AL57" s="183">
        <f t="shared" si="13"/>
        <v>0.22364472037391903</v>
      </c>
      <c r="AM57" s="183">
        <f t="shared" si="13"/>
        <v>0.23068273669228206</v>
      </c>
      <c r="AN57" s="183">
        <f t="shared" si="13"/>
        <v>0.23338047589993899</v>
      </c>
      <c r="AO57" s="183">
        <f t="shared" si="13"/>
        <v>0.24385978432849328</v>
      </c>
      <c r="AP57" s="183">
        <f t="shared" si="13"/>
        <v>0.25099132213163766</v>
      </c>
      <c r="AQ57" s="183">
        <f t="shared" si="13"/>
        <v>0.24579985789099715</v>
      </c>
      <c r="AR57" s="183">
        <f t="shared" si="13"/>
        <v>0.24020016198545124</v>
      </c>
      <c r="AS57" s="183">
        <f t="shared" si="13"/>
        <v>0.23020373657601434</v>
      </c>
      <c r="AT57" s="183">
        <f t="shared" si="13"/>
        <v>0.23782650135668859</v>
      </c>
      <c r="AU57" s="183">
        <f t="shared" si="13"/>
        <v>0.25192407068933498</v>
      </c>
      <c r="AV57" s="183">
        <f t="shared" si="13"/>
        <v>0.26589450774639178</v>
      </c>
      <c r="AW57" s="183">
        <f t="shared" si="13"/>
        <v>0.27866627680180106</v>
      </c>
      <c r="AX57" s="183">
        <f t="shared" si="13"/>
        <v>0.27530199937713501</v>
      </c>
      <c r="AY57" s="183">
        <f t="shared" si="13"/>
        <v>0.27495635686359032</v>
      </c>
      <c r="AZ57" s="183">
        <f t="shared" si="13"/>
        <v>0.28094414734510714</v>
      </c>
      <c r="BA57" s="183">
        <f t="shared" si="13"/>
        <v>0.27119630034630426</v>
      </c>
      <c r="BB57" s="183">
        <f t="shared" si="13"/>
        <v>0.26933691891887496</v>
      </c>
      <c r="BC57" s="183">
        <f t="shared" si="13"/>
        <v>0.2698055499357625</v>
      </c>
      <c r="BD57" s="183">
        <f t="shared" si="13"/>
        <v>0.25985496859945845</v>
      </c>
      <c r="BE57" s="183">
        <f t="shared" si="13"/>
        <v>0.25525146011413941</v>
      </c>
      <c r="BF57" s="183">
        <f t="shared" si="13"/>
        <v>0.24360155959177712</v>
      </c>
      <c r="BG57" s="183">
        <f t="shared" si="13"/>
        <v>0.2139790959189013</v>
      </c>
      <c r="BH57" s="183">
        <f t="shared" si="13"/>
        <v>0.20769738301979784</v>
      </c>
      <c r="BI57" s="183">
        <f t="shared" si="13"/>
        <v>0.20488613633470831</v>
      </c>
      <c r="BJ57" s="183">
        <f t="shared" si="13"/>
        <v>0.20121459552466314</v>
      </c>
      <c r="BK57" s="183">
        <f t="shared" si="13"/>
        <v>0.2009944559725029</v>
      </c>
      <c r="BL57" s="183">
        <f t="shared" si="13"/>
        <v>0.19804831018557006</v>
      </c>
      <c r="BM57" s="183">
        <f t="shared" si="13"/>
        <v>0.20541055734935146</v>
      </c>
      <c r="BN57" s="183">
        <f t="shared" si="13"/>
        <v>0.20653957302775763</v>
      </c>
      <c r="BO57" s="183">
        <f t="shared" si="13"/>
        <v>0.21334460466415067</v>
      </c>
      <c r="BP57" s="183">
        <f t="shared" si="13"/>
        <v>0.22221113813446672</v>
      </c>
      <c r="BQ57" s="183">
        <f t="shared" si="13"/>
        <v>0.21479795580592292</v>
      </c>
      <c r="BR57" s="183">
        <f t="shared" si="13"/>
        <v>0.21418669077002483</v>
      </c>
      <c r="BS57" s="183">
        <f t="shared" si="13"/>
        <v>0.2165832610518903</v>
      </c>
      <c r="BT57" s="183">
        <f t="shared" si="13"/>
        <v>0.21435237866977333</v>
      </c>
      <c r="BU57" s="183">
        <f t="shared" si="13"/>
        <v>0.21240333936012351</v>
      </c>
      <c r="BV57" s="183">
        <f t="shared" si="13"/>
        <v>0.21477150569490749</v>
      </c>
      <c r="BW57" s="183">
        <f t="shared" si="13"/>
        <v>0.21762176423961829</v>
      </c>
      <c r="BX57" s="159">
        <f t="shared" si="13"/>
        <v>0.19335452054787103</v>
      </c>
      <c r="BY57" s="159">
        <f t="shared" si="13"/>
        <v>0.2090205067504505</v>
      </c>
      <c r="BZ57" s="159">
        <f t="shared" si="13"/>
        <v>0.20087370570797891</v>
      </c>
      <c r="CA57" s="159">
        <f t="shared" si="13"/>
        <v>0.21764554569190725</v>
      </c>
      <c r="CB57" s="159">
        <f t="shared" si="13"/>
        <v>0.22395268948756056</v>
      </c>
      <c r="CC57" s="159">
        <f t="shared" si="13"/>
        <v>0.22592135458632384</v>
      </c>
      <c r="CD57" s="159">
        <f t="shared" si="13"/>
        <v>0.23179817626265381</v>
      </c>
      <c r="CE57" s="159">
        <f t="shared" si="13"/>
        <v>0.23019806725648237</v>
      </c>
      <c r="CF57" s="159">
        <f t="shared" ref="CF57:CG57" si="14">SUM(CF54:CF56)</f>
        <v>0.23073411164525168</v>
      </c>
      <c r="CG57" s="159">
        <f t="shared" si="14"/>
        <v>0.2345713598684521</v>
      </c>
      <c r="CH57" s="160">
        <f>SUM(CH54:CH56)</f>
        <v>0.2367691294389048</v>
      </c>
    </row>
    <row r="58" spans="1:86" ht="51" customHeight="1" x14ac:dyDescent="0.3">
      <c r="B58" s="64" t="s">
        <v>372</v>
      </c>
      <c r="CH58" s="65"/>
    </row>
    <row r="59" spans="1:86" x14ac:dyDescent="0.25">
      <c r="B59" s="72" t="s">
        <v>361</v>
      </c>
      <c r="AH59" s="180">
        <v>4.7963460138383346E-4</v>
      </c>
      <c r="AI59" s="180">
        <v>4.7456842504130649E-4</v>
      </c>
      <c r="AJ59" s="180">
        <v>4.7152261511525137E-4</v>
      </c>
      <c r="AK59" s="180">
        <v>4.8735090046983504E-4</v>
      </c>
      <c r="AL59" s="180">
        <v>5.0812497119466016E-4</v>
      </c>
      <c r="AM59" s="180">
        <v>5.1348741482453266E-4</v>
      </c>
      <c r="AN59" s="180">
        <v>5.1272047729228939E-4</v>
      </c>
      <c r="AO59" s="180">
        <v>5.4692015559045784E-4</v>
      </c>
      <c r="AP59" s="180">
        <v>5.6433539338164042E-4</v>
      </c>
      <c r="AQ59" s="180">
        <v>5.862727241410119E-4</v>
      </c>
      <c r="AR59" s="180">
        <v>6.0784380386687286E-4</v>
      </c>
      <c r="AS59" s="180">
        <v>5.9515637120019613E-4</v>
      </c>
      <c r="AT59" s="180">
        <v>6.3708548249196079E-4</v>
      </c>
      <c r="AU59" s="180">
        <v>6.9572287599467097E-4</v>
      </c>
      <c r="AV59" s="180">
        <v>8.2478058826004604E-4</v>
      </c>
      <c r="AW59" s="180">
        <v>1.0994021068989261E-3</v>
      </c>
      <c r="AX59" s="180">
        <v>1.1845868564123868E-3</v>
      </c>
      <c r="AY59" s="180">
        <v>1.3556813409701727E-3</v>
      </c>
      <c r="AZ59" s="180">
        <v>1.3504362375381456E-3</v>
      </c>
      <c r="BA59" s="180">
        <v>1.4195678145914588E-3</v>
      </c>
      <c r="BB59" s="180">
        <v>1.4897339549846567E-3</v>
      </c>
      <c r="BC59" s="180">
        <v>1.5429379824854613E-3</v>
      </c>
      <c r="BD59" s="180">
        <v>1.7117069635082247E-3</v>
      </c>
      <c r="BE59" s="180">
        <v>1.6269691505779568E-3</v>
      </c>
      <c r="BF59" s="180">
        <v>1.6846319992579446E-3</v>
      </c>
      <c r="BG59" s="180">
        <v>1.6060478082101158E-3</v>
      </c>
      <c r="BH59" s="180">
        <v>1.5752387932178812E-3</v>
      </c>
      <c r="BI59" s="180">
        <v>1.6355774145776652E-3</v>
      </c>
      <c r="BJ59" s="180">
        <v>1.6425007744175701E-3</v>
      </c>
      <c r="BK59" s="180">
        <v>1.6558582807993767E-3</v>
      </c>
      <c r="BL59" s="180">
        <v>1.6133911645701466E-3</v>
      </c>
      <c r="BM59" s="180">
        <v>1.653838038543818E-3</v>
      </c>
      <c r="BN59" s="180">
        <v>1.6423393923555025E-3</v>
      </c>
      <c r="BO59" s="180">
        <v>1.7635153618882149E-3</v>
      </c>
      <c r="BP59" s="180">
        <v>1.8543287625738399E-3</v>
      </c>
      <c r="BQ59" s="180">
        <v>1.9139059866681957E-3</v>
      </c>
      <c r="BR59" s="180">
        <v>2.1846120328663124E-3</v>
      </c>
      <c r="BS59" s="180">
        <v>2.3120148594204526E-3</v>
      </c>
      <c r="BT59" s="180">
        <v>2.3381870672137452E-3</v>
      </c>
      <c r="BU59" s="180">
        <v>2.3433604495340802E-3</v>
      </c>
      <c r="BV59" s="180">
        <v>2.4699404584754485E-3</v>
      </c>
      <c r="BW59" s="180">
        <v>2.5991163270453334E-3</v>
      </c>
      <c r="BX59" s="118">
        <v>2.0366333576743081E-3</v>
      </c>
      <c r="BY59" s="118">
        <v>2.3505857248093663E-3</v>
      </c>
      <c r="BZ59" s="118">
        <v>2.5406117487905369E-3</v>
      </c>
      <c r="CA59" s="118">
        <v>3.0592707855744694E-3</v>
      </c>
      <c r="CB59" s="118">
        <v>3.5325168744745868E-3</v>
      </c>
      <c r="CC59" s="118">
        <v>3.8896063298944445E-3</v>
      </c>
      <c r="CD59" s="118">
        <v>4.2809841353222489E-3</v>
      </c>
      <c r="CE59" s="118">
        <v>4.5461015489746048E-3</v>
      </c>
      <c r="CF59" s="118">
        <v>4.7817226658117004E-3</v>
      </c>
      <c r="CG59" s="118">
        <v>4.9938926687067052E-3</v>
      </c>
      <c r="CH59" s="119">
        <v>5.1555840149657235E-3</v>
      </c>
    </row>
    <row r="60" spans="1:86" x14ac:dyDescent="0.25">
      <c r="B60" s="72" t="s">
        <v>362</v>
      </c>
      <c r="AH60" s="180">
        <v>5.1302606593653884E-2</v>
      </c>
      <c r="AI60" s="180">
        <v>4.6564095919015489E-2</v>
      </c>
      <c r="AJ60" s="180">
        <v>5.0684457919028654E-2</v>
      </c>
      <c r="AK60" s="180">
        <v>5.9957038591668961E-2</v>
      </c>
      <c r="AL60" s="180">
        <v>6.4264960348464351E-2</v>
      </c>
      <c r="AM60" s="180">
        <v>6.9916024132914784E-2</v>
      </c>
      <c r="AN60" s="180">
        <v>7.2521744877355437E-2</v>
      </c>
      <c r="AO60" s="180">
        <v>7.5998922744866484E-2</v>
      </c>
      <c r="AP60" s="180">
        <v>7.9317252123756718E-2</v>
      </c>
      <c r="AQ60" s="180">
        <v>7.5620472735909022E-2</v>
      </c>
      <c r="AR60" s="180">
        <v>7.0164349440067456E-2</v>
      </c>
      <c r="AS60" s="180">
        <v>6.4314961219302941E-2</v>
      </c>
      <c r="AT60" s="180">
        <v>6.8719168474073E-2</v>
      </c>
      <c r="AU60" s="180">
        <v>8.0639145213692323E-2</v>
      </c>
      <c r="AV60" s="180">
        <v>8.9171649800816738E-2</v>
      </c>
      <c r="AW60" s="180">
        <v>9.5603508242473767E-2</v>
      </c>
      <c r="AX60" s="180">
        <v>9.4968207515607583E-2</v>
      </c>
      <c r="AY60" s="180">
        <v>9.512031676920607E-2</v>
      </c>
      <c r="AZ60" s="180">
        <v>9.4877231805056889E-2</v>
      </c>
      <c r="BA60" s="180">
        <v>8.7502750836370616E-2</v>
      </c>
      <c r="BB60" s="180">
        <v>8.4371563213708214E-2</v>
      </c>
      <c r="BC60" s="180">
        <v>8.0626623786258567E-2</v>
      </c>
      <c r="BD60" s="180">
        <v>7.6080959099719569E-2</v>
      </c>
      <c r="BE60" s="180">
        <v>7.2649671655894824E-2</v>
      </c>
      <c r="BF60" s="180">
        <v>7.0158359161566028E-2</v>
      </c>
      <c r="BG60" s="180">
        <v>6.6645518612367546E-2</v>
      </c>
      <c r="BH60" s="180">
        <v>6.3511604084303633E-2</v>
      </c>
      <c r="BI60" s="180">
        <v>6.1935459860916989E-2</v>
      </c>
      <c r="BJ60" s="180">
        <v>6.1284938516711844E-2</v>
      </c>
      <c r="BK60" s="180">
        <v>6.0920331765119573E-2</v>
      </c>
      <c r="BL60" s="180">
        <v>5.9436931008631115E-2</v>
      </c>
      <c r="BM60" s="180">
        <v>6.5139802342364522E-2</v>
      </c>
      <c r="BN60" s="180">
        <v>6.5443753499727392E-2</v>
      </c>
      <c r="BO60" s="180">
        <v>6.7595210849819176E-2</v>
      </c>
      <c r="BP60" s="180">
        <v>6.9766053955004723E-2</v>
      </c>
      <c r="BQ60" s="180">
        <v>6.7896734582685608E-2</v>
      </c>
      <c r="BR60" s="180">
        <v>6.6692445695259478E-2</v>
      </c>
      <c r="BS60" s="180">
        <v>6.7738001144008936E-2</v>
      </c>
      <c r="BT60" s="180">
        <v>6.6842313691198169E-2</v>
      </c>
      <c r="BU60" s="180">
        <v>6.7691619099913211E-2</v>
      </c>
      <c r="BV60" s="180">
        <v>7.0212729768451304E-2</v>
      </c>
      <c r="BW60" s="180">
        <v>7.5055024021898009E-2</v>
      </c>
      <c r="BX60" s="118">
        <v>7.7230469341208793E-2</v>
      </c>
      <c r="BY60" s="118">
        <v>8.2863433772921852E-2</v>
      </c>
      <c r="BZ60" s="118">
        <v>8.0230003425797003E-2</v>
      </c>
      <c r="CA60" s="118">
        <v>8.8479935607709184E-2</v>
      </c>
      <c r="CB60" s="118">
        <v>9.2733471577774063E-2</v>
      </c>
      <c r="CC60" s="118">
        <v>9.2167257093003524E-2</v>
      </c>
      <c r="CD60" s="118">
        <v>9.5896606983997976E-2</v>
      </c>
      <c r="CE60" s="118">
        <v>9.5299717010247767E-2</v>
      </c>
      <c r="CF60" s="118">
        <v>9.538691988211162E-2</v>
      </c>
      <c r="CG60" s="118">
        <v>9.6286094025825608E-2</v>
      </c>
      <c r="CH60" s="119">
        <v>9.6584431601654211E-2</v>
      </c>
    </row>
    <row r="61" spans="1:86" x14ac:dyDescent="0.25">
      <c r="B61" s="72" t="s">
        <v>348</v>
      </c>
      <c r="AH61" s="180">
        <v>0.11183841095578198</v>
      </c>
      <c r="AI61" s="180">
        <v>0.10823873233531689</v>
      </c>
      <c r="AJ61" s="180">
        <v>0.10752386293426938</v>
      </c>
      <c r="AK61" s="180">
        <v>0.11329835383772879</v>
      </c>
      <c r="AL61" s="180">
        <v>0.1148296143801734</v>
      </c>
      <c r="AM61" s="180">
        <v>0.11488350422304085</v>
      </c>
      <c r="AN61" s="180">
        <v>0.11371531745346694</v>
      </c>
      <c r="AO61" s="180">
        <v>0.11877839584034434</v>
      </c>
      <c r="AP61" s="180">
        <v>0.12196732056302065</v>
      </c>
      <c r="AQ61" s="180">
        <v>0.12115166064011056</v>
      </c>
      <c r="AR61" s="180">
        <v>0.12239529776674453</v>
      </c>
      <c r="AS61" s="180">
        <v>0.11942099914265825</v>
      </c>
      <c r="AT61" s="180">
        <v>0.1216201793638043</v>
      </c>
      <c r="AU61" s="180">
        <v>0.12450958268816041</v>
      </c>
      <c r="AV61" s="180">
        <v>0.12549716722808243</v>
      </c>
      <c r="AW61" s="180">
        <v>0.12854515681407902</v>
      </c>
      <c r="AX61" s="180">
        <v>0.12708464750712337</v>
      </c>
      <c r="AY61" s="180">
        <v>0.12710818823750616</v>
      </c>
      <c r="AZ61" s="180">
        <v>0.13205109539379864</v>
      </c>
      <c r="BA61" s="180">
        <v>0.1315979199166534</v>
      </c>
      <c r="BB61" s="180">
        <v>0.1336852025954314</v>
      </c>
      <c r="BC61" s="180">
        <v>0.13780963715509648</v>
      </c>
      <c r="BD61" s="180">
        <v>0.13654967902316992</v>
      </c>
      <c r="BE61" s="180">
        <v>0.13734170712042398</v>
      </c>
      <c r="BF61" s="180">
        <v>0.13453469572917284</v>
      </c>
      <c r="BG61" s="180">
        <v>0.12964516698745152</v>
      </c>
      <c r="BH61" s="180">
        <v>0.12875066214617936</v>
      </c>
      <c r="BI61" s="180">
        <v>0.12930875303143091</v>
      </c>
      <c r="BJ61" s="180">
        <v>0.12733057796549241</v>
      </c>
      <c r="BK61" s="180">
        <v>0.12842932142759106</v>
      </c>
      <c r="BL61" s="180">
        <v>0.12792720897924284</v>
      </c>
      <c r="BM61" s="180">
        <v>0.13012367519577706</v>
      </c>
      <c r="BN61" s="180">
        <v>0.13119515438660853</v>
      </c>
      <c r="BO61" s="180">
        <v>0.13599587162739221</v>
      </c>
      <c r="BP61" s="180">
        <v>0.14285650824423771</v>
      </c>
      <c r="BQ61" s="180">
        <v>0.14396905753648342</v>
      </c>
      <c r="BR61" s="180">
        <v>0.14437922178561347</v>
      </c>
      <c r="BS61" s="180">
        <v>0.14564876510343122</v>
      </c>
      <c r="BT61" s="180">
        <v>0.14432553476359988</v>
      </c>
      <c r="BU61" s="180">
        <v>0.14153690944581507</v>
      </c>
      <c r="BV61" s="180">
        <v>0.14150394233845437</v>
      </c>
      <c r="BW61" s="180">
        <v>0.13966169971650677</v>
      </c>
      <c r="BX61" s="118">
        <v>0.11407499482454055</v>
      </c>
      <c r="BY61" s="118">
        <v>0.12379990681060123</v>
      </c>
      <c r="BZ61" s="118">
        <v>0.1180997127382742</v>
      </c>
      <c r="CA61" s="118">
        <v>0.12610450125891379</v>
      </c>
      <c r="CB61" s="118">
        <v>0.12768567624939681</v>
      </c>
      <c r="CC61" s="118">
        <v>0.1298644911634258</v>
      </c>
      <c r="CD61" s="118">
        <v>0.13162058514333361</v>
      </c>
      <c r="CE61" s="118">
        <v>0.13035224869726003</v>
      </c>
      <c r="CF61" s="118">
        <v>0.13056546909732825</v>
      </c>
      <c r="CG61" s="118">
        <v>0.13329137317391967</v>
      </c>
      <c r="CH61" s="119">
        <v>0.13502911382228491</v>
      </c>
    </row>
    <row r="62" spans="1:86" ht="15.6" x14ac:dyDescent="0.3">
      <c r="B62" s="123" t="s">
        <v>276</v>
      </c>
      <c r="AH62" s="183">
        <f>SUM(AH59:AH61)</f>
        <v>0.1636206521508197</v>
      </c>
      <c r="AI62" s="183">
        <f t="shared" ref="AI62:CG62" si="15">SUM(AI59:AI61)</f>
        <v>0.15527739667937368</v>
      </c>
      <c r="AJ62" s="183">
        <f t="shared" si="15"/>
        <v>0.1586798434684133</v>
      </c>
      <c r="AK62" s="183">
        <f t="shared" si="15"/>
        <v>0.17374274332986758</v>
      </c>
      <c r="AL62" s="183">
        <f t="shared" si="15"/>
        <v>0.17960269969983242</v>
      </c>
      <c r="AM62" s="183">
        <f t="shared" si="15"/>
        <v>0.18531301577078016</v>
      </c>
      <c r="AN62" s="183">
        <f t="shared" si="15"/>
        <v>0.18674978280811466</v>
      </c>
      <c r="AO62" s="183">
        <f t="shared" si="15"/>
        <v>0.19532423874080129</v>
      </c>
      <c r="AP62" s="183">
        <f t="shared" si="15"/>
        <v>0.20184890808015901</v>
      </c>
      <c r="AQ62" s="183">
        <f t="shared" si="15"/>
        <v>0.19735840610016059</v>
      </c>
      <c r="AR62" s="183">
        <f t="shared" si="15"/>
        <v>0.19316749101067887</v>
      </c>
      <c r="AS62" s="183">
        <f t="shared" si="15"/>
        <v>0.18433111673316138</v>
      </c>
      <c r="AT62" s="183">
        <f t="shared" si="15"/>
        <v>0.19097643332036926</v>
      </c>
      <c r="AU62" s="183">
        <f t="shared" si="15"/>
        <v>0.20584445077784741</v>
      </c>
      <c r="AV62" s="183">
        <f t="shared" si="15"/>
        <v>0.21549359761715922</v>
      </c>
      <c r="AW62" s="183">
        <f t="shared" si="15"/>
        <v>0.22524806716345169</v>
      </c>
      <c r="AX62" s="183">
        <f t="shared" si="15"/>
        <v>0.22323744187914335</v>
      </c>
      <c r="AY62" s="183">
        <f t="shared" si="15"/>
        <v>0.2235841863476824</v>
      </c>
      <c r="AZ62" s="183">
        <f t="shared" si="15"/>
        <v>0.22827876343639369</v>
      </c>
      <c r="BA62" s="183">
        <f t="shared" si="15"/>
        <v>0.22052023856761549</v>
      </c>
      <c r="BB62" s="183">
        <f t="shared" si="15"/>
        <v>0.21954649976412427</v>
      </c>
      <c r="BC62" s="183">
        <f t="shared" si="15"/>
        <v>0.21997919892384049</v>
      </c>
      <c r="BD62" s="183">
        <f t="shared" si="15"/>
        <v>0.21434234508639771</v>
      </c>
      <c r="BE62" s="183">
        <f t="shared" si="15"/>
        <v>0.21161834792689677</v>
      </c>
      <c r="BF62" s="183">
        <f t="shared" si="15"/>
        <v>0.2063776868899968</v>
      </c>
      <c r="BG62" s="183">
        <f t="shared" si="15"/>
        <v>0.19789673340802916</v>
      </c>
      <c r="BH62" s="183">
        <f t="shared" si="15"/>
        <v>0.1938375050237009</v>
      </c>
      <c r="BI62" s="183">
        <f t="shared" si="15"/>
        <v>0.19287979030692556</v>
      </c>
      <c r="BJ62" s="183">
        <f t="shared" si="15"/>
        <v>0.19025801725662184</v>
      </c>
      <c r="BK62" s="183">
        <f t="shared" si="15"/>
        <v>0.19100551147351003</v>
      </c>
      <c r="BL62" s="183">
        <f t="shared" si="15"/>
        <v>0.18897753115244409</v>
      </c>
      <c r="BM62" s="183">
        <f t="shared" si="15"/>
        <v>0.1969173155766854</v>
      </c>
      <c r="BN62" s="183">
        <f t="shared" si="15"/>
        <v>0.19828124727869142</v>
      </c>
      <c r="BO62" s="183">
        <f t="shared" si="15"/>
        <v>0.2053545978390996</v>
      </c>
      <c r="BP62" s="183">
        <f t="shared" si="15"/>
        <v>0.21447689096181627</v>
      </c>
      <c r="BQ62" s="183">
        <f t="shared" si="15"/>
        <v>0.21377969810583725</v>
      </c>
      <c r="BR62" s="183">
        <f t="shared" si="15"/>
        <v>0.21325627951373927</v>
      </c>
      <c r="BS62" s="183">
        <f t="shared" si="15"/>
        <v>0.21569878110686061</v>
      </c>
      <c r="BT62" s="183">
        <f t="shared" si="15"/>
        <v>0.21350603552201181</v>
      </c>
      <c r="BU62" s="183">
        <f t="shared" si="15"/>
        <v>0.21157188899526236</v>
      </c>
      <c r="BV62" s="183">
        <f t="shared" si="15"/>
        <v>0.21418661256538113</v>
      </c>
      <c r="BW62" s="183">
        <f t="shared" si="15"/>
        <v>0.21731584006545013</v>
      </c>
      <c r="BX62" s="159">
        <f t="shared" si="15"/>
        <v>0.19334209752342363</v>
      </c>
      <c r="BY62" s="159">
        <f t="shared" si="15"/>
        <v>0.20901392630833243</v>
      </c>
      <c r="BZ62" s="159">
        <f t="shared" si="15"/>
        <v>0.20087032791286175</v>
      </c>
      <c r="CA62" s="159">
        <f t="shared" si="15"/>
        <v>0.21764370765219743</v>
      </c>
      <c r="CB62" s="159">
        <f t="shared" si="15"/>
        <v>0.22395166470164546</v>
      </c>
      <c r="CC62" s="159">
        <f t="shared" si="15"/>
        <v>0.22592135458632379</v>
      </c>
      <c r="CD62" s="159">
        <f t="shared" si="15"/>
        <v>0.23179817626265384</v>
      </c>
      <c r="CE62" s="159">
        <f t="shared" si="15"/>
        <v>0.2301980672564824</v>
      </c>
      <c r="CF62" s="159">
        <f t="shared" si="15"/>
        <v>0.23073411164525157</v>
      </c>
      <c r="CG62" s="159">
        <f t="shared" si="15"/>
        <v>0.23457135986845198</v>
      </c>
      <c r="CH62" s="160">
        <f>SUM(CH59:CH61)</f>
        <v>0.23676912943890485</v>
      </c>
    </row>
    <row r="63" spans="1:86" ht="15.6" thickBot="1" x14ac:dyDescent="0.3">
      <c r="A63" s="137"/>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8"/>
    </row>
  </sheetData>
  <hyperlinks>
    <hyperlink ref="B1" location="Notes!A1" display="Information relating to this table can be found in the 'Notes' tab" xr:uid="{8B4B7D8D-3E6E-437C-A085-6EE476D814F0}"/>
    <hyperlink ref="A1" location="Contents!A1" display="Contents page" xr:uid="{7814DB8C-5947-40E5-BDD5-037869BF0BC1}"/>
  </hyperlinks>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44663-858B-46C1-AB2B-D6529EB4EE91}">
  <dimension ref="A1:CL189"/>
  <sheetViews>
    <sheetView zoomScale="80" zoomScaleNormal="80" workbookViewId="0">
      <pane xSplit="2" ySplit="4" topLeftCell="BV5" activePane="bottomRight" state="frozen"/>
      <selection pane="topRight" activeCell="B8" sqref="B8"/>
      <selection pane="bottomLeft" activeCell="B8" sqref="B8"/>
      <selection pane="bottomRight" activeCell="B8" sqref="B8"/>
    </sheetView>
  </sheetViews>
  <sheetFormatPr defaultColWidth="9" defaultRowHeight="15" x14ac:dyDescent="0.25"/>
  <cols>
    <col min="1" max="1" width="23" style="194" bestFit="1" customWidth="1"/>
    <col min="2" max="2" width="89" style="51" customWidth="1"/>
    <col min="3" max="3" width="17.6640625" style="194" customWidth="1"/>
    <col min="4" max="70" width="12.5546875" style="66" customWidth="1"/>
    <col min="71" max="72" width="11.44140625" style="66" customWidth="1"/>
    <col min="73" max="76" width="12.5546875" style="66" customWidth="1"/>
    <col min="77" max="79" width="12.5546875" style="51" customWidth="1"/>
    <col min="80" max="80" width="13.44140625" style="51" bestFit="1" customWidth="1"/>
    <col min="81" max="81" width="11" style="51" customWidth="1"/>
    <col min="82" max="84" width="12.5546875" style="51" customWidth="1"/>
    <col min="85" max="86" width="11.5546875" style="51" customWidth="1"/>
    <col min="87" max="87" width="10.109375" style="51" bestFit="1" customWidth="1"/>
    <col min="88" max="88" width="19" style="51" bestFit="1" customWidth="1"/>
    <col min="89" max="16384" width="9" style="51"/>
  </cols>
  <sheetData>
    <row r="1" spans="1:88" s="45" customFormat="1" ht="25.5" customHeight="1" thickBot="1" x14ac:dyDescent="0.3">
      <c r="A1" s="42" t="s">
        <v>47</v>
      </c>
      <c r="B1" s="141" t="s">
        <v>224</v>
      </c>
      <c r="C1" s="142"/>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row>
    <row r="2" spans="1:88" ht="33" customHeight="1" x14ac:dyDescent="0.3">
      <c r="A2" s="17" t="s">
        <v>48</v>
      </c>
      <c r="B2" s="46" t="s">
        <v>373</v>
      </c>
      <c r="C2" s="171"/>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8" s="53" customFormat="1" ht="15.6" x14ac:dyDescent="0.3">
      <c r="A3" s="144">
        <v>2026</v>
      </c>
      <c r="B3" s="52" t="s">
        <v>374</v>
      </c>
      <c r="C3" s="187" t="s">
        <v>375</v>
      </c>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8" ht="15.6" x14ac:dyDescent="0.25">
      <c r="A4" s="57"/>
      <c r="B4" s="58"/>
      <c r="C4" s="173"/>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188"/>
    </row>
    <row r="5" spans="1:88" ht="15.6" x14ac:dyDescent="0.25">
      <c r="A5" s="189"/>
      <c r="B5" s="83" t="s">
        <v>376</v>
      </c>
      <c r="C5" s="190" t="s">
        <v>377</v>
      </c>
      <c r="D5" s="191">
        <v>0</v>
      </c>
      <c r="E5" s="191">
        <v>0</v>
      </c>
      <c r="F5" s="191">
        <v>0</v>
      </c>
      <c r="G5" s="191">
        <v>0</v>
      </c>
      <c r="H5" s="191">
        <v>0</v>
      </c>
      <c r="I5" s="191">
        <v>0</v>
      </c>
      <c r="J5" s="191">
        <v>0</v>
      </c>
      <c r="K5" s="191">
        <v>0</v>
      </c>
      <c r="L5" s="191">
        <v>0</v>
      </c>
      <c r="M5" s="191">
        <v>0</v>
      </c>
      <c r="N5" s="191">
        <v>0</v>
      </c>
      <c r="O5" s="191">
        <v>0</v>
      </c>
      <c r="P5" s="191">
        <v>0</v>
      </c>
      <c r="Q5" s="191">
        <v>0</v>
      </c>
      <c r="R5" s="191">
        <v>0</v>
      </c>
      <c r="S5" s="191">
        <v>0</v>
      </c>
      <c r="T5" s="191">
        <v>0</v>
      </c>
      <c r="U5" s="191">
        <v>0</v>
      </c>
      <c r="V5" s="191">
        <v>0</v>
      </c>
      <c r="W5" s="191">
        <v>0</v>
      </c>
      <c r="X5" s="191">
        <v>0</v>
      </c>
      <c r="Y5" s="191">
        <v>0</v>
      </c>
      <c r="Z5" s="191">
        <v>0</v>
      </c>
      <c r="AA5" s="191">
        <v>0</v>
      </c>
      <c r="AB5" s="191">
        <v>0</v>
      </c>
      <c r="AC5" s="191">
        <v>0</v>
      </c>
      <c r="AD5" s="191">
        <v>0</v>
      </c>
      <c r="AE5" s="191">
        <v>0</v>
      </c>
      <c r="AF5" s="191">
        <v>0</v>
      </c>
      <c r="AG5" s="191">
        <v>0</v>
      </c>
      <c r="AH5" s="191">
        <v>0</v>
      </c>
      <c r="AI5" s="191">
        <v>0</v>
      </c>
      <c r="AJ5" s="191">
        <v>0</v>
      </c>
      <c r="AK5" s="191">
        <v>0</v>
      </c>
      <c r="AL5" s="191">
        <v>0</v>
      </c>
      <c r="AM5" s="191">
        <v>0</v>
      </c>
      <c r="AN5" s="191">
        <v>0</v>
      </c>
      <c r="AO5" s="191">
        <v>0</v>
      </c>
      <c r="AP5" s="191">
        <v>0</v>
      </c>
      <c r="AQ5" s="191">
        <v>0</v>
      </c>
      <c r="AR5" s="191">
        <v>0</v>
      </c>
      <c r="AS5" s="191">
        <v>0</v>
      </c>
      <c r="AT5" s="191">
        <v>0</v>
      </c>
      <c r="AU5" s="191">
        <v>0</v>
      </c>
      <c r="AV5" s="191">
        <v>0</v>
      </c>
      <c r="AW5" s="191">
        <v>0</v>
      </c>
      <c r="AX5" s="191">
        <v>0</v>
      </c>
      <c r="AY5" s="191">
        <v>0</v>
      </c>
      <c r="AZ5" s="191">
        <v>0</v>
      </c>
      <c r="BA5" s="191">
        <v>0</v>
      </c>
      <c r="BB5" s="191">
        <v>0</v>
      </c>
      <c r="BC5" s="191">
        <v>0</v>
      </c>
      <c r="BD5" s="191">
        <v>0</v>
      </c>
      <c r="BE5" s="191">
        <v>0</v>
      </c>
      <c r="BF5" s="191">
        <v>0</v>
      </c>
      <c r="BG5" s="191">
        <v>0</v>
      </c>
      <c r="BH5" s="191">
        <v>0</v>
      </c>
      <c r="BI5" s="191">
        <v>0</v>
      </c>
      <c r="BJ5" s="191">
        <v>0</v>
      </c>
      <c r="BK5" s="191">
        <v>0</v>
      </c>
      <c r="BL5" s="191">
        <v>0</v>
      </c>
      <c r="BM5" s="191">
        <v>93.921000000000006</v>
      </c>
      <c r="BN5" s="191">
        <v>102.098</v>
      </c>
      <c r="BO5" s="191">
        <v>89.876000000000005</v>
      </c>
      <c r="BP5" s="191">
        <v>92.341999999999999</v>
      </c>
      <c r="BQ5" s="191">
        <v>104.479</v>
      </c>
      <c r="BR5" s="191">
        <v>93.626999999999995</v>
      </c>
      <c r="BS5" s="191">
        <v>93.218000000000004</v>
      </c>
      <c r="BT5" s="191">
        <v>99.73</v>
      </c>
      <c r="BU5" s="191">
        <v>106.14100000000001</v>
      </c>
      <c r="BV5" s="191">
        <v>123.02200000000001</v>
      </c>
      <c r="BW5" s="191">
        <v>145.50171044000001</v>
      </c>
      <c r="BX5" s="191">
        <v>104.46299999999999</v>
      </c>
      <c r="BY5" s="191">
        <v>146.46700000000001</v>
      </c>
      <c r="BZ5" s="191">
        <v>177.26599999999999</v>
      </c>
      <c r="CA5" s="191">
        <v>248.886</v>
      </c>
      <c r="CB5" s="191">
        <v>306.31900000000002</v>
      </c>
      <c r="CC5" s="191">
        <v>310.03100000000001</v>
      </c>
      <c r="CD5" s="191">
        <v>365.39</v>
      </c>
      <c r="CE5" s="191">
        <v>424.93200000000002</v>
      </c>
      <c r="CF5" s="191">
        <v>459.36799999999999</v>
      </c>
      <c r="CG5" s="191">
        <v>486.75299999999999</v>
      </c>
      <c r="CH5" s="192">
        <v>512.32000000000005</v>
      </c>
      <c r="CJ5" s="66"/>
    </row>
    <row r="6" spans="1:88" x14ac:dyDescent="0.25">
      <c r="A6" s="193"/>
      <c r="B6" s="51" t="s">
        <v>378</v>
      </c>
      <c r="C6" s="190" t="s">
        <v>377</v>
      </c>
      <c r="D6" s="191">
        <v>0</v>
      </c>
      <c r="E6" s="191">
        <v>0</v>
      </c>
      <c r="F6" s="191">
        <v>0</v>
      </c>
      <c r="G6" s="191">
        <v>0</v>
      </c>
      <c r="H6" s="191">
        <v>0</v>
      </c>
      <c r="I6" s="191">
        <v>0</v>
      </c>
      <c r="J6" s="191">
        <v>0</v>
      </c>
      <c r="K6" s="191">
        <v>0</v>
      </c>
      <c r="L6" s="191">
        <v>0</v>
      </c>
      <c r="M6" s="191">
        <v>0</v>
      </c>
      <c r="N6" s="191">
        <v>0</v>
      </c>
      <c r="O6" s="191">
        <v>0</v>
      </c>
      <c r="P6" s="191">
        <v>0</v>
      </c>
      <c r="Q6" s="191">
        <v>0</v>
      </c>
      <c r="R6" s="191">
        <v>0</v>
      </c>
      <c r="S6" s="191">
        <v>0</v>
      </c>
      <c r="T6" s="191">
        <v>0</v>
      </c>
      <c r="U6" s="191">
        <v>0</v>
      </c>
      <c r="V6" s="191">
        <v>0</v>
      </c>
      <c r="W6" s="191">
        <v>0</v>
      </c>
      <c r="X6" s="191">
        <v>0</v>
      </c>
      <c r="Y6" s="191">
        <v>0</v>
      </c>
      <c r="Z6" s="191">
        <v>0</v>
      </c>
      <c r="AA6" s="191">
        <v>0</v>
      </c>
      <c r="AB6" s="191">
        <v>0</v>
      </c>
      <c r="AC6" s="191">
        <v>0</v>
      </c>
      <c r="AD6" s="191">
        <v>0</v>
      </c>
      <c r="AE6" s="191">
        <v>0</v>
      </c>
      <c r="AF6" s="191">
        <v>0</v>
      </c>
      <c r="AG6" s="191">
        <v>0</v>
      </c>
      <c r="AH6" s="191">
        <v>0</v>
      </c>
      <c r="AI6" s="191">
        <v>0</v>
      </c>
      <c r="AJ6" s="191">
        <v>0</v>
      </c>
      <c r="AK6" s="191">
        <v>0</v>
      </c>
      <c r="AL6" s="191">
        <v>0</v>
      </c>
      <c r="AM6" s="191">
        <v>0</v>
      </c>
      <c r="AN6" s="191">
        <v>0</v>
      </c>
      <c r="AO6" s="191">
        <v>0</v>
      </c>
      <c r="AP6" s="191">
        <v>0</v>
      </c>
      <c r="AQ6" s="191">
        <v>0</v>
      </c>
      <c r="AR6" s="191">
        <v>0</v>
      </c>
      <c r="AS6" s="191">
        <v>0</v>
      </c>
      <c r="AT6" s="191">
        <v>0</v>
      </c>
      <c r="AU6" s="191">
        <v>0</v>
      </c>
      <c r="AV6" s="191">
        <v>0</v>
      </c>
      <c r="AW6" s="191">
        <v>0</v>
      </c>
      <c r="AX6" s="191">
        <v>0</v>
      </c>
      <c r="AY6" s="191">
        <v>0</v>
      </c>
      <c r="AZ6" s="191">
        <v>0</v>
      </c>
      <c r="BA6" s="191">
        <v>0</v>
      </c>
      <c r="BB6" s="191">
        <v>0</v>
      </c>
      <c r="BC6" s="191">
        <v>0</v>
      </c>
      <c r="BD6" s="191">
        <v>0</v>
      </c>
      <c r="BE6" s="191">
        <v>0</v>
      </c>
      <c r="BF6" s="191">
        <v>0</v>
      </c>
      <c r="BG6" s="191">
        <v>0</v>
      </c>
      <c r="BH6" s="191">
        <v>0</v>
      </c>
      <c r="BI6" s="191">
        <v>0</v>
      </c>
      <c r="BJ6" s="191">
        <v>0</v>
      </c>
      <c r="BK6" s="191">
        <v>0</v>
      </c>
      <c r="BL6" s="191">
        <v>0</v>
      </c>
      <c r="BM6" s="191">
        <v>0</v>
      </c>
      <c r="BN6" s="191">
        <v>0</v>
      </c>
      <c r="BO6" s="191">
        <v>0</v>
      </c>
      <c r="BP6" s="191">
        <v>0</v>
      </c>
      <c r="BQ6" s="191">
        <v>4.7691617500000003</v>
      </c>
      <c r="BR6" s="191">
        <v>6.040064700000003</v>
      </c>
      <c r="BS6" s="191">
        <v>6.9357352999999913</v>
      </c>
      <c r="BT6" s="191">
        <v>7.3484010500000174</v>
      </c>
      <c r="BU6" s="191">
        <v>8.2211221899999884</v>
      </c>
      <c r="BV6" s="191">
        <v>9.1482867099999936</v>
      </c>
      <c r="BW6" s="191">
        <v>10.039949220000002</v>
      </c>
      <c r="BX6" s="191">
        <v>10.679680190000001</v>
      </c>
      <c r="BY6" s="191">
        <v>12.88883869999999</v>
      </c>
      <c r="BZ6" s="191">
        <v>16.58689783000003</v>
      </c>
      <c r="CA6" s="191">
        <v>20.355264752545114</v>
      </c>
      <c r="CB6" s="191">
        <v>21.383050794610032</v>
      </c>
      <c r="CC6" s="191">
        <v>23.059416240748405</v>
      </c>
      <c r="CD6" s="191">
        <v>25.629734734301675</v>
      </c>
      <c r="CE6" s="191">
        <v>28.027092715540601</v>
      </c>
      <c r="CF6" s="191">
        <v>30.322857454798477</v>
      </c>
      <c r="CG6" s="191">
        <v>32.778989359582667</v>
      </c>
      <c r="CH6" s="192">
        <v>35.31960036481874</v>
      </c>
      <c r="CJ6" s="66"/>
    </row>
    <row r="7" spans="1:88" x14ac:dyDescent="0.25">
      <c r="A7" s="193"/>
      <c r="B7" s="51" t="s">
        <v>379</v>
      </c>
      <c r="C7" s="190" t="s">
        <v>377</v>
      </c>
      <c r="D7" s="191">
        <v>0</v>
      </c>
      <c r="E7" s="191">
        <v>0</v>
      </c>
      <c r="F7" s="191">
        <v>0</v>
      </c>
      <c r="G7" s="191">
        <v>0</v>
      </c>
      <c r="H7" s="191">
        <v>0</v>
      </c>
      <c r="I7" s="191">
        <v>0</v>
      </c>
      <c r="J7" s="191">
        <v>0</v>
      </c>
      <c r="K7" s="191">
        <v>0</v>
      </c>
      <c r="L7" s="191">
        <v>0</v>
      </c>
      <c r="M7" s="191">
        <v>0</v>
      </c>
      <c r="N7" s="191">
        <v>0</v>
      </c>
      <c r="O7" s="191">
        <v>0</v>
      </c>
      <c r="P7" s="191">
        <v>0</v>
      </c>
      <c r="Q7" s="191">
        <v>0</v>
      </c>
      <c r="R7" s="191">
        <v>0</v>
      </c>
      <c r="S7" s="191">
        <v>0</v>
      </c>
      <c r="T7" s="191">
        <v>0</v>
      </c>
      <c r="U7" s="191">
        <v>0</v>
      </c>
      <c r="V7" s="191">
        <v>0</v>
      </c>
      <c r="W7" s="191">
        <v>0</v>
      </c>
      <c r="X7" s="191">
        <v>0</v>
      </c>
      <c r="Y7" s="191">
        <v>0</v>
      </c>
      <c r="Z7" s="191">
        <v>0</v>
      </c>
      <c r="AA7" s="191">
        <v>6</v>
      </c>
      <c r="AB7" s="191">
        <v>23.2</v>
      </c>
      <c r="AC7" s="191">
        <v>35.799999999999997</v>
      </c>
      <c r="AD7" s="191">
        <v>62.4</v>
      </c>
      <c r="AE7" s="191">
        <v>95.9</v>
      </c>
      <c r="AF7" s="191">
        <v>127.3</v>
      </c>
      <c r="AG7" s="191">
        <v>166.7</v>
      </c>
      <c r="AH7" s="191">
        <v>168</v>
      </c>
      <c r="AI7" s="191">
        <v>201</v>
      </c>
      <c r="AJ7" s="191">
        <v>260</v>
      </c>
      <c r="AK7" s="191">
        <v>330</v>
      </c>
      <c r="AL7" s="191">
        <v>403</v>
      </c>
      <c r="AM7" s="191">
        <v>495</v>
      </c>
      <c r="AN7" s="191">
        <v>576</v>
      </c>
      <c r="AO7" s="191">
        <v>686</v>
      </c>
      <c r="AP7" s="191">
        <v>779</v>
      </c>
      <c r="AQ7" s="191">
        <v>897.38499999999999</v>
      </c>
      <c r="AR7" s="191">
        <v>1003.467</v>
      </c>
      <c r="AS7" s="191">
        <v>1158.527</v>
      </c>
      <c r="AT7" s="191">
        <v>1382.009</v>
      </c>
      <c r="AU7" s="191">
        <v>1706.221</v>
      </c>
      <c r="AV7" s="191">
        <v>1553.4739999999999</v>
      </c>
      <c r="AW7" s="191">
        <v>1795.461</v>
      </c>
      <c r="AX7" s="191">
        <v>1962.682</v>
      </c>
      <c r="AY7" s="191">
        <v>2194.1619999999998</v>
      </c>
      <c r="AZ7" s="191">
        <v>2392.893</v>
      </c>
      <c r="BA7" s="191">
        <v>2521.25</v>
      </c>
      <c r="BB7" s="191">
        <v>2679.9749999999999</v>
      </c>
      <c r="BC7" s="191">
        <v>2822.8040000000001</v>
      </c>
      <c r="BD7" s="191">
        <v>2955.1210000000001</v>
      </c>
      <c r="BE7" s="191">
        <v>3124.4597597447382</v>
      </c>
      <c r="BF7" s="191">
        <v>3250.6787885787207</v>
      </c>
      <c r="BG7" s="191">
        <v>3457.0445494205601</v>
      </c>
      <c r="BH7" s="191">
        <v>3673.5859999999998</v>
      </c>
      <c r="BI7" s="191">
        <v>3924.14037813</v>
      </c>
      <c r="BJ7" s="191">
        <v>4149.40578293</v>
      </c>
      <c r="BK7" s="191">
        <v>4444.4350972342991</v>
      </c>
      <c r="BL7" s="191">
        <v>4734.8039219600005</v>
      </c>
      <c r="BM7" s="191">
        <v>5106.2537628999999</v>
      </c>
      <c r="BN7" s="191">
        <v>5227.7472379531791</v>
      </c>
      <c r="BO7" s="191">
        <v>5339.4256940699997</v>
      </c>
      <c r="BP7" s="191">
        <v>5475.6249157700013</v>
      </c>
      <c r="BQ7" s="191">
        <v>5360.0751764300812</v>
      </c>
      <c r="BR7" s="191">
        <v>5421.7736767999995</v>
      </c>
      <c r="BS7" s="191">
        <v>5489.5433917499959</v>
      </c>
      <c r="BT7" s="191">
        <v>5482.7675999399999</v>
      </c>
      <c r="BU7" s="191">
        <v>5529.3185711499982</v>
      </c>
      <c r="BV7" s="191">
        <v>5675.5506973500005</v>
      </c>
      <c r="BW7" s="191">
        <v>5908.4831024900022</v>
      </c>
      <c r="BX7" s="191">
        <v>5345.8708522599982</v>
      </c>
      <c r="BY7" s="191">
        <v>5307.254480399999</v>
      </c>
      <c r="BZ7" s="191">
        <v>5668.0533127399995</v>
      </c>
      <c r="CA7" s="191">
        <v>6695.9440340099991</v>
      </c>
      <c r="CB7" s="191">
        <v>7766.5592604199992</v>
      </c>
      <c r="CC7" s="191">
        <v>8497.1870750746148</v>
      </c>
      <c r="CD7" s="191">
        <v>9228.3382021848938</v>
      </c>
      <c r="CE7" s="191">
        <v>9684.5795144122003</v>
      </c>
      <c r="CF7" s="191">
        <v>10098.371055564661</v>
      </c>
      <c r="CG7" s="191">
        <v>10573.403637018146</v>
      </c>
      <c r="CH7" s="192">
        <v>11068.179663000052</v>
      </c>
      <c r="CJ7" s="66"/>
    </row>
    <row r="8" spans="1:88" x14ac:dyDescent="0.25">
      <c r="A8" s="193"/>
      <c r="B8" s="51" t="s">
        <v>380</v>
      </c>
      <c r="C8" s="190" t="s">
        <v>381</v>
      </c>
      <c r="D8" s="191">
        <v>15.7</v>
      </c>
      <c r="E8" s="191">
        <v>21.3</v>
      </c>
      <c r="F8" s="191">
        <v>21.7</v>
      </c>
      <c r="G8" s="191">
        <v>24</v>
      </c>
      <c r="H8" s="191">
        <v>28</v>
      </c>
      <c r="I8" s="191">
        <v>30.5</v>
      </c>
      <c r="J8" s="191">
        <v>32</v>
      </c>
      <c r="K8" s="191">
        <v>35.700000000000003</v>
      </c>
      <c r="L8" s="191">
        <v>38.200000000000003</v>
      </c>
      <c r="M8" s="191">
        <v>43.8</v>
      </c>
      <c r="N8" s="191">
        <v>57.5</v>
      </c>
      <c r="O8" s="191">
        <v>61.5</v>
      </c>
      <c r="P8" s="191">
        <v>65.5</v>
      </c>
      <c r="Q8" s="191">
        <v>80</v>
      </c>
      <c r="R8" s="191">
        <v>84</v>
      </c>
      <c r="S8" s="191">
        <v>99</v>
      </c>
      <c r="T8" s="191">
        <v>108</v>
      </c>
      <c r="U8" s="191">
        <v>136</v>
      </c>
      <c r="V8" s="191">
        <v>141</v>
      </c>
      <c r="W8" s="191">
        <v>148</v>
      </c>
      <c r="X8" s="191">
        <v>154</v>
      </c>
      <c r="Y8" s="191">
        <v>162</v>
      </c>
      <c r="Z8" s="191">
        <v>168</v>
      </c>
      <c r="AA8" s="191">
        <v>196</v>
      </c>
      <c r="AB8" s="191">
        <v>220</v>
      </c>
      <c r="AC8" s="191">
        <v>245</v>
      </c>
      <c r="AD8" s="191">
        <v>310</v>
      </c>
      <c r="AE8" s="191">
        <v>393</v>
      </c>
      <c r="AF8" s="191">
        <v>434</v>
      </c>
      <c r="AG8" s="191">
        <v>466</v>
      </c>
      <c r="AH8" s="191">
        <v>505</v>
      </c>
      <c r="AI8" s="191">
        <v>563</v>
      </c>
      <c r="AJ8" s="191">
        <v>638</v>
      </c>
      <c r="AK8" s="191">
        <v>691</v>
      </c>
      <c r="AL8" s="191">
        <v>725</v>
      </c>
      <c r="AM8" s="191">
        <v>771</v>
      </c>
      <c r="AN8" s="191">
        <v>785</v>
      </c>
      <c r="AO8" s="191">
        <v>800</v>
      </c>
      <c r="AP8" s="191">
        <v>825</v>
      </c>
      <c r="AQ8" s="191">
        <v>839.25</v>
      </c>
      <c r="AR8" s="191">
        <v>850.16399999999999</v>
      </c>
      <c r="AS8" s="191">
        <v>852.303</v>
      </c>
      <c r="AT8" s="191">
        <v>889.38600000000008</v>
      </c>
      <c r="AU8" s="191">
        <v>1010.599</v>
      </c>
      <c r="AV8" s="191">
        <v>1010</v>
      </c>
      <c r="AW8" s="191">
        <v>1040</v>
      </c>
      <c r="AX8" s="191">
        <v>1022</v>
      </c>
      <c r="AY8" s="191">
        <v>1016.385</v>
      </c>
      <c r="AZ8" s="191">
        <v>981.24099999999999</v>
      </c>
      <c r="BA8" s="191">
        <v>987.07300000000009</v>
      </c>
      <c r="BB8" s="191">
        <v>974.40599999999995</v>
      </c>
      <c r="BC8" s="191">
        <v>1001.69</v>
      </c>
      <c r="BD8" s="191">
        <v>985.85</v>
      </c>
      <c r="BE8" s="191">
        <v>1099.2956646600001</v>
      </c>
      <c r="BF8" s="191">
        <v>1087.4146320899999</v>
      </c>
      <c r="BG8" s="191">
        <v>1006.6780681472775</v>
      </c>
      <c r="BH8" s="191">
        <v>922.80799999999999</v>
      </c>
      <c r="BI8" s="191">
        <v>874.53990901000009</v>
      </c>
      <c r="BJ8" s="191">
        <v>796.5477357499999</v>
      </c>
      <c r="BK8" s="191">
        <v>736.17217767890315</v>
      </c>
      <c r="BL8" s="191">
        <v>674.75018944999999</v>
      </c>
      <c r="BM8" s="191">
        <v>649.6405096899997</v>
      </c>
      <c r="BN8" s="191">
        <v>613.52423453000017</v>
      </c>
      <c r="BO8" s="191">
        <v>593.95801391999976</v>
      </c>
      <c r="BP8" s="191">
        <v>592.53994551999972</v>
      </c>
      <c r="BQ8" s="191">
        <v>582.23100191999993</v>
      </c>
      <c r="BR8" s="191">
        <v>570.66566029000023</v>
      </c>
      <c r="BS8" s="191">
        <v>568.92046535000077</v>
      </c>
      <c r="BT8" s="191">
        <v>557.33749349999994</v>
      </c>
      <c r="BU8" s="191">
        <v>502.5517041300003</v>
      </c>
      <c r="BV8" s="191">
        <v>463.2592920300001</v>
      </c>
      <c r="BW8" s="191">
        <v>506.29077260913101</v>
      </c>
      <c r="BX8" s="191">
        <v>497.79444589000013</v>
      </c>
      <c r="BY8" s="191">
        <v>341.42066497999991</v>
      </c>
      <c r="BZ8" s="191">
        <v>398.83164910999994</v>
      </c>
      <c r="CA8" s="191">
        <v>330.25930045000001</v>
      </c>
      <c r="CB8" s="191">
        <v>349.43869832000007</v>
      </c>
      <c r="CC8" s="191">
        <v>294.76084574215002</v>
      </c>
      <c r="CD8" s="191">
        <v>276.44483441389502</v>
      </c>
      <c r="CE8" s="191">
        <v>270.93137523639302</v>
      </c>
      <c r="CF8" s="191">
        <v>264.17213621055157</v>
      </c>
      <c r="CG8" s="191">
        <v>255.24622684691701</v>
      </c>
      <c r="CH8" s="192">
        <v>246.10637190168006</v>
      </c>
      <c r="CJ8" s="66"/>
    </row>
    <row r="9" spans="1:88" x14ac:dyDescent="0.25">
      <c r="A9" s="193"/>
      <c r="B9" s="51" t="s">
        <v>382</v>
      </c>
      <c r="C9" s="190" t="s">
        <v>377</v>
      </c>
      <c r="D9" s="191">
        <v>0</v>
      </c>
      <c r="E9" s="191">
        <v>0</v>
      </c>
      <c r="F9" s="191">
        <v>0</v>
      </c>
      <c r="G9" s="191">
        <v>0</v>
      </c>
      <c r="H9" s="191">
        <v>0</v>
      </c>
      <c r="I9" s="191">
        <v>0</v>
      </c>
      <c r="J9" s="191">
        <v>0</v>
      </c>
      <c r="K9" s="191">
        <v>0</v>
      </c>
      <c r="L9" s="191">
        <v>0</v>
      </c>
      <c r="M9" s="191">
        <v>0</v>
      </c>
      <c r="N9" s="191">
        <v>0</v>
      </c>
      <c r="O9" s="191">
        <v>0</v>
      </c>
      <c r="P9" s="191">
        <v>0</v>
      </c>
      <c r="Q9" s="191">
        <v>0</v>
      </c>
      <c r="R9" s="191">
        <v>0</v>
      </c>
      <c r="S9" s="191">
        <v>0</v>
      </c>
      <c r="T9" s="191">
        <v>0</v>
      </c>
      <c r="U9" s="191">
        <v>0</v>
      </c>
      <c r="V9" s="191">
        <v>0</v>
      </c>
      <c r="W9" s="191">
        <v>0</v>
      </c>
      <c r="X9" s="191">
        <v>0</v>
      </c>
      <c r="Y9" s="191">
        <v>0</v>
      </c>
      <c r="Z9" s="191">
        <v>0</v>
      </c>
      <c r="AA9" s="191">
        <v>0</v>
      </c>
      <c r="AB9" s="191">
        <v>0</v>
      </c>
      <c r="AC9" s="191">
        <v>0</v>
      </c>
      <c r="AD9" s="191">
        <v>0</v>
      </c>
      <c r="AE9" s="191">
        <v>0</v>
      </c>
      <c r="AF9" s="191">
        <v>1.9</v>
      </c>
      <c r="AG9" s="191">
        <v>2.9</v>
      </c>
      <c r="AH9" s="191">
        <v>4</v>
      </c>
      <c r="AI9" s="191">
        <v>4</v>
      </c>
      <c r="AJ9" s="191">
        <v>5</v>
      </c>
      <c r="AK9" s="191">
        <v>6</v>
      </c>
      <c r="AL9" s="191">
        <v>8</v>
      </c>
      <c r="AM9" s="191">
        <v>10</v>
      </c>
      <c r="AN9" s="191">
        <v>11</v>
      </c>
      <c r="AO9" s="191">
        <v>13</v>
      </c>
      <c r="AP9" s="191">
        <v>104</v>
      </c>
      <c r="AQ9" s="191">
        <v>183.72300000000001</v>
      </c>
      <c r="AR9" s="191">
        <v>173.41800000000001</v>
      </c>
      <c r="AS9" s="191">
        <v>183.63200000000001</v>
      </c>
      <c r="AT9" s="191">
        <v>208.02</v>
      </c>
      <c r="AU9" s="191">
        <v>284.64699999999999</v>
      </c>
      <c r="AV9" s="191">
        <v>345.29700000000008</v>
      </c>
      <c r="AW9" s="191">
        <v>441.75</v>
      </c>
      <c r="AX9" s="191">
        <v>526.322</v>
      </c>
      <c r="AY9" s="191">
        <v>617.35</v>
      </c>
      <c r="AZ9" s="191">
        <v>736.40099999999995</v>
      </c>
      <c r="BA9" s="191">
        <v>745.90700000000004</v>
      </c>
      <c r="BB9" s="191">
        <v>782.37199999999996</v>
      </c>
      <c r="BC9" s="191">
        <v>834.52800000000002</v>
      </c>
      <c r="BD9" s="191">
        <v>867.01099999999997</v>
      </c>
      <c r="BE9" s="191">
        <v>931.78101869</v>
      </c>
      <c r="BF9" s="191">
        <v>993.10799999999995</v>
      </c>
      <c r="BG9" s="191">
        <v>1053.6691153298639</v>
      </c>
      <c r="BH9" s="191">
        <v>1096.0409999999999</v>
      </c>
      <c r="BI9" s="191">
        <v>1149.1385723000005</v>
      </c>
      <c r="BJ9" s="191">
        <v>1181.2635561100005</v>
      </c>
      <c r="BK9" s="191">
        <v>1279.8853888127107</v>
      </c>
      <c r="BL9" s="191">
        <v>1362.9964772500002</v>
      </c>
      <c r="BM9" s="191">
        <v>1494.8980367000004</v>
      </c>
      <c r="BN9" s="191">
        <v>1572.0826307400002</v>
      </c>
      <c r="BO9" s="191">
        <v>1732.9771967700003</v>
      </c>
      <c r="BP9" s="191">
        <v>1927.2231981999998</v>
      </c>
      <c r="BQ9" s="191">
        <v>2088.2668163797011</v>
      </c>
      <c r="BR9" s="191">
        <v>2319.2115774999988</v>
      </c>
      <c r="BS9" s="191">
        <v>2545.4439678199992</v>
      </c>
      <c r="BT9" s="191">
        <v>2666.973573598962</v>
      </c>
      <c r="BU9" s="191">
        <v>2830.0153530399994</v>
      </c>
      <c r="BV9" s="191">
        <v>2885.0112320200001</v>
      </c>
      <c r="BW9" s="191">
        <v>2940.7993120999995</v>
      </c>
      <c r="BX9" s="191">
        <v>3038.5844548800005</v>
      </c>
      <c r="BY9" s="191">
        <v>3074.7655140199995</v>
      </c>
      <c r="BZ9" s="191">
        <v>3249.8153584200004</v>
      </c>
      <c r="CA9" s="191">
        <v>3737.83555217</v>
      </c>
      <c r="CB9" s="191">
        <v>4239.2964173800001</v>
      </c>
      <c r="CC9" s="191">
        <v>4580.4638137605707</v>
      </c>
      <c r="CD9" s="191">
        <v>5024.5663651705072</v>
      </c>
      <c r="CE9" s="191">
        <v>5396.1295491066994</v>
      </c>
      <c r="CF9" s="191">
        <v>5685.500220893482</v>
      </c>
      <c r="CG9" s="191">
        <v>5975.9028246671505</v>
      </c>
      <c r="CH9" s="192">
        <v>6256.4105886348252</v>
      </c>
      <c r="CJ9" s="66"/>
    </row>
    <row r="10" spans="1:88" x14ac:dyDescent="0.25">
      <c r="A10" s="193"/>
      <c r="B10" s="51" t="s">
        <v>270</v>
      </c>
      <c r="C10" s="190" t="s">
        <v>377</v>
      </c>
      <c r="D10" s="191">
        <v>59.9</v>
      </c>
      <c r="E10" s="191">
        <v>60.9</v>
      </c>
      <c r="F10" s="191">
        <v>61.9</v>
      </c>
      <c r="G10" s="191">
        <v>63.1</v>
      </c>
      <c r="H10" s="191">
        <v>87.2</v>
      </c>
      <c r="I10" s="191">
        <v>103.5</v>
      </c>
      <c r="J10" s="191">
        <v>105</v>
      </c>
      <c r="K10" s="191">
        <v>106.6</v>
      </c>
      <c r="L10" s="191">
        <v>113.8</v>
      </c>
      <c r="M10" s="191">
        <v>122.2</v>
      </c>
      <c r="N10" s="191">
        <v>125.9</v>
      </c>
      <c r="O10" s="191">
        <v>127.4</v>
      </c>
      <c r="P10" s="191">
        <v>131</v>
      </c>
      <c r="Q10" s="191">
        <v>134</v>
      </c>
      <c r="R10" s="191">
        <v>135.30000000000001</v>
      </c>
      <c r="S10" s="191">
        <v>139.80000000000001</v>
      </c>
      <c r="T10" s="191">
        <v>143.1</v>
      </c>
      <c r="U10" s="191">
        <v>146.30000000000001</v>
      </c>
      <c r="V10" s="191">
        <v>149.19999999999999</v>
      </c>
      <c r="W10" s="191">
        <v>160.19999999999999</v>
      </c>
      <c r="X10" s="191">
        <v>297.10000000000002</v>
      </c>
      <c r="Y10" s="191">
        <v>339.2</v>
      </c>
      <c r="Z10" s="191">
        <v>339</v>
      </c>
      <c r="AA10" s="191">
        <v>343.7</v>
      </c>
      <c r="AB10" s="191">
        <v>339</v>
      </c>
      <c r="AC10" s="191">
        <v>344.2</v>
      </c>
      <c r="AD10" s="191">
        <v>344.1</v>
      </c>
      <c r="AE10" s="191">
        <v>531.70000000000005</v>
      </c>
      <c r="AF10" s="191">
        <v>526.5</v>
      </c>
      <c r="AG10" s="191">
        <v>867.5</v>
      </c>
      <c r="AH10" s="191">
        <v>1776</v>
      </c>
      <c r="AI10" s="191">
        <v>2787</v>
      </c>
      <c r="AJ10" s="191">
        <v>2944</v>
      </c>
      <c r="AK10" s="191">
        <v>3372</v>
      </c>
      <c r="AL10" s="191">
        <v>3660</v>
      </c>
      <c r="AM10" s="191">
        <v>3988</v>
      </c>
      <c r="AN10" s="191">
        <v>4276</v>
      </c>
      <c r="AO10" s="191">
        <v>4468</v>
      </c>
      <c r="AP10" s="191">
        <v>4513</v>
      </c>
      <c r="AQ10" s="191">
        <v>4597.5079999999998</v>
      </c>
      <c r="AR10" s="191">
        <v>4514.5259999999998</v>
      </c>
      <c r="AS10" s="191">
        <v>4537.3530000000001</v>
      </c>
      <c r="AT10" s="191">
        <v>4590.7730000000001</v>
      </c>
      <c r="AU10" s="191">
        <v>5188.9120000000003</v>
      </c>
      <c r="AV10" s="191">
        <v>5953.1810000000005</v>
      </c>
      <c r="AW10" s="191">
        <v>6331.3990000000003</v>
      </c>
      <c r="AX10" s="191">
        <v>6403.6940000000004</v>
      </c>
      <c r="AY10" s="191">
        <v>6642.2250000000004</v>
      </c>
      <c r="AZ10" s="191">
        <v>6941.3710000000001</v>
      </c>
      <c r="BA10" s="191">
        <v>7088.2730000000001</v>
      </c>
      <c r="BB10" s="191">
        <v>7294.9489999999996</v>
      </c>
      <c r="BC10" s="191">
        <v>8283.3439999999991</v>
      </c>
      <c r="BD10" s="191">
        <v>8659.5450000000001</v>
      </c>
      <c r="BE10" s="191">
        <v>8795.2162844499999</v>
      </c>
      <c r="BF10" s="191">
        <v>8945.096379300001</v>
      </c>
      <c r="BG10" s="191">
        <v>0</v>
      </c>
      <c r="BH10" s="191">
        <v>0</v>
      </c>
      <c r="BI10" s="191">
        <v>0</v>
      </c>
      <c r="BJ10" s="191">
        <v>0</v>
      </c>
      <c r="BK10" s="191">
        <v>0</v>
      </c>
      <c r="BL10" s="191">
        <v>0</v>
      </c>
      <c r="BM10" s="191">
        <v>0</v>
      </c>
      <c r="BN10" s="191">
        <v>0</v>
      </c>
      <c r="BO10" s="191">
        <v>0</v>
      </c>
      <c r="BP10" s="191">
        <v>0</v>
      </c>
      <c r="BQ10" s="191">
        <v>0</v>
      </c>
      <c r="BR10" s="191">
        <v>0</v>
      </c>
      <c r="BS10" s="191">
        <v>0</v>
      </c>
      <c r="BT10" s="191">
        <v>0</v>
      </c>
      <c r="BU10" s="191">
        <v>0</v>
      </c>
      <c r="BV10" s="191">
        <v>0</v>
      </c>
      <c r="BW10" s="191">
        <v>0</v>
      </c>
      <c r="BX10" s="191">
        <v>0</v>
      </c>
      <c r="BY10" s="191">
        <v>0</v>
      </c>
      <c r="BZ10" s="191">
        <v>0</v>
      </c>
      <c r="CA10" s="191">
        <v>0</v>
      </c>
      <c r="CB10" s="191">
        <v>0</v>
      </c>
      <c r="CC10" s="191">
        <v>0</v>
      </c>
      <c r="CD10" s="191">
        <v>0</v>
      </c>
      <c r="CE10" s="191">
        <v>0</v>
      </c>
      <c r="CF10" s="191">
        <v>0</v>
      </c>
      <c r="CG10" s="191">
        <v>0</v>
      </c>
      <c r="CH10" s="192">
        <v>0</v>
      </c>
      <c r="CJ10" s="66"/>
    </row>
    <row r="11" spans="1:88" ht="27" customHeight="1" x14ac:dyDescent="0.25">
      <c r="A11" s="193"/>
      <c r="B11" s="51" t="s">
        <v>383</v>
      </c>
      <c r="D11" s="191">
        <f t="shared" ref="D11:BO11" si="0">SUM(D12:D13)</f>
        <v>0</v>
      </c>
      <c r="E11" s="191">
        <f t="shared" si="0"/>
        <v>0</v>
      </c>
      <c r="F11" s="191">
        <f t="shared" si="0"/>
        <v>0</v>
      </c>
      <c r="G11" s="191">
        <f t="shared" si="0"/>
        <v>0</v>
      </c>
      <c r="H11" s="191">
        <f t="shared" si="0"/>
        <v>0</v>
      </c>
      <c r="I11" s="191">
        <f t="shared" si="0"/>
        <v>0</v>
      </c>
      <c r="J11" s="191">
        <f t="shared" si="0"/>
        <v>0</v>
      </c>
      <c r="K11" s="191">
        <f t="shared" si="0"/>
        <v>0</v>
      </c>
      <c r="L11" s="191">
        <f t="shared" si="0"/>
        <v>0</v>
      </c>
      <c r="M11" s="191">
        <f t="shared" si="0"/>
        <v>0</v>
      </c>
      <c r="N11" s="191">
        <f t="shared" si="0"/>
        <v>0</v>
      </c>
      <c r="O11" s="191">
        <f t="shared" si="0"/>
        <v>0</v>
      </c>
      <c r="P11" s="191">
        <f t="shared" si="0"/>
        <v>0</v>
      </c>
      <c r="Q11" s="191">
        <f t="shared" si="0"/>
        <v>0</v>
      </c>
      <c r="R11" s="191">
        <f t="shared" si="0"/>
        <v>0</v>
      </c>
      <c r="S11" s="191">
        <f t="shared" si="0"/>
        <v>0</v>
      </c>
      <c r="T11" s="191">
        <f t="shared" si="0"/>
        <v>0</v>
      </c>
      <c r="U11" s="191">
        <f t="shared" si="0"/>
        <v>0</v>
      </c>
      <c r="V11" s="191">
        <f t="shared" si="0"/>
        <v>0</v>
      </c>
      <c r="W11" s="191">
        <f t="shared" si="0"/>
        <v>0</v>
      </c>
      <c r="X11" s="191">
        <f t="shared" si="0"/>
        <v>0</v>
      </c>
      <c r="Y11" s="191">
        <f t="shared" si="0"/>
        <v>0</v>
      </c>
      <c r="Z11" s="191">
        <f t="shared" si="0"/>
        <v>0</v>
      </c>
      <c r="AA11" s="191">
        <f t="shared" si="0"/>
        <v>0</v>
      </c>
      <c r="AB11" s="191">
        <f t="shared" si="0"/>
        <v>80.5</v>
      </c>
      <c r="AC11" s="191">
        <f t="shared" si="0"/>
        <v>79.8</v>
      </c>
      <c r="AD11" s="191">
        <f t="shared" si="0"/>
        <v>91.9</v>
      </c>
      <c r="AE11" s="191">
        <f t="shared" si="0"/>
        <v>0.1</v>
      </c>
      <c r="AF11" s="191">
        <f t="shared" si="0"/>
        <v>0</v>
      </c>
      <c r="AG11" s="191">
        <f t="shared" si="0"/>
        <v>98</v>
      </c>
      <c r="AH11" s="191">
        <f t="shared" si="0"/>
        <v>101</v>
      </c>
      <c r="AI11" s="191">
        <f t="shared" si="0"/>
        <v>101</v>
      </c>
      <c r="AJ11" s="191">
        <f t="shared" si="0"/>
        <v>103</v>
      </c>
      <c r="AK11" s="191">
        <f t="shared" si="0"/>
        <v>107</v>
      </c>
      <c r="AL11" s="191">
        <f t="shared" si="0"/>
        <v>108</v>
      </c>
      <c r="AM11" s="191">
        <f t="shared" si="0"/>
        <v>109</v>
      </c>
      <c r="AN11" s="191">
        <f t="shared" si="0"/>
        <v>111</v>
      </c>
      <c r="AO11" s="191">
        <f t="shared" si="0"/>
        <v>112</v>
      </c>
      <c r="AP11" s="191">
        <f t="shared" si="0"/>
        <v>115</v>
      </c>
      <c r="AQ11" s="191">
        <f t="shared" si="0"/>
        <v>115.869</v>
      </c>
      <c r="AR11" s="191">
        <f t="shared" si="0"/>
        <v>117.608</v>
      </c>
      <c r="AS11" s="191">
        <f t="shared" si="0"/>
        <v>120.767</v>
      </c>
      <c r="AT11" s="191">
        <f t="shared" si="0"/>
        <v>121.69999999999999</v>
      </c>
      <c r="AU11" s="191">
        <f t="shared" si="0"/>
        <v>124.99799999999999</v>
      </c>
      <c r="AV11" s="191">
        <f t="shared" si="0"/>
        <v>127.76300000000001</v>
      </c>
      <c r="AW11" s="191">
        <f t="shared" si="0"/>
        <v>136.01</v>
      </c>
      <c r="AX11" s="191">
        <f t="shared" si="0"/>
        <v>135.90600000000001</v>
      </c>
      <c r="AY11" s="191">
        <f t="shared" si="0"/>
        <v>138.93899999999999</v>
      </c>
      <c r="AZ11" s="191">
        <f t="shared" si="0"/>
        <v>144.053</v>
      </c>
      <c r="BA11" s="191">
        <f t="shared" si="0"/>
        <v>139.03800000000001</v>
      </c>
      <c r="BB11" s="191">
        <f t="shared" si="0"/>
        <v>140.483</v>
      </c>
      <c r="BC11" s="191">
        <f t="shared" si="0"/>
        <v>134.304</v>
      </c>
      <c r="BD11" s="191">
        <f t="shared" si="0"/>
        <v>135.184</v>
      </c>
      <c r="BE11" s="191">
        <f t="shared" si="0"/>
        <v>136.494</v>
      </c>
      <c r="BF11" s="191">
        <f t="shared" si="0"/>
        <v>137.20599999999999</v>
      </c>
      <c r="BG11" s="191">
        <f t="shared" si="0"/>
        <v>140.86000000000001</v>
      </c>
      <c r="BH11" s="191">
        <f t="shared" si="0"/>
        <v>142.22499999999999</v>
      </c>
      <c r="BI11" s="191">
        <f t="shared" si="0"/>
        <v>142.98906689999998</v>
      </c>
      <c r="BJ11" s="191">
        <f t="shared" si="0"/>
        <v>145.06664781979541</v>
      </c>
      <c r="BK11" s="191">
        <f t="shared" si="0"/>
        <v>147.31015170999999</v>
      </c>
      <c r="BL11" s="191">
        <f t="shared" si="0"/>
        <v>1044.2802145123819</v>
      </c>
      <c r="BM11" s="191">
        <f t="shared" si="0"/>
        <v>153.69645450000002</v>
      </c>
      <c r="BN11" s="191">
        <f t="shared" si="0"/>
        <v>154.66018952125</v>
      </c>
      <c r="BO11" s="191">
        <f t="shared" si="0"/>
        <v>155.47796661000001</v>
      </c>
      <c r="BP11" s="191">
        <f t="shared" ref="BP11:CG11" si="1">SUM(BP12:BP13)</f>
        <v>155.86012674</v>
      </c>
      <c r="BQ11" s="191">
        <f t="shared" si="1"/>
        <v>154.67662793</v>
      </c>
      <c r="BR11" s="191">
        <f t="shared" si="1"/>
        <v>157.88766478999997</v>
      </c>
      <c r="BS11" s="191">
        <f t="shared" si="1"/>
        <v>163.22263040000036</v>
      </c>
      <c r="BT11" s="191">
        <f t="shared" si="1"/>
        <v>159.51625865999998</v>
      </c>
      <c r="BU11" s="191">
        <f t="shared" si="1"/>
        <v>159.21703019767003</v>
      </c>
      <c r="BV11" s="191">
        <f t="shared" si="1"/>
        <v>158.11606062999999</v>
      </c>
      <c r="BW11" s="191">
        <f t="shared" si="1"/>
        <v>158.84593814999999</v>
      </c>
      <c r="BX11" s="191">
        <f t="shared" si="1"/>
        <v>158.51716103000001</v>
      </c>
      <c r="BY11" s="191">
        <f t="shared" si="1"/>
        <v>161.20123776</v>
      </c>
      <c r="BZ11" s="191">
        <f t="shared" si="1"/>
        <v>166.62263198999995</v>
      </c>
      <c r="CA11" s="191">
        <f t="shared" si="1"/>
        <v>173.50167181</v>
      </c>
      <c r="CB11" s="191">
        <f t="shared" si="1"/>
        <v>180.84765360999998</v>
      </c>
      <c r="CC11" s="191">
        <f t="shared" si="1"/>
        <v>185.73941490993579</v>
      </c>
      <c r="CD11" s="191">
        <f t="shared" si="1"/>
        <v>187.88848303839927</v>
      </c>
      <c r="CE11" s="191">
        <f t="shared" si="1"/>
        <v>189.65118717229021</v>
      </c>
      <c r="CF11" s="191">
        <f t="shared" si="1"/>
        <v>193.76369200976839</v>
      </c>
      <c r="CG11" s="191">
        <f t="shared" si="1"/>
        <v>197.32453145320295</v>
      </c>
      <c r="CH11" s="192">
        <f>SUM(CH12:CH13)</f>
        <v>201.04181896900656</v>
      </c>
      <c r="CJ11" s="66"/>
    </row>
    <row r="12" spans="1:88" x14ac:dyDescent="0.25">
      <c r="A12" s="193"/>
      <c r="B12" s="72" t="s">
        <v>384</v>
      </c>
      <c r="C12" s="190" t="s">
        <v>381</v>
      </c>
      <c r="D12" s="191">
        <v>0</v>
      </c>
      <c r="E12" s="191">
        <v>0</v>
      </c>
      <c r="F12" s="191">
        <v>0</v>
      </c>
      <c r="G12" s="191">
        <v>0</v>
      </c>
      <c r="H12" s="191">
        <v>0</v>
      </c>
      <c r="I12" s="191">
        <v>0</v>
      </c>
      <c r="J12" s="191">
        <v>0</v>
      </c>
      <c r="K12" s="191">
        <v>0</v>
      </c>
      <c r="L12" s="191">
        <v>0</v>
      </c>
      <c r="M12" s="191">
        <v>0</v>
      </c>
      <c r="N12" s="191">
        <v>0</v>
      </c>
      <c r="O12" s="191">
        <v>0</v>
      </c>
      <c r="P12" s="191">
        <v>0</v>
      </c>
      <c r="Q12" s="191">
        <v>0</v>
      </c>
      <c r="R12" s="191">
        <v>0</v>
      </c>
      <c r="S12" s="191">
        <v>0</v>
      </c>
      <c r="T12" s="191">
        <v>0</v>
      </c>
      <c r="U12" s="191">
        <v>0</v>
      </c>
      <c r="V12" s="191">
        <v>0</v>
      </c>
      <c r="W12" s="191">
        <v>0</v>
      </c>
      <c r="X12" s="191">
        <v>0</v>
      </c>
      <c r="Y12" s="191">
        <v>0</v>
      </c>
      <c r="Z12" s="191">
        <v>0</v>
      </c>
      <c r="AA12" s="191">
        <v>0</v>
      </c>
      <c r="AB12" s="191">
        <v>0</v>
      </c>
      <c r="AC12" s="191">
        <v>77.2</v>
      </c>
      <c r="AD12" s="191">
        <v>88.5</v>
      </c>
      <c r="AE12" s="191">
        <v>0.1</v>
      </c>
      <c r="AF12" s="191">
        <v>0</v>
      </c>
      <c r="AG12" s="191">
        <v>0</v>
      </c>
      <c r="AH12" s="191">
        <v>96</v>
      </c>
      <c r="AI12" s="191">
        <v>96</v>
      </c>
      <c r="AJ12" s="191">
        <v>98</v>
      </c>
      <c r="AK12" s="191">
        <v>101</v>
      </c>
      <c r="AL12" s="191">
        <v>102</v>
      </c>
      <c r="AM12" s="191">
        <v>103</v>
      </c>
      <c r="AN12" s="191">
        <v>105</v>
      </c>
      <c r="AO12" s="191">
        <v>105</v>
      </c>
      <c r="AP12" s="191">
        <v>107</v>
      </c>
      <c r="AQ12" s="191">
        <v>107</v>
      </c>
      <c r="AR12" s="191">
        <v>109</v>
      </c>
      <c r="AS12" s="191">
        <v>112</v>
      </c>
      <c r="AT12" s="191">
        <v>112.35899999999999</v>
      </c>
      <c r="AU12" s="191">
        <v>114.324</v>
      </c>
      <c r="AV12" s="191">
        <v>115.11</v>
      </c>
      <c r="AW12" s="191">
        <v>122.089</v>
      </c>
      <c r="AX12" s="191">
        <v>123.30500000000001</v>
      </c>
      <c r="AY12" s="191">
        <v>124.179</v>
      </c>
      <c r="AZ12" s="191">
        <v>128.614</v>
      </c>
      <c r="BA12" s="191">
        <v>123.26300000000001</v>
      </c>
      <c r="BB12" s="191">
        <v>124.417</v>
      </c>
      <c r="BC12" s="191">
        <v>118.181</v>
      </c>
      <c r="BD12" s="191">
        <v>118.962</v>
      </c>
      <c r="BE12" s="191">
        <v>120.14100000000001</v>
      </c>
      <c r="BF12" s="191">
        <v>120.018</v>
      </c>
      <c r="BG12" s="191">
        <v>122.324</v>
      </c>
      <c r="BH12" s="191">
        <v>123.015</v>
      </c>
      <c r="BI12" s="191">
        <v>123.87321689999997</v>
      </c>
      <c r="BJ12" s="191">
        <v>125.86199999999999</v>
      </c>
      <c r="BK12" s="191">
        <v>127.27833854999997</v>
      </c>
      <c r="BL12" s="191">
        <v>822.81408871238204</v>
      </c>
      <c r="BM12" s="191">
        <v>121.23222758000001</v>
      </c>
      <c r="BN12" s="191">
        <v>122.38864807125002</v>
      </c>
      <c r="BO12" s="191">
        <v>123.35264574</v>
      </c>
      <c r="BP12" s="191">
        <v>123.46082752000001</v>
      </c>
      <c r="BQ12" s="191">
        <v>122.52528203</v>
      </c>
      <c r="BR12" s="191">
        <v>124.59394418000001</v>
      </c>
      <c r="BS12" s="191">
        <v>127.56960417000036</v>
      </c>
      <c r="BT12" s="191">
        <v>126.42016188999996</v>
      </c>
      <c r="BU12" s="191">
        <v>126.05015876767001</v>
      </c>
      <c r="BV12" s="191">
        <v>125.70243364</v>
      </c>
      <c r="BW12" s="191">
        <v>124.05207192999998</v>
      </c>
      <c r="BX12" s="191">
        <v>122.74767937000001</v>
      </c>
      <c r="BY12" s="191">
        <v>124.10338623</v>
      </c>
      <c r="BZ12" s="191">
        <v>125.87573984999996</v>
      </c>
      <c r="CA12" s="191">
        <v>127.97784556000001</v>
      </c>
      <c r="CB12" s="191">
        <v>130.27787214999998</v>
      </c>
      <c r="CC12" s="191">
        <v>131.86469982202232</v>
      </c>
      <c r="CD12" s="191">
        <v>130.94367634054007</v>
      </c>
      <c r="CE12" s="191">
        <v>129.84422347186074</v>
      </c>
      <c r="CF12" s="191">
        <v>131.42072273547177</v>
      </c>
      <c r="CG12" s="191">
        <v>134.15446189082718</v>
      </c>
      <c r="CH12" s="192">
        <v>136.95146328368131</v>
      </c>
      <c r="CJ12" s="66"/>
    </row>
    <row r="13" spans="1:88" x14ac:dyDescent="0.25">
      <c r="A13" s="193"/>
      <c r="B13" s="72" t="s">
        <v>385</v>
      </c>
      <c r="C13" s="190" t="s">
        <v>377</v>
      </c>
      <c r="D13" s="191">
        <v>0</v>
      </c>
      <c r="E13" s="191">
        <v>0</v>
      </c>
      <c r="F13" s="191">
        <v>0</v>
      </c>
      <c r="G13" s="191">
        <v>0</v>
      </c>
      <c r="H13" s="191">
        <v>0</v>
      </c>
      <c r="I13" s="191">
        <v>0</v>
      </c>
      <c r="J13" s="191">
        <v>0</v>
      </c>
      <c r="K13" s="191">
        <v>0</v>
      </c>
      <c r="L13" s="191">
        <v>0</v>
      </c>
      <c r="M13" s="191">
        <v>0</v>
      </c>
      <c r="N13" s="191">
        <v>0</v>
      </c>
      <c r="O13" s="191">
        <v>0</v>
      </c>
      <c r="P13" s="191">
        <v>0</v>
      </c>
      <c r="Q13" s="191">
        <v>0</v>
      </c>
      <c r="R13" s="191">
        <v>0</v>
      </c>
      <c r="S13" s="191">
        <v>0</v>
      </c>
      <c r="T13" s="191">
        <v>0</v>
      </c>
      <c r="U13" s="191">
        <v>0</v>
      </c>
      <c r="V13" s="191">
        <v>0</v>
      </c>
      <c r="W13" s="191">
        <v>0</v>
      </c>
      <c r="X13" s="191">
        <v>0</v>
      </c>
      <c r="Y13" s="191">
        <v>0</v>
      </c>
      <c r="Z13" s="191">
        <v>0</v>
      </c>
      <c r="AA13" s="191">
        <v>0</v>
      </c>
      <c r="AB13" s="191">
        <v>80.5</v>
      </c>
      <c r="AC13" s="191">
        <v>2.6</v>
      </c>
      <c r="AD13" s="191">
        <v>3.4</v>
      </c>
      <c r="AE13" s="191">
        <v>0</v>
      </c>
      <c r="AF13" s="191">
        <v>0</v>
      </c>
      <c r="AG13" s="191">
        <v>98</v>
      </c>
      <c r="AH13" s="191">
        <v>5</v>
      </c>
      <c r="AI13" s="191">
        <v>5</v>
      </c>
      <c r="AJ13" s="191">
        <v>5</v>
      </c>
      <c r="AK13" s="191">
        <v>6</v>
      </c>
      <c r="AL13" s="191">
        <v>6</v>
      </c>
      <c r="AM13" s="191">
        <v>6</v>
      </c>
      <c r="AN13" s="191">
        <v>6</v>
      </c>
      <c r="AO13" s="191">
        <v>7</v>
      </c>
      <c r="AP13" s="191">
        <v>8</v>
      </c>
      <c r="AQ13" s="191">
        <v>8.8689999999999998</v>
      </c>
      <c r="AR13" s="191">
        <v>8.6080000000000005</v>
      </c>
      <c r="AS13" s="191">
        <v>8.7669999999999995</v>
      </c>
      <c r="AT13" s="191">
        <v>9.3409999999999993</v>
      </c>
      <c r="AU13" s="191">
        <v>10.673999999999999</v>
      </c>
      <c r="AV13" s="191">
        <v>12.653</v>
      </c>
      <c r="AW13" s="191">
        <v>13.920999999999999</v>
      </c>
      <c r="AX13" s="191">
        <v>12.601000000000001</v>
      </c>
      <c r="AY13" s="191">
        <v>14.76</v>
      </c>
      <c r="AZ13" s="191">
        <v>15.439</v>
      </c>
      <c r="BA13" s="191">
        <v>15.775</v>
      </c>
      <c r="BB13" s="191">
        <v>16.065999999999999</v>
      </c>
      <c r="BC13" s="191">
        <v>16.123000000000001</v>
      </c>
      <c r="BD13" s="191">
        <v>16.222000000000001</v>
      </c>
      <c r="BE13" s="191">
        <v>16.353000000000002</v>
      </c>
      <c r="BF13" s="191">
        <v>17.187999999999999</v>
      </c>
      <c r="BG13" s="191">
        <v>18.536000000000001</v>
      </c>
      <c r="BH13" s="191">
        <v>19.21</v>
      </c>
      <c r="BI13" s="191">
        <v>19.115849999999998</v>
      </c>
      <c r="BJ13" s="191">
        <v>19.204647819795415</v>
      </c>
      <c r="BK13" s="191">
        <v>20.031813160000006</v>
      </c>
      <c r="BL13" s="191">
        <v>221.46612579999999</v>
      </c>
      <c r="BM13" s="191">
        <v>32.464226920000009</v>
      </c>
      <c r="BN13" s="191">
        <v>32.271541450000001</v>
      </c>
      <c r="BO13" s="191">
        <v>32.125320869999996</v>
      </c>
      <c r="BP13" s="191">
        <v>32.399299220000003</v>
      </c>
      <c r="BQ13" s="191">
        <v>32.151345900000003</v>
      </c>
      <c r="BR13" s="191">
        <v>33.293720609999951</v>
      </c>
      <c r="BS13" s="191">
        <v>35.653026229999981</v>
      </c>
      <c r="BT13" s="191">
        <v>33.09609677000001</v>
      </c>
      <c r="BU13" s="191">
        <v>33.166871430000008</v>
      </c>
      <c r="BV13" s="191">
        <v>32.413626989999997</v>
      </c>
      <c r="BW13" s="191">
        <v>34.793866219999998</v>
      </c>
      <c r="BX13" s="191">
        <v>35.769481659999997</v>
      </c>
      <c r="BY13" s="191">
        <v>37.097851530000007</v>
      </c>
      <c r="BZ13" s="191">
        <v>40.746892139999986</v>
      </c>
      <c r="CA13" s="191">
        <v>45.523826249999992</v>
      </c>
      <c r="CB13" s="191">
        <v>50.569781460000002</v>
      </c>
      <c r="CC13" s="191">
        <v>53.874715087913472</v>
      </c>
      <c r="CD13" s="191">
        <v>56.944806697859221</v>
      </c>
      <c r="CE13" s="191">
        <v>59.806963700429471</v>
      </c>
      <c r="CF13" s="191">
        <v>62.342969274296621</v>
      </c>
      <c r="CG13" s="191">
        <v>63.170069562375758</v>
      </c>
      <c r="CH13" s="192">
        <v>64.090355685325235</v>
      </c>
      <c r="CJ13" s="66"/>
    </row>
    <row r="14" spans="1:88" x14ac:dyDescent="0.25">
      <c r="A14" s="193"/>
      <c r="B14" s="74" t="s">
        <v>386</v>
      </c>
      <c r="C14" s="190" t="s">
        <v>387</v>
      </c>
      <c r="D14" s="191">
        <v>0</v>
      </c>
      <c r="E14" s="191">
        <v>0</v>
      </c>
      <c r="F14" s="191">
        <v>0</v>
      </c>
      <c r="G14" s="191">
        <v>0</v>
      </c>
      <c r="H14" s="191">
        <v>0</v>
      </c>
      <c r="I14" s="191">
        <v>0</v>
      </c>
      <c r="J14" s="191">
        <v>0</v>
      </c>
      <c r="K14" s="191">
        <v>0</v>
      </c>
      <c r="L14" s="191">
        <v>0</v>
      </c>
      <c r="M14" s="191">
        <v>0</v>
      </c>
      <c r="N14" s="191">
        <v>0</v>
      </c>
      <c r="O14" s="191">
        <v>0</v>
      </c>
      <c r="P14" s="191">
        <v>0</v>
      </c>
      <c r="Q14" s="191">
        <v>0</v>
      </c>
      <c r="R14" s="191">
        <v>0</v>
      </c>
      <c r="S14" s="191">
        <v>0</v>
      </c>
      <c r="T14" s="191">
        <v>0</v>
      </c>
      <c r="U14" s="191">
        <v>0</v>
      </c>
      <c r="V14" s="191">
        <v>0</v>
      </c>
      <c r="W14" s="191">
        <v>0</v>
      </c>
      <c r="X14" s="191">
        <v>0</v>
      </c>
      <c r="Y14" s="191">
        <v>0</v>
      </c>
      <c r="Z14" s="191">
        <v>0</v>
      </c>
      <c r="AA14" s="191">
        <v>0</v>
      </c>
      <c r="AB14" s="191">
        <v>0</v>
      </c>
      <c r="AC14" s="191">
        <v>0</v>
      </c>
      <c r="AD14" s="191">
        <v>0</v>
      </c>
      <c r="AE14" s="191">
        <v>0</v>
      </c>
      <c r="AF14" s="191">
        <v>0</v>
      </c>
      <c r="AG14" s="191">
        <v>0</v>
      </c>
      <c r="AH14" s="191">
        <v>0</v>
      </c>
      <c r="AI14" s="191">
        <v>0</v>
      </c>
      <c r="AJ14" s="191">
        <v>0</v>
      </c>
      <c r="AK14" s="191">
        <v>0</v>
      </c>
      <c r="AL14" s="191">
        <v>0</v>
      </c>
      <c r="AM14" s="191">
        <v>0</v>
      </c>
      <c r="AN14" s="191">
        <v>0</v>
      </c>
      <c r="AO14" s="191">
        <v>0</v>
      </c>
      <c r="AP14" s="191">
        <v>0</v>
      </c>
      <c r="AQ14" s="191">
        <v>0</v>
      </c>
      <c r="AR14" s="191">
        <v>2.5100000000000001E-3</v>
      </c>
      <c r="AS14" s="191">
        <v>0.40648099999999998</v>
      </c>
      <c r="AT14" s="191">
        <v>8.6</v>
      </c>
      <c r="AU14" s="191">
        <v>23.253</v>
      </c>
      <c r="AV14" s="191">
        <v>15.308</v>
      </c>
      <c r="AW14" s="191">
        <v>12.185</v>
      </c>
      <c r="AX14" s="191">
        <v>0</v>
      </c>
      <c r="AY14" s="191">
        <v>59.960999999999999</v>
      </c>
      <c r="AZ14" s="191">
        <v>41.031999999999996</v>
      </c>
      <c r="BA14" s="191">
        <v>0.58599999999999997</v>
      </c>
      <c r="BB14" s="191">
        <v>0</v>
      </c>
      <c r="BC14" s="191">
        <v>0.97199999999999998</v>
      </c>
      <c r="BD14" s="191">
        <v>29.518000000000001</v>
      </c>
      <c r="BE14" s="191">
        <v>16</v>
      </c>
      <c r="BF14" s="191">
        <v>14.147</v>
      </c>
      <c r="BG14" s="191">
        <v>6.3209999999999997</v>
      </c>
      <c r="BH14" s="191">
        <v>1.7869999999999999</v>
      </c>
      <c r="BI14" s="191">
        <v>8.8140000000000001</v>
      </c>
      <c r="BJ14" s="191">
        <v>3.4359999999999999</v>
      </c>
      <c r="BK14" s="191">
        <v>3.99</v>
      </c>
      <c r="BL14" s="191">
        <v>211.09399999999999</v>
      </c>
      <c r="BM14" s="191">
        <v>298.26100000000002</v>
      </c>
      <c r="BN14" s="191">
        <v>435.41003044000001</v>
      </c>
      <c r="BO14" s="191">
        <v>128.72999999999999</v>
      </c>
      <c r="BP14" s="191">
        <v>141.73699999999999</v>
      </c>
      <c r="BQ14" s="191">
        <v>8.4069999999999965</v>
      </c>
      <c r="BR14" s="191">
        <v>11.036000000000001</v>
      </c>
      <c r="BS14" s="191">
        <v>3.7847469900000021</v>
      </c>
      <c r="BT14" s="191">
        <v>3.1778794199999973</v>
      </c>
      <c r="BU14" s="191">
        <v>114.2644971</v>
      </c>
      <c r="BV14" s="191">
        <v>26.955252089999995</v>
      </c>
      <c r="BW14" s="191">
        <v>0.22715072999999997</v>
      </c>
      <c r="BX14" s="191">
        <v>98.749115619999998</v>
      </c>
      <c r="BY14" s="191">
        <v>0.41659831000000003</v>
      </c>
      <c r="BZ14" s="191">
        <v>139.73607610000002</v>
      </c>
      <c r="CA14" s="191">
        <v>29.95516714</v>
      </c>
      <c r="CB14" s="191">
        <v>36.063532970000004</v>
      </c>
      <c r="CC14" s="191">
        <v>39.460958233482089</v>
      </c>
      <c r="CD14" s="191">
        <v>39.400958233482079</v>
      </c>
      <c r="CE14" s="191">
        <v>39.400958233482079</v>
      </c>
      <c r="CF14" s="191">
        <v>39.400958233482079</v>
      </c>
      <c r="CG14" s="191">
        <v>39.400958233482086</v>
      </c>
      <c r="CH14" s="192">
        <v>39.400958233482086</v>
      </c>
      <c r="CJ14" s="66"/>
    </row>
    <row r="15" spans="1:88" x14ac:dyDescent="0.25">
      <c r="A15" s="193"/>
      <c r="B15" s="74" t="s">
        <v>388</v>
      </c>
      <c r="C15" s="190" t="s">
        <v>377</v>
      </c>
      <c r="D15" s="191">
        <v>0</v>
      </c>
      <c r="E15" s="191">
        <v>0</v>
      </c>
      <c r="F15" s="191">
        <v>0</v>
      </c>
      <c r="G15" s="191">
        <v>0</v>
      </c>
      <c r="H15" s="191">
        <v>0</v>
      </c>
      <c r="I15" s="191">
        <v>0</v>
      </c>
      <c r="J15" s="191">
        <v>0</v>
      </c>
      <c r="K15" s="191">
        <v>0</v>
      </c>
      <c r="L15" s="191">
        <v>0</v>
      </c>
      <c r="M15" s="191">
        <v>0</v>
      </c>
      <c r="N15" s="191">
        <v>0</v>
      </c>
      <c r="O15" s="191">
        <v>0</v>
      </c>
      <c r="P15" s="191">
        <v>0</v>
      </c>
      <c r="Q15" s="191">
        <v>0</v>
      </c>
      <c r="R15" s="191">
        <v>0</v>
      </c>
      <c r="S15" s="191">
        <v>0</v>
      </c>
      <c r="T15" s="191">
        <v>0</v>
      </c>
      <c r="U15" s="191">
        <v>0</v>
      </c>
      <c r="V15" s="191">
        <v>0</v>
      </c>
      <c r="W15" s="191">
        <v>0</v>
      </c>
      <c r="X15" s="191">
        <v>0</v>
      </c>
      <c r="Y15" s="191">
        <v>0</v>
      </c>
      <c r="Z15" s="191">
        <v>0</v>
      </c>
      <c r="AA15" s="191">
        <v>0</v>
      </c>
      <c r="AB15" s="191">
        <v>0</v>
      </c>
      <c r="AC15" s="191">
        <v>0</v>
      </c>
      <c r="AD15" s="191">
        <v>0</v>
      </c>
      <c r="AE15" s="191">
        <v>0</v>
      </c>
      <c r="AF15" s="191">
        <v>0</v>
      </c>
      <c r="AG15" s="191">
        <v>0</v>
      </c>
      <c r="AH15" s="191">
        <v>0</v>
      </c>
      <c r="AI15" s="191">
        <v>0</v>
      </c>
      <c r="AJ15" s="191">
        <v>0</v>
      </c>
      <c r="AK15" s="191">
        <v>0</v>
      </c>
      <c r="AL15" s="191">
        <v>0</v>
      </c>
      <c r="AM15" s="191">
        <v>0</v>
      </c>
      <c r="AN15" s="191">
        <v>0</v>
      </c>
      <c r="AO15" s="191">
        <v>0</v>
      </c>
      <c r="AP15" s="191">
        <v>0</v>
      </c>
      <c r="AQ15" s="191">
        <v>0</v>
      </c>
      <c r="AR15" s="191">
        <v>0</v>
      </c>
      <c r="AS15" s="191">
        <v>0</v>
      </c>
      <c r="AT15" s="191">
        <v>0</v>
      </c>
      <c r="AU15" s="191">
        <v>0</v>
      </c>
      <c r="AV15" s="191">
        <v>0</v>
      </c>
      <c r="AW15" s="191">
        <v>0</v>
      </c>
      <c r="AX15" s="191">
        <v>0</v>
      </c>
      <c r="AY15" s="191">
        <v>0</v>
      </c>
      <c r="AZ15" s="191">
        <v>0</v>
      </c>
      <c r="BA15" s="191">
        <v>0</v>
      </c>
      <c r="BB15" s="191">
        <v>0</v>
      </c>
      <c r="BC15" s="191">
        <v>0</v>
      </c>
      <c r="BD15" s="191">
        <v>0</v>
      </c>
      <c r="BE15" s="191">
        <v>0</v>
      </c>
      <c r="BF15" s="191">
        <v>0</v>
      </c>
      <c r="BG15" s="191">
        <v>0</v>
      </c>
      <c r="BH15" s="191">
        <v>0</v>
      </c>
      <c r="BI15" s="191">
        <v>0</v>
      </c>
      <c r="BJ15" s="191">
        <v>0</v>
      </c>
      <c r="BK15" s="191">
        <v>0</v>
      </c>
      <c r="BL15" s="191">
        <v>0</v>
      </c>
      <c r="BM15" s="191">
        <v>0</v>
      </c>
      <c r="BN15" s="191">
        <v>0</v>
      </c>
      <c r="BO15" s="191">
        <v>0</v>
      </c>
      <c r="BP15" s="191">
        <v>0</v>
      </c>
      <c r="BQ15" s="191">
        <v>0</v>
      </c>
      <c r="BR15" s="191">
        <v>0</v>
      </c>
      <c r="BS15" s="191">
        <v>0</v>
      </c>
      <c r="BT15" s="191">
        <v>0</v>
      </c>
      <c r="BU15" s="191">
        <v>0</v>
      </c>
      <c r="BV15" s="191">
        <v>0</v>
      </c>
      <c r="BW15" s="191">
        <v>0</v>
      </c>
      <c r="BX15" s="191">
        <v>0</v>
      </c>
      <c r="BY15" s="191">
        <v>0</v>
      </c>
      <c r="BZ15" s="191">
        <v>8199.3156072966649</v>
      </c>
      <c r="CA15" s="191">
        <v>10414.791315033137</v>
      </c>
      <c r="CB15" s="191">
        <v>-3.9066599799999961</v>
      </c>
      <c r="CC15" s="191">
        <v>-42.882854622108873</v>
      </c>
      <c r="CD15" s="191">
        <v>-6.2860612589489593</v>
      </c>
      <c r="CE15" s="191">
        <v>0</v>
      </c>
      <c r="CF15" s="191">
        <v>0</v>
      </c>
      <c r="CG15" s="191">
        <v>0</v>
      </c>
      <c r="CH15" s="192">
        <v>0</v>
      </c>
      <c r="CJ15" s="66"/>
    </row>
    <row r="16" spans="1:88" x14ac:dyDescent="0.25">
      <c r="A16" s="193"/>
      <c r="B16" s="51" t="s">
        <v>29</v>
      </c>
      <c r="C16" s="190" t="s">
        <v>387</v>
      </c>
      <c r="D16" s="191">
        <v>0</v>
      </c>
      <c r="E16" s="191">
        <v>0</v>
      </c>
      <c r="F16" s="191">
        <v>0</v>
      </c>
      <c r="G16" s="191">
        <v>0</v>
      </c>
      <c r="H16" s="191">
        <v>0</v>
      </c>
      <c r="I16" s="191">
        <v>0</v>
      </c>
      <c r="J16" s="191">
        <v>0</v>
      </c>
      <c r="K16" s="191">
        <v>0</v>
      </c>
      <c r="L16" s="191">
        <v>0</v>
      </c>
      <c r="M16" s="191">
        <v>0</v>
      </c>
      <c r="N16" s="191">
        <v>0</v>
      </c>
      <c r="O16" s="191">
        <v>0</v>
      </c>
      <c r="P16" s="191">
        <v>0</v>
      </c>
      <c r="Q16" s="191">
        <v>0</v>
      </c>
      <c r="R16" s="191">
        <v>0</v>
      </c>
      <c r="S16" s="191">
        <v>0</v>
      </c>
      <c r="T16" s="191">
        <v>0</v>
      </c>
      <c r="U16" s="191">
        <v>0</v>
      </c>
      <c r="V16" s="191">
        <v>0</v>
      </c>
      <c r="W16" s="191">
        <v>0</v>
      </c>
      <c r="X16" s="191">
        <v>0</v>
      </c>
      <c r="Y16" s="191">
        <v>0</v>
      </c>
      <c r="Z16" s="191">
        <v>18</v>
      </c>
      <c r="AA16" s="191">
        <v>21</v>
      </c>
      <c r="AB16" s="191">
        <v>27</v>
      </c>
      <c r="AC16" s="191">
        <v>33</v>
      </c>
      <c r="AD16" s="191">
        <v>99</v>
      </c>
      <c r="AE16" s="191">
        <v>137</v>
      </c>
      <c r="AF16" s="191">
        <v>148</v>
      </c>
      <c r="AG16" s="191">
        <v>369</v>
      </c>
      <c r="AH16" s="191">
        <v>386</v>
      </c>
      <c r="AI16" s="191">
        <v>445</v>
      </c>
      <c r="AJ16" s="191">
        <v>599</v>
      </c>
      <c r="AK16" s="191">
        <v>890.6</v>
      </c>
      <c r="AL16" s="191">
        <v>1083</v>
      </c>
      <c r="AM16" s="191">
        <v>1218</v>
      </c>
      <c r="AN16" s="191">
        <v>1354</v>
      </c>
      <c r="AO16" s="191">
        <v>1479</v>
      </c>
      <c r="AP16" s="191">
        <v>1635</v>
      </c>
      <c r="AQ16" s="191">
        <v>1701</v>
      </c>
      <c r="AR16" s="191">
        <v>1365.134</v>
      </c>
      <c r="AS16" s="191">
        <v>1699.6620000000003</v>
      </c>
      <c r="AT16" s="191">
        <v>2122.81</v>
      </c>
      <c r="AU16" s="191">
        <v>1404.1669999999999</v>
      </c>
      <c r="AV16" s="191">
        <v>1692.576</v>
      </c>
      <c r="AW16" s="191">
        <v>1939.9</v>
      </c>
      <c r="AX16" s="191">
        <v>2077.2112939999997</v>
      </c>
      <c r="AY16" s="191">
        <v>2188.670932</v>
      </c>
      <c r="AZ16" s="191">
        <v>2310.6117920000006</v>
      </c>
      <c r="BA16" s="191">
        <v>2394.678625</v>
      </c>
      <c r="BB16" s="191">
        <v>2452.404614999999</v>
      </c>
      <c r="BC16" s="191">
        <v>2510.8873257930913</v>
      </c>
      <c r="BD16" s="191">
        <v>2574.5184790181656</v>
      </c>
      <c r="BE16" s="191">
        <v>2685.8228541801273</v>
      </c>
      <c r="BF16" s="191">
        <v>2833.9392983749794</v>
      </c>
      <c r="BG16" s="191">
        <v>3226.13099526</v>
      </c>
      <c r="BH16" s="191">
        <v>3556.9849629183473</v>
      </c>
      <c r="BI16" s="191">
        <v>3774.089575</v>
      </c>
      <c r="BJ16" s="191">
        <v>3941.0267050000002</v>
      </c>
      <c r="BK16" s="191">
        <v>4026.6875790000004</v>
      </c>
      <c r="BL16" s="191">
        <v>4234.4436619999997</v>
      </c>
      <c r="BM16" s="191">
        <v>4697.6782249999997</v>
      </c>
      <c r="BN16" s="191">
        <v>4924.7733250000001</v>
      </c>
      <c r="BO16" s="191">
        <v>4918.3788950000007</v>
      </c>
      <c r="BP16" s="191">
        <v>4911.948089999999</v>
      </c>
      <c r="BQ16" s="191">
        <v>0</v>
      </c>
      <c r="BR16" s="191">
        <v>0</v>
      </c>
      <c r="BS16" s="191">
        <v>0</v>
      </c>
      <c r="BT16" s="191">
        <v>0</v>
      </c>
      <c r="BU16" s="191">
        <v>0</v>
      </c>
      <c r="BV16" s="191">
        <v>0</v>
      </c>
      <c r="BW16" s="191">
        <v>0</v>
      </c>
      <c r="BX16" s="191">
        <v>0</v>
      </c>
      <c r="BY16" s="191">
        <v>0</v>
      </c>
      <c r="BZ16" s="191">
        <v>0</v>
      </c>
      <c r="CA16" s="191">
        <v>0</v>
      </c>
      <c r="CB16" s="191">
        <v>0</v>
      </c>
      <c r="CC16" s="191">
        <v>0</v>
      </c>
      <c r="CD16" s="191">
        <v>0</v>
      </c>
      <c r="CE16" s="191">
        <v>0</v>
      </c>
      <c r="CF16" s="191">
        <v>0</v>
      </c>
      <c r="CG16" s="191">
        <v>0</v>
      </c>
      <c r="CH16" s="192">
        <v>0</v>
      </c>
      <c r="CJ16" s="66"/>
    </row>
    <row r="17" spans="1:88" ht="27" customHeight="1" x14ac:dyDescent="0.25">
      <c r="A17" s="193"/>
      <c r="B17" s="51" t="s">
        <v>389</v>
      </c>
      <c r="C17" s="190" t="s">
        <v>381</v>
      </c>
      <c r="D17" s="191">
        <v>0</v>
      </c>
      <c r="E17" s="191">
        <v>0</v>
      </c>
      <c r="F17" s="191">
        <v>0</v>
      </c>
      <c r="G17" s="191">
        <v>0</v>
      </c>
      <c r="H17" s="191">
        <v>0</v>
      </c>
      <c r="I17" s="191">
        <v>0</v>
      </c>
      <c r="J17" s="191">
        <v>0</v>
      </c>
      <c r="K17" s="191">
        <v>0</v>
      </c>
      <c r="L17" s="191">
        <v>0</v>
      </c>
      <c r="M17" s="191">
        <v>0</v>
      </c>
      <c r="N17" s="191">
        <v>0</v>
      </c>
      <c r="O17" s="191">
        <v>0</v>
      </c>
      <c r="P17" s="191">
        <v>0</v>
      </c>
      <c r="Q17" s="191">
        <v>0</v>
      </c>
      <c r="R17" s="191">
        <v>0</v>
      </c>
      <c r="S17" s="191">
        <v>0</v>
      </c>
      <c r="T17" s="191">
        <v>0</v>
      </c>
      <c r="U17" s="191">
        <v>0</v>
      </c>
      <c r="V17" s="191">
        <v>0</v>
      </c>
      <c r="W17" s="191">
        <v>0</v>
      </c>
      <c r="X17" s="191">
        <v>0</v>
      </c>
      <c r="Y17" s="191">
        <v>0</v>
      </c>
      <c r="Z17" s="191">
        <v>11</v>
      </c>
      <c r="AA17" s="191">
        <v>13.4</v>
      </c>
      <c r="AB17" s="191">
        <v>13.1</v>
      </c>
      <c r="AC17" s="191">
        <v>13.4</v>
      </c>
      <c r="AD17" s="191">
        <v>13.9</v>
      </c>
      <c r="AE17" s="191">
        <v>15.1</v>
      </c>
      <c r="AF17" s="191">
        <v>15</v>
      </c>
      <c r="AG17" s="191">
        <v>15.2</v>
      </c>
      <c r="AH17" s="191">
        <v>16</v>
      </c>
      <c r="AI17" s="191">
        <v>16</v>
      </c>
      <c r="AJ17" s="191">
        <v>16</v>
      </c>
      <c r="AK17" s="191">
        <v>17</v>
      </c>
      <c r="AL17" s="191">
        <v>17</v>
      </c>
      <c r="AM17" s="191">
        <v>17</v>
      </c>
      <c r="AN17" s="191">
        <v>17</v>
      </c>
      <c r="AO17" s="191">
        <v>18</v>
      </c>
      <c r="AP17" s="191">
        <v>18</v>
      </c>
      <c r="AQ17" s="191">
        <v>2.6080000000000001</v>
      </c>
      <c r="AR17" s="191">
        <v>0</v>
      </c>
      <c r="AS17" s="191">
        <v>0</v>
      </c>
      <c r="AT17" s="191">
        <v>0</v>
      </c>
      <c r="AU17" s="191">
        <v>0</v>
      </c>
      <c r="AV17" s="191">
        <v>0</v>
      </c>
      <c r="AW17" s="191">
        <v>0</v>
      </c>
      <c r="AX17" s="191">
        <v>0</v>
      </c>
      <c r="AY17" s="191">
        <v>0</v>
      </c>
      <c r="AZ17" s="191">
        <v>0</v>
      </c>
      <c r="BA17" s="191">
        <v>0</v>
      </c>
      <c r="BB17" s="191">
        <v>0</v>
      </c>
      <c r="BC17" s="191">
        <v>0</v>
      </c>
      <c r="BD17" s="191">
        <v>0</v>
      </c>
      <c r="BE17" s="191">
        <v>0</v>
      </c>
      <c r="BF17" s="191">
        <v>0</v>
      </c>
      <c r="BG17" s="191">
        <v>0</v>
      </c>
      <c r="BH17" s="191">
        <v>0</v>
      </c>
      <c r="BI17" s="191">
        <v>0</v>
      </c>
      <c r="BJ17" s="191">
        <v>0</v>
      </c>
      <c r="BK17" s="191">
        <v>0</v>
      </c>
      <c r="BL17" s="191">
        <v>0</v>
      </c>
      <c r="BM17" s="191">
        <v>0</v>
      </c>
      <c r="BN17" s="191">
        <v>0</v>
      </c>
      <c r="BO17" s="191">
        <v>0</v>
      </c>
      <c r="BP17" s="191">
        <v>0</v>
      </c>
      <c r="BQ17" s="191">
        <v>0</v>
      </c>
      <c r="BR17" s="191">
        <v>0</v>
      </c>
      <c r="BS17" s="191">
        <v>0</v>
      </c>
      <c r="BT17" s="191">
        <v>0</v>
      </c>
      <c r="BU17" s="191">
        <v>0</v>
      </c>
      <c r="BV17" s="191">
        <v>0</v>
      </c>
      <c r="BW17" s="191">
        <v>0</v>
      </c>
      <c r="BX17" s="191">
        <v>0</v>
      </c>
      <c r="BY17" s="191">
        <v>0</v>
      </c>
      <c r="BZ17" s="191">
        <v>0</v>
      </c>
      <c r="CA17" s="191">
        <v>0</v>
      </c>
      <c r="CB17" s="191">
        <v>0</v>
      </c>
      <c r="CC17" s="191">
        <v>0</v>
      </c>
      <c r="CD17" s="191">
        <v>0</v>
      </c>
      <c r="CE17" s="191">
        <v>0</v>
      </c>
      <c r="CF17" s="191">
        <v>0</v>
      </c>
      <c r="CG17" s="191">
        <v>0</v>
      </c>
      <c r="CH17" s="192">
        <v>0</v>
      </c>
      <c r="CJ17" s="66"/>
    </row>
    <row r="18" spans="1:88" x14ac:dyDescent="0.25">
      <c r="A18" s="193"/>
      <c r="B18" s="51" t="s">
        <v>390</v>
      </c>
      <c r="C18" s="190" t="s">
        <v>377</v>
      </c>
      <c r="D18" s="191">
        <v>0</v>
      </c>
      <c r="E18" s="191">
        <v>0</v>
      </c>
      <c r="F18" s="191">
        <v>0</v>
      </c>
      <c r="G18" s="191">
        <v>0</v>
      </c>
      <c r="H18" s="191">
        <v>0</v>
      </c>
      <c r="I18" s="191">
        <v>0</v>
      </c>
      <c r="J18" s="191">
        <v>0</v>
      </c>
      <c r="K18" s="191">
        <v>0</v>
      </c>
      <c r="L18" s="191">
        <v>0</v>
      </c>
      <c r="M18" s="191">
        <v>0</v>
      </c>
      <c r="N18" s="191">
        <v>0</v>
      </c>
      <c r="O18" s="191">
        <v>0</v>
      </c>
      <c r="P18" s="191">
        <v>0</v>
      </c>
      <c r="Q18" s="191">
        <v>0</v>
      </c>
      <c r="R18" s="191">
        <v>0</v>
      </c>
      <c r="S18" s="191">
        <v>0</v>
      </c>
      <c r="T18" s="191">
        <v>0</v>
      </c>
      <c r="U18" s="191">
        <v>0</v>
      </c>
      <c r="V18" s="191">
        <v>0</v>
      </c>
      <c r="W18" s="191">
        <v>0</v>
      </c>
      <c r="X18" s="191">
        <v>0</v>
      </c>
      <c r="Y18" s="191">
        <v>0</v>
      </c>
      <c r="Z18" s="191">
        <v>0</v>
      </c>
      <c r="AA18" s="191">
        <v>0</v>
      </c>
      <c r="AB18" s="191">
        <v>0</v>
      </c>
      <c r="AC18" s="191">
        <v>0</v>
      </c>
      <c r="AD18" s="191">
        <v>0</v>
      </c>
      <c r="AE18" s="191">
        <v>0</v>
      </c>
      <c r="AF18" s="191">
        <v>0</v>
      </c>
      <c r="AG18" s="191">
        <v>0</v>
      </c>
      <c r="AH18" s="191">
        <v>0</v>
      </c>
      <c r="AI18" s="191">
        <v>0</v>
      </c>
      <c r="AJ18" s="191">
        <v>0</v>
      </c>
      <c r="AK18" s="191">
        <v>0</v>
      </c>
      <c r="AL18" s="191">
        <v>0</v>
      </c>
      <c r="AM18" s="191">
        <v>0</v>
      </c>
      <c r="AN18" s="191">
        <v>0</v>
      </c>
      <c r="AO18" s="191">
        <v>0</v>
      </c>
      <c r="AP18" s="191">
        <v>0</v>
      </c>
      <c r="AQ18" s="191">
        <v>0</v>
      </c>
      <c r="AR18" s="191">
        <v>0</v>
      </c>
      <c r="AS18" s="191">
        <v>0</v>
      </c>
      <c r="AT18" s="191">
        <v>0</v>
      </c>
      <c r="AU18" s="191">
        <v>0</v>
      </c>
      <c r="AV18" s="191">
        <v>1973.203</v>
      </c>
      <c r="AW18" s="191">
        <v>2772.2469999999998</v>
      </c>
      <c r="AX18" s="191">
        <v>3124.558</v>
      </c>
      <c r="AY18" s="191">
        <v>3801.788</v>
      </c>
      <c r="AZ18" s="191">
        <v>4497.8189999999995</v>
      </c>
      <c r="BA18" s="191">
        <v>4953.4069999999992</v>
      </c>
      <c r="BB18" s="191">
        <v>5316.1329999999989</v>
      </c>
      <c r="BC18" s="191">
        <v>5659.9930000000004</v>
      </c>
      <c r="BD18" s="191">
        <v>6043.639000000001</v>
      </c>
      <c r="BE18" s="191">
        <v>6580.0587643462241</v>
      </c>
      <c r="BF18" s="191">
        <v>7051.9688886240428</v>
      </c>
      <c r="BG18" s="191">
        <v>7582.0869577400717</v>
      </c>
      <c r="BH18" s="191">
        <v>8079.1630000000005</v>
      </c>
      <c r="BI18" s="191">
        <v>8618.3022954000007</v>
      </c>
      <c r="BJ18" s="191">
        <v>9155.4464638600002</v>
      </c>
      <c r="BK18" s="191">
        <v>9867.029829797455</v>
      </c>
      <c r="BL18" s="191">
        <v>10525.20336705</v>
      </c>
      <c r="BM18" s="191">
        <v>11458.592503259999</v>
      </c>
      <c r="BN18" s="191">
        <v>11876.615118280002</v>
      </c>
      <c r="BO18" s="191">
        <v>12565.735437840005</v>
      </c>
      <c r="BP18" s="191">
        <v>13430.149580209998</v>
      </c>
      <c r="BQ18" s="191">
        <v>13762.514588680802</v>
      </c>
      <c r="BR18" s="191">
        <v>13798.261242919998</v>
      </c>
      <c r="BS18" s="191">
        <v>13233.124968690001</v>
      </c>
      <c r="BT18" s="191">
        <v>11513.612393931196</v>
      </c>
      <c r="BU18" s="191">
        <v>9379.593293240021</v>
      </c>
      <c r="BV18" s="191">
        <v>8126.2184717899954</v>
      </c>
      <c r="BW18" s="191">
        <v>7233.1409551300003</v>
      </c>
      <c r="BX18" s="191">
        <v>5812.8455862999999</v>
      </c>
      <c r="BY18" s="191">
        <v>5695.7842011700013</v>
      </c>
      <c r="BZ18" s="191">
        <v>5974.8204106012308</v>
      </c>
      <c r="CA18" s="191">
        <v>6862.2812016099997</v>
      </c>
      <c r="CB18" s="191">
        <v>7722.5930905599998</v>
      </c>
      <c r="CC18" s="191">
        <v>8289.4718951684754</v>
      </c>
      <c r="CD18" s="191">
        <v>8883.9644839667835</v>
      </c>
      <c r="CE18" s="191">
        <v>9297.5239278350309</v>
      </c>
      <c r="CF18" s="191">
        <v>9469.9527644112895</v>
      </c>
      <c r="CG18" s="191">
        <v>9354.3793447845874</v>
      </c>
      <c r="CH18" s="192">
        <v>9638.1444473504998</v>
      </c>
      <c r="CJ18" s="66"/>
    </row>
    <row r="19" spans="1:88" x14ac:dyDescent="0.25">
      <c r="A19" s="193"/>
      <c r="B19" s="51" t="s">
        <v>391</v>
      </c>
      <c r="C19" s="190" t="s">
        <v>387</v>
      </c>
      <c r="D19" s="191">
        <v>0</v>
      </c>
      <c r="E19" s="191">
        <v>0</v>
      </c>
      <c r="F19" s="191">
        <v>0</v>
      </c>
      <c r="G19" s="191">
        <v>0</v>
      </c>
      <c r="H19" s="191">
        <v>0</v>
      </c>
      <c r="I19" s="191">
        <v>0</v>
      </c>
      <c r="J19" s="191">
        <v>0</v>
      </c>
      <c r="K19" s="191">
        <v>0</v>
      </c>
      <c r="L19" s="191">
        <v>0</v>
      </c>
      <c r="M19" s="191">
        <v>0</v>
      </c>
      <c r="N19" s="191">
        <v>0</v>
      </c>
      <c r="O19" s="191">
        <v>0</v>
      </c>
      <c r="P19" s="191">
        <v>0</v>
      </c>
      <c r="Q19" s="191">
        <v>0</v>
      </c>
      <c r="R19" s="191">
        <v>0</v>
      </c>
      <c r="S19" s="191">
        <v>0</v>
      </c>
      <c r="T19" s="191">
        <v>0</v>
      </c>
      <c r="U19" s="191">
        <v>0</v>
      </c>
      <c r="V19" s="191">
        <v>0</v>
      </c>
      <c r="W19" s="191">
        <v>0</v>
      </c>
      <c r="X19" s="191">
        <v>0</v>
      </c>
      <c r="Y19" s="191">
        <v>0</v>
      </c>
      <c r="Z19" s="191">
        <v>0</v>
      </c>
      <c r="AA19" s="191">
        <v>0</v>
      </c>
      <c r="AB19" s="191">
        <v>0</v>
      </c>
      <c r="AC19" s="191">
        <v>0</v>
      </c>
      <c r="AD19" s="191">
        <v>0</v>
      </c>
      <c r="AE19" s="191">
        <v>0</v>
      </c>
      <c r="AF19" s="191">
        <v>0</v>
      </c>
      <c r="AG19" s="191">
        <v>0</v>
      </c>
      <c r="AH19" s="191">
        <v>0</v>
      </c>
      <c r="AI19" s="191">
        <v>0</v>
      </c>
      <c r="AJ19" s="191">
        <v>0</v>
      </c>
      <c r="AK19" s="191">
        <v>0</v>
      </c>
      <c r="AL19" s="191">
        <v>0</v>
      </c>
      <c r="AM19" s="191">
        <v>0</v>
      </c>
      <c r="AN19" s="191">
        <v>0</v>
      </c>
      <c r="AO19" s="191">
        <v>0</v>
      </c>
      <c r="AP19" s="191">
        <v>0</v>
      </c>
      <c r="AQ19" s="191">
        <v>0</v>
      </c>
      <c r="AR19" s="191">
        <v>0</v>
      </c>
      <c r="AS19" s="191">
        <v>0</v>
      </c>
      <c r="AT19" s="191">
        <v>0</v>
      </c>
      <c r="AU19" s="191">
        <v>0</v>
      </c>
      <c r="AV19" s="191">
        <v>2.8769999999999998</v>
      </c>
      <c r="AW19" s="191">
        <v>7.2039999999999997</v>
      </c>
      <c r="AX19" s="191">
        <v>11.369</v>
      </c>
      <c r="AY19" s="191">
        <v>19.163</v>
      </c>
      <c r="AZ19" s="191">
        <v>34.027000000000001</v>
      </c>
      <c r="BA19" s="191">
        <v>42.026000000000003</v>
      </c>
      <c r="BB19" s="191">
        <v>48.832000000000001</v>
      </c>
      <c r="BC19" s="191">
        <v>39.287999999999997</v>
      </c>
      <c r="BD19" s="191">
        <v>-6.0999999999999999E-2</v>
      </c>
      <c r="BE19" s="191">
        <v>-8.6436562195121955E-2</v>
      </c>
      <c r="BF19" s="191">
        <v>-0.14737339999999999</v>
      </c>
      <c r="BG19" s="191">
        <v>8.5208560000000017E-2</v>
      </c>
      <c r="BH19" s="191">
        <v>-2.9000000000000001E-2</v>
      </c>
      <c r="BI19" s="191">
        <v>0</v>
      </c>
      <c r="BJ19" s="191">
        <v>0</v>
      </c>
      <c r="BK19" s="191">
        <v>0</v>
      </c>
      <c r="BL19" s="191">
        <v>0</v>
      </c>
      <c r="BM19" s="191">
        <v>0</v>
      </c>
      <c r="BN19" s="191">
        <v>0</v>
      </c>
      <c r="BO19" s="191">
        <v>0</v>
      </c>
      <c r="BP19" s="191">
        <v>0</v>
      </c>
      <c r="BQ19" s="191">
        <v>0</v>
      </c>
      <c r="BR19" s="191">
        <v>0</v>
      </c>
      <c r="BS19" s="191">
        <v>0</v>
      </c>
      <c r="BT19" s="191">
        <v>0</v>
      </c>
      <c r="BU19" s="191">
        <v>0</v>
      </c>
      <c r="BV19" s="191">
        <v>0</v>
      </c>
      <c r="BW19" s="191">
        <v>0</v>
      </c>
      <c r="BX19" s="191">
        <v>0</v>
      </c>
      <c r="BY19" s="191">
        <v>0</v>
      </c>
      <c r="BZ19" s="191">
        <v>0</v>
      </c>
      <c r="CA19" s="191">
        <v>0</v>
      </c>
      <c r="CB19" s="191">
        <v>0</v>
      </c>
      <c r="CC19" s="191">
        <v>0</v>
      </c>
      <c r="CD19" s="191">
        <v>0</v>
      </c>
      <c r="CE19" s="191">
        <v>0</v>
      </c>
      <c r="CF19" s="191">
        <v>0</v>
      </c>
      <c r="CG19" s="191">
        <v>0</v>
      </c>
      <c r="CH19" s="192">
        <v>0</v>
      </c>
      <c r="CJ19" s="66"/>
    </row>
    <row r="20" spans="1:88" x14ac:dyDescent="0.25">
      <c r="A20" s="193"/>
      <c r="B20" s="51" t="s">
        <v>392</v>
      </c>
      <c r="C20" s="190" t="s">
        <v>387</v>
      </c>
      <c r="D20" s="191">
        <v>0</v>
      </c>
      <c r="E20" s="191">
        <v>0</v>
      </c>
      <c r="F20" s="191">
        <v>0</v>
      </c>
      <c r="G20" s="191">
        <v>0</v>
      </c>
      <c r="H20" s="191">
        <v>0</v>
      </c>
      <c r="I20" s="191">
        <v>0</v>
      </c>
      <c r="J20" s="191">
        <v>0</v>
      </c>
      <c r="K20" s="191">
        <v>0</v>
      </c>
      <c r="L20" s="191">
        <v>0</v>
      </c>
      <c r="M20" s="191">
        <v>0</v>
      </c>
      <c r="N20" s="191">
        <v>0</v>
      </c>
      <c r="O20" s="191">
        <v>0</v>
      </c>
      <c r="P20" s="191">
        <v>0</v>
      </c>
      <c r="Q20" s="191">
        <v>0</v>
      </c>
      <c r="R20" s="191">
        <v>0</v>
      </c>
      <c r="S20" s="191">
        <v>0</v>
      </c>
      <c r="T20" s="191">
        <v>0</v>
      </c>
      <c r="U20" s="191">
        <v>0</v>
      </c>
      <c r="V20" s="191">
        <v>0</v>
      </c>
      <c r="W20" s="191">
        <v>0</v>
      </c>
      <c r="X20" s="191">
        <v>0</v>
      </c>
      <c r="Y20" s="191">
        <v>0</v>
      </c>
      <c r="Z20" s="191">
        <v>0</v>
      </c>
      <c r="AA20" s="191">
        <v>0</v>
      </c>
      <c r="AB20" s="191">
        <v>0</v>
      </c>
      <c r="AC20" s="191">
        <v>0</v>
      </c>
      <c r="AD20" s="191">
        <v>0</v>
      </c>
      <c r="AE20" s="191">
        <v>0</v>
      </c>
      <c r="AF20" s="191">
        <v>0</v>
      </c>
      <c r="AG20" s="191">
        <v>0</v>
      </c>
      <c r="AH20" s="191">
        <v>0</v>
      </c>
      <c r="AI20" s="191">
        <v>0</v>
      </c>
      <c r="AJ20" s="191">
        <v>0</v>
      </c>
      <c r="AK20" s="191">
        <v>0</v>
      </c>
      <c r="AL20" s="191">
        <v>0</v>
      </c>
      <c r="AM20" s="191">
        <v>0</v>
      </c>
      <c r="AN20" s="191">
        <v>0</v>
      </c>
      <c r="AO20" s="191">
        <v>0</v>
      </c>
      <c r="AP20" s="191">
        <v>0</v>
      </c>
      <c r="AQ20" s="191">
        <v>0</v>
      </c>
      <c r="AR20" s="191">
        <v>0</v>
      </c>
      <c r="AS20" s="191">
        <v>0</v>
      </c>
      <c r="AT20" s="191">
        <v>0</v>
      </c>
      <c r="AU20" s="191">
        <v>0</v>
      </c>
      <c r="AV20" s="191">
        <v>0</v>
      </c>
      <c r="AW20" s="191">
        <v>0</v>
      </c>
      <c r="AX20" s="191">
        <v>0</v>
      </c>
      <c r="AY20" s="191">
        <v>0</v>
      </c>
      <c r="AZ20" s="191">
        <v>0</v>
      </c>
      <c r="BA20" s="191">
        <v>0</v>
      </c>
      <c r="BB20" s="191">
        <v>0</v>
      </c>
      <c r="BC20" s="191">
        <v>0</v>
      </c>
      <c r="BD20" s="191">
        <v>0</v>
      </c>
      <c r="BE20" s="191">
        <v>6.8540000000000001</v>
      </c>
      <c r="BF20" s="191">
        <v>13.107519600000002</v>
      </c>
      <c r="BG20" s="191">
        <v>14.986460219999998</v>
      </c>
      <c r="BH20" s="191">
        <v>16.622024122071426</v>
      </c>
      <c r="BI20" s="191">
        <v>17.693564299999998</v>
      </c>
      <c r="BJ20" s="191">
        <v>19.498030839999998</v>
      </c>
      <c r="BK20" s="191">
        <v>20.507303</v>
      </c>
      <c r="BL20" s="191">
        <v>21.180479929999997</v>
      </c>
      <c r="BM20" s="191">
        <v>21.798681950000002</v>
      </c>
      <c r="BN20" s="191">
        <v>21.362664119999998</v>
      </c>
      <c r="BO20" s="191">
        <v>22.339751259999996</v>
      </c>
      <c r="BP20" s="191">
        <v>56.572572000000001</v>
      </c>
      <c r="BQ20" s="191">
        <v>176.393889</v>
      </c>
      <c r="BR20" s="191">
        <v>199.015096</v>
      </c>
      <c r="BS20" s="191">
        <v>161.313669</v>
      </c>
      <c r="BT20" s="191">
        <v>183.056162</v>
      </c>
      <c r="BU20" s="191">
        <v>163.743438</v>
      </c>
      <c r="BV20" s="191">
        <v>151.43220199999999</v>
      </c>
      <c r="BW20" s="191">
        <v>132.03679</v>
      </c>
      <c r="BX20" s="191">
        <v>171.42592473000013</v>
      </c>
      <c r="BY20" s="191">
        <v>141.53542577000002</v>
      </c>
      <c r="BZ20" s="191">
        <v>111.21140532000005</v>
      </c>
      <c r="CA20" s="191">
        <v>112.275954</v>
      </c>
      <c r="CB20" s="191">
        <v>105.971856</v>
      </c>
      <c r="CC20" s="191">
        <v>0</v>
      </c>
      <c r="CD20" s="191">
        <v>0</v>
      </c>
      <c r="CE20" s="191">
        <v>0</v>
      </c>
      <c r="CF20" s="191">
        <v>0</v>
      </c>
      <c r="CG20" s="191">
        <v>0</v>
      </c>
      <c r="CH20" s="192">
        <v>0</v>
      </c>
      <c r="CJ20" s="66"/>
    </row>
    <row r="21" spans="1:88" x14ac:dyDescent="0.25">
      <c r="A21" s="193"/>
      <c r="B21" s="51" t="s">
        <v>393</v>
      </c>
      <c r="C21" s="190" t="s">
        <v>387</v>
      </c>
      <c r="D21" s="191">
        <v>0</v>
      </c>
      <c r="E21" s="191">
        <v>0</v>
      </c>
      <c r="F21" s="191">
        <v>0</v>
      </c>
      <c r="G21" s="191">
        <v>0</v>
      </c>
      <c r="H21" s="191">
        <v>0</v>
      </c>
      <c r="I21" s="191">
        <v>0</v>
      </c>
      <c r="J21" s="191">
        <v>0</v>
      </c>
      <c r="K21" s="191">
        <v>0</v>
      </c>
      <c r="L21" s="191">
        <v>0</v>
      </c>
      <c r="M21" s="191">
        <v>0</v>
      </c>
      <c r="N21" s="191">
        <v>0</v>
      </c>
      <c r="O21" s="191">
        <v>0</v>
      </c>
      <c r="P21" s="191">
        <v>0</v>
      </c>
      <c r="Q21" s="191">
        <v>0</v>
      </c>
      <c r="R21" s="191">
        <v>0</v>
      </c>
      <c r="S21" s="191">
        <v>0</v>
      </c>
      <c r="T21" s="191">
        <v>0</v>
      </c>
      <c r="U21" s="191">
        <v>0</v>
      </c>
      <c r="V21" s="191">
        <v>0</v>
      </c>
      <c r="W21" s="191">
        <v>0</v>
      </c>
      <c r="X21" s="191">
        <v>0</v>
      </c>
      <c r="Y21" s="191">
        <v>0</v>
      </c>
      <c r="Z21" s="191">
        <v>0</v>
      </c>
      <c r="AA21" s="191">
        <v>0</v>
      </c>
      <c r="AB21" s="191">
        <v>0</v>
      </c>
      <c r="AC21" s="191">
        <v>0</v>
      </c>
      <c r="AD21" s="191">
        <v>0</v>
      </c>
      <c r="AE21" s="191">
        <v>0</v>
      </c>
      <c r="AF21" s="191">
        <v>0</v>
      </c>
      <c r="AG21" s="191">
        <v>0</v>
      </c>
      <c r="AH21" s="191">
        <v>0</v>
      </c>
      <c r="AI21" s="191">
        <v>0</v>
      </c>
      <c r="AJ21" s="191">
        <v>0</v>
      </c>
      <c r="AK21" s="191">
        <v>0</v>
      </c>
      <c r="AL21" s="191">
        <v>0</v>
      </c>
      <c r="AM21" s="191">
        <v>0</v>
      </c>
      <c r="AN21" s="191">
        <v>0</v>
      </c>
      <c r="AO21" s="191">
        <v>0</v>
      </c>
      <c r="AP21" s="191">
        <v>0</v>
      </c>
      <c r="AQ21" s="191">
        <v>0</v>
      </c>
      <c r="AR21" s="191">
        <v>0</v>
      </c>
      <c r="AS21" s="191">
        <v>0</v>
      </c>
      <c r="AT21" s="191">
        <v>0</v>
      </c>
      <c r="AU21" s="191">
        <v>0</v>
      </c>
      <c r="AV21" s="191">
        <v>0</v>
      </c>
      <c r="AW21" s="191">
        <v>0</v>
      </c>
      <c r="AX21" s="191">
        <v>0</v>
      </c>
      <c r="AY21" s="191">
        <v>0</v>
      </c>
      <c r="AZ21" s="191">
        <v>3.1930000000000001</v>
      </c>
      <c r="BA21" s="191">
        <v>23.582999999999998</v>
      </c>
      <c r="BB21" s="191">
        <v>32.392000000000003</v>
      </c>
      <c r="BC21" s="191">
        <v>27.45</v>
      </c>
      <c r="BD21" s="191">
        <v>4.1689999999999996</v>
      </c>
      <c r="BE21" s="191">
        <v>6.0000000000000001E-3</v>
      </c>
      <c r="BF21" s="191">
        <v>4.2999999999999997E-2</v>
      </c>
      <c r="BG21" s="191">
        <v>0</v>
      </c>
      <c r="BH21" s="191">
        <v>0</v>
      </c>
      <c r="BI21" s="191">
        <v>0</v>
      </c>
      <c r="BJ21" s="191">
        <v>0</v>
      </c>
      <c r="BK21" s="191">
        <v>0</v>
      </c>
      <c r="BL21" s="191">
        <v>0</v>
      </c>
      <c r="BM21" s="191">
        <v>0</v>
      </c>
      <c r="BN21" s="191">
        <v>0</v>
      </c>
      <c r="BO21" s="191">
        <v>0</v>
      </c>
      <c r="BP21" s="191">
        <v>0</v>
      </c>
      <c r="BQ21" s="191">
        <v>0</v>
      </c>
      <c r="BR21" s="191">
        <v>0</v>
      </c>
      <c r="BS21" s="191">
        <v>0</v>
      </c>
      <c r="BT21" s="191">
        <v>0</v>
      </c>
      <c r="BU21" s="191">
        <v>0</v>
      </c>
      <c r="BV21" s="191">
        <v>0</v>
      </c>
      <c r="BW21" s="191">
        <v>0</v>
      </c>
      <c r="BX21" s="191">
        <v>0</v>
      </c>
      <c r="BY21" s="191">
        <v>0</v>
      </c>
      <c r="BZ21" s="191">
        <v>0</v>
      </c>
      <c r="CA21" s="191">
        <v>0</v>
      </c>
      <c r="CB21" s="191">
        <v>0</v>
      </c>
      <c r="CC21" s="191">
        <v>0</v>
      </c>
      <c r="CD21" s="191">
        <v>0</v>
      </c>
      <c r="CE21" s="191">
        <v>0</v>
      </c>
      <c r="CF21" s="191">
        <v>0</v>
      </c>
      <c r="CG21" s="191">
        <v>0</v>
      </c>
      <c r="CH21" s="192">
        <v>0</v>
      </c>
      <c r="CJ21" s="66"/>
    </row>
    <row r="22" spans="1:88" ht="27" customHeight="1" x14ac:dyDescent="0.25">
      <c r="A22" s="193"/>
      <c r="B22" s="51" t="s">
        <v>394</v>
      </c>
      <c r="D22" s="191">
        <f t="shared" ref="D22:BO22" si="2">SUM(D$23:D$24)</f>
        <v>0</v>
      </c>
      <c r="E22" s="191">
        <f t="shared" si="2"/>
        <v>0</v>
      </c>
      <c r="F22" s="191">
        <f t="shared" si="2"/>
        <v>0</v>
      </c>
      <c r="G22" s="191">
        <f t="shared" si="2"/>
        <v>0</v>
      </c>
      <c r="H22" s="191">
        <f t="shared" si="2"/>
        <v>0</v>
      </c>
      <c r="I22" s="191">
        <f t="shared" si="2"/>
        <v>0</v>
      </c>
      <c r="J22" s="191">
        <f t="shared" si="2"/>
        <v>0</v>
      </c>
      <c r="K22" s="191">
        <f t="shared" si="2"/>
        <v>0</v>
      </c>
      <c r="L22" s="191">
        <f t="shared" si="2"/>
        <v>0</v>
      </c>
      <c r="M22" s="191">
        <f t="shared" si="2"/>
        <v>0</v>
      </c>
      <c r="N22" s="191">
        <f t="shared" si="2"/>
        <v>0</v>
      </c>
      <c r="O22" s="191">
        <f t="shared" si="2"/>
        <v>0</v>
      </c>
      <c r="P22" s="191">
        <f t="shared" si="2"/>
        <v>0</v>
      </c>
      <c r="Q22" s="191">
        <f t="shared" si="2"/>
        <v>0</v>
      </c>
      <c r="R22" s="191">
        <f t="shared" si="2"/>
        <v>0</v>
      </c>
      <c r="S22" s="191">
        <f t="shared" si="2"/>
        <v>0</v>
      </c>
      <c r="T22" s="191">
        <f t="shared" si="2"/>
        <v>0</v>
      </c>
      <c r="U22" s="191">
        <f t="shared" si="2"/>
        <v>0</v>
      </c>
      <c r="V22" s="191">
        <f t="shared" si="2"/>
        <v>0</v>
      </c>
      <c r="W22" s="191">
        <f t="shared" si="2"/>
        <v>0</v>
      </c>
      <c r="X22" s="191">
        <f t="shared" si="2"/>
        <v>0</v>
      </c>
      <c r="Y22" s="191">
        <f t="shared" si="2"/>
        <v>0</v>
      </c>
      <c r="Z22" s="191">
        <f t="shared" si="2"/>
        <v>0</v>
      </c>
      <c r="AA22" s="191">
        <f t="shared" si="2"/>
        <v>0</v>
      </c>
      <c r="AB22" s="191">
        <f t="shared" si="2"/>
        <v>0</v>
      </c>
      <c r="AC22" s="191">
        <f t="shared" si="2"/>
        <v>0</v>
      </c>
      <c r="AD22" s="191">
        <f t="shared" si="2"/>
        <v>0</v>
      </c>
      <c r="AE22" s="191">
        <f t="shared" si="2"/>
        <v>0</v>
      </c>
      <c r="AF22" s="191">
        <f t="shared" si="2"/>
        <v>0</v>
      </c>
      <c r="AG22" s="191">
        <f t="shared" si="2"/>
        <v>0</v>
      </c>
      <c r="AH22" s="191">
        <f t="shared" si="2"/>
        <v>0</v>
      </c>
      <c r="AI22" s="191">
        <f t="shared" si="2"/>
        <v>0</v>
      </c>
      <c r="AJ22" s="191">
        <f t="shared" si="2"/>
        <v>0</v>
      </c>
      <c r="AK22" s="191">
        <f t="shared" si="2"/>
        <v>0</v>
      </c>
      <c r="AL22" s="191">
        <f t="shared" si="2"/>
        <v>0</v>
      </c>
      <c r="AM22" s="191">
        <f t="shared" si="2"/>
        <v>0</v>
      </c>
      <c r="AN22" s="191">
        <f t="shared" si="2"/>
        <v>0</v>
      </c>
      <c r="AO22" s="191">
        <f t="shared" si="2"/>
        <v>0</v>
      </c>
      <c r="AP22" s="191">
        <f t="shared" si="2"/>
        <v>0</v>
      </c>
      <c r="AQ22" s="191">
        <f t="shared" si="2"/>
        <v>0</v>
      </c>
      <c r="AR22" s="191">
        <f t="shared" si="2"/>
        <v>0</v>
      </c>
      <c r="AS22" s="191">
        <f t="shared" si="2"/>
        <v>0</v>
      </c>
      <c r="AT22" s="191">
        <f t="shared" si="2"/>
        <v>0</v>
      </c>
      <c r="AU22" s="191">
        <f t="shared" si="2"/>
        <v>0</v>
      </c>
      <c r="AV22" s="191">
        <f t="shared" si="2"/>
        <v>0</v>
      </c>
      <c r="AW22" s="191">
        <f t="shared" si="2"/>
        <v>0</v>
      </c>
      <c r="AX22" s="191">
        <f t="shared" si="2"/>
        <v>0</v>
      </c>
      <c r="AY22" s="191">
        <f t="shared" si="2"/>
        <v>0</v>
      </c>
      <c r="AZ22" s="191">
        <f t="shared" si="2"/>
        <v>0</v>
      </c>
      <c r="BA22" s="191">
        <f t="shared" si="2"/>
        <v>0</v>
      </c>
      <c r="BB22" s="191">
        <f t="shared" si="2"/>
        <v>0</v>
      </c>
      <c r="BC22" s="191">
        <f t="shared" si="2"/>
        <v>0</v>
      </c>
      <c r="BD22" s="191">
        <f t="shared" si="2"/>
        <v>0</v>
      </c>
      <c r="BE22" s="191">
        <f t="shared" si="2"/>
        <v>0</v>
      </c>
      <c r="BF22" s="191">
        <f t="shared" si="2"/>
        <v>0</v>
      </c>
      <c r="BG22" s="191">
        <f t="shared" si="2"/>
        <v>0</v>
      </c>
      <c r="BH22" s="191">
        <f t="shared" si="2"/>
        <v>0</v>
      </c>
      <c r="BI22" s="191">
        <f t="shared" si="2"/>
        <v>0</v>
      </c>
      <c r="BJ22" s="191">
        <f t="shared" si="2"/>
        <v>0</v>
      </c>
      <c r="BK22" s="191">
        <f t="shared" si="2"/>
        <v>0</v>
      </c>
      <c r="BL22" s="191">
        <f t="shared" si="2"/>
        <v>127.18792895</v>
      </c>
      <c r="BM22" s="191">
        <f t="shared" si="2"/>
        <v>1267.3993002300001</v>
      </c>
      <c r="BN22" s="191">
        <f t="shared" si="2"/>
        <v>2231.7483619</v>
      </c>
      <c r="BO22" s="191">
        <f t="shared" si="2"/>
        <v>3554.1022156099998</v>
      </c>
      <c r="BP22" s="191">
        <f t="shared" ref="BP22:CH22" si="3">SUM(BP$23:BP$24)</f>
        <v>6779.6544881600003</v>
      </c>
      <c r="BQ22" s="191">
        <f t="shared" si="3"/>
        <v>10436.707839979998</v>
      </c>
      <c r="BR22" s="191">
        <f t="shared" si="3"/>
        <v>12827.382151170001</v>
      </c>
      <c r="BS22" s="191">
        <f t="shared" si="3"/>
        <v>14271.548569180002</v>
      </c>
      <c r="BT22" s="191">
        <f t="shared" si="3"/>
        <v>14830.444816650002</v>
      </c>
      <c r="BU22" s="191">
        <f t="shared" si="3"/>
        <v>15352.892355200001</v>
      </c>
      <c r="BV22" s="191">
        <f t="shared" si="3"/>
        <v>15097.86932374</v>
      </c>
      <c r="BW22" s="191">
        <f t="shared" si="3"/>
        <v>13850.988828139998</v>
      </c>
      <c r="BX22" s="191">
        <f t="shared" si="3"/>
        <v>13384.170061050001</v>
      </c>
      <c r="BY22" s="191">
        <f t="shared" si="3"/>
        <v>12688.526055580001</v>
      </c>
      <c r="BZ22" s="191">
        <f t="shared" si="3"/>
        <v>12088.05388639</v>
      </c>
      <c r="CA22" s="191">
        <f t="shared" si="3"/>
        <v>12357.095583569999</v>
      </c>
      <c r="CB22" s="191">
        <f t="shared" si="3"/>
        <v>12337.380917299999</v>
      </c>
      <c r="CC22" s="191">
        <f t="shared" si="3"/>
        <v>7031.6284558548232</v>
      </c>
      <c r="CD22" s="191">
        <f t="shared" si="3"/>
        <v>5305.4411705184839</v>
      </c>
      <c r="CE22" s="191">
        <f t="shared" si="3"/>
        <v>5365.996394698177</v>
      </c>
      <c r="CF22" s="191">
        <f t="shared" si="3"/>
        <v>5287.9446140552127</v>
      </c>
      <c r="CG22" s="191">
        <f t="shared" si="3"/>
        <v>5181.2324670845919</v>
      </c>
      <c r="CH22" s="192">
        <f t="shared" si="3"/>
        <v>5211.6082422275185</v>
      </c>
      <c r="CJ22" s="66"/>
    </row>
    <row r="23" spans="1:88" x14ac:dyDescent="0.25">
      <c r="A23" s="193"/>
      <c r="B23" s="72" t="s">
        <v>384</v>
      </c>
      <c r="C23" s="190" t="s">
        <v>381</v>
      </c>
      <c r="D23" s="191">
        <v>0</v>
      </c>
      <c r="E23" s="191">
        <v>0</v>
      </c>
      <c r="F23" s="191">
        <v>0</v>
      </c>
      <c r="G23" s="191">
        <v>0</v>
      </c>
      <c r="H23" s="191">
        <v>0</v>
      </c>
      <c r="I23" s="191">
        <v>0</v>
      </c>
      <c r="J23" s="191">
        <v>0</v>
      </c>
      <c r="K23" s="191">
        <v>0</v>
      </c>
      <c r="L23" s="191">
        <v>0</v>
      </c>
      <c r="M23" s="191">
        <v>0</v>
      </c>
      <c r="N23" s="191">
        <v>0</v>
      </c>
      <c r="O23" s="191">
        <v>0</v>
      </c>
      <c r="P23" s="191">
        <v>0</v>
      </c>
      <c r="Q23" s="191">
        <v>0</v>
      </c>
      <c r="R23" s="191">
        <v>0</v>
      </c>
      <c r="S23" s="191">
        <v>0</v>
      </c>
      <c r="T23" s="191">
        <v>0</v>
      </c>
      <c r="U23" s="191">
        <v>0</v>
      </c>
      <c r="V23" s="191">
        <v>0</v>
      </c>
      <c r="W23" s="191">
        <v>0</v>
      </c>
      <c r="X23" s="191">
        <v>0</v>
      </c>
      <c r="Y23" s="191">
        <v>0</v>
      </c>
      <c r="Z23" s="191">
        <v>0</v>
      </c>
      <c r="AA23" s="191">
        <v>0</v>
      </c>
      <c r="AB23" s="191">
        <v>0</v>
      </c>
      <c r="AC23" s="191">
        <v>0</v>
      </c>
      <c r="AD23" s="191">
        <v>0</v>
      </c>
      <c r="AE23" s="191">
        <v>0</v>
      </c>
      <c r="AF23" s="191">
        <v>0</v>
      </c>
      <c r="AG23" s="191">
        <v>0</v>
      </c>
      <c r="AH23" s="191">
        <v>0</v>
      </c>
      <c r="AI23" s="191">
        <v>0</v>
      </c>
      <c r="AJ23" s="191">
        <v>0</v>
      </c>
      <c r="AK23" s="191">
        <v>0</v>
      </c>
      <c r="AL23" s="191">
        <v>0</v>
      </c>
      <c r="AM23" s="191">
        <v>0</v>
      </c>
      <c r="AN23" s="191">
        <v>0</v>
      </c>
      <c r="AO23" s="191">
        <v>0</v>
      </c>
      <c r="AP23" s="191">
        <v>0</v>
      </c>
      <c r="AQ23" s="191">
        <v>0</v>
      </c>
      <c r="AR23" s="191">
        <v>0</v>
      </c>
      <c r="AS23" s="191">
        <v>0</v>
      </c>
      <c r="AT23" s="191">
        <v>0</v>
      </c>
      <c r="AU23" s="191">
        <v>0</v>
      </c>
      <c r="AV23" s="191">
        <v>0</v>
      </c>
      <c r="AW23" s="191">
        <v>0</v>
      </c>
      <c r="AX23" s="191">
        <v>0</v>
      </c>
      <c r="AY23" s="191">
        <v>0</v>
      </c>
      <c r="AZ23" s="191">
        <v>0</v>
      </c>
      <c r="BA23" s="191">
        <v>0</v>
      </c>
      <c r="BB23" s="191">
        <v>0</v>
      </c>
      <c r="BC23" s="191">
        <v>0</v>
      </c>
      <c r="BD23" s="191">
        <v>0</v>
      </c>
      <c r="BE23" s="191">
        <v>0</v>
      </c>
      <c r="BF23" s="191">
        <v>0</v>
      </c>
      <c r="BG23" s="191">
        <v>0</v>
      </c>
      <c r="BH23" s="191">
        <v>0</v>
      </c>
      <c r="BI23" s="191">
        <v>0</v>
      </c>
      <c r="BJ23" s="191">
        <v>0</v>
      </c>
      <c r="BK23" s="191">
        <v>0</v>
      </c>
      <c r="BL23" s="191">
        <v>64.379764080000001</v>
      </c>
      <c r="BM23" s="191">
        <v>580.96194385999991</v>
      </c>
      <c r="BN23" s="191">
        <v>954.84283312000014</v>
      </c>
      <c r="BO23" s="191">
        <v>1398.5169151799998</v>
      </c>
      <c r="BP23" s="191">
        <v>2304.75857546</v>
      </c>
      <c r="BQ23" s="191">
        <v>3538.8798924699986</v>
      </c>
      <c r="BR23" s="191">
        <v>4100.9191948399994</v>
      </c>
      <c r="BS23" s="191">
        <v>4456.6648349100024</v>
      </c>
      <c r="BT23" s="191">
        <v>4687.0089817599983</v>
      </c>
      <c r="BU23" s="191">
        <v>4711.3251268400008</v>
      </c>
      <c r="BV23" s="191">
        <v>4562.8610960800006</v>
      </c>
      <c r="BW23" s="191">
        <v>4511.9898157499974</v>
      </c>
      <c r="BX23" s="191">
        <v>4567.4714387700005</v>
      </c>
      <c r="BY23" s="191">
        <v>4506.7600548400005</v>
      </c>
      <c r="BZ23" s="191">
        <v>4527.0250168000011</v>
      </c>
      <c r="CA23" s="191">
        <v>4911.4448667599991</v>
      </c>
      <c r="CB23" s="191">
        <v>5168.0190595399999</v>
      </c>
      <c r="CC23" s="191">
        <v>5142.6044726493274</v>
      </c>
      <c r="CD23" s="191">
        <v>5273.8613406414843</v>
      </c>
      <c r="CE23" s="191">
        <v>5336.748093691549</v>
      </c>
      <c r="CF23" s="191">
        <v>5260.8536826295085</v>
      </c>
      <c r="CG23" s="191">
        <v>5156.1377565067551</v>
      </c>
      <c r="CH23" s="192">
        <v>5188.3606377352344</v>
      </c>
      <c r="CJ23" s="66"/>
    </row>
    <row r="24" spans="1:88" x14ac:dyDescent="0.25">
      <c r="A24" s="193"/>
      <c r="B24" s="72" t="s">
        <v>395</v>
      </c>
      <c r="C24" s="190" t="s">
        <v>387</v>
      </c>
      <c r="D24" s="191">
        <v>0</v>
      </c>
      <c r="E24" s="191">
        <v>0</v>
      </c>
      <c r="F24" s="191">
        <v>0</v>
      </c>
      <c r="G24" s="191">
        <v>0</v>
      </c>
      <c r="H24" s="191">
        <v>0</v>
      </c>
      <c r="I24" s="191">
        <v>0</v>
      </c>
      <c r="J24" s="191">
        <v>0</v>
      </c>
      <c r="K24" s="191">
        <v>0</v>
      </c>
      <c r="L24" s="191">
        <v>0</v>
      </c>
      <c r="M24" s="191">
        <v>0</v>
      </c>
      <c r="N24" s="191">
        <v>0</v>
      </c>
      <c r="O24" s="191">
        <v>0</v>
      </c>
      <c r="P24" s="191">
        <v>0</v>
      </c>
      <c r="Q24" s="191">
        <v>0</v>
      </c>
      <c r="R24" s="191">
        <v>0</v>
      </c>
      <c r="S24" s="191">
        <v>0</v>
      </c>
      <c r="T24" s="191">
        <v>0</v>
      </c>
      <c r="U24" s="191">
        <v>0</v>
      </c>
      <c r="V24" s="191">
        <v>0</v>
      </c>
      <c r="W24" s="191">
        <v>0</v>
      </c>
      <c r="X24" s="191">
        <v>0</v>
      </c>
      <c r="Y24" s="191">
        <v>0</v>
      </c>
      <c r="Z24" s="191">
        <v>0</v>
      </c>
      <c r="AA24" s="191">
        <v>0</v>
      </c>
      <c r="AB24" s="191">
        <v>0</v>
      </c>
      <c r="AC24" s="191">
        <v>0</v>
      </c>
      <c r="AD24" s="191">
        <v>0</v>
      </c>
      <c r="AE24" s="191">
        <v>0</v>
      </c>
      <c r="AF24" s="191">
        <v>0</v>
      </c>
      <c r="AG24" s="191">
        <v>0</v>
      </c>
      <c r="AH24" s="191">
        <v>0</v>
      </c>
      <c r="AI24" s="191">
        <v>0</v>
      </c>
      <c r="AJ24" s="191">
        <v>0</v>
      </c>
      <c r="AK24" s="191">
        <v>0</v>
      </c>
      <c r="AL24" s="191">
        <v>0</v>
      </c>
      <c r="AM24" s="191">
        <v>0</v>
      </c>
      <c r="AN24" s="191">
        <v>0</v>
      </c>
      <c r="AO24" s="191">
        <v>0</v>
      </c>
      <c r="AP24" s="191">
        <v>0</v>
      </c>
      <c r="AQ24" s="191">
        <v>0</v>
      </c>
      <c r="AR24" s="191">
        <v>0</v>
      </c>
      <c r="AS24" s="191">
        <v>0</v>
      </c>
      <c r="AT24" s="191">
        <v>0</v>
      </c>
      <c r="AU24" s="191">
        <v>0</v>
      </c>
      <c r="AV24" s="191">
        <v>0</v>
      </c>
      <c r="AW24" s="191">
        <v>0</v>
      </c>
      <c r="AX24" s="191">
        <v>0</v>
      </c>
      <c r="AY24" s="191">
        <v>0</v>
      </c>
      <c r="AZ24" s="191">
        <v>0</v>
      </c>
      <c r="BA24" s="191">
        <v>0</v>
      </c>
      <c r="BB24" s="191">
        <v>0</v>
      </c>
      <c r="BC24" s="191">
        <v>0</v>
      </c>
      <c r="BD24" s="191">
        <v>0</v>
      </c>
      <c r="BE24" s="191">
        <v>0</v>
      </c>
      <c r="BF24" s="191">
        <v>0</v>
      </c>
      <c r="BG24" s="191">
        <v>0</v>
      </c>
      <c r="BH24" s="191">
        <v>0</v>
      </c>
      <c r="BI24" s="191">
        <v>0</v>
      </c>
      <c r="BJ24" s="191">
        <v>0</v>
      </c>
      <c r="BK24" s="191">
        <v>0</v>
      </c>
      <c r="BL24" s="191">
        <v>62.808164869999999</v>
      </c>
      <c r="BM24" s="191">
        <v>686.4373563700002</v>
      </c>
      <c r="BN24" s="191">
        <v>1276.9055287799997</v>
      </c>
      <c r="BO24" s="191">
        <v>2155.5853004300002</v>
      </c>
      <c r="BP24" s="191">
        <v>4474.8959127000007</v>
      </c>
      <c r="BQ24" s="191">
        <v>6897.8279475099998</v>
      </c>
      <c r="BR24" s="191">
        <v>8726.4629563300005</v>
      </c>
      <c r="BS24" s="191">
        <v>9814.883734269999</v>
      </c>
      <c r="BT24" s="191">
        <v>10143.435834890004</v>
      </c>
      <c r="BU24" s="191">
        <v>10641.56722836</v>
      </c>
      <c r="BV24" s="191">
        <v>10535.008227660001</v>
      </c>
      <c r="BW24" s="191">
        <v>9338.9990123900006</v>
      </c>
      <c r="BX24" s="191">
        <v>8816.6986222800006</v>
      </c>
      <c r="BY24" s="191">
        <v>8181.7660007400018</v>
      </c>
      <c r="BZ24" s="191">
        <v>7561.028869589999</v>
      </c>
      <c r="CA24" s="191">
        <v>7445.6507168099997</v>
      </c>
      <c r="CB24" s="191">
        <v>7169.3618577599991</v>
      </c>
      <c r="CC24" s="191">
        <v>1889.0239832054956</v>
      </c>
      <c r="CD24" s="191">
        <v>31.579829876999227</v>
      </c>
      <c r="CE24" s="191">
        <v>29.248301006628175</v>
      </c>
      <c r="CF24" s="191">
        <v>27.090931425704124</v>
      </c>
      <c r="CG24" s="191">
        <v>25.094710577836892</v>
      </c>
      <c r="CH24" s="192">
        <v>23.247604492284307</v>
      </c>
      <c r="CJ24" s="66"/>
    </row>
    <row r="25" spans="1:88" x14ac:dyDescent="0.25">
      <c r="A25" s="193"/>
      <c r="B25" s="51" t="s">
        <v>396</v>
      </c>
      <c r="C25" s="190" t="s">
        <v>387</v>
      </c>
      <c r="D25" s="191">
        <v>0</v>
      </c>
      <c r="E25" s="191">
        <v>0</v>
      </c>
      <c r="F25" s="191">
        <v>0</v>
      </c>
      <c r="G25" s="191">
        <v>0</v>
      </c>
      <c r="H25" s="191">
        <v>0</v>
      </c>
      <c r="I25" s="191">
        <v>0</v>
      </c>
      <c r="J25" s="191">
        <v>0</v>
      </c>
      <c r="K25" s="191">
        <v>0</v>
      </c>
      <c r="L25" s="191">
        <v>0</v>
      </c>
      <c r="M25" s="191">
        <v>0</v>
      </c>
      <c r="N25" s="191">
        <v>0</v>
      </c>
      <c r="O25" s="191">
        <v>0</v>
      </c>
      <c r="P25" s="191">
        <v>0</v>
      </c>
      <c r="Q25" s="191">
        <v>0</v>
      </c>
      <c r="R25" s="191">
        <v>0</v>
      </c>
      <c r="S25" s="191">
        <v>0</v>
      </c>
      <c r="T25" s="191">
        <v>0</v>
      </c>
      <c r="U25" s="191">
        <v>0</v>
      </c>
      <c r="V25" s="191">
        <v>0</v>
      </c>
      <c r="W25" s="191">
        <v>0</v>
      </c>
      <c r="X25" s="191">
        <v>0</v>
      </c>
      <c r="Y25" s="191">
        <v>0</v>
      </c>
      <c r="Z25" s="191">
        <v>0</v>
      </c>
      <c r="AA25" s="191">
        <v>3.7</v>
      </c>
      <c r="AB25" s="191">
        <v>9.8000000000000007</v>
      </c>
      <c r="AC25" s="191">
        <v>12.6</v>
      </c>
      <c r="AD25" s="191">
        <v>11.8</v>
      </c>
      <c r="AE25" s="191">
        <v>11.9</v>
      </c>
      <c r="AF25" s="191">
        <v>17.600000000000001</v>
      </c>
      <c r="AG25" s="191">
        <v>25.3</v>
      </c>
      <c r="AH25" s="191">
        <v>24</v>
      </c>
      <c r="AI25" s="191">
        <v>27</v>
      </c>
      <c r="AJ25" s="191">
        <v>42</v>
      </c>
      <c r="AK25" s="191">
        <v>66</v>
      </c>
      <c r="AL25" s="191">
        <v>94</v>
      </c>
      <c r="AM25" s="191">
        <v>123</v>
      </c>
      <c r="AN25" s="191">
        <v>126</v>
      </c>
      <c r="AO25" s="191">
        <v>130</v>
      </c>
      <c r="AP25" s="191">
        <v>161</v>
      </c>
      <c r="AQ25" s="191">
        <v>179.708</v>
      </c>
      <c r="AR25" s="191">
        <v>394.245</v>
      </c>
      <c r="AS25" s="191">
        <v>425.16500000000002</v>
      </c>
      <c r="AT25" s="191">
        <v>494.35300000000001</v>
      </c>
      <c r="AU25" s="191">
        <v>626.245</v>
      </c>
      <c r="AV25" s="191">
        <v>928.67899999999997</v>
      </c>
      <c r="AW25" s="191">
        <v>1207.7750000000001</v>
      </c>
      <c r="AX25" s="191">
        <v>1440.797</v>
      </c>
      <c r="AY25" s="191">
        <v>1739.5630000000001</v>
      </c>
      <c r="AZ25" s="191">
        <v>2083.6799999999998</v>
      </c>
      <c r="BA25" s="191">
        <v>2326.3319999999999</v>
      </c>
      <c r="BB25" s="191">
        <v>2428.9789999999998</v>
      </c>
      <c r="BC25" s="191">
        <v>1895.7190000000001</v>
      </c>
      <c r="BD25" s="191">
        <v>1.71</v>
      </c>
      <c r="BE25" s="191">
        <v>0</v>
      </c>
      <c r="BF25" s="191">
        <v>0</v>
      </c>
      <c r="BG25" s="191">
        <v>8.5208560000000017E-2</v>
      </c>
      <c r="BH25" s="191">
        <v>0</v>
      </c>
      <c r="BI25" s="191">
        <v>0</v>
      </c>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2"/>
      <c r="CJ25" s="66"/>
    </row>
    <row r="26" spans="1:88" x14ac:dyDescent="0.25">
      <c r="A26" s="193"/>
      <c r="B26" s="51" t="s">
        <v>397</v>
      </c>
      <c r="C26" s="190" t="s">
        <v>377</v>
      </c>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c r="BA26" s="191"/>
      <c r="BB26" s="191"/>
      <c r="BC26" s="191"/>
      <c r="BD26" s="191"/>
      <c r="BE26" s="191"/>
      <c r="BF26" s="191"/>
      <c r="BG26" s="191"/>
      <c r="BH26" s="191"/>
      <c r="BI26" s="191">
        <v>3</v>
      </c>
      <c r="BJ26" s="191">
        <v>7</v>
      </c>
      <c r="BK26" s="191">
        <v>13.497025149999999</v>
      </c>
      <c r="BL26" s="191">
        <v>38.534542930000001</v>
      </c>
      <c r="BM26" s="191">
        <v>34.154483699999993</v>
      </c>
      <c r="BN26" s="191">
        <v>45.768576209999999</v>
      </c>
      <c r="BO26" s="191">
        <v>74.136923039999985</v>
      </c>
      <c r="BP26" s="191">
        <v>110.91288990999999</v>
      </c>
      <c r="BQ26" s="191">
        <v>159.75237205000002</v>
      </c>
      <c r="BR26" s="191">
        <v>187.89459571</v>
      </c>
      <c r="BS26" s="191">
        <v>208.81836001000002</v>
      </c>
      <c r="BT26" s="191">
        <v>194.73461820000003</v>
      </c>
      <c r="BU26" s="191">
        <v>217.75776851000001</v>
      </c>
      <c r="BV26" s="191">
        <v>211.78247487000004</v>
      </c>
      <c r="BW26" s="191">
        <v>212.26699853</v>
      </c>
      <c r="BX26" s="191">
        <v>281</v>
      </c>
      <c r="BY26" s="191">
        <v>945</v>
      </c>
      <c r="BZ26" s="191">
        <v>-1664</v>
      </c>
      <c r="CA26" s="191">
        <v>-271</v>
      </c>
      <c r="CB26" s="191">
        <v>162</v>
      </c>
      <c r="CC26" s="191">
        <v>254.4624722539219</v>
      </c>
      <c r="CD26" s="191">
        <v>259.63542689724596</v>
      </c>
      <c r="CE26" s="191">
        <v>266.05400526622287</v>
      </c>
      <c r="CF26" s="191">
        <v>270.09591737478581</v>
      </c>
      <c r="CG26" s="191">
        <v>274.66529232150276</v>
      </c>
      <c r="CH26" s="192">
        <v>277.86177170421473</v>
      </c>
      <c r="CJ26" s="66"/>
    </row>
    <row r="27" spans="1:88" ht="27" customHeight="1" x14ac:dyDescent="0.25">
      <c r="A27" s="195"/>
      <c r="B27" s="51" t="s">
        <v>398</v>
      </c>
      <c r="C27" s="190" t="s">
        <v>387</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v>14.981999999999999</v>
      </c>
      <c r="AR27" s="191">
        <v>19.041</v>
      </c>
      <c r="AS27" s="191">
        <v>23.1</v>
      </c>
      <c r="AT27" s="191">
        <v>29</v>
      </c>
      <c r="AU27" s="191">
        <v>37.561</v>
      </c>
      <c r="AV27" s="191">
        <v>46.265999999999998</v>
      </c>
      <c r="AW27" s="191">
        <v>59.125</v>
      </c>
      <c r="AX27" s="191">
        <v>60.497999999999998</v>
      </c>
      <c r="AY27" s="191">
        <v>46.542999999999999</v>
      </c>
      <c r="AZ27" s="191">
        <v>41.273000000000003</v>
      </c>
      <c r="BA27" s="191">
        <v>36.790999999999997</v>
      </c>
      <c r="BB27" s="191">
        <v>37.914999999999999</v>
      </c>
      <c r="BC27" s="191">
        <v>37.4</v>
      </c>
      <c r="BD27" s="191">
        <v>34.851999999999997</v>
      </c>
      <c r="BE27" s="191">
        <v>38</v>
      </c>
      <c r="BF27" s="191">
        <v>40.408999999999999</v>
      </c>
      <c r="BG27" s="191">
        <v>46.344000000000001</v>
      </c>
      <c r="BH27" s="191">
        <v>46.491</v>
      </c>
      <c r="BI27" s="191">
        <v>44.334000000000003</v>
      </c>
      <c r="BJ27" s="191">
        <v>46.637999999999998</v>
      </c>
      <c r="BK27" s="191">
        <v>46.658999999999999</v>
      </c>
      <c r="BL27" s="191">
        <v>50.039000000000001</v>
      </c>
      <c r="BM27" s="191">
        <v>47.561</v>
      </c>
      <c r="BN27" s="191">
        <v>44.601999999999997</v>
      </c>
      <c r="BO27" s="191">
        <v>46.558457389804701</v>
      </c>
      <c r="BP27" s="191">
        <v>43.945999999999998</v>
      </c>
      <c r="BQ27" s="191">
        <v>44.098999999999997</v>
      </c>
      <c r="BR27" s="191">
        <v>44.164999999999999</v>
      </c>
      <c r="BS27" s="191">
        <v>39.841999999999999</v>
      </c>
      <c r="BT27" s="191">
        <v>38.499000000000002</v>
      </c>
      <c r="BU27" s="191">
        <v>36.994</v>
      </c>
      <c r="BV27" s="191">
        <v>44.322000000000003</v>
      </c>
      <c r="BW27" s="191">
        <v>33.988</v>
      </c>
      <c r="BX27" s="191">
        <v>62.020754029999992</v>
      </c>
      <c r="BY27" s="191">
        <v>48.520351089999991</v>
      </c>
      <c r="BZ27" s="191">
        <v>45.593648689999988</v>
      </c>
      <c r="CA27" s="191">
        <v>51.232449919999972</v>
      </c>
      <c r="CB27" s="191">
        <v>49.05164735999999</v>
      </c>
      <c r="CC27" s="191">
        <v>46.829116659703246</v>
      </c>
      <c r="CD27" s="191">
        <v>48.174246705108402</v>
      </c>
      <c r="CE27" s="191">
        <v>49.691496652123242</v>
      </c>
      <c r="CF27" s="191">
        <v>51.379873804163516</v>
      </c>
      <c r="CG27" s="191">
        <v>53.167958929761532</v>
      </c>
      <c r="CH27" s="192">
        <v>55.044767179403877</v>
      </c>
      <c r="CJ27" s="66"/>
    </row>
    <row r="28" spans="1:88" x14ac:dyDescent="0.25">
      <c r="A28" s="193"/>
      <c r="B28" s="51" t="s">
        <v>399</v>
      </c>
      <c r="C28" s="190" t="s">
        <v>381</v>
      </c>
      <c r="D28" s="191">
        <v>0</v>
      </c>
      <c r="E28" s="191">
        <v>0</v>
      </c>
      <c r="F28" s="191">
        <v>0</v>
      </c>
      <c r="G28" s="191">
        <v>0</v>
      </c>
      <c r="H28" s="191">
        <v>0</v>
      </c>
      <c r="I28" s="191">
        <v>0</v>
      </c>
      <c r="J28" s="191">
        <v>0</v>
      </c>
      <c r="K28" s="191">
        <v>0</v>
      </c>
      <c r="L28" s="191">
        <v>0</v>
      </c>
      <c r="M28" s="191">
        <v>0</v>
      </c>
      <c r="N28" s="191">
        <v>0</v>
      </c>
      <c r="O28" s="191">
        <v>0</v>
      </c>
      <c r="P28" s="191">
        <v>0</v>
      </c>
      <c r="Q28" s="191">
        <v>0</v>
      </c>
      <c r="R28" s="191">
        <v>0</v>
      </c>
      <c r="S28" s="191">
        <v>0</v>
      </c>
      <c r="T28" s="191">
        <v>0</v>
      </c>
      <c r="U28" s="191">
        <v>0</v>
      </c>
      <c r="V28" s="191">
        <v>0</v>
      </c>
      <c r="W28" s="191">
        <v>0</v>
      </c>
      <c r="X28" s="191">
        <v>0</v>
      </c>
      <c r="Y28" s="191">
        <v>0</v>
      </c>
      <c r="Z28" s="191">
        <v>0.7</v>
      </c>
      <c r="AA28" s="191">
        <v>0.8</v>
      </c>
      <c r="AB28" s="191">
        <v>0.9</v>
      </c>
      <c r="AC28" s="191">
        <v>1.1000000000000001</v>
      </c>
      <c r="AD28" s="191">
        <v>1.5</v>
      </c>
      <c r="AE28" s="191">
        <v>2</v>
      </c>
      <c r="AF28" s="191">
        <v>2.2000000000000002</v>
      </c>
      <c r="AG28" s="191">
        <v>2.1</v>
      </c>
      <c r="AH28" s="191">
        <v>2</v>
      </c>
      <c r="AI28" s="191">
        <v>2</v>
      </c>
      <c r="AJ28" s="191">
        <v>2</v>
      </c>
      <c r="AK28" s="191">
        <v>2</v>
      </c>
      <c r="AL28" s="191">
        <v>2</v>
      </c>
      <c r="AM28" s="191">
        <v>2</v>
      </c>
      <c r="AN28" s="191">
        <v>2</v>
      </c>
      <c r="AO28" s="191">
        <v>1</v>
      </c>
      <c r="AP28" s="191">
        <v>2</v>
      </c>
      <c r="AQ28" s="191">
        <v>1.4339999999999999</v>
      </c>
      <c r="AR28" s="191">
        <v>1.3520000000000001</v>
      </c>
      <c r="AS28" s="191">
        <v>1.355</v>
      </c>
      <c r="AT28" s="191">
        <v>1.5509999999999999</v>
      </c>
      <c r="AU28" s="191">
        <v>1.4710000000000001</v>
      </c>
      <c r="AV28" s="191">
        <v>2</v>
      </c>
      <c r="AW28" s="191">
        <v>1</v>
      </c>
      <c r="AX28" s="191">
        <v>1</v>
      </c>
      <c r="AY28" s="191">
        <v>1.7210000000000001</v>
      </c>
      <c r="AZ28" s="191">
        <v>1.496</v>
      </c>
      <c r="BA28" s="191">
        <v>1.5720000000000001</v>
      </c>
      <c r="BB28" s="191">
        <v>1.7769999999999999</v>
      </c>
      <c r="BC28" s="191">
        <v>1.359</v>
      </c>
      <c r="BD28" s="191">
        <v>1.452</v>
      </c>
      <c r="BE28" s="191">
        <v>1.6164412184601897</v>
      </c>
      <c r="BF28" s="191">
        <v>1.6007503600000001</v>
      </c>
      <c r="BG28" s="191">
        <v>0</v>
      </c>
      <c r="BH28" s="191">
        <v>0</v>
      </c>
      <c r="BI28" s="191">
        <v>0</v>
      </c>
      <c r="BJ28" s="191">
        <v>0</v>
      </c>
      <c r="BK28" s="191">
        <v>0</v>
      </c>
      <c r="BL28" s="191">
        <v>0</v>
      </c>
      <c r="BM28" s="191">
        <v>0</v>
      </c>
      <c r="BN28" s="191">
        <v>0</v>
      </c>
      <c r="BO28" s="191">
        <v>0</v>
      </c>
      <c r="BP28" s="191">
        <v>0</v>
      </c>
      <c r="BQ28" s="191">
        <v>0</v>
      </c>
      <c r="BR28" s="191">
        <v>0</v>
      </c>
      <c r="BS28" s="191">
        <v>0</v>
      </c>
      <c r="BT28" s="191">
        <v>0</v>
      </c>
      <c r="BU28" s="191">
        <v>0</v>
      </c>
      <c r="BV28" s="191">
        <v>0</v>
      </c>
      <c r="BW28" s="191">
        <v>0</v>
      </c>
      <c r="BX28" s="191">
        <v>0</v>
      </c>
      <c r="BY28" s="191">
        <v>0</v>
      </c>
      <c r="BZ28" s="191">
        <v>0</v>
      </c>
      <c r="CA28" s="191">
        <v>0</v>
      </c>
      <c r="CB28" s="191">
        <v>0</v>
      </c>
      <c r="CC28" s="191">
        <v>0</v>
      </c>
      <c r="CD28" s="191">
        <v>0</v>
      </c>
      <c r="CE28" s="191">
        <v>0</v>
      </c>
      <c r="CF28" s="191">
        <v>0</v>
      </c>
      <c r="CG28" s="191">
        <v>0</v>
      </c>
      <c r="CH28" s="192">
        <v>0</v>
      </c>
      <c r="CJ28" s="66"/>
    </row>
    <row r="29" spans="1:88" x14ac:dyDescent="0.25">
      <c r="A29" s="193"/>
      <c r="B29" s="51" t="s">
        <v>400</v>
      </c>
      <c r="C29" s="190" t="s">
        <v>387</v>
      </c>
      <c r="D29" s="191">
        <v>0</v>
      </c>
      <c r="E29" s="191">
        <v>0</v>
      </c>
      <c r="F29" s="191">
        <v>0</v>
      </c>
      <c r="G29" s="191">
        <v>0</v>
      </c>
      <c r="H29" s="191">
        <v>0</v>
      </c>
      <c r="I29" s="191">
        <v>0</v>
      </c>
      <c r="J29" s="191">
        <v>0</v>
      </c>
      <c r="K29" s="191">
        <v>0</v>
      </c>
      <c r="L29" s="191">
        <v>0</v>
      </c>
      <c r="M29" s="191">
        <v>0</v>
      </c>
      <c r="N29" s="191">
        <v>0</v>
      </c>
      <c r="O29" s="191">
        <v>0</v>
      </c>
      <c r="P29" s="191">
        <v>0</v>
      </c>
      <c r="Q29" s="191">
        <v>0</v>
      </c>
      <c r="R29" s="191">
        <v>0</v>
      </c>
      <c r="S29" s="191">
        <v>0</v>
      </c>
      <c r="T29" s="191">
        <v>0</v>
      </c>
      <c r="U29" s="191">
        <v>0</v>
      </c>
      <c r="V29" s="191">
        <v>0</v>
      </c>
      <c r="W29" s="191">
        <v>0</v>
      </c>
      <c r="X29" s="191">
        <v>0</v>
      </c>
      <c r="Y29" s="191">
        <v>0</v>
      </c>
      <c r="Z29" s="191">
        <v>22</v>
      </c>
      <c r="AA29" s="191">
        <v>20</v>
      </c>
      <c r="AB29" s="191">
        <v>105</v>
      </c>
      <c r="AC29" s="191">
        <v>225</v>
      </c>
      <c r="AD29" s="191">
        <v>138</v>
      </c>
      <c r="AE29" s="191">
        <v>194</v>
      </c>
      <c r="AF29" s="191">
        <v>201</v>
      </c>
      <c r="AG29" s="191">
        <v>684</v>
      </c>
      <c r="AH29" s="191">
        <v>721</v>
      </c>
      <c r="AI29" s="191">
        <v>793</v>
      </c>
      <c r="AJ29" s="191">
        <v>1024</v>
      </c>
      <c r="AK29" s="191">
        <v>1655.6</v>
      </c>
      <c r="AL29" s="191">
        <v>2128</v>
      </c>
      <c r="AM29" s="191">
        <v>2516</v>
      </c>
      <c r="AN29" s="191">
        <v>2833</v>
      </c>
      <c r="AO29" s="191">
        <v>3177</v>
      </c>
      <c r="AP29" s="191">
        <v>3415</v>
      </c>
      <c r="AQ29" s="191">
        <v>3536</v>
      </c>
      <c r="AR29" s="191">
        <v>3723.4489999999996</v>
      </c>
      <c r="AS29" s="191">
        <v>4232.5370000000003</v>
      </c>
      <c r="AT29" s="191">
        <v>5095.3410000000003</v>
      </c>
      <c r="AU29" s="191">
        <v>6358.652</v>
      </c>
      <c r="AV29" s="191">
        <v>7812.0959999999995</v>
      </c>
      <c r="AW29" s="191">
        <v>9216.8450000000012</v>
      </c>
      <c r="AX29" s="191">
        <v>10103.235919999999</v>
      </c>
      <c r="AY29" s="191">
        <v>10874.666694000003</v>
      </c>
      <c r="AZ29" s="191">
        <v>11379.761964999998</v>
      </c>
      <c r="BA29" s="191">
        <v>11176.396122999999</v>
      </c>
      <c r="BB29" s="191">
        <v>11064.804220000002</v>
      </c>
      <c r="BC29" s="191">
        <v>11064.103816674598</v>
      </c>
      <c r="BD29" s="191">
        <v>11162.3689748</v>
      </c>
      <c r="BE29" s="191">
        <v>11588.695131</v>
      </c>
      <c r="BF29" s="191">
        <v>12636.220416</v>
      </c>
      <c r="BG29" s="191">
        <v>12347.373120710001</v>
      </c>
      <c r="BH29" s="191">
        <v>13157.570061439999</v>
      </c>
      <c r="BI29" s="191">
        <v>13928.205135</v>
      </c>
      <c r="BJ29" s="191">
        <v>14840.547586000004</v>
      </c>
      <c r="BK29" s="191">
        <v>15731.800594999997</v>
      </c>
      <c r="BL29" s="191">
        <f>SUM(BL30:BL32)</f>
        <v>17103.441162000006</v>
      </c>
      <c r="BM29" s="191">
        <f t="shared" ref="BM29:BV29" si="4">SUM(BM30:BM32)</f>
        <v>19989.231178000002</v>
      </c>
      <c r="BN29" s="191">
        <f t="shared" si="4"/>
        <v>21426.990300999998</v>
      </c>
      <c r="BO29" s="191">
        <f t="shared" si="4"/>
        <v>22820.290123000006</v>
      </c>
      <c r="BP29" s="191">
        <f t="shared" si="4"/>
        <v>23899.631612000001</v>
      </c>
      <c r="BQ29" s="191">
        <f t="shared" si="4"/>
        <v>24169.807673000003</v>
      </c>
      <c r="BR29" s="191">
        <f t="shared" si="4"/>
        <v>24316.565554999994</v>
      </c>
      <c r="BS29" s="191">
        <f t="shared" si="4"/>
        <v>24243.713647000004</v>
      </c>
      <c r="BT29" s="191">
        <f t="shared" si="4"/>
        <v>23440.599919000008</v>
      </c>
      <c r="BU29" s="191">
        <f t="shared" si="4"/>
        <v>22301.220213999997</v>
      </c>
      <c r="BV29" s="191">
        <f t="shared" si="4"/>
        <v>20729.821950999998</v>
      </c>
      <c r="BW29" s="191">
        <f>SUM(BW30:BW32)</f>
        <v>18379.004464350226</v>
      </c>
      <c r="BX29" s="191">
        <f t="shared" ref="BX29:CD29" si="5">SUM(BX30:BX32)</f>
        <v>17334.295703000003</v>
      </c>
      <c r="BY29" s="191">
        <f t="shared" si="5"/>
        <v>16125.75748719548</v>
      </c>
      <c r="BZ29" s="191">
        <f t="shared" si="5"/>
        <v>15579.152645071415</v>
      </c>
      <c r="CA29" s="191">
        <f t="shared" si="5"/>
        <v>15772.594547462259</v>
      </c>
      <c r="CB29" s="191">
        <f t="shared" si="5"/>
        <v>15454.527395226705</v>
      </c>
      <c r="CC29" s="191">
        <f t="shared" si="5"/>
        <v>12892.85164434135</v>
      </c>
      <c r="CD29" s="191">
        <f t="shared" si="5"/>
        <v>12474.242299297402</v>
      </c>
      <c r="CE29" s="191">
        <f>SUM(CE30:CE32)</f>
        <v>12834.120466626842</v>
      </c>
      <c r="CF29" s="191">
        <f>SUM(CF30:CF32)</f>
        <v>13252.887452207548</v>
      </c>
      <c r="CG29" s="191">
        <f>SUM(CG30:CG32)</f>
        <v>13899.331751912028</v>
      </c>
      <c r="CH29" s="192">
        <f>SUM(CH30:CH32)</f>
        <v>14346.748782533252</v>
      </c>
      <c r="CJ29" s="66"/>
    </row>
    <row r="30" spans="1:88" x14ac:dyDescent="0.25">
      <c r="A30" s="193"/>
      <c r="B30" s="72" t="s">
        <v>401</v>
      </c>
      <c r="C30" s="190"/>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1"/>
      <c r="AU30" s="191"/>
      <c r="AV30" s="191"/>
      <c r="AW30" s="191"/>
      <c r="AX30" s="191"/>
      <c r="AY30" s="191"/>
      <c r="AZ30" s="191"/>
      <c r="BA30" s="191"/>
      <c r="BB30" s="191"/>
      <c r="BC30" s="191"/>
      <c r="BD30" s="191"/>
      <c r="BE30" s="191"/>
      <c r="BF30" s="191"/>
      <c r="BG30" s="191"/>
      <c r="BH30" s="191"/>
      <c r="BI30" s="191"/>
      <c r="BJ30" s="191"/>
      <c r="BK30" s="191"/>
      <c r="BL30" s="191">
        <v>15141.776923958705</v>
      </c>
      <c r="BM30" s="191">
        <v>16923.255930776253</v>
      </c>
      <c r="BN30" s="191">
        <v>18018.287469340114</v>
      </c>
      <c r="BO30" s="191">
        <v>19055.311208911484</v>
      </c>
      <c r="BP30" s="191">
        <v>19879.676398880401</v>
      </c>
      <c r="BQ30" s="191">
        <v>20522.749055613676</v>
      </c>
      <c r="BR30" s="191">
        <v>21398.772408641653</v>
      </c>
      <c r="BS30" s="191">
        <v>21750.305519860998</v>
      </c>
      <c r="BT30" s="191">
        <v>21298.013079496453</v>
      </c>
      <c r="BU30" s="191">
        <v>20268.515139952928</v>
      </c>
      <c r="BV30" s="191">
        <v>19121.662095377484</v>
      </c>
      <c r="BW30" s="191">
        <v>17367.520159591215</v>
      </c>
      <c r="BX30" s="191">
        <v>16510.894920611816</v>
      </c>
      <c r="BY30" s="191">
        <v>15369.794350334201</v>
      </c>
      <c r="BZ30" s="191">
        <v>14839.630317686593</v>
      </c>
      <c r="CA30" s="191">
        <v>14946.44303608568</v>
      </c>
      <c r="CB30" s="191">
        <v>14593.381618808759</v>
      </c>
      <c r="CC30" s="191">
        <v>12103.254163788864</v>
      </c>
      <c r="CD30" s="191">
        <v>11643.398000377756</v>
      </c>
      <c r="CE30" s="191">
        <v>11969.475743895277</v>
      </c>
      <c r="CF30" s="191">
        <v>12352.112531843559</v>
      </c>
      <c r="CG30" s="191">
        <v>12950.142299504547</v>
      </c>
      <c r="CH30" s="192">
        <v>13368.201150582996</v>
      </c>
      <c r="CJ30" s="66"/>
    </row>
    <row r="31" spans="1:88" x14ac:dyDescent="0.25">
      <c r="A31" s="193"/>
      <c r="B31" s="72" t="s">
        <v>402</v>
      </c>
      <c r="C31" s="190"/>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c r="BD31" s="191"/>
      <c r="BE31" s="191"/>
      <c r="BF31" s="191"/>
      <c r="BG31" s="191"/>
      <c r="BH31" s="191"/>
      <c r="BI31" s="191"/>
      <c r="BJ31" s="191"/>
      <c r="BK31" s="191"/>
      <c r="BL31" s="191">
        <v>1613.425236041295</v>
      </c>
      <c r="BM31" s="191">
        <v>2679.944486223746</v>
      </c>
      <c r="BN31" s="191">
        <v>3009.2036966598816</v>
      </c>
      <c r="BO31" s="191">
        <v>3331.7742650885075</v>
      </c>
      <c r="BP31" s="191">
        <v>3573.0294971195967</v>
      </c>
      <c r="BQ31" s="191">
        <v>3176.1656353863264</v>
      </c>
      <c r="BR31" s="191">
        <v>2353.825090358343</v>
      </c>
      <c r="BS31" s="191">
        <v>1865.1421391390063</v>
      </c>
      <c r="BT31" s="191">
        <v>1596.4824745035512</v>
      </c>
      <c r="BU31" s="191">
        <v>1407.9342720470704</v>
      </c>
      <c r="BV31" s="191">
        <v>1075.1419406225161</v>
      </c>
      <c r="BW31" s="191">
        <v>514.96610075901299</v>
      </c>
      <c r="BX31" s="191">
        <v>367.35823438818261</v>
      </c>
      <c r="BY31" s="191">
        <v>253.47812582013648</v>
      </c>
      <c r="BZ31" s="191">
        <v>160.78647461457481</v>
      </c>
      <c r="CA31" s="191">
        <v>110.96794334023382</v>
      </c>
      <c r="CB31" s="191">
        <v>57.180548362308897</v>
      </c>
      <c r="CC31" s="191">
        <v>0</v>
      </c>
      <c r="CD31" s="191">
        <v>0</v>
      </c>
      <c r="CE31" s="191">
        <v>0</v>
      </c>
      <c r="CF31" s="191">
        <v>0</v>
      </c>
      <c r="CG31" s="191">
        <v>0</v>
      </c>
      <c r="CH31" s="192">
        <v>0</v>
      </c>
      <c r="CJ31" s="66"/>
    </row>
    <row r="32" spans="1:88" x14ac:dyDescent="0.25">
      <c r="A32" s="193"/>
      <c r="B32" s="72" t="s">
        <v>403</v>
      </c>
      <c r="C32" s="190"/>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c r="AI32" s="191"/>
      <c r="AJ32" s="191"/>
      <c r="AK32" s="191"/>
      <c r="AL32" s="191"/>
      <c r="AM32" s="191"/>
      <c r="AN32" s="191"/>
      <c r="AO32" s="191"/>
      <c r="AP32" s="191"/>
      <c r="AQ32" s="191"/>
      <c r="AR32" s="191"/>
      <c r="AS32" s="191"/>
      <c r="AT32" s="191"/>
      <c r="AU32" s="191"/>
      <c r="AV32" s="191"/>
      <c r="AW32" s="191"/>
      <c r="AX32" s="191"/>
      <c r="AY32" s="191"/>
      <c r="AZ32" s="191"/>
      <c r="BA32" s="191"/>
      <c r="BB32" s="191"/>
      <c r="BC32" s="191"/>
      <c r="BD32" s="191"/>
      <c r="BE32" s="191"/>
      <c r="BF32" s="191"/>
      <c r="BG32" s="191"/>
      <c r="BH32" s="191"/>
      <c r="BI32" s="191"/>
      <c r="BJ32" s="191"/>
      <c r="BK32" s="191"/>
      <c r="BL32" s="191">
        <v>348.23900200000571</v>
      </c>
      <c r="BM32" s="191">
        <v>386.0307610000018</v>
      </c>
      <c r="BN32" s="191">
        <v>399.49913500000184</v>
      </c>
      <c r="BO32" s="191">
        <v>433.20464900001389</v>
      </c>
      <c r="BP32" s="191">
        <v>446.92571600000156</v>
      </c>
      <c r="BQ32" s="191">
        <v>470.89298200000121</v>
      </c>
      <c r="BR32" s="191">
        <v>563.96805599999789</v>
      </c>
      <c r="BS32" s="191">
        <v>628.2659879999992</v>
      </c>
      <c r="BT32" s="191">
        <v>546.10436500000287</v>
      </c>
      <c r="BU32" s="191">
        <v>624.77080199999909</v>
      </c>
      <c r="BV32" s="191">
        <v>533.01791499999558</v>
      </c>
      <c r="BW32" s="191">
        <v>496.51820399999997</v>
      </c>
      <c r="BX32" s="191">
        <v>456.0425480000049</v>
      </c>
      <c r="BY32" s="191">
        <v>502.48501104114257</v>
      </c>
      <c r="BZ32" s="191">
        <v>578.73585277024722</v>
      </c>
      <c r="CA32" s="191">
        <v>715.18356803634379</v>
      </c>
      <c r="CB32" s="191">
        <v>803.96522805563836</v>
      </c>
      <c r="CC32" s="191">
        <v>789.59748055248565</v>
      </c>
      <c r="CD32" s="191">
        <v>830.84429891964646</v>
      </c>
      <c r="CE32" s="191">
        <v>864.64472273156571</v>
      </c>
      <c r="CF32" s="191">
        <v>900.77492036398871</v>
      </c>
      <c r="CG32" s="191">
        <v>949.18945240748144</v>
      </c>
      <c r="CH32" s="192">
        <v>978.54763195025589</v>
      </c>
      <c r="CJ32" s="66"/>
    </row>
    <row r="33" spans="1:88" x14ac:dyDescent="0.25">
      <c r="A33" s="193"/>
      <c r="B33" s="74" t="s">
        <v>404</v>
      </c>
      <c r="C33" s="190" t="s">
        <v>387</v>
      </c>
      <c r="D33" s="191">
        <v>0</v>
      </c>
      <c r="E33" s="191">
        <v>0</v>
      </c>
      <c r="F33" s="191">
        <v>0</v>
      </c>
      <c r="G33" s="191">
        <v>0</v>
      </c>
      <c r="H33" s="191">
        <v>0</v>
      </c>
      <c r="I33" s="191">
        <v>0</v>
      </c>
      <c r="J33" s="191">
        <v>0</v>
      </c>
      <c r="K33" s="191">
        <v>0</v>
      </c>
      <c r="L33" s="191">
        <v>0</v>
      </c>
      <c r="M33" s="191">
        <v>0</v>
      </c>
      <c r="N33" s="191">
        <v>0</v>
      </c>
      <c r="O33" s="191">
        <v>0</v>
      </c>
      <c r="P33" s="191">
        <v>0</v>
      </c>
      <c r="Q33" s="191">
        <v>0</v>
      </c>
      <c r="R33" s="191">
        <v>0</v>
      </c>
      <c r="S33" s="191">
        <v>0</v>
      </c>
      <c r="T33" s="191">
        <v>0</v>
      </c>
      <c r="U33" s="191">
        <v>0</v>
      </c>
      <c r="V33" s="191">
        <v>0</v>
      </c>
      <c r="W33" s="191">
        <v>0</v>
      </c>
      <c r="X33" s="191">
        <v>0</v>
      </c>
      <c r="Y33" s="191">
        <v>0</v>
      </c>
      <c r="Z33" s="191">
        <v>0</v>
      </c>
      <c r="AA33" s="191">
        <v>0</v>
      </c>
      <c r="AB33" s="191">
        <v>0</v>
      </c>
      <c r="AC33" s="191">
        <v>0</v>
      </c>
      <c r="AD33" s="191">
        <v>0</v>
      </c>
      <c r="AE33" s="191">
        <v>0</v>
      </c>
      <c r="AF33" s="191">
        <v>0</v>
      </c>
      <c r="AG33" s="191">
        <v>0</v>
      </c>
      <c r="AH33" s="191">
        <v>0</v>
      </c>
      <c r="AI33" s="191">
        <v>0</v>
      </c>
      <c r="AJ33" s="191">
        <v>0</v>
      </c>
      <c r="AK33" s="191">
        <v>0</v>
      </c>
      <c r="AL33" s="191">
        <v>0</v>
      </c>
      <c r="AM33" s="191">
        <v>0</v>
      </c>
      <c r="AN33" s="191">
        <v>0</v>
      </c>
      <c r="AO33" s="191">
        <v>0</v>
      </c>
      <c r="AP33" s="191">
        <v>0</v>
      </c>
      <c r="AQ33" s="191">
        <v>0</v>
      </c>
      <c r="AR33" s="191">
        <v>0</v>
      </c>
      <c r="AS33" s="191">
        <v>0</v>
      </c>
      <c r="AT33" s="191">
        <v>0</v>
      </c>
      <c r="AU33" s="191">
        <v>0</v>
      </c>
      <c r="AV33" s="191">
        <v>0</v>
      </c>
      <c r="AW33" s="191">
        <v>0</v>
      </c>
      <c r="AX33" s="191">
        <v>0</v>
      </c>
      <c r="AY33" s="191">
        <v>0</v>
      </c>
      <c r="AZ33" s="191">
        <v>0</v>
      </c>
      <c r="BA33" s="191">
        <v>0</v>
      </c>
      <c r="BB33" s="191">
        <v>0</v>
      </c>
      <c r="BC33" s="191">
        <v>0</v>
      </c>
      <c r="BD33" s="191">
        <v>0</v>
      </c>
      <c r="BE33" s="191">
        <v>0</v>
      </c>
      <c r="BF33" s="191">
        <v>0</v>
      </c>
      <c r="BG33" s="191">
        <v>0</v>
      </c>
      <c r="BH33" s="191">
        <v>0</v>
      </c>
      <c r="BI33" s="191">
        <v>0</v>
      </c>
      <c r="BJ33" s="191">
        <v>0</v>
      </c>
      <c r="BK33" s="191">
        <v>0</v>
      </c>
      <c r="BL33" s="191">
        <v>0</v>
      </c>
      <c r="BM33" s="191">
        <v>0</v>
      </c>
      <c r="BN33" s="191">
        <v>0</v>
      </c>
      <c r="BO33" s="191">
        <v>0</v>
      </c>
      <c r="BP33" s="191">
        <v>0</v>
      </c>
      <c r="BQ33" s="191">
        <v>0</v>
      </c>
      <c r="BR33" s="191">
        <v>0</v>
      </c>
      <c r="BS33" s="191">
        <v>0</v>
      </c>
      <c r="BT33" s="191">
        <v>0</v>
      </c>
      <c r="BU33" s="191">
        <v>0</v>
      </c>
      <c r="BV33" s="191">
        <v>0</v>
      </c>
      <c r="BW33" s="191">
        <v>0</v>
      </c>
      <c r="BX33" s="191">
        <v>0</v>
      </c>
      <c r="BY33" s="191">
        <v>399.96470174470011</v>
      </c>
      <c r="BZ33" s="191">
        <v>800.61166549913287</v>
      </c>
      <c r="CA33" s="191">
        <v>795.04909300300108</v>
      </c>
      <c r="CB33" s="191">
        <v>0</v>
      </c>
      <c r="CC33" s="191">
        <v>0</v>
      </c>
      <c r="CD33" s="191">
        <v>0</v>
      </c>
      <c r="CE33" s="191">
        <v>0</v>
      </c>
      <c r="CF33" s="191">
        <v>0</v>
      </c>
      <c r="CG33" s="191">
        <v>0</v>
      </c>
      <c r="CH33" s="192">
        <v>0</v>
      </c>
      <c r="CJ33" s="66"/>
    </row>
    <row r="34" spans="1:88" ht="27" customHeight="1" x14ac:dyDescent="0.25">
      <c r="A34" s="193"/>
      <c r="B34" s="51" t="s">
        <v>405</v>
      </c>
      <c r="C34" s="190" t="s">
        <v>381</v>
      </c>
      <c r="D34" s="191">
        <v>0</v>
      </c>
      <c r="E34" s="191">
        <v>0</v>
      </c>
      <c r="F34" s="191">
        <v>0</v>
      </c>
      <c r="G34" s="191">
        <v>0</v>
      </c>
      <c r="H34" s="191">
        <v>0</v>
      </c>
      <c r="I34" s="191">
        <v>0</v>
      </c>
      <c r="J34" s="191">
        <v>0</v>
      </c>
      <c r="K34" s="191">
        <v>0</v>
      </c>
      <c r="L34" s="191">
        <v>0</v>
      </c>
      <c r="M34" s="191">
        <v>0</v>
      </c>
      <c r="N34" s="191">
        <v>0</v>
      </c>
      <c r="O34" s="191">
        <v>0</v>
      </c>
      <c r="P34" s="191">
        <v>0</v>
      </c>
      <c r="Q34" s="191">
        <v>0</v>
      </c>
      <c r="R34" s="191">
        <v>0</v>
      </c>
      <c r="S34" s="191">
        <v>0</v>
      </c>
      <c r="T34" s="191">
        <v>0</v>
      </c>
      <c r="U34" s="191">
        <v>0</v>
      </c>
      <c r="V34" s="191">
        <v>0</v>
      </c>
      <c r="W34" s="191">
        <v>0</v>
      </c>
      <c r="X34" s="191">
        <v>0</v>
      </c>
      <c r="Y34" s="191">
        <v>0</v>
      </c>
      <c r="Z34" s="191">
        <v>0</v>
      </c>
      <c r="AA34" s="191">
        <v>0</v>
      </c>
      <c r="AB34" s="191">
        <v>0</v>
      </c>
      <c r="AC34" s="191">
        <v>0</v>
      </c>
      <c r="AD34" s="191">
        <v>0</v>
      </c>
      <c r="AE34" s="191">
        <v>0</v>
      </c>
      <c r="AF34" s="191">
        <v>0</v>
      </c>
      <c r="AG34" s="191">
        <v>0</v>
      </c>
      <c r="AH34" s="191">
        <v>0</v>
      </c>
      <c r="AI34" s="191">
        <v>0</v>
      </c>
      <c r="AJ34" s="191">
        <v>0</v>
      </c>
      <c r="AK34" s="191">
        <v>0</v>
      </c>
      <c r="AL34" s="191">
        <v>0</v>
      </c>
      <c r="AM34" s="191">
        <v>0</v>
      </c>
      <c r="AN34" s="191">
        <v>0</v>
      </c>
      <c r="AO34" s="191">
        <v>0</v>
      </c>
      <c r="AP34" s="191">
        <v>0</v>
      </c>
      <c r="AQ34" s="191">
        <v>0</v>
      </c>
      <c r="AR34" s="191">
        <v>0</v>
      </c>
      <c r="AS34" s="191">
        <v>0</v>
      </c>
      <c r="AT34" s="191">
        <v>0</v>
      </c>
      <c r="AU34" s="191">
        <v>0</v>
      </c>
      <c r="AV34" s="191">
        <v>0</v>
      </c>
      <c r="AW34" s="191">
        <v>0</v>
      </c>
      <c r="AX34" s="191">
        <v>0</v>
      </c>
      <c r="AY34" s="191">
        <v>7622.94</v>
      </c>
      <c r="AZ34" s="191">
        <v>7661.6239999999998</v>
      </c>
      <c r="BA34" s="191">
        <v>7412.2720000000008</v>
      </c>
      <c r="BB34" s="191">
        <v>7250.59</v>
      </c>
      <c r="BC34" s="191">
        <v>6790.04</v>
      </c>
      <c r="BD34" s="191">
        <v>6766.183</v>
      </c>
      <c r="BE34" s="191">
        <v>6749.0433528570848</v>
      </c>
      <c r="BF34" s="191">
        <v>6757.9545089520052</v>
      </c>
      <c r="BG34" s="191">
        <v>6724.1235550023994</v>
      </c>
      <c r="BH34" s="191">
        <v>6662.027000000001</v>
      </c>
      <c r="BI34" s="191">
        <v>6649.9306075200002</v>
      </c>
      <c r="BJ34" s="191">
        <v>6566.1693209299992</v>
      </c>
      <c r="BK34" s="191">
        <v>6657.0001817393668</v>
      </c>
      <c r="BL34" s="191">
        <v>6515.8436022599981</v>
      </c>
      <c r="BM34" s="191">
        <v>6108.3423565899993</v>
      </c>
      <c r="BN34" s="191">
        <v>5556.0370140352561</v>
      </c>
      <c r="BO34" s="191">
        <v>4935.2797263499997</v>
      </c>
      <c r="BP34" s="191">
        <v>3275.8454461099996</v>
      </c>
      <c r="BQ34" s="191">
        <v>1186.7982191800004</v>
      </c>
      <c r="BR34" s="191">
        <v>244.52811802000028</v>
      </c>
      <c r="BS34" s="191">
        <v>61.927221750000008</v>
      </c>
      <c r="BT34" s="191">
        <v>14.895368320000006</v>
      </c>
      <c r="BU34" s="191">
        <v>8.9284635499999982</v>
      </c>
      <c r="BV34" s="191">
        <v>0</v>
      </c>
      <c r="BW34" s="191">
        <v>4.8241001800000003</v>
      </c>
      <c r="BX34" s="191">
        <v>4.6269737999999991</v>
      </c>
      <c r="BY34" s="191">
        <v>0</v>
      </c>
      <c r="BZ34" s="191">
        <v>11.75940172</v>
      </c>
      <c r="CA34" s="191">
        <v>-0.90839022999999974</v>
      </c>
      <c r="CB34" s="191">
        <v>0.89388662999999979</v>
      </c>
      <c r="CC34" s="191">
        <v>2.5654142480957529</v>
      </c>
      <c r="CD34" s="191">
        <v>1.2498942610542521</v>
      </c>
      <c r="CE34" s="191">
        <v>1.2975455840115813</v>
      </c>
      <c r="CF34" s="191">
        <v>1.3322913757232366</v>
      </c>
      <c r="CG34" s="191">
        <v>0.65670441664109791</v>
      </c>
      <c r="CH34" s="192">
        <v>2.1352575337217314</v>
      </c>
      <c r="CJ34" s="66"/>
    </row>
    <row r="35" spans="1:88" x14ac:dyDescent="0.25">
      <c r="A35" s="193"/>
      <c r="B35" s="51" t="s">
        <v>31</v>
      </c>
      <c r="C35" s="190" t="s">
        <v>387</v>
      </c>
      <c r="D35" s="191">
        <v>62.5</v>
      </c>
      <c r="E35" s="191">
        <v>75.2</v>
      </c>
      <c r="F35" s="191">
        <v>84.5</v>
      </c>
      <c r="G35" s="191">
        <v>94.6</v>
      </c>
      <c r="H35" s="191">
        <v>118.6</v>
      </c>
      <c r="I35" s="191">
        <v>120.3</v>
      </c>
      <c r="J35" s="191">
        <v>125.4</v>
      </c>
      <c r="K35" s="191">
        <v>114.1</v>
      </c>
      <c r="L35" s="191">
        <v>121.3</v>
      </c>
      <c r="M35" s="191">
        <v>119.6</v>
      </c>
      <c r="N35" s="191">
        <v>131.80000000000001</v>
      </c>
      <c r="O35" s="191">
        <v>158.5</v>
      </c>
      <c r="P35" s="191">
        <v>179.5</v>
      </c>
      <c r="Q35" s="191">
        <v>171.1</v>
      </c>
      <c r="R35" s="191">
        <v>199.8</v>
      </c>
      <c r="S35" s="191">
        <v>217.4</v>
      </c>
      <c r="T35" s="191">
        <v>223.3</v>
      </c>
      <c r="U35" s="191">
        <v>245.9</v>
      </c>
      <c r="V35" s="191">
        <v>297.5</v>
      </c>
      <c r="W35" s="191">
        <v>385.7</v>
      </c>
      <c r="X35" s="191">
        <v>428.9</v>
      </c>
      <c r="Y35" s="191">
        <v>470.7</v>
      </c>
      <c r="Z35" s="191">
        <v>523.79999999999995</v>
      </c>
      <c r="AA35" s="191">
        <v>641.4</v>
      </c>
      <c r="AB35" s="191">
        <v>703.5</v>
      </c>
      <c r="AC35" s="191">
        <v>703.7</v>
      </c>
      <c r="AD35" s="191">
        <v>959.4</v>
      </c>
      <c r="AE35" s="191">
        <v>1308.2</v>
      </c>
      <c r="AF35" s="191">
        <v>1715.3</v>
      </c>
      <c r="AG35" s="191">
        <v>1431</v>
      </c>
      <c r="AH35" s="191">
        <v>1561</v>
      </c>
      <c r="AI35" s="191">
        <v>1675</v>
      </c>
      <c r="AJ35" s="191">
        <v>2165</v>
      </c>
      <c r="AK35" s="191">
        <v>3245.05</v>
      </c>
      <c r="AL35" s="191">
        <v>4612</v>
      </c>
      <c r="AM35" s="191">
        <v>5592</v>
      </c>
      <c r="AN35" s="191">
        <v>6470</v>
      </c>
      <c r="AO35" s="191">
        <v>7446</v>
      </c>
      <c r="AP35" s="191">
        <v>7965</v>
      </c>
      <c r="AQ35" s="191">
        <v>7956</v>
      </c>
      <c r="AR35" s="191">
        <v>7581.9769999999999</v>
      </c>
      <c r="AS35" s="191">
        <v>7675.058</v>
      </c>
      <c r="AT35" s="191">
        <v>8895.1850000000013</v>
      </c>
      <c r="AU35" s="191">
        <v>11646.02289951173</v>
      </c>
      <c r="AV35" s="191">
        <v>14789.988000000001</v>
      </c>
      <c r="AW35" s="191">
        <v>16109.623</v>
      </c>
      <c r="AX35" s="191">
        <v>16387.047999999999</v>
      </c>
      <c r="AY35" s="191">
        <v>16692.532999999999</v>
      </c>
      <c r="AZ35" s="191">
        <v>14444.695</v>
      </c>
      <c r="BA35" s="191">
        <v>11965.317000000001</v>
      </c>
      <c r="BB35" s="191">
        <v>11790.69</v>
      </c>
      <c r="BC35" s="191">
        <v>12082.322</v>
      </c>
      <c r="BD35" s="191">
        <v>13121.226999999999</v>
      </c>
      <c r="BE35" s="191">
        <v>14100.907119412172</v>
      </c>
      <c r="BF35" s="191">
        <v>14237.3147109526</v>
      </c>
      <c r="BG35" s="191">
        <v>12859.01825241993</v>
      </c>
      <c r="BH35" s="191">
        <v>10028.913</v>
      </c>
      <c r="BI35" s="191">
        <v>9149.9960046050001</v>
      </c>
      <c r="BJ35" s="191">
        <v>8838.7708489100005</v>
      </c>
      <c r="BK35" s="191">
        <v>9027.9858692587677</v>
      </c>
      <c r="BL35" s="191">
        <v>8684.733409389999</v>
      </c>
      <c r="BM35" s="191">
        <v>8373.7599778200001</v>
      </c>
      <c r="BN35" s="191">
        <v>7856.3960060182071</v>
      </c>
      <c r="BO35" s="191">
        <v>6997.2154425199997</v>
      </c>
      <c r="BP35" s="191">
        <v>5308.9188794399988</v>
      </c>
      <c r="BQ35" s="191">
        <v>3582.8260193800015</v>
      </c>
      <c r="BR35" s="191">
        <v>2893.4764718200004</v>
      </c>
      <c r="BS35" s="191">
        <v>2539.1118484000003</v>
      </c>
      <c r="BT35" s="191">
        <v>2231.876678590002</v>
      </c>
      <c r="BU35" s="191">
        <v>2138.7000447</v>
      </c>
      <c r="BV35" s="191">
        <v>1839.35752542</v>
      </c>
      <c r="BW35" s="191">
        <v>1375.5700157399999</v>
      </c>
      <c r="BX35" s="191">
        <v>1073.7605442499994</v>
      </c>
      <c r="BY35" s="191">
        <v>767.66311503999975</v>
      </c>
      <c r="BZ35" s="191">
        <v>865.55850153000029</v>
      </c>
      <c r="CA35" s="191">
        <v>647.28581582999993</v>
      </c>
      <c r="CB35" s="191">
        <v>279.84510082000008</v>
      </c>
      <c r="CC35" s="191">
        <v>10.379599554180848</v>
      </c>
      <c r="CD35" s="191">
        <v>7.162671727924617</v>
      </c>
      <c r="CE35" s="191">
        <v>3.2149962407746182</v>
      </c>
      <c r="CF35" s="191">
        <v>1.3278496961141604</v>
      </c>
      <c r="CG35" s="191">
        <v>0.18653723632267177</v>
      </c>
      <c r="CH35" s="192">
        <v>2.4047035237992445</v>
      </c>
      <c r="CJ35" s="66"/>
    </row>
    <row r="36" spans="1:88" x14ac:dyDescent="0.25">
      <c r="A36" s="195"/>
      <c r="B36" s="51" t="s">
        <v>406</v>
      </c>
      <c r="C36" s="190" t="s">
        <v>387</v>
      </c>
      <c r="D36" s="191">
        <v>0</v>
      </c>
      <c r="E36" s="191">
        <v>0</v>
      </c>
      <c r="F36" s="191">
        <v>0</v>
      </c>
      <c r="G36" s="191">
        <v>0</v>
      </c>
      <c r="H36" s="191">
        <v>0</v>
      </c>
      <c r="I36" s="191">
        <v>0</v>
      </c>
      <c r="J36" s="191">
        <v>0</v>
      </c>
      <c r="K36" s="191">
        <v>0</v>
      </c>
      <c r="L36" s="191">
        <v>0</v>
      </c>
      <c r="M36" s="191">
        <v>0</v>
      </c>
      <c r="N36" s="191">
        <v>0</v>
      </c>
      <c r="O36" s="191">
        <v>0</v>
      </c>
      <c r="P36" s="191">
        <v>0</v>
      </c>
      <c r="Q36" s="191">
        <v>0</v>
      </c>
      <c r="R36" s="191">
        <v>0</v>
      </c>
      <c r="S36" s="191">
        <v>0</v>
      </c>
      <c r="T36" s="191">
        <v>0</v>
      </c>
      <c r="U36" s="191">
        <v>0</v>
      </c>
      <c r="V36" s="191">
        <v>0</v>
      </c>
      <c r="W36" s="191">
        <v>0</v>
      </c>
      <c r="X36" s="191">
        <v>0</v>
      </c>
      <c r="Y36" s="191">
        <v>0</v>
      </c>
      <c r="Z36" s="191">
        <v>0</v>
      </c>
      <c r="AA36" s="191">
        <v>0</v>
      </c>
      <c r="AB36" s="191">
        <v>0</v>
      </c>
      <c r="AC36" s="191">
        <v>0</v>
      </c>
      <c r="AD36" s="191">
        <v>0</v>
      </c>
      <c r="AE36" s="191">
        <v>0</v>
      </c>
      <c r="AF36" s="191">
        <v>0</v>
      </c>
      <c r="AG36" s="191">
        <v>0</v>
      </c>
      <c r="AH36" s="191">
        <v>0</v>
      </c>
      <c r="AI36" s="191">
        <v>0</v>
      </c>
      <c r="AJ36" s="191">
        <v>0</v>
      </c>
      <c r="AK36" s="191">
        <v>0</v>
      </c>
      <c r="AL36" s="191">
        <v>0</v>
      </c>
      <c r="AM36" s="191">
        <v>0</v>
      </c>
      <c r="AN36" s="191">
        <v>0</v>
      </c>
      <c r="AO36" s="191">
        <v>0</v>
      </c>
      <c r="AP36" s="191">
        <v>0</v>
      </c>
      <c r="AQ36" s="191">
        <v>0</v>
      </c>
      <c r="AR36" s="191">
        <v>1.2749999999999999</v>
      </c>
      <c r="AS36" s="191">
        <v>10.731</v>
      </c>
      <c r="AT36" s="191">
        <v>24.417000000000002</v>
      </c>
      <c r="AU36" s="191">
        <v>45.9</v>
      </c>
      <c r="AV36" s="191">
        <v>86.460999999999999</v>
      </c>
      <c r="AW36" s="191">
        <v>112.84399999999999</v>
      </c>
      <c r="AX36" s="191">
        <v>101.313</v>
      </c>
      <c r="AY36" s="191">
        <v>104.523</v>
      </c>
      <c r="AZ36" s="191">
        <v>109.417</v>
      </c>
      <c r="BA36" s="191">
        <v>107.491</v>
      </c>
      <c r="BB36" s="191">
        <v>112.054</v>
      </c>
      <c r="BC36" s="191">
        <v>125.285</v>
      </c>
      <c r="BD36" s="191">
        <v>132.35599999999999</v>
      </c>
      <c r="BE36" s="191">
        <v>148.73699999999999</v>
      </c>
      <c r="BF36" s="191">
        <v>168.34100000000001</v>
      </c>
      <c r="BG36" s="191">
        <v>189.08099999999999</v>
      </c>
      <c r="BH36" s="191">
        <v>209.41499999999999</v>
      </c>
      <c r="BI36" s="191">
        <v>231.1134238570055</v>
      </c>
      <c r="BJ36" s="191">
        <v>259.31581324546704</v>
      </c>
      <c r="BK36" s="191">
        <v>296.238</v>
      </c>
      <c r="BL36" s="191">
        <v>324.96100000000001</v>
      </c>
      <c r="BM36" s="191">
        <v>341.1</v>
      </c>
      <c r="BN36" s="191">
        <v>349.83600000000001</v>
      </c>
      <c r="BO36" s="191">
        <v>325.97800000000001</v>
      </c>
      <c r="BP36" s="191">
        <v>304.01600000000002</v>
      </c>
      <c r="BQ36" s="191">
        <v>285.58</v>
      </c>
      <c r="BR36" s="191">
        <v>271.61900000000003</v>
      </c>
      <c r="BS36" s="191">
        <v>0</v>
      </c>
      <c r="BT36" s="191">
        <v>0</v>
      </c>
      <c r="BU36" s="191">
        <v>0</v>
      </c>
      <c r="BV36" s="191">
        <v>0</v>
      </c>
      <c r="BW36" s="191">
        <v>0</v>
      </c>
      <c r="BX36" s="191">
        <v>0</v>
      </c>
      <c r="BY36" s="191">
        <v>0</v>
      </c>
      <c r="BZ36" s="191">
        <v>0</v>
      </c>
      <c r="CA36" s="191">
        <v>0</v>
      </c>
      <c r="CB36" s="191">
        <v>0</v>
      </c>
      <c r="CC36" s="191">
        <v>0</v>
      </c>
      <c r="CD36" s="191">
        <v>0</v>
      </c>
      <c r="CE36" s="191">
        <v>0</v>
      </c>
      <c r="CF36" s="191">
        <v>0</v>
      </c>
      <c r="CG36" s="191">
        <v>0</v>
      </c>
      <c r="CH36" s="192">
        <v>0</v>
      </c>
      <c r="CJ36" s="66"/>
    </row>
    <row r="37" spans="1:88" x14ac:dyDescent="0.25">
      <c r="A37" s="193"/>
      <c r="B37" s="51" t="s">
        <v>407</v>
      </c>
      <c r="C37" s="190" t="s">
        <v>377</v>
      </c>
      <c r="D37" s="191">
        <v>0</v>
      </c>
      <c r="E37" s="191">
        <v>0</v>
      </c>
      <c r="F37" s="191">
        <v>0</v>
      </c>
      <c r="G37" s="191">
        <v>0</v>
      </c>
      <c r="H37" s="191">
        <v>0</v>
      </c>
      <c r="I37" s="191">
        <v>0</v>
      </c>
      <c r="J37" s="191">
        <v>0</v>
      </c>
      <c r="K37" s="191">
        <v>0</v>
      </c>
      <c r="L37" s="191">
        <v>0</v>
      </c>
      <c r="M37" s="191">
        <v>0</v>
      </c>
      <c r="N37" s="191">
        <v>0</v>
      </c>
      <c r="O37" s="191">
        <v>0</v>
      </c>
      <c r="P37" s="191">
        <v>0</v>
      </c>
      <c r="Q37" s="191">
        <v>0</v>
      </c>
      <c r="R37" s="191">
        <v>0</v>
      </c>
      <c r="S37" s="191">
        <v>0</v>
      </c>
      <c r="T37" s="191">
        <v>0</v>
      </c>
      <c r="U37" s="191">
        <v>0</v>
      </c>
      <c r="V37" s="191">
        <v>0</v>
      </c>
      <c r="W37" s="191">
        <v>0</v>
      </c>
      <c r="X37" s="191">
        <v>0</v>
      </c>
      <c r="Y37" s="191">
        <v>0</v>
      </c>
      <c r="Z37" s="191">
        <v>76.699999999999989</v>
      </c>
      <c r="AA37" s="191">
        <v>83.800000000000011</v>
      </c>
      <c r="AB37" s="191">
        <v>92.7</v>
      </c>
      <c r="AC37" s="191">
        <v>103.7</v>
      </c>
      <c r="AD37" s="191">
        <v>130.79999999999998</v>
      </c>
      <c r="AE37" s="191">
        <v>171.1</v>
      </c>
      <c r="AF37" s="191">
        <v>196.7</v>
      </c>
      <c r="AG37" s="191">
        <v>224.6</v>
      </c>
      <c r="AH37" s="191">
        <v>253</v>
      </c>
      <c r="AI37" s="191">
        <v>285</v>
      </c>
      <c r="AJ37" s="191">
        <v>329</v>
      </c>
      <c r="AK37" s="191">
        <v>367</v>
      </c>
      <c r="AL37" s="191">
        <v>399</v>
      </c>
      <c r="AM37" s="191">
        <v>428</v>
      </c>
      <c r="AN37" s="191">
        <v>441</v>
      </c>
      <c r="AO37" s="191">
        <v>470</v>
      </c>
      <c r="AP37" s="191">
        <v>505</v>
      </c>
      <c r="AQ37" s="191">
        <v>514.10199999999998</v>
      </c>
      <c r="AR37" s="191">
        <v>513.58299999999997</v>
      </c>
      <c r="AS37" s="191">
        <v>533.13800000000003</v>
      </c>
      <c r="AT37" s="191">
        <v>584.37099999999998</v>
      </c>
      <c r="AU37" s="191">
        <v>654.65499413448993</v>
      </c>
      <c r="AV37" s="191">
        <v>667.50399999999991</v>
      </c>
      <c r="AW37" s="191">
        <v>686.28399999999988</v>
      </c>
      <c r="AX37" s="191">
        <v>706.56499999999994</v>
      </c>
      <c r="AY37" s="191">
        <v>730.84699999999987</v>
      </c>
      <c r="AZ37" s="191">
        <v>742.93900000000008</v>
      </c>
      <c r="BA37" s="191">
        <v>746.97900000000004</v>
      </c>
      <c r="BB37" s="191">
        <v>760.91300000000001</v>
      </c>
      <c r="BC37" s="191">
        <v>753.17499999999995</v>
      </c>
      <c r="BD37" s="191">
        <v>759</v>
      </c>
      <c r="BE37" s="191">
        <v>778.45800000000008</v>
      </c>
      <c r="BF37" s="191">
        <v>782.50758261258761</v>
      </c>
      <c r="BG37" s="191">
        <v>783.48695761035617</v>
      </c>
      <c r="BH37" s="191">
        <v>794.55200000000002</v>
      </c>
      <c r="BI37" s="191">
        <v>787.58934177900016</v>
      </c>
      <c r="BJ37" s="191">
        <v>790.4603985399998</v>
      </c>
      <c r="BK37" s="191">
        <v>794.80543098380008</v>
      </c>
      <c r="BL37" s="191">
        <v>816.22339083000008</v>
      </c>
      <c r="BM37" s="191">
        <v>843.82698400000015</v>
      </c>
      <c r="BN37" s="191">
        <v>888.44639182000003</v>
      </c>
      <c r="BO37" s="191">
        <v>887.63814664999995</v>
      </c>
      <c r="BP37" s="191">
        <v>905.24794301000009</v>
      </c>
      <c r="BQ37" s="191">
        <v>900.69442791999995</v>
      </c>
      <c r="BR37" s="191">
        <v>907.95083237504912</v>
      </c>
      <c r="BS37" s="191">
        <v>892.04744098111667</v>
      </c>
      <c r="BT37" s="191">
        <v>861.11320264999983</v>
      </c>
      <c r="BU37" s="191">
        <v>840.41455076000034</v>
      </c>
      <c r="BV37" s="191">
        <v>837.99864539999999</v>
      </c>
      <c r="BW37" s="191">
        <v>830.78214811872795</v>
      </c>
      <c r="BX37" s="191">
        <v>723.49545768999997</v>
      </c>
      <c r="BY37" s="191">
        <v>704.87557493000043</v>
      </c>
      <c r="BZ37" s="191">
        <v>695.39615152999943</v>
      </c>
      <c r="CA37" s="191">
        <v>735.73449428999982</v>
      </c>
      <c r="CB37" s="191">
        <v>752.05159296000022</v>
      </c>
      <c r="CC37" s="191">
        <v>737.27878803136684</v>
      </c>
      <c r="CD37" s="191">
        <v>732.06245247779646</v>
      </c>
      <c r="CE37" s="191">
        <v>717.02901157474776</v>
      </c>
      <c r="CF37" s="191">
        <v>694.74262005694277</v>
      </c>
      <c r="CG37" s="191">
        <v>673.00088239218292</v>
      </c>
      <c r="CH37" s="192">
        <v>650.70602620925172</v>
      </c>
      <c r="CJ37" s="66"/>
    </row>
    <row r="38" spans="1:88" x14ac:dyDescent="0.25">
      <c r="A38" s="193"/>
      <c r="B38" s="51" t="s">
        <v>408</v>
      </c>
      <c r="C38" s="190" t="s">
        <v>381</v>
      </c>
      <c r="D38" s="191">
        <v>0</v>
      </c>
      <c r="E38" s="191">
        <v>0</v>
      </c>
      <c r="F38" s="191">
        <v>0</v>
      </c>
      <c r="G38" s="191">
        <v>0</v>
      </c>
      <c r="H38" s="191">
        <v>0</v>
      </c>
      <c r="I38" s="191">
        <v>0</v>
      </c>
      <c r="J38" s="191">
        <v>0</v>
      </c>
      <c r="K38" s="191">
        <v>0</v>
      </c>
      <c r="L38" s="191">
        <v>0</v>
      </c>
      <c r="M38" s="191">
        <v>0</v>
      </c>
      <c r="N38" s="191">
        <v>0</v>
      </c>
      <c r="O38" s="191">
        <v>0</v>
      </c>
      <c r="P38" s="191">
        <v>0</v>
      </c>
      <c r="Q38" s="191">
        <v>0</v>
      </c>
      <c r="R38" s="191">
        <v>0</v>
      </c>
      <c r="S38" s="191">
        <v>0</v>
      </c>
      <c r="T38" s="191">
        <v>0</v>
      </c>
      <c r="U38" s="191">
        <v>0</v>
      </c>
      <c r="V38" s="191">
        <v>0</v>
      </c>
      <c r="W38" s="191">
        <v>0</v>
      </c>
      <c r="X38" s="191">
        <v>0</v>
      </c>
      <c r="Y38" s="191">
        <v>0</v>
      </c>
      <c r="Z38" s="191">
        <v>0</v>
      </c>
      <c r="AA38" s="191">
        <v>91</v>
      </c>
      <c r="AB38" s="191">
        <v>196</v>
      </c>
      <c r="AC38" s="191">
        <v>241.541</v>
      </c>
      <c r="AD38" s="191">
        <v>319.58499999999998</v>
      </c>
      <c r="AE38" s="191">
        <v>448.238</v>
      </c>
      <c r="AF38" s="191">
        <v>562.80799999999999</v>
      </c>
      <c r="AG38" s="191">
        <v>701.21900000000005</v>
      </c>
      <c r="AH38" s="191">
        <v>840</v>
      </c>
      <c r="AI38" s="191">
        <v>995</v>
      </c>
      <c r="AJ38" s="191">
        <v>1150</v>
      </c>
      <c r="AK38" s="191">
        <v>1370</v>
      </c>
      <c r="AL38" s="191">
        <v>1593</v>
      </c>
      <c r="AM38" s="191">
        <v>1872</v>
      </c>
      <c r="AN38" s="191">
        <v>2142</v>
      </c>
      <c r="AO38" s="191">
        <v>2349</v>
      </c>
      <c r="AP38" s="191">
        <v>2673.8379999999997</v>
      </c>
      <c r="AQ38" s="191">
        <v>2968.4050000000002</v>
      </c>
      <c r="AR38" s="191">
        <v>3359.3579999999997</v>
      </c>
      <c r="AS38" s="191">
        <v>3836.6360000000004</v>
      </c>
      <c r="AT38" s="191">
        <v>4431.0190000000002</v>
      </c>
      <c r="AU38" s="191">
        <v>5485.4179999999997</v>
      </c>
      <c r="AV38" s="191">
        <v>6209.6019999999999</v>
      </c>
      <c r="AW38" s="191">
        <v>7067.8279999999995</v>
      </c>
      <c r="AX38" s="191">
        <v>7705.134</v>
      </c>
      <c r="AY38" s="191">
        <v>271</v>
      </c>
      <c r="AZ38" s="191">
        <v>0</v>
      </c>
      <c r="BA38" s="191">
        <v>0</v>
      </c>
      <c r="BB38" s="191">
        <v>0</v>
      </c>
      <c r="BC38" s="191">
        <v>0</v>
      </c>
      <c r="BD38" s="191">
        <v>0</v>
      </c>
      <c r="BE38" s="191">
        <v>0</v>
      </c>
      <c r="BF38" s="191">
        <v>0</v>
      </c>
      <c r="BG38" s="191">
        <v>0</v>
      </c>
      <c r="BH38" s="191">
        <v>0</v>
      </c>
      <c r="BI38" s="191">
        <v>0</v>
      </c>
      <c r="BJ38" s="191">
        <v>0</v>
      </c>
      <c r="BK38" s="191">
        <v>0</v>
      </c>
      <c r="BL38" s="191">
        <v>0</v>
      </c>
      <c r="BM38" s="191">
        <v>0</v>
      </c>
      <c r="BN38" s="191">
        <v>0</v>
      </c>
      <c r="BO38" s="191">
        <v>0</v>
      </c>
      <c r="BP38" s="191">
        <v>0</v>
      </c>
      <c r="BQ38" s="191">
        <v>0</v>
      </c>
      <c r="BR38" s="191">
        <v>0</v>
      </c>
      <c r="BS38" s="191">
        <v>0</v>
      </c>
      <c r="BT38" s="191">
        <v>0</v>
      </c>
      <c r="BU38" s="191">
        <v>0</v>
      </c>
      <c r="BV38" s="191">
        <v>0</v>
      </c>
      <c r="BW38" s="191">
        <v>0</v>
      </c>
      <c r="BX38" s="191">
        <v>0</v>
      </c>
      <c r="BY38" s="191">
        <v>0</v>
      </c>
      <c r="BZ38" s="191">
        <v>0</v>
      </c>
      <c r="CA38" s="191">
        <v>0</v>
      </c>
      <c r="CB38" s="191">
        <v>0</v>
      </c>
      <c r="CC38" s="191">
        <v>0</v>
      </c>
      <c r="CD38" s="191">
        <v>0</v>
      </c>
      <c r="CE38" s="191">
        <v>0</v>
      </c>
      <c r="CF38" s="191">
        <v>0</v>
      </c>
      <c r="CG38" s="191">
        <v>0</v>
      </c>
      <c r="CH38" s="192">
        <v>0</v>
      </c>
      <c r="CJ38" s="66"/>
    </row>
    <row r="39" spans="1:88" ht="27" customHeight="1" x14ac:dyDescent="0.25">
      <c r="A39" s="193"/>
      <c r="B39" s="51" t="s">
        <v>409</v>
      </c>
      <c r="C39" s="190" t="s">
        <v>387</v>
      </c>
      <c r="D39" s="191">
        <v>0</v>
      </c>
      <c r="E39" s="191">
        <v>0</v>
      </c>
      <c r="F39" s="191">
        <v>0</v>
      </c>
      <c r="G39" s="191">
        <v>0</v>
      </c>
      <c r="H39" s="191">
        <v>0</v>
      </c>
      <c r="I39" s="191">
        <v>0</v>
      </c>
      <c r="J39" s="191">
        <v>0</v>
      </c>
      <c r="K39" s="191">
        <v>0</v>
      </c>
      <c r="L39" s="191">
        <v>0</v>
      </c>
      <c r="M39" s="191">
        <v>0</v>
      </c>
      <c r="N39" s="191">
        <v>0</v>
      </c>
      <c r="O39" s="191">
        <v>0</v>
      </c>
      <c r="P39" s="191">
        <v>0</v>
      </c>
      <c r="Q39" s="191">
        <v>0</v>
      </c>
      <c r="R39" s="191">
        <v>0</v>
      </c>
      <c r="S39" s="191">
        <v>0</v>
      </c>
      <c r="T39" s="191">
        <v>0</v>
      </c>
      <c r="U39" s="191">
        <v>0</v>
      </c>
      <c r="V39" s="191">
        <v>0</v>
      </c>
      <c r="W39" s="191">
        <v>0</v>
      </c>
      <c r="X39" s="191">
        <v>0</v>
      </c>
      <c r="Y39" s="191">
        <v>0</v>
      </c>
      <c r="Z39" s="191">
        <v>0</v>
      </c>
      <c r="AA39" s="191">
        <v>0</v>
      </c>
      <c r="AB39" s="191">
        <v>0</v>
      </c>
      <c r="AC39" s="191">
        <v>0</v>
      </c>
      <c r="AD39" s="191">
        <v>0</v>
      </c>
      <c r="AE39" s="191">
        <v>0</v>
      </c>
      <c r="AF39" s="191">
        <v>0</v>
      </c>
      <c r="AG39" s="191">
        <v>0</v>
      </c>
      <c r="AH39" s="191">
        <v>0</v>
      </c>
      <c r="AI39" s="191">
        <v>0</v>
      </c>
      <c r="AJ39" s="191">
        <v>0</v>
      </c>
      <c r="AK39" s="191">
        <v>0</v>
      </c>
      <c r="AL39" s="191">
        <v>0</v>
      </c>
      <c r="AM39" s="191">
        <v>0</v>
      </c>
      <c r="AN39" s="191">
        <v>0</v>
      </c>
      <c r="AO39" s="191">
        <v>0</v>
      </c>
      <c r="AP39" s="191">
        <v>0</v>
      </c>
      <c r="AQ39" s="191">
        <v>0</v>
      </c>
      <c r="AR39" s="191">
        <v>0</v>
      </c>
      <c r="AS39" s="191">
        <v>0</v>
      </c>
      <c r="AT39" s="191">
        <v>0</v>
      </c>
      <c r="AU39" s="191">
        <v>0</v>
      </c>
      <c r="AV39" s="191">
        <v>0</v>
      </c>
      <c r="AW39" s="191">
        <v>0</v>
      </c>
      <c r="AX39" s="191">
        <v>0</v>
      </c>
      <c r="AY39" s="191">
        <v>0</v>
      </c>
      <c r="AZ39" s="191">
        <v>0</v>
      </c>
      <c r="BA39" s="191">
        <v>0</v>
      </c>
      <c r="BB39" s="191">
        <v>0</v>
      </c>
      <c r="BC39" s="191">
        <v>0</v>
      </c>
      <c r="BD39" s="191">
        <v>0</v>
      </c>
      <c r="BE39" s="191">
        <v>0</v>
      </c>
      <c r="BF39" s="191">
        <v>0</v>
      </c>
      <c r="BG39" s="191">
        <v>0</v>
      </c>
      <c r="BH39" s="191">
        <v>0</v>
      </c>
      <c r="BI39" s="191">
        <v>0</v>
      </c>
      <c r="BJ39" s="191">
        <v>0</v>
      </c>
      <c r="BK39" s="191">
        <v>0</v>
      </c>
      <c r="BL39" s="191">
        <v>90.849720650000009</v>
      </c>
      <c r="BM39" s="191">
        <v>106.96880001999999</v>
      </c>
      <c r="BN39" s="191">
        <v>109.92031101000002</v>
      </c>
      <c r="BO39" s="191">
        <v>115.96021940000001</v>
      </c>
      <c r="BP39" s="191">
        <v>110.02752643000001</v>
      </c>
      <c r="BQ39" s="191">
        <v>101.38309716000001</v>
      </c>
      <c r="BR39" s="191">
        <v>15.698963300000001</v>
      </c>
      <c r="BS39" s="191">
        <v>0</v>
      </c>
      <c r="BT39" s="191">
        <v>0</v>
      </c>
      <c r="BU39" s="191">
        <v>0</v>
      </c>
      <c r="BV39" s="191">
        <v>0</v>
      </c>
      <c r="BW39" s="191">
        <v>0</v>
      </c>
      <c r="BX39" s="191">
        <v>0</v>
      </c>
      <c r="BY39" s="191">
        <v>0</v>
      </c>
      <c r="BZ39" s="191">
        <v>0</v>
      </c>
      <c r="CA39" s="191">
        <v>0</v>
      </c>
      <c r="CB39" s="191">
        <v>0</v>
      </c>
      <c r="CC39" s="191">
        <v>0</v>
      </c>
      <c r="CD39" s="191">
        <v>0</v>
      </c>
      <c r="CE39" s="191">
        <v>0</v>
      </c>
      <c r="CF39" s="191">
        <v>0</v>
      </c>
      <c r="CG39" s="191">
        <v>0</v>
      </c>
      <c r="CH39" s="192">
        <v>0</v>
      </c>
      <c r="CJ39" s="66"/>
    </row>
    <row r="40" spans="1:88" x14ac:dyDescent="0.25">
      <c r="A40" s="193"/>
      <c r="B40" s="51" t="s">
        <v>410</v>
      </c>
      <c r="C40" s="190" t="s">
        <v>377</v>
      </c>
      <c r="D40" s="191">
        <v>0</v>
      </c>
      <c r="E40" s="191">
        <v>0</v>
      </c>
      <c r="F40" s="191">
        <v>0</v>
      </c>
      <c r="G40" s="191">
        <v>0</v>
      </c>
      <c r="H40" s="191">
        <v>0</v>
      </c>
      <c r="I40" s="191">
        <v>0</v>
      </c>
      <c r="J40" s="191">
        <v>0</v>
      </c>
      <c r="K40" s="191">
        <v>0</v>
      </c>
      <c r="L40" s="191">
        <v>0</v>
      </c>
      <c r="M40" s="191">
        <v>0</v>
      </c>
      <c r="N40" s="191">
        <v>0</v>
      </c>
      <c r="O40" s="191">
        <v>0</v>
      </c>
      <c r="P40" s="191">
        <v>0</v>
      </c>
      <c r="Q40" s="191">
        <v>0</v>
      </c>
      <c r="R40" s="191">
        <v>0</v>
      </c>
      <c r="S40" s="191">
        <v>0</v>
      </c>
      <c r="T40" s="191">
        <v>0</v>
      </c>
      <c r="U40" s="191">
        <v>0</v>
      </c>
      <c r="V40" s="191">
        <v>0</v>
      </c>
      <c r="W40" s="191">
        <v>0</v>
      </c>
      <c r="X40" s="191">
        <v>0</v>
      </c>
      <c r="Y40" s="191">
        <v>0</v>
      </c>
      <c r="Z40" s="191">
        <v>0</v>
      </c>
      <c r="AA40" s="191">
        <v>0</v>
      </c>
      <c r="AB40" s="191">
        <v>0</v>
      </c>
      <c r="AC40" s="191">
        <v>0</v>
      </c>
      <c r="AD40" s="191">
        <v>0</v>
      </c>
      <c r="AE40" s="191">
        <v>0</v>
      </c>
      <c r="AF40" s="191">
        <v>0</v>
      </c>
      <c r="AG40" s="191">
        <v>0</v>
      </c>
      <c r="AH40" s="191">
        <v>0</v>
      </c>
      <c r="AI40" s="191">
        <v>0</v>
      </c>
      <c r="AJ40" s="191">
        <v>0</v>
      </c>
      <c r="AK40" s="191">
        <v>0</v>
      </c>
      <c r="AL40" s="191">
        <v>0</v>
      </c>
      <c r="AM40" s="191">
        <v>0</v>
      </c>
      <c r="AN40" s="191">
        <v>0</v>
      </c>
      <c r="AO40" s="191">
        <v>0</v>
      </c>
      <c r="AP40" s="191">
        <v>0</v>
      </c>
      <c r="AQ40" s="191">
        <v>0</v>
      </c>
      <c r="AR40" s="191">
        <v>0</v>
      </c>
      <c r="AS40" s="191">
        <v>0</v>
      </c>
      <c r="AT40" s="191">
        <v>0</v>
      </c>
      <c r="AU40" s="191">
        <v>0</v>
      </c>
      <c r="AV40" s="191">
        <v>0</v>
      </c>
      <c r="AW40" s="191">
        <v>0</v>
      </c>
      <c r="AX40" s="191">
        <v>0</v>
      </c>
      <c r="AY40" s="191">
        <v>0</v>
      </c>
      <c r="AZ40" s="191">
        <v>0</v>
      </c>
      <c r="BA40" s="191">
        <v>0</v>
      </c>
      <c r="BB40" s="191">
        <v>0</v>
      </c>
      <c r="BC40" s="191">
        <v>0</v>
      </c>
      <c r="BD40" s="191">
        <v>0</v>
      </c>
      <c r="BE40" s="191">
        <v>5.2569999999999997</v>
      </c>
      <c r="BF40" s="191">
        <v>5.6630000000000003</v>
      </c>
      <c r="BG40" s="191">
        <v>4.9935427399999996</v>
      </c>
      <c r="BH40" s="191">
        <v>18.285</v>
      </c>
      <c r="BI40" s="191">
        <v>38.134147140000003</v>
      </c>
      <c r="BJ40" s="191">
        <v>40.277408909999998</v>
      </c>
      <c r="BK40" s="191">
        <v>46.931080800000004</v>
      </c>
      <c r="BL40" s="191">
        <v>38.630065660000305</v>
      </c>
      <c r="BM40" s="191">
        <v>48.46444386000001</v>
      </c>
      <c r="BN40" s="191">
        <v>60.721072239999998</v>
      </c>
      <c r="BO40" s="191">
        <v>52.361478550000008</v>
      </c>
      <c r="BP40" s="191">
        <v>56.829980329999998</v>
      </c>
      <c r="BQ40" s="191">
        <v>0.62293946000000011</v>
      </c>
      <c r="BR40" s="191">
        <v>0.20971916999999998</v>
      </c>
      <c r="BS40" s="196">
        <v>0.15176113999999999</v>
      </c>
      <c r="BT40" s="196">
        <v>0</v>
      </c>
      <c r="BU40" s="191">
        <v>0</v>
      </c>
      <c r="BV40" s="191">
        <v>0</v>
      </c>
      <c r="BW40" s="191">
        <v>0</v>
      </c>
      <c r="BX40" s="191">
        <v>0</v>
      </c>
      <c r="BY40" s="191">
        <v>0</v>
      </c>
      <c r="BZ40" s="191">
        <v>0</v>
      </c>
      <c r="CA40" s="191">
        <v>0</v>
      </c>
      <c r="CB40" s="191">
        <v>0</v>
      </c>
      <c r="CC40" s="191">
        <v>0</v>
      </c>
      <c r="CD40" s="191">
        <v>0</v>
      </c>
      <c r="CE40" s="191">
        <v>0</v>
      </c>
      <c r="CF40" s="191">
        <v>0</v>
      </c>
      <c r="CG40" s="191">
        <v>0</v>
      </c>
      <c r="CH40" s="192">
        <v>0</v>
      </c>
      <c r="CJ40" s="66"/>
    </row>
    <row r="41" spans="1:88" x14ac:dyDescent="0.25">
      <c r="A41" s="193"/>
      <c r="B41" s="51" t="s">
        <v>411</v>
      </c>
      <c r="D41" s="191">
        <f t="shared" ref="D41:BG41" si="6">SUM(D$42:D$43)</f>
        <v>0</v>
      </c>
      <c r="E41" s="191">
        <f t="shared" si="6"/>
        <v>0</v>
      </c>
      <c r="F41" s="191">
        <f t="shared" si="6"/>
        <v>0</v>
      </c>
      <c r="G41" s="191">
        <f t="shared" si="6"/>
        <v>0</v>
      </c>
      <c r="H41" s="191">
        <f t="shared" si="6"/>
        <v>0</v>
      </c>
      <c r="I41" s="191">
        <f t="shared" si="6"/>
        <v>0</v>
      </c>
      <c r="J41" s="191">
        <f t="shared" si="6"/>
        <v>0</v>
      </c>
      <c r="K41" s="191">
        <f t="shared" si="6"/>
        <v>0</v>
      </c>
      <c r="L41" s="191">
        <f t="shared" si="6"/>
        <v>0</v>
      </c>
      <c r="M41" s="191">
        <f t="shared" si="6"/>
        <v>0</v>
      </c>
      <c r="N41" s="191">
        <f t="shared" si="6"/>
        <v>0</v>
      </c>
      <c r="O41" s="191">
        <f t="shared" si="6"/>
        <v>0</v>
      </c>
      <c r="P41" s="191">
        <f t="shared" si="6"/>
        <v>0</v>
      </c>
      <c r="Q41" s="191">
        <f t="shared" si="6"/>
        <v>0</v>
      </c>
      <c r="R41" s="191">
        <f t="shared" si="6"/>
        <v>0</v>
      </c>
      <c r="S41" s="191">
        <f t="shared" si="6"/>
        <v>0</v>
      </c>
      <c r="T41" s="191">
        <f t="shared" si="6"/>
        <v>0</v>
      </c>
      <c r="U41" s="191">
        <f t="shared" si="6"/>
        <v>0</v>
      </c>
      <c r="V41" s="191">
        <f t="shared" si="6"/>
        <v>0</v>
      </c>
      <c r="W41" s="191">
        <f t="shared" si="6"/>
        <v>0</v>
      </c>
      <c r="X41" s="191">
        <f t="shared" si="6"/>
        <v>0</v>
      </c>
      <c r="Y41" s="191">
        <f t="shared" si="6"/>
        <v>0</v>
      </c>
      <c r="Z41" s="191">
        <f t="shared" si="6"/>
        <v>0</v>
      </c>
      <c r="AA41" s="191">
        <f t="shared" si="6"/>
        <v>0</v>
      </c>
      <c r="AB41" s="191">
        <f t="shared" si="6"/>
        <v>0</v>
      </c>
      <c r="AC41" s="191">
        <f t="shared" si="6"/>
        <v>0</v>
      </c>
      <c r="AD41" s="191">
        <f t="shared" si="6"/>
        <v>0</v>
      </c>
      <c r="AE41" s="191">
        <f t="shared" si="6"/>
        <v>0</v>
      </c>
      <c r="AF41" s="191">
        <f t="shared" si="6"/>
        <v>0</v>
      </c>
      <c r="AG41" s="191">
        <f t="shared" si="6"/>
        <v>0</v>
      </c>
      <c r="AH41" s="191">
        <f t="shared" si="6"/>
        <v>0</v>
      </c>
      <c r="AI41" s="191">
        <f t="shared" si="6"/>
        <v>0</v>
      </c>
      <c r="AJ41" s="191">
        <f t="shared" si="6"/>
        <v>0</v>
      </c>
      <c r="AK41" s="191">
        <f t="shared" si="6"/>
        <v>0</v>
      </c>
      <c r="AL41" s="191">
        <f t="shared" si="6"/>
        <v>0</v>
      </c>
      <c r="AM41" s="191">
        <f t="shared" si="6"/>
        <v>0</v>
      </c>
      <c r="AN41" s="191">
        <f t="shared" si="6"/>
        <v>0</v>
      </c>
      <c r="AO41" s="191">
        <f t="shared" si="6"/>
        <v>0</v>
      </c>
      <c r="AP41" s="191">
        <f t="shared" si="6"/>
        <v>0</v>
      </c>
      <c r="AQ41" s="191">
        <f t="shared" si="6"/>
        <v>0</v>
      </c>
      <c r="AR41" s="191">
        <f t="shared" si="6"/>
        <v>0</v>
      </c>
      <c r="AS41" s="191">
        <f t="shared" si="6"/>
        <v>0</v>
      </c>
      <c r="AT41" s="191">
        <f t="shared" si="6"/>
        <v>0</v>
      </c>
      <c r="AU41" s="191">
        <f t="shared" si="6"/>
        <v>0</v>
      </c>
      <c r="AV41" s="191">
        <f t="shared" si="6"/>
        <v>0</v>
      </c>
      <c r="AW41" s="191">
        <f t="shared" si="6"/>
        <v>0</v>
      </c>
      <c r="AX41" s="191">
        <f t="shared" si="6"/>
        <v>0</v>
      </c>
      <c r="AY41" s="191">
        <f t="shared" si="6"/>
        <v>0</v>
      </c>
      <c r="AZ41" s="191">
        <f t="shared" si="6"/>
        <v>2165.9229999999998</v>
      </c>
      <c r="BA41" s="191">
        <f t="shared" si="6"/>
        <v>3893.4660000000003</v>
      </c>
      <c r="BB41" s="191">
        <f t="shared" si="6"/>
        <v>3557.6930000000002</v>
      </c>
      <c r="BC41" s="191">
        <f t="shared" si="6"/>
        <v>3255.0860000000002</v>
      </c>
      <c r="BD41" s="191">
        <f t="shared" si="6"/>
        <v>2882.2200000000003</v>
      </c>
      <c r="BE41" s="191">
        <f t="shared" si="6"/>
        <v>2605.5709014073173</v>
      </c>
      <c r="BF41" s="191">
        <f t="shared" si="6"/>
        <v>2624.1158686900003</v>
      </c>
      <c r="BG41" s="191">
        <f t="shared" si="6"/>
        <v>2559.18840136366</v>
      </c>
      <c r="BH41" s="191">
        <f>SUM(BH$42:BH$43)</f>
        <v>2204.4830000000002</v>
      </c>
      <c r="BI41" s="191">
        <f>SUM(BI$42:BI$43)</f>
        <v>2311.2043118300003</v>
      </c>
      <c r="BJ41" s="191">
        <f>SUM(BJ$42:BJ$43)</f>
        <v>2439.7983671900001</v>
      </c>
      <c r="BK41" s="191">
        <f>SUM(BK$42:BK$43)</f>
        <v>2241.4881393452138</v>
      </c>
      <c r="BL41" s="191">
        <f t="shared" ref="BL41:CG41" si="7">SUM(BL$42:BL$43)</f>
        <v>2856.8277160099997</v>
      </c>
      <c r="BM41" s="191">
        <f t="shared" si="7"/>
        <v>4684.0175697100003</v>
      </c>
      <c r="BN41" s="191">
        <f t="shared" si="7"/>
        <v>4473.4852258236315</v>
      </c>
      <c r="BO41" s="191">
        <f t="shared" si="7"/>
        <v>4933.9849943699983</v>
      </c>
      <c r="BP41" s="191">
        <f t="shared" si="7"/>
        <v>5169.8070100499999</v>
      </c>
      <c r="BQ41" s="191">
        <f t="shared" si="7"/>
        <v>4338.0295486261903</v>
      </c>
      <c r="BR41" s="191">
        <f t="shared" si="7"/>
        <v>3065.0410876799992</v>
      </c>
      <c r="BS41" s="191">
        <f t="shared" si="7"/>
        <v>2313.51601579</v>
      </c>
      <c r="BT41" s="191">
        <f t="shared" si="7"/>
        <v>1875.4784224599998</v>
      </c>
      <c r="BU41" s="191">
        <f t="shared" si="7"/>
        <v>1666.9844684099987</v>
      </c>
      <c r="BV41" s="191">
        <f t="shared" si="7"/>
        <v>1298.7940379299998</v>
      </c>
      <c r="BW41" s="191">
        <f t="shared" si="7"/>
        <v>713.74196914999993</v>
      </c>
      <c r="BX41" s="191">
        <f t="shared" si="7"/>
        <v>1046.07227354</v>
      </c>
      <c r="BY41" s="191">
        <f t="shared" si="7"/>
        <v>490.16215240000008</v>
      </c>
      <c r="BZ41" s="191">
        <f t="shared" si="7"/>
        <v>333.5005683</v>
      </c>
      <c r="CA41" s="191">
        <f t="shared" si="7"/>
        <v>313.29334463999993</v>
      </c>
      <c r="CB41" s="191">
        <f t="shared" si="7"/>
        <v>313.41159342999993</v>
      </c>
      <c r="CC41" s="191">
        <f t="shared" si="7"/>
        <v>280.28863010772807</v>
      </c>
      <c r="CD41" s="191">
        <f t="shared" si="7"/>
        <v>365.81387564446055</v>
      </c>
      <c r="CE41" s="191">
        <f t="shared" si="7"/>
        <v>338.61678308996363</v>
      </c>
      <c r="CF41" s="191">
        <f t="shared" si="7"/>
        <v>309.38408739434357</v>
      </c>
      <c r="CG41" s="191">
        <f t="shared" si="7"/>
        <v>300.1666441679742</v>
      </c>
      <c r="CH41" s="192">
        <f>SUM(CH$42:CH$43)</f>
        <v>305.24890824428553</v>
      </c>
      <c r="CJ41" s="66"/>
    </row>
    <row r="42" spans="1:88" x14ac:dyDescent="0.25">
      <c r="A42" s="193"/>
      <c r="B42" s="72" t="s">
        <v>384</v>
      </c>
      <c r="C42" s="190" t="s">
        <v>381</v>
      </c>
      <c r="D42" s="191">
        <v>0</v>
      </c>
      <c r="E42" s="191">
        <v>0</v>
      </c>
      <c r="F42" s="191">
        <v>0</v>
      </c>
      <c r="G42" s="191">
        <v>0</v>
      </c>
      <c r="H42" s="191">
        <v>0</v>
      </c>
      <c r="I42" s="191">
        <v>0</v>
      </c>
      <c r="J42" s="191">
        <v>0</v>
      </c>
      <c r="K42" s="191">
        <v>0</v>
      </c>
      <c r="L42" s="191">
        <v>0</v>
      </c>
      <c r="M42" s="191">
        <v>0</v>
      </c>
      <c r="N42" s="191">
        <v>0</v>
      </c>
      <c r="O42" s="191">
        <v>0</v>
      </c>
      <c r="P42" s="191">
        <v>0</v>
      </c>
      <c r="Q42" s="191">
        <v>0</v>
      </c>
      <c r="R42" s="191">
        <v>0</v>
      </c>
      <c r="S42" s="191">
        <v>0</v>
      </c>
      <c r="T42" s="191">
        <v>0</v>
      </c>
      <c r="U42" s="191">
        <v>0</v>
      </c>
      <c r="V42" s="191">
        <v>0</v>
      </c>
      <c r="W42" s="191">
        <v>0</v>
      </c>
      <c r="X42" s="191">
        <v>0</v>
      </c>
      <c r="Y42" s="191">
        <v>0</v>
      </c>
      <c r="Z42" s="191">
        <v>0</v>
      </c>
      <c r="AA42" s="191">
        <v>0</v>
      </c>
      <c r="AB42" s="191">
        <v>0</v>
      </c>
      <c r="AC42" s="191">
        <v>0</v>
      </c>
      <c r="AD42" s="191">
        <v>0</v>
      </c>
      <c r="AE42" s="191">
        <v>0</v>
      </c>
      <c r="AF42" s="191">
        <v>0</v>
      </c>
      <c r="AG42" s="191">
        <v>0</v>
      </c>
      <c r="AH42" s="191">
        <v>0</v>
      </c>
      <c r="AI42" s="191">
        <v>0</v>
      </c>
      <c r="AJ42" s="191">
        <v>0</v>
      </c>
      <c r="AK42" s="191">
        <v>0</v>
      </c>
      <c r="AL42" s="191">
        <v>0</v>
      </c>
      <c r="AM42" s="191">
        <v>0</v>
      </c>
      <c r="AN42" s="191">
        <v>0</v>
      </c>
      <c r="AO42" s="191">
        <v>0</v>
      </c>
      <c r="AP42" s="191">
        <v>0</v>
      </c>
      <c r="AQ42" s="191">
        <v>0</v>
      </c>
      <c r="AR42" s="191">
        <v>0</v>
      </c>
      <c r="AS42" s="191">
        <v>0</v>
      </c>
      <c r="AT42" s="191">
        <v>0</v>
      </c>
      <c r="AU42" s="191">
        <v>0</v>
      </c>
      <c r="AV42" s="191">
        <v>0</v>
      </c>
      <c r="AW42" s="191">
        <v>0</v>
      </c>
      <c r="AX42" s="191">
        <v>0</v>
      </c>
      <c r="AY42" s="191">
        <v>0</v>
      </c>
      <c r="AZ42" s="191">
        <v>332.70800000000008</v>
      </c>
      <c r="BA42" s="191">
        <v>475.00800000000004</v>
      </c>
      <c r="BB42" s="191">
        <v>474.24400000000003</v>
      </c>
      <c r="BC42" s="191">
        <v>459.01900000000001</v>
      </c>
      <c r="BD42" s="191">
        <v>446.95400000000001</v>
      </c>
      <c r="BE42" s="191">
        <v>469.76190140731705</v>
      </c>
      <c r="BF42" s="191">
        <v>518.64773074999994</v>
      </c>
      <c r="BG42" s="191">
        <v>507.20891397539998</v>
      </c>
      <c r="BH42" s="191">
        <v>445.23599999999999</v>
      </c>
      <c r="BI42" s="191">
        <v>486.24370455000002</v>
      </c>
      <c r="BJ42" s="191">
        <v>477.92547793</v>
      </c>
      <c r="BK42" s="191">
        <v>424.03039473491737</v>
      </c>
      <c r="BL42" s="191">
        <v>727.70019646000003</v>
      </c>
      <c r="BM42" s="191">
        <v>1088.6921164999999</v>
      </c>
      <c r="BN42" s="191">
        <v>801.16036899012533</v>
      </c>
      <c r="BO42" s="191">
        <v>749.87685299999998</v>
      </c>
      <c r="BP42" s="191">
        <v>662.33543288999988</v>
      </c>
      <c r="BQ42" s="191">
        <v>526.70929591000004</v>
      </c>
      <c r="BR42" s="191">
        <v>369.21073870999999</v>
      </c>
      <c r="BS42" s="191">
        <v>309.89859552000007</v>
      </c>
      <c r="BT42" s="191">
        <v>264.26859475999998</v>
      </c>
      <c r="BU42" s="191">
        <v>224.26502880999996</v>
      </c>
      <c r="BV42" s="191">
        <v>154.88572665999999</v>
      </c>
      <c r="BW42" s="191">
        <v>110.7615586</v>
      </c>
      <c r="BX42" s="191">
        <v>610.86739394999995</v>
      </c>
      <c r="BY42" s="191">
        <v>190.13938600999995</v>
      </c>
      <c r="BZ42" s="191">
        <v>108.35292923999999</v>
      </c>
      <c r="CA42" s="191">
        <v>168.57634428999995</v>
      </c>
      <c r="CB42" s="191">
        <v>222.37193343999994</v>
      </c>
      <c r="CC42" s="191">
        <v>279.46561171934326</v>
      </c>
      <c r="CD42" s="191">
        <v>365.00373087016601</v>
      </c>
      <c r="CE42" s="191">
        <v>338.04392923069918</v>
      </c>
      <c r="CF42" s="191">
        <v>308.97325854460678</v>
      </c>
      <c r="CG42" s="191">
        <v>299.86644307587363</v>
      </c>
      <c r="CH42" s="192">
        <v>305.02423940779727</v>
      </c>
      <c r="CJ42" s="66"/>
    </row>
    <row r="43" spans="1:88" x14ac:dyDescent="0.25">
      <c r="A43" s="193"/>
      <c r="B43" s="72" t="s">
        <v>395</v>
      </c>
      <c r="C43" s="190" t="s">
        <v>387</v>
      </c>
      <c r="D43" s="191">
        <v>0</v>
      </c>
      <c r="E43" s="191">
        <v>0</v>
      </c>
      <c r="F43" s="191">
        <v>0</v>
      </c>
      <c r="G43" s="191">
        <v>0</v>
      </c>
      <c r="H43" s="191">
        <v>0</v>
      </c>
      <c r="I43" s="191">
        <v>0</v>
      </c>
      <c r="J43" s="191">
        <v>0</v>
      </c>
      <c r="K43" s="191">
        <v>0</v>
      </c>
      <c r="L43" s="191">
        <v>0</v>
      </c>
      <c r="M43" s="191">
        <v>0</v>
      </c>
      <c r="N43" s="191">
        <v>0</v>
      </c>
      <c r="O43" s="191">
        <v>0</v>
      </c>
      <c r="P43" s="191">
        <v>0</v>
      </c>
      <c r="Q43" s="191">
        <v>0</v>
      </c>
      <c r="R43" s="191">
        <v>0</v>
      </c>
      <c r="S43" s="191">
        <v>0</v>
      </c>
      <c r="T43" s="191">
        <v>0</v>
      </c>
      <c r="U43" s="191">
        <v>0</v>
      </c>
      <c r="V43" s="191">
        <v>0</v>
      </c>
      <c r="W43" s="191">
        <v>0</v>
      </c>
      <c r="X43" s="191">
        <v>0</v>
      </c>
      <c r="Y43" s="191">
        <v>0</v>
      </c>
      <c r="Z43" s="191">
        <v>0</v>
      </c>
      <c r="AA43" s="191">
        <v>0</v>
      </c>
      <c r="AB43" s="191">
        <v>0</v>
      </c>
      <c r="AC43" s="191">
        <v>0</v>
      </c>
      <c r="AD43" s="191">
        <v>0</v>
      </c>
      <c r="AE43" s="191">
        <v>0</v>
      </c>
      <c r="AF43" s="191">
        <v>0</v>
      </c>
      <c r="AG43" s="191">
        <v>0</v>
      </c>
      <c r="AH43" s="191">
        <v>0</v>
      </c>
      <c r="AI43" s="191">
        <v>0</v>
      </c>
      <c r="AJ43" s="191">
        <v>0</v>
      </c>
      <c r="AK43" s="191">
        <v>0</v>
      </c>
      <c r="AL43" s="191">
        <v>0</v>
      </c>
      <c r="AM43" s="191">
        <v>0</v>
      </c>
      <c r="AN43" s="191">
        <v>0</v>
      </c>
      <c r="AO43" s="191">
        <v>0</v>
      </c>
      <c r="AP43" s="191">
        <v>0</v>
      </c>
      <c r="AQ43" s="191">
        <v>0</v>
      </c>
      <c r="AR43" s="191">
        <v>0</v>
      </c>
      <c r="AS43" s="191">
        <v>0</v>
      </c>
      <c r="AT43" s="191">
        <v>0</v>
      </c>
      <c r="AU43" s="191">
        <v>0</v>
      </c>
      <c r="AV43" s="191">
        <v>0</v>
      </c>
      <c r="AW43" s="191">
        <v>0</v>
      </c>
      <c r="AX43" s="191">
        <v>0</v>
      </c>
      <c r="AY43" s="191">
        <v>0</v>
      </c>
      <c r="AZ43" s="191">
        <v>1833.2149999999999</v>
      </c>
      <c r="BA43" s="191">
        <v>3418.4580000000001</v>
      </c>
      <c r="BB43" s="191">
        <v>3083.4490000000001</v>
      </c>
      <c r="BC43" s="191">
        <v>2796.067</v>
      </c>
      <c r="BD43" s="191">
        <v>2435.2660000000001</v>
      </c>
      <c r="BE43" s="191">
        <v>2135.8090000000002</v>
      </c>
      <c r="BF43" s="191">
        <v>2105.4681379400004</v>
      </c>
      <c r="BG43" s="191">
        <v>2051.9794873882602</v>
      </c>
      <c r="BH43" s="191">
        <v>1759.2470000000001</v>
      </c>
      <c r="BI43" s="191">
        <v>1824.9606072800002</v>
      </c>
      <c r="BJ43" s="191">
        <v>1961.87288926</v>
      </c>
      <c r="BK43" s="191">
        <v>1817.4577446102965</v>
      </c>
      <c r="BL43" s="191">
        <v>2129.1275195499998</v>
      </c>
      <c r="BM43" s="191">
        <v>3595.32545321</v>
      </c>
      <c r="BN43" s="191">
        <v>3672.3248568335066</v>
      </c>
      <c r="BO43" s="191">
        <v>4184.1081413699985</v>
      </c>
      <c r="BP43" s="191">
        <v>4507.4715771600004</v>
      </c>
      <c r="BQ43" s="191">
        <v>3811.3202527161902</v>
      </c>
      <c r="BR43" s="191">
        <v>2695.8303489699992</v>
      </c>
      <c r="BS43" s="191">
        <v>2003.6174202700001</v>
      </c>
      <c r="BT43" s="191">
        <v>1611.2098276999998</v>
      </c>
      <c r="BU43" s="191">
        <v>1442.7194395999989</v>
      </c>
      <c r="BV43" s="191">
        <v>1143.9083112699998</v>
      </c>
      <c r="BW43" s="191">
        <v>602.98041054999987</v>
      </c>
      <c r="BX43" s="191">
        <v>435.2048795899999</v>
      </c>
      <c r="BY43" s="191">
        <v>300.02276639000013</v>
      </c>
      <c r="BZ43" s="191">
        <v>225.14763906000002</v>
      </c>
      <c r="CA43" s="191">
        <v>144.71700034999998</v>
      </c>
      <c r="CB43" s="191">
        <v>91.039659989999976</v>
      </c>
      <c r="CC43" s="191">
        <v>0.823018388384816</v>
      </c>
      <c r="CD43" s="191">
        <v>0.81014477429453224</v>
      </c>
      <c r="CE43" s="191">
        <v>0.57285385926443366</v>
      </c>
      <c r="CF43" s="191">
        <v>0.41082884973681133</v>
      </c>
      <c r="CG43" s="191">
        <v>0.30020109210054435</v>
      </c>
      <c r="CH43" s="192">
        <v>0.22466883648828548</v>
      </c>
      <c r="CJ43" s="66"/>
    </row>
    <row r="44" spans="1:88" ht="26.25" customHeight="1" x14ac:dyDescent="0.25">
      <c r="A44" s="193"/>
      <c r="B44" s="51" t="s">
        <v>412</v>
      </c>
      <c r="C44" s="190" t="s">
        <v>381</v>
      </c>
      <c r="D44" s="191">
        <v>0</v>
      </c>
      <c r="E44" s="191">
        <v>0</v>
      </c>
      <c r="F44" s="191">
        <v>0</v>
      </c>
      <c r="G44" s="191">
        <v>0</v>
      </c>
      <c r="H44" s="191">
        <v>0</v>
      </c>
      <c r="I44" s="191">
        <v>0</v>
      </c>
      <c r="J44" s="191">
        <v>0</v>
      </c>
      <c r="K44" s="191">
        <v>0</v>
      </c>
      <c r="L44" s="191">
        <v>0</v>
      </c>
      <c r="M44" s="191">
        <v>0</v>
      </c>
      <c r="N44" s="191">
        <v>0</v>
      </c>
      <c r="O44" s="191">
        <v>0</v>
      </c>
      <c r="P44" s="191">
        <v>0</v>
      </c>
      <c r="Q44" s="191">
        <v>0</v>
      </c>
      <c r="R44" s="191">
        <v>0</v>
      </c>
      <c r="S44" s="191">
        <v>0</v>
      </c>
      <c r="T44" s="191">
        <v>0</v>
      </c>
      <c r="U44" s="191">
        <v>0</v>
      </c>
      <c r="V44" s="191">
        <v>0</v>
      </c>
      <c r="W44" s="191">
        <v>0</v>
      </c>
      <c r="X44" s="191">
        <v>0</v>
      </c>
      <c r="Y44" s="191">
        <v>0</v>
      </c>
      <c r="Z44" s="191">
        <v>40</v>
      </c>
      <c r="AA44" s="191">
        <v>42</v>
      </c>
      <c r="AB44" s="191">
        <v>42</v>
      </c>
      <c r="AC44" s="191">
        <v>42</v>
      </c>
      <c r="AD44" s="191">
        <v>47</v>
      </c>
      <c r="AE44" s="191">
        <v>55</v>
      </c>
      <c r="AF44" s="191">
        <v>81</v>
      </c>
      <c r="AG44" s="191">
        <v>92</v>
      </c>
      <c r="AH44" s="191">
        <v>105</v>
      </c>
      <c r="AI44" s="191">
        <v>125</v>
      </c>
      <c r="AJ44" s="191">
        <v>149</v>
      </c>
      <c r="AK44" s="191">
        <v>158</v>
      </c>
      <c r="AL44" s="191">
        <v>152</v>
      </c>
      <c r="AM44" s="191">
        <v>141</v>
      </c>
      <c r="AN44" s="191">
        <v>161</v>
      </c>
      <c r="AO44" s="191">
        <v>164</v>
      </c>
      <c r="AP44" s="191">
        <v>168.30699999999999</v>
      </c>
      <c r="AQ44" s="191">
        <v>50.746000000000002</v>
      </c>
      <c r="AR44" s="191">
        <v>26.87</v>
      </c>
      <c r="AS44" s="191">
        <v>30.309000000000001</v>
      </c>
      <c r="AT44" s="191">
        <v>33.664999999999999</v>
      </c>
      <c r="AU44" s="191">
        <v>30.951000000000001</v>
      </c>
      <c r="AV44" s="191">
        <v>31.5</v>
      </c>
      <c r="AW44" s="191">
        <v>33</v>
      </c>
      <c r="AX44" s="191">
        <v>27</v>
      </c>
      <c r="AY44" s="191">
        <v>28.556999999999999</v>
      </c>
      <c r="AZ44" s="191">
        <v>32.725000000000001</v>
      </c>
      <c r="BA44" s="191">
        <v>35.762999999999998</v>
      </c>
      <c r="BB44" s="191">
        <v>38.264000000000003</v>
      </c>
      <c r="BC44" s="191">
        <v>38.268000000000001</v>
      </c>
      <c r="BD44" s="191">
        <v>44.713000000000001</v>
      </c>
      <c r="BE44" s="191">
        <v>55.794706500000004</v>
      </c>
      <c r="BF44" s="191">
        <v>68.735896129999986</v>
      </c>
      <c r="BG44" s="191">
        <v>127.61983736719999</v>
      </c>
      <c r="BH44" s="191">
        <v>149.76499999999999</v>
      </c>
      <c r="BI44" s="191">
        <v>163.62538309999999</v>
      </c>
      <c r="BJ44" s="191">
        <v>175.38975154999997</v>
      </c>
      <c r="BK44" s="191">
        <v>246.68661228606564</v>
      </c>
      <c r="BL44" s="191">
        <v>320.89652102000002</v>
      </c>
      <c r="BM44" s="191">
        <v>344.51753750999995</v>
      </c>
      <c r="BN44" s="191">
        <v>343.25488572749998</v>
      </c>
      <c r="BO44" s="191">
        <v>365.53661895000005</v>
      </c>
      <c r="BP44" s="191">
        <v>395.77258469999998</v>
      </c>
      <c r="BQ44" s="191">
        <v>399.99203899000008</v>
      </c>
      <c r="BR44" s="191">
        <v>416.55604172</v>
      </c>
      <c r="BS44" s="191">
        <v>440.94097081999979</v>
      </c>
      <c r="BT44" s="191">
        <v>436.45777384000002</v>
      </c>
      <c r="BU44" s="191">
        <v>427.42290979000001</v>
      </c>
      <c r="BV44" s="191">
        <v>427.6445236400001</v>
      </c>
      <c r="BW44" s="191">
        <v>419.32425563999999</v>
      </c>
      <c r="BX44" s="191">
        <v>383.74534449999987</v>
      </c>
      <c r="BY44" s="191">
        <v>362.39539741000004</v>
      </c>
      <c r="BZ44" s="191">
        <v>389.60320293000024</v>
      </c>
      <c r="CA44" s="191">
        <v>412.19739949000007</v>
      </c>
      <c r="CB44" s="191">
        <v>402.5522163</v>
      </c>
      <c r="CC44" s="191">
        <v>378.8690337763187</v>
      </c>
      <c r="CD44" s="191">
        <v>403.53103759182926</v>
      </c>
      <c r="CE44" s="191">
        <v>422.60194661846072</v>
      </c>
      <c r="CF44" s="191">
        <v>435.02217335115233</v>
      </c>
      <c r="CG44" s="191">
        <v>448.8126546852601</v>
      </c>
      <c r="CH44" s="192">
        <v>462.55228189963697</v>
      </c>
      <c r="CJ44" s="66"/>
    </row>
    <row r="45" spans="1:88" x14ac:dyDescent="0.25">
      <c r="A45" s="193"/>
      <c r="B45" s="51" t="s">
        <v>413</v>
      </c>
      <c r="C45" s="190" t="s">
        <v>381</v>
      </c>
      <c r="D45" s="191">
        <v>0</v>
      </c>
      <c r="E45" s="191">
        <v>0</v>
      </c>
      <c r="F45" s="191">
        <v>0</v>
      </c>
      <c r="G45" s="191">
        <v>0</v>
      </c>
      <c r="H45" s="191">
        <v>0</v>
      </c>
      <c r="I45" s="191">
        <v>0</v>
      </c>
      <c r="J45" s="191">
        <v>0</v>
      </c>
      <c r="K45" s="191">
        <v>0</v>
      </c>
      <c r="L45" s="191">
        <v>0</v>
      </c>
      <c r="M45" s="191">
        <v>0</v>
      </c>
      <c r="N45" s="191">
        <v>0</v>
      </c>
      <c r="O45" s="191">
        <v>0</v>
      </c>
      <c r="P45" s="191">
        <v>0</v>
      </c>
      <c r="Q45" s="191">
        <v>0</v>
      </c>
      <c r="R45" s="191">
        <v>0</v>
      </c>
      <c r="S45" s="191">
        <v>0</v>
      </c>
      <c r="T45" s="191">
        <v>0</v>
      </c>
      <c r="U45" s="191">
        <v>0</v>
      </c>
      <c r="V45" s="191">
        <v>0</v>
      </c>
      <c r="W45" s="191">
        <v>0</v>
      </c>
      <c r="X45" s="191">
        <v>0</v>
      </c>
      <c r="Y45" s="191">
        <v>0</v>
      </c>
      <c r="Z45" s="191">
        <v>0</v>
      </c>
      <c r="AA45" s="191">
        <v>0</v>
      </c>
      <c r="AB45" s="191">
        <v>0</v>
      </c>
      <c r="AC45" s="191">
        <v>0</v>
      </c>
      <c r="AD45" s="191">
        <v>0</v>
      </c>
      <c r="AE45" s="191">
        <v>0</v>
      </c>
      <c r="AF45" s="191">
        <v>0</v>
      </c>
      <c r="AG45" s="191">
        <v>0</v>
      </c>
      <c r="AH45" s="191">
        <v>16</v>
      </c>
      <c r="AI45" s="191">
        <v>16</v>
      </c>
      <c r="AJ45" s="191">
        <v>16</v>
      </c>
      <c r="AK45" s="191">
        <v>16</v>
      </c>
      <c r="AL45" s="191">
        <v>16</v>
      </c>
      <c r="AM45" s="191">
        <v>17</v>
      </c>
      <c r="AN45" s="191">
        <v>18</v>
      </c>
      <c r="AO45" s="191">
        <v>17</v>
      </c>
      <c r="AP45" s="191">
        <v>14</v>
      </c>
      <c r="AQ45" s="191">
        <v>0.434</v>
      </c>
      <c r="AR45" s="191">
        <v>0</v>
      </c>
      <c r="AS45" s="191">
        <v>0</v>
      </c>
      <c r="AT45" s="191">
        <v>0</v>
      </c>
      <c r="AU45" s="191">
        <v>0</v>
      </c>
      <c r="AV45" s="191">
        <v>0</v>
      </c>
      <c r="AW45" s="191">
        <v>0</v>
      </c>
      <c r="AX45" s="191">
        <v>0</v>
      </c>
      <c r="AY45" s="191">
        <v>0</v>
      </c>
      <c r="AZ45" s="191">
        <v>0</v>
      </c>
      <c r="BA45" s="191">
        <v>0</v>
      </c>
      <c r="BB45" s="191">
        <v>0</v>
      </c>
      <c r="BC45" s="191">
        <v>0</v>
      </c>
      <c r="BD45" s="191">
        <v>0</v>
      </c>
      <c r="BE45" s="191">
        <v>0</v>
      </c>
      <c r="BF45" s="191">
        <v>0</v>
      </c>
      <c r="BG45" s="191">
        <v>0</v>
      </c>
      <c r="BH45" s="191">
        <v>0</v>
      </c>
      <c r="BI45" s="191">
        <v>0</v>
      </c>
      <c r="BJ45" s="191">
        <v>0</v>
      </c>
      <c r="BK45" s="191">
        <v>0</v>
      </c>
      <c r="BL45" s="191">
        <v>0</v>
      </c>
      <c r="BM45" s="191">
        <v>0</v>
      </c>
      <c r="BN45" s="191">
        <v>0</v>
      </c>
      <c r="BO45" s="191"/>
      <c r="BP45" s="191"/>
      <c r="BQ45" s="191"/>
      <c r="BR45" s="191"/>
      <c r="BS45" s="191"/>
      <c r="BT45" s="191"/>
      <c r="BU45" s="191"/>
      <c r="BV45" s="191"/>
      <c r="BW45" s="191"/>
      <c r="BX45" s="191"/>
      <c r="BY45" s="191"/>
      <c r="BZ45" s="191"/>
      <c r="CA45" s="191"/>
      <c r="CB45" s="191"/>
      <c r="CC45" s="191"/>
      <c r="CD45" s="191"/>
      <c r="CE45" s="191"/>
      <c r="CF45" s="191"/>
      <c r="CG45" s="191"/>
      <c r="CH45" s="192"/>
      <c r="CJ45" s="66"/>
    </row>
    <row r="46" spans="1:88" x14ac:dyDescent="0.25">
      <c r="A46" s="195"/>
      <c r="B46" s="51" t="s">
        <v>414</v>
      </c>
      <c r="C46" s="190" t="s">
        <v>377</v>
      </c>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191"/>
      <c r="AU46" s="191"/>
      <c r="AV46" s="191"/>
      <c r="AW46" s="191"/>
      <c r="AX46" s="191"/>
      <c r="AY46" s="191"/>
      <c r="AZ46" s="191"/>
      <c r="BA46" s="191"/>
      <c r="BB46" s="191"/>
      <c r="BC46" s="191"/>
      <c r="BD46" s="191"/>
      <c r="BE46" s="191"/>
      <c r="BF46" s="191"/>
      <c r="BG46" s="191"/>
      <c r="BH46" s="191"/>
      <c r="BI46" s="191"/>
      <c r="BJ46" s="191"/>
      <c r="BK46" s="191"/>
      <c r="BL46" s="191">
        <f>'Industrial injuries benefits'!BL15</f>
        <v>5.5109329999999996</v>
      </c>
      <c r="BM46" s="191">
        <f>'Industrial injuries benefits'!BM15</f>
        <v>7.0408049999999998</v>
      </c>
      <c r="BN46" s="191">
        <f>'Industrial injuries benefits'!BN15</f>
        <v>9.2482140000000008</v>
      </c>
      <c r="BO46" s="191">
        <f>'Industrial injuries benefits'!BO15</f>
        <v>9.5133209999999995</v>
      </c>
      <c r="BP46" s="191">
        <f>'Industrial injuries benefits'!BP15</f>
        <v>9.4075343484310903</v>
      </c>
      <c r="BQ46" s="191">
        <f>'Industrial injuries benefits'!BQ15</f>
        <v>9.2168086836232543</v>
      </c>
      <c r="BR46" s="191">
        <f>'Industrial injuries benefits'!BR15</f>
        <v>37.532187830000005</v>
      </c>
      <c r="BS46" s="191">
        <f>'Industrial injuries benefits'!BS15</f>
        <v>43.794516459999997</v>
      </c>
      <c r="BT46" s="191">
        <f>'Industrial injuries benefits'!BT15</f>
        <v>41.280517799999998</v>
      </c>
      <c r="BU46" s="191">
        <f>'Industrial injuries benefits'!BU15</f>
        <v>48.629247100000001</v>
      </c>
      <c r="BV46" s="191">
        <f>'Industrial injuries benefits'!BV15</f>
        <v>41.032349681177138</v>
      </c>
      <c r="BW46" s="191">
        <f>'Industrial injuries benefits'!BW15</f>
        <v>43.885255000000001</v>
      </c>
      <c r="BX46" s="191">
        <f>'Industrial injuries benefits'!BX15</f>
        <v>41.886665799999996</v>
      </c>
      <c r="BY46" s="191">
        <f>'Industrial injuries benefits'!BY15</f>
        <v>41.936323200000004</v>
      </c>
      <c r="BZ46" s="191">
        <f>'Industrial injuries benefits'!BZ15</f>
        <v>42.326642399999997</v>
      </c>
      <c r="CA46" s="191">
        <f>'Industrial injuries benefits'!CA15</f>
        <v>42.899118999999999</v>
      </c>
      <c r="CB46" s="191">
        <f>'Industrial injuries benefits'!CB15</f>
        <v>48.725510999999997</v>
      </c>
      <c r="CC46" s="191">
        <f>'Industrial injuries benefits'!CC15</f>
        <v>48.019350057896538</v>
      </c>
      <c r="CD46" s="191">
        <f>'Industrial injuries benefits'!CD15</f>
        <v>46.105338060484513</v>
      </c>
      <c r="CE46" s="191">
        <f>'Industrial injuries benefits'!CE15</f>
        <v>45.88683353709267</v>
      </c>
      <c r="CF46" s="191">
        <f>'Industrial injuries benefits'!CF15</f>
        <v>45.625102657512379</v>
      </c>
      <c r="CG46" s="191">
        <f>'Industrial injuries benefits'!CG15</f>
        <v>45.343551326884253</v>
      </c>
      <c r="CH46" s="192">
        <f>'Industrial injuries benefits'!CH15</f>
        <v>45.045887903567994</v>
      </c>
      <c r="CJ46" s="66"/>
    </row>
    <row r="47" spans="1:88" x14ac:dyDescent="0.25">
      <c r="A47" s="193"/>
      <c r="B47" s="51" t="s">
        <v>415</v>
      </c>
      <c r="C47" s="190" t="s">
        <v>377</v>
      </c>
      <c r="D47" s="191">
        <v>0</v>
      </c>
      <c r="E47" s="191">
        <v>0</v>
      </c>
      <c r="F47" s="191">
        <v>0</v>
      </c>
      <c r="G47" s="191">
        <v>0</v>
      </c>
      <c r="H47" s="191">
        <v>0</v>
      </c>
      <c r="I47" s="191">
        <v>0</v>
      </c>
      <c r="J47" s="191">
        <v>0</v>
      </c>
      <c r="K47" s="191">
        <v>0</v>
      </c>
      <c r="L47" s="191">
        <v>0</v>
      </c>
      <c r="M47" s="191">
        <v>0</v>
      </c>
      <c r="N47" s="191">
        <v>0</v>
      </c>
      <c r="O47" s="191">
        <v>0</v>
      </c>
      <c r="P47" s="191">
        <v>0</v>
      </c>
      <c r="Q47" s="191">
        <v>0</v>
      </c>
      <c r="R47" s="191">
        <v>0</v>
      </c>
      <c r="S47" s="191">
        <v>0</v>
      </c>
      <c r="T47" s="191">
        <v>0</v>
      </c>
      <c r="U47" s="191">
        <v>0</v>
      </c>
      <c r="V47" s="191">
        <v>0</v>
      </c>
      <c r="W47" s="191">
        <v>0</v>
      </c>
      <c r="X47" s="191">
        <v>0</v>
      </c>
      <c r="Y47" s="191">
        <v>0</v>
      </c>
      <c r="Z47" s="191">
        <v>0</v>
      </c>
      <c r="AA47" s="191">
        <v>0</v>
      </c>
      <c r="AB47" s="191">
        <v>0</v>
      </c>
      <c r="AC47" s="191">
        <v>0</v>
      </c>
      <c r="AD47" s="191">
        <v>0</v>
      </c>
      <c r="AE47" s="191">
        <v>0.2</v>
      </c>
      <c r="AF47" s="191">
        <v>8.1999999999999993</v>
      </c>
      <c r="AG47" s="191">
        <v>19.8</v>
      </c>
      <c r="AH47" s="191">
        <v>47</v>
      </c>
      <c r="AI47" s="191">
        <v>79</v>
      </c>
      <c r="AJ47" s="191">
        <v>125</v>
      </c>
      <c r="AK47" s="191">
        <v>173</v>
      </c>
      <c r="AL47" s="191">
        <v>236</v>
      </c>
      <c r="AM47" s="191">
        <v>304</v>
      </c>
      <c r="AN47" s="191">
        <v>356</v>
      </c>
      <c r="AO47" s="191">
        <v>422</v>
      </c>
      <c r="AP47" s="191">
        <v>514</v>
      </c>
      <c r="AQ47" s="191">
        <v>596.22199999999998</v>
      </c>
      <c r="AR47" s="191">
        <v>675.34</v>
      </c>
      <c r="AS47" s="191">
        <v>769.49900000000002</v>
      </c>
      <c r="AT47" s="191">
        <v>883.25800000000004</v>
      </c>
      <c r="AU47" s="191">
        <v>1061.8779999999999</v>
      </c>
      <c r="AV47" s="191">
        <v>68.302000000000007</v>
      </c>
      <c r="AW47" s="191">
        <v>0</v>
      </c>
      <c r="AX47" s="191">
        <v>0</v>
      </c>
      <c r="AY47" s="191">
        <v>0</v>
      </c>
      <c r="AZ47" s="191">
        <v>0</v>
      </c>
      <c r="BA47" s="191">
        <v>0</v>
      </c>
      <c r="BB47" s="191">
        <v>0</v>
      </c>
      <c r="BC47" s="191">
        <v>0</v>
      </c>
      <c r="BD47" s="191">
        <v>0</v>
      </c>
      <c r="BE47" s="191">
        <v>0</v>
      </c>
      <c r="BF47" s="191">
        <v>0</v>
      </c>
      <c r="BG47" s="191">
        <v>0</v>
      </c>
      <c r="BH47" s="191">
        <v>0</v>
      </c>
      <c r="BI47" s="191">
        <v>0</v>
      </c>
      <c r="BJ47" s="191">
        <v>0</v>
      </c>
      <c r="BK47" s="191">
        <v>0</v>
      </c>
      <c r="BL47" s="191">
        <v>0</v>
      </c>
      <c r="BM47" s="191">
        <v>0</v>
      </c>
      <c r="BN47" s="191">
        <v>0</v>
      </c>
      <c r="BO47" s="191">
        <v>0</v>
      </c>
      <c r="BP47" s="191">
        <v>0</v>
      </c>
      <c r="BQ47" s="191">
        <v>0</v>
      </c>
      <c r="BR47" s="191">
        <v>0</v>
      </c>
      <c r="BS47" s="191">
        <v>0</v>
      </c>
      <c r="BT47" s="191">
        <v>0</v>
      </c>
      <c r="BU47" s="191">
        <v>0</v>
      </c>
      <c r="BV47" s="191">
        <v>0</v>
      </c>
      <c r="BW47" s="191">
        <v>0</v>
      </c>
      <c r="BX47" s="191">
        <v>0</v>
      </c>
      <c r="BY47" s="191">
        <v>0</v>
      </c>
      <c r="BZ47" s="191">
        <v>0</v>
      </c>
      <c r="CA47" s="191">
        <v>0</v>
      </c>
      <c r="CB47" s="191">
        <v>0</v>
      </c>
      <c r="CC47" s="191">
        <v>0</v>
      </c>
      <c r="CD47" s="191">
        <v>0</v>
      </c>
      <c r="CE47" s="191">
        <v>0</v>
      </c>
      <c r="CF47" s="191">
        <v>0</v>
      </c>
      <c r="CG47" s="191">
        <v>0</v>
      </c>
      <c r="CH47" s="192">
        <v>0</v>
      </c>
      <c r="CJ47" s="66"/>
    </row>
    <row r="48" spans="1:88" x14ac:dyDescent="0.25">
      <c r="A48" s="195"/>
      <c r="B48" s="51" t="s">
        <v>416</v>
      </c>
      <c r="C48" s="190" t="s">
        <v>377</v>
      </c>
      <c r="D48" s="191">
        <v>0</v>
      </c>
      <c r="E48" s="191">
        <v>0</v>
      </c>
      <c r="F48" s="191">
        <v>0</v>
      </c>
      <c r="G48" s="191">
        <v>0</v>
      </c>
      <c r="H48" s="191">
        <v>0</v>
      </c>
      <c r="I48" s="191">
        <v>0</v>
      </c>
      <c r="J48" s="191">
        <v>0</v>
      </c>
      <c r="K48" s="191">
        <v>0</v>
      </c>
      <c r="L48" s="191">
        <v>0</v>
      </c>
      <c r="M48" s="191">
        <v>0</v>
      </c>
      <c r="N48" s="191">
        <v>0</v>
      </c>
      <c r="O48" s="191">
        <v>0</v>
      </c>
      <c r="P48" s="191">
        <v>0</v>
      </c>
      <c r="Q48" s="191">
        <v>0</v>
      </c>
      <c r="R48" s="191">
        <v>0</v>
      </c>
      <c r="S48" s="191">
        <v>0</v>
      </c>
      <c r="T48" s="191">
        <v>0</v>
      </c>
      <c r="U48" s="191">
        <v>0</v>
      </c>
      <c r="V48" s="191">
        <v>0</v>
      </c>
      <c r="W48" s="191">
        <v>0</v>
      </c>
      <c r="X48" s="191">
        <v>0</v>
      </c>
      <c r="Y48" s="191">
        <v>0</v>
      </c>
      <c r="Z48" s="191">
        <v>0</v>
      </c>
      <c r="AA48" s="191">
        <v>0</v>
      </c>
      <c r="AB48" s="191">
        <v>0</v>
      </c>
      <c r="AC48" s="191">
        <v>0</v>
      </c>
      <c r="AD48" s="191">
        <v>0</v>
      </c>
      <c r="AE48" s="191">
        <v>0</v>
      </c>
      <c r="AF48" s="191">
        <v>0</v>
      </c>
      <c r="AG48" s="191">
        <v>0</v>
      </c>
      <c r="AH48" s="191">
        <v>0</v>
      </c>
      <c r="AI48" s="191">
        <v>0</v>
      </c>
      <c r="AJ48" s="191">
        <v>0</v>
      </c>
      <c r="AK48" s="191">
        <v>0</v>
      </c>
      <c r="AL48" s="191">
        <v>0</v>
      </c>
      <c r="AM48" s="191">
        <v>0</v>
      </c>
      <c r="AN48" s="191">
        <v>0</v>
      </c>
      <c r="AO48" s="191">
        <v>0</v>
      </c>
      <c r="AP48" s="191">
        <v>0</v>
      </c>
      <c r="AQ48" s="191">
        <v>0</v>
      </c>
      <c r="AR48" s="191">
        <v>0</v>
      </c>
      <c r="AS48" s="191">
        <v>0</v>
      </c>
      <c r="AT48" s="191">
        <v>0</v>
      </c>
      <c r="AU48" s="191">
        <v>0</v>
      </c>
      <c r="AV48" s="191">
        <v>0</v>
      </c>
      <c r="AW48" s="191">
        <v>0</v>
      </c>
      <c r="AX48" s="191">
        <v>0</v>
      </c>
      <c r="AY48" s="191">
        <v>0</v>
      </c>
      <c r="AZ48" s="191">
        <v>0</v>
      </c>
      <c r="BA48" s="191">
        <v>0</v>
      </c>
      <c r="BB48" s="191">
        <v>0</v>
      </c>
      <c r="BC48" s="191">
        <v>0.56699999999999995</v>
      </c>
      <c r="BD48" s="191">
        <v>42.750999999999998</v>
      </c>
      <c r="BE48" s="191">
        <v>82</v>
      </c>
      <c r="BF48" s="191">
        <v>180.13019312</v>
      </c>
      <c r="BG48" s="191">
        <v>139.34738139999999</v>
      </c>
      <c r="BH48" s="191">
        <v>87.293999999999997</v>
      </c>
      <c r="BI48" s="191">
        <v>71.74855457999999</v>
      </c>
      <c r="BJ48" s="191">
        <v>86.415832980000019</v>
      </c>
      <c r="BK48" s="191">
        <v>109.97339909</v>
      </c>
      <c r="BL48" s="191">
        <v>112.23410000000001</v>
      </c>
      <c r="BM48" s="191">
        <v>115.10395912999999</v>
      </c>
      <c r="BN48" s="191">
        <v>138.13980000000001</v>
      </c>
      <c r="BO48" s="191">
        <v>47.019696670000002</v>
      </c>
      <c r="BP48" s="191">
        <v>1.39356865</v>
      </c>
      <c r="BQ48" s="191">
        <v>0.86930000000000007</v>
      </c>
      <c r="BR48" s="191">
        <v>0.41239731999999996</v>
      </c>
      <c r="BS48" s="196">
        <v>9.3574789999999977E-2</v>
      </c>
      <c r="BT48" s="196">
        <v>2.7997579999999994E-2</v>
      </c>
      <c r="BU48" s="191">
        <v>3.2353730000000004E-2</v>
      </c>
      <c r="BV48" s="191">
        <v>0</v>
      </c>
      <c r="BW48" s="191">
        <v>0</v>
      </c>
      <c r="BX48" s="191">
        <v>0</v>
      </c>
      <c r="BY48" s="191">
        <v>0</v>
      </c>
      <c r="BZ48" s="191">
        <v>0</v>
      </c>
      <c r="CA48" s="191">
        <v>0</v>
      </c>
      <c r="CB48" s="191">
        <v>0</v>
      </c>
      <c r="CC48" s="191">
        <v>0</v>
      </c>
      <c r="CD48" s="191">
        <v>0</v>
      </c>
      <c r="CE48" s="191">
        <v>0</v>
      </c>
      <c r="CF48" s="191">
        <v>0</v>
      </c>
      <c r="CG48" s="191">
        <v>0</v>
      </c>
      <c r="CH48" s="192">
        <v>0</v>
      </c>
      <c r="CJ48" s="66"/>
    </row>
    <row r="49" spans="1:88" ht="27" customHeight="1" x14ac:dyDescent="0.25">
      <c r="A49" s="195"/>
      <c r="B49" s="51" t="s">
        <v>417</v>
      </c>
      <c r="C49" s="190" t="s">
        <v>377</v>
      </c>
      <c r="D49" s="191">
        <v>0</v>
      </c>
      <c r="E49" s="191">
        <v>0</v>
      </c>
      <c r="F49" s="191">
        <v>0</v>
      </c>
      <c r="G49" s="191">
        <v>0</v>
      </c>
      <c r="H49" s="191">
        <v>0</v>
      </c>
      <c r="I49" s="191">
        <v>0</v>
      </c>
      <c r="J49" s="191">
        <v>0</v>
      </c>
      <c r="K49" s="191">
        <v>0</v>
      </c>
      <c r="L49" s="191">
        <v>0</v>
      </c>
      <c r="M49" s="191">
        <v>0</v>
      </c>
      <c r="N49" s="191">
        <v>0</v>
      </c>
      <c r="O49" s="191">
        <v>0</v>
      </c>
      <c r="P49" s="191">
        <v>0</v>
      </c>
      <c r="Q49" s="191">
        <v>0</v>
      </c>
      <c r="R49" s="191">
        <v>0</v>
      </c>
      <c r="S49" s="191">
        <v>0</v>
      </c>
      <c r="T49" s="191">
        <v>0</v>
      </c>
      <c r="U49" s="191">
        <v>0</v>
      </c>
      <c r="V49" s="191">
        <v>0</v>
      </c>
      <c r="W49" s="191">
        <v>0</v>
      </c>
      <c r="X49" s="191">
        <v>0</v>
      </c>
      <c r="Y49" s="191">
        <v>0</v>
      </c>
      <c r="Z49" s="191">
        <v>0</v>
      </c>
      <c r="AA49" s="191">
        <v>0</v>
      </c>
      <c r="AB49" s="191">
        <v>0</v>
      </c>
      <c r="AC49" s="191">
        <v>0</v>
      </c>
      <c r="AD49" s="191">
        <v>0</v>
      </c>
      <c r="AE49" s="191">
        <v>0</v>
      </c>
      <c r="AF49" s="191">
        <v>0</v>
      </c>
      <c r="AG49" s="191">
        <v>0</v>
      </c>
      <c r="AH49" s="191">
        <v>0</v>
      </c>
      <c r="AI49" s="191">
        <v>0</v>
      </c>
      <c r="AJ49" s="191">
        <v>0</v>
      </c>
      <c r="AK49" s="191">
        <v>0</v>
      </c>
      <c r="AL49" s="191">
        <v>0</v>
      </c>
      <c r="AM49" s="191">
        <v>0</v>
      </c>
      <c r="AN49" s="191">
        <v>0</v>
      </c>
      <c r="AO49" s="191">
        <v>0</v>
      </c>
      <c r="AP49" s="191">
        <v>0</v>
      </c>
      <c r="AQ49" s="191">
        <v>0</v>
      </c>
      <c r="AR49" s="191">
        <v>0</v>
      </c>
      <c r="AS49" s="191">
        <v>0</v>
      </c>
      <c r="AT49" s="191">
        <v>0</v>
      </c>
      <c r="AU49" s="191">
        <v>0</v>
      </c>
      <c r="AV49" s="191">
        <v>0</v>
      </c>
      <c r="AW49" s="191">
        <v>0</v>
      </c>
      <c r="AX49" s="191">
        <v>0</v>
      </c>
      <c r="AY49" s="191">
        <v>0</v>
      </c>
      <c r="AZ49" s="191">
        <v>0</v>
      </c>
      <c r="BA49" s="191">
        <v>0</v>
      </c>
      <c r="BB49" s="191">
        <v>0</v>
      </c>
      <c r="BC49" s="191">
        <v>0</v>
      </c>
      <c r="BD49" s="191">
        <v>0</v>
      </c>
      <c r="BE49" s="191">
        <v>0</v>
      </c>
      <c r="BF49" s="191">
        <v>0</v>
      </c>
      <c r="BG49" s="191">
        <v>0</v>
      </c>
      <c r="BH49" s="191">
        <v>0</v>
      </c>
      <c r="BI49" s="191">
        <v>0</v>
      </c>
      <c r="BJ49" s="191">
        <v>0</v>
      </c>
      <c r="BK49" s="191">
        <v>0</v>
      </c>
      <c r="BL49" s="191">
        <v>0</v>
      </c>
      <c r="BM49" s="191">
        <v>0</v>
      </c>
      <c r="BN49" s="191">
        <v>0</v>
      </c>
      <c r="BO49" s="191">
        <v>5.1059946700000003</v>
      </c>
      <c r="BP49" s="191">
        <v>18.281430299999997</v>
      </c>
      <c r="BQ49" s="191">
        <v>32.793243410000002</v>
      </c>
      <c r="BR49" s="191">
        <v>31.126738449999994</v>
      </c>
      <c r="BS49" s="191">
        <v>22.156157419999996</v>
      </c>
      <c r="BT49" s="191">
        <v>20.333625230000003</v>
      </c>
      <c r="BU49" s="191">
        <v>14.29373391</v>
      </c>
      <c r="BV49" s="191">
        <v>12.715927000000001</v>
      </c>
      <c r="BW49" s="191">
        <v>13.863351</v>
      </c>
      <c r="BX49" s="191">
        <v>11.230656439999999</v>
      </c>
      <c r="BY49" s="191">
        <v>18.075481800000002</v>
      </c>
      <c r="BZ49" s="191">
        <v>5.2045121500000002</v>
      </c>
      <c r="CA49" s="191">
        <v>1.6603900000000001E-2</v>
      </c>
      <c r="CB49" s="191">
        <v>0</v>
      </c>
      <c r="CC49" s="191">
        <v>0</v>
      </c>
      <c r="CD49" s="191">
        <v>0</v>
      </c>
      <c r="CE49" s="191">
        <v>0</v>
      </c>
      <c r="CF49" s="191">
        <v>0</v>
      </c>
      <c r="CG49" s="191">
        <v>0</v>
      </c>
      <c r="CH49" s="192">
        <v>0</v>
      </c>
      <c r="CJ49" s="66"/>
    </row>
    <row r="50" spans="1:88" x14ac:dyDescent="0.25">
      <c r="A50" s="193"/>
      <c r="B50" s="51" t="s">
        <v>418</v>
      </c>
      <c r="C50" s="190" t="s">
        <v>377</v>
      </c>
      <c r="D50" s="191">
        <v>0</v>
      </c>
      <c r="E50" s="191">
        <v>0</v>
      </c>
      <c r="F50" s="191">
        <v>0</v>
      </c>
      <c r="G50" s="191">
        <v>0</v>
      </c>
      <c r="H50" s="191">
        <v>0</v>
      </c>
      <c r="I50" s="191">
        <v>0</v>
      </c>
      <c r="J50" s="191">
        <v>0</v>
      </c>
      <c r="K50" s="191">
        <v>0</v>
      </c>
      <c r="L50" s="191">
        <v>0</v>
      </c>
      <c r="M50" s="191">
        <v>0</v>
      </c>
      <c r="N50" s="191">
        <v>0</v>
      </c>
      <c r="O50" s="191">
        <v>0</v>
      </c>
      <c r="P50" s="191">
        <v>0</v>
      </c>
      <c r="Q50" s="191">
        <v>0</v>
      </c>
      <c r="R50" s="191">
        <v>0</v>
      </c>
      <c r="S50" s="191">
        <v>0</v>
      </c>
      <c r="T50" s="191">
        <v>0</v>
      </c>
      <c r="U50" s="191">
        <v>0</v>
      </c>
      <c r="V50" s="191">
        <v>0</v>
      </c>
      <c r="W50" s="191">
        <v>0</v>
      </c>
      <c r="X50" s="191">
        <v>0</v>
      </c>
      <c r="Y50" s="191">
        <v>0</v>
      </c>
      <c r="Z50" s="191">
        <v>0</v>
      </c>
      <c r="AA50" s="191">
        <v>0</v>
      </c>
      <c r="AB50" s="191">
        <v>0</v>
      </c>
      <c r="AC50" s="191">
        <v>0</v>
      </c>
      <c r="AD50" s="191">
        <v>0</v>
      </c>
      <c r="AE50" s="191">
        <v>0</v>
      </c>
      <c r="AF50" s="191">
        <v>17.8</v>
      </c>
      <c r="AG50" s="191">
        <v>6</v>
      </c>
      <c r="AH50" s="191">
        <v>22</v>
      </c>
      <c r="AI50" s="191">
        <v>43</v>
      </c>
      <c r="AJ50" s="191">
        <v>61</v>
      </c>
      <c r="AK50" s="191">
        <v>76</v>
      </c>
      <c r="AL50" s="191">
        <v>91</v>
      </c>
      <c r="AM50" s="191">
        <v>107</v>
      </c>
      <c r="AN50" s="191">
        <v>120</v>
      </c>
      <c r="AO50" s="191">
        <v>134</v>
      </c>
      <c r="AP50" s="191">
        <v>148</v>
      </c>
      <c r="AQ50" s="191">
        <v>162.69300000000001</v>
      </c>
      <c r="AR50" s="191">
        <v>179.143</v>
      </c>
      <c r="AS50" s="191">
        <v>199.464</v>
      </c>
      <c r="AT50" s="191">
        <v>228.85900000000001</v>
      </c>
      <c r="AU50" s="191">
        <v>248.62757479708401</v>
      </c>
      <c r="AV50" s="191"/>
      <c r="AW50" s="191"/>
      <c r="AX50" s="191"/>
      <c r="AY50" s="191"/>
      <c r="AZ50" s="191"/>
      <c r="BA50" s="191"/>
      <c r="BB50" s="191"/>
      <c r="BC50" s="191"/>
      <c r="BD50" s="191"/>
      <c r="BE50" s="191"/>
      <c r="BF50" s="191"/>
      <c r="BG50" s="191"/>
      <c r="BH50" s="191"/>
      <c r="BI50" s="191"/>
      <c r="BJ50" s="191"/>
      <c r="BK50" s="191"/>
      <c r="BL50" s="191"/>
      <c r="BM50" s="191"/>
      <c r="BN50" s="191"/>
      <c r="BO50" s="191"/>
      <c r="BP50" s="191"/>
      <c r="BQ50" s="191"/>
      <c r="BR50" s="191"/>
      <c r="BS50" s="197"/>
      <c r="BT50" s="197"/>
      <c r="BU50" s="191"/>
      <c r="BV50" s="191"/>
      <c r="BW50" s="191"/>
      <c r="BX50" s="191"/>
      <c r="BY50" s="191"/>
      <c r="BZ50" s="191"/>
      <c r="CA50" s="191"/>
      <c r="CB50" s="191"/>
      <c r="CC50" s="191"/>
      <c r="CD50" s="191"/>
      <c r="CE50" s="191"/>
      <c r="CF50" s="191"/>
      <c r="CG50" s="191"/>
      <c r="CH50" s="192"/>
      <c r="CJ50" s="66"/>
    </row>
    <row r="51" spans="1:88" x14ac:dyDescent="0.25">
      <c r="A51" s="193"/>
      <c r="B51" s="51" t="s">
        <v>419</v>
      </c>
      <c r="C51" s="190" t="s">
        <v>377</v>
      </c>
      <c r="D51" s="191">
        <v>0</v>
      </c>
      <c r="E51" s="191">
        <v>0</v>
      </c>
      <c r="F51" s="191">
        <v>0</v>
      </c>
      <c r="G51" s="191">
        <v>0</v>
      </c>
      <c r="H51" s="191">
        <v>0</v>
      </c>
      <c r="I51" s="191">
        <v>0</v>
      </c>
      <c r="J51" s="191">
        <v>0</v>
      </c>
      <c r="K51" s="191">
        <v>0</v>
      </c>
      <c r="L51" s="191">
        <v>0</v>
      </c>
      <c r="M51" s="191">
        <v>0</v>
      </c>
      <c r="N51" s="191">
        <v>0</v>
      </c>
      <c r="O51" s="191">
        <v>0</v>
      </c>
      <c r="P51" s="191">
        <v>0</v>
      </c>
      <c r="Q51" s="191">
        <v>0</v>
      </c>
      <c r="R51" s="191">
        <v>0</v>
      </c>
      <c r="S51" s="191">
        <v>0</v>
      </c>
      <c r="T51" s="191">
        <v>0</v>
      </c>
      <c r="U51" s="191">
        <v>0</v>
      </c>
      <c r="V51" s="191">
        <v>0</v>
      </c>
      <c r="W51" s="191">
        <v>0</v>
      </c>
      <c r="X51" s="191">
        <v>0</v>
      </c>
      <c r="Y51" s="191">
        <v>0</v>
      </c>
      <c r="Z51" s="191">
        <v>0</v>
      </c>
      <c r="AA51" s="191">
        <v>0</v>
      </c>
      <c r="AB51" s="191">
        <v>0</v>
      </c>
      <c r="AC51" s="191">
        <v>0</v>
      </c>
      <c r="AD51" s="191">
        <v>0</v>
      </c>
      <c r="AE51" s="191">
        <v>0</v>
      </c>
      <c r="AF51" s="191">
        <v>0</v>
      </c>
      <c r="AG51" s="191">
        <v>0</v>
      </c>
      <c r="AH51" s="191">
        <v>0</v>
      </c>
      <c r="AI51" s="191">
        <v>0</v>
      </c>
      <c r="AJ51" s="191">
        <v>0</v>
      </c>
      <c r="AK51" s="191">
        <v>0</v>
      </c>
      <c r="AL51" s="191">
        <v>0</v>
      </c>
      <c r="AM51" s="191">
        <v>0</v>
      </c>
      <c r="AN51" s="191">
        <v>0</v>
      </c>
      <c r="AO51" s="191">
        <v>0</v>
      </c>
      <c r="AP51" s="191">
        <v>0</v>
      </c>
      <c r="AQ51" s="191">
        <v>0</v>
      </c>
      <c r="AR51" s="191">
        <v>0</v>
      </c>
      <c r="AS51" s="191">
        <v>0</v>
      </c>
      <c r="AT51" s="191">
        <v>0</v>
      </c>
      <c r="AU51" s="191">
        <v>0</v>
      </c>
      <c r="AV51" s="191">
        <v>0</v>
      </c>
      <c r="AW51" s="191">
        <v>0</v>
      </c>
      <c r="AX51" s="191">
        <v>0</v>
      </c>
      <c r="AY51" s="191">
        <v>0</v>
      </c>
      <c r="AZ51" s="191">
        <v>0</v>
      </c>
      <c r="BA51" s="191">
        <v>0</v>
      </c>
      <c r="BB51" s="191">
        <v>0</v>
      </c>
      <c r="BC51" s="191">
        <v>0</v>
      </c>
      <c r="BD51" s="191">
        <v>0</v>
      </c>
      <c r="BE51" s="191">
        <v>0</v>
      </c>
      <c r="BF51" s="191">
        <v>0</v>
      </c>
      <c r="BG51" s="191">
        <v>0</v>
      </c>
      <c r="BH51" s="191">
        <v>0</v>
      </c>
      <c r="BI51" s="191">
        <v>878.05845391999992</v>
      </c>
      <c r="BJ51" s="191">
        <v>0</v>
      </c>
      <c r="BK51" s="191">
        <v>0</v>
      </c>
      <c r="BL51" s="191">
        <v>0</v>
      </c>
      <c r="BM51" s="191">
        <v>0</v>
      </c>
      <c r="BN51" s="191">
        <v>0</v>
      </c>
      <c r="BO51" s="191">
        <v>0</v>
      </c>
      <c r="BP51" s="191">
        <v>0</v>
      </c>
      <c r="BQ51" s="191">
        <v>0</v>
      </c>
      <c r="BR51" s="191">
        <v>0</v>
      </c>
      <c r="BS51" s="196">
        <v>0</v>
      </c>
      <c r="BT51" s="196">
        <v>0</v>
      </c>
      <c r="BU51" s="191">
        <v>0</v>
      </c>
      <c r="BV51" s="191">
        <v>0</v>
      </c>
      <c r="BW51" s="191">
        <v>0</v>
      </c>
      <c r="BX51" s="191">
        <v>0</v>
      </c>
      <c r="BY51" s="191">
        <v>0</v>
      </c>
      <c r="BZ51" s="191">
        <v>0</v>
      </c>
      <c r="CA51" s="191">
        <v>0</v>
      </c>
      <c r="CB51" s="191">
        <v>0</v>
      </c>
      <c r="CC51" s="191">
        <v>0</v>
      </c>
      <c r="CD51" s="191">
        <v>0</v>
      </c>
      <c r="CE51" s="191">
        <v>0</v>
      </c>
      <c r="CF51" s="191">
        <v>0</v>
      </c>
      <c r="CG51" s="191">
        <v>0</v>
      </c>
      <c r="CH51" s="192">
        <v>0</v>
      </c>
      <c r="CJ51" s="66"/>
    </row>
    <row r="52" spans="1:88" x14ac:dyDescent="0.25">
      <c r="A52" s="193"/>
      <c r="B52" s="51" t="s">
        <v>420</v>
      </c>
      <c r="C52" s="190" t="s">
        <v>377</v>
      </c>
      <c r="D52" s="191">
        <v>0</v>
      </c>
      <c r="E52" s="191">
        <v>0</v>
      </c>
      <c r="F52" s="191">
        <v>0</v>
      </c>
      <c r="G52" s="191">
        <v>0</v>
      </c>
      <c r="H52" s="191">
        <v>0</v>
      </c>
      <c r="I52" s="191">
        <v>0</v>
      </c>
      <c r="J52" s="191">
        <v>0</v>
      </c>
      <c r="K52" s="191">
        <v>0</v>
      </c>
      <c r="L52" s="191">
        <v>0</v>
      </c>
      <c r="M52" s="191">
        <v>0</v>
      </c>
      <c r="N52" s="191">
        <v>0</v>
      </c>
      <c r="O52" s="191">
        <v>0</v>
      </c>
      <c r="P52" s="191">
        <v>0</v>
      </c>
      <c r="Q52" s="191">
        <v>0</v>
      </c>
      <c r="R52" s="191">
        <v>0</v>
      </c>
      <c r="S52" s="191">
        <v>0</v>
      </c>
      <c r="T52" s="191">
        <v>0</v>
      </c>
      <c r="U52" s="191">
        <v>0</v>
      </c>
      <c r="V52" s="191">
        <v>0</v>
      </c>
      <c r="W52" s="191">
        <v>0</v>
      </c>
      <c r="X52" s="191">
        <v>0</v>
      </c>
      <c r="Y52" s="191">
        <v>0</v>
      </c>
      <c r="Z52" s="191">
        <v>0</v>
      </c>
      <c r="AA52" s="191">
        <v>0</v>
      </c>
      <c r="AB52" s="191">
        <v>0</v>
      </c>
      <c r="AC52" s="191">
        <v>0</v>
      </c>
      <c r="AD52" s="191">
        <v>0</v>
      </c>
      <c r="AE52" s="191">
        <v>0</v>
      </c>
      <c r="AF52" s="191">
        <v>0</v>
      </c>
      <c r="AG52" s="191">
        <v>0</v>
      </c>
      <c r="AH52" s="191">
        <v>0</v>
      </c>
      <c r="AI52" s="191">
        <v>0</v>
      </c>
      <c r="AJ52" s="191">
        <v>0</v>
      </c>
      <c r="AK52" s="191">
        <v>0</v>
      </c>
      <c r="AL52" s="191">
        <v>0</v>
      </c>
      <c r="AM52" s="191">
        <v>0</v>
      </c>
      <c r="AN52" s="191">
        <v>0</v>
      </c>
      <c r="AO52" s="191">
        <v>0</v>
      </c>
      <c r="AP52" s="191">
        <v>0</v>
      </c>
      <c r="AQ52" s="191">
        <v>0</v>
      </c>
      <c r="AR52" s="191">
        <v>0</v>
      </c>
      <c r="AS52" s="191">
        <v>0</v>
      </c>
      <c r="AT52" s="191">
        <v>0</v>
      </c>
      <c r="AU52" s="191">
        <v>0</v>
      </c>
      <c r="AV52" s="191">
        <v>0</v>
      </c>
      <c r="AW52" s="191">
        <v>0</v>
      </c>
      <c r="AX52" s="191">
        <v>0</v>
      </c>
      <c r="AY52" s="191">
        <v>0</v>
      </c>
      <c r="AZ52" s="191">
        <v>0</v>
      </c>
      <c r="BA52" s="191">
        <v>0</v>
      </c>
      <c r="BB52" s="191">
        <v>0</v>
      </c>
      <c r="BC52" s="191">
        <v>0</v>
      </c>
      <c r="BD52" s="191">
        <v>0</v>
      </c>
      <c r="BE52" s="191">
        <v>0</v>
      </c>
      <c r="BF52" s="191">
        <v>0</v>
      </c>
      <c r="BG52" s="191">
        <v>0</v>
      </c>
      <c r="BH52" s="191">
        <v>512.54700000000003</v>
      </c>
      <c r="BI52" s="191">
        <v>253.96029677999999</v>
      </c>
      <c r="BJ52" s="191">
        <v>0</v>
      </c>
      <c r="BK52" s="191">
        <v>0</v>
      </c>
      <c r="BL52" s="191">
        <v>0</v>
      </c>
      <c r="BM52" s="191">
        <v>0</v>
      </c>
      <c r="BN52" s="191">
        <v>0</v>
      </c>
      <c r="BO52" s="191">
        <v>0</v>
      </c>
      <c r="BP52" s="191">
        <v>0</v>
      </c>
      <c r="BQ52" s="191">
        <v>0</v>
      </c>
      <c r="BR52" s="191">
        <v>0</v>
      </c>
      <c r="BS52" s="196">
        <v>0</v>
      </c>
      <c r="BT52" s="196">
        <v>0</v>
      </c>
      <c r="BU52" s="191">
        <v>0</v>
      </c>
      <c r="BV52" s="191">
        <v>0</v>
      </c>
      <c r="BW52" s="191">
        <v>0</v>
      </c>
      <c r="BX52" s="191">
        <v>0</v>
      </c>
      <c r="BY52" s="191">
        <v>0</v>
      </c>
      <c r="BZ52" s="191">
        <v>0</v>
      </c>
      <c r="CA52" s="191">
        <v>0</v>
      </c>
      <c r="CB52" s="191">
        <v>0</v>
      </c>
      <c r="CC52" s="191">
        <v>0</v>
      </c>
      <c r="CD52" s="191">
        <v>0</v>
      </c>
      <c r="CE52" s="191">
        <v>0</v>
      </c>
      <c r="CF52" s="191">
        <v>0</v>
      </c>
      <c r="CG52" s="191">
        <v>0</v>
      </c>
      <c r="CH52" s="192">
        <v>0</v>
      </c>
      <c r="CJ52" s="66"/>
    </row>
    <row r="53" spans="1:88" x14ac:dyDescent="0.25">
      <c r="A53" s="193"/>
      <c r="B53" s="51" t="s">
        <v>421</v>
      </c>
      <c r="C53" s="190" t="s">
        <v>377</v>
      </c>
      <c r="D53" s="191">
        <v>0</v>
      </c>
      <c r="E53" s="191">
        <v>0</v>
      </c>
      <c r="F53" s="191">
        <v>0</v>
      </c>
      <c r="G53" s="191">
        <v>0</v>
      </c>
      <c r="H53" s="191">
        <v>0</v>
      </c>
      <c r="I53" s="191">
        <v>0</v>
      </c>
      <c r="J53" s="191">
        <v>0</v>
      </c>
      <c r="K53" s="191">
        <v>0</v>
      </c>
      <c r="L53" s="191">
        <v>0</v>
      </c>
      <c r="M53" s="191">
        <v>0</v>
      </c>
      <c r="N53" s="191">
        <v>0</v>
      </c>
      <c r="O53" s="191">
        <v>0</v>
      </c>
      <c r="P53" s="191">
        <v>0</v>
      </c>
      <c r="Q53" s="191">
        <v>0</v>
      </c>
      <c r="R53" s="191">
        <v>0</v>
      </c>
      <c r="S53" s="191">
        <v>0</v>
      </c>
      <c r="T53" s="191">
        <v>0</v>
      </c>
      <c r="U53" s="191">
        <v>0</v>
      </c>
      <c r="V53" s="191">
        <v>0</v>
      </c>
      <c r="W53" s="191">
        <v>0</v>
      </c>
      <c r="X53" s="191">
        <v>0</v>
      </c>
      <c r="Y53" s="191">
        <v>0</v>
      </c>
      <c r="Z53" s="191">
        <v>0</v>
      </c>
      <c r="AA53" s="191">
        <v>0</v>
      </c>
      <c r="AB53" s="191">
        <v>0</v>
      </c>
      <c r="AC53" s="191">
        <v>0</v>
      </c>
      <c r="AD53" s="191">
        <v>0</v>
      </c>
      <c r="AE53" s="191">
        <v>0</v>
      </c>
      <c r="AF53" s="191">
        <v>0</v>
      </c>
      <c r="AG53" s="191">
        <v>0</v>
      </c>
      <c r="AH53" s="191">
        <v>0</v>
      </c>
      <c r="AI53" s="191">
        <v>0</v>
      </c>
      <c r="AJ53" s="191">
        <v>0</v>
      </c>
      <c r="AK53" s="191">
        <v>0</v>
      </c>
      <c r="AL53" s="191">
        <v>0</v>
      </c>
      <c r="AM53" s="191">
        <v>0</v>
      </c>
      <c r="AN53" s="191">
        <v>0</v>
      </c>
      <c r="AO53" s="191">
        <v>0</v>
      </c>
      <c r="AP53" s="191">
        <v>0</v>
      </c>
      <c r="AQ53" s="191">
        <v>0</v>
      </c>
      <c r="AR53" s="191">
        <v>0</v>
      </c>
      <c r="AS53" s="191">
        <v>0</v>
      </c>
      <c r="AT53" s="191">
        <v>0</v>
      </c>
      <c r="AU53" s="191">
        <v>0</v>
      </c>
      <c r="AV53" s="191">
        <v>0</v>
      </c>
      <c r="AW53" s="191">
        <v>0</v>
      </c>
      <c r="AX53" s="191">
        <v>0</v>
      </c>
      <c r="AY53" s="191">
        <v>0</v>
      </c>
      <c r="AZ53" s="191">
        <v>0</v>
      </c>
      <c r="BA53" s="191">
        <v>0</v>
      </c>
      <c r="BB53" s="191">
        <v>0</v>
      </c>
      <c r="BC53" s="191">
        <v>0</v>
      </c>
      <c r="BD53" s="191">
        <v>305.50299999999999</v>
      </c>
      <c r="BE53" s="191">
        <v>364.963506</v>
      </c>
      <c r="BF53" s="191">
        <v>374.49799999999999</v>
      </c>
      <c r="BG53" s="191">
        <v>411.85500000000002</v>
      </c>
      <c r="BH53" s="191">
        <v>435.49299999999999</v>
      </c>
      <c r="BI53" s="191">
        <v>460.57299999999998</v>
      </c>
      <c r="BJ53" s="191">
        <v>487.84199999999998</v>
      </c>
      <c r="BK53" s="191">
        <v>509.73661300000003</v>
      </c>
      <c r="BL53" s="191">
        <v>527.65851588422947</v>
      </c>
      <c r="BM53" s="191">
        <v>548.84926471978326</v>
      </c>
      <c r="BN53" s="191">
        <v>578.13293398888891</v>
      </c>
      <c r="BO53" s="191">
        <v>587.18538852998768</v>
      </c>
      <c r="BP53" s="191">
        <v>595.99799999999993</v>
      </c>
      <c r="BQ53" s="191">
        <v>606.39532681999992</v>
      </c>
      <c r="BR53" s="191">
        <v>611.93929700000001</v>
      </c>
      <c r="BS53" s="191">
        <v>621.7497810999995</v>
      </c>
      <c r="BT53" s="191">
        <v>627.55100000000004</v>
      </c>
      <c r="BU53" s="191">
        <v>654.75289959999998</v>
      </c>
      <c r="BV53" s="191">
        <v>468</v>
      </c>
      <c r="BW53" s="191">
        <v>253.04725599999989</v>
      </c>
      <c r="BX53" s="191">
        <v>2.923187</v>
      </c>
      <c r="BY53" s="191">
        <v>0.29930800000000002</v>
      </c>
      <c r="BZ53" s="191">
        <v>0</v>
      </c>
      <c r="CA53" s="191">
        <v>0</v>
      </c>
      <c r="CB53" s="198">
        <v>0</v>
      </c>
      <c r="CC53" s="191">
        <v>0</v>
      </c>
      <c r="CD53" s="191">
        <v>0</v>
      </c>
      <c r="CE53" s="191">
        <v>0</v>
      </c>
      <c r="CF53" s="191">
        <v>0</v>
      </c>
      <c r="CG53" s="191">
        <v>0</v>
      </c>
      <c r="CH53" s="192">
        <v>0</v>
      </c>
      <c r="CJ53" s="66"/>
    </row>
    <row r="54" spans="1:88" ht="27" customHeight="1" x14ac:dyDescent="0.25">
      <c r="A54" s="193"/>
      <c r="B54" s="51" t="s">
        <v>34</v>
      </c>
      <c r="C54" s="190" t="s">
        <v>387</v>
      </c>
      <c r="D54" s="191">
        <v>0</v>
      </c>
      <c r="E54" s="191">
        <v>0</v>
      </c>
      <c r="F54" s="191">
        <v>0</v>
      </c>
      <c r="G54" s="191">
        <v>0</v>
      </c>
      <c r="H54" s="191">
        <v>0</v>
      </c>
      <c r="I54" s="191">
        <v>0</v>
      </c>
      <c r="J54" s="191">
        <v>0</v>
      </c>
      <c r="K54" s="191">
        <v>0</v>
      </c>
      <c r="L54" s="191">
        <v>0</v>
      </c>
      <c r="M54" s="191">
        <v>0</v>
      </c>
      <c r="N54" s="191">
        <v>0</v>
      </c>
      <c r="O54" s="191">
        <v>0</v>
      </c>
      <c r="P54" s="191">
        <v>0</v>
      </c>
      <c r="Q54" s="191">
        <v>0</v>
      </c>
      <c r="R54" s="191">
        <v>0</v>
      </c>
      <c r="S54" s="191">
        <v>0</v>
      </c>
      <c r="T54" s="191">
        <v>0</v>
      </c>
      <c r="U54" s="191">
        <v>0</v>
      </c>
      <c r="V54" s="191">
        <v>0</v>
      </c>
      <c r="W54" s="191">
        <v>0</v>
      </c>
      <c r="X54" s="191">
        <v>0</v>
      </c>
      <c r="Y54" s="191">
        <v>0</v>
      </c>
      <c r="Z54" s="191">
        <v>0</v>
      </c>
      <c r="AA54" s="191">
        <v>0</v>
      </c>
      <c r="AB54" s="191">
        <v>0</v>
      </c>
      <c r="AC54" s="191">
        <v>0</v>
      </c>
      <c r="AD54" s="191">
        <v>0</v>
      </c>
      <c r="AE54" s="191">
        <v>0</v>
      </c>
      <c r="AF54" s="191">
        <v>0</v>
      </c>
      <c r="AG54" s="191">
        <v>0</v>
      </c>
      <c r="AH54" s="191">
        <v>0</v>
      </c>
      <c r="AI54" s="191">
        <v>0</v>
      </c>
      <c r="AJ54" s="191">
        <v>0</v>
      </c>
      <c r="AK54" s="191">
        <v>0</v>
      </c>
      <c r="AL54" s="191">
        <v>0</v>
      </c>
      <c r="AM54" s="191">
        <v>0</v>
      </c>
      <c r="AN54" s="191">
        <v>0</v>
      </c>
      <c r="AO54" s="191">
        <v>0</v>
      </c>
      <c r="AP54" s="191">
        <v>0</v>
      </c>
      <c r="AQ54" s="191">
        <v>0</v>
      </c>
      <c r="AR54" s="191">
        <v>0</v>
      </c>
      <c r="AS54" s="191">
        <v>0</v>
      </c>
      <c r="AT54" s="191">
        <v>0</v>
      </c>
      <c r="AU54" s="191">
        <v>0</v>
      </c>
      <c r="AV54" s="191">
        <v>0</v>
      </c>
      <c r="AW54" s="191">
        <v>0</v>
      </c>
      <c r="AX54" s="191">
        <v>0</v>
      </c>
      <c r="AY54" s="191">
        <v>0</v>
      </c>
      <c r="AZ54" s="191">
        <v>0</v>
      </c>
      <c r="BA54" s="191">
        <v>0</v>
      </c>
      <c r="BB54" s="191">
        <v>0</v>
      </c>
      <c r="BC54" s="191">
        <v>0</v>
      </c>
      <c r="BD54" s="191">
        <v>0</v>
      </c>
      <c r="BE54" s="191">
        <v>0</v>
      </c>
      <c r="BF54" s="191">
        <v>0</v>
      </c>
      <c r="BG54" s="191">
        <v>2336.1031234350612</v>
      </c>
      <c r="BH54" s="191">
        <v>5970.616</v>
      </c>
      <c r="BI54" s="191">
        <v>6426.2752195999992</v>
      </c>
      <c r="BJ54" s="191">
        <v>6868.5436595999981</v>
      </c>
      <c r="BK54" s="191">
        <v>7367.1248207140325</v>
      </c>
      <c r="BL54" s="191">
        <v>7703.3184822999983</v>
      </c>
      <c r="BM54" s="191">
        <v>8128.8851483599992</v>
      </c>
      <c r="BN54" s="191">
        <v>8242.1568431600008</v>
      </c>
      <c r="BO54" s="191">
        <v>8052.1531093100002</v>
      </c>
      <c r="BP54" s="191">
        <v>7510.8751163199995</v>
      </c>
      <c r="BQ54" s="191">
        <v>7041.5234761999718</v>
      </c>
      <c r="BR54" s="191">
        <v>6576.0799377400017</v>
      </c>
      <c r="BS54" s="191">
        <v>6078.7060508699969</v>
      </c>
      <c r="BT54" s="191">
        <v>5665.5855551100012</v>
      </c>
      <c r="BU54" s="191">
        <v>5367.6480182400001</v>
      </c>
      <c r="BV54" s="191">
        <v>5139.8772267200002</v>
      </c>
      <c r="BW54" s="191">
        <v>5060.8868007399997</v>
      </c>
      <c r="BX54" s="191">
        <v>5070.9368241999991</v>
      </c>
      <c r="BY54" s="191">
        <v>4834.3991158399986</v>
      </c>
      <c r="BZ54" s="191">
        <v>4935.3102140100009</v>
      </c>
      <c r="CA54" s="191">
        <v>5467.1379150099983</v>
      </c>
      <c r="CB54" s="191">
        <v>6007.6954460500001</v>
      </c>
      <c r="CC54" s="191">
        <v>6144.4723894764611</v>
      </c>
      <c r="CD54" s="191">
        <v>6054.9002856464604</v>
      </c>
      <c r="CE54" s="191">
        <v>5911.3097268348874</v>
      </c>
      <c r="CF54" s="191">
        <v>5783.316518602709</v>
      </c>
      <c r="CG54" s="191">
        <v>5832.2193007542801</v>
      </c>
      <c r="CH54" s="192">
        <v>5821.7668712195318</v>
      </c>
      <c r="CJ54" s="66"/>
    </row>
    <row r="55" spans="1:88" x14ac:dyDescent="0.25">
      <c r="A55" s="193"/>
      <c r="B55" s="10" t="s">
        <v>422</v>
      </c>
      <c r="C55" s="190" t="s">
        <v>377</v>
      </c>
      <c r="D55" s="191">
        <v>0</v>
      </c>
      <c r="E55" s="191">
        <v>0</v>
      </c>
      <c r="F55" s="191">
        <v>0</v>
      </c>
      <c r="G55" s="191">
        <v>0</v>
      </c>
      <c r="H55" s="191">
        <v>0</v>
      </c>
      <c r="I55" s="191">
        <v>0</v>
      </c>
      <c r="J55" s="191">
        <v>0</v>
      </c>
      <c r="K55" s="191">
        <v>0</v>
      </c>
      <c r="L55" s="191">
        <v>0</v>
      </c>
      <c r="M55" s="191">
        <v>0</v>
      </c>
      <c r="N55" s="191">
        <v>0</v>
      </c>
      <c r="O55" s="191">
        <v>0</v>
      </c>
      <c r="P55" s="191">
        <v>0</v>
      </c>
      <c r="Q55" s="191">
        <v>0</v>
      </c>
      <c r="R55" s="191">
        <v>0</v>
      </c>
      <c r="S55" s="191">
        <v>0</v>
      </c>
      <c r="T55" s="191">
        <v>0</v>
      </c>
      <c r="U55" s="191">
        <v>0</v>
      </c>
      <c r="V55" s="191">
        <v>0</v>
      </c>
      <c r="W55" s="191">
        <v>0</v>
      </c>
      <c r="X55" s="191">
        <v>0</v>
      </c>
      <c r="Y55" s="191">
        <v>0</v>
      </c>
      <c r="Z55" s="191">
        <v>0</v>
      </c>
      <c r="AA55" s="191">
        <v>0</v>
      </c>
      <c r="AB55" s="191">
        <v>0</v>
      </c>
      <c r="AC55" s="191">
        <v>0</v>
      </c>
      <c r="AD55" s="191">
        <v>0</v>
      </c>
      <c r="AE55" s="191">
        <v>0</v>
      </c>
      <c r="AF55" s="191">
        <v>0</v>
      </c>
      <c r="AG55" s="191">
        <v>0</v>
      </c>
      <c r="AH55" s="191">
        <v>0</v>
      </c>
      <c r="AI55" s="191">
        <v>0</v>
      </c>
      <c r="AJ55" s="191">
        <v>0</v>
      </c>
      <c r="AK55" s="191">
        <v>0</v>
      </c>
      <c r="AL55" s="191">
        <v>0</v>
      </c>
      <c r="AM55" s="191">
        <v>0</v>
      </c>
      <c r="AN55" s="191">
        <v>0</v>
      </c>
      <c r="AO55" s="191">
        <v>0</v>
      </c>
      <c r="AP55" s="191">
        <v>0</v>
      </c>
      <c r="AQ55" s="191">
        <v>0</v>
      </c>
      <c r="AR55" s="191">
        <v>0</v>
      </c>
      <c r="AS55" s="191">
        <v>0</v>
      </c>
      <c r="AT55" s="191">
        <v>0</v>
      </c>
      <c r="AU55" s="191">
        <v>0</v>
      </c>
      <c r="AV55" s="191">
        <v>0</v>
      </c>
      <c r="AW55" s="191">
        <v>0</v>
      </c>
      <c r="AX55" s="191">
        <v>0</v>
      </c>
      <c r="AY55" s="191">
        <v>0</v>
      </c>
      <c r="AZ55" s="191">
        <v>0</v>
      </c>
      <c r="BA55" s="191">
        <v>0</v>
      </c>
      <c r="BB55" s="191">
        <v>0</v>
      </c>
      <c r="BC55" s="191">
        <v>0</v>
      </c>
      <c r="BD55" s="191">
        <v>0</v>
      </c>
      <c r="BE55" s="191">
        <v>0</v>
      </c>
      <c r="BF55" s="191">
        <v>0</v>
      </c>
      <c r="BG55" s="191">
        <v>0</v>
      </c>
      <c r="BH55" s="191">
        <v>0</v>
      </c>
      <c r="BI55" s="191">
        <v>0</v>
      </c>
      <c r="BJ55" s="191">
        <v>0</v>
      </c>
      <c r="BK55" s="191">
        <v>0</v>
      </c>
      <c r="BL55" s="191">
        <v>0</v>
      </c>
      <c r="BM55" s="191">
        <v>0</v>
      </c>
      <c r="BN55" s="191">
        <v>0</v>
      </c>
      <c r="BO55" s="191">
        <v>0</v>
      </c>
      <c r="BP55" s="191">
        <v>0</v>
      </c>
      <c r="BQ55" s="191">
        <v>160.53506744000006</v>
      </c>
      <c r="BR55" s="191">
        <v>1564.5904814800003</v>
      </c>
      <c r="BS55" s="191">
        <v>3004.5842815999995</v>
      </c>
      <c r="BT55" s="191">
        <v>5160.3790036200016</v>
      </c>
      <c r="BU55" s="191">
        <v>8637.4619246299953</v>
      </c>
      <c r="BV55" s="191">
        <v>10625.410146370003</v>
      </c>
      <c r="BW55" s="191">
        <v>12502.829984840006</v>
      </c>
      <c r="BX55" s="191">
        <v>13682.371110190006</v>
      </c>
      <c r="BY55" s="191">
        <v>15196.107637329995</v>
      </c>
      <c r="BZ55" s="191">
        <v>17620.176466190005</v>
      </c>
      <c r="CA55" s="191">
        <v>21668.789777107457</v>
      </c>
      <c r="CB55" s="191">
        <v>25876.169886195385</v>
      </c>
      <c r="CC55" s="191">
        <v>28542.217375359327</v>
      </c>
      <c r="CD55" s="191">
        <v>32100.181512944848</v>
      </c>
      <c r="CE55" s="191">
        <v>34825.681808010566</v>
      </c>
      <c r="CF55" s="191">
        <v>37728.661910480558</v>
      </c>
      <c r="CG55" s="191">
        <v>41216.669707624184</v>
      </c>
      <c r="CH55" s="192">
        <v>44744.004475750997</v>
      </c>
      <c r="CJ55" s="66"/>
    </row>
    <row r="56" spans="1:88" x14ac:dyDescent="0.25">
      <c r="A56" s="195"/>
      <c r="B56" s="51" t="s">
        <v>423</v>
      </c>
      <c r="C56" s="190" t="s">
        <v>377</v>
      </c>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v>3.4569999999999999</v>
      </c>
      <c r="AY56" s="191">
        <v>4.1285950413223143</v>
      </c>
      <c r="AZ56" s="191">
        <v>5.4580000000000002</v>
      </c>
      <c r="BA56" s="191">
        <v>4.9669999999999996</v>
      </c>
      <c r="BB56" s="191">
        <v>8.2967250384024585</v>
      </c>
      <c r="BC56" s="191">
        <v>10.563000000000001</v>
      </c>
      <c r="BD56" s="191">
        <v>11.87267336961207</v>
      </c>
      <c r="BE56" s="191">
        <v>14.399096999999999</v>
      </c>
      <c r="BF56" s="191">
        <v>19.709695</v>
      </c>
      <c r="BG56" s="191">
        <v>19.340500802146213</v>
      </c>
      <c r="BH56" s="191">
        <v>20.643089</v>
      </c>
      <c r="BI56" s="191">
        <v>24.694095969999999</v>
      </c>
      <c r="BJ56" s="191">
        <v>25.945989999999998</v>
      </c>
      <c r="BK56" s="191">
        <v>27.44</v>
      </c>
      <c r="BL56" s="191">
        <v>31.553068</v>
      </c>
      <c r="BM56" s="191">
        <v>35.207568999999999</v>
      </c>
      <c r="BN56" s="191">
        <v>38.218910999999999</v>
      </c>
      <c r="BO56" s="191">
        <v>37.692900000000002</v>
      </c>
      <c r="BP56" s="191">
        <v>42.019909411804896</v>
      </c>
      <c r="BQ56" s="191">
        <v>45.458691636376749</v>
      </c>
      <c r="BR56" s="191">
        <v>44.789727000000006</v>
      </c>
      <c r="BS56" s="191">
        <v>46.053681000000005</v>
      </c>
      <c r="BT56" s="191">
        <v>42.152442999999998</v>
      </c>
      <c r="BU56" s="191">
        <v>41.088430800000005</v>
      </c>
      <c r="BV56" s="191">
        <v>44.79290216648203</v>
      </c>
      <c r="BW56" s="191">
        <v>41.78107</v>
      </c>
      <c r="BX56" s="191">
        <v>34.003762399999999</v>
      </c>
      <c r="BY56" s="191">
        <v>36.4904546</v>
      </c>
      <c r="BZ56" s="191">
        <v>35.550986999999999</v>
      </c>
      <c r="CA56" s="191">
        <v>28.762449</v>
      </c>
      <c r="CB56" s="191">
        <v>37.116345000000003</v>
      </c>
      <c r="CC56" s="191">
        <v>36.23669459010879</v>
      </c>
      <c r="CD56" s="191">
        <v>35.952044345054773</v>
      </c>
      <c r="CE56" s="191">
        <v>35.329408741700242</v>
      </c>
      <c r="CF56" s="191">
        <v>34.583485098123603</v>
      </c>
      <c r="CG56" s="191">
        <v>33.780801227615072</v>
      </c>
      <c r="CH56" s="192">
        <v>32.932176608246955</v>
      </c>
      <c r="CJ56" s="66"/>
    </row>
    <row r="57" spans="1:88" x14ac:dyDescent="0.25">
      <c r="A57" s="193"/>
      <c r="B57" s="51" t="s">
        <v>424</v>
      </c>
      <c r="C57" s="190" t="s">
        <v>377</v>
      </c>
      <c r="D57" s="191">
        <v>0</v>
      </c>
      <c r="E57" s="191">
        <v>0</v>
      </c>
      <c r="F57" s="191">
        <v>0</v>
      </c>
      <c r="G57" s="191">
        <v>0</v>
      </c>
      <c r="H57" s="191">
        <v>0</v>
      </c>
      <c r="I57" s="191">
        <v>0</v>
      </c>
      <c r="J57" s="191">
        <v>0</v>
      </c>
      <c r="K57" s="191">
        <v>0</v>
      </c>
      <c r="L57" s="191">
        <v>0</v>
      </c>
      <c r="M57" s="191">
        <v>0</v>
      </c>
      <c r="N57" s="191">
        <v>0</v>
      </c>
      <c r="O57" s="191">
        <v>0</v>
      </c>
      <c r="P57" s="191">
        <v>0</v>
      </c>
      <c r="Q57" s="191">
        <v>0</v>
      </c>
      <c r="R57" s="191">
        <v>0</v>
      </c>
      <c r="S57" s="191">
        <v>0</v>
      </c>
      <c r="T57" s="191">
        <v>0</v>
      </c>
      <c r="U57" s="191">
        <v>0</v>
      </c>
      <c r="V57" s="191">
        <v>0</v>
      </c>
      <c r="W57" s="191">
        <v>0</v>
      </c>
      <c r="X57" s="191">
        <v>0</v>
      </c>
      <c r="Y57" s="191">
        <v>0</v>
      </c>
      <c r="Z57" s="191">
        <v>0</v>
      </c>
      <c r="AA57" s="191">
        <v>0</v>
      </c>
      <c r="AB57" s="191">
        <v>0</v>
      </c>
      <c r="AC57" s="191">
        <v>0</v>
      </c>
      <c r="AD57" s="191">
        <v>0</v>
      </c>
      <c r="AE57" s="191">
        <v>0</v>
      </c>
      <c r="AF57" s="191">
        <v>0</v>
      </c>
      <c r="AG57" s="191">
        <v>0</v>
      </c>
      <c r="AH57" s="191">
        <v>0</v>
      </c>
      <c r="AI57" s="191">
        <v>0</v>
      </c>
      <c r="AJ57" s="191">
        <v>0</v>
      </c>
      <c r="AK57" s="191">
        <v>0</v>
      </c>
      <c r="AL57" s="191">
        <v>0</v>
      </c>
      <c r="AM57" s="191">
        <v>0</v>
      </c>
      <c r="AN57" s="191">
        <v>0</v>
      </c>
      <c r="AO57" s="191">
        <v>0</v>
      </c>
      <c r="AP57" s="191">
        <v>0</v>
      </c>
      <c r="AQ57" s="191">
        <v>0</v>
      </c>
      <c r="AR57" s="191">
        <v>0</v>
      </c>
      <c r="AS57" s="191">
        <v>0</v>
      </c>
      <c r="AT57" s="191">
        <v>0</v>
      </c>
      <c r="AU57" s="191">
        <v>0</v>
      </c>
      <c r="AV57" s="191">
        <v>0</v>
      </c>
      <c r="AW57" s="191">
        <v>0</v>
      </c>
      <c r="AX57" s="191">
        <v>0</v>
      </c>
      <c r="AY57" s="191">
        <v>0</v>
      </c>
      <c r="AZ57" s="191">
        <v>0</v>
      </c>
      <c r="BA57" s="191">
        <v>0</v>
      </c>
      <c r="BB57" s="191">
        <v>0</v>
      </c>
      <c r="BC57" s="191">
        <v>0</v>
      </c>
      <c r="BD57" s="191">
        <v>0</v>
      </c>
      <c r="BE57" s="191">
        <v>0</v>
      </c>
      <c r="BF57" s="191">
        <v>0</v>
      </c>
      <c r="BG57" s="191">
        <v>0</v>
      </c>
      <c r="BH57" s="191">
        <v>0</v>
      </c>
      <c r="BI57" s="191">
        <v>0</v>
      </c>
      <c r="BJ57" s="191">
        <v>0</v>
      </c>
      <c r="BK57" s="191">
        <v>0</v>
      </c>
      <c r="BL57" s="191">
        <v>55.084215560000004</v>
      </c>
      <c r="BM57" s="191">
        <v>63.075896640000003</v>
      </c>
      <c r="BN57" s="191">
        <v>61.896868359999999</v>
      </c>
      <c r="BO57" s="191">
        <v>39.035515199999999</v>
      </c>
      <c r="BP57" s="191">
        <v>27.879101479999999</v>
      </c>
      <c r="BQ57" s="191">
        <v>25.215089500000001</v>
      </c>
      <c r="BR57" s="191">
        <v>4.0992899999999999</v>
      </c>
      <c r="BS57" s="191">
        <v>0</v>
      </c>
      <c r="BT57" s="191">
        <v>0</v>
      </c>
      <c r="BU57" s="191">
        <v>0</v>
      </c>
      <c r="BV57" s="191">
        <v>0</v>
      </c>
      <c r="BW57" s="191">
        <v>0</v>
      </c>
      <c r="BX57" s="191">
        <v>0</v>
      </c>
      <c r="BY57" s="191">
        <v>0</v>
      </c>
      <c r="BZ57" s="191">
        <v>0</v>
      </c>
      <c r="CA57" s="191">
        <v>0</v>
      </c>
      <c r="CB57" s="191">
        <v>0</v>
      </c>
      <c r="CC57" s="191">
        <v>0</v>
      </c>
      <c r="CD57" s="191">
        <v>0</v>
      </c>
      <c r="CE57" s="191">
        <v>0</v>
      </c>
      <c r="CF57" s="191">
        <v>0</v>
      </c>
      <c r="CG57" s="191">
        <v>0</v>
      </c>
      <c r="CH57" s="192">
        <v>0</v>
      </c>
      <c r="CJ57" s="66"/>
    </row>
    <row r="58" spans="1:88" x14ac:dyDescent="0.25">
      <c r="A58" s="193"/>
      <c r="B58" s="51" t="s">
        <v>425</v>
      </c>
      <c r="C58" s="190" t="s">
        <v>381</v>
      </c>
      <c r="D58" s="191">
        <v>0</v>
      </c>
      <c r="E58" s="191">
        <v>0</v>
      </c>
      <c r="F58" s="191">
        <v>0</v>
      </c>
      <c r="G58" s="191">
        <v>0</v>
      </c>
      <c r="H58" s="191">
        <v>0</v>
      </c>
      <c r="I58" s="191">
        <v>0</v>
      </c>
      <c r="J58" s="191">
        <v>0</v>
      </c>
      <c r="K58" s="191">
        <v>0</v>
      </c>
      <c r="L58" s="191">
        <v>0</v>
      </c>
      <c r="M58" s="191">
        <v>0</v>
      </c>
      <c r="N58" s="191">
        <v>0</v>
      </c>
      <c r="O58" s="191">
        <v>0</v>
      </c>
      <c r="P58" s="191">
        <v>0</v>
      </c>
      <c r="Q58" s="191">
        <v>0</v>
      </c>
      <c r="R58" s="191">
        <v>0</v>
      </c>
      <c r="S58" s="191">
        <v>0</v>
      </c>
      <c r="T58" s="191">
        <v>0</v>
      </c>
      <c r="U58" s="191">
        <v>0</v>
      </c>
      <c r="V58" s="191">
        <v>0</v>
      </c>
      <c r="W58" s="191">
        <v>0</v>
      </c>
      <c r="X58" s="191">
        <v>0</v>
      </c>
      <c r="Y58" s="191">
        <v>0</v>
      </c>
      <c r="Z58" s="191">
        <v>0</v>
      </c>
      <c r="AA58" s="191">
        <v>0</v>
      </c>
      <c r="AB58" s="191">
        <v>0</v>
      </c>
      <c r="AC58" s="191">
        <v>0</v>
      </c>
      <c r="AD58" s="191">
        <v>0</v>
      </c>
      <c r="AE58" s="191">
        <v>0</v>
      </c>
      <c r="AF58" s="191">
        <v>0</v>
      </c>
      <c r="AG58" s="191">
        <v>0</v>
      </c>
      <c r="AH58" s="191">
        <v>0</v>
      </c>
      <c r="AI58" s="191">
        <v>0</v>
      </c>
      <c r="AJ58" s="191">
        <v>0</v>
      </c>
      <c r="AK58" s="191">
        <v>0</v>
      </c>
      <c r="AL58" s="191">
        <v>0</v>
      </c>
      <c r="AM58" s="191">
        <v>0</v>
      </c>
      <c r="AN58" s="191">
        <v>0</v>
      </c>
      <c r="AO58" s="191">
        <v>0</v>
      </c>
      <c r="AP58" s="191">
        <v>0</v>
      </c>
      <c r="AQ58" s="191">
        <v>94.289000000000001</v>
      </c>
      <c r="AR58" s="191">
        <v>3.1640000000000001</v>
      </c>
      <c r="AS58" s="191">
        <v>0</v>
      </c>
      <c r="AT58" s="191">
        <v>0</v>
      </c>
      <c r="AU58" s="191">
        <v>0</v>
      </c>
      <c r="AV58" s="191">
        <v>0</v>
      </c>
      <c r="AW58" s="191">
        <v>0</v>
      </c>
      <c r="AX58" s="191">
        <v>0</v>
      </c>
      <c r="AY58" s="191">
        <v>0</v>
      </c>
      <c r="AZ58" s="191">
        <v>0</v>
      </c>
      <c r="BA58" s="191">
        <v>0</v>
      </c>
      <c r="BB58" s="191">
        <v>0</v>
      </c>
      <c r="BC58" s="191">
        <v>0</v>
      </c>
      <c r="BD58" s="191">
        <v>0</v>
      </c>
      <c r="BE58" s="191">
        <v>0</v>
      </c>
      <c r="BF58" s="191">
        <v>0</v>
      </c>
      <c r="BG58" s="191">
        <v>0</v>
      </c>
      <c r="BH58" s="191">
        <v>0</v>
      </c>
      <c r="BI58" s="191">
        <v>0</v>
      </c>
      <c r="BJ58" s="191">
        <v>0</v>
      </c>
      <c r="BK58" s="191">
        <v>0</v>
      </c>
      <c r="BL58" s="191">
        <v>0</v>
      </c>
      <c r="BM58" s="191">
        <v>0</v>
      </c>
      <c r="BN58" s="191">
        <v>0</v>
      </c>
      <c r="BO58" s="191">
        <v>0</v>
      </c>
      <c r="BP58" s="191">
        <v>0</v>
      </c>
      <c r="BQ58" s="191">
        <v>0</v>
      </c>
      <c r="BR58" s="191">
        <v>0</v>
      </c>
      <c r="BS58" s="191">
        <v>0</v>
      </c>
      <c r="BT58" s="191">
        <v>0</v>
      </c>
      <c r="BU58" s="191">
        <v>0</v>
      </c>
      <c r="BV58" s="191">
        <v>0</v>
      </c>
      <c r="BW58" s="191">
        <v>0</v>
      </c>
      <c r="BX58" s="191">
        <v>0</v>
      </c>
      <c r="BY58" s="191">
        <v>0</v>
      </c>
      <c r="BZ58" s="191">
        <v>0</v>
      </c>
      <c r="CA58" s="191">
        <v>0</v>
      </c>
      <c r="CB58" s="191">
        <v>0</v>
      </c>
      <c r="CC58" s="191">
        <v>0</v>
      </c>
      <c r="CD58" s="191">
        <v>0</v>
      </c>
      <c r="CE58" s="191">
        <v>0</v>
      </c>
      <c r="CF58" s="191">
        <v>0</v>
      </c>
      <c r="CG58" s="191">
        <v>0</v>
      </c>
      <c r="CH58" s="192">
        <v>0</v>
      </c>
      <c r="CJ58" s="66"/>
    </row>
    <row r="59" spans="1:88" ht="27" customHeight="1" x14ac:dyDescent="0.25">
      <c r="A59" s="193"/>
      <c r="B59" s="51" t="s">
        <v>426</v>
      </c>
      <c r="C59" s="190" t="s">
        <v>377</v>
      </c>
      <c r="D59" s="191">
        <v>0</v>
      </c>
      <c r="E59" s="191">
        <v>0</v>
      </c>
      <c r="F59" s="191">
        <v>0</v>
      </c>
      <c r="G59" s="191">
        <v>0</v>
      </c>
      <c r="H59" s="191">
        <v>0</v>
      </c>
      <c r="I59" s="191">
        <v>0</v>
      </c>
      <c r="J59" s="191">
        <v>0</v>
      </c>
      <c r="K59" s="191">
        <v>0</v>
      </c>
      <c r="L59" s="191">
        <v>0</v>
      </c>
      <c r="M59" s="191">
        <v>0</v>
      </c>
      <c r="N59" s="191">
        <v>0</v>
      </c>
      <c r="O59" s="191">
        <v>0</v>
      </c>
      <c r="P59" s="191">
        <v>0</v>
      </c>
      <c r="Q59" s="191">
        <v>0</v>
      </c>
      <c r="R59" s="191">
        <v>0</v>
      </c>
      <c r="S59" s="191">
        <v>0</v>
      </c>
      <c r="T59" s="191">
        <v>0</v>
      </c>
      <c r="U59" s="191">
        <v>0</v>
      </c>
      <c r="V59" s="191">
        <v>0</v>
      </c>
      <c r="W59" s="191">
        <v>0</v>
      </c>
      <c r="X59" s="191">
        <v>0</v>
      </c>
      <c r="Y59" s="191">
        <v>0</v>
      </c>
      <c r="Z59" s="191">
        <v>0</v>
      </c>
      <c r="AA59" s="191">
        <v>0</v>
      </c>
      <c r="AB59" s="191">
        <v>0</v>
      </c>
      <c r="AC59" s="191">
        <v>0</v>
      </c>
      <c r="AD59" s="191">
        <v>0</v>
      </c>
      <c r="AE59" s="191">
        <v>11.6</v>
      </c>
      <c r="AF59" s="191">
        <v>33.9</v>
      </c>
      <c r="AG59" s="191">
        <v>44.5</v>
      </c>
      <c r="AH59" s="191">
        <v>69</v>
      </c>
      <c r="AI59" s="191">
        <v>85</v>
      </c>
      <c r="AJ59" s="191">
        <v>108</v>
      </c>
      <c r="AK59" s="191">
        <v>130</v>
      </c>
      <c r="AL59" s="191">
        <v>154</v>
      </c>
      <c r="AM59" s="191">
        <v>182</v>
      </c>
      <c r="AN59" s="191">
        <v>236</v>
      </c>
      <c r="AO59" s="191">
        <v>266</v>
      </c>
      <c r="AP59" s="191">
        <v>285</v>
      </c>
      <c r="AQ59" s="191">
        <v>295.17</v>
      </c>
      <c r="AR59" s="191">
        <v>316.22399999999999</v>
      </c>
      <c r="AS59" s="191">
        <v>345.99400000000003</v>
      </c>
      <c r="AT59" s="191">
        <v>428.738</v>
      </c>
      <c r="AU59" s="191">
        <v>596.20899999999983</v>
      </c>
      <c r="AV59" s="191">
        <v>640.11500000000001</v>
      </c>
      <c r="AW59" s="191">
        <v>703.23900000000003</v>
      </c>
      <c r="AX59" s="191">
        <v>775.55</v>
      </c>
      <c r="AY59" s="191">
        <v>820.41200000000003</v>
      </c>
      <c r="AZ59" s="191">
        <v>905.78099999999995</v>
      </c>
      <c r="BA59" s="191">
        <v>998.82600000000002</v>
      </c>
      <c r="BB59" s="191">
        <v>984.22199999999998</v>
      </c>
      <c r="BC59" s="191">
        <v>1006.239</v>
      </c>
      <c r="BD59" s="191">
        <v>1014.208</v>
      </c>
      <c r="BE59" s="191">
        <v>1039.6609860351221</v>
      </c>
      <c r="BF59" s="191">
        <v>957.64443993986208</v>
      </c>
      <c r="BG59" s="191">
        <v>936.04611806509195</v>
      </c>
      <c r="BH59" s="191">
        <v>918.404</v>
      </c>
      <c r="BI59" s="191">
        <v>900.21167600999991</v>
      </c>
      <c r="BJ59" s="191">
        <v>903.50131326000019</v>
      </c>
      <c r="BK59" s="191">
        <v>898.33186294287157</v>
      </c>
      <c r="BL59" s="191">
        <v>887.43066768000006</v>
      </c>
      <c r="BM59" s="191">
        <v>906.54925574000004</v>
      </c>
      <c r="BN59" s="191">
        <v>888.26432449502204</v>
      </c>
      <c r="BO59" s="191">
        <v>880.68628874000012</v>
      </c>
      <c r="BP59" s="191">
        <v>886.86491193999996</v>
      </c>
      <c r="BQ59" s="191">
        <v>859.72773397999993</v>
      </c>
      <c r="BR59" s="191">
        <v>735.16706013999999</v>
      </c>
      <c r="BS59" s="191">
        <v>469.59270565999998</v>
      </c>
      <c r="BT59" s="191">
        <v>234.28937809000001</v>
      </c>
      <c r="BU59" s="191">
        <v>119.58597664999999</v>
      </c>
      <c r="BV59" s="191">
        <v>97.159200739999974</v>
      </c>
      <c r="BW59" s="191">
        <v>89.01216091000002</v>
      </c>
      <c r="BX59" s="191">
        <v>72.050411350000033</v>
      </c>
      <c r="BY59" s="191">
        <v>62.393181790000007</v>
      </c>
      <c r="BZ59" s="191">
        <v>58.390374389999984</v>
      </c>
      <c r="CA59" s="191">
        <v>56.45326820999999</v>
      </c>
      <c r="CB59" s="191">
        <v>53.808942069999986</v>
      </c>
      <c r="CC59" s="191">
        <v>46.760517723057497</v>
      </c>
      <c r="CD59" s="191">
        <v>41.995706529337944</v>
      </c>
      <c r="CE59" s="191">
        <v>36.118712529341956</v>
      </c>
      <c r="CF59" s="191">
        <v>29.728902060040024</v>
      </c>
      <c r="CG59" s="191">
        <v>23.163923871166567</v>
      </c>
      <c r="CH59" s="192">
        <v>16.362108925986739</v>
      </c>
      <c r="CJ59" s="66"/>
    </row>
    <row r="60" spans="1:88" x14ac:dyDescent="0.25">
      <c r="A60" s="193"/>
      <c r="B60" s="51" t="s">
        <v>427</v>
      </c>
      <c r="C60" s="190" t="s">
        <v>381</v>
      </c>
      <c r="D60" s="191">
        <v>43.5</v>
      </c>
      <c r="E60" s="191">
        <v>65.5</v>
      </c>
      <c r="F60" s="191">
        <v>68.599999999999994</v>
      </c>
      <c r="G60" s="191">
        <v>63.3</v>
      </c>
      <c r="H60" s="191">
        <v>79.2</v>
      </c>
      <c r="I60" s="191">
        <v>84.9</v>
      </c>
      <c r="J60" s="191">
        <v>84.5</v>
      </c>
      <c r="K60" s="191">
        <v>99.6</v>
      </c>
      <c r="L60" s="191">
        <v>96.7</v>
      </c>
      <c r="M60" s="191">
        <v>111.4</v>
      </c>
      <c r="N60" s="191">
        <v>133.5</v>
      </c>
      <c r="O60" s="191">
        <v>130.6</v>
      </c>
      <c r="P60" s="191">
        <v>135</v>
      </c>
      <c r="Q60" s="191">
        <v>154.6</v>
      </c>
      <c r="R60" s="191">
        <v>161.5</v>
      </c>
      <c r="S60" s="191">
        <v>191.4</v>
      </c>
      <c r="T60" s="191">
        <v>200.9</v>
      </c>
      <c r="U60" s="191">
        <v>248.5</v>
      </c>
      <c r="V60" s="191">
        <v>261.8</v>
      </c>
      <c r="W60" s="191">
        <v>322.89999999999998</v>
      </c>
      <c r="X60" s="191">
        <v>348.4</v>
      </c>
      <c r="Y60" s="191">
        <v>382.7</v>
      </c>
      <c r="Z60" s="191">
        <v>373.7</v>
      </c>
      <c r="AA60" s="191">
        <v>322.7</v>
      </c>
      <c r="AB60" s="191">
        <v>290.60000000000002</v>
      </c>
      <c r="AC60" s="191">
        <v>306.26799999999997</v>
      </c>
      <c r="AD60" s="191">
        <v>345.32</v>
      </c>
      <c r="AE60" s="191">
        <v>425.15600000000001</v>
      </c>
      <c r="AF60" s="191">
        <v>496.142</v>
      </c>
      <c r="AG60" s="191">
        <v>585.375</v>
      </c>
      <c r="AH60" s="191">
        <v>696</v>
      </c>
      <c r="AI60" s="191">
        <v>655</v>
      </c>
      <c r="AJ60" s="191">
        <v>654</v>
      </c>
      <c r="AK60" s="191">
        <v>680</v>
      </c>
      <c r="AL60" s="191">
        <v>554</v>
      </c>
      <c r="AM60" s="191">
        <v>265</v>
      </c>
      <c r="AN60" s="191">
        <v>279</v>
      </c>
      <c r="AO60" s="191">
        <v>276</v>
      </c>
      <c r="AP60" s="191">
        <v>179</v>
      </c>
      <c r="AQ60" s="191">
        <v>193.001</v>
      </c>
      <c r="AR60" s="191">
        <v>191.96</v>
      </c>
      <c r="AS60" s="191">
        <v>203.69200000000001</v>
      </c>
      <c r="AT60" s="191">
        <v>216.292</v>
      </c>
      <c r="AU60" s="191">
        <v>273.512</v>
      </c>
      <c r="AV60" s="191">
        <v>364</v>
      </c>
      <c r="AW60" s="191">
        <v>365</v>
      </c>
      <c r="AX60" s="191">
        <v>341.84</v>
      </c>
      <c r="AY60" s="191">
        <v>12</v>
      </c>
      <c r="AZ60" s="191">
        <v>0</v>
      </c>
      <c r="BA60" s="191">
        <v>0</v>
      </c>
      <c r="BB60" s="191">
        <v>0</v>
      </c>
      <c r="BC60" s="191">
        <v>0</v>
      </c>
      <c r="BD60" s="191">
        <v>0</v>
      </c>
      <c r="BE60" s="191">
        <v>0</v>
      </c>
      <c r="BF60" s="191">
        <v>0</v>
      </c>
      <c r="BG60" s="191">
        <v>0</v>
      </c>
      <c r="BH60" s="191">
        <v>0</v>
      </c>
      <c r="BI60" s="191">
        <v>0</v>
      </c>
      <c r="BJ60" s="191">
        <v>0</v>
      </c>
      <c r="BK60" s="191">
        <v>0</v>
      </c>
      <c r="BL60" s="191">
        <v>0</v>
      </c>
      <c r="BM60" s="191">
        <v>0</v>
      </c>
      <c r="BN60" s="191">
        <v>0</v>
      </c>
      <c r="BO60" s="191">
        <v>0</v>
      </c>
      <c r="BP60" s="191">
        <v>0</v>
      </c>
      <c r="BQ60" s="191">
        <v>0</v>
      </c>
      <c r="BR60" s="191">
        <v>0</v>
      </c>
      <c r="BS60" s="191">
        <v>0</v>
      </c>
      <c r="BT60" s="191">
        <v>0</v>
      </c>
      <c r="BU60" s="191">
        <v>0</v>
      </c>
      <c r="BV60" s="191">
        <v>0</v>
      </c>
      <c r="BW60" s="191">
        <v>0</v>
      </c>
      <c r="BX60" s="191">
        <v>0</v>
      </c>
      <c r="BY60" s="191">
        <v>0</v>
      </c>
      <c r="BZ60" s="191">
        <v>0</v>
      </c>
      <c r="CA60" s="191">
        <v>0</v>
      </c>
      <c r="CB60" s="191">
        <v>0</v>
      </c>
      <c r="CC60" s="191">
        <v>0</v>
      </c>
      <c r="CD60" s="191">
        <v>0</v>
      </c>
      <c r="CE60" s="191">
        <v>0</v>
      </c>
      <c r="CF60" s="191">
        <v>0</v>
      </c>
      <c r="CG60" s="191">
        <v>0</v>
      </c>
      <c r="CH60" s="192">
        <v>0</v>
      </c>
      <c r="CJ60" s="66"/>
    </row>
    <row r="61" spans="1:88" x14ac:dyDescent="0.25">
      <c r="A61" s="193"/>
      <c r="B61" s="51" t="s">
        <v>428</v>
      </c>
      <c r="C61" s="190" t="s">
        <v>387</v>
      </c>
      <c r="D61" s="191">
        <v>0</v>
      </c>
      <c r="E61" s="191">
        <v>0</v>
      </c>
      <c r="F61" s="191">
        <v>0</v>
      </c>
      <c r="G61" s="191">
        <v>0</v>
      </c>
      <c r="H61" s="191">
        <v>0</v>
      </c>
      <c r="I61" s="191">
        <v>0</v>
      </c>
      <c r="J61" s="191">
        <v>0</v>
      </c>
      <c r="K61" s="191">
        <v>0</v>
      </c>
      <c r="L61" s="191">
        <v>0</v>
      </c>
      <c r="M61" s="191">
        <v>0</v>
      </c>
      <c r="N61" s="191">
        <v>0</v>
      </c>
      <c r="O61" s="191">
        <v>0</v>
      </c>
      <c r="P61" s="191">
        <v>0</v>
      </c>
      <c r="Q61" s="191">
        <v>0</v>
      </c>
      <c r="R61" s="191">
        <v>0</v>
      </c>
      <c r="S61" s="191">
        <v>0</v>
      </c>
      <c r="T61" s="191">
        <v>0</v>
      </c>
      <c r="U61" s="191">
        <v>0</v>
      </c>
      <c r="V61" s="191">
        <v>0</v>
      </c>
      <c r="W61" s="191">
        <v>0</v>
      </c>
      <c r="X61" s="191">
        <v>0</v>
      </c>
      <c r="Y61" s="191">
        <v>0</v>
      </c>
      <c r="Z61" s="191">
        <v>0</v>
      </c>
      <c r="AA61" s="191">
        <v>0</v>
      </c>
      <c r="AB61" s="191">
        <v>0</v>
      </c>
      <c r="AC61" s="191">
        <v>0</v>
      </c>
      <c r="AD61" s="191">
        <v>0</v>
      </c>
      <c r="AE61" s="191">
        <v>0</v>
      </c>
      <c r="AF61" s="191">
        <v>0</v>
      </c>
      <c r="AG61" s="191">
        <v>0</v>
      </c>
      <c r="AH61" s="191">
        <v>0</v>
      </c>
      <c r="AI61" s="191">
        <v>0</v>
      </c>
      <c r="AJ61" s="191">
        <v>0</v>
      </c>
      <c r="AK61" s="191">
        <v>0</v>
      </c>
      <c r="AL61" s="191">
        <v>0</v>
      </c>
      <c r="AM61" s="191">
        <v>0</v>
      </c>
      <c r="AN61" s="191">
        <v>0</v>
      </c>
      <c r="AO61" s="191">
        <v>0</v>
      </c>
      <c r="AP61" s="191">
        <v>0</v>
      </c>
      <c r="AQ61" s="191">
        <v>0</v>
      </c>
      <c r="AR61" s="191">
        <v>118</v>
      </c>
      <c r="AS61" s="191">
        <v>93</v>
      </c>
      <c r="AT61" s="191">
        <v>98.4</v>
      </c>
      <c r="AU61" s="191">
        <v>126.66799999999999</v>
      </c>
      <c r="AV61" s="191">
        <v>127.428</v>
      </c>
      <c r="AW61" s="191">
        <v>139.703</v>
      </c>
      <c r="AX61" s="191">
        <v>134.45699999999999</v>
      </c>
      <c r="AY61" s="191">
        <v>137.58500000000001</v>
      </c>
      <c r="AZ61" s="191">
        <v>134.505</v>
      </c>
      <c r="BA61" s="191">
        <v>128.536</v>
      </c>
      <c r="BB61" s="191">
        <v>142.53099999999998</v>
      </c>
      <c r="BC61" s="191">
        <v>129.44200000000001</v>
      </c>
      <c r="BD61" s="191">
        <v>126.22099999999999</v>
      </c>
      <c r="BE61" s="191">
        <v>136</v>
      </c>
      <c r="BF61" s="191">
        <v>135.53100000000001</v>
      </c>
      <c r="BG61" s="191">
        <v>154.86799999999999</v>
      </c>
      <c r="BH61" s="191">
        <v>160.81200000000001</v>
      </c>
      <c r="BI61" s="191">
        <v>190.72200000000001</v>
      </c>
      <c r="BJ61" s="191">
        <v>272.476</v>
      </c>
      <c r="BK61" s="191">
        <v>234.56</v>
      </c>
      <c r="BL61" s="191">
        <v>217.55500000000001</v>
      </c>
      <c r="BM61" s="191">
        <v>270.00200000000001</v>
      </c>
      <c r="BN61" s="191">
        <v>273.28648482000006</v>
      </c>
      <c r="BO61" s="191">
        <v>126.68199999999999</v>
      </c>
      <c r="BP61" s="191">
        <v>96.879000000000005</v>
      </c>
      <c r="BQ61" s="191">
        <v>8.7829999999999995</v>
      </c>
      <c r="BR61" s="191">
        <v>0</v>
      </c>
      <c r="BS61" s="191">
        <v>0</v>
      </c>
      <c r="BT61" s="191">
        <v>0</v>
      </c>
      <c r="BU61" s="191">
        <v>0</v>
      </c>
      <c r="BV61" s="191">
        <v>0</v>
      </c>
      <c r="BW61" s="191">
        <v>0</v>
      </c>
      <c r="BX61" s="191">
        <v>0</v>
      </c>
      <c r="BY61" s="191">
        <v>0</v>
      </c>
      <c r="BZ61" s="191">
        <v>0</v>
      </c>
      <c r="CA61" s="191">
        <v>0</v>
      </c>
      <c r="CB61" s="191">
        <v>0</v>
      </c>
      <c r="CC61" s="191">
        <v>0</v>
      </c>
      <c r="CD61" s="191">
        <v>0</v>
      </c>
      <c r="CE61" s="191">
        <v>0</v>
      </c>
      <c r="CF61" s="191">
        <v>0</v>
      </c>
      <c r="CG61" s="191">
        <v>0</v>
      </c>
      <c r="CH61" s="192">
        <v>0</v>
      </c>
      <c r="CJ61" s="66"/>
    </row>
    <row r="62" spans="1:88" x14ac:dyDescent="0.25">
      <c r="A62" s="195"/>
      <c r="B62" s="51" t="s">
        <v>429</v>
      </c>
      <c r="C62" s="190" t="s">
        <v>377</v>
      </c>
      <c r="D62" s="191">
        <v>0</v>
      </c>
      <c r="E62" s="191">
        <v>0</v>
      </c>
      <c r="F62" s="191">
        <v>0</v>
      </c>
      <c r="G62" s="191">
        <v>0</v>
      </c>
      <c r="H62" s="191">
        <v>0</v>
      </c>
      <c r="I62" s="191">
        <v>0</v>
      </c>
      <c r="J62" s="191">
        <v>0</v>
      </c>
      <c r="K62" s="191">
        <v>0</v>
      </c>
      <c r="L62" s="191">
        <v>0</v>
      </c>
      <c r="M62" s="191">
        <v>0</v>
      </c>
      <c r="N62" s="191">
        <v>0</v>
      </c>
      <c r="O62" s="191">
        <v>0</v>
      </c>
      <c r="P62" s="191">
        <v>0</v>
      </c>
      <c r="Q62" s="191">
        <v>0</v>
      </c>
      <c r="R62" s="191">
        <v>0</v>
      </c>
      <c r="S62" s="191">
        <v>0</v>
      </c>
      <c r="T62" s="191">
        <v>0</v>
      </c>
      <c r="U62" s="191">
        <v>0</v>
      </c>
      <c r="V62" s="191">
        <v>0</v>
      </c>
      <c r="W62" s="191">
        <v>0</v>
      </c>
      <c r="X62" s="191">
        <v>0</v>
      </c>
      <c r="Y62" s="191">
        <v>0</v>
      </c>
      <c r="Z62" s="191">
        <v>0</v>
      </c>
      <c r="AA62" s="191">
        <v>0</v>
      </c>
      <c r="AB62" s="191">
        <v>0</v>
      </c>
      <c r="AC62" s="191">
        <v>0</v>
      </c>
      <c r="AD62" s="191">
        <v>0</v>
      </c>
      <c r="AE62" s="191">
        <v>0</v>
      </c>
      <c r="AF62" s="191">
        <v>0</v>
      </c>
      <c r="AG62" s="191">
        <v>0</v>
      </c>
      <c r="AH62" s="191">
        <v>0</v>
      </c>
      <c r="AI62" s="191">
        <v>0</v>
      </c>
      <c r="AJ62" s="191">
        <v>0</v>
      </c>
      <c r="AK62" s="191">
        <v>0</v>
      </c>
      <c r="AL62" s="191">
        <v>0</v>
      </c>
      <c r="AM62" s="191">
        <v>0</v>
      </c>
      <c r="AN62" s="191">
        <v>0</v>
      </c>
      <c r="AO62" s="191">
        <v>0</v>
      </c>
      <c r="AP62" s="191">
        <v>1</v>
      </c>
      <c r="AQ62" s="191">
        <v>0.68200000000000005</v>
      </c>
      <c r="AR62" s="191">
        <v>0.71099999999999997</v>
      </c>
      <c r="AS62" s="191">
        <v>0.05</v>
      </c>
      <c r="AT62" s="191">
        <v>4.3999999999999997E-2</v>
      </c>
      <c r="AU62" s="191">
        <v>1.0529999999999999</v>
      </c>
      <c r="AV62" s="191">
        <v>1.0680000000000001</v>
      </c>
      <c r="AW62" s="191">
        <v>2.0219999999999998</v>
      </c>
      <c r="AX62" s="191">
        <v>1.901</v>
      </c>
      <c r="AY62" s="191">
        <v>2.9769999999999999</v>
      </c>
      <c r="AZ62" s="191">
        <v>2.5939999999999999</v>
      </c>
      <c r="BA62" s="191">
        <v>3.1680000000000001</v>
      </c>
      <c r="BB62" s="191">
        <v>4.3739999999999997</v>
      </c>
      <c r="BC62" s="191">
        <v>6.6749999999999998</v>
      </c>
      <c r="BD62" s="191">
        <v>1.966</v>
      </c>
      <c r="BE62" s="191">
        <v>8.6959999999999997</v>
      </c>
      <c r="BF62" s="191">
        <v>7.1639999999999997</v>
      </c>
      <c r="BG62" s="191">
        <v>5.907</v>
      </c>
      <c r="BH62" s="191">
        <v>7.7169999999999996</v>
      </c>
      <c r="BI62" s="191">
        <v>8.1300000000000008</v>
      </c>
      <c r="BJ62" s="191">
        <v>9.604000000000001</v>
      </c>
      <c r="BK62" s="191">
        <v>12.0015</v>
      </c>
      <c r="BL62" s="191">
        <v>16.099019999999999</v>
      </c>
      <c r="BM62" s="191">
        <v>16.099019999999999</v>
      </c>
      <c r="BN62" s="191">
        <v>16.099019999999999</v>
      </c>
      <c r="BO62" s="191">
        <v>16.098934999999997</v>
      </c>
      <c r="BP62" s="191">
        <v>16.099</v>
      </c>
      <c r="BQ62" s="191">
        <v>16.099019999999999</v>
      </c>
      <c r="BR62" s="191">
        <v>16.099020000000042</v>
      </c>
      <c r="BS62" s="191">
        <v>13.170465000000043</v>
      </c>
      <c r="BT62" s="191">
        <v>0</v>
      </c>
      <c r="BU62" s="191">
        <v>0</v>
      </c>
      <c r="BV62" s="191">
        <v>0</v>
      </c>
      <c r="BW62" s="191">
        <v>0</v>
      </c>
      <c r="BX62" s="191">
        <v>0</v>
      </c>
      <c r="BY62" s="191">
        <v>0</v>
      </c>
      <c r="BZ62" s="191">
        <v>0</v>
      </c>
      <c r="CA62" s="191">
        <v>0</v>
      </c>
      <c r="CB62" s="191">
        <v>0</v>
      </c>
      <c r="CC62" s="191">
        <v>0</v>
      </c>
      <c r="CD62" s="191">
        <v>0</v>
      </c>
      <c r="CE62" s="191">
        <v>0</v>
      </c>
      <c r="CF62" s="191">
        <v>0</v>
      </c>
      <c r="CG62" s="191">
        <v>0</v>
      </c>
      <c r="CH62" s="192">
        <v>0</v>
      </c>
      <c r="CJ62" s="66"/>
    </row>
    <row r="63" spans="1:88" x14ac:dyDescent="0.25">
      <c r="A63" s="193"/>
      <c r="B63" s="51" t="s">
        <v>35</v>
      </c>
      <c r="D63" s="191">
        <f>SUM(D64:D65)</f>
        <v>176.4</v>
      </c>
      <c r="E63" s="191">
        <f t="shared" ref="E63:BP63" si="8">SUM(E64:E65)</f>
        <v>248.9</v>
      </c>
      <c r="F63" s="191">
        <f t="shared" si="8"/>
        <v>248.6</v>
      </c>
      <c r="G63" s="191">
        <f t="shared" si="8"/>
        <v>275.2</v>
      </c>
      <c r="H63" s="191">
        <f t="shared" si="8"/>
        <v>315.5</v>
      </c>
      <c r="I63" s="191">
        <f t="shared" si="8"/>
        <v>334.1</v>
      </c>
      <c r="J63" s="191">
        <f t="shared" si="8"/>
        <v>348.1</v>
      </c>
      <c r="K63" s="191">
        <f t="shared" si="8"/>
        <v>432.5</v>
      </c>
      <c r="L63" s="191">
        <f t="shared" si="8"/>
        <v>447.9</v>
      </c>
      <c r="M63" s="191">
        <f t="shared" si="8"/>
        <v>482.1</v>
      </c>
      <c r="N63" s="191">
        <f t="shared" si="8"/>
        <v>617.4</v>
      </c>
      <c r="O63" s="191">
        <f t="shared" si="8"/>
        <v>657</v>
      </c>
      <c r="P63" s="191">
        <f t="shared" si="8"/>
        <v>676.9</v>
      </c>
      <c r="Q63" s="191">
        <f t="shared" si="8"/>
        <v>783.9</v>
      </c>
      <c r="R63" s="191">
        <f t="shared" si="8"/>
        <v>807.1</v>
      </c>
      <c r="S63" s="191">
        <f t="shared" si="8"/>
        <v>958.8</v>
      </c>
      <c r="T63" s="191">
        <f t="shared" si="8"/>
        <v>1014.7</v>
      </c>
      <c r="U63" s="191">
        <f t="shared" si="8"/>
        <v>1237.8</v>
      </c>
      <c r="V63" s="191">
        <f t="shared" si="8"/>
        <v>1271.5999999999999</v>
      </c>
      <c r="W63" s="191">
        <f t="shared" si="8"/>
        <v>1384.6</v>
      </c>
      <c r="X63" s="191">
        <f t="shared" si="8"/>
        <v>1543.3</v>
      </c>
      <c r="Y63" s="191">
        <f t="shared" si="8"/>
        <v>1626.9</v>
      </c>
      <c r="Z63" s="191">
        <f t="shared" si="8"/>
        <v>1785.2</v>
      </c>
      <c r="AA63" s="191">
        <f t="shared" si="8"/>
        <v>2068.1999999999998</v>
      </c>
      <c r="AB63" s="191">
        <f t="shared" si="8"/>
        <v>2395.6</v>
      </c>
      <c r="AC63" s="191">
        <f t="shared" si="8"/>
        <v>2779.8</v>
      </c>
      <c r="AD63" s="191">
        <f t="shared" si="8"/>
        <v>3609</v>
      </c>
      <c r="AE63" s="191">
        <f t="shared" si="8"/>
        <v>4824.8999999999996</v>
      </c>
      <c r="AF63" s="191">
        <f t="shared" si="8"/>
        <v>5687.1</v>
      </c>
      <c r="AG63" s="191">
        <f t="shared" si="8"/>
        <v>6627.5</v>
      </c>
      <c r="AH63" s="191">
        <f t="shared" si="8"/>
        <v>7589</v>
      </c>
      <c r="AI63" s="191">
        <f t="shared" si="8"/>
        <v>8852</v>
      </c>
      <c r="AJ63" s="191">
        <f t="shared" si="8"/>
        <v>10564</v>
      </c>
      <c r="AK63" s="191">
        <f t="shared" si="8"/>
        <v>12165</v>
      </c>
      <c r="AL63" s="191">
        <f t="shared" si="8"/>
        <v>13589</v>
      </c>
      <c r="AM63" s="191">
        <f t="shared" si="8"/>
        <v>14654</v>
      </c>
      <c r="AN63" s="191">
        <f t="shared" si="8"/>
        <v>15307</v>
      </c>
      <c r="AO63" s="191">
        <f t="shared" si="8"/>
        <v>16625</v>
      </c>
      <c r="AP63" s="191">
        <f t="shared" si="8"/>
        <v>17816.453000000001</v>
      </c>
      <c r="AQ63" s="191">
        <f t="shared" si="8"/>
        <v>18685.544999999998</v>
      </c>
      <c r="AR63" s="191">
        <f t="shared" si="8"/>
        <v>19273.72</v>
      </c>
      <c r="AS63" s="191">
        <f t="shared" si="8"/>
        <v>20731.936000000002</v>
      </c>
      <c r="AT63" s="191">
        <f t="shared" si="8"/>
        <v>22734.863000000001</v>
      </c>
      <c r="AU63" s="191">
        <f t="shared" si="8"/>
        <v>25578.864000000001</v>
      </c>
      <c r="AV63" s="191">
        <f t="shared" si="8"/>
        <v>26741.489000000001</v>
      </c>
      <c r="AW63" s="191">
        <f t="shared" si="8"/>
        <v>28219.280000000002</v>
      </c>
      <c r="AX63" s="191">
        <f t="shared" si="8"/>
        <v>28779.506000000001</v>
      </c>
      <c r="AY63" s="191">
        <f t="shared" si="8"/>
        <v>29998.344000000005</v>
      </c>
      <c r="AZ63" s="191">
        <f t="shared" si="8"/>
        <v>32024.285999999996</v>
      </c>
      <c r="BA63" s="191">
        <f t="shared" si="8"/>
        <v>33586</v>
      </c>
      <c r="BB63" s="191">
        <f t="shared" si="8"/>
        <v>35603.290999999997</v>
      </c>
      <c r="BC63" s="191">
        <f t="shared" si="8"/>
        <v>37802.438000000002</v>
      </c>
      <c r="BD63" s="191">
        <f t="shared" si="8"/>
        <v>38745.199999999997</v>
      </c>
      <c r="BE63" s="191">
        <f t="shared" si="8"/>
        <v>41921.603135450001</v>
      </c>
      <c r="BF63" s="191">
        <f t="shared" si="8"/>
        <v>44367.258565528275</v>
      </c>
      <c r="BG63" s="191">
        <f t="shared" si="8"/>
        <v>46506.352382756908</v>
      </c>
      <c r="BH63" s="191">
        <f t="shared" si="8"/>
        <v>48801.804999999993</v>
      </c>
      <c r="BI63" s="191">
        <f t="shared" si="8"/>
        <v>51422.462685709994</v>
      </c>
      <c r="BJ63" s="191">
        <f t="shared" si="8"/>
        <v>53663.45674691999</v>
      </c>
      <c r="BK63" s="191">
        <f t="shared" si="8"/>
        <v>57593.742352232308</v>
      </c>
      <c r="BL63" s="191">
        <f t="shared" si="8"/>
        <v>61584.34965923</v>
      </c>
      <c r="BM63" s="191">
        <f t="shared" si="8"/>
        <v>66895.841990320012</v>
      </c>
      <c r="BN63" s="191">
        <f t="shared" si="8"/>
        <v>69835.141333070002</v>
      </c>
      <c r="BO63" s="191">
        <f t="shared" si="8"/>
        <v>74150.519898250001</v>
      </c>
      <c r="BP63" s="191">
        <f t="shared" si="8"/>
        <v>79809.006438810029</v>
      </c>
      <c r="BQ63" s="191">
        <f t="shared" ref="BQ63:CG63" si="9">SUM(BQ64:BQ65)</f>
        <v>83110.340476999991</v>
      </c>
      <c r="BR63" s="191">
        <f t="shared" si="9"/>
        <v>86515.830874880034</v>
      </c>
      <c r="BS63" s="191">
        <f t="shared" si="9"/>
        <v>89367.86147389999</v>
      </c>
      <c r="BT63" s="191">
        <f t="shared" si="9"/>
        <v>91580.290263549934</v>
      </c>
      <c r="BU63" s="191">
        <f t="shared" si="9"/>
        <v>93800.446975290019</v>
      </c>
      <c r="BV63" s="191">
        <f t="shared" si="9"/>
        <v>96743.369584550004</v>
      </c>
      <c r="BW63" s="191">
        <f t="shared" si="9"/>
        <v>98807.419040459965</v>
      </c>
      <c r="BX63" s="191">
        <f t="shared" si="9"/>
        <v>102034.15475553997</v>
      </c>
      <c r="BY63" s="191">
        <f t="shared" si="9"/>
        <v>104691.67042369001</v>
      </c>
      <c r="BZ63" s="191">
        <f t="shared" si="9"/>
        <v>110533.35656293998</v>
      </c>
      <c r="CA63" s="191">
        <f t="shared" si="9"/>
        <v>124106.07907995995</v>
      </c>
      <c r="CB63" s="191">
        <f t="shared" si="9"/>
        <v>136584.36790052996</v>
      </c>
      <c r="CC63" s="191">
        <f t="shared" si="9"/>
        <v>146071.19625035886</v>
      </c>
      <c r="CD63" s="191">
        <f t="shared" si="9"/>
        <v>154174.54328758753</v>
      </c>
      <c r="CE63" s="191">
        <f t="shared" si="9"/>
        <v>158924.27398470941</v>
      </c>
      <c r="CF63" s="191">
        <f t="shared" si="9"/>
        <v>163988.11239297973</v>
      </c>
      <c r="CG63" s="191">
        <f t="shared" si="9"/>
        <v>172194.99994096687</v>
      </c>
      <c r="CH63" s="192">
        <f>SUM(CH64:CH65)</f>
        <v>180695.25062395257</v>
      </c>
      <c r="CJ63" s="66"/>
    </row>
    <row r="64" spans="1:88" x14ac:dyDescent="0.25">
      <c r="A64" s="193"/>
      <c r="B64" s="72" t="s">
        <v>384</v>
      </c>
      <c r="C64" s="190" t="s">
        <v>381</v>
      </c>
      <c r="D64" s="191">
        <v>176.4</v>
      </c>
      <c r="E64" s="191">
        <v>248.9</v>
      </c>
      <c r="F64" s="191">
        <v>248.6</v>
      </c>
      <c r="G64" s="191">
        <v>275.2</v>
      </c>
      <c r="H64" s="191">
        <v>315.5</v>
      </c>
      <c r="I64" s="191">
        <v>334.1</v>
      </c>
      <c r="J64" s="191">
        <v>348.1</v>
      </c>
      <c r="K64" s="191">
        <v>432.5</v>
      </c>
      <c r="L64" s="191">
        <v>447.9</v>
      </c>
      <c r="M64" s="191">
        <v>482.1</v>
      </c>
      <c r="N64" s="191">
        <v>617.4</v>
      </c>
      <c r="O64" s="191">
        <v>657</v>
      </c>
      <c r="P64" s="191">
        <v>676.9</v>
      </c>
      <c r="Q64" s="191">
        <v>783.9</v>
      </c>
      <c r="R64" s="191">
        <v>807.1</v>
      </c>
      <c r="S64" s="191">
        <v>958.8</v>
      </c>
      <c r="T64" s="191">
        <v>1014.7</v>
      </c>
      <c r="U64" s="191">
        <v>1237.8</v>
      </c>
      <c r="V64" s="191">
        <v>1271.5999999999999</v>
      </c>
      <c r="W64" s="191">
        <v>1384.6</v>
      </c>
      <c r="X64" s="191">
        <v>1543.3</v>
      </c>
      <c r="Y64" s="191">
        <v>1626.9</v>
      </c>
      <c r="Z64" s="191">
        <v>1777.8</v>
      </c>
      <c r="AA64" s="191">
        <v>2045.3</v>
      </c>
      <c r="AB64" s="191">
        <v>2368.6</v>
      </c>
      <c r="AC64" s="191">
        <v>2752</v>
      </c>
      <c r="AD64" s="191">
        <v>3578.4</v>
      </c>
      <c r="AE64" s="191">
        <v>4791</v>
      </c>
      <c r="AF64" s="191">
        <v>5651.3</v>
      </c>
      <c r="AG64" s="191">
        <v>6591.6</v>
      </c>
      <c r="AH64" s="191">
        <v>7552</v>
      </c>
      <c r="AI64" s="191">
        <v>8816</v>
      </c>
      <c r="AJ64" s="191">
        <v>10526</v>
      </c>
      <c r="AK64" s="191">
        <v>12126</v>
      </c>
      <c r="AL64" s="191">
        <v>13549</v>
      </c>
      <c r="AM64" s="191">
        <v>14613</v>
      </c>
      <c r="AN64" s="191">
        <v>15268</v>
      </c>
      <c r="AO64" s="191">
        <v>16584</v>
      </c>
      <c r="AP64" s="191">
        <v>17779.453000000001</v>
      </c>
      <c r="AQ64" s="191">
        <v>18648.391</v>
      </c>
      <c r="AR64" s="191">
        <v>19237.593000000001</v>
      </c>
      <c r="AS64" s="191">
        <v>20697.363000000001</v>
      </c>
      <c r="AT64" s="191">
        <v>22699.034</v>
      </c>
      <c r="AU64" s="191">
        <v>25543.024000000001</v>
      </c>
      <c r="AV64" s="191">
        <v>26705.927</v>
      </c>
      <c r="AW64" s="191">
        <v>28183.114000000001</v>
      </c>
      <c r="AX64" s="191">
        <v>28744.81</v>
      </c>
      <c r="AY64" s="191">
        <v>29962.569000000003</v>
      </c>
      <c r="AZ64" s="191">
        <v>31994.560999999998</v>
      </c>
      <c r="BA64" s="191">
        <v>33556.756999999998</v>
      </c>
      <c r="BB64" s="191">
        <v>35574.510999999999</v>
      </c>
      <c r="BC64" s="191">
        <v>37774.760999999999</v>
      </c>
      <c r="BD64" s="191">
        <v>38717.656999999999</v>
      </c>
      <c r="BE64" s="191">
        <v>41893.0018538</v>
      </c>
      <c r="BF64" s="191">
        <v>44338.400971748277</v>
      </c>
      <c r="BG64" s="191">
        <v>46476.654559836905</v>
      </c>
      <c r="BH64" s="191">
        <v>48771.517999999996</v>
      </c>
      <c r="BI64" s="191">
        <v>51391.939927299994</v>
      </c>
      <c r="BJ64" s="191">
        <v>53629.367547699992</v>
      </c>
      <c r="BK64" s="191">
        <v>57554.148143162311</v>
      </c>
      <c r="BL64" s="191">
        <v>61539.334872430001</v>
      </c>
      <c r="BM64" s="191">
        <v>66848.160442100008</v>
      </c>
      <c r="BN64" s="191">
        <v>69777.042747119995</v>
      </c>
      <c r="BO64" s="191">
        <v>74087.953530660001</v>
      </c>
      <c r="BP64" s="191">
        <v>79733.982094140025</v>
      </c>
      <c r="BQ64" s="191">
        <v>83014.68745279999</v>
      </c>
      <c r="BR64" s="191">
        <v>86427.717724600036</v>
      </c>
      <c r="BS64" s="191">
        <v>89274.966169329986</v>
      </c>
      <c r="BT64" s="191">
        <v>91481.012978129933</v>
      </c>
      <c r="BU64" s="191">
        <v>93695.825169830016</v>
      </c>
      <c r="BV64" s="191">
        <v>96630.245524619997</v>
      </c>
      <c r="BW64" s="191">
        <v>98688.75562941996</v>
      </c>
      <c r="BX64" s="191">
        <v>101901.05001043997</v>
      </c>
      <c r="BY64" s="191">
        <v>104533.25621006</v>
      </c>
      <c r="BZ64" s="191">
        <v>110355.45940816998</v>
      </c>
      <c r="CA64" s="191">
        <v>123883.84170832994</v>
      </c>
      <c r="CB64" s="191">
        <v>136356.96890101995</v>
      </c>
      <c r="CC64" s="191">
        <v>145838.53861342146</v>
      </c>
      <c r="CD64" s="191">
        <v>153931.47665482594</v>
      </c>
      <c r="CE64" s="191">
        <v>158668.04186892827</v>
      </c>
      <c r="CF64" s="191">
        <v>163720.17118306085</v>
      </c>
      <c r="CG64" s="191">
        <v>171922.7125339722</v>
      </c>
      <c r="CH64" s="192">
        <v>180422.15470999927</v>
      </c>
      <c r="CJ64" s="66"/>
    </row>
    <row r="65" spans="1:88" x14ac:dyDescent="0.25">
      <c r="A65" s="193"/>
      <c r="B65" s="72" t="s">
        <v>385</v>
      </c>
      <c r="C65" s="190" t="s">
        <v>377</v>
      </c>
      <c r="D65" s="191">
        <v>0</v>
      </c>
      <c r="E65" s="191">
        <v>0</v>
      </c>
      <c r="F65" s="191">
        <v>0</v>
      </c>
      <c r="G65" s="191">
        <v>0</v>
      </c>
      <c r="H65" s="191">
        <v>0</v>
      </c>
      <c r="I65" s="191">
        <v>0</v>
      </c>
      <c r="J65" s="191">
        <v>0</v>
      </c>
      <c r="K65" s="191">
        <v>0</v>
      </c>
      <c r="L65" s="191">
        <v>0</v>
      </c>
      <c r="M65" s="191">
        <v>0</v>
      </c>
      <c r="N65" s="191">
        <v>0</v>
      </c>
      <c r="O65" s="191">
        <v>0</v>
      </c>
      <c r="P65" s="191">
        <v>0</v>
      </c>
      <c r="Q65" s="191">
        <v>0</v>
      </c>
      <c r="R65" s="191">
        <v>0</v>
      </c>
      <c r="S65" s="191">
        <v>0</v>
      </c>
      <c r="T65" s="191">
        <v>0</v>
      </c>
      <c r="U65" s="191">
        <v>0</v>
      </c>
      <c r="V65" s="191">
        <v>0</v>
      </c>
      <c r="W65" s="191">
        <v>0</v>
      </c>
      <c r="X65" s="191">
        <v>0</v>
      </c>
      <c r="Y65" s="191">
        <v>0</v>
      </c>
      <c r="Z65" s="191">
        <v>7.4</v>
      </c>
      <c r="AA65" s="191">
        <v>22.9</v>
      </c>
      <c r="AB65" s="191">
        <v>27</v>
      </c>
      <c r="AC65" s="191">
        <v>27.8</v>
      </c>
      <c r="AD65" s="191">
        <v>30.6</v>
      </c>
      <c r="AE65" s="191">
        <v>33.9</v>
      </c>
      <c r="AF65" s="191">
        <v>35.799999999999997</v>
      </c>
      <c r="AG65" s="191">
        <v>35.9</v>
      </c>
      <c r="AH65" s="191">
        <v>37</v>
      </c>
      <c r="AI65" s="191">
        <v>36</v>
      </c>
      <c r="AJ65" s="191">
        <v>38</v>
      </c>
      <c r="AK65" s="191">
        <v>39</v>
      </c>
      <c r="AL65" s="191">
        <v>40</v>
      </c>
      <c r="AM65" s="191">
        <v>41</v>
      </c>
      <c r="AN65" s="191">
        <v>39</v>
      </c>
      <c r="AO65" s="191">
        <v>41</v>
      </c>
      <c r="AP65" s="191">
        <v>37</v>
      </c>
      <c r="AQ65" s="191">
        <v>37.154000000000003</v>
      </c>
      <c r="AR65" s="191">
        <v>36.127000000000002</v>
      </c>
      <c r="AS65" s="191">
        <v>34.573</v>
      </c>
      <c r="AT65" s="191">
        <v>35.829000000000001</v>
      </c>
      <c r="AU65" s="191">
        <v>35.840000000000003</v>
      </c>
      <c r="AV65" s="191">
        <v>35.561999999999998</v>
      </c>
      <c r="AW65" s="191">
        <v>36.165999999999997</v>
      </c>
      <c r="AX65" s="191">
        <v>34.695999999999998</v>
      </c>
      <c r="AY65" s="191">
        <v>35.774999999999999</v>
      </c>
      <c r="AZ65" s="191">
        <v>29.725000000000001</v>
      </c>
      <c r="BA65" s="191">
        <v>29.242999999999999</v>
      </c>
      <c r="BB65" s="191">
        <v>28.78</v>
      </c>
      <c r="BC65" s="191">
        <v>27.677</v>
      </c>
      <c r="BD65" s="191">
        <v>27.542999999999999</v>
      </c>
      <c r="BE65" s="191">
        <v>28.601281650000001</v>
      </c>
      <c r="BF65" s="191">
        <v>28.857593779999998</v>
      </c>
      <c r="BG65" s="191">
        <v>29.69782292</v>
      </c>
      <c r="BH65" s="191">
        <v>30.286999999999999</v>
      </c>
      <c r="BI65" s="191">
        <v>30.522758409999998</v>
      </c>
      <c r="BJ65" s="191">
        <v>34.089199220000005</v>
      </c>
      <c r="BK65" s="191">
        <v>39.594209070000005</v>
      </c>
      <c r="BL65" s="191">
        <v>45.014786799999996</v>
      </c>
      <c r="BM65" s="191">
        <v>47.681548220000018</v>
      </c>
      <c r="BN65" s="191">
        <v>58.09858595</v>
      </c>
      <c r="BO65" s="191">
        <v>62.566367589999992</v>
      </c>
      <c r="BP65" s="191">
        <v>75.024344669999962</v>
      </c>
      <c r="BQ65" s="191">
        <v>95.653024200000061</v>
      </c>
      <c r="BR65" s="191">
        <v>88.113150280000013</v>
      </c>
      <c r="BS65" s="191">
        <v>92.895304570000008</v>
      </c>
      <c r="BT65" s="191">
        <v>99.277285419999984</v>
      </c>
      <c r="BU65" s="191">
        <v>104.62180545999999</v>
      </c>
      <c r="BV65" s="191">
        <v>113.12405992999996</v>
      </c>
      <c r="BW65" s="191">
        <v>118.66341103999997</v>
      </c>
      <c r="BX65" s="191">
        <v>133.10474510000003</v>
      </c>
      <c r="BY65" s="191">
        <v>158.41421363000001</v>
      </c>
      <c r="BZ65" s="191">
        <v>177.89715477000004</v>
      </c>
      <c r="CA65" s="191">
        <v>222.23737162999998</v>
      </c>
      <c r="CB65" s="191">
        <v>227.39899950999998</v>
      </c>
      <c r="CC65" s="191">
        <v>232.65763693739575</v>
      </c>
      <c r="CD65" s="191">
        <v>243.06663276159864</v>
      </c>
      <c r="CE65" s="191">
        <v>256.23211578112392</v>
      </c>
      <c r="CF65" s="191">
        <v>267.94120991889133</v>
      </c>
      <c r="CG65" s="191">
        <v>272.28740699468005</v>
      </c>
      <c r="CH65" s="192">
        <v>273.09591395329471</v>
      </c>
      <c r="CJ65" s="66"/>
    </row>
    <row r="66" spans="1:88" ht="26.25" customHeight="1" x14ac:dyDescent="0.25">
      <c r="A66" s="193"/>
      <c r="B66" s="51" t="s">
        <v>430</v>
      </c>
      <c r="C66" s="190" t="s">
        <v>381</v>
      </c>
      <c r="D66" s="191">
        <v>0</v>
      </c>
      <c r="E66" s="191">
        <v>0</v>
      </c>
      <c r="F66" s="191">
        <v>0</v>
      </c>
      <c r="G66" s="191">
        <v>0</v>
      </c>
      <c r="H66" s="191">
        <v>0</v>
      </c>
      <c r="I66" s="191">
        <v>0</v>
      </c>
      <c r="J66" s="191">
        <v>0</v>
      </c>
      <c r="K66" s="191">
        <v>0</v>
      </c>
      <c r="L66" s="191">
        <v>0</v>
      </c>
      <c r="M66" s="191">
        <v>0</v>
      </c>
      <c r="N66" s="191">
        <v>0</v>
      </c>
      <c r="O66" s="191">
        <v>0</v>
      </c>
      <c r="P66" s="191">
        <v>0</v>
      </c>
      <c r="Q66" s="191">
        <v>0</v>
      </c>
      <c r="R66" s="191">
        <v>0</v>
      </c>
      <c r="S66" s="191">
        <v>0</v>
      </c>
      <c r="T66" s="191">
        <v>0</v>
      </c>
      <c r="U66" s="191">
        <v>0</v>
      </c>
      <c r="V66" s="191">
        <v>0</v>
      </c>
      <c r="W66" s="191">
        <v>0</v>
      </c>
      <c r="X66" s="191">
        <v>0</v>
      </c>
      <c r="Y66" s="191">
        <v>0</v>
      </c>
      <c r="Z66" s="191">
        <v>0</v>
      </c>
      <c r="AA66" s="191">
        <v>0</v>
      </c>
      <c r="AB66" s="191">
        <v>0</v>
      </c>
      <c r="AC66" s="191">
        <v>0</v>
      </c>
      <c r="AD66" s="191">
        <v>0</v>
      </c>
      <c r="AE66" s="191">
        <v>0</v>
      </c>
      <c r="AF66" s="191">
        <v>0</v>
      </c>
      <c r="AG66" s="191">
        <v>0</v>
      </c>
      <c r="AH66" s="191">
        <v>0</v>
      </c>
      <c r="AI66" s="191">
        <v>0</v>
      </c>
      <c r="AJ66" s="191">
        <v>0</v>
      </c>
      <c r="AK66" s="191">
        <v>0</v>
      </c>
      <c r="AL66" s="191">
        <v>0</v>
      </c>
      <c r="AM66" s="191">
        <v>0</v>
      </c>
      <c r="AN66" s="191">
        <v>0</v>
      </c>
      <c r="AO66" s="191">
        <v>0</v>
      </c>
      <c r="AP66" s="191">
        <v>0</v>
      </c>
      <c r="AQ66" s="191">
        <v>0</v>
      </c>
      <c r="AR66" s="191">
        <v>0</v>
      </c>
      <c r="AS66" s="191">
        <v>0</v>
      </c>
      <c r="AT66" s="191">
        <v>0</v>
      </c>
      <c r="AU66" s="191">
        <v>0</v>
      </c>
      <c r="AV66" s="191">
        <v>0</v>
      </c>
      <c r="AW66" s="191">
        <v>0</v>
      </c>
      <c r="AX66" s="191">
        <v>0</v>
      </c>
      <c r="AY66" s="191">
        <v>0</v>
      </c>
      <c r="AZ66" s="191">
        <v>0</v>
      </c>
      <c r="BA66" s="191">
        <v>0</v>
      </c>
      <c r="BB66" s="191">
        <v>0</v>
      </c>
      <c r="BC66" s="191">
        <v>0</v>
      </c>
      <c r="BD66" s="191">
        <v>0</v>
      </c>
      <c r="BE66" s="191">
        <v>0</v>
      </c>
      <c r="BF66" s="191">
        <v>0</v>
      </c>
      <c r="BG66" s="191">
        <v>0</v>
      </c>
      <c r="BH66" s="191">
        <v>0</v>
      </c>
      <c r="BI66" s="191">
        <v>0</v>
      </c>
      <c r="BJ66" s="191">
        <v>0</v>
      </c>
      <c r="BK66" s="191">
        <v>0</v>
      </c>
      <c r="BL66" s="191">
        <v>9.8403037599999994</v>
      </c>
      <c r="BM66" s="191">
        <v>0.25143872</v>
      </c>
      <c r="BN66" s="191">
        <v>-1.7732257699999998</v>
      </c>
      <c r="BO66" s="191">
        <v>5.1625466999999992</v>
      </c>
      <c r="BP66" s="191">
        <v>2.0412564999999998</v>
      </c>
      <c r="BQ66" s="191">
        <v>2.5456364999999996</v>
      </c>
      <c r="BR66" s="191">
        <v>1.8016614399999999</v>
      </c>
      <c r="BS66" s="191">
        <v>2.7500172299999996</v>
      </c>
      <c r="BT66" s="191">
        <v>1.9444570200000002</v>
      </c>
      <c r="BU66" s="191">
        <v>3.2643377500000001</v>
      </c>
      <c r="BV66" s="191">
        <v>2.8693859899999996</v>
      </c>
      <c r="BW66" s="191">
        <v>3.3017055800000001</v>
      </c>
      <c r="BX66" s="191">
        <v>1.7326126300000002</v>
      </c>
      <c r="BY66" s="191">
        <v>1.26135131</v>
      </c>
      <c r="BZ66" s="191">
        <v>1.2872552300000002</v>
      </c>
      <c r="CA66" s="191">
        <v>1.4116857599999999</v>
      </c>
      <c r="CB66" s="191">
        <v>2.0479909300000001</v>
      </c>
      <c r="CC66" s="191">
        <v>2.0479909300000001</v>
      </c>
      <c r="CD66" s="191">
        <v>2.0479909300000001</v>
      </c>
      <c r="CE66" s="191">
        <v>2.0479909300000001</v>
      </c>
      <c r="CF66" s="191">
        <v>2.0479909300000001</v>
      </c>
      <c r="CG66" s="191">
        <v>2.0479909300000001</v>
      </c>
      <c r="CH66" s="192">
        <v>2.0479909300000001</v>
      </c>
      <c r="CJ66" s="66"/>
    </row>
    <row r="67" spans="1:88" x14ac:dyDescent="0.25">
      <c r="A67" s="193"/>
      <c r="B67" s="51" t="s">
        <v>179</v>
      </c>
      <c r="C67" s="190" t="s">
        <v>381</v>
      </c>
      <c r="D67" s="191">
        <v>0</v>
      </c>
      <c r="E67" s="191">
        <v>0</v>
      </c>
      <c r="F67" s="191">
        <v>0</v>
      </c>
      <c r="G67" s="191">
        <v>0</v>
      </c>
      <c r="H67" s="191">
        <v>0</v>
      </c>
      <c r="I67" s="191">
        <v>0</v>
      </c>
      <c r="J67" s="191">
        <v>0</v>
      </c>
      <c r="K67" s="191">
        <v>0</v>
      </c>
      <c r="L67" s="191">
        <v>0</v>
      </c>
      <c r="M67" s="191">
        <v>0</v>
      </c>
      <c r="N67" s="191">
        <v>0</v>
      </c>
      <c r="O67" s="191">
        <v>0</v>
      </c>
      <c r="P67" s="191">
        <v>0</v>
      </c>
      <c r="Q67" s="191">
        <v>0</v>
      </c>
      <c r="R67" s="191">
        <v>0</v>
      </c>
      <c r="S67" s="191">
        <v>0</v>
      </c>
      <c r="T67" s="191">
        <v>0</v>
      </c>
      <c r="U67" s="191">
        <v>0</v>
      </c>
      <c r="V67" s="191">
        <v>0</v>
      </c>
      <c r="W67" s="191">
        <v>0</v>
      </c>
      <c r="X67" s="191">
        <v>0</v>
      </c>
      <c r="Y67" s="191">
        <v>0</v>
      </c>
      <c r="Z67" s="191">
        <v>0</v>
      </c>
      <c r="AA67" s="191">
        <v>0</v>
      </c>
      <c r="AB67" s="191">
        <v>0</v>
      </c>
      <c r="AC67" s="191">
        <v>0</v>
      </c>
      <c r="AD67" s="191">
        <v>0</v>
      </c>
      <c r="AE67" s="191">
        <v>0</v>
      </c>
      <c r="AF67" s="191">
        <v>0</v>
      </c>
      <c r="AG67" s="191">
        <v>0</v>
      </c>
      <c r="AH67" s="191">
        <v>0</v>
      </c>
      <c r="AI67" s="191">
        <v>0</v>
      </c>
      <c r="AJ67" s="191">
        <v>0</v>
      </c>
      <c r="AK67" s="191">
        <v>0</v>
      </c>
      <c r="AL67" s="191">
        <v>0</v>
      </c>
      <c r="AM67" s="191">
        <v>0</v>
      </c>
      <c r="AN67" s="191">
        <v>0</v>
      </c>
      <c r="AO67" s="191">
        <v>0</v>
      </c>
      <c r="AP67" s="191">
        <v>0</v>
      </c>
      <c r="AQ67" s="191">
        <v>193</v>
      </c>
      <c r="AR67" s="191">
        <v>250</v>
      </c>
      <c r="AS67" s="191">
        <v>286</v>
      </c>
      <c r="AT67" s="191">
        <v>314</v>
      </c>
      <c r="AU67" s="191">
        <v>408</v>
      </c>
      <c r="AV67" s="191">
        <v>434</v>
      </c>
      <c r="AW67" s="191">
        <v>416</v>
      </c>
      <c r="AX67" s="191">
        <v>480</v>
      </c>
      <c r="AY67" s="191">
        <v>524.29999999999995</v>
      </c>
      <c r="AZ67" s="191">
        <v>340.8</v>
      </c>
      <c r="BA67" s="191">
        <v>502</v>
      </c>
      <c r="BB67" s="191">
        <v>553</v>
      </c>
      <c r="BC67" s="191">
        <v>635</v>
      </c>
      <c r="BD67" s="191">
        <v>648</v>
      </c>
      <c r="BE67" s="191">
        <v>635.94107848647479</v>
      </c>
      <c r="BF67" s="191">
        <v>723.75621958442548</v>
      </c>
      <c r="BG67" s="191">
        <v>1035</v>
      </c>
      <c r="BH67" s="191">
        <v>1291.17</v>
      </c>
      <c r="BI67" s="191">
        <v>1183.6549443026729</v>
      </c>
      <c r="BJ67" s="191">
        <v>1312.9542119951134</v>
      </c>
      <c r="BK67" s="191">
        <v>1623.1882790812579</v>
      </c>
      <c r="BL67" s="191">
        <v>1949.4219162508432</v>
      </c>
      <c r="BM67" s="191">
        <v>2026.2023687265355</v>
      </c>
      <c r="BN67" s="191">
        <v>2134.4746846376861</v>
      </c>
      <c r="BO67" s="191">
        <v>2194.8675095390704</v>
      </c>
      <c r="BP67" s="191">
        <v>2244.5398762216823</v>
      </c>
      <c r="BQ67" s="191">
        <v>2236</v>
      </c>
      <c r="BR67" s="191">
        <v>2260</v>
      </c>
      <c r="BS67" s="191">
        <v>2351</v>
      </c>
      <c r="BT67" s="191">
        <v>2292</v>
      </c>
      <c r="BU67" s="191">
        <v>2306</v>
      </c>
      <c r="BV67" s="191">
        <v>2406</v>
      </c>
      <c r="BW67" s="191">
        <v>2512</v>
      </c>
      <c r="BX67" s="191">
        <v>2486</v>
      </c>
      <c r="BY67" s="191">
        <v>2603</v>
      </c>
      <c r="BZ67" s="191">
        <v>2659</v>
      </c>
      <c r="CA67" s="191">
        <v>2881</v>
      </c>
      <c r="CB67" s="191">
        <v>3132.0000000000005</v>
      </c>
      <c r="CC67" s="191">
        <v>3194.8008815205471</v>
      </c>
      <c r="CD67" s="191">
        <v>3316.8416086930729</v>
      </c>
      <c r="CE67" s="191">
        <v>3408.4801978644709</v>
      </c>
      <c r="CF67" s="191">
        <v>3498.4028965105731</v>
      </c>
      <c r="CG67" s="191">
        <v>3597.4448476491057</v>
      </c>
      <c r="CH67" s="192">
        <v>3696.6031184288581</v>
      </c>
      <c r="CJ67" s="66"/>
    </row>
    <row r="68" spans="1:88" x14ac:dyDescent="0.25">
      <c r="A68" s="193"/>
      <c r="B68" s="51" t="s">
        <v>431</v>
      </c>
      <c r="C68" s="190" t="s">
        <v>381</v>
      </c>
      <c r="D68" s="191">
        <v>0</v>
      </c>
      <c r="E68" s="191">
        <v>0</v>
      </c>
      <c r="F68" s="191">
        <v>0</v>
      </c>
      <c r="G68" s="191">
        <v>0</v>
      </c>
      <c r="H68" s="191">
        <v>0</v>
      </c>
      <c r="I68" s="191">
        <v>0</v>
      </c>
      <c r="J68" s="191">
        <v>0</v>
      </c>
      <c r="K68" s="191">
        <v>0</v>
      </c>
      <c r="L68" s="191">
        <v>0</v>
      </c>
      <c r="M68" s="191">
        <v>0</v>
      </c>
      <c r="N68" s="191">
        <v>0</v>
      </c>
      <c r="O68" s="191">
        <v>0</v>
      </c>
      <c r="P68" s="191">
        <v>0</v>
      </c>
      <c r="Q68" s="191">
        <v>0</v>
      </c>
      <c r="R68" s="191">
        <v>0</v>
      </c>
      <c r="S68" s="191">
        <v>0</v>
      </c>
      <c r="T68" s="191">
        <v>0</v>
      </c>
      <c r="U68" s="191">
        <v>0</v>
      </c>
      <c r="V68" s="191">
        <v>0</v>
      </c>
      <c r="W68" s="191">
        <v>0</v>
      </c>
      <c r="X68" s="191">
        <v>0</v>
      </c>
      <c r="Y68" s="191">
        <v>0</v>
      </c>
      <c r="Z68" s="191">
        <v>0</v>
      </c>
      <c r="AA68" s="191">
        <v>0</v>
      </c>
      <c r="AB68" s="191">
        <v>0</v>
      </c>
      <c r="AC68" s="191">
        <v>0</v>
      </c>
      <c r="AD68" s="191">
        <v>0</v>
      </c>
      <c r="AE68" s="191">
        <v>0</v>
      </c>
      <c r="AF68" s="191">
        <v>0</v>
      </c>
      <c r="AG68" s="191">
        <v>0</v>
      </c>
      <c r="AH68" s="191">
        <v>0</v>
      </c>
      <c r="AI68" s="191">
        <v>0</v>
      </c>
      <c r="AJ68" s="191">
        <v>0</v>
      </c>
      <c r="AK68" s="191">
        <v>0</v>
      </c>
      <c r="AL68" s="191">
        <v>0</v>
      </c>
      <c r="AM68" s="191">
        <v>500</v>
      </c>
      <c r="AN68" s="191">
        <v>508</v>
      </c>
      <c r="AO68" s="191">
        <v>545</v>
      </c>
      <c r="AP68" s="191">
        <v>757</v>
      </c>
      <c r="AQ68" s="191">
        <v>840</v>
      </c>
      <c r="AR68" s="191">
        <v>898</v>
      </c>
      <c r="AS68" s="191">
        <v>949</v>
      </c>
      <c r="AT68" s="191">
        <v>941</v>
      </c>
      <c r="AU68" s="191">
        <v>781</v>
      </c>
      <c r="AV68" s="191">
        <v>688</v>
      </c>
      <c r="AW68" s="191">
        <v>659</v>
      </c>
      <c r="AX68" s="191">
        <v>80</v>
      </c>
      <c r="AY68" s="191">
        <v>36.299999999999997</v>
      </c>
      <c r="AZ68" s="191">
        <v>97.6</v>
      </c>
      <c r="BA68" s="191">
        <v>26</v>
      </c>
      <c r="BB68" s="191">
        <v>27</v>
      </c>
      <c r="BC68" s="191">
        <v>66</v>
      </c>
      <c r="BD68" s="191">
        <v>67</v>
      </c>
      <c r="BE68" s="191">
        <v>69</v>
      </c>
      <c r="BF68" s="191">
        <v>70</v>
      </c>
      <c r="BG68" s="191">
        <v>79.728606106509176</v>
      </c>
      <c r="BH68" s="191">
        <v>43</v>
      </c>
      <c r="BI68" s="191">
        <v>41</v>
      </c>
      <c r="BJ68" s="191">
        <v>45</v>
      </c>
      <c r="BK68" s="191">
        <v>43.47423573035443</v>
      </c>
      <c r="BL68" s="191">
        <v>46.203362466202719</v>
      </c>
      <c r="BM68" s="191">
        <v>46.819417065825782</v>
      </c>
      <c r="BN68" s="191">
        <v>44.415302132907541</v>
      </c>
      <c r="BO68" s="191">
        <v>47.37944846742954</v>
      </c>
      <c r="BP68" s="191">
        <v>56</v>
      </c>
      <c r="BQ68" s="191">
        <v>50</v>
      </c>
      <c r="BR68" s="191">
        <v>5</v>
      </c>
      <c r="BS68" s="191">
        <v>0</v>
      </c>
      <c r="BT68" s="191">
        <v>0</v>
      </c>
      <c r="BU68" s="191">
        <v>0</v>
      </c>
      <c r="BV68" s="191">
        <v>0</v>
      </c>
      <c r="BW68" s="191">
        <v>0</v>
      </c>
      <c r="BX68" s="191">
        <v>50</v>
      </c>
      <c r="BY68" s="191">
        <v>66</v>
      </c>
      <c r="BZ68" s="191">
        <v>0</v>
      </c>
      <c r="CA68" s="191">
        <v>0</v>
      </c>
      <c r="CB68" s="191">
        <v>0</v>
      </c>
      <c r="CC68" s="191">
        <v>0</v>
      </c>
      <c r="CD68" s="191">
        <v>0</v>
      </c>
      <c r="CE68" s="191">
        <v>0</v>
      </c>
      <c r="CF68" s="191">
        <v>0</v>
      </c>
      <c r="CG68" s="191">
        <v>0</v>
      </c>
      <c r="CH68" s="192">
        <v>0</v>
      </c>
      <c r="CJ68" s="66"/>
    </row>
    <row r="69" spans="1:88" x14ac:dyDescent="0.25">
      <c r="A69" s="193"/>
      <c r="B69" s="51" t="s">
        <v>432</v>
      </c>
      <c r="C69" s="190" t="s">
        <v>387</v>
      </c>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v>6.3246354783961998</v>
      </c>
      <c r="BW69" s="191">
        <v>7.2606378499366624</v>
      </c>
      <c r="BX69" s="191">
        <v>6.3613433055609097</v>
      </c>
      <c r="BY69" s="191">
        <v>3.9796580174514227</v>
      </c>
      <c r="BZ69" s="191">
        <v>3.70924618172883</v>
      </c>
      <c r="CA69" s="191">
        <v>6.6893957648767621</v>
      </c>
      <c r="CB69" s="191">
        <v>10.151757211214923</v>
      </c>
      <c r="CC69" s="191">
        <v>15.26878730560921</v>
      </c>
      <c r="CD69" s="191">
        <v>0.80353692055587267</v>
      </c>
      <c r="CE69" s="191">
        <v>1.0204621986922282</v>
      </c>
      <c r="CF69" s="191">
        <v>1.2308491161741091</v>
      </c>
      <c r="CG69" s="191">
        <v>1.4445674561825412</v>
      </c>
      <c r="CH69" s="192">
        <v>1.6663221676019448</v>
      </c>
      <c r="CJ69" s="66"/>
    </row>
    <row r="70" spans="1:88" x14ac:dyDescent="0.25">
      <c r="A70" s="195"/>
      <c r="B70" s="51" t="s">
        <v>433</v>
      </c>
      <c r="C70" s="190" t="s">
        <v>387</v>
      </c>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v>14</v>
      </c>
      <c r="AR70" s="191">
        <v>15</v>
      </c>
      <c r="AS70" s="191">
        <v>15</v>
      </c>
      <c r="AT70" s="191">
        <v>19</v>
      </c>
      <c r="AU70" s="191">
        <v>22.698</v>
      </c>
      <c r="AV70" s="191">
        <v>22.576000000000001</v>
      </c>
      <c r="AW70" s="191">
        <v>23.443000000000001</v>
      </c>
      <c r="AX70" s="191">
        <v>22.434000000000001</v>
      </c>
      <c r="AY70" s="191">
        <v>21.899000000000001</v>
      </c>
      <c r="AZ70" s="191">
        <v>22.006</v>
      </c>
      <c r="BA70" s="191">
        <v>19.994</v>
      </c>
      <c r="BB70" s="191">
        <v>18.376999999999999</v>
      </c>
      <c r="BC70" s="191">
        <v>17.431000000000001</v>
      </c>
      <c r="BD70" s="191">
        <v>44.381999999999998</v>
      </c>
      <c r="BE70" s="191">
        <v>61</v>
      </c>
      <c r="BF70" s="191">
        <v>110.63800000000001</v>
      </c>
      <c r="BG70" s="191">
        <v>120.54600000000001</v>
      </c>
      <c r="BH70" s="191">
        <v>119.50700000000001</v>
      </c>
      <c r="BI70" s="191">
        <v>120.578</v>
      </c>
      <c r="BJ70" s="191">
        <v>120.111</v>
      </c>
      <c r="BK70" s="191">
        <v>123.071</v>
      </c>
      <c r="BL70" s="191">
        <v>133.291</v>
      </c>
      <c r="BM70" s="191">
        <v>138.81399999999999</v>
      </c>
      <c r="BN70" s="191">
        <v>130.89869660000002</v>
      </c>
      <c r="BO70" s="191">
        <v>46.04</v>
      </c>
      <c r="BP70" s="191">
        <v>39.037999999999997</v>
      </c>
      <c r="BQ70" s="191">
        <v>37.116999999999997</v>
      </c>
      <c r="BR70" s="191">
        <v>33.851999999999997</v>
      </c>
      <c r="BS70" s="191">
        <v>30.114000000000001</v>
      </c>
      <c r="BT70" s="191">
        <v>27.888000000000002</v>
      </c>
      <c r="BU70" s="191">
        <v>25.613999999999965</v>
      </c>
      <c r="BV70" s="191">
        <v>24.831</v>
      </c>
      <c r="BW70" s="191">
        <v>25.919</v>
      </c>
      <c r="BX70" s="191">
        <v>27.905347539999973</v>
      </c>
      <c r="BY70" s="191">
        <v>25.654237789999986</v>
      </c>
      <c r="BZ70" s="191">
        <v>25.353212500000001</v>
      </c>
      <c r="CA70" s="191">
        <v>23.674199999999999</v>
      </c>
      <c r="CB70" s="191">
        <v>25.024006800000006</v>
      </c>
      <c r="CC70" s="191">
        <v>23.987663097453812</v>
      </c>
      <c r="CD70" s="191">
        <v>23.900773987361777</v>
      </c>
      <c r="CE70" s="191">
        <v>23.840070636475559</v>
      </c>
      <c r="CF70" s="191">
        <v>23.827295160014543</v>
      </c>
      <c r="CG70" s="191">
        <v>23.835309589347229</v>
      </c>
      <c r="CH70" s="192">
        <v>23.852171631260067</v>
      </c>
      <c r="CJ70" s="66"/>
    </row>
    <row r="71" spans="1:88" x14ac:dyDescent="0.25">
      <c r="A71" s="199"/>
      <c r="B71" s="51" t="s">
        <v>434</v>
      </c>
      <c r="C71" s="190" t="s">
        <v>381</v>
      </c>
      <c r="D71" s="191">
        <v>15.2</v>
      </c>
      <c r="E71" s="191">
        <v>19.2</v>
      </c>
      <c r="F71" s="191">
        <v>17</v>
      </c>
      <c r="G71" s="191">
        <v>14.8</v>
      </c>
      <c r="H71" s="191">
        <v>26.8</v>
      </c>
      <c r="I71" s="191">
        <v>22.2</v>
      </c>
      <c r="J71" s="191">
        <v>15.7</v>
      </c>
      <c r="K71" s="191">
        <v>15.7</v>
      </c>
      <c r="L71" s="191">
        <v>20.9</v>
      </c>
      <c r="M71" s="191">
        <v>25.4</v>
      </c>
      <c r="N71" s="191">
        <v>49.4</v>
      </c>
      <c r="O71" s="191">
        <v>41.9</v>
      </c>
      <c r="P71" s="191">
        <v>30.2</v>
      </c>
      <c r="Q71" s="191">
        <v>36.299999999999997</v>
      </c>
      <c r="R71" s="191">
        <v>64.5</v>
      </c>
      <c r="S71" s="191">
        <v>64.599999999999994</v>
      </c>
      <c r="T71" s="191">
        <v>44.9</v>
      </c>
      <c r="U71" s="191">
        <v>49.2</v>
      </c>
      <c r="V71" s="191">
        <v>78.3</v>
      </c>
      <c r="W71" s="191">
        <v>121.7</v>
      </c>
      <c r="X71" s="191">
        <v>123.3</v>
      </c>
      <c r="Y71" s="191">
        <v>127.1</v>
      </c>
      <c r="Z71" s="191">
        <v>150.4</v>
      </c>
      <c r="AA71" s="191">
        <v>239.4</v>
      </c>
      <c r="AB71" s="191">
        <v>209.1</v>
      </c>
      <c r="AC71" s="191">
        <v>174.09</v>
      </c>
      <c r="AD71" s="191">
        <v>214.12200000000001</v>
      </c>
      <c r="AE71" s="191">
        <v>454.38499999999999</v>
      </c>
      <c r="AF71" s="191">
        <v>558.846</v>
      </c>
      <c r="AG71" s="191">
        <v>628.82600000000002</v>
      </c>
      <c r="AH71" s="191">
        <v>632</v>
      </c>
      <c r="AI71" s="191">
        <v>653</v>
      </c>
      <c r="AJ71" s="191">
        <v>1280</v>
      </c>
      <c r="AK71" s="191">
        <v>1702</v>
      </c>
      <c r="AL71" s="191">
        <v>1500</v>
      </c>
      <c r="AM71" s="191">
        <v>1497</v>
      </c>
      <c r="AN71" s="191">
        <v>1578</v>
      </c>
      <c r="AO71" s="191">
        <v>1589</v>
      </c>
      <c r="AP71" s="191">
        <v>1734</v>
      </c>
      <c r="AQ71" s="191">
        <v>1467.9280000000001</v>
      </c>
      <c r="AR71" s="191">
        <v>1106.7449999999999</v>
      </c>
      <c r="AS71" s="191">
        <v>733.41</v>
      </c>
      <c r="AT71" s="191">
        <v>869.84</v>
      </c>
      <c r="AU71" s="191">
        <v>1603.8150000000001</v>
      </c>
      <c r="AV71" s="191">
        <v>1760.1579999999999</v>
      </c>
      <c r="AW71" s="191">
        <v>1651.7639999999999</v>
      </c>
      <c r="AX71" s="191">
        <v>1299.4829999999999</v>
      </c>
      <c r="AY71" s="191">
        <v>1101.827</v>
      </c>
      <c r="AZ71" s="191">
        <v>587.298</v>
      </c>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2"/>
      <c r="CJ71" s="66"/>
    </row>
    <row r="72" spans="1:88" x14ac:dyDescent="0.25">
      <c r="A72" s="193"/>
      <c r="B72" s="10" t="s">
        <v>435</v>
      </c>
      <c r="C72" s="190"/>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f t="shared" ref="BQ72:CG72" si="10">SUM(BQ73:BQ74)</f>
        <v>5.8574696600000031</v>
      </c>
      <c r="BR72" s="191">
        <f t="shared" si="10"/>
        <v>56.150329630000009</v>
      </c>
      <c r="BS72" s="191">
        <f t="shared" si="10"/>
        <v>490.88279648000002</v>
      </c>
      <c r="BT72" s="191">
        <f t="shared" si="10"/>
        <v>1585.7627723199994</v>
      </c>
      <c r="BU72" s="191">
        <f t="shared" si="10"/>
        <v>3322.5426384599987</v>
      </c>
      <c r="BV72" s="191">
        <f t="shared" si="10"/>
        <v>8134.8647156900006</v>
      </c>
      <c r="BW72" s="191">
        <f t="shared" si="10"/>
        <v>18376.926201870003</v>
      </c>
      <c r="BX72" s="191">
        <f t="shared" si="10"/>
        <v>38232.03873058001</v>
      </c>
      <c r="BY72" s="191">
        <f t="shared" si="10"/>
        <v>40592.114999999991</v>
      </c>
      <c r="BZ72" s="191">
        <f t="shared" si="10"/>
        <v>41937.592814379997</v>
      </c>
      <c r="CA72" s="191">
        <f t="shared" si="10"/>
        <v>52118.544098990002</v>
      </c>
      <c r="CB72" s="191">
        <f t="shared" si="10"/>
        <v>66743.876048169972</v>
      </c>
      <c r="CC72" s="191">
        <f t="shared" si="10"/>
        <v>79208.239139544137</v>
      </c>
      <c r="CD72" s="191">
        <f t="shared" si="10"/>
        <v>87649.386698919043</v>
      </c>
      <c r="CE72" s="191">
        <f t="shared" si="10"/>
        <v>88372.740151185077</v>
      </c>
      <c r="CF72" s="191">
        <f t="shared" si="10"/>
        <v>89603.468812915293</v>
      </c>
      <c r="CG72" s="191">
        <f t="shared" si="10"/>
        <v>92158.757849028567</v>
      </c>
      <c r="CH72" s="192">
        <f>SUM(CH73:CH74)</f>
        <v>94920.932955991128</v>
      </c>
      <c r="CJ72" s="66"/>
    </row>
    <row r="73" spans="1:88" x14ac:dyDescent="0.25">
      <c r="A73" s="193"/>
      <c r="B73" s="200" t="s">
        <v>436</v>
      </c>
      <c r="C73" s="190" t="s">
        <v>387</v>
      </c>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v>0.78372308559481874</v>
      </c>
      <c r="BR73" s="191">
        <v>5.5093570434945436</v>
      </c>
      <c r="BS73" s="191">
        <v>33.773460637049745</v>
      </c>
      <c r="BT73" s="191">
        <v>692.39557576368315</v>
      </c>
      <c r="BU73" s="191">
        <v>1996.8506732649296</v>
      </c>
      <c r="BV73" s="191">
        <v>6170.0886903764313</v>
      </c>
      <c r="BW73" s="191">
        <v>15349.34476835902</v>
      </c>
      <c r="BX73" s="191">
        <v>21678.76298806601</v>
      </c>
      <c r="BY73" s="191">
        <v>27629.062352657722</v>
      </c>
      <c r="BZ73" s="191">
        <v>32105.351113067998</v>
      </c>
      <c r="CA73" s="191">
        <v>40989.003940116505</v>
      </c>
      <c r="CB73" s="191">
        <v>53417.730502419203</v>
      </c>
      <c r="CC73" s="191">
        <v>66332.690011478393</v>
      </c>
      <c r="CD73" s="191">
        <v>71710.248583035063</v>
      </c>
      <c r="CE73" s="191">
        <v>73594.978486025095</v>
      </c>
      <c r="CF73" s="191">
        <v>76286.045505275659</v>
      </c>
      <c r="CG73" s="191">
        <v>79177.223096952759</v>
      </c>
      <c r="CH73" s="192">
        <v>81525.540480994838</v>
      </c>
      <c r="CJ73" s="66"/>
    </row>
    <row r="74" spans="1:88" x14ac:dyDescent="0.25">
      <c r="A74" s="193"/>
      <c r="B74" s="200" t="s">
        <v>437</v>
      </c>
      <c r="C74" s="190" t="s">
        <v>387</v>
      </c>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v>5.0737465744051846</v>
      </c>
      <c r="BR74" s="191">
        <v>50.640972586505463</v>
      </c>
      <c r="BS74" s="191">
        <v>457.10933584295026</v>
      </c>
      <c r="BT74" s="191">
        <v>893.36719655631623</v>
      </c>
      <c r="BU74" s="191">
        <v>1325.6919651950693</v>
      </c>
      <c r="BV74" s="191">
        <v>1964.7760253135691</v>
      </c>
      <c r="BW74" s="191">
        <v>3027.5814335109831</v>
      </c>
      <c r="BX74" s="191">
        <v>16553.275742514004</v>
      </c>
      <c r="BY74" s="191">
        <v>12963.052647342272</v>
      </c>
      <c r="BZ74" s="191">
        <v>9832.2417013119975</v>
      </c>
      <c r="CA74" s="191">
        <v>11129.540158873495</v>
      </c>
      <c r="CB74" s="191">
        <v>13326.145545750776</v>
      </c>
      <c r="CC74" s="191">
        <v>12875.549128065742</v>
      </c>
      <c r="CD74" s="191">
        <v>15939.138115883981</v>
      </c>
      <c r="CE74" s="191">
        <v>14777.761665159976</v>
      </c>
      <c r="CF74" s="191">
        <v>13317.423307639636</v>
      </c>
      <c r="CG74" s="191">
        <v>12981.534752075815</v>
      </c>
      <c r="CH74" s="192">
        <v>13395.392474996283</v>
      </c>
      <c r="CJ74" s="66"/>
    </row>
    <row r="75" spans="1:88" x14ac:dyDescent="0.25">
      <c r="A75" s="195"/>
      <c r="B75" s="51" t="s">
        <v>125</v>
      </c>
      <c r="C75" s="190" t="s">
        <v>377</v>
      </c>
      <c r="D75" s="191">
        <v>0</v>
      </c>
      <c r="E75" s="191">
        <v>0</v>
      </c>
      <c r="F75" s="191">
        <v>0</v>
      </c>
      <c r="G75" s="191">
        <v>0</v>
      </c>
      <c r="H75" s="191">
        <v>0</v>
      </c>
      <c r="I75" s="191">
        <v>0</v>
      </c>
      <c r="J75" s="191">
        <v>0</v>
      </c>
      <c r="K75" s="191">
        <v>0</v>
      </c>
      <c r="L75" s="191">
        <v>0</v>
      </c>
      <c r="M75" s="191">
        <v>0</v>
      </c>
      <c r="N75" s="191">
        <v>0</v>
      </c>
      <c r="O75" s="191">
        <v>0</v>
      </c>
      <c r="P75" s="191">
        <v>0</v>
      </c>
      <c r="Q75" s="191">
        <v>0</v>
      </c>
      <c r="R75" s="191">
        <v>0</v>
      </c>
      <c r="S75" s="191">
        <v>0</v>
      </c>
      <c r="T75" s="191">
        <v>0</v>
      </c>
      <c r="U75" s="191">
        <v>0</v>
      </c>
      <c r="V75" s="191">
        <v>0</v>
      </c>
      <c r="W75" s="191">
        <v>0</v>
      </c>
      <c r="X75" s="191">
        <v>0</v>
      </c>
      <c r="Y75" s="191">
        <v>0</v>
      </c>
      <c r="Z75" s="191">
        <v>0</v>
      </c>
      <c r="AA75" s="191">
        <v>0</v>
      </c>
      <c r="AB75" s="191">
        <v>0</v>
      </c>
      <c r="AC75" s="191">
        <v>0</v>
      </c>
      <c r="AD75" s="191">
        <v>0</v>
      </c>
      <c r="AE75" s="191">
        <v>0</v>
      </c>
      <c r="AF75" s="191">
        <v>0</v>
      </c>
      <c r="AG75" s="191">
        <v>0</v>
      </c>
      <c r="AH75" s="191">
        <v>0</v>
      </c>
      <c r="AI75" s="191">
        <v>0</v>
      </c>
      <c r="AJ75" s="191">
        <v>0</v>
      </c>
      <c r="AK75" s="191">
        <v>0</v>
      </c>
      <c r="AL75" s="191">
        <v>0</v>
      </c>
      <c r="AM75" s="191">
        <v>0</v>
      </c>
      <c r="AN75" s="191">
        <v>0</v>
      </c>
      <c r="AO75" s="191">
        <v>0</v>
      </c>
      <c r="AP75" s="191">
        <v>0</v>
      </c>
      <c r="AQ75" s="191">
        <v>0</v>
      </c>
      <c r="AR75" s="191">
        <v>0</v>
      </c>
      <c r="AS75" s="191">
        <v>0</v>
      </c>
      <c r="AT75" s="191">
        <v>0</v>
      </c>
      <c r="AU75" s="191">
        <v>0</v>
      </c>
      <c r="AV75" s="191">
        <v>0</v>
      </c>
      <c r="AW75" s="191">
        <v>2.5999999999999999E-2</v>
      </c>
      <c r="AX75" s="191">
        <v>1.7000000000000001E-2</v>
      </c>
      <c r="AY75" s="191">
        <v>0</v>
      </c>
      <c r="AZ75" s="191">
        <v>8.9999999999999993E-3</v>
      </c>
      <c r="BA75" s="191">
        <v>1.2E-2</v>
      </c>
      <c r="BB75" s="191">
        <v>0</v>
      </c>
      <c r="BC75" s="191">
        <v>0.06</v>
      </c>
      <c r="BD75" s="191">
        <v>60.734000000000002</v>
      </c>
      <c r="BE75" s="191">
        <v>6.5244999999999997</v>
      </c>
      <c r="BF75" s="191">
        <v>0.56799999999999995</v>
      </c>
      <c r="BG75" s="191">
        <v>0.47799999999999998</v>
      </c>
      <c r="BH75" s="191">
        <v>0.42899999999999999</v>
      </c>
      <c r="BI75" s="191">
        <v>0.5</v>
      </c>
      <c r="BJ75" s="191">
        <v>0.38900000000000001</v>
      </c>
      <c r="BK75" s="191">
        <v>0.2</v>
      </c>
      <c r="BL75" s="191">
        <v>0</v>
      </c>
      <c r="BM75" s="191">
        <v>0.29149999999999998</v>
      </c>
      <c r="BN75" s="191">
        <v>9.1499999999999998E-2</v>
      </c>
      <c r="BO75" s="191">
        <v>0</v>
      </c>
      <c r="BP75" s="191">
        <v>0</v>
      </c>
      <c r="BQ75" s="191">
        <v>2.1110000000001961E-4</v>
      </c>
      <c r="BR75" s="191">
        <v>9.9999999999999978E-2</v>
      </c>
      <c r="BS75" s="191">
        <v>0.24</v>
      </c>
      <c r="BT75" s="191">
        <v>0.24</v>
      </c>
      <c r="BU75" s="191">
        <v>0.36</v>
      </c>
      <c r="BV75" s="191">
        <v>0.19999999999999996</v>
      </c>
      <c r="BW75" s="191">
        <v>0.3</v>
      </c>
      <c r="BX75" s="191">
        <v>0.24</v>
      </c>
      <c r="BY75" s="191">
        <v>0</v>
      </c>
      <c r="BZ75" s="191">
        <v>0</v>
      </c>
      <c r="CA75" s="191">
        <v>0</v>
      </c>
      <c r="CB75" s="191">
        <v>0</v>
      </c>
      <c r="CC75" s="191">
        <v>0</v>
      </c>
      <c r="CD75" s="191">
        <v>0</v>
      </c>
      <c r="CE75" s="191">
        <v>0</v>
      </c>
      <c r="CF75" s="191">
        <v>0</v>
      </c>
      <c r="CG75" s="191">
        <v>0</v>
      </c>
      <c r="CH75" s="192">
        <v>0</v>
      </c>
      <c r="CJ75" s="66"/>
    </row>
    <row r="76" spans="1:88" ht="26.25" customHeight="1" x14ac:dyDescent="0.25">
      <c r="A76" s="193"/>
      <c r="B76" s="51" t="s">
        <v>438</v>
      </c>
      <c r="C76" s="190" t="s">
        <v>377</v>
      </c>
      <c r="D76" s="191">
        <v>86</v>
      </c>
      <c r="E76" s="191">
        <v>83.8</v>
      </c>
      <c r="F76" s="191">
        <v>81.3</v>
      </c>
      <c r="G76" s="191">
        <v>79.400000000000006</v>
      </c>
      <c r="H76" s="191">
        <v>86.8</v>
      </c>
      <c r="I76" s="191">
        <v>82.7</v>
      </c>
      <c r="J76" s="191">
        <v>86.7</v>
      </c>
      <c r="K76" s="191">
        <v>88.4</v>
      </c>
      <c r="L76" s="191">
        <v>89</v>
      </c>
      <c r="M76" s="191">
        <v>90.8</v>
      </c>
      <c r="N76" s="191">
        <v>100.5</v>
      </c>
      <c r="O76" s="191">
        <v>99.2</v>
      </c>
      <c r="P76" s="191">
        <v>95.8</v>
      </c>
      <c r="Q76" s="191">
        <v>103.6</v>
      </c>
      <c r="R76" s="191">
        <v>101.9</v>
      </c>
      <c r="S76" s="191">
        <v>109.9</v>
      </c>
      <c r="T76" s="191">
        <v>110.4</v>
      </c>
      <c r="U76" s="191">
        <v>120.9</v>
      </c>
      <c r="V76" s="191">
        <v>118.4</v>
      </c>
      <c r="W76" s="191">
        <v>120.8</v>
      </c>
      <c r="X76" s="191">
        <v>124.7</v>
      </c>
      <c r="Y76" s="191">
        <v>124.6</v>
      </c>
      <c r="Z76" s="191">
        <v>128</v>
      </c>
      <c r="AA76" s="191">
        <v>136.69999999999999</v>
      </c>
      <c r="AB76" s="191">
        <v>149.69999999999999</v>
      </c>
      <c r="AC76" s="191">
        <v>164</v>
      </c>
      <c r="AD76" s="191">
        <v>203.9</v>
      </c>
      <c r="AE76" s="191">
        <v>258.10000000000002</v>
      </c>
      <c r="AF76" s="191">
        <v>282.89999999999998</v>
      </c>
      <c r="AG76" s="191">
        <v>309.60000000000002</v>
      </c>
      <c r="AH76" s="191">
        <v>340</v>
      </c>
      <c r="AI76" s="191">
        <v>375</v>
      </c>
      <c r="AJ76" s="191">
        <v>424</v>
      </c>
      <c r="AK76" s="191">
        <v>479</v>
      </c>
      <c r="AL76" s="191">
        <v>504</v>
      </c>
      <c r="AM76" s="191">
        <v>524</v>
      </c>
      <c r="AN76" s="191">
        <v>544</v>
      </c>
      <c r="AO76" s="191">
        <v>581</v>
      </c>
      <c r="AP76" s="191">
        <v>590</v>
      </c>
      <c r="AQ76" s="191">
        <v>599</v>
      </c>
      <c r="AR76" s="191">
        <v>610.34400000000005</v>
      </c>
      <c r="AS76" s="191">
        <v>640.85199999999998</v>
      </c>
      <c r="AT76" s="191">
        <v>821.56471568504003</v>
      </c>
      <c r="AU76" s="191">
        <v>966.63</v>
      </c>
      <c r="AV76" s="191">
        <v>1157.8209999999999</v>
      </c>
      <c r="AW76" s="191">
        <v>1286.308</v>
      </c>
      <c r="AX76" s="191">
        <v>1146.847</v>
      </c>
      <c r="AY76" s="191">
        <v>1257.923</v>
      </c>
      <c r="AZ76" s="191">
        <v>1351.4369999999999</v>
      </c>
      <c r="BA76" s="191">
        <v>1288.18</v>
      </c>
      <c r="BB76" s="191">
        <v>1263.556</v>
      </c>
      <c r="BC76" s="191">
        <v>1255.5229999999999</v>
      </c>
      <c r="BD76" s="191">
        <v>1395.876</v>
      </c>
      <c r="BE76" s="191">
        <v>1238</v>
      </c>
      <c r="BF76" s="191"/>
      <c r="BG76" s="191"/>
      <c r="BH76" s="191"/>
      <c r="BI76" s="191"/>
      <c r="BJ76" s="191"/>
      <c r="BK76" s="191"/>
      <c r="BL76" s="191"/>
      <c r="BM76" s="191"/>
      <c r="BN76" s="191"/>
      <c r="BO76" s="191"/>
      <c r="BP76" s="191"/>
      <c r="BQ76" s="191"/>
      <c r="BR76" s="191"/>
      <c r="BS76" s="191"/>
      <c r="BT76" s="191"/>
      <c r="BU76" s="191"/>
      <c r="BV76" s="191"/>
      <c r="BW76" s="191"/>
      <c r="BX76" s="191"/>
      <c r="BY76" s="191"/>
      <c r="BZ76" s="191"/>
      <c r="CA76" s="191"/>
      <c r="CB76" s="191"/>
      <c r="CC76" s="191"/>
      <c r="CD76" s="191"/>
      <c r="CE76" s="191"/>
      <c r="CF76" s="191"/>
      <c r="CG76" s="191"/>
      <c r="CH76" s="192"/>
      <c r="CJ76" s="66"/>
    </row>
    <row r="77" spans="1:88" x14ac:dyDescent="0.25">
      <c r="A77" s="193"/>
      <c r="B77" s="51" t="s">
        <v>439</v>
      </c>
      <c r="C77" s="190" t="s">
        <v>377</v>
      </c>
      <c r="D77" s="191">
        <v>0</v>
      </c>
      <c r="E77" s="191">
        <v>0</v>
      </c>
      <c r="F77" s="191">
        <v>0</v>
      </c>
      <c r="G77" s="191">
        <v>0</v>
      </c>
      <c r="H77" s="191">
        <v>0</v>
      </c>
      <c r="I77" s="191">
        <v>0</v>
      </c>
      <c r="J77" s="191">
        <v>0</v>
      </c>
      <c r="K77" s="191">
        <v>0</v>
      </c>
      <c r="L77" s="191">
        <v>0</v>
      </c>
      <c r="M77" s="191">
        <v>0</v>
      </c>
      <c r="N77" s="191">
        <v>0</v>
      </c>
      <c r="O77" s="191">
        <v>0</v>
      </c>
      <c r="P77" s="191">
        <v>0</v>
      </c>
      <c r="Q77" s="191">
        <v>0</v>
      </c>
      <c r="R77" s="191">
        <v>0</v>
      </c>
      <c r="S77" s="191">
        <v>0</v>
      </c>
      <c r="T77" s="191">
        <v>0</v>
      </c>
      <c r="U77" s="191">
        <v>0</v>
      </c>
      <c r="V77" s="191">
        <v>0</v>
      </c>
      <c r="W77" s="191">
        <v>0</v>
      </c>
      <c r="X77" s="191">
        <v>0</v>
      </c>
      <c r="Y77" s="191">
        <v>0</v>
      </c>
      <c r="Z77" s="191">
        <v>0</v>
      </c>
      <c r="AA77" s="191">
        <v>0</v>
      </c>
      <c r="AB77" s="191">
        <v>0</v>
      </c>
      <c r="AC77" s="191">
        <v>0</v>
      </c>
      <c r="AD77" s="191">
        <v>0</v>
      </c>
      <c r="AE77" s="191">
        <v>0</v>
      </c>
      <c r="AF77" s="191">
        <v>0</v>
      </c>
      <c r="AG77" s="191">
        <v>0</v>
      </c>
      <c r="AH77" s="191">
        <v>0</v>
      </c>
      <c r="AI77" s="191">
        <v>0</v>
      </c>
      <c r="AJ77" s="191">
        <v>0</v>
      </c>
      <c r="AK77" s="191">
        <v>0</v>
      </c>
      <c r="AL77" s="191">
        <v>0</v>
      </c>
      <c r="AM77" s="191">
        <v>0</v>
      </c>
      <c r="AN77" s="191">
        <v>0</v>
      </c>
      <c r="AO77" s="191">
        <v>0</v>
      </c>
      <c r="AP77" s="191">
        <v>0</v>
      </c>
      <c r="AQ77" s="191">
        <v>0</v>
      </c>
      <c r="AR77" s="191">
        <v>0</v>
      </c>
      <c r="AS77" s="191">
        <v>0</v>
      </c>
      <c r="AT77" s="191">
        <v>0</v>
      </c>
      <c r="AU77" s="191">
        <v>0</v>
      </c>
      <c r="AV77" s="191">
        <v>0</v>
      </c>
      <c r="AW77" s="191">
        <v>0</v>
      </c>
      <c r="AX77" s="191">
        <v>0</v>
      </c>
      <c r="AY77" s="191">
        <v>0</v>
      </c>
      <c r="AZ77" s="191">
        <v>0</v>
      </c>
      <c r="BA77" s="191">
        <v>190.64</v>
      </c>
      <c r="BB77" s="191">
        <v>194.422</v>
      </c>
      <c r="BC77" s="191">
        <v>759.476</v>
      </c>
      <c r="BD77" s="191">
        <v>1749.268</v>
      </c>
      <c r="BE77" s="191">
        <v>1680.5630000000001</v>
      </c>
      <c r="BF77" s="191">
        <v>1705.4359999999999</v>
      </c>
      <c r="BG77" s="191">
        <v>1915.596</v>
      </c>
      <c r="BH77" s="191">
        <v>1962.34</v>
      </c>
      <c r="BI77" s="191">
        <v>1981.7470000000001</v>
      </c>
      <c r="BJ77" s="191">
        <v>2015.0229999999999</v>
      </c>
      <c r="BK77" s="191">
        <v>2070.2523382699997</v>
      </c>
      <c r="BL77" s="191">
        <v>2700.6948084699998</v>
      </c>
      <c r="BM77" s="191">
        <v>2734.8132516599994</v>
      </c>
      <c r="BN77" s="191">
        <v>2759.4819029400005</v>
      </c>
      <c r="BO77" s="191">
        <v>2149.2390251900001</v>
      </c>
      <c r="BP77" s="191">
        <v>2144.0899999999997</v>
      </c>
      <c r="BQ77" s="191">
        <v>2140.0809990000007</v>
      </c>
      <c r="BR77" s="191">
        <v>2116.9060000000004</v>
      </c>
      <c r="BS77" s="191">
        <v>2073.1628880400003</v>
      </c>
      <c r="BT77" s="191">
        <v>2048.8185346599998</v>
      </c>
      <c r="BU77" s="191">
        <v>2022.5266947100001</v>
      </c>
      <c r="BV77" s="191">
        <v>1995.3827969600002</v>
      </c>
      <c r="BW77" s="191">
        <v>1973.5520848000001</v>
      </c>
      <c r="BX77" s="191">
        <v>1957.2071462099998</v>
      </c>
      <c r="BY77" s="191">
        <v>1974.1487889399998</v>
      </c>
      <c r="BZ77" s="191">
        <v>2034.9000000000003</v>
      </c>
      <c r="CA77" s="191">
        <v>2031.9261706668617</v>
      </c>
      <c r="CB77" s="191">
        <v>301.68485831999999</v>
      </c>
      <c r="CC77" s="191">
        <v>1912.0808804619164</v>
      </c>
      <c r="CD77" s="191">
        <v>1911.3829458208359</v>
      </c>
      <c r="CE77" s="191">
        <v>1906.233389542122</v>
      </c>
      <c r="CF77" s="191">
        <v>1921.3139038655811</v>
      </c>
      <c r="CG77" s="191">
        <v>1963.9440798868184</v>
      </c>
      <c r="CH77" s="192">
        <v>2006.0412727567821</v>
      </c>
      <c r="CJ77" s="66"/>
    </row>
    <row r="78" spans="1:88" x14ac:dyDescent="0.25">
      <c r="A78" s="193"/>
      <c r="B78" s="51" t="s">
        <v>440</v>
      </c>
      <c r="C78" s="190" t="s">
        <v>387</v>
      </c>
      <c r="D78" s="191">
        <v>0</v>
      </c>
      <c r="E78" s="191">
        <v>0</v>
      </c>
      <c r="F78" s="191">
        <v>0</v>
      </c>
      <c r="G78" s="191">
        <v>0</v>
      </c>
      <c r="H78" s="191">
        <v>0</v>
      </c>
      <c r="I78" s="191">
        <v>0</v>
      </c>
      <c r="J78" s="191">
        <v>0</v>
      </c>
      <c r="K78" s="191">
        <v>0</v>
      </c>
      <c r="L78" s="191">
        <v>0</v>
      </c>
      <c r="M78" s="191">
        <v>0</v>
      </c>
      <c r="N78" s="191">
        <v>0</v>
      </c>
      <c r="O78" s="191">
        <v>0</v>
      </c>
      <c r="P78" s="191">
        <v>0</v>
      </c>
      <c r="Q78" s="191">
        <v>0</v>
      </c>
      <c r="R78" s="191">
        <v>0</v>
      </c>
      <c r="S78" s="191">
        <v>0</v>
      </c>
      <c r="T78" s="191">
        <v>0</v>
      </c>
      <c r="U78" s="191">
        <v>0</v>
      </c>
      <c r="V78" s="191">
        <v>0</v>
      </c>
      <c r="W78" s="191">
        <v>0</v>
      </c>
      <c r="X78" s="191">
        <v>0</v>
      </c>
      <c r="Y78" s="191">
        <v>0</v>
      </c>
      <c r="Z78" s="191">
        <v>0</v>
      </c>
      <c r="AA78" s="191">
        <v>0</v>
      </c>
      <c r="AB78" s="191">
        <v>0</v>
      </c>
      <c r="AC78" s="191">
        <v>0</v>
      </c>
      <c r="AD78" s="191">
        <v>0</v>
      </c>
      <c r="AE78" s="191">
        <v>0</v>
      </c>
      <c r="AF78" s="191">
        <v>0</v>
      </c>
      <c r="AG78" s="191">
        <v>0</v>
      </c>
      <c r="AH78" s="191">
        <v>0</v>
      </c>
      <c r="AI78" s="191">
        <v>0</v>
      </c>
      <c r="AJ78" s="191">
        <v>0</v>
      </c>
      <c r="AK78" s="191">
        <v>0</v>
      </c>
      <c r="AL78" s="191">
        <v>0</v>
      </c>
      <c r="AM78" s="191">
        <v>0</v>
      </c>
      <c r="AN78" s="191">
        <v>0</v>
      </c>
      <c r="AO78" s="191">
        <v>0</v>
      </c>
      <c r="AP78" s="191">
        <v>0</v>
      </c>
      <c r="AQ78" s="191">
        <v>0</v>
      </c>
      <c r="AR78" s="191">
        <v>33.869999999999997</v>
      </c>
      <c r="AS78" s="191">
        <v>25.613</v>
      </c>
      <c r="AT78" s="191">
        <v>10.731</v>
      </c>
      <c r="AU78" s="191">
        <v>4.2610000000000001</v>
      </c>
      <c r="AV78" s="191">
        <v>2.2210000000000001</v>
      </c>
      <c r="AW78" s="191">
        <v>1.3009999999999999</v>
      </c>
      <c r="AX78" s="191">
        <v>0.84199999999999997</v>
      </c>
      <c r="AY78" s="191">
        <v>1.5860000000000001</v>
      </c>
      <c r="AZ78" s="191">
        <v>0</v>
      </c>
      <c r="BA78" s="191">
        <v>0.22500000000000001</v>
      </c>
      <c r="BB78" s="191">
        <v>0.53600000000000003</v>
      </c>
      <c r="BC78" s="191">
        <v>0.21700000000000003</v>
      </c>
      <c r="BD78" s="191">
        <v>4.3999999999999997E-2</v>
      </c>
      <c r="BE78" s="191">
        <v>0.34199999999999997</v>
      </c>
      <c r="BF78" s="191">
        <v>0.34199999999999997</v>
      </c>
      <c r="BG78" s="191">
        <v>0.127</v>
      </c>
      <c r="BH78" s="191">
        <v>8.6999999999999994E-2</v>
      </c>
      <c r="BI78" s="191">
        <v>0</v>
      </c>
      <c r="BJ78" s="191">
        <v>0</v>
      </c>
      <c r="BK78" s="191">
        <v>0</v>
      </c>
      <c r="BL78" s="191">
        <v>0</v>
      </c>
      <c r="BM78" s="191">
        <v>0</v>
      </c>
      <c r="BN78" s="191">
        <v>0</v>
      </c>
      <c r="BO78" s="191">
        <v>0</v>
      </c>
      <c r="BP78" s="191">
        <v>0</v>
      </c>
      <c r="BQ78" s="191">
        <v>0</v>
      </c>
      <c r="BR78" s="191">
        <v>0</v>
      </c>
      <c r="BS78" s="191">
        <v>0</v>
      </c>
      <c r="BT78" s="191">
        <v>0</v>
      </c>
      <c r="BU78" s="191">
        <v>0</v>
      </c>
      <c r="BV78" s="191">
        <v>0</v>
      </c>
      <c r="BW78" s="191">
        <v>0</v>
      </c>
      <c r="BX78" s="191">
        <v>0</v>
      </c>
      <c r="BY78" s="191">
        <v>0</v>
      </c>
      <c r="BZ78" s="191">
        <v>0</v>
      </c>
      <c r="CA78" s="191">
        <v>0</v>
      </c>
      <c r="CB78" s="191">
        <v>0</v>
      </c>
      <c r="CC78" s="191">
        <v>0</v>
      </c>
      <c r="CD78" s="191">
        <v>0</v>
      </c>
      <c r="CE78" s="191">
        <v>0</v>
      </c>
      <c r="CF78" s="191">
        <v>0</v>
      </c>
      <c r="CG78" s="191">
        <v>0</v>
      </c>
      <c r="CH78" s="192">
        <v>0</v>
      </c>
      <c r="CJ78" s="66"/>
    </row>
    <row r="79" spans="1:88" x14ac:dyDescent="0.25">
      <c r="A79" s="193"/>
      <c r="B79" s="51" t="s">
        <v>441</v>
      </c>
      <c r="C79" s="190" t="s">
        <v>377</v>
      </c>
      <c r="D79" s="191">
        <v>12.1</v>
      </c>
      <c r="E79" s="191">
        <v>23</v>
      </c>
      <c r="F79" s="191">
        <v>26.9</v>
      </c>
      <c r="G79" s="191">
        <v>27.7</v>
      </c>
      <c r="H79" s="191">
        <v>33.1</v>
      </c>
      <c r="I79" s="191">
        <v>38.5</v>
      </c>
      <c r="J79" s="191">
        <v>41.8</v>
      </c>
      <c r="K79" s="191">
        <v>49.7</v>
      </c>
      <c r="L79" s="191">
        <v>53</v>
      </c>
      <c r="M79" s="191">
        <v>55.8</v>
      </c>
      <c r="N79" s="191">
        <v>71</v>
      </c>
      <c r="O79" s="191">
        <v>74.3</v>
      </c>
      <c r="P79" s="191">
        <v>75.900000000000006</v>
      </c>
      <c r="Q79" s="191">
        <v>89.6</v>
      </c>
      <c r="R79" s="191">
        <v>91.7</v>
      </c>
      <c r="S79" s="191">
        <v>109.7</v>
      </c>
      <c r="T79" s="191">
        <v>116.8</v>
      </c>
      <c r="U79" s="191">
        <v>137.80000000000001</v>
      </c>
      <c r="V79" s="191">
        <v>138.69999999999999</v>
      </c>
      <c r="W79" s="191">
        <v>145.69999999999999</v>
      </c>
      <c r="X79" s="191">
        <v>152.5</v>
      </c>
      <c r="Y79" s="191">
        <v>158.9</v>
      </c>
      <c r="Z79" s="191">
        <v>0</v>
      </c>
      <c r="AA79" s="191">
        <v>0</v>
      </c>
      <c r="AB79" s="191">
        <v>0</v>
      </c>
      <c r="AC79" s="191">
        <v>0</v>
      </c>
      <c r="AD79" s="191">
        <v>0</v>
      </c>
      <c r="AE79" s="191">
        <v>0</v>
      </c>
      <c r="AF79" s="191">
        <v>0</v>
      </c>
      <c r="AG79" s="191">
        <v>0</v>
      </c>
      <c r="AH79" s="191">
        <v>0</v>
      </c>
      <c r="AI79" s="191">
        <v>0.06</v>
      </c>
      <c r="AJ79" s="191">
        <v>0.06</v>
      </c>
      <c r="AK79" s="191">
        <v>0.06</v>
      </c>
      <c r="AL79" s="191">
        <v>0.06</v>
      </c>
      <c r="AM79" s="191">
        <v>0.06</v>
      </c>
      <c r="AN79" s="191">
        <v>0.06</v>
      </c>
      <c r="AO79" s="191">
        <v>0.06</v>
      </c>
      <c r="AP79" s="191">
        <v>0.06</v>
      </c>
      <c r="AQ79" s="191">
        <v>0.06</v>
      </c>
      <c r="AR79" s="191">
        <v>0.06</v>
      </c>
      <c r="AS79" s="191">
        <v>0.06</v>
      </c>
      <c r="AT79" s="191">
        <v>0.01</v>
      </c>
      <c r="AU79" s="191">
        <v>0</v>
      </c>
      <c r="AV79" s="191">
        <v>2.4990000000020953</v>
      </c>
      <c r="AW79" s="191">
        <v>0</v>
      </c>
      <c r="AX79" s="191">
        <v>0</v>
      </c>
      <c r="AY79" s="191">
        <v>-6.8000008352109287E-5</v>
      </c>
      <c r="AZ79" s="191">
        <v>0</v>
      </c>
      <c r="BA79" s="191">
        <v>0.64500900000683026</v>
      </c>
      <c r="BB79" s="191">
        <v>8.6000000030500817E-2</v>
      </c>
      <c r="BC79" s="191">
        <v>0.93610000001639126</v>
      </c>
      <c r="BD79" s="191">
        <v>0.23865792713151279</v>
      </c>
      <c r="BE79" s="191">
        <v>0.17703000000000024</v>
      </c>
      <c r="BF79" s="191">
        <v>0.19800000000000006</v>
      </c>
      <c r="BG79" s="191">
        <v>0.15174200000000004</v>
      </c>
      <c r="BH79" s="191">
        <v>0</v>
      </c>
      <c r="BI79" s="191">
        <v>0</v>
      </c>
      <c r="BJ79" s="191">
        <v>-0.14862890000000004</v>
      </c>
      <c r="BK79" s="191">
        <v>0</v>
      </c>
      <c r="BL79" s="191">
        <v>0</v>
      </c>
      <c r="BM79" s="191">
        <v>0</v>
      </c>
      <c r="BN79" s="191">
        <v>0</v>
      </c>
      <c r="BO79" s="191">
        <v>0</v>
      </c>
      <c r="BP79" s="191">
        <v>0</v>
      </c>
      <c r="BQ79" s="191">
        <v>0</v>
      </c>
      <c r="BR79" s="191">
        <v>0</v>
      </c>
      <c r="BS79" s="191">
        <v>0</v>
      </c>
      <c r="BT79" s="191">
        <v>0</v>
      </c>
      <c r="BU79" s="191">
        <v>0</v>
      </c>
      <c r="BV79" s="191">
        <v>0</v>
      </c>
      <c r="BW79" s="191">
        <v>0</v>
      </c>
      <c r="BX79" s="191">
        <v>0</v>
      </c>
      <c r="BY79" s="191">
        <v>0</v>
      </c>
      <c r="BZ79" s="191">
        <v>0</v>
      </c>
      <c r="CA79" s="191">
        <v>0</v>
      </c>
      <c r="CB79" s="191">
        <v>0</v>
      </c>
      <c r="CC79" s="191">
        <v>0</v>
      </c>
      <c r="CD79" s="191">
        <v>0</v>
      </c>
      <c r="CE79" s="191">
        <v>0</v>
      </c>
      <c r="CF79" s="191">
        <v>0</v>
      </c>
      <c r="CG79" s="191">
        <v>0</v>
      </c>
      <c r="CH79" s="192">
        <v>0</v>
      </c>
      <c r="CJ79" s="66"/>
    </row>
    <row r="80" spans="1:88" s="123" customFormat="1" ht="26.25" customHeight="1" x14ac:dyDescent="0.3">
      <c r="A80" s="201"/>
      <c r="B80" s="123" t="s">
        <v>442</v>
      </c>
      <c r="C80" s="202"/>
      <c r="D80" s="203">
        <f t="shared" ref="D80:BO80" si="11">SUM(D$5:D$11,D$14:D$22,D$25:D$29,D$33:D$41,D$44:D$63,D$66:D$71,D72,D$75:D$79)</f>
        <v>471.3</v>
      </c>
      <c r="E80" s="203">
        <f t="shared" si="11"/>
        <v>597.79999999999995</v>
      </c>
      <c r="F80" s="203">
        <f t="shared" si="11"/>
        <v>610.49999999999989</v>
      </c>
      <c r="G80" s="203">
        <f t="shared" si="11"/>
        <v>642.1</v>
      </c>
      <c r="H80" s="203">
        <f t="shared" si="11"/>
        <v>775.19999999999993</v>
      </c>
      <c r="I80" s="203">
        <f t="shared" si="11"/>
        <v>816.70000000000016</v>
      </c>
      <c r="J80" s="203">
        <f t="shared" si="11"/>
        <v>839.2</v>
      </c>
      <c r="K80" s="203">
        <f t="shared" si="11"/>
        <v>942.30000000000007</v>
      </c>
      <c r="L80" s="203">
        <f t="shared" si="11"/>
        <v>980.8</v>
      </c>
      <c r="M80" s="203">
        <f t="shared" si="11"/>
        <v>1051.0999999999999</v>
      </c>
      <c r="N80" s="203">
        <f t="shared" si="11"/>
        <v>1287</v>
      </c>
      <c r="O80" s="203">
        <f t="shared" si="11"/>
        <v>1350.4</v>
      </c>
      <c r="P80" s="203">
        <f t="shared" si="11"/>
        <v>1389.8000000000002</v>
      </c>
      <c r="Q80" s="203">
        <f t="shared" si="11"/>
        <v>1553.0999999999997</v>
      </c>
      <c r="R80" s="203">
        <f t="shared" si="11"/>
        <v>1645.8000000000002</v>
      </c>
      <c r="S80" s="203">
        <f t="shared" si="11"/>
        <v>1890.6000000000001</v>
      </c>
      <c r="T80" s="203">
        <f t="shared" si="11"/>
        <v>1962.1000000000001</v>
      </c>
      <c r="U80" s="203">
        <f t="shared" si="11"/>
        <v>2322.4</v>
      </c>
      <c r="V80" s="203">
        <f t="shared" si="11"/>
        <v>2456.5</v>
      </c>
      <c r="W80" s="203">
        <f t="shared" si="11"/>
        <v>2789.5999999999995</v>
      </c>
      <c r="X80" s="203">
        <f t="shared" si="11"/>
        <v>3172.2</v>
      </c>
      <c r="Y80" s="203">
        <f t="shared" si="11"/>
        <v>3392.1</v>
      </c>
      <c r="Z80" s="203">
        <f t="shared" si="11"/>
        <v>3636.5000000000005</v>
      </c>
      <c r="AA80" s="203">
        <f t="shared" si="11"/>
        <v>4229.8</v>
      </c>
      <c r="AB80" s="203">
        <f t="shared" si="11"/>
        <v>4897.7</v>
      </c>
      <c r="AC80" s="203">
        <f t="shared" si="11"/>
        <v>5504.9989999999998</v>
      </c>
      <c r="AD80" s="203">
        <f t="shared" si="11"/>
        <v>6901.7269999999999</v>
      </c>
      <c r="AE80" s="203">
        <f t="shared" si="11"/>
        <v>9337.5789999999997</v>
      </c>
      <c r="AF80" s="203">
        <f t="shared" si="11"/>
        <v>11114.196</v>
      </c>
      <c r="AG80" s="203">
        <f t="shared" si="11"/>
        <v>13367.12</v>
      </c>
      <c r="AH80" s="203">
        <f t="shared" si="11"/>
        <v>15873</v>
      </c>
      <c r="AI80" s="203">
        <f t="shared" si="11"/>
        <v>18777.060000000001</v>
      </c>
      <c r="AJ80" s="203">
        <f t="shared" si="11"/>
        <v>22658.06</v>
      </c>
      <c r="AK80" s="203">
        <f t="shared" si="11"/>
        <v>27698.31</v>
      </c>
      <c r="AL80" s="203">
        <f t="shared" si="11"/>
        <v>31628.06</v>
      </c>
      <c r="AM80" s="203">
        <f t="shared" si="11"/>
        <v>35332.06</v>
      </c>
      <c r="AN80" s="203">
        <f t="shared" si="11"/>
        <v>38251.06</v>
      </c>
      <c r="AO80" s="203">
        <f t="shared" si="11"/>
        <v>41768.06</v>
      </c>
      <c r="AP80" s="203">
        <f t="shared" si="11"/>
        <v>44917.657999999996</v>
      </c>
      <c r="AQ80" s="203">
        <f t="shared" si="11"/>
        <v>46700.743999999992</v>
      </c>
      <c r="AR80" s="203">
        <f t="shared" si="11"/>
        <v>47317.750509999998</v>
      </c>
      <c r="AS80" s="203">
        <f t="shared" si="11"/>
        <v>50314.249480999992</v>
      </c>
      <c r="AT80" s="203">
        <f t="shared" si="11"/>
        <v>56478.799715685047</v>
      </c>
      <c r="AU80" s="203">
        <f t="shared" si="11"/>
        <v>66302.888468443314</v>
      </c>
      <c r="AV80" s="203">
        <f t="shared" si="11"/>
        <v>75257.45199999999</v>
      </c>
      <c r="AW80" s="203">
        <f t="shared" si="11"/>
        <v>82437.566000000006</v>
      </c>
      <c r="AX80" s="203">
        <f t="shared" si="11"/>
        <v>84862.667213999986</v>
      </c>
      <c r="AY80" s="203">
        <f t="shared" si="11"/>
        <v>88710.819153041331</v>
      </c>
      <c r="AZ80" s="203">
        <f t="shared" si="11"/>
        <v>92217.949756999995</v>
      </c>
      <c r="BA80" s="203">
        <f t="shared" si="11"/>
        <v>93347.393757000013</v>
      </c>
      <c r="BB80" s="203">
        <f t="shared" si="11"/>
        <v>95565.317560038413</v>
      </c>
      <c r="BC80" s="203">
        <f t="shared" si="11"/>
        <v>99048.585242467729</v>
      </c>
      <c r="BD80" s="203">
        <f t="shared" si="11"/>
        <v>101373.84078511488</v>
      </c>
      <c r="BE80" s="203">
        <f t="shared" si="11"/>
        <v>106706.85189487554</v>
      </c>
      <c r="BF80" s="203">
        <f t="shared" si="11"/>
        <v>110302.29898003751</v>
      </c>
      <c r="BG80" s="203">
        <f t="shared" si="11"/>
        <v>105790.62308501704</v>
      </c>
      <c r="BH80" s="203">
        <f t="shared" si="11"/>
        <v>111092.55313748043</v>
      </c>
      <c r="BI80" s="203">
        <f t="shared" si="11"/>
        <v>115781.15564274366</v>
      </c>
      <c r="BJ80" s="203">
        <f t="shared" si="11"/>
        <v>119207.17254344036</v>
      </c>
      <c r="BK80" s="203">
        <f t="shared" si="11"/>
        <v>126242.20586285737</v>
      </c>
      <c r="BL80" s="203">
        <f t="shared" si="11"/>
        <v>135757.16542445365</v>
      </c>
      <c r="BM80" s="203">
        <f t="shared" si="11"/>
        <v>148097.93069052219</v>
      </c>
      <c r="BN80" s="203">
        <f t="shared" si="11"/>
        <v>153463.6531698035</v>
      </c>
      <c r="BO80" s="203">
        <f t="shared" si="11"/>
        <v>159050.32287856637</v>
      </c>
      <c r="BP80" s="203">
        <f t="shared" ref="BP80:CG80" si="12">SUM(BP$5:BP$11,BP$14:BP$22,BP$25:BP$29,BP$33:BP$41,BP$44:BP$63,BP$66:BP$71,BP72,BP$75:BP$79)</f>
        <v>166645.02093256198</v>
      </c>
      <c r="BQ80" s="203">
        <f t="shared" si="12"/>
        <v>164236.66498876672</v>
      </c>
      <c r="BR80" s="203">
        <f t="shared" si="12"/>
        <v>168380.08252187507</v>
      </c>
      <c r="BS80" s="203">
        <f t="shared" si="12"/>
        <v>171893.03779992109</v>
      </c>
      <c r="BT80" s="203">
        <f t="shared" si="12"/>
        <v>173926.16310979013</v>
      </c>
      <c r="BU80" s="203">
        <f t="shared" si="12"/>
        <v>178148.62801483768</v>
      </c>
      <c r="BV80" s="203">
        <f t="shared" si="12"/>
        <v>183849.13384796606</v>
      </c>
      <c r="BW80" s="203">
        <f t="shared" si="12"/>
        <v>192567.84100976799</v>
      </c>
      <c r="BX80" s="203">
        <f t="shared" si="12"/>
        <v>213243.15988594556</v>
      </c>
      <c r="BY80" s="203">
        <f t="shared" si="12"/>
        <v>217562.12975880763</v>
      </c>
      <c r="BZ80" s="203">
        <f t="shared" si="12"/>
        <v>233139.64730844015</v>
      </c>
      <c r="CA80" s="203">
        <f t="shared" si="12"/>
        <v>267872.04356232006</v>
      </c>
      <c r="CB80" s="203">
        <f t="shared" si="12"/>
        <v>289298.94894237787</v>
      </c>
      <c r="CC80" s="203">
        <f>SUM(CC$5:CC$11,CC$14:CC$22,CC$25:CC$29,CC$33:CC$41,CC$44:CC$63,CC$66:CC$71,CC72,CC$75:CC$79)</f>
        <v>309057.77263976069</v>
      </c>
      <c r="CD80" s="203">
        <f t="shared" si="12"/>
        <v>328980.69180598919</v>
      </c>
      <c r="CE80" s="203">
        <f t="shared" si="12"/>
        <v>338822.76098778279</v>
      </c>
      <c r="CF80" s="203">
        <f t="shared" si="12"/>
        <v>349205.2886244703</v>
      </c>
      <c r="CG80" s="55">
        <f t="shared" si="12"/>
        <v>364840.06227582035</v>
      </c>
      <c r="CH80" s="56">
        <f>SUM(CH$5:CH$11,CH$14:CH$22,CH$25:CH$29,CH$33:CH$41,CH$44:CH$63,CH$66:CH$71,CH72,CH$75:CH$79)</f>
        <v>381317.74016577587</v>
      </c>
      <c r="CI80" s="204"/>
      <c r="CJ80" s="66"/>
    </row>
    <row r="81" spans="1:90" ht="26.25" customHeight="1" x14ac:dyDescent="0.25">
      <c r="A81" s="193"/>
      <c r="B81" s="10" t="s">
        <v>443</v>
      </c>
      <c r="D81" s="205">
        <f t="shared" ref="D81:BO81" si="13">SUMIF($C$5:$C$79,"(C)",D$5:D$79)</f>
        <v>250.8</v>
      </c>
      <c r="E81" s="205">
        <f t="shared" si="13"/>
        <v>354.9</v>
      </c>
      <c r="F81" s="205">
        <f t="shared" si="13"/>
        <v>355.9</v>
      </c>
      <c r="G81" s="205">
        <f t="shared" si="13"/>
        <v>377.3</v>
      </c>
      <c r="H81" s="205">
        <f t="shared" si="13"/>
        <v>449.5</v>
      </c>
      <c r="I81" s="205">
        <f t="shared" si="13"/>
        <v>471.7</v>
      </c>
      <c r="J81" s="205">
        <f t="shared" si="13"/>
        <v>480.3</v>
      </c>
      <c r="K81" s="205">
        <f t="shared" si="13"/>
        <v>583.5</v>
      </c>
      <c r="L81" s="205">
        <f t="shared" si="13"/>
        <v>603.69999999999993</v>
      </c>
      <c r="M81" s="205">
        <f t="shared" si="13"/>
        <v>662.69999999999993</v>
      </c>
      <c r="N81" s="205">
        <f t="shared" si="13"/>
        <v>857.8</v>
      </c>
      <c r="O81" s="205">
        <f t="shared" si="13"/>
        <v>891</v>
      </c>
      <c r="P81" s="205">
        <f t="shared" si="13"/>
        <v>907.6</v>
      </c>
      <c r="Q81" s="205">
        <f t="shared" si="13"/>
        <v>1054.8</v>
      </c>
      <c r="R81" s="205">
        <f t="shared" si="13"/>
        <v>1117.0999999999999</v>
      </c>
      <c r="S81" s="205">
        <f t="shared" si="13"/>
        <v>1313.7999999999997</v>
      </c>
      <c r="T81" s="205">
        <f t="shared" si="13"/>
        <v>1368.5</v>
      </c>
      <c r="U81" s="205">
        <f t="shared" si="13"/>
        <v>1671.5</v>
      </c>
      <c r="V81" s="205">
        <f t="shared" si="13"/>
        <v>1752.6999999999998</v>
      </c>
      <c r="W81" s="205">
        <f t="shared" si="13"/>
        <v>1977.2</v>
      </c>
      <c r="X81" s="205">
        <f t="shared" si="13"/>
        <v>2169</v>
      </c>
      <c r="Y81" s="205">
        <f t="shared" si="13"/>
        <v>2298.7000000000003</v>
      </c>
      <c r="Z81" s="205">
        <f t="shared" si="13"/>
        <v>2521.6</v>
      </c>
      <c r="AA81" s="205">
        <f t="shared" si="13"/>
        <v>2950.6</v>
      </c>
      <c r="AB81" s="205">
        <f t="shared" si="13"/>
        <v>3340.2999999999997</v>
      </c>
      <c r="AC81" s="205">
        <f t="shared" si="13"/>
        <v>3852.5990000000002</v>
      </c>
      <c r="AD81" s="205">
        <f t="shared" si="13"/>
        <v>4918.3270000000002</v>
      </c>
      <c r="AE81" s="205">
        <f t="shared" si="13"/>
        <v>6583.9790000000003</v>
      </c>
      <c r="AF81" s="205">
        <f t="shared" si="13"/>
        <v>7801.2960000000003</v>
      </c>
      <c r="AG81" s="205">
        <f t="shared" si="13"/>
        <v>9082.32</v>
      </c>
      <c r="AH81" s="205">
        <f t="shared" si="13"/>
        <v>10460</v>
      </c>
      <c r="AI81" s="205">
        <f t="shared" si="13"/>
        <v>11937</v>
      </c>
      <c r="AJ81" s="205">
        <f t="shared" si="13"/>
        <v>14529</v>
      </c>
      <c r="AK81" s="205">
        <f t="shared" si="13"/>
        <v>16863</v>
      </c>
      <c r="AL81" s="205">
        <f t="shared" si="13"/>
        <v>18210</v>
      </c>
      <c r="AM81" s="205">
        <f t="shared" si="13"/>
        <v>19798</v>
      </c>
      <c r="AN81" s="205">
        <f t="shared" si="13"/>
        <v>20863</v>
      </c>
      <c r="AO81" s="205">
        <f t="shared" si="13"/>
        <v>22448</v>
      </c>
      <c r="AP81" s="205">
        <f t="shared" si="13"/>
        <v>24257.598000000002</v>
      </c>
      <c r="AQ81" s="205">
        <f t="shared" si="13"/>
        <v>25406.486000000001</v>
      </c>
      <c r="AR81" s="205">
        <f t="shared" si="13"/>
        <v>26034.205999999998</v>
      </c>
      <c r="AS81" s="205">
        <f t="shared" si="13"/>
        <v>27702.068000000003</v>
      </c>
      <c r="AT81" s="205">
        <f t="shared" si="13"/>
        <v>30508.146000000001</v>
      </c>
      <c r="AU81" s="205">
        <f t="shared" si="13"/>
        <v>35252.114000000001</v>
      </c>
      <c r="AV81" s="205">
        <f t="shared" si="13"/>
        <v>37320.296999999999</v>
      </c>
      <c r="AW81" s="205">
        <f t="shared" si="13"/>
        <v>39538.795000000006</v>
      </c>
      <c r="AX81" s="205">
        <f t="shared" si="13"/>
        <v>39824.572</v>
      </c>
      <c r="AY81" s="205">
        <f t="shared" si="13"/>
        <v>40701.778000000006</v>
      </c>
      <c r="AZ81" s="205">
        <f t="shared" si="13"/>
        <v>42158.667000000001</v>
      </c>
      <c r="BA81" s="205">
        <f t="shared" si="13"/>
        <v>43119.707999999999</v>
      </c>
      <c r="BB81" s="205">
        <f t="shared" si="13"/>
        <v>45018.209000000003</v>
      </c>
      <c r="BC81" s="205">
        <f t="shared" si="13"/>
        <v>46884.317999999999</v>
      </c>
      <c r="BD81" s="205">
        <f t="shared" si="13"/>
        <v>47796.771000000001</v>
      </c>
      <c r="BE81" s="205">
        <f t="shared" si="13"/>
        <v>51093.595998929333</v>
      </c>
      <c r="BF81" s="205">
        <f t="shared" si="13"/>
        <v>53686.5287096147</v>
      </c>
      <c r="BG81" s="205">
        <f t="shared" si="13"/>
        <v>56079.337540435692</v>
      </c>
      <c r="BH81" s="205">
        <f t="shared" si="13"/>
        <v>58408.538999999997</v>
      </c>
      <c r="BI81" s="205">
        <f t="shared" si="13"/>
        <v>60914.807692682669</v>
      </c>
      <c r="BJ81" s="205">
        <f t="shared" si="13"/>
        <v>63129.216045855108</v>
      </c>
      <c r="BK81" s="205">
        <f t="shared" si="13"/>
        <v>67411.978362963171</v>
      </c>
      <c r="BL81" s="205">
        <f t="shared" si="13"/>
        <v>72671.184816889407</v>
      </c>
      <c r="BM81" s="205">
        <f t="shared" si="13"/>
        <v>77814.820358342375</v>
      </c>
      <c r="BN81" s="205">
        <f t="shared" si="13"/>
        <v>80345.367492594727</v>
      </c>
      <c r="BO81" s="205">
        <f t="shared" si="13"/>
        <v>84501.883808506493</v>
      </c>
      <c r="BP81" s="205">
        <f t="shared" ref="BP81:CG81" si="14">SUMIF($C$5:$C$79,"(C)",BP$5:BP$79)</f>
        <v>89391.276039061704</v>
      </c>
      <c r="BQ81" s="205">
        <f t="shared" si="14"/>
        <v>91660.368819799987</v>
      </c>
      <c r="BR81" s="205">
        <f t="shared" si="14"/>
        <v>94520.993083800029</v>
      </c>
      <c r="BS81" s="205">
        <f t="shared" si="14"/>
        <v>97594.637879079994</v>
      </c>
      <c r="BT81" s="205">
        <f t="shared" si="14"/>
        <v>99861.345809219929</v>
      </c>
      <c r="BU81" s="205">
        <f t="shared" si="14"/>
        <v>102005.63289946769</v>
      </c>
      <c r="BV81" s="205">
        <f t="shared" si="14"/>
        <v>104773.46798265999</v>
      </c>
      <c r="BW81" s="205">
        <f t="shared" si="14"/>
        <v>106881.29990970909</v>
      </c>
      <c r="BX81" s="205">
        <f t="shared" si="14"/>
        <v>110626.03589934997</v>
      </c>
      <c r="BY81" s="205">
        <f t="shared" si="14"/>
        <v>112728.33645084</v>
      </c>
      <c r="BZ81" s="205">
        <f t="shared" si="14"/>
        <v>118577.19460304997</v>
      </c>
      <c r="CA81" s="205">
        <f t="shared" si="14"/>
        <v>132715.80076040994</v>
      </c>
      <c r="CB81" s="205">
        <f t="shared" si="14"/>
        <v>145764.57055832996</v>
      </c>
      <c r="CC81" s="205">
        <f t="shared" si="14"/>
        <v>155265.51756382929</v>
      </c>
      <c r="CD81" s="205">
        <f t="shared" si="14"/>
        <v>163701.40076856798</v>
      </c>
      <c r="CE81" s="205">
        <f t="shared" si="14"/>
        <v>168578.03717155571</v>
      </c>
      <c r="CF81" s="205">
        <f t="shared" si="14"/>
        <v>173622.39633534846</v>
      </c>
      <c r="CG81" s="205">
        <f t="shared" si="14"/>
        <v>181817.07961997358</v>
      </c>
      <c r="CH81" s="206">
        <f>SUMIF($C$5:$C$79,"(C)",CH$5:CH$79)</f>
        <v>190461.93607111988</v>
      </c>
      <c r="CL81" s="207"/>
    </row>
    <row r="82" spans="1:90" x14ac:dyDescent="0.25">
      <c r="A82" s="193"/>
      <c r="B82" s="10" t="s">
        <v>444</v>
      </c>
      <c r="D82" s="205">
        <f t="shared" ref="D82:BO82" si="15">SUMIF($C$5:$C$79,"(IR)",D$5:D$79)</f>
        <v>62.5</v>
      </c>
      <c r="E82" s="205">
        <f t="shared" si="15"/>
        <v>75.2</v>
      </c>
      <c r="F82" s="205">
        <f t="shared" si="15"/>
        <v>84.5</v>
      </c>
      <c r="G82" s="205">
        <f t="shared" si="15"/>
        <v>94.6</v>
      </c>
      <c r="H82" s="205">
        <f t="shared" si="15"/>
        <v>118.6</v>
      </c>
      <c r="I82" s="205">
        <f t="shared" si="15"/>
        <v>120.3</v>
      </c>
      <c r="J82" s="205">
        <f t="shared" si="15"/>
        <v>125.4</v>
      </c>
      <c r="K82" s="205">
        <f t="shared" si="15"/>
        <v>114.1</v>
      </c>
      <c r="L82" s="205">
        <f t="shared" si="15"/>
        <v>121.3</v>
      </c>
      <c r="M82" s="205">
        <f t="shared" si="15"/>
        <v>119.6</v>
      </c>
      <c r="N82" s="205">
        <f t="shared" si="15"/>
        <v>131.80000000000001</v>
      </c>
      <c r="O82" s="205">
        <f t="shared" si="15"/>
        <v>158.5</v>
      </c>
      <c r="P82" s="205">
        <f t="shared" si="15"/>
        <v>179.5</v>
      </c>
      <c r="Q82" s="205">
        <f t="shared" si="15"/>
        <v>171.1</v>
      </c>
      <c r="R82" s="205">
        <f t="shared" si="15"/>
        <v>199.8</v>
      </c>
      <c r="S82" s="205">
        <f t="shared" si="15"/>
        <v>217.4</v>
      </c>
      <c r="T82" s="205">
        <f t="shared" si="15"/>
        <v>223.3</v>
      </c>
      <c r="U82" s="205">
        <f t="shared" si="15"/>
        <v>245.9</v>
      </c>
      <c r="V82" s="205">
        <f t="shared" si="15"/>
        <v>297.5</v>
      </c>
      <c r="W82" s="205">
        <f t="shared" si="15"/>
        <v>385.7</v>
      </c>
      <c r="X82" s="205">
        <f t="shared" si="15"/>
        <v>428.9</v>
      </c>
      <c r="Y82" s="205">
        <f t="shared" si="15"/>
        <v>470.7</v>
      </c>
      <c r="Z82" s="205">
        <f t="shared" si="15"/>
        <v>563.79999999999995</v>
      </c>
      <c r="AA82" s="205">
        <f t="shared" si="15"/>
        <v>686.1</v>
      </c>
      <c r="AB82" s="205">
        <f t="shared" si="15"/>
        <v>845.3</v>
      </c>
      <c r="AC82" s="205">
        <f t="shared" si="15"/>
        <v>974.30000000000007</v>
      </c>
      <c r="AD82" s="205">
        <f t="shared" si="15"/>
        <v>1208.2</v>
      </c>
      <c r="AE82" s="205">
        <f t="shared" si="15"/>
        <v>1651.1</v>
      </c>
      <c r="AF82" s="205">
        <f t="shared" si="15"/>
        <v>2081.9</v>
      </c>
      <c r="AG82" s="205">
        <f t="shared" si="15"/>
        <v>2509.3000000000002</v>
      </c>
      <c r="AH82" s="205">
        <f t="shared" si="15"/>
        <v>2692</v>
      </c>
      <c r="AI82" s="205">
        <f t="shared" si="15"/>
        <v>2940</v>
      </c>
      <c r="AJ82" s="205">
        <f t="shared" si="15"/>
        <v>3830</v>
      </c>
      <c r="AK82" s="205">
        <f t="shared" si="15"/>
        <v>5857.25</v>
      </c>
      <c r="AL82" s="205">
        <f t="shared" si="15"/>
        <v>7917</v>
      </c>
      <c r="AM82" s="205">
        <f t="shared" si="15"/>
        <v>9449</v>
      </c>
      <c r="AN82" s="205">
        <f t="shared" si="15"/>
        <v>10783</v>
      </c>
      <c r="AO82" s="205">
        <f t="shared" si="15"/>
        <v>12232</v>
      </c>
      <c r="AP82" s="205">
        <f t="shared" si="15"/>
        <v>13176</v>
      </c>
      <c r="AQ82" s="205">
        <f t="shared" si="15"/>
        <v>13401.69</v>
      </c>
      <c r="AR82" s="205">
        <f t="shared" si="15"/>
        <v>13251.99351</v>
      </c>
      <c r="AS82" s="205">
        <f t="shared" si="15"/>
        <v>14200.272480999998</v>
      </c>
      <c r="AT82" s="205">
        <f t="shared" si="15"/>
        <v>16797.837000000003</v>
      </c>
      <c r="AU82" s="205">
        <f t="shared" si="15"/>
        <v>20295.427899511735</v>
      </c>
      <c r="AV82" s="205">
        <f t="shared" si="15"/>
        <v>25526.476000000002</v>
      </c>
      <c r="AW82" s="205">
        <f t="shared" si="15"/>
        <v>28829.948</v>
      </c>
      <c r="AX82" s="205">
        <f t="shared" si="15"/>
        <v>30339.205213999998</v>
      </c>
      <c r="AY82" s="205">
        <f t="shared" si="15"/>
        <v>31886.693626000004</v>
      </c>
      <c r="AZ82" s="205">
        <f t="shared" si="15"/>
        <v>32437.416757000003</v>
      </c>
      <c r="BA82" s="205">
        <f t="shared" si="15"/>
        <v>31640.413747999999</v>
      </c>
      <c r="BB82" s="205">
        <f t="shared" si="15"/>
        <v>31212.963835000002</v>
      </c>
      <c r="BC82" s="205">
        <f t="shared" si="15"/>
        <v>30726.584142467687</v>
      </c>
      <c r="BD82" s="205">
        <f t="shared" si="15"/>
        <v>29666.571453818167</v>
      </c>
      <c r="BE82" s="205">
        <f t="shared" si="15"/>
        <v>30918.086668030108</v>
      </c>
      <c r="BF82" s="205">
        <f t="shared" si="15"/>
        <v>32295.353709467578</v>
      </c>
      <c r="BG82" s="205">
        <f t="shared" si="15"/>
        <v>33353.048856553258</v>
      </c>
      <c r="BH82" s="205">
        <f t="shared" si="15"/>
        <v>35028.023048480412</v>
      </c>
      <c r="BI82" s="205">
        <f t="shared" si="15"/>
        <v>35716.781529642009</v>
      </c>
      <c r="BJ82" s="205">
        <f t="shared" si="15"/>
        <v>37172.236532855473</v>
      </c>
      <c r="BK82" s="205">
        <f t="shared" si="15"/>
        <v>38696.081911583096</v>
      </c>
      <c r="BL82" s="205">
        <f t="shared" si="15"/>
        <v>40966.842600689997</v>
      </c>
      <c r="BM82" s="205">
        <f t="shared" si="15"/>
        <v>46695.822820729991</v>
      </c>
      <c r="BN82" s="205">
        <f t="shared" si="15"/>
        <v>48764.863047781706</v>
      </c>
      <c r="BO82" s="205">
        <f t="shared" si="15"/>
        <v>49940.019439679818</v>
      </c>
      <c r="BP82" s="205">
        <f t="shared" ref="BP82:CH82" si="16">SUMIF($C$5:$C$79,"(IR)",BP$5:BP$79)</f>
        <v>51405.957286050005</v>
      </c>
      <c r="BQ82" s="205">
        <f t="shared" si="16"/>
        <v>46170.925824626167</v>
      </c>
      <c r="BR82" s="205">
        <f t="shared" si="16"/>
        <v>45839.951658789993</v>
      </c>
      <c r="BS82" s="205">
        <f t="shared" si="16"/>
        <v>45405.969913280001</v>
      </c>
      <c r="BT82" s="205">
        <f t="shared" si="16"/>
        <v>44931.091629030016</v>
      </c>
      <c r="BU82" s="205">
        <f t="shared" si="16"/>
        <v>45555.013518459993</v>
      </c>
      <c r="BV82" s="205">
        <f t="shared" si="16"/>
        <v>47776.703047328403</v>
      </c>
      <c r="BW82" s="205">
        <f t="shared" si="16"/>
        <v>53333.798484220162</v>
      </c>
      <c r="BX82" s="205">
        <f t="shared" si="16"/>
        <v>71329.397789125578</v>
      </c>
      <c r="BY82" s="205">
        <f t="shared" si="16"/>
        <v>71421.794457927637</v>
      </c>
      <c r="BZ82" s="205">
        <f t="shared" si="16"/>
        <v>72230.005937932277</v>
      </c>
      <c r="CA82" s="205">
        <f t="shared" si="16"/>
        <v>82614.806354280139</v>
      </c>
      <c r="CB82" s="205">
        <f t="shared" si="16"/>
        <v>95972.608308357885</v>
      </c>
      <c r="CC82" s="205">
        <f t="shared" si="16"/>
        <v>100271.33629980625</v>
      </c>
      <c r="CD82" s="205">
        <f t="shared" si="16"/>
        <v>106330.36144608863</v>
      </c>
      <c r="CE82" s="205">
        <f t="shared" si="16"/>
        <v>107265.15948347424</v>
      </c>
      <c r="CF82" s="205">
        <f t="shared" si="16"/>
        <v>108784.34137001094</v>
      </c>
      <c r="CG82" s="205">
        <f t="shared" si="16"/>
        <v>112033.73914480992</v>
      </c>
      <c r="CH82" s="206">
        <f t="shared" si="16"/>
        <v>115235.28980580822</v>
      </c>
    </row>
    <row r="83" spans="1:90" x14ac:dyDescent="0.25">
      <c r="A83" s="193"/>
      <c r="B83" s="10" t="s">
        <v>445</v>
      </c>
      <c r="D83" s="205">
        <f t="shared" ref="D83:BO83" si="17">SUMIF($C$5:$C$79,"(NC / NIR)",D$5:D$79)</f>
        <v>158</v>
      </c>
      <c r="E83" s="205">
        <f t="shared" si="17"/>
        <v>167.7</v>
      </c>
      <c r="F83" s="205">
        <f t="shared" si="17"/>
        <v>170.1</v>
      </c>
      <c r="G83" s="205">
        <f t="shared" si="17"/>
        <v>170.2</v>
      </c>
      <c r="H83" s="205">
        <f t="shared" si="17"/>
        <v>207.1</v>
      </c>
      <c r="I83" s="205">
        <f t="shared" si="17"/>
        <v>224.7</v>
      </c>
      <c r="J83" s="205">
        <f t="shared" si="17"/>
        <v>233.5</v>
      </c>
      <c r="K83" s="205">
        <f t="shared" si="17"/>
        <v>244.7</v>
      </c>
      <c r="L83" s="205">
        <f t="shared" si="17"/>
        <v>255.8</v>
      </c>
      <c r="M83" s="205">
        <f t="shared" si="17"/>
        <v>268.8</v>
      </c>
      <c r="N83" s="205">
        <f t="shared" si="17"/>
        <v>297.39999999999998</v>
      </c>
      <c r="O83" s="205">
        <f t="shared" si="17"/>
        <v>300.90000000000003</v>
      </c>
      <c r="P83" s="205">
        <f t="shared" si="17"/>
        <v>302.70000000000005</v>
      </c>
      <c r="Q83" s="205">
        <f t="shared" si="17"/>
        <v>327.2</v>
      </c>
      <c r="R83" s="205">
        <f t="shared" si="17"/>
        <v>328.90000000000003</v>
      </c>
      <c r="S83" s="205">
        <f t="shared" si="17"/>
        <v>359.40000000000003</v>
      </c>
      <c r="T83" s="205">
        <f t="shared" si="17"/>
        <v>370.3</v>
      </c>
      <c r="U83" s="205">
        <f t="shared" si="17"/>
        <v>405.00000000000006</v>
      </c>
      <c r="V83" s="205">
        <f t="shared" si="17"/>
        <v>406.3</v>
      </c>
      <c r="W83" s="205">
        <f t="shared" si="17"/>
        <v>426.7</v>
      </c>
      <c r="X83" s="205">
        <f t="shared" si="17"/>
        <v>574.29999999999995</v>
      </c>
      <c r="Y83" s="205">
        <f t="shared" si="17"/>
        <v>622.69999999999993</v>
      </c>
      <c r="Z83" s="205">
        <f t="shared" si="17"/>
        <v>551.09999999999991</v>
      </c>
      <c r="AA83" s="205">
        <f t="shared" si="17"/>
        <v>593.09999999999991</v>
      </c>
      <c r="AB83" s="205">
        <f t="shared" si="17"/>
        <v>712.09999999999991</v>
      </c>
      <c r="AC83" s="205">
        <f t="shared" si="17"/>
        <v>678.1</v>
      </c>
      <c r="AD83" s="205">
        <f t="shared" si="17"/>
        <v>775.19999999999993</v>
      </c>
      <c r="AE83" s="205">
        <f t="shared" si="17"/>
        <v>1102.5</v>
      </c>
      <c r="AF83" s="205">
        <f t="shared" si="17"/>
        <v>1231</v>
      </c>
      <c r="AG83" s="205">
        <f t="shared" si="17"/>
        <v>1775.5</v>
      </c>
      <c r="AH83" s="205">
        <f t="shared" si="17"/>
        <v>2721</v>
      </c>
      <c r="AI83" s="205">
        <f t="shared" si="17"/>
        <v>3900.06</v>
      </c>
      <c r="AJ83" s="205">
        <f t="shared" si="17"/>
        <v>4299.0600000000004</v>
      </c>
      <c r="AK83" s="205">
        <f t="shared" si="17"/>
        <v>4978.0600000000004</v>
      </c>
      <c r="AL83" s="205">
        <f t="shared" si="17"/>
        <v>5501.06</v>
      </c>
      <c r="AM83" s="205">
        <f t="shared" si="17"/>
        <v>6085.06</v>
      </c>
      <c r="AN83" s="205">
        <f t="shared" si="17"/>
        <v>6605.06</v>
      </c>
      <c r="AO83" s="205">
        <f t="shared" si="17"/>
        <v>7088.06</v>
      </c>
      <c r="AP83" s="205">
        <f t="shared" si="17"/>
        <v>7484.06</v>
      </c>
      <c r="AQ83" s="205">
        <f t="shared" si="17"/>
        <v>7892.5680000000002</v>
      </c>
      <c r="AR83" s="205">
        <f t="shared" si="17"/>
        <v>8031.5510000000013</v>
      </c>
      <c r="AS83" s="205">
        <f t="shared" si="17"/>
        <v>8411.9089999999997</v>
      </c>
      <c r="AT83" s="205">
        <f t="shared" si="17"/>
        <v>9172.8167156850413</v>
      </c>
      <c r="AU83" s="205">
        <f t="shared" si="17"/>
        <v>10755.346568931576</v>
      </c>
      <c r="AV83" s="205">
        <f t="shared" si="17"/>
        <v>12410.679000000002</v>
      </c>
      <c r="AW83" s="205">
        <f t="shared" si="17"/>
        <v>14068.823</v>
      </c>
      <c r="AX83" s="205">
        <f t="shared" si="17"/>
        <v>14698.89</v>
      </c>
      <c r="AY83" s="205">
        <f t="shared" si="17"/>
        <v>16122.347527041316</v>
      </c>
      <c r="AZ83" s="205">
        <f t="shared" si="17"/>
        <v>17621.866000000002</v>
      </c>
      <c r="BA83" s="205">
        <f t="shared" si="17"/>
        <v>18587.272009000004</v>
      </c>
      <c r="BB83" s="205">
        <f t="shared" si="17"/>
        <v>19334.144725038434</v>
      </c>
      <c r="BC83" s="205">
        <f t="shared" si="17"/>
        <v>21437.683100000017</v>
      </c>
      <c r="BD83" s="205">
        <f t="shared" si="17"/>
        <v>23910.498331296749</v>
      </c>
      <c r="BE83" s="205">
        <f t="shared" si="17"/>
        <v>24695.169227916085</v>
      </c>
      <c r="BF83" s="205">
        <f t="shared" si="17"/>
        <v>24320.416560955215</v>
      </c>
      <c r="BG83" s="205">
        <f t="shared" si="17"/>
        <v>16358.236688028088</v>
      </c>
      <c r="BH83" s="205">
        <f t="shared" si="17"/>
        <v>17655.991088999999</v>
      </c>
      <c r="BI83" s="205">
        <f t="shared" si="17"/>
        <v>19149.566420419</v>
      </c>
      <c r="BJ83" s="205">
        <f t="shared" si="17"/>
        <v>18905.719964729797</v>
      </c>
      <c r="BK83" s="205">
        <f t="shared" si="17"/>
        <v>20134.145588311134</v>
      </c>
      <c r="BL83" s="205">
        <f t="shared" si="17"/>
        <v>22119.138006874229</v>
      </c>
      <c r="BM83" s="205">
        <f t="shared" si="17"/>
        <v>23587.287511449777</v>
      </c>
      <c r="BN83" s="205">
        <f t="shared" si="17"/>
        <v>24353.422629427092</v>
      </c>
      <c r="BO83" s="205">
        <f t="shared" si="17"/>
        <v>24608.419630379987</v>
      </c>
      <c r="BP83" s="205">
        <f t="shared" ref="BP83:CH83" si="18">SUMIF($C$5:$C$79,"(NC / NIR)",BP$5:BP$79)</f>
        <v>25847.787607450235</v>
      </c>
      <c r="BQ83" s="205">
        <f t="shared" si="18"/>
        <v>26405.370344340587</v>
      </c>
      <c r="BR83" s="205">
        <f t="shared" si="18"/>
        <v>28019.137779285047</v>
      </c>
      <c r="BS83" s="205">
        <f t="shared" si="18"/>
        <v>28892.430007561117</v>
      </c>
      <c r="BT83" s="205">
        <f t="shared" si="18"/>
        <v>29133.72567154016</v>
      </c>
      <c r="BU83" s="205">
        <f t="shared" si="18"/>
        <v>30587.981596910013</v>
      </c>
      <c r="BV83" s="205">
        <f t="shared" si="18"/>
        <v>31298.962817977656</v>
      </c>
      <c r="BW83" s="205">
        <f t="shared" si="18"/>
        <v>32352.742615838739</v>
      </c>
      <c r="BX83" s="205">
        <f t="shared" si="18"/>
        <v>31287.726197470005</v>
      </c>
      <c r="BY83" s="205">
        <f t="shared" si="18"/>
        <v>33411.998850039992</v>
      </c>
      <c r="BZ83" s="205">
        <f t="shared" si="18"/>
        <v>42332.446767457899</v>
      </c>
      <c r="CA83" s="205">
        <f t="shared" si="18"/>
        <v>52541.436447630003</v>
      </c>
      <c r="CB83" s="205">
        <f t="shared" si="18"/>
        <v>47561.770075689994</v>
      </c>
      <c r="CC83" s="205">
        <f t="shared" si="18"/>
        <v>53520.918776125203</v>
      </c>
      <c r="CD83" s="205">
        <f t="shared" si="18"/>
        <v>58948.929591332591</v>
      </c>
      <c r="CE83" s="205">
        <f t="shared" si="18"/>
        <v>62979.564332752823</v>
      </c>
      <c r="CF83" s="205">
        <f t="shared" si="18"/>
        <v>66798.55091911096</v>
      </c>
      <c r="CG83" s="205">
        <f t="shared" si="18"/>
        <v>70989.243511036882</v>
      </c>
      <c r="CH83" s="206">
        <f t="shared" si="18"/>
        <v>75620.514288847859</v>
      </c>
    </row>
    <row r="84" spans="1:90" ht="15.6" thickBot="1" x14ac:dyDescent="0.3">
      <c r="A84" s="193"/>
      <c r="B84" s="137"/>
      <c r="C84" s="208"/>
      <c r="D84" s="156"/>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H84" s="156"/>
      <c r="AI84" s="156"/>
      <c r="AJ84" s="156"/>
      <c r="AK84" s="156"/>
      <c r="AL84" s="156"/>
      <c r="AM84" s="156"/>
      <c r="AN84" s="156"/>
      <c r="AO84" s="156"/>
      <c r="AP84" s="156"/>
      <c r="AQ84" s="156"/>
      <c r="AR84" s="156"/>
      <c r="AS84" s="156"/>
      <c r="AT84" s="156"/>
      <c r="AU84" s="156"/>
      <c r="AV84" s="156"/>
      <c r="AW84" s="156"/>
      <c r="AX84" s="156"/>
      <c r="AY84" s="156"/>
      <c r="AZ84" s="156"/>
      <c r="BA84" s="156"/>
      <c r="BB84" s="156"/>
      <c r="BC84" s="156"/>
      <c r="BD84" s="156"/>
      <c r="BE84" s="156"/>
      <c r="BF84" s="156"/>
      <c r="BG84" s="156"/>
      <c r="BH84" s="156"/>
      <c r="BI84" s="156"/>
      <c r="BJ84" s="156"/>
      <c r="BK84" s="156"/>
      <c r="BL84" s="156"/>
      <c r="BM84" s="156"/>
      <c r="BN84" s="156"/>
      <c r="BO84" s="156"/>
      <c r="BP84" s="156"/>
      <c r="BQ84" s="156"/>
      <c r="BR84" s="156"/>
      <c r="BS84" s="209"/>
      <c r="BT84" s="209"/>
      <c r="BU84" s="156"/>
      <c r="BV84" s="156"/>
      <c r="BW84" s="156"/>
      <c r="BX84" s="156"/>
      <c r="BY84" s="156"/>
      <c r="BZ84" s="156"/>
      <c r="CA84" s="156"/>
      <c r="CB84" s="156"/>
      <c r="CC84" s="156"/>
      <c r="CD84" s="156"/>
      <c r="CE84" s="156"/>
      <c r="CF84" s="156"/>
      <c r="CG84" s="156"/>
      <c r="CH84" s="210"/>
    </row>
    <row r="85" spans="1:90" s="123" customFormat="1" ht="26.1" customHeight="1" x14ac:dyDescent="0.3">
      <c r="A85" s="201"/>
      <c r="B85" s="211" t="s">
        <v>446</v>
      </c>
      <c r="C85" s="212"/>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f t="shared" ref="AH85:CB85" si="19">AH80-AH89-AH90</f>
        <v>15873</v>
      </c>
      <c r="AI85" s="49">
        <f t="shared" si="19"/>
        <v>18777.060000000001</v>
      </c>
      <c r="AJ85" s="49">
        <f t="shared" si="19"/>
        <v>22658.06</v>
      </c>
      <c r="AK85" s="49">
        <f t="shared" si="19"/>
        <v>27698.31</v>
      </c>
      <c r="AL85" s="49">
        <f t="shared" si="19"/>
        <v>31628.06</v>
      </c>
      <c r="AM85" s="49">
        <f t="shared" si="19"/>
        <v>35332.06</v>
      </c>
      <c r="AN85" s="49">
        <f t="shared" si="19"/>
        <v>38251.06</v>
      </c>
      <c r="AO85" s="49">
        <f t="shared" si="19"/>
        <v>41768.06</v>
      </c>
      <c r="AP85" s="49">
        <f t="shared" si="19"/>
        <v>44917.657999999996</v>
      </c>
      <c r="AQ85" s="49">
        <f t="shared" si="19"/>
        <v>46700.743999999992</v>
      </c>
      <c r="AR85" s="49">
        <f t="shared" si="19"/>
        <v>47317.750509999998</v>
      </c>
      <c r="AS85" s="49">
        <f t="shared" si="19"/>
        <v>50314.249480999992</v>
      </c>
      <c r="AT85" s="49">
        <f t="shared" si="19"/>
        <v>56478.799715685047</v>
      </c>
      <c r="AU85" s="49">
        <f t="shared" si="19"/>
        <v>62322.729468443315</v>
      </c>
      <c r="AV85" s="49">
        <f t="shared" si="19"/>
        <v>70755.02399999999</v>
      </c>
      <c r="AW85" s="49">
        <f t="shared" si="19"/>
        <v>77496.391000000003</v>
      </c>
      <c r="AX85" s="49">
        <f t="shared" si="19"/>
        <v>79687.214811775179</v>
      </c>
      <c r="AY85" s="49">
        <f t="shared" si="19"/>
        <v>83295.498265097471</v>
      </c>
      <c r="AZ85" s="49">
        <f t="shared" si="19"/>
        <v>86670.61694808054</v>
      </c>
      <c r="BA85" s="49">
        <f t="shared" si="19"/>
        <v>87921.907053839444</v>
      </c>
      <c r="BB85" s="49">
        <f t="shared" si="19"/>
        <v>90240.256998922923</v>
      </c>
      <c r="BC85" s="49">
        <f t="shared" si="19"/>
        <v>93735.885396197482</v>
      </c>
      <c r="BD85" s="49">
        <f t="shared" si="19"/>
        <v>96103.813251609536</v>
      </c>
      <c r="BE85" s="49">
        <f t="shared" si="19"/>
        <v>101422.7639867476</v>
      </c>
      <c r="BF85" s="49">
        <f t="shared" si="19"/>
        <v>105010.36687014355</v>
      </c>
      <c r="BG85" s="49">
        <f t="shared" si="19"/>
        <v>100709.2073866538</v>
      </c>
      <c r="BH85" s="49">
        <f t="shared" si="19"/>
        <v>110611.04609017215</v>
      </c>
      <c r="BI85" s="49">
        <f t="shared" si="19"/>
        <v>115250.33046477367</v>
      </c>
      <c r="BJ85" s="49">
        <f t="shared" si="19"/>
        <v>118702.02126744037</v>
      </c>
      <c r="BK85" s="49">
        <f t="shared" si="19"/>
        <v>125764.33246570738</v>
      </c>
      <c r="BL85" s="49">
        <f t="shared" si="19"/>
        <v>134902.39746252366</v>
      </c>
      <c r="BM85" s="49">
        <f t="shared" si="19"/>
        <v>147085.1759368222</v>
      </c>
      <c r="BN85" s="49">
        <f t="shared" si="19"/>
        <v>152392.77568859351</v>
      </c>
      <c r="BO85" s="49">
        <f t="shared" si="19"/>
        <v>157985.40570052635</v>
      </c>
      <c r="BP85" s="49">
        <f t="shared" si="19"/>
        <v>165543.48259889174</v>
      </c>
      <c r="BQ85" s="49">
        <f t="shared" si="19"/>
        <v>163144.49412239672</v>
      </c>
      <c r="BR85" s="49">
        <f t="shared" si="19"/>
        <v>167043.77629927508</v>
      </c>
      <c r="BS85" s="49">
        <f>BS80-BS89-BS90</f>
        <v>170814.77574825109</v>
      </c>
      <c r="BT85" s="49">
        <f t="shared" si="19"/>
        <v>172926.85099918014</v>
      </c>
      <c r="BU85" s="49">
        <f t="shared" si="19"/>
        <v>177086.96100929767</v>
      </c>
      <c r="BV85" s="49">
        <f t="shared" si="19"/>
        <v>182873.7675521184</v>
      </c>
      <c r="BW85" s="49">
        <f t="shared" si="19"/>
        <v>191634.04762932798</v>
      </c>
      <c r="BX85" s="49">
        <f t="shared" si="19"/>
        <v>212333.94122700556</v>
      </c>
      <c r="BY85" s="49">
        <f>BY80-BY89-BY90</f>
        <v>216201.00077177177</v>
      </c>
      <c r="BZ85" s="49">
        <f>BZ80-BZ89-BZ90</f>
        <v>231317.79338211077</v>
      </c>
      <c r="CA85" s="49">
        <f>CA80-CA89-CA90</f>
        <v>265854.06412546075</v>
      </c>
      <c r="CB85" s="49">
        <f t="shared" si="19"/>
        <v>287922.77534816222</v>
      </c>
      <c r="CC85" s="49">
        <f>CC80-CC89-CC90</f>
        <v>307803.07133480301</v>
      </c>
      <c r="CD85" s="49">
        <f t="shared" ref="CD85" si="20">CD80-CD89-CD90</f>
        <v>327630.32510397153</v>
      </c>
      <c r="CE85" s="49">
        <f>CE80-CE89-CE90</f>
        <v>337378.43645548384</v>
      </c>
      <c r="CF85" s="49">
        <f>CF80-CF89-CF90</f>
        <v>347689.72994738654</v>
      </c>
      <c r="CG85" s="213">
        <f>CG80-CG89-CG90</f>
        <v>363247.99220233929</v>
      </c>
      <c r="CH85" s="214">
        <f>CH80-CH89-CH90</f>
        <v>379669.99753050314</v>
      </c>
      <c r="CI85" s="153"/>
      <c r="CJ85" s="153"/>
    </row>
    <row r="86" spans="1:90" s="123" customFormat="1" ht="15.6" x14ac:dyDescent="0.3">
      <c r="A86" s="201"/>
      <c r="B86" s="72" t="s">
        <v>447</v>
      </c>
      <c r="C86" s="21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191"/>
      <c r="BJ86" s="191"/>
      <c r="BK86" s="191"/>
      <c r="BL86" s="191"/>
      <c r="BM86" s="191"/>
      <c r="BN86" s="191"/>
      <c r="BO86" s="191"/>
      <c r="BP86" s="191"/>
      <c r="BQ86" s="191">
        <f t="shared" ref="BQ86:CG86" si="21">SUM(BQ5:BQ11,BQ14,BQ17:BQ22,BQ25:BQ28,BQ30,BQ32,BQ33:BQ40,BQ44:BQ52,BQ54:BQ60,BQ62,BQ67:BQ71,BQ73,BQ75:BQ76,BQ77:BQ79)-BQ89-BQ90</f>
        <v>71897.160751489821</v>
      </c>
      <c r="BR86" s="191">
        <f t="shared" si="21"/>
        <v>74444.697315330195</v>
      </c>
      <c r="BS86" s="191">
        <f t="shared" si="21"/>
        <v>76186.646985249172</v>
      </c>
      <c r="BT86" s="191">
        <f t="shared" si="21"/>
        <v>76351.737185090315</v>
      </c>
      <c r="BU86" s="191">
        <f t="shared" si="21"/>
        <v>78227.886091005537</v>
      </c>
      <c r="BV86" s="191">
        <f t="shared" si="21"/>
        <v>81320.816577712292</v>
      </c>
      <c r="BW86" s="191">
        <f t="shared" si="21"/>
        <v>88313.990123868032</v>
      </c>
      <c r="BX86" s="191">
        <f t="shared" si="21"/>
        <v>92328.424421393385</v>
      </c>
      <c r="BY86" s="191">
        <f t="shared" si="21"/>
        <v>97801.076763209392</v>
      </c>
      <c r="BZ86" s="191">
        <f t="shared" si="21"/>
        <v>102257.30521241754</v>
      </c>
      <c r="CA86" s="191">
        <f t="shared" si="21"/>
        <v>119777.98059785394</v>
      </c>
      <c r="CB86" s="191">
        <f t="shared" si="21"/>
        <v>137643.52842913914</v>
      </c>
      <c r="CC86" s="191">
        <f t="shared" si="21"/>
        <v>148616.87218996289</v>
      </c>
      <c r="CD86" s="191">
        <f t="shared" si="21"/>
        <v>157155.06789518456</v>
      </c>
      <c r="CE86" s="191">
        <f t="shared" si="21"/>
        <v>163335.73603159445</v>
      </c>
      <c r="CF86" s="191">
        <f t="shared" si="21"/>
        <v>170072.76216844277</v>
      </c>
      <c r="CG86" s="191">
        <f t="shared" si="21"/>
        <v>177769.24287419862</v>
      </c>
      <c r="CH86" s="192">
        <f>SUM(CH5:CH11,CH14,CH17:CH22,CH25:CH28,CH30,CH32,CH33:CH40,CH44:CH52,CH54:CH60,CH62,CH67:CH71,CH73,CH75:CH76,CH77:CH79)-CH89-CH90</f>
        <v>185272.05753238007</v>
      </c>
    </row>
    <row r="87" spans="1:90" s="123" customFormat="1" ht="15.6" x14ac:dyDescent="0.3">
      <c r="A87" s="201"/>
      <c r="B87" s="72" t="s">
        <v>448</v>
      </c>
      <c r="C87" s="21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191"/>
      <c r="BJ87" s="191"/>
      <c r="BK87" s="191"/>
      <c r="BL87" s="191"/>
      <c r="BM87" s="191"/>
      <c r="BN87" s="191"/>
      <c r="BO87" s="191"/>
      <c r="BP87" s="191"/>
      <c r="BQ87" s="191">
        <f t="shared" ref="BQ87:CH87" si="22">SUM(BQ15,BQ31,BQ41,BQ63,BQ66,BQ74,BQ53,BQ61,BQ16)</f>
        <v>91247.333370906897</v>
      </c>
      <c r="BR87" s="191">
        <f t="shared" si="22"/>
        <v>92599.078983944884</v>
      </c>
      <c r="BS87" s="191">
        <f t="shared" si="22"/>
        <v>94628.128763001965</v>
      </c>
      <c r="BT87" s="191">
        <f t="shared" si="22"/>
        <v>96575.113814089797</v>
      </c>
      <c r="BU87" s="191">
        <f t="shared" si="22"/>
        <v>98859.074918292172</v>
      </c>
      <c r="BV87" s="191">
        <f t="shared" si="22"/>
        <v>101552.95097440608</v>
      </c>
      <c r="BW87" s="191">
        <f t="shared" si="22"/>
        <v>103320.05750545998</v>
      </c>
      <c r="BX87" s="191">
        <f t="shared" si="22"/>
        <v>120005.51680561215</v>
      </c>
      <c r="BY87" s="191">
        <f t="shared" si="22"/>
        <v>118399.92400856242</v>
      </c>
      <c r="BZ87" s="191">
        <f t="shared" si="22"/>
        <v>129060.48816969321</v>
      </c>
      <c r="CA87" s="191">
        <f t="shared" si="22"/>
        <v>146076.0835276068</v>
      </c>
      <c r="CB87" s="191">
        <f t="shared" si="22"/>
        <v>150279.24691902305</v>
      </c>
      <c r="CC87" s="191">
        <f t="shared" si="22"/>
        <v>159186.19914484021</v>
      </c>
      <c r="CD87" s="191">
        <f t="shared" si="22"/>
        <v>170475.25720878702</v>
      </c>
      <c r="CE87" s="191">
        <f t="shared" si="22"/>
        <v>174042.70042388936</v>
      </c>
      <c r="CF87" s="191">
        <f t="shared" si="22"/>
        <v>177616.96777894371</v>
      </c>
      <c r="CG87" s="66">
        <f t="shared" si="22"/>
        <v>185478.74932814066</v>
      </c>
      <c r="CH87" s="109">
        <f t="shared" si="22"/>
        <v>194397.93999812313</v>
      </c>
    </row>
    <row r="88" spans="1:90" x14ac:dyDescent="0.25">
      <c r="A88" s="193"/>
      <c r="B88" s="72" t="s">
        <v>449</v>
      </c>
      <c r="BL88" s="66">
        <f t="shared" ref="BL88:CH88" si="23">BL53+BL61+BL16</f>
        <v>4979.657177884229</v>
      </c>
      <c r="BM88" s="66">
        <f t="shared" si="23"/>
        <v>5516.5294897197828</v>
      </c>
      <c r="BN88" s="66">
        <f t="shared" si="23"/>
        <v>5776.1927438088887</v>
      </c>
      <c r="BO88" s="66">
        <f t="shared" si="23"/>
        <v>5632.2462835299884</v>
      </c>
      <c r="BP88" s="66">
        <f t="shared" si="23"/>
        <v>5604.8250899999985</v>
      </c>
      <c r="BQ88" s="66">
        <f t="shared" si="23"/>
        <v>615.17832681999994</v>
      </c>
      <c r="BR88" s="66">
        <f t="shared" si="23"/>
        <v>611.93929700000001</v>
      </c>
      <c r="BS88" s="66">
        <f t="shared" si="23"/>
        <v>621.7497810999995</v>
      </c>
      <c r="BT88" s="66">
        <f t="shared" si="23"/>
        <v>627.55100000000004</v>
      </c>
      <c r="BU88" s="66">
        <f t="shared" si="23"/>
        <v>654.75289959999998</v>
      </c>
      <c r="BV88" s="66">
        <f t="shared" si="23"/>
        <v>468</v>
      </c>
      <c r="BW88" s="66">
        <f t="shared" si="23"/>
        <v>253.04725599999989</v>
      </c>
      <c r="BX88" s="66">
        <f t="shared" si="23"/>
        <v>2.923187</v>
      </c>
      <c r="BY88" s="66">
        <f t="shared" si="23"/>
        <v>0.29930800000000002</v>
      </c>
      <c r="BZ88" s="66">
        <f t="shared" si="23"/>
        <v>0</v>
      </c>
      <c r="CA88" s="66">
        <f t="shared" si="23"/>
        <v>0</v>
      </c>
      <c r="CB88" s="66">
        <f t="shared" si="23"/>
        <v>0</v>
      </c>
      <c r="CC88" s="66">
        <f t="shared" si="23"/>
        <v>0</v>
      </c>
      <c r="CD88" s="66">
        <f t="shared" si="23"/>
        <v>0</v>
      </c>
      <c r="CE88" s="66">
        <f t="shared" si="23"/>
        <v>0</v>
      </c>
      <c r="CF88" s="66">
        <f t="shared" si="23"/>
        <v>0</v>
      </c>
      <c r="CG88" s="191">
        <f t="shared" si="23"/>
        <v>0</v>
      </c>
      <c r="CH88" s="192">
        <f t="shared" si="23"/>
        <v>0</v>
      </c>
    </row>
    <row r="89" spans="1:90" ht="25.5" customHeight="1" x14ac:dyDescent="0.25">
      <c r="A89" s="193"/>
      <c r="B89" s="51" t="s">
        <v>450</v>
      </c>
      <c r="AU89" s="191">
        <f t="shared" ref="AU89:BK89" si="24">AU5+AU26+AU46+AU56+AU33</f>
        <v>0</v>
      </c>
      <c r="AV89" s="191">
        <f t="shared" si="24"/>
        <v>0</v>
      </c>
      <c r="AW89" s="191">
        <f t="shared" si="24"/>
        <v>0</v>
      </c>
      <c r="AX89" s="191">
        <f t="shared" si="24"/>
        <v>3.4569999999999999</v>
      </c>
      <c r="AY89" s="191">
        <f t="shared" si="24"/>
        <v>4.1285950413223143</v>
      </c>
      <c r="AZ89" s="191">
        <f t="shared" si="24"/>
        <v>5.4580000000000002</v>
      </c>
      <c r="BA89" s="191">
        <f t="shared" si="24"/>
        <v>4.9669999999999996</v>
      </c>
      <c r="BB89" s="191">
        <f t="shared" si="24"/>
        <v>8.2967250384024585</v>
      </c>
      <c r="BC89" s="191">
        <f t="shared" si="24"/>
        <v>10.563000000000001</v>
      </c>
      <c r="BD89" s="191">
        <f t="shared" si="24"/>
        <v>11.87267336961207</v>
      </c>
      <c r="BE89" s="191">
        <f t="shared" si="24"/>
        <v>14.399096999999999</v>
      </c>
      <c r="BF89" s="191">
        <f t="shared" si="24"/>
        <v>19.709695</v>
      </c>
      <c r="BG89" s="191">
        <f t="shared" si="24"/>
        <v>19.340500802146213</v>
      </c>
      <c r="BH89" s="191">
        <f t="shared" si="24"/>
        <v>20.643089</v>
      </c>
      <c r="BI89" s="191">
        <f t="shared" si="24"/>
        <v>27.694095969999999</v>
      </c>
      <c r="BJ89" s="191">
        <f t="shared" si="24"/>
        <v>32.945989999999995</v>
      </c>
      <c r="BK89" s="191">
        <f t="shared" si="24"/>
        <v>40.937025149999997</v>
      </c>
      <c r="BL89" s="191">
        <f>BL5+BL26+BL36+BL46+BL56+BL33</f>
        <v>400.55954393000002</v>
      </c>
      <c r="BM89" s="191">
        <f t="shared" ref="BM89:BQ89" si="25">BM5+BM26+BM36+BM46+BM56+BM33</f>
        <v>511.42385769999999</v>
      </c>
      <c r="BN89" s="191">
        <f t="shared" si="25"/>
        <v>545.16970121000008</v>
      </c>
      <c r="BO89" s="191">
        <f t="shared" si="25"/>
        <v>537.19714404000001</v>
      </c>
      <c r="BP89" s="191">
        <f t="shared" si="25"/>
        <v>558.69833367023591</v>
      </c>
      <c r="BQ89" s="191">
        <f t="shared" si="25"/>
        <v>604.48687237000013</v>
      </c>
      <c r="BR89" s="66">
        <f t="shared" ref="BR89:CH89" si="26">BR5+BR36+BR46+BR56+SUM(BR20,-BR93,BR27,BR48,BR49,BR62,BR70,BR75)+BR33</f>
        <v>730.61301360000016</v>
      </c>
      <c r="BS89" s="66">
        <f t="shared" si="26"/>
        <v>407.42988467000009</v>
      </c>
      <c r="BT89" s="66">
        <f t="shared" si="26"/>
        <v>412.29382960999999</v>
      </c>
      <c r="BU89" s="66">
        <f t="shared" si="26"/>
        <v>430.57844553999996</v>
      </c>
      <c r="BV89" s="66">
        <f t="shared" si="26"/>
        <v>436.02043984765913</v>
      </c>
      <c r="BW89" s="66">
        <f t="shared" si="26"/>
        <v>430.51504943999998</v>
      </c>
      <c r="BX89" s="66">
        <f t="shared" si="26"/>
        <v>445.51996603000009</v>
      </c>
      <c r="BY89" s="66">
        <f t="shared" si="26"/>
        <v>846.56336685470012</v>
      </c>
      <c r="BZ89" s="66">
        <f t="shared" si="26"/>
        <v>1227.6932852591328</v>
      </c>
      <c r="CA89" s="66">
        <f t="shared" si="26"/>
        <v>1288.8787608230011</v>
      </c>
      <c r="CB89" s="66">
        <f t="shared" si="26"/>
        <v>563.43927316000008</v>
      </c>
      <c r="CC89" s="66">
        <f t="shared" si="26"/>
        <v>465.10382440516241</v>
      </c>
      <c r="CD89" s="66">
        <f t="shared" si="26"/>
        <v>519.52240309800948</v>
      </c>
      <c r="CE89" s="66">
        <f t="shared" si="26"/>
        <v>579.67980956739177</v>
      </c>
      <c r="CF89" s="66">
        <f t="shared" si="26"/>
        <v>614.78375671981405</v>
      </c>
      <c r="CG89" s="191">
        <f t="shared" si="26"/>
        <v>642.88062107360793</v>
      </c>
      <c r="CH89" s="192">
        <f t="shared" si="26"/>
        <v>669.19500332247901</v>
      </c>
    </row>
    <row r="90" spans="1:90" ht="26.25" customHeight="1" x14ac:dyDescent="0.25">
      <c r="A90" s="193"/>
      <c r="B90" s="51" t="s">
        <v>269</v>
      </c>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f t="shared" ref="AU90:BD90" si="27">SUM(AU91:AU93)</f>
        <v>3980.1589999999997</v>
      </c>
      <c r="AV90" s="191">
        <f t="shared" si="27"/>
        <v>4502.427999999999</v>
      </c>
      <c r="AW90" s="191">
        <f t="shared" si="27"/>
        <v>4941.175000000002</v>
      </c>
      <c r="AX90" s="191">
        <f t="shared" si="27"/>
        <v>5171.9954022248148</v>
      </c>
      <c r="AY90" s="191">
        <f t="shared" si="27"/>
        <v>5411.1922929025259</v>
      </c>
      <c r="AZ90" s="191">
        <f t="shared" si="27"/>
        <v>5541.8748089194496</v>
      </c>
      <c r="BA90" s="191">
        <f t="shared" si="27"/>
        <v>5420.5197031605667</v>
      </c>
      <c r="BB90" s="191">
        <f t="shared" si="27"/>
        <v>5316.763836077097</v>
      </c>
      <c r="BC90" s="191">
        <f t="shared" si="27"/>
        <v>5302.1368462702567</v>
      </c>
      <c r="BD90" s="191">
        <f t="shared" si="27"/>
        <v>5258.1548601357345</v>
      </c>
      <c r="BE90" s="191">
        <f>SUM(BE91:BE93)</f>
        <v>5269.6888111279331</v>
      </c>
      <c r="BF90" s="191">
        <f t="shared" ref="BF90:CH90" si="28">SUM(BF91:BF93)</f>
        <v>5272.2224148939558</v>
      </c>
      <c r="BG90" s="191">
        <f>SUM(BG91:BG93)</f>
        <v>5062.0751975610929</v>
      </c>
      <c r="BH90" s="191">
        <f t="shared" si="28"/>
        <v>460.863958308267</v>
      </c>
      <c r="BI90" s="191">
        <f t="shared" si="28"/>
        <v>503.13108199999897</v>
      </c>
      <c r="BJ90" s="191">
        <f t="shared" si="28"/>
        <v>472.20528600000398</v>
      </c>
      <c r="BK90" s="191">
        <f t="shared" si="28"/>
        <v>436.93637199999563</v>
      </c>
      <c r="BL90" s="191">
        <f t="shared" si="28"/>
        <v>454.20841800000477</v>
      </c>
      <c r="BM90" s="191">
        <f t="shared" si="28"/>
        <v>501.33089600000039</v>
      </c>
      <c r="BN90" s="191">
        <f t="shared" si="28"/>
        <v>525.70778000000246</v>
      </c>
      <c r="BO90" s="191">
        <f t="shared" si="28"/>
        <v>527.72003400001449</v>
      </c>
      <c r="BP90" s="191">
        <f t="shared" si="28"/>
        <v>542.84000000000106</v>
      </c>
      <c r="BQ90" s="191">
        <f t="shared" si="28"/>
        <v>487.68399400000123</v>
      </c>
      <c r="BR90" s="191">
        <f t="shared" si="28"/>
        <v>605.69320899999786</v>
      </c>
      <c r="BS90" s="191">
        <f t="shared" si="28"/>
        <v>670.83216699999923</v>
      </c>
      <c r="BT90" s="191">
        <f t="shared" si="28"/>
        <v>587.01828100000284</v>
      </c>
      <c r="BU90" s="191">
        <f t="shared" si="28"/>
        <v>631.08855999999912</v>
      </c>
      <c r="BV90" s="191">
        <f t="shared" si="28"/>
        <v>539.34585599999559</v>
      </c>
      <c r="BW90" s="191">
        <f t="shared" si="28"/>
        <v>503.27833099999998</v>
      </c>
      <c r="BX90" s="191">
        <f t="shared" si="28"/>
        <v>463.69869291000492</v>
      </c>
      <c r="BY90" s="191">
        <f t="shared" si="28"/>
        <v>514.56562018114255</v>
      </c>
      <c r="BZ90" s="191">
        <f t="shared" si="28"/>
        <v>594.16064107024727</v>
      </c>
      <c r="CA90" s="191">
        <f t="shared" si="28"/>
        <v>729.10067603634377</v>
      </c>
      <c r="CB90" s="191">
        <f t="shared" si="28"/>
        <v>812.73432105563836</v>
      </c>
      <c r="CC90" s="191">
        <f t="shared" si="28"/>
        <v>789.59748055248565</v>
      </c>
      <c r="CD90" s="191">
        <f t="shared" si="28"/>
        <v>830.84429891964646</v>
      </c>
      <c r="CE90" s="191">
        <f t="shared" si="28"/>
        <v>864.64472273156571</v>
      </c>
      <c r="CF90" s="191">
        <f t="shared" si="28"/>
        <v>900.77492036398871</v>
      </c>
      <c r="CG90" s="191">
        <f t="shared" si="28"/>
        <v>949.18945240748144</v>
      </c>
      <c r="CH90" s="192">
        <f t="shared" si="28"/>
        <v>978.54763195025589</v>
      </c>
    </row>
    <row r="91" spans="1:90" x14ac:dyDescent="0.25">
      <c r="A91" s="193"/>
      <c r="B91" s="72" t="s">
        <v>451</v>
      </c>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v>3649.9919999999997</v>
      </c>
      <c r="AV91" s="191">
        <v>4276.851999999999</v>
      </c>
      <c r="AW91" s="191">
        <v>4762.6290000000017</v>
      </c>
      <c r="AX91" s="191">
        <v>4989.8812429248146</v>
      </c>
      <c r="AY91" s="191">
        <v>5223.2227532525258</v>
      </c>
      <c r="AZ91" s="191">
        <v>5350.8740169194498</v>
      </c>
      <c r="BA91" s="191">
        <v>5222.6900781605664</v>
      </c>
      <c r="BB91" s="191">
        <v>5106.1262210770974</v>
      </c>
      <c r="BC91" s="191">
        <v>5057.0168972702568</v>
      </c>
      <c r="BD91" s="191">
        <v>4981.3293010757343</v>
      </c>
      <c r="BE91" s="191">
        <v>4961.6985451279334</v>
      </c>
      <c r="BF91" s="191">
        <v>5036.3023338939556</v>
      </c>
      <c r="BG91" s="191">
        <v>4791.5473475060626</v>
      </c>
      <c r="BH91" s="191">
        <v>352.79866929826653</v>
      </c>
      <c r="BI91" s="191">
        <v>370.8638349999992</v>
      </c>
      <c r="BJ91" s="191">
        <v>342.7063180000041</v>
      </c>
      <c r="BK91" s="191">
        <v>321.65414699999565</v>
      </c>
      <c r="BL91" s="191">
        <f t="shared" ref="BL91:CH91" si="29">BL32</f>
        <v>348.23900200000571</v>
      </c>
      <c r="BM91" s="191">
        <f t="shared" si="29"/>
        <v>386.0307610000018</v>
      </c>
      <c r="BN91" s="191">
        <f t="shared" si="29"/>
        <v>399.49913500000184</v>
      </c>
      <c r="BO91" s="191">
        <f t="shared" si="29"/>
        <v>433.20464900001389</v>
      </c>
      <c r="BP91" s="191">
        <f t="shared" si="29"/>
        <v>446.92571600000156</v>
      </c>
      <c r="BQ91" s="191">
        <f t="shared" si="29"/>
        <v>470.89298200000121</v>
      </c>
      <c r="BR91" s="191">
        <f t="shared" si="29"/>
        <v>563.96805599999789</v>
      </c>
      <c r="BS91" s="191">
        <f t="shared" si="29"/>
        <v>628.2659879999992</v>
      </c>
      <c r="BT91" s="191">
        <f t="shared" si="29"/>
        <v>546.10436500000287</v>
      </c>
      <c r="BU91" s="191">
        <f t="shared" si="29"/>
        <v>624.77080199999909</v>
      </c>
      <c r="BV91" s="191">
        <f t="shared" si="29"/>
        <v>533.01791499999558</v>
      </c>
      <c r="BW91" s="191">
        <f t="shared" si="29"/>
        <v>496.51820399999997</v>
      </c>
      <c r="BX91" s="191">
        <f t="shared" si="29"/>
        <v>456.0425480000049</v>
      </c>
      <c r="BY91" s="191">
        <f t="shared" si="29"/>
        <v>502.48501104114257</v>
      </c>
      <c r="BZ91" s="191">
        <f t="shared" si="29"/>
        <v>578.73585277024722</v>
      </c>
      <c r="CA91" s="191">
        <f t="shared" si="29"/>
        <v>715.18356803634379</v>
      </c>
      <c r="CB91" s="191">
        <f t="shared" si="29"/>
        <v>803.96522805563836</v>
      </c>
      <c r="CC91" s="191">
        <f t="shared" si="29"/>
        <v>789.59748055248565</v>
      </c>
      <c r="CD91" s="191">
        <f t="shared" si="29"/>
        <v>830.84429891964646</v>
      </c>
      <c r="CE91" s="191">
        <f t="shared" si="29"/>
        <v>864.64472273156571</v>
      </c>
      <c r="CF91" s="191">
        <f t="shared" si="29"/>
        <v>900.77492036398871</v>
      </c>
      <c r="CG91" s="191">
        <f t="shared" si="29"/>
        <v>949.18945240748144</v>
      </c>
      <c r="CH91" s="192">
        <f t="shared" si="29"/>
        <v>978.54763195025589</v>
      </c>
    </row>
    <row r="92" spans="1:90" x14ac:dyDescent="0.25">
      <c r="A92" s="193"/>
      <c r="B92" s="72" t="s">
        <v>452</v>
      </c>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f>'Council Tax Benefit'!AU40</f>
        <v>330.16699999999992</v>
      </c>
      <c r="AV92" s="191">
        <f>'Council Tax Benefit'!AV40</f>
        <v>225.57600000000002</v>
      </c>
      <c r="AW92" s="191">
        <f>'Council Tax Benefit'!AW40</f>
        <v>178.54600000000005</v>
      </c>
      <c r="AX92" s="191">
        <f>'Council Tax Benefit'!AX40</f>
        <v>182.11415929999976</v>
      </c>
      <c r="AY92" s="191">
        <f>'Council Tax Benefit'!AY40</f>
        <v>187.96953965000034</v>
      </c>
      <c r="AZ92" s="191">
        <f>'Council Tax Benefit'!AZ40</f>
        <v>191.00079200000008</v>
      </c>
      <c r="BA92" s="191">
        <f>'Council Tax Benefit'!BA40</f>
        <v>197.82962499999996</v>
      </c>
      <c r="BB92" s="191">
        <f>'Council Tax Benefit'!BB40</f>
        <v>210.63761499999998</v>
      </c>
      <c r="BC92" s="191">
        <f>'Council Tax Benefit'!BC40</f>
        <v>245.11994899999974</v>
      </c>
      <c r="BD92" s="191">
        <f>'Council Tax Benefit'!BD40</f>
        <v>276.82555906000005</v>
      </c>
      <c r="BE92" s="191">
        <f>'Council Tax Benefit'!BE40</f>
        <v>307.99026600000002</v>
      </c>
      <c r="BF92" s="191">
        <f>'Council Tax Benefit'!BF40</f>
        <v>235.92008099999998</v>
      </c>
      <c r="BG92" s="191">
        <f>'Council Tax Benefit'!BG40</f>
        <v>270.52785005503068</v>
      </c>
      <c r="BH92" s="191">
        <f>'Council Tax Benefit'!BH40</f>
        <v>108.06528901000044</v>
      </c>
      <c r="BI92" s="191">
        <f>'Council Tax Benefit'!BI40</f>
        <v>132.26724699999974</v>
      </c>
      <c r="BJ92" s="191">
        <f>'Council Tax Benefit'!BJ40</f>
        <v>129.49896799999988</v>
      </c>
      <c r="BK92" s="191">
        <f>'Council Tax Benefit'!BK40</f>
        <v>115.282225</v>
      </c>
      <c r="BL92" s="191">
        <f>'Council Tax Benefit'!BL40</f>
        <v>105.96941599999904</v>
      </c>
      <c r="BM92" s="191">
        <f>'Council Tax Benefit'!BM40</f>
        <v>115.30013499999859</v>
      </c>
      <c r="BN92" s="191">
        <f>'Council Tax Benefit'!BN40</f>
        <v>126.20864500000062</v>
      </c>
      <c r="BO92" s="191">
        <f>'Council Tax Benefit'!BO40</f>
        <v>94.515385000000606</v>
      </c>
      <c r="BP92" s="191">
        <f>'Council Tax Benefit'!BP40</f>
        <v>95.914283999999498</v>
      </c>
      <c r="BQ92" s="191">
        <f>'Council Tax Benefit'!BQ40</f>
        <v>0</v>
      </c>
      <c r="BR92" s="191">
        <f>'Council Tax Benefit'!BR40</f>
        <v>0</v>
      </c>
      <c r="BS92" s="191">
        <f>'Council Tax Benefit'!BS40</f>
        <v>0</v>
      </c>
      <c r="BT92" s="191">
        <f>'Council Tax Benefit'!BT40</f>
        <v>0</v>
      </c>
      <c r="BU92" s="191">
        <f>'Council Tax Benefit'!BU40</f>
        <v>0</v>
      </c>
      <c r="BV92" s="191">
        <f>'Council Tax Benefit'!BV40</f>
        <v>0</v>
      </c>
      <c r="BW92" s="191">
        <f>'Council Tax Benefit'!BW40</f>
        <v>0</v>
      </c>
      <c r="BX92" s="191">
        <f>'Council Tax Benefit'!BX40</f>
        <v>0</v>
      </c>
      <c r="BY92" s="191">
        <f>'Council Tax Benefit'!BY40</f>
        <v>0</v>
      </c>
      <c r="BZ92" s="191">
        <f>'Council Tax Benefit'!BZ40</f>
        <v>0</v>
      </c>
      <c r="CA92" s="191">
        <f>'Council Tax Benefit'!CA40</f>
        <v>0</v>
      </c>
      <c r="CB92" s="191">
        <f>'Council Tax Benefit'!CB40</f>
        <v>0</v>
      </c>
      <c r="CC92" s="191">
        <f>'Council Tax Benefit'!CC40</f>
        <v>0</v>
      </c>
      <c r="CD92" s="191">
        <f>'Council Tax Benefit'!CD40</f>
        <v>0</v>
      </c>
      <c r="CE92" s="191">
        <f>'Council Tax Benefit'!CE40</f>
        <v>0</v>
      </c>
      <c r="CF92" s="191">
        <f>'Council Tax Benefit'!CF40</f>
        <v>0</v>
      </c>
      <c r="CG92" s="191">
        <f>'Council Tax Benefit'!CG40</f>
        <v>0</v>
      </c>
      <c r="CH92" s="192">
        <f>'Council Tax Benefit'!CH40</f>
        <v>0</v>
      </c>
    </row>
    <row r="93" spans="1:90" x14ac:dyDescent="0.25">
      <c r="B93" s="72" t="s">
        <v>453</v>
      </c>
      <c r="AU93" s="191">
        <v>0</v>
      </c>
      <c r="AV93" s="191">
        <v>0</v>
      </c>
      <c r="AW93" s="191">
        <v>0</v>
      </c>
      <c r="AX93" s="191">
        <v>0</v>
      </c>
      <c r="AY93" s="191">
        <v>0</v>
      </c>
      <c r="AZ93" s="191">
        <v>0</v>
      </c>
      <c r="BA93" s="191">
        <v>0</v>
      </c>
      <c r="BB93" s="191">
        <v>0</v>
      </c>
      <c r="BC93" s="191">
        <v>0</v>
      </c>
      <c r="BD93" s="191">
        <v>0</v>
      </c>
      <c r="BE93" s="191">
        <v>0</v>
      </c>
      <c r="BF93" s="191">
        <v>0</v>
      </c>
      <c r="BG93" s="191">
        <v>0</v>
      </c>
      <c r="BH93" s="191">
        <v>0</v>
      </c>
      <c r="BI93" s="191">
        <v>0</v>
      </c>
      <c r="BJ93" s="191">
        <v>0</v>
      </c>
      <c r="BK93" s="191">
        <v>0</v>
      </c>
      <c r="BL93" s="191">
        <v>0</v>
      </c>
      <c r="BM93" s="191">
        <v>0</v>
      </c>
      <c r="BN93" s="191">
        <v>0</v>
      </c>
      <c r="BO93" s="191">
        <v>0</v>
      </c>
      <c r="BP93" s="191">
        <v>0</v>
      </c>
      <c r="BQ93" s="191">
        <v>16.791011999999998</v>
      </c>
      <c r="BR93" s="191">
        <v>41.725152999999999</v>
      </c>
      <c r="BS93" s="191">
        <v>42.566178999999998</v>
      </c>
      <c r="BT93" s="191">
        <v>40.913916</v>
      </c>
      <c r="BU93" s="191">
        <v>6.3177580000000004</v>
      </c>
      <c r="BV93" s="191">
        <v>6.327941</v>
      </c>
      <c r="BW93" s="191">
        <v>6.7601269999999998</v>
      </c>
      <c r="BX93" s="191">
        <v>7.6561449100000001</v>
      </c>
      <c r="BY93" s="191">
        <v>12.08060914</v>
      </c>
      <c r="BZ93" s="191">
        <v>15.424788300000001</v>
      </c>
      <c r="CA93" s="191">
        <v>13.917108000000001</v>
      </c>
      <c r="CB93" s="191">
        <v>8.7690929999999998</v>
      </c>
      <c r="CC93" s="191">
        <v>0</v>
      </c>
      <c r="CD93" s="191">
        <v>0</v>
      </c>
      <c r="CE93" s="191">
        <v>0</v>
      </c>
      <c r="CF93" s="191">
        <v>0</v>
      </c>
      <c r="CG93" s="191">
        <v>0</v>
      </c>
      <c r="CH93" s="192">
        <v>0</v>
      </c>
    </row>
    <row r="94" spans="1:90" ht="15.6" thickBot="1" x14ac:dyDescent="0.3">
      <c r="A94" s="193"/>
      <c r="B94" s="137"/>
      <c r="C94" s="208"/>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c r="CF94" s="156"/>
      <c r="CG94" s="156"/>
      <c r="CH94" s="210"/>
    </row>
    <row r="95" spans="1:90" ht="36" customHeight="1" x14ac:dyDescent="0.3">
      <c r="A95" s="193"/>
      <c r="B95" s="64" t="s">
        <v>454</v>
      </c>
      <c r="BL95" s="51"/>
      <c r="BM95" s="51"/>
      <c r="BN95" s="51"/>
      <c r="BO95" s="51"/>
      <c r="BP95" s="51"/>
      <c r="BQ95" s="51"/>
      <c r="BR95" s="51"/>
      <c r="BS95" s="51"/>
      <c r="BT95" s="51"/>
      <c r="BU95" s="51"/>
      <c r="BV95" s="51"/>
      <c r="BW95" s="51"/>
      <c r="BX95" s="51"/>
      <c r="CH95" s="65"/>
    </row>
    <row r="96" spans="1:90" ht="26.25" customHeight="1" x14ac:dyDescent="0.3">
      <c r="A96" s="193"/>
      <c r="B96" s="123" t="s">
        <v>455</v>
      </c>
      <c r="BR96" s="153"/>
      <c r="BS96" s="153"/>
      <c r="BT96" s="153"/>
      <c r="BU96" s="153"/>
      <c r="BV96" s="153"/>
      <c r="BW96" s="153">
        <f t="shared" ref="BW96:CG96" si="30">BW85</f>
        <v>191634.04762932798</v>
      </c>
      <c r="BX96" s="153">
        <f t="shared" si="30"/>
        <v>212333.94122700556</v>
      </c>
      <c r="BY96" s="153">
        <f t="shared" si="30"/>
        <v>216201.00077177177</v>
      </c>
      <c r="BZ96" s="153">
        <f t="shared" si="30"/>
        <v>231317.79338211077</v>
      </c>
      <c r="CA96" s="153">
        <f t="shared" si="30"/>
        <v>265854.06412546075</v>
      </c>
      <c r="CB96" s="153">
        <f t="shared" si="30"/>
        <v>287922.77534816222</v>
      </c>
      <c r="CC96" s="153">
        <f t="shared" si="30"/>
        <v>307803.07133480301</v>
      </c>
      <c r="CD96" s="153">
        <f t="shared" si="30"/>
        <v>327630.32510397153</v>
      </c>
      <c r="CE96" s="153">
        <f t="shared" si="30"/>
        <v>337378.43645548384</v>
      </c>
      <c r="CF96" s="153">
        <f>CF85</f>
        <v>347689.72994738654</v>
      </c>
      <c r="CG96" s="55">
        <f t="shared" si="30"/>
        <v>363247.99220233929</v>
      </c>
      <c r="CH96" s="56">
        <f>CH85</f>
        <v>379669.99753050314</v>
      </c>
    </row>
    <row r="97" spans="1:86" s="88" customFormat="1" x14ac:dyDescent="0.25">
      <c r="A97" s="216"/>
      <c r="B97" s="84" t="s">
        <v>456</v>
      </c>
      <c r="C97" s="217"/>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H97" s="218"/>
      <c r="AI97" s="218"/>
      <c r="AJ97" s="218"/>
      <c r="AK97" s="218"/>
      <c r="AL97" s="218"/>
      <c r="AM97" s="218"/>
      <c r="AN97" s="218"/>
      <c r="AO97" s="218"/>
      <c r="AP97" s="218"/>
      <c r="AQ97" s="218"/>
      <c r="AR97" s="218"/>
      <c r="AS97" s="218"/>
      <c r="AT97" s="218"/>
      <c r="AU97" s="218"/>
      <c r="AV97" s="218"/>
      <c r="AW97" s="218"/>
      <c r="AX97" s="218"/>
      <c r="AY97" s="218"/>
      <c r="AZ97" s="218"/>
      <c r="BA97" s="218"/>
      <c r="BB97" s="218"/>
      <c r="BC97" s="218"/>
      <c r="BD97" s="218"/>
      <c r="BE97" s="218"/>
      <c r="BF97" s="218"/>
      <c r="BG97" s="218"/>
      <c r="BH97" s="218"/>
      <c r="BI97" s="218"/>
      <c r="BJ97" s="218"/>
      <c r="BK97" s="218"/>
      <c r="BL97" s="218"/>
      <c r="BM97" s="218"/>
      <c r="BN97" s="218"/>
      <c r="BO97" s="218"/>
      <c r="BP97" s="218"/>
      <c r="BQ97" s="218"/>
      <c r="BR97" s="218"/>
      <c r="BS97" s="218"/>
      <c r="BT97" s="218"/>
      <c r="BU97" s="218"/>
      <c r="BV97" s="218"/>
      <c r="BW97" s="218">
        <v>171.38536227311124</v>
      </c>
      <c r="BX97" s="218">
        <v>-1088.5862053619348</v>
      </c>
      <c r="BY97" s="218">
        <v>-1051.7011409061961</v>
      </c>
      <c r="BZ97" s="218">
        <v>2073.9676652726193</v>
      </c>
      <c r="CA97" s="218">
        <v>1158.3183880124125</v>
      </c>
      <c r="CB97" s="218">
        <v>1414.6521005180548</v>
      </c>
      <c r="CC97" s="218">
        <v>365.2743210538174</v>
      </c>
      <c r="CD97" s="218">
        <v>0</v>
      </c>
      <c r="CE97" s="218">
        <v>0</v>
      </c>
      <c r="CF97" s="218">
        <v>0</v>
      </c>
      <c r="CG97" s="219">
        <v>0</v>
      </c>
      <c r="CH97" s="220">
        <v>0</v>
      </c>
    </row>
    <row r="98" spans="1:86" s="88" customFormat="1" x14ac:dyDescent="0.25">
      <c r="A98" s="216"/>
      <c r="B98" s="84" t="s">
        <v>457</v>
      </c>
      <c r="C98" s="217"/>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c r="AH98" s="218"/>
      <c r="AI98" s="218"/>
      <c r="AJ98" s="218"/>
      <c r="AK98" s="218"/>
      <c r="AL98" s="218"/>
      <c r="AM98" s="218"/>
      <c r="AN98" s="218"/>
      <c r="AO98" s="218"/>
      <c r="AP98" s="218"/>
      <c r="AQ98" s="218"/>
      <c r="AR98" s="218"/>
      <c r="AS98" s="218"/>
      <c r="AT98" s="218"/>
      <c r="AU98" s="218"/>
      <c r="AV98" s="218"/>
      <c r="AW98" s="218"/>
      <c r="AX98" s="218"/>
      <c r="AY98" s="218"/>
      <c r="AZ98" s="218"/>
      <c r="BA98" s="218"/>
      <c r="BB98" s="218"/>
      <c r="BC98" s="218"/>
      <c r="BD98" s="218"/>
      <c r="BE98" s="218"/>
      <c r="BF98" s="218"/>
      <c r="BG98" s="218"/>
      <c r="BH98" s="218"/>
      <c r="BI98" s="218"/>
      <c r="BJ98" s="218"/>
      <c r="BK98" s="218"/>
      <c r="BL98" s="218"/>
      <c r="BM98" s="218"/>
      <c r="BN98" s="218"/>
      <c r="BO98" s="218"/>
      <c r="BP98" s="218"/>
      <c r="BQ98" s="218"/>
      <c r="BR98" s="218"/>
      <c r="BS98" s="218"/>
      <c r="BT98" s="218"/>
      <c r="BU98" s="218"/>
      <c r="BV98" s="218"/>
      <c r="BW98" s="218"/>
      <c r="BX98" s="218">
        <v>-149.92239441999996</v>
      </c>
      <c r="BY98" s="218">
        <v>-205.90212464000001</v>
      </c>
      <c r="BZ98" s="218">
        <v>-767.69711579</v>
      </c>
      <c r="CA98" s="218">
        <v>-79.987464650000049</v>
      </c>
      <c r="CB98" s="218">
        <v>-198.3486868</v>
      </c>
      <c r="CC98" s="218">
        <v>2.9576808E-2</v>
      </c>
      <c r="CD98" s="218">
        <v>2.9576808E-2</v>
      </c>
      <c r="CE98" s="218">
        <v>2.9576808E-2</v>
      </c>
      <c r="CF98" s="218">
        <v>2.9576808E-2</v>
      </c>
      <c r="CG98" s="219">
        <v>2.9576808E-2</v>
      </c>
      <c r="CH98" s="220">
        <v>2.9576808E-2</v>
      </c>
    </row>
    <row r="99" spans="1:86" s="88" customFormat="1" x14ac:dyDescent="0.25">
      <c r="A99" s="216"/>
      <c r="B99" s="84" t="s">
        <v>458</v>
      </c>
      <c r="C99" s="217"/>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c r="AH99" s="218"/>
      <c r="AI99" s="218"/>
      <c r="AJ99" s="218"/>
      <c r="AK99" s="218"/>
      <c r="AL99" s="218"/>
      <c r="AM99" s="218"/>
      <c r="AN99" s="218"/>
      <c r="AO99" s="218"/>
      <c r="AP99" s="218"/>
      <c r="AQ99" s="218"/>
      <c r="AR99" s="218"/>
      <c r="AS99" s="218"/>
      <c r="AT99" s="218"/>
      <c r="AU99" s="218"/>
      <c r="AV99" s="218"/>
      <c r="AW99" s="218"/>
      <c r="AX99" s="218"/>
      <c r="AY99" s="218"/>
      <c r="AZ99" s="218"/>
      <c r="BA99" s="218"/>
      <c r="BB99" s="218"/>
      <c r="BC99" s="218"/>
      <c r="BD99" s="218"/>
      <c r="BE99" s="218"/>
      <c r="BF99" s="218"/>
      <c r="BG99" s="218"/>
      <c r="BH99" s="218"/>
      <c r="BI99" s="218"/>
      <c r="BJ99" s="218"/>
      <c r="BK99" s="218"/>
      <c r="BL99" s="218"/>
      <c r="BM99" s="218"/>
      <c r="BN99" s="218"/>
      <c r="BO99" s="218"/>
      <c r="BP99" s="218"/>
      <c r="BQ99" s="218"/>
      <c r="BR99" s="218"/>
      <c r="BS99" s="218"/>
      <c r="BT99" s="218"/>
      <c r="BU99" s="218"/>
      <c r="BV99" s="218"/>
      <c r="BW99" s="218">
        <v>-3.1020872850033782E-4</v>
      </c>
      <c r="BX99" s="218">
        <v>6.22888E-3</v>
      </c>
      <c r="BY99" s="218">
        <v>-2.8360339999999998E-2</v>
      </c>
      <c r="BZ99" s="218">
        <v>-8199.3114425866643</v>
      </c>
      <c r="CA99" s="218">
        <v>-10414.782746343137</v>
      </c>
      <c r="CB99" s="218">
        <v>3.9039003699999961</v>
      </c>
      <c r="CC99" s="218">
        <v>42.882854622108873</v>
      </c>
      <c r="CD99" s="221">
        <v>6.2860612589489593</v>
      </c>
      <c r="CE99" s="221">
        <v>0</v>
      </c>
      <c r="CF99" s="221">
        <v>0</v>
      </c>
      <c r="CG99" s="222">
        <v>0</v>
      </c>
      <c r="CH99" s="223">
        <v>0</v>
      </c>
    </row>
    <row r="100" spans="1:86" s="88" customFormat="1" ht="33.75" customHeight="1" x14ac:dyDescent="0.25">
      <c r="A100" s="216"/>
      <c r="B100" s="172" t="s">
        <v>459</v>
      </c>
      <c r="C100" s="217"/>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H100" s="218"/>
      <c r="AI100" s="218"/>
      <c r="AJ100" s="218"/>
      <c r="AK100" s="218"/>
      <c r="AL100" s="218"/>
      <c r="AM100" s="218"/>
      <c r="AN100" s="218"/>
      <c r="AO100" s="218"/>
      <c r="AP100" s="218"/>
      <c r="AQ100" s="218"/>
      <c r="AR100" s="218"/>
      <c r="AS100" s="218"/>
      <c r="AT100" s="218"/>
      <c r="AU100" s="218"/>
      <c r="AV100" s="218"/>
      <c r="AW100" s="218"/>
      <c r="AX100" s="218"/>
      <c r="AY100" s="218"/>
      <c r="AZ100" s="218"/>
      <c r="BA100" s="218"/>
      <c r="BB100" s="218"/>
      <c r="BC100" s="218"/>
      <c r="BD100" s="218"/>
      <c r="BE100" s="218"/>
      <c r="BF100" s="218"/>
      <c r="BG100" s="218"/>
      <c r="BH100" s="218"/>
      <c r="BI100" s="218"/>
      <c r="BJ100" s="218"/>
      <c r="BK100" s="218"/>
      <c r="BL100" s="218"/>
      <c r="BM100" s="218"/>
      <c r="BN100" s="218"/>
      <c r="BO100" s="218"/>
      <c r="BP100" s="218"/>
      <c r="BQ100" s="218"/>
      <c r="BS100" s="224"/>
      <c r="BT100" s="224"/>
      <c r="BU100" s="224"/>
      <c r="BV100" s="224"/>
      <c r="BW100" s="224">
        <f t="shared" ref="BW100:CB100" si="31">SUM(BW96:BW99)</f>
        <v>191805.43268139235</v>
      </c>
      <c r="BX100" s="224">
        <f t="shared" si="31"/>
        <v>211095.43885610363</v>
      </c>
      <c r="BY100" s="224">
        <f t="shared" si="31"/>
        <v>214943.36914588558</v>
      </c>
      <c r="BZ100" s="224">
        <f t="shared" si="31"/>
        <v>224424.75248900673</v>
      </c>
      <c r="CA100" s="224">
        <f t="shared" si="31"/>
        <v>256517.61230248</v>
      </c>
      <c r="CB100" s="224">
        <f t="shared" si="31"/>
        <v>289142.98266225029</v>
      </c>
      <c r="CC100" s="224">
        <f t="shared" ref="CC100:CG100" si="32">SUM(CC96:CC99)</f>
        <v>308211.2580872869</v>
      </c>
      <c r="CD100" s="224">
        <f t="shared" si="32"/>
        <v>327636.64074203843</v>
      </c>
      <c r="CE100" s="224">
        <f t="shared" si="32"/>
        <v>337378.46603229182</v>
      </c>
      <c r="CF100" s="224">
        <f t="shared" si="32"/>
        <v>347689.75952419452</v>
      </c>
      <c r="CG100" s="225">
        <f t="shared" si="32"/>
        <v>363248.02177914727</v>
      </c>
      <c r="CH100" s="226">
        <f>SUM(CH96:CH99)</f>
        <v>379670.02710731112</v>
      </c>
    </row>
    <row r="101" spans="1:86" ht="31.2" x14ac:dyDescent="0.3">
      <c r="A101" s="193"/>
      <c r="B101" s="64" t="s">
        <v>460</v>
      </c>
      <c r="C101" s="202"/>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c r="AG101" s="153"/>
      <c r="AH101" s="153"/>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153"/>
      <c r="BE101" s="153"/>
      <c r="BF101" s="153"/>
      <c r="BG101" s="153"/>
      <c r="BH101" s="153"/>
      <c r="BI101" s="153"/>
      <c r="BJ101" s="153"/>
      <c r="BK101" s="153"/>
      <c r="BL101" s="153"/>
      <c r="BM101" s="153"/>
      <c r="BN101" s="153"/>
      <c r="BO101" s="153"/>
      <c r="BP101" s="153"/>
      <c r="BQ101" s="153"/>
      <c r="BR101" s="224"/>
      <c r="BS101" s="224"/>
      <c r="BT101" s="224"/>
      <c r="BU101" s="153"/>
      <c r="BV101" s="153"/>
      <c r="BW101" s="153"/>
      <c r="BX101" s="153"/>
      <c r="BY101" s="153"/>
      <c r="BZ101" s="153"/>
      <c r="CA101" s="153"/>
      <c r="CB101" s="153">
        <f>SUM(CB102:CB103)</f>
        <v>289142.98266225017</v>
      </c>
      <c r="CC101" s="153">
        <f t="shared" ref="CC101:CG101" si="33">SUM(CC102:CC103)</f>
        <v>308211.25808728707</v>
      </c>
      <c r="CD101" s="153">
        <f t="shared" si="33"/>
        <v>327636.64074203849</v>
      </c>
      <c r="CE101" s="153">
        <f t="shared" si="33"/>
        <v>337378.46603229182</v>
      </c>
      <c r="CF101" s="153">
        <f t="shared" si="33"/>
        <v>347689.75952419452</v>
      </c>
      <c r="CG101" s="55">
        <f t="shared" si="33"/>
        <v>363248.02177914733</v>
      </c>
      <c r="CH101" s="56">
        <f>SUM(CH102:CH103)</f>
        <v>379670.0271073113</v>
      </c>
    </row>
    <row r="102" spans="1:86" s="88" customFormat="1" x14ac:dyDescent="0.25">
      <c r="A102" s="216"/>
      <c r="B102" s="84" t="s">
        <v>436</v>
      </c>
      <c r="C102" s="217"/>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c r="AH102" s="218"/>
      <c r="AI102" s="218"/>
      <c r="AJ102" s="218"/>
      <c r="AK102" s="218"/>
      <c r="AL102" s="218"/>
      <c r="AM102" s="218"/>
      <c r="AN102" s="218"/>
      <c r="AO102" s="218"/>
      <c r="AP102" s="218"/>
      <c r="AQ102" s="218"/>
      <c r="AR102" s="218"/>
      <c r="AS102" s="218"/>
      <c r="AT102" s="218"/>
      <c r="AU102" s="218"/>
      <c r="AV102" s="218"/>
      <c r="AW102" s="218"/>
      <c r="AX102" s="218"/>
      <c r="AY102" s="218"/>
      <c r="AZ102" s="218"/>
      <c r="BA102" s="218"/>
      <c r="BB102" s="218"/>
      <c r="BC102" s="218"/>
      <c r="BD102" s="218"/>
      <c r="BE102" s="218"/>
      <c r="BF102" s="218"/>
      <c r="BG102" s="218"/>
      <c r="BH102" s="218"/>
      <c r="BI102" s="218"/>
      <c r="BJ102" s="218"/>
      <c r="BK102" s="218"/>
      <c r="BL102" s="218"/>
      <c r="BM102" s="218"/>
      <c r="BN102" s="218"/>
      <c r="BO102" s="218"/>
      <c r="BP102" s="218"/>
      <c r="BQ102" s="218"/>
      <c r="BR102" s="218"/>
      <c r="BS102" s="218"/>
      <c r="BT102" s="218"/>
      <c r="BU102" s="218"/>
      <c r="BV102" s="218"/>
      <c r="BW102" s="218"/>
      <c r="BX102" s="218"/>
      <c r="BY102" s="218"/>
      <c r="BZ102" s="218"/>
      <c r="CA102" s="218"/>
      <c r="CB102" s="218">
        <v>137273.24193222023</v>
      </c>
      <c r="CC102" s="218">
        <v>148869.19585960271</v>
      </c>
      <c r="CD102" s="218">
        <v>157155.09747199251</v>
      </c>
      <c r="CE102" s="218">
        <v>163335.76560840246</v>
      </c>
      <c r="CF102" s="218">
        <v>170072.79174525081</v>
      </c>
      <c r="CG102" s="219">
        <v>177769.27245100663</v>
      </c>
      <c r="CH102" s="220">
        <v>185272.08710918814</v>
      </c>
    </row>
    <row r="103" spans="1:86" s="88" customFormat="1" x14ac:dyDescent="0.25">
      <c r="A103" s="216"/>
      <c r="B103" s="84" t="s">
        <v>437</v>
      </c>
      <c r="C103" s="217"/>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c r="AH103" s="218"/>
      <c r="AI103" s="218"/>
      <c r="AJ103" s="218"/>
      <c r="AK103" s="218"/>
      <c r="AL103" s="218"/>
      <c r="AM103" s="218"/>
      <c r="AN103" s="218"/>
      <c r="AO103" s="218"/>
      <c r="AP103" s="218"/>
      <c r="AQ103" s="218"/>
      <c r="AR103" s="218"/>
      <c r="AS103" s="218"/>
      <c r="AT103" s="218"/>
      <c r="AU103" s="218"/>
      <c r="AV103" s="218"/>
      <c r="AW103" s="218"/>
      <c r="AX103" s="218"/>
      <c r="AY103" s="218"/>
      <c r="AZ103" s="218"/>
      <c r="BA103" s="218"/>
      <c r="BB103" s="218"/>
      <c r="BC103" s="218"/>
      <c r="BD103" s="218"/>
      <c r="BE103" s="218"/>
      <c r="BF103" s="218"/>
      <c r="BG103" s="218"/>
      <c r="BH103" s="218"/>
      <c r="BI103" s="218"/>
      <c r="BJ103" s="218"/>
      <c r="BK103" s="218"/>
      <c r="BL103" s="218"/>
      <c r="BM103" s="218"/>
      <c r="BN103" s="218"/>
      <c r="BO103" s="218"/>
      <c r="BP103" s="218"/>
      <c r="BQ103" s="218"/>
      <c r="BR103" s="218"/>
      <c r="BS103" s="218"/>
      <c r="BT103" s="218"/>
      <c r="BU103" s="218"/>
      <c r="BV103" s="218"/>
      <c r="BW103" s="218"/>
      <c r="BX103" s="218"/>
      <c r="BY103" s="218"/>
      <c r="BZ103" s="218"/>
      <c r="CA103" s="218"/>
      <c r="CB103" s="218">
        <v>151869.74073002997</v>
      </c>
      <c r="CC103" s="218">
        <v>159342.06222768434</v>
      </c>
      <c r="CD103" s="218">
        <v>170481.54327004595</v>
      </c>
      <c r="CE103" s="218">
        <v>174042.70042388936</v>
      </c>
      <c r="CF103" s="218">
        <v>177616.96777894371</v>
      </c>
      <c r="CG103" s="66">
        <v>185478.74932814066</v>
      </c>
      <c r="CH103" s="109">
        <v>194397.93999812315</v>
      </c>
    </row>
    <row r="104" spans="1:86" s="88" customFormat="1" ht="15.6" thickBot="1" x14ac:dyDescent="0.3">
      <c r="A104" s="227"/>
      <c r="B104" s="228"/>
      <c r="C104" s="229"/>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0"/>
      <c r="BA104" s="230"/>
      <c r="BB104" s="230"/>
      <c r="BC104" s="230"/>
      <c r="BD104" s="230"/>
      <c r="BE104" s="230"/>
      <c r="BF104" s="230"/>
      <c r="BG104" s="230"/>
      <c r="BH104" s="230"/>
      <c r="BI104" s="230"/>
      <c r="BJ104" s="230"/>
      <c r="BK104" s="230"/>
      <c r="BL104" s="230"/>
      <c r="BM104" s="230"/>
      <c r="BN104" s="230"/>
      <c r="BO104" s="230"/>
      <c r="BP104" s="230"/>
      <c r="BQ104" s="230"/>
      <c r="BR104" s="230"/>
      <c r="BS104" s="230"/>
      <c r="BT104" s="230"/>
      <c r="BU104" s="230"/>
      <c r="BV104" s="230"/>
      <c r="BW104" s="230"/>
      <c r="BX104" s="230"/>
      <c r="BY104" s="230"/>
      <c r="BZ104" s="230"/>
      <c r="CA104" s="230"/>
      <c r="CB104" s="230"/>
      <c r="CC104" s="230"/>
      <c r="CD104" s="230"/>
      <c r="CE104" s="230"/>
      <c r="CF104" s="230"/>
      <c r="CG104" s="156"/>
      <c r="CH104" s="210"/>
    </row>
    <row r="106" spans="1:86" x14ac:dyDescent="0.25">
      <c r="A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row>
    <row r="107" spans="1:86" x14ac:dyDescent="0.25">
      <c r="A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row>
    <row r="108" spans="1:86" x14ac:dyDescent="0.25">
      <c r="A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row>
    <row r="151" spans="75:76" x14ac:dyDescent="0.25">
      <c r="BW151" s="51"/>
      <c r="BX151" s="51"/>
    </row>
    <row r="152" spans="75:76" x14ac:dyDescent="0.25">
      <c r="BW152" s="51"/>
      <c r="BX152" s="51"/>
    </row>
    <row r="153" spans="75:76" x14ac:dyDescent="0.25">
      <c r="BW153" s="51"/>
      <c r="BX153" s="51"/>
    </row>
    <row r="154" spans="75:76" x14ac:dyDescent="0.25">
      <c r="BW154" s="51"/>
      <c r="BX154" s="51"/>
    </row>
    <row r="155" spans="75:76" x14ac:dyDescent="0.25">
      <c r="BW155" s="51"/>
      <c r="BX155" s="51"/>
    </row>
    <row r="156" spans="75:76" x14ac:dyDescent="0.25">
      <c r="BW156" s="51"/>
      <c r="BX156" s="51"/>
    </row>
    <row r="157" spans="75:76" x14ac:dyDescent="0.25">
      <c r="BW157" s="51"/>
      <c r="BX157" s="51"/>
    </row>
    <row r="158" spans="75:76" x14ac:dyDescent="0.25">
      <c r="BW158" s="51"/>
      <c r="BX158" s="51"/>
    </row>
    <row r="159" spans="75:76" x14ac:dyDescent="0.25">
      <c r="BW159" s="51"/>
      <c r="BX159" s="51"/>
    </row>
    <row r="160" spans="75:76" x14ac:dyDescent="0.25">
      <c r="BW160" s="51"/>
      <c r="BX160" s="51"/>
    </row>
    <row r="161" spans="75:76" x14ac:dyDescent="0.25">
      <c r="BW161" s="51"/>
      <c r="BX161" s="51"/>
    </row>
    <row r="162" spans="75:76" x14ac:dyDescent="0.25">
      <c r="BW162" s="51"/>
      <c r="BX162" s="51"/>
    </row>
    <row r="163" spans="75:76" x14ac:dyDescent="0.25">
      <c r="BW163" s="51"/>
      <c r="BX163" s="51"/>
    </row>
    <row r="164" spans="75:76" x14ac:dyDescent="0.25">
      <c r="BW164" s="51"/>
      <c r="BX164" s="51"/>
    </row>
    <row r="165" spans="75:76" x14ac:dyDescent="0.25">
      <c r="BW165" s="51"/>
      <c r="BX165" s="51"/>
    </row>
    <row r="166" spans="75:76" x14ac:dyDescent="0.25">
      <c r="BW166" s="51"/>
      <c r="BX166" s="51"/>
    </row>
    <row r="167" spans="75:76" x14ac:dyDescent="0.25">
      <c r="BW167" s="51"/>
      <c r="BX167" s="51"/>
    </row>
    <row r="168" spans="75:76" x14ac:dyDescent="0.25">
      <c r="BW168" s="51"/>
      <c r="BX168" s="51"/>
    </row>
    <row r="169" spans="75:76" x14ac:dyDescent="0.25">
      <c r="BW169" s="51"/>
      <c r="BX169" s="51"/>
    </row>
    <row r="170" spans="75:76" x14ac:dyDescent="0.25">
      <c r="BW170" s="51"/>
      <c r="BX170" s="51"/>
    </row>
    <row r="171" spans="75:76" x14ac:dyDescent="0.25">
      <c r="BW171" s="51"/>
      <c r="BX171" s="51"/>
    </row>
    <row r="172" spans="75:76" x14ac:dyDescent="0.25">
      <c r="BW172" s="51"/>
      <c r="BX172" s="51"/>
    </row>
    <row r="173" spans="75:76" x14ac:dyDescent="0.25">
      <c r="BW173" s="51"/>
      <c r="BX173" s="51"/>
    </row>
    <row r="174" spans="75:76" x14ac:dyDescent="0.25">
      <c r="BW174" s="51"/>
      <c r="BX174" s="51"/>
    </row>
    <row r="175" spans="75:76" x14ac:dyDescent="0.25">
      <c r="BW175" s="51"/>
      <c r="BX175" s="51"/>
    </row>
    <row r="176" spans="75:76" x14ac:dyDescent="0.25">
      <c r="BW176" s="51"/>
      <c r="BX176" s="51"/>
    </row>
    <row r="177" spans="75:76" x14ac:dyDescent="0.25">
      <c r="BW177" s="51"/>
      <c r="BX177" s="51"/>
    </row>
    <row r="178" spans="75:76" x14ac:dyDescent="0.25">
      <c r="BW178" s="51"/>
      <c r="BX178" s="51"/>
    </row>
    <row r="179" spans="75:76" x14ac:dyDescent="0.25">
      <c r="BW179" s="51"/>
      <c r="BX179" s="51"/>
    </row>
    <row r="180" spans="75:76" x14ac:dyDescent="0.25">
      <c r="BW180" s="51"/>
      <c r="BX180" s="51"/>
    </row>
    <row r="181" spans="75:76" x14ac:dyDescent="0.25">
      <c r="BW181" s="51"/>
      <c r="BX181" s="51"/>
    </row>
    <row r="182" spans="75:76" x14ac:dyDescent="0.25">
      <c r="BW182" s="51"/>
      <c r="BX182" s="51"/>
    </row>
    <row r="183" spans="75:76" x14ac:dyDescent="0.25">
      <c r="BW183" s="51"/>
      <c r="BX183" s="51"/>
    </row>
    <row r="184" spans="75:76" x14ac:dyDescent="0.25">
      <c r="BW184" s="51"/>
      <c r="BX184" s="51"/>
    </row>
    <row r="185" spans="75:76" x14ac:dyDescent="0.25">
      <c r="BW185" s="51"/>
      <c r="BX185" s="51"/>
    </row>
    <row r="186" spans="75:76" x14ac:dyDescent="0.25">
      <c r="BW186" s="51"/>
      <c r="BX186" s="51"/>
    </row>
    <row r="187" spans="75:76" x14ac:dyDescent="0.25">
      <c r="BW187" s="51"/>
      <c r="BX187" s="51"/>
    </row>
    <row r="188" spans="75:76" x14ac:dyDescent="0.25">
      <c r="BW188" s="51"/>
      <c r="BX188" s="51"/>
    </row>
    <row r="189" spans="75:76" x14ac:dyDescent="0.25">
      <c r="BW189" s="51"/>
      <c r="BX189" s="51"/>
    </row>
  </sheetData>
  <hyperlinks>
    <hyperlink ref="B1" location="Notes!A1" display="Information relating to this table can be found in the 'Notes' tab" xr:uid="{69FD2BF2-31E3-42B7-9447-1D43929707A2}"/>
    <hyperlink ref="A1" location="Contents!A1" display="Contents page" xr:uid="{7BFC6582-6C5F-4DE5-87EC-E7E494C69DC5}"/>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B3EA4-9C34-4FA4-BF88-E257D3A14EA1}">
  <dimension ref="A1:EX172"/>
  <sheetViews>
    <sheetView zoomScale="80" zoomScaleNormal="80" workbookViewId="0">
      <pane xSplit="2" ySplit="4" topLeftCell="C5" activePane="bottomRight" state="frozen"/>
      <selection pane="topRight" activeCell="B8" sqref="B8"/>
      <selection pane="bottomLeft" activeCell="B8" sqref="B8"/>
      <selection pane="bottomRight" activeCell="B8" sqref="B8"/>
    </sheetView>
  </sheetViews>
  <sheetFormatPr defaultColWidth="9" defaultRowHeight="15" x14ac:dyDescent="0.25"/>
  <cols>
    <col min="1" max="1" width="23" style="194" bestFit="1" customWidth="1"/>
    <col min="2" max="2" width="98" style="51" bestFit="1" customWidth="1"/>
    <col min="3" max="3" width="25.5546875" style="194" customWidth="1"/>
    <col min="4" max="75" width="12.5546875" style="66" customWidth="1"/>
    <col min="76" max="83" width="12.5546875" style="51" customWidth="1"/>
    <col min="84" max="84" width="11.5546875" style="51" customWidth="1"/>
    <col min="85" max="86" width="11.33203125" style="51" bestFit="1" customWidth="1"/>
    <col min="87" max="16384" width="9" style="51"/>
  </cols>
  <sheetData>
    <row r="1" spans="1:86" s="45" customFormat="1" ht="25.5" customHeight="1" thickBot="1" x14ac:dyDescent="0.3">
      <c r="A1" s="42" t="s">
        <v>47</v>
      </c>
      <c r="B1" s="141" t="s">
        <v>224</v>
      </c>
      <c r="C1" s="142"/>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row>
    <row r="2" spans="1:86" ht="33" customHeight="1" x14ac:dyDescent="0.3">
      <c r="A2" s="17" t="s">
        <v>48</v>
      </c>
      <c r="B2" s="46" t="s">
        <v>461</v>
      </c>
      <c r="C2" s="171"/>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6" s="53" customFormat="1" ht="15.6" x14ac:dyDescent="0.3">
      <c r="A3" s="144">
        <v>2026</v>
      </c>
      <c r="B3" s="52" t="s">
        <v>462</v>
      </c>
      <c r="C3" s="187" t="s">
        <v>375</v>
      </c>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6" ht="15.6" x14ac:dyDescent="0.25">
      <c r="A4" s="57"/>
      <c r="B4" s="58"/>
      <c r="C4" s="173"/>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188"/>
    </row>
    <row r="5" spans="1:86" ht="15.6" x14ac:dyDescent="0.25">
      <c r="A5" s="189"/>
      <c r="B5" s="83" t="s">
        <v>376</v>
      </c>
      <c r="C5" s="190" t="s">
        <v>377</v>
      </c>
      <c r="D5" s="66">
        <v>0</v>
      </c>
      <c r="E5" s="66">
        <v>0</v>
      </c>
      <c r="F5" s="66">
        <v>0</v>
      </c>
      <c r="G5" s="66">
        <v>0</v>
      </c>
      <c r="H5" s="66">
        <v>0</v>
      </c>
      <c r="I5" s="66">
        <v>0</v>
      </c>
      <c r="J5" s="66">
        <v>0</v>
      </c>
      <c r="K5" s="66">
        <v>0</v>
      </c>
      <c r="L5" s="66">
        <v>0</v>
      </c>
      <c r="M5" s="66">
        <v>0</v>
      </c>
      <c r="N5" s="66">
        <v>0</v>
      </c>
      <c r="O5" s="66">
        <v>0</v>
      </c>
      <c r="P5" s="66">
        <v>0</v>
      </c>
      <c r="Q5" s="66">
        <v>0</v>
      </c>
      <c r="R5" s="66">
        <v>0</v>
      </c>
      <c r="S5" s="66">
        <v>0</v>
      </c>
      <c r="T5" s="66">
        <v>0</v>
      </c>
      <c r="U5" s="66">
        <v>0</v>
      </c>
      <c r="V5" s="66">
        <v>0</v>
      </c>
      <c r="W5" s="66">
        <v>0</v>
      </c>
      <c r="X5" s="66">
        <v>0</v>
      </c>
      <c r="Y5" s="66">
        <v>0</v>
      </c>
      <c r="Z5" s="66">
        <v>0</v>
      </c>
      <c r="AA5" s="66">
        <v>0</v>
      </c>
      <c r="AB5" s="66">
        <v>0</v>
      </c>
      <c r="AC5" s="66">
        <v>0</v>
      </c>
      <c r="AD5" s="66">
        <v>0</v>
      </c>
      <c r="AE5" s="66">
        <v>0</v>
      </c>
      <c r="AF5" s="66">
        <v>0</v>
      </c>
      <c r="AG5" s="66">
        <v>0</v>
      </c>
      <c r="AH5" s="66">
        <v>0</v>
      </c>
      <c r="AI5" s="66">
        <v>0</v>
      </c>
      <c r="AJ5" s="66">
        <v>0</v>
      </c>
      <c r="AK5" s="66">
        <v>0</v>
      </c>
      <c r="AL5" s="66">
        <v>0</v>
      </c>
      <c r="AM5" s="66">
        <v>0</v>
      </c>
      <c r="AN5" s="66">
        <v>0</v>
      </c>
      <c r="AO5" s="66">
        <v>0</v>
      </c>
      <c r="AP5" s="66">
        <v>0</v>
      </c>
      <c r="AQ5" s="66">
        <v>0</v>
      </c>
      <c r="AR5" s="66">
        <v>0</v>
      </c>
      <c r="AS5" s="66">
        <v>0</v>
      </c>
      <c r="AT5" s="66">
        <v>0</v>
      </c>
      <c r="AU5" s="66">
        <v>0</v>
      </c>
      <c r="AV5" s="66">
        <v>0</v>
      </c>
      <c r="AW5" s="66">
        <v>0</v>
      </c>
      <c r="AX5" s="66">
        <v>0</v>
      </c>
      <c r="AY5" s="66">
        <v>0</v>
      </c>
      <c r="AZ5" s="66">
        <v>0</v>
      </c>
      <c r="BA5" s="66">
        <v>0</v>
      </c>
      <c r="BB5" s="66">
        <v>0</v>
      </c>
      <c r="BC5" s="66">
        <v>0</v>
      </c>
      <c r="BD5" s="66">
        <v>0</v>
      </c>
      <c r="BE5" s="66">
        <v>0</v>
      </c>
      <c r="BF5" s="66">
        <v>0</v>
      </c>
      <c r="BG5" s="66">
        <v>0</v>
      </c>
      <c r="BH5" s="66">
        <v>0</v>
      </c>
      <c r="BI5" s="66">
        <v>0</v>
      </c>
      <c r="BJ5" s="66">
        <v>0</v>
      </c>
      <c r="BK5" s="66">
        <v>0</v>
      </c>
      <c r="BL5" s="66">
        <v>0</v>
      </c>
      <c r="BM5" s="66">
        <v>146.07039331406619</v>
      </c>
      <c r="BN5" s="66">
        <v>156.13114120429577</v>
      </c>
      <c r="BO5" s="66">
        <v>134.56819017140018</v>
      </c>
      <c r="BP5" s="66">
        <v>135.90406620175139</v>
      </c>
      <c r="BQ5" s="66">
        <v>150.63312338153534</v>
      </c>
      <c r="BR5" s="66">
        <v>133.1054914026636</v>
      </c>
      <c r="BS5" s="66">
        <v>131.61044728418574</v>
      </c>
      <c r="BT5" s="66">
        <v>138.03721369713111</v>
      </c>
      <c r="BU5" s="66">
        <v>145.07378411929545</v>
      </c>
      <c r="BV5" s="66">
        <v>164.3995276647457</v>
      </c>
      <c r="BW5" s="66">
        <v>189.44158725033935</v>
      </c>
      <c r="BX5" s="66">
        <v>129.25491009143775</v>
      </c>
      <c r="BY5" s="66">
        <v>180.79531802374973</v>
      </c>
      <c r="BZ5" s="66">
        <v>204.44263543229678</v>
      </c>
      <c r="CA5" s="66">
        <v>272.65318726983907</v>
      </c>
      <c r="CB5" s="66">
        <v>322.58311658781582</v>
      </c>
      <c r="CC5" s="66">
        <v>316.24942174737066</v>
      </c>
      <c r="CD5" s="66">
        <v>365.39</v>
      </c>
      <c r="CE5" s="66">
        <v>416.83710568095546</v>
      </c>
      <c r="CF5" s="66">
        <v>442.36558973834161</v>
      </c>
      <c r="CG5" s="191">
        <v>460.15796498278826</v>
      </c>
      <c r="CH5" s="192">
        <v>474.75711979762764</v>
      </c>
    </row>
    <row r="6" spans="1:86" x14ac:dyDescent="0.25">
      <c r="A6" s="193"/>
      <c r="B6" s="51" t="s">
        <v>378</v>
      </c>
      <c r="C6" s="190" t="s">
        <v>377</v>
      </c>
      <c r="D6" s="191">
        <v>0</v>
      </c>
      <c r="E6" s="191">
        <v>0</v>
      </c>
      <c r="F6" s="191">
        <v>0</v>
      </c>
      <c r="G6" s="191">
        <v>0</v>
      </c>
      <c r="H6" s="191">
        <v>0</v>
      </c>
      <c r="I6" s="191">
        <v>0</v>
      </c>
      <c r="J6" s="191">
        <v>0</v>
      </c>
      <c r="K6" s="191">
        <v>0</v>
      </c>
      <c r="L6" s="191">
        <v>0</v>
      </c>
      <c r="M6" s="191">
        <v>0</v>
      </c>
      <c r="N6" s="191">
        <v>0</v>
      </c>
      <c r="O6" s="191">
        <v>0</v>
      </c>
      <c r="P6" s="191">
        <v>0</v>
      </c>
      <c r="Q6" s="191">
        <v>0</v>
      </c>
      <c r="R6" s="191">
        <v>0</v>
      </c>
      <c r="S6" s="191">
        <v>0</v>
      </c>
      <c r="T6" s="191">
        <v>0</v>
      </c>
      <c r="U6" s="191">
        <v>0</v>
      </c>
      <c r="V6" s="191">
        <v>0</v>
      </c>
      <c r="W6" s="191">
        <v>0</v>
      </c>
      <c r="X6" s="191">
        <v>0</v>
      </c>
      <c r="Y6" s="191">
        <v>0</v>
      </c>
      <c r="Z6" s="191">
        <v>0</v>
      </c>
      <c r="AA6" s="191">
        <v>0</v>
      </c>
      <c r="AB6" s="191">
        <v>0</v>
      </c>
      <c r="AC6" s="191">
        <v>0</v>
      </c>
      <c r="AD6" s="191">
        <v>0</v>
      </c>
      <c r="AE6" s="191">
        <v>0</v>
      </c>
      <c r="AF6" s="191">
        <v>0</v>
      </c>
      <c r="AG6" s="191">
        <v>0</v>
      </c>
      <c r="AH6" s="191">
        <v>0</v>
      </c>
      <c r="AI6" s="191">
        <v>0</v>
      </c>
      <c r="AJ6" s="191">
        <v>0</v>
      </c>
      <c r="AK6" s="191">
        <v>0</v>
      </c>
      <c r="AL6" s="191">
        <v>0</v>
      </c>
      <c r="AM6" s="191">
        <v>0</v>
      </c>
      <c r="AN6" s="191">
        <v>0</v>
      </c>
      <c r="AO6" s="191">
        <v>0</v>
      </c>
      <c r="AP6" s="191">
        <v>0</v>
      </c>
      <c r="AQ6" s="191">
        <v>0</v>
      </c>
      <c r="AR6" s="191">
        <v>0</v>
      </c>
      <c r="AS6" s="191">
        <v>0</v>
      </c>
      <c r="AT6" s="191">
        <v>0</v>
      </c>
      <c r="AU6" s="191">
        <v>0</v>
      </c>
      <c r="AV6" s="191">
        <v>0</v>
      </c>
      <c r="AW6" s="191">
        <v>0</v>
      </c>
      <c r="AX6" s="191">
        <v>0</v>
      </c>
      <c r="AY6" s="191">
        <v>0</v>
      </c>
      <c r="AZ6" s="191">
        <v>0</v>
      </c>
      <c r="BA6" s="191">
        <v>0</v>
      </c>
      <c r="BB6" s="191">
        <v>0</v>
      </c>
      <c r="BC6" s="191">
        <v>0</v>
      </c>
      <c r="BD6" s="191">
        <v>0</v>
      </c>
      <c r="BE6" s="191">
        <v>0</v>
      </c>
      <c r="BF6" s="191">
        <v>0</v>
      </c>
      <c r="BG6" s="191">
        <v>0</v>
      </c>
      <c r="BH6" s="191">
        <v>0</v>
      </c>
      <c r="BI6" s="191">
        <v>0</v>
      </c>
      <c r="BJ6" s="191">
        <v>0</v>
      </c>
      <c r="BK6" s="191">
        <v>0</v>
      </c>
      <c r="BL6" s="191">
        <v>0</v>
      </c>
      <c r="BM6" s="191">
        <v>0</v>
      </c>
      <c r="BN6" s="191">
        <v>0</v>
      </c>
      <c r="BO6" s="191">
        <v>0</v>
      </c>
      <c r="BP6" s="191">
        <v>0</v>
      </c>
      <c r="BQ6" s="191">
        <v>6.8759629237861102</v>
      </c>
      <c r="BR6" s="191">
        <v>8.5869010007517321</v>
      </c>
      <c r="BS6" s="191">
        <v>9.792263565810412</v>
      </c>
      <c r="BT6" s="191">
        <v>10.170989732989824</v>
      </c>
      <c r="BU6" s="191">
        <v>11.23665035952561</v>
      </c>
      <c r="BV6" s="191">
        <v>12.225244379587956</v>
      </c>
      <c r="BW6" s="191">
        <v>13.071900738472218</v>
      </c>
      <c r="BX6" s="191">
        <v>13.214258663486202</v>
      </c>
      <c r="BY6" s="191">
        <v>15.909670381200618</v>
      </c>
      <c r="BZ6" s="191">
        <v>19.129833730165124</v>
      </c>
      <c r="CA6" s="191">
        <v>22.299075932365973</v>
      </c>
      <c r="CB6" s="191">
        <v>22.518391505198423</v>
      </c>
      <c r="CC6" s="191">
        <v>23.521928619939974</v>
      </c>
      <c r="CD6" s="191">
        <v>25.629734734301675</v>
      </c>
      <c r="CE6" s="191">
        <v>27.493180575239649</v>
      </c>
      <c r="CF6" s="191">
        <v>29.200529250064431</v>
      </c>
      <c r="CG6" s="191">
        <v>30.988022750549106</v>
      </c>
      <c r="CH6" s="192">
        <v>32.72999637258858</v>
      </c>
    </row>
    <row r="7" spans="1:86" x14ac:dyDescent="0.25">
      <c r="A7" s="193"/>
      <c r="B7" s="51" t="s">
        <v>379</v>
      </c>
      <c r="C7" s="190" t="s">
        <v>377</v>
      </c>
      <c r="D7" s="191">
        <v>0</v>
      </c>
      <c r="E7" s="191">
        <v>0</v>
      </c>
      <c r="F7" s="191">
        <v>0</v>
      </c>
      <c r="G7" s="191">
        <v>0</v>
      </c>
      <c r="H7" s="191">
        <v>0</v>
      </c>
      <c r="I7" s="191">
        <v>0</v>
      </c>
      <c r="J7" s="191">
        <v>0</v>
      </c>
      <c r="K7" s="191">
        <v>0</v>
      </c>
      <c r="L7" s="191">
        <v>0</v>
      </c>
      <c r="M7" s="191">
        <v>0</v>
      </c>
      <c r="N7" s="191">
        <v>0</v>
      </c>
      <c r="O7" s="191">
        <v>0</v>
      </c>
      <c r="P7" s="191">
        <v>0</v>
      </c>
      <c r="Q7" s="191">
        <v>0</v>
      </c>
      <c r="R7" s="191">
        <v>0</v>
      </c>
      <c r="S7" s="191">
        <v>0</v>
      </c>
      <c r="T7" s="191">
        <v>0</v>
      </c>
      <c r="U7" s="191">
        <v>0</v>
      </c>
      <c r="V7" s="191">
        <v>0</v>
      </c>
      <c r="W7" s="191">
        <v>0</v>
      </c>
      <c r="X7" s="191">
        <v>0</v>
      </c>
      <c r="Y7" s="191">
        <v>0</v>
      </c>
      <c r="Z7" s="191">
        <v>0</v>
      </c>
      <c r="AA7" s="191">
        <v>99.412705369323021</v>
      </c>
      <c r="AB7" s="191">
        <v>354.27420902318687</v>
      </c>
      <c r="AC7" s="191">
        <v>502.51671161309071</v>
      </c>
      <c r="AD7" s="191">
        <v>727.92997166310943</v>
      </c>
      <c r="AE7" s="191">
        <v>898.93582961053085</v>
      </c>
      <c r="AF7" s="191">
        <v>1047.1726208071768</v>
      </c>
      <c r="AG7" s="191">
        <v>1205.5914676620141</v>
      </c>
      <c r="AH7" s="191">
        <v>1092.0449603471832</v>
      </c>
      <c r="AI7" s="191">
        <v>1117.9061020721474</v>
      </c>
      <c r="AJ7" s="191">
        <v>1214.2980999005758</v>
      </c>
      <c r="AK7" s="191">
        <v>1394.3581844021446</v>
      </c>
      <c r="AL7" s="191">
        <v>1585.9336429044406</v>
      </c>
      <c r="AM7" s="191">
        <v>1859.5106590980236</v>
      </c>
      <c r="AN7" s="191">
        <v>2044.2595854565843</v>
      </c>
      <c r="AO7" s="191">
        <v>2308.9103496120506</v>
      </c>
      <c r="AP7" s="191">
        <v>2519.5758009710921</v>
      </c>
      <c r="AQ7" s="191">
        <v>2742.8086476158369</v>
      </c>
      <c r="AR7" s="191">
        <v>2871.5155521952092</v>
      </c>
      <c r="AS7" s="191">
        <v>3067.2444071931905</v>
      </c>
      <c r="AT7" s="191">
        <v>3375.711229435231</v>
      </c>
      <c r="AU7" s="191">
        <v>3931.1988726087257</v>
      </c>
      <c r="AV7" s="191">
        <v>3483.759955386372</v>
      </c>
      <c r="AW7" s="191">
        <v>3915.0229261059976</v>
      </c>
      <c r="AX7" s="191">
        <v>4209.8118031637568</v>
      </c>
      <c r="AY7" s="191">
        <v>4561.936341076771</v>
      </c>
      <c r="AZ7" s="191">
        <v>4812.3330351537543</v>
      </c>
      <c r="BA7" s="191">
        <v>5057.3747154467901</v>
      </c>
      <c r="BB7" s="191">
        <v>5301.2705845808459</v>
      </c>
      <c r="BC7" s="191">
        <v>5515.599118759862</v>
      </c>
      <c r="BD7" s="191">
        <v>5723.1260747206106</v>
      </c>
      <c r="BE7" s="191">
        <v>5932.1572436199804</v>
      </c>
      <c r="BF7" s="191">
        <v>6047.4513505866626</v>
      </c>
      <c r="BG7" s="191">
        <v>6277.3685643606232</v>
      </c>
      <c r="BH7" s="191">
        <v>6477.4696469019082</v>
      </c>
      <c r="BI7" s="191">
        <v>6734.2850346107562</v>
      </c>
      <c r="BJ7" s="191">
        <v>6913.085653910277</v>
      </c>
      <c r="BK7" s="191">
        <v>7262.5585597899935</v>
      </c>
      <c r="BL7" s="191">
        <v>7459.0338431362879</v>
      </c>
      <c r="BM7" s="191">
        <v>7941.4880112885667</v>
      </c>
      <c r="BN7" s="191">
        <v>7994.4185213151586</v>
      </c>
      <c r="BO7" s="191">
        <v>7994.5352731059684</v>
      </c>
      <c r="BP7" s="191">
        <v>8058.7348232523182</v>
      </c>
      <c r="BQ7" s="191">
        <v>7727.9153263861363</v>
      </c>
      <c r="BR7" s="191">
        <v>7707.9031638789047</v>
      </c>
      <c r="BS7" s="191">
        <v>7750.4479947452528</v>
      </c>
      <c r="BT7" s="191">
        <v>7588.7492514250916</v>
      </c>
      <c r="BU7" s="191">
        <v>7557.4864446144848</v>
      </c>
      <c r="BV7" s="191">
        <v>7584.4796368264069</v>
      </c>
      <c r="BW7" s="191">
        <v>7692.778413344372</v>
      </c>
      <c r="BX7" s="191">
        <v>6614.5913516680912</v>
      </c>
      <c r="BY7" s="191">
        <v>6551.1464126177798</v>
      </c>
      <c r="BZ7" s="191">
        <v>6537.0220856076503</v>
      </c>
      <c r="CA7" s="191">
        <v>7335.3683319001075</v>
      </c>
      <c r="CB7" s="191">
        <v>8178.9274951610751</v>
      </c>
      <c r="CC7" s="191">
        <v>8667.6187186816114</v>
      </c>
      <c r="CD7" s="191">
        <v>9228.3382021848938</v>
      </c>
      <c r="CE7" s="191">
        <v>9500.0896485194207</v>
      </c>
      <c r="CF7" s="191">
        <v>9724.6039501912637</v>
      </c>
      <c r="CG7" s="191">
        <v>9995.6978191236249</v>
      </c>
      <c r="CH7" s="192">
        <v>10256.669851281584</v>
      </c>
    </row>
    <row r="8" spans="1:86" x14ac:dyDescent="0.25">
      <c r="A8" s="193"/>
      <c r="B8" s="51" t="s">
        <v>380</v>
      </c>
      <c r="C8" s="190" t="s">
        <v>381</v>
      </c>
      <c r="D8" s="191">
        <v>696.54005292026238</v>
      </c>
      <c r="E8" s="191">
        <v>921.36277382302853</v>
      </c>
      <c r="F8" s="191">
        <v>915.77108402426302</v>
      </c>
      <c r="G8" s="191">
        <v>943.77748919132239</v>
      </c>
      <c r="H8" s="191">
        <v>1009.3175926073866</v>
      </c>
      <c r="I8" s="191">
        <v>1076.9977810329544</v>
      </c>
      <c r="J8" s="191">
        <v>1107.3655873178182</v>
      </c>
      <c r="K8" s="191">
        <v>1187.889166684078</v>
      </c>
      <c r="L8" s="191">
        <v>1197.3760344164077</v>
      </c>
      <c r="M8" s="191">
        <v>1312.3616987552923</v>
      </c>
      <c r="N8" s="191">
        <v>1682.0273059384544</v>
      </c>
      <c r="O8" s="191">
        <v>1789.4939334888986</v>
      </c>
      <c r="P8" s="191">
        <v>1868.6572716353614</v>
      </c>
      <c r="Q8" s="191">
        <v>2201.4588450421325</v>
      </c>
      <c r="R8" s="191">
        <v>2241.7072544528328</v>
      </c>
      <c r="S8" s="191">
        <v>2598.2265942128606</v>
      </c>
      <c r="T8" s="191">
        <v>2706.9927057060204</v>
      </c>
      <c r="U8" s="191">
        <v>3234.5853136898577</v>
      </c>
      <c r="V8" s="191">
        <v>3191.1294685987159</v>
      </c>
      <c r="W8" s="191">
        <v>3260.4935525856063</v>
      </c>
      <c r="X8" s="191">
        <v>3223.8681033946118</v>
      </c>
      <c r="Y8" s="191">
        <v>3172.2098883480417</v>
      </c>
      <c r="Z8" s="191">
        <v>2994.2798621657666</v>
      </c>
      <c r="AA8" s="191">
        <v>3247.481708731219</v>
      </c>
      <c r="AB8" s="191">
        <v>3359.496809702634</v>
      </c>
      <c r="AC8" s="191">
        <v>3439.0110152292523</v>
      </c>
      <c r="AD8" s="191">
        <v>3616.3187694801913</v>
      </c>
      <c r="AE8" s="191">
        <v>3683.8559023664088</v>
      </c>
      <c r="AF8" s="191">
        <v>3570.0936168917101</v>
      </c>
      <c r="AG8" s="191">
        <v>3370.1597116406638</v>
      </c>
      <c r="AH8" s="191">
        <v>3282.6351486626636</v>
      </c>
      <c r="AI8" s="191">
        <v>3131.2494301821839</v>
      </c>
      <c r="AJ8" s="191">
        <v>2979.7007220637206</v>
      </c>
      <c r="AK8" s="191">
        <v>2919.7015315814606</v>
      </c>
      <c r="AL8" s="191">
        <v>2853.1064295427282</v>
      </c>
      <c r="AM8" s="191">
        <v>2896.3287235648004</v>
      </c>
      <c r="AN8" s="191">
        <v>2786.0134975406577</v>
      </c>
      <c r="AO8" s="191">
        <v>2692.6068217050151</v>
      </c>
      <c r="AP8" s="191">
        <v>2668.3569137370359</v>
      </c>
      <c r="AQ8" s="191">
        <v>2565.1221688702076</v>
      </c>
      <c r="AR8" s="191">
        <v>2432.8245452182164</v>
      </c>
      <c r="AS8" s="191">
        <v>2256.50469085656</v>
      </c>
      <c r="AT8" s="191">
        <v>2172.4245699575636</v>
      </c>
      <c r="AU8" s="191">
        <v>2328.4590035285614</v>
      </c>
      <c r="AV8" s="191">
        <v>2264.9864464678749</v>
      </c>
      <c r="AW8" s="191">
        <v>2267.7317096557581</v>
      </c>
      <c r="AX8" s="191">
        <v>2192.1165338212504</v>
      </c>
      <c r="AY8" s="191">
        <v>2113.1911262820677</v>
      </c>
      <c r="AZ8" s="191">
        <v>1973.3680025589547</v>
      </c>
      <c r="BA8" s="191">
        <v>1979.9694724839701</v>
      </c>
      <c r="BB8" s="191">
        <v>1927.4768851347806</v>
      </c>
      <c r="BC8" s="191">
        <v>1957.2455194446961</v>
      </c>
      <c r="BD8" s="191">
        <v>1909.2767574536929</v>
      </c>
      <c r="BE8" s="191">
        <v>2087.1431355946247</v>
      </c>
      <c r="BF8" s="191">
        <v>2022.9888934537273</v>
      </c>
      <c r="BG8" s="191">
        <v>1827.9455671111284</v>
      </c>
      <c r="BH8" s="191">
        <v>1627.1460120760087</v>
      </c>
      <c r="BI8" s="191">
        <v>1500.8130326424296</v>
      </c>
      <c r="BJ8" s="191">
        <v>1327.0822408647841</v>
      </c>
      <c r="BK8" s="191">
        <v>1202.9635788377684</v>
      </c>
      <c r="BL8" s="191">
        <v>1062.9763305355077</v>
      </c>
      <c r="BM8" s="191">
        <v>1010.3517292529752</v>
      </c>
      <c r="BN8" s="191">
        <v>938.21856347490586</v>
      </c>
      <c r="BO8" s="191">
        <v>889.31255252807955</v>
      </c>
      <c r="BP8" s="191">
        <v>872.06891753624791</v>
      </c>
      <c r="BQ8" s="191">
        <v>839.43447342308298</v>
      </c>
      <c r="BR8" s="191">
        <v>811.2909004830442</v>
      </c>
      <c r="BS8" s="191">
        <v>803.23410622241079</v>
      </c>
      <c r="BT8" s="191">
        <v>771.41597003592619</v>
      </c>
      <c r="BU8" s="191">
        <v>686.88892542692929</v>
      </c>
      <c r="BV8" s="191">
        <v>619.07308283100997</v>
      </c>
      <c r="BW8" s="191">
        <v>659.1848802548991</v>
      </c>
      <c r="BX8" s="191">
        <v>615.93460217999723</v>
      </c>
      <c r="BY8" s="191">
        <v>421.44140116844875</v>
      </c>
      <c r="BZ8" s="191">
        <v>459.97649542415036</v>
      </c>
      <c r="CA8" s="191">
        <v>361.79717177020768</v>
      </c>
      <c r="CB8" s="191">
        <v>367.99227067356316</v>
      </c>
      <c r="CC8" s="191">
        <v>300.67298760356499</v>
      </c>
      <c r="CD8" s="191">
        <v>276.44483441389502</v>
      </c>
      <c r="CE8" s="191">
        <v>265.77017097252963</v>
      </c>
      <c r="CF8" s="191">
        <v>254.39443502206979</v>
      </c>
      <c r="CG8" s="191">
        <v>241.30017547999185</v>
      </c>
      <c r="CH8" s="192">
        <v>228.06205552757146</v>
      </c>
    </row>
    <row r="9" spans="1:86" x14ac:dyDescent="0.25">
      <c r="A9" s="193"/>
      <c r="B9" s="51" t="s">
        <v>382</v>
      </c>
      <c r="C9" s="190" t="s">
        <v>377</v>
      </c>
      <c r="D9" s="191">
        <v>0</v>
      </c>
      <c r="E9" s="191">
        <v>0</v>
      </c>
      <c r="F9" s="191">
        <v>0</v>
      </c>
      <c r="G9" s="191">
        <v>0</v>
      </c>
      <c r="H9" s="191">
        <v>0</v>
      </c>
      <c r="I9" s="191">
        <v>0</v>
      </c>
      <c r="J9" s="191">
        <v>0</v>
      </c>
      <c r="K9" s="191">
        <v>0</v>
      </c>
      <c r="L9" s="191">
        <v>0</v>
      </c>
      <c r="M9" s="191">
        <v>0</v>
      </c>
      <c r="N9" s="191">
        <v>0</v>
      </c>
      <c r="O9" s="191">
        <v>0</v>
      </c>
      <c r="P9" s="191">
        <v>0</v>
      </c>
      <c r="Q9" s="191">
        <v>0</v>
      </c>
      <c r="R9" s="191">
        <v>0</v>
      </c>
      <c r="S9" s="191">
        <v>0</v>
      </c>
      <c r="T9" s="191">
        <v>0</v>
      </c>
      <c r="U9" s="191">
        <v>0</v>
      </c>
      <c r="V9" s="191">
        <v>0</v>
      </c>
      <c r="W9" s="191">
        <v>0</v>
      </c>
      <c r="X9" s="191">
        <v>0</v>
      </c>
      <c r="Y9" s="191">
        <v>0</v>
      </c>
      <c r="Z9" s="191">
        <v>0</v>
      </c>
      <c r="AA9" s="191">
        <v>0</v>
      </c>
      <c r="AB9" s="191">
        <v>0</v>
      </c>
      <c r="AC9" s="191">
        <v>0</v>
      </c>
      <c r="AD9" s="191">
        <v>0</v>
      </c>
      <c r="AE9" s="191">
        <v>0</v>
      </c>
      <c r="AF9" s="191">
        <v>15.629442101599652</v>
      </c>
      <c r="AG9" s="191">
        <v>20.973096917935461</v>
      </c>
      <c r="AH9" s="191">
        <v>26.00107048445674</v>
      </c>
      <c r="AI9" s="191">
        <v>22.246887603425819</v>
      </c>
      <c r="AJ9" s="191">
        <v>23.351886536549532</v>
      </c>
      <c r="AK9" s="191">
        <v>25.351966989129902</v>
      </c>
      <c r="AL9" s="191">
        <v>31.482553705299068</v>
      </c>
      <c r="AM9" s="191">
        <v>37.565871900970173</v>
      </c>
      <c r="AN9" s="191">
        <v>39.039679583372269</v>
      </c>
      <c r="AO9" s="191">
        <v>43.7548608527065</v>
      </c>
      <c r="AP9" s="191">
        <v>336.37468973169911</v>
      </c>
      <c r="AQ9" s="191">
        <v>561.53939854791918</v>
      </c>
      <c r="AR9" s="191">
        <v>496.25197842140187</v>
      </c>
      <c r="AS9" s="191">
        <v>486.17272189746114</v>
      </c>
      <c r="AT9" s="191">
        <v>508.11206724928473</v>
      </c>
      <c r="AU9" s="191">
        <v>655.83764675939153</v>
      </c>
      <c r="AV9" s="191">
        <v>774.3495297089288</v>
      </c>
      <c r="AW9" s="191">
        <v>963.24084878887618</v>
      </c>
      <c r="AX9" s="191">
        <v>1128.9228554930216</v>
      </c>
      <c r="AY9" s="191">
        <v>1283.5476141523482</v>
      </c>
      <c r="AZ9" s="191">
        <v>1480.9717189277831</v>
      </c>
      <c r="BA9" s="191">
        <v>1496.2146561724417</v>
      </c>
      <c r="BB9" s="191">
        <v>1547.6135672159949</v>
      </c>
      <c r="BC9" s="191">
        <v>1630.6204403070246</v>
      </c>
      <c r="BD9" s="191">
        <v>1679.1235489746753</v>
      </c>
      <c r="BE9" s="191">
        <v>1769.0967221613603</v>
      </c>
      <c r="BF9" s="191">
        <v>1847.5440689433037</v>
      </c>
      <c r="BG9" s="191">
        <v>1913.272822277625</v>
      </c>
      <c r="BH9" s="191">
        <v>1932.6000015407328</v>
      </c>
      <c r="BI9" s="191">
        <v>1972.0565383600292</v>
      </c>
      <c r="BJ9" s="191">
        <v>1968.0350803060624</v>
      </c>
      <c r="BK9" s="191">
        <v>2091.4339804075835</v>
      </c>
      <c r="BL9" s="191">
        <v>2147.2139120123798</v>
      </c>
      <c r="BM9" s="191">
        <v>2324.9363207929473</v>
      </c>
      <c r="BN9" s="191">
        <v>2404.0730984435322</v>
      </c>
      <c r="BO9" s="191">
        <v>2594.7261224091567</v>
      </c>
      <c r="BP9" s="191">
        <v>2836.3850589517642</v>
      </c>
      <c r="BQ9" s="191">
        <v>3010.7691785458273</v>
      </c>
      <c r="BR9" s="191">
        <v>3297.1236575975308</v>
      </c>
      <c r="BS9" s="191">
        <v>3593.8018316379089</v>
      </c>
      <c r="BT9" s="191">
        <v>3691.3827444448148</v>
      </c>
      <c r="BU9" s="191">
        <v>3868.0720586881275</v>
      </c>
      <c r="BV9" s="191">
        <v>3855.3631370939679</v>
      </c>
      <c r="BW9" s="191">
        <v>3828.8875627937255</v>
      </c>
      <c r="BX9" s="191">
        <v>3759.7231605521083</v>
      </c>
      <c r="BY9" s="191">
        <v>3795.4160934251677</v>
      </c>
      <c r="BZ9" s="191">
        <v>3748.044275516676</v>
      </c>
      <c r="CA9" s="191">
        <v>4094.7774354108687</v>
      </c>
      <c r="CB9" s="191">
        <v>4464.3833730783999</v>
      </c>
      <c r="CC9" s="191">
        <v>4672.336096830757</v>
      </c>
      <c r="CD9" s="191">
        <v>5024.5663651705072</v>
      </c>
      <c r="CE9" s="191">
        <v>5293.3340466924492</v>
      </c>
      <c r="CF9" s="191">
        <v>5475.0649983738895</v>
      </c>
      <c r="CG9" s="191">
        <v>5649.3935994924159</v>
      </c>
      <c r="CH9" s="192">
        <v>5797.6957201195528</v>
      </c>
    </row>
    <row r="10" spans="1:86" x14ac:dyDescent="0.25">
      <c r="A10" s="193"/>
      <c r="B10" s="51" t="s">
        <v>270</v>
      </c>
      <c r="C10" s="190" t="s">
        <v>377</v>
      </c>
      <c r="D10" s="191">
        <v>2657.4999471288993</v>
      </c>
      <c r="E10" s="191">
        <v>2634.3189167052788</v>
      </c>
      <c r="F10" s="191">
        <v>2612.2686682535427</v>
      </c>
      <c r="G10" s="191">
        <v>2481.3483153321849</v>
      </c>
      <c r="H10" s="191">
        <v>3143.3033598344327</v>
      </c>
      <c r="I10" s="191">
        <v>3654.7301749806816</v>
      </c>
      <c r="J10" s="191">
        <v>3633.5433333865908</v>
      </c>
      <c r="K10" s="191">
        <v>3547.030396877386</v>
      </c>
      <c r="L10" s="191">
        <v>3567.0521653556852</v>
      </c>
      <c r="M10" s="191">
        <v>3661.4292143355415</v>
      </c>
      <c r="N10" s="191">
        <v>3682.9084837852424</v>
      </c>
      <c r="O10" s="191">
        <v>3707.0167012436696</v>
      </c>
      <c r="P10" s="191">
        <v>3737.3145432707229</v>
      </c>
      <c r="Q10" s="191">
        <v>3687.4435654455715</v>
      </c>
      <c r="R10" s="191">
        <v>3610.7498991365273</v>
      </c>
      <c r="S10" s="191">
        <v>3669.0108875854339</v>
      </c>
      <c r="T10" s="191">
        <v>3586.7653350604769</v>
      </c>
      <c r="U10" s="191">
        <v>3479.5575837707811</v>
      </c>
      <c r="V10" s="191">
        <v>3376.7128845030379</v>
      </c>
      <c r="W10" s="191">
        <v>3529.2639670555004</v>
      </c>
      <c r="X10" s="191">
        <v>6219.553334535969</v>
      </c>
      <c r="Y10" s="191">
        <v>6642.0592230102202</v>
      </c>
      <c r="Z10" s="191">
        <v>6042.0290075844932</v>
      </c>
      <c r="AA10" s="191">
        <v>5694.6911392393868</v>
      </c>
      <c r="AB10" s="191">
        <v>5176.6791749508766</v>
      </c>
      <c r="AC10" s="191">
        <v>4831.4595569057492</v>
      </c>
      <c r="AD10" s="191">
        <v>4014.1138341230126</v>
      </c>
      <c r="AE10" s="191">
        <v>4983.985199206666</v>
      </c>
      <c r="AF10" s="191">
        <v>4331.0006665748515</v>
      </c>
      <c r="AG10" s="191">
        <v>6273.8488194169013</v>
      </c>
      <c r="AH10" s="191">
        <v>11544.475295098793</v>
      </c>
      <c r="AI10" s="191">
        <v>15500.51893768694</v>
      </c>
      <c r="AJ10" s="191">
        <v>13749.590792720364</v>
      </c>
      <c r="AK10" s="191">
        <v>14247.805447891005</v>
      </c>
      <c r="AL10" s="191">
        <v>14403.268320174324</v>
      </c>
      <c r="AM10" s="191">
        <v>14981.269714106904</v>
      </c>
      <c r="AN10" s="191">
        <v>15175.788172590894</v>
      </c>
      <c r="AO10" s="191">
        <v>15038.209099222509</v>
      </c>
      <c r="AP10" s="191">
        <v>14596.720911145751</v>
      </c>
      <c r="AQ10" s="191">
        <v>14052.034188094287</v>
      </c>
      <c r="AR10" s="191">
        <v>12918.742340096514</v>
      </c>
      <c r="AS10" s="191">
        <v>12012.815076999712</v>
      </c>
      <c r="AT10" s="191">
        <v>11213.475431699839</v>
      </c>
      <c r="AU10" s="191">
        <v>11955.453018375631</v>
      </c>
      <c r="AV10" s="191">
        <v>13350.370572643636</v>
      </c>
      <c r="AW10" s="191">
        <v>13805.686806521884</v>
      </c>
      <c r="AX10" s="191">
        <v>13735.463302281742</v>
      </c>
      <c r="AY10" s="191">
        <v>13810.013851807049</v>
      </c>
      <c r="AZ10" s="191">
        <v>13959.7503827201</v>
      </c>
      <c r="BA10" s="191">
        <v>14218.36495642406</v>
      </c>
      <c r="BB10" s="191">
        <v>14430.171382090302</v>
      </c>
      <c r="BC10" s="191">
        <v>16185.184967424158</v>
      </c>
      <c r="BD10" s="191">
        <v>16770.774457193627</v>
      </c>
      <c r="BE10" s="191">
        <v>16698.760746807326</v>
      </c>
      <c r="BF10" s="191">
        <v>16641.150571440307</v>
      </c>
      <c r="BG10" s="191"/>
      <c r="BH10" s="191"/>
      <c r="BI10" s="191"/>
      <c r="BJ10" s="191"/>
      <c r="BK10" s="191"/>
      <c r="BL10" s="191"/>
      <c r="BM10" s="191"/>
      <c r="BN10" s="191"/>
      <c r="BO10" s="191"/>
      <c r="BP10" s="191"/>
      <c r="BQ10" s="191"/>
      <c r="BR10" s="191"/>
      <c r="BS10" s="191"/>
      <c r="BT10" s="191"/>
      <c r="BU10" s="191"/>
      <c r="BV10" s="191"/>
      <c r="BW10" s="191"/>
      <c r="BX10" s="191"/>
      <c r="BY10" s="191"/>
      <c r="BZ10" s="191"/>
      <c r="CA10" s="191"/>
      <c r="CB10" s="191"/>
      <c r="CC10" s="191"/>
      <c r="CD10" s="191"/>
      <c r="CE10" s="191"/>
      <c r="CF10" s="191"/>
      <c r="CG10" s="191"/>
      <c r="CH10" s="192"/>
    </row>
    <row r="11" spans="1:86" ht="27" customHeight="1" x14ac:dyDescent="0.25">
      <c r="A11" s="193"/>
      <c r="B11" s="51" t="s">
        <v>383</v>
      </c>
      <c r="D11" s="191">
        <f t="shared" ref="D11:BO11" si="0">SUM(D12:D13)</f>
        <v>0</v>
      </c>
      <c r="E11" s="191">
        <f t="shared" si="0"/>
        <v>0</v>
      </c>
      <c r="F11" s="191">
        <f t="shared" si="0"/>
        <v>0</v>
      </c>
      <c r="G11" s="191">
        <f t="shared" si="0"/>
        <v>0</v>
      </c>
      <c r="H11" s="191">
        <f t="shared" si="0"/>
        <v>0</v>
      </c>
      <c r="I11" s="191">
        <f t="shared" si="0"/>
        <v>0</v>
      </c>
      <c r="J11" s="191">
        <f t="shared" si="0"/>
        <v>0</v>
      </c>
      <c r="K11" s="191">
        <f t="shared" si="0"/>
        <v>0</v>
      </c>
      <c r="L11" s="191">
        <f t="shared" si="0"/>
        <v>0</v>
      </c>
      <c r="M11" s="191">
        <f t="shared" si="0"/>
        <v>0</v>
      </c>
      <c r="N11" s="191">
        <f t="shared" si="0"/>
        <v>0</v>
      </c>
      <c r="O11" s="191">
        <f t="shared" si="0"/>
        <v>0</v>
      </c>
      <c r="P11" s="191">
        <f t="shared" si="0"/>
        <v>0</v>
      </c>
      <c r="Q11" s="191">
        <f t="shared" si="0"/>
        <v>0</v>
      </c>
      <c r="R11" s="191">
        <f t="shared" si="0"/>
        <v>0</v>
      </c>
      <c r="S11" s="191">
        <f t="shared" si="0"/>
        <v>0</v>
      </c>
      <c r="T11" s="191">
        <f t="shared" si="0"/>
        <v>0</v>
      </c>
      <c r="U11" s="191">
        <f t="shared" si="0"/>
        <v>0</v>
      </c>
      <c r="V11" s="191">
        <f t="shared" si="0"/>
        <v>0</v>
      </c>
      <c r="W11" s="191">
        <f t="shared" si="0"/>
        <v>0</v>
      </c>
      <c r="X11" s="191">
        <f t="shared" si="0"/>
        <v>0</v>
      </c>
      <c r="Y11" s="191">
        <f t="shared" si="0"/>
        <v>0</v>
      </c>
      <c r="Z11" s="191">
        <f t="shared" si="0"/>
        <v>0</v>
      </c>
      <c r="AA11" s="191">
        <f t="shared" si="0"/>
        <v>0</v>
      </c>
      <c r="AB11" s="191">
        <f t="shared" si="0"/>
        <v>1229.270423550282</v>
      </c>
      <c r="AC11" s="191">
        <f t="shared" si="0"/>
        <v>1120.1350163889565</v>
      </c>
      <c r="AD11" s="191">
        <f t="shared" si="0"/>
        <v>1072.0635319846115</v>
      </c>
      <c r="AE11" s="191">
        <f t="shared" si="0"/>
        <v>0.93736791408814479</v>
      </c>
      <c r="AF11" s="191">
        <f t="shared" si="0"/>
        <v>0</v>
      </c>
      <c r="AG11" s="191">
        <f t="shared" si="0"/>
        <v>708.74603377850872</v>
      </c>
      <c r="AH11" s="191">
        <f t="shared" si="0"/>
        <v>656.5270297325327</v>
      </c>
      <c r="AI11" s="191">
        <f t="shared" si="0"/>
        <v>561.73391198650188</v>
      </c>
      <c r="AJ11" s="191">
        <f t="shared" si="0"/>
        <v>481.04886265292043</v>
      </c>
      <c r="AK11" s="191">
        <f t="shared" si="0"/>
        <v>452.11007797281661</v>
      </c>
      <c r="AL11" s="191">
        <f t="shared" si="0"/>
        <v>425.01447502153746</v>
      </c>
      <c r="AM11" s="191">
        <f t="shared" si="0"/>
        <v>409.46800372057487</v>
      </c>
      <c r="AN11" s="191">
        <f t="shared" si="0"/>
        <v>393.94585761402931</v>
      </c>
      <c r="AO11" s="191">
        <f t="shared" si="0"/>
        <v>376.96495503870216</v>
      </c>
      <c r="AP11" s="191">
        <f t="shared" si="0"/>
        <v>371.9527819148596</v>
      </c>
      <c r="AQ11" s="191">
        <f t="shared" si="0"/>
        <v>354.14732271054163</v>
      </c>
      <c r="AR11" s="191">
        <f t="shared" si="0"/>
        <v>336.54639471210731</v>
      </c>
      <c r="AS11" s="191">
        <f t="shared" si="0"/>
        <v>319.73523735182698</v>
      </c>
      <c r="AT11" s="191">
        <f t="shared" si="0"/>
        <v>297.26583301720001</v>
      </c>
      <c r="AU11" s="191">
        <f t="shared" si="0"/>
        <v>288.0002043570824</v>
      </c>
      <c r="AV11" s="191">
        <f t="shared" si="0"/>
        <v>286.51630035651004</v>
      </c>
      <c r="AW11" s="191">
        <f t="shared" si="0"/>
        <v>296.57133637526891</v>
      </c>
      <c r="AX11" s="191">
        <f t="shared" si="0"/>
        <v>291.50860043592064</v>
      </c>
      <c r="AY11" s="191">
        <f t="shared" si="0"/>
        <v>288.87150232884608</v>
      </c>
      <c r="AZ11" s="191">
        <f t="shared" si="0"/>
        <v>289.70414085084616</v>
      </c>
      <c r="BA11" s="191">
        <f t="shared" si="0"/>
        <v>278.89628782797848</v>
      </c>
      <c r="BB11" s="191">
        <f t="shared" si="0"/>
        <v>277.89005327798623</v>
      </c>
      <c r="BC11" s="191">
        <f t="shared" si="0"/>
        <v>262.42240837334953</v>
      </c>
      <c r="BD11" s="191">
        <f t="shared" si="0"/>
        <v>261.80825600204901</v>
      </c>
      <c r="BE11" s="191">
        <f t="shared" si="0"/>
        <v>259.15003971016631</v>
      </c>
      <c r="BF11" s="191">
        <f t="shared" si="0"/>
        <v>255.25333752566181</v>
      </c>
      <c r="BG11" s="191">
        <f t="shared" si="0"/>
        <v>255.77632088196384</v>
      </c>
      <c r="BH11" s="191">
        <f t="shared" si="0"/>
        <v>250.77897197197069</v>
      </c>
      <c r="BI11" s="191">
        <f t="shared" si="0"/>
        <v>245.38600573624177</v>
      </c>
      <c r="BJ11" s="191">
        <f t="shared" si="0"/>
        <v>241.68717507202652</v>
      </c>
      <c r="BK11" s="191">
        <f t="shared" si="0"/>
        <v>240.71644198633311</v>
      </c>
      <c r="BL11" s="191">
        <f t="shared" si="0"/>
        <v>1645.1201760728973</v>
      </c>
      <c r="BM11" s="191">
        <f t="shared" si="0"/>
        <v>239.03601494652401</v>
      </c>
      <c r="BN11" s="191">
        <f t="shared" si="0"/>
        <v>236.51072390081521</v>
      </c>
      <c r="BO11" s="191">
        <f t="shared" si="0"/>
        <v>232.79171946055772</v>
      </c>
      <c r="BP11" s="191">
        <f t="shared" ref="BP11:CH11" si="1">SUM(BP12:BP13)</f>
        <v>229.3866819289849</v>
      </c>
      <c r="BQ11" s="191">
        <f t="shared" si="1"/>
        <v>223.005805752539</v>
      </c>
      <c r="BR11" s="191">
        <f t="shared" si="1"/>
        <v>224.46212319407834</v>
      </c>
      <c r="BS11" s="191">
        <f t="shared" si="1"/>
        <v>230.44694580279963</v>
      </c>
      <c r="BT11" s="191">
        <f t="shared" si="1"/>
        <v>220.787926249045</v>
      </c>
      <c r="BU11" s="191">
        <f t="shared" si="1"/>
        <v>217.61823486694232</v>
      </c>
      <c r="BV11" s="191">
        <f t="shared" si="1"/>
        <v>211.29721256183683</v>
      </c>
      <c r="BW11" s="191">
        <f t="shared" si="1"/>
        <v>206.81562134497494</v>
      </c>
      <c r="BX11" s="191">
        <f t="shared" si="1"/>
        <v>196.13759318498046</v>
      </c>
      <c r="BY11" s="191">
        <f t="shared" si="1"/>
        <v>198.98290431729529</v>
      </c>
      <c r="BZ11" s="191">
        <f t="shared" si="1"/>
        <v>192.16753357497385</v>
      </c>
      <c r="CA11" s="191">
        <f t="shared" si="1"/>
        <v>190.07008757279272</v>
      </c>
      <c r="CB11" s="191">
        <f t="shared" si="1"/>
        <v>190.44982429789715</v>
      </c>
      <c r="CC11" s="191">
        <f t="shared" si="1"/>
        <v>189.46486822595853</v>
      </c>
      <c r="CD11" s="191">
        <f t="shared" si="1"/>
        <v>187.88848303839927</v>
      </c>
      <c r="CE11" s="191">
        <f t="shared" si="1"/>
        <v>186.038358960621</v>
      </c>
      <c r="CF11" s="191">
        <f t="shared" si="1"/>
        <v>186.59199135721161</v>
      </c>
      <c r="CG11" s="191">
        <f t="shared" si="1"/>
        <v>186.54318480767054</v>
      </c>
      <c r="CH11" s="192">
        <f t="shared" si="1"/>
        <v>186.30159847868831</v>
      </c>
    </row>
    <row r="12" spans="1:86" x14ac:dyDescent="0.25">
      <c r="A12" s="193"/>
      <c r="B12" s="72" t="s">
        <v>384</v>
      </c>
      <c r="C12" s="190" t="s">
        <v>381</v>
      </c>
      <c r="D12" s="191">
        <v>0</v>
      </c>
      <c r="E12" s="191">
        <v>0</v>
      </c>
      <c r="F12" s="191">
        <v>0</v>
      </c>
      <c r="G12" s="191">
        <v>0</v>
      </c>
      <c r="H12" s="191">
        <v>0</v>
      </c>
      <c r="I12" s="191">
        <v>0</v>
      </c>
      <c r="J12" s="191">
        <v>0</v>
      </c>
      <c r="K12" s="191">
        <v>0</v>
      </c>
      <c r="L12" s="191">
        <v>0</v>
      </c>
      <c r="M12" s="191">
        <v>0</v>
      </c>
      <c r="N12" s="191">
        <v>0</v>
      </c>
      <c r="O12" s="191">
        <v>0</v>
      </c>
      <c r="P12" s="191">
        <v>0</v>
      </c>
      <c r="Q12" s="191">
        <v>0</v>
      </c>
      <c r="R12" s="191">
        <v>0</v>
      </c>
      <c r="S12" s="191">
        <v>0</v>
      </c>
      <c r="T12" s="191">
        <v>0</v>
      </c>
      <c r="U12" s="191">
        <v>0</v>
      </c>
      <c r="V12" s="191">
        <v>0</v>
      </c>
      <c r="W12" s="191">
        <v>0</v>
      </c>
      <c r="X12" s="191">
        <v>0</v>
      </c>
      <c r="Y12" s="191">
        <v>0</v>
      </c>
      <c r="Z12" s="191">
        <v>0</v>
      </c>
      <c r="AA12" s="191">
        <v>0</v>
      </c>
      <c r="AB12" s="191">
        <v>0</v>
      </c>
      <c r="AC12" s="191">
        <v>1083.6393892885644</v>
      </c>
      <c r="AD12" s="191">
        <v>1032.4006809645061</v>
      </c>
      <c r="AE12" s="191">
        <v>0.93736791408814479</v>
      </c>
      <c r="AF12" s="191">
        <v>0</v>
      </c>
      <c r="AG12" s="191">
        <v>0</v>
      </c>
      <c r="AH12" s="191">
        <v>624.02569162696182</v>
      </c>
      <c r="AI12" s="191">
        <v>533.92530248221965</v>
      </c>
      <c r="AJ12" s="191">
        <v>457.69697611637088</v>
      </c>
      <c r="AK12" s="191">
        <v>426.75811098368672</v>
      </c>
      <c r="AL12" s="191">
        <v>401.40255974256314</v>
      </c>
      <c r="AM12" s="191">
        <v>386.92848057999277</v>
      </c>
      <c r="AN12" s="191">
        <v>372.65148693218987</v>
      </c>
      <c r="AO12" s="191">
        <v>353.40464534878328</v>
      </c>
      <c r="AP12" s="191">
        <v>346.07780578165199</v>
      </c>
      <c r="AQ12" s="191">
        <v>327.03970458041368</v>
      </c>
      <c r="AR12" s="191">
        <v>311.91379007907369</v>
      </c>
      <c r="AS12" s="191">
        <v>296.52427056567291</v>
      </c>
      <c r="AT12" s="191">
        <v>274.44939796203431</v>
      </c>
      <c r="AU12" s="191">
        <v>263.40689741371131</v>
      </c>
      <c r="AV12" s="191">
        <v>258.14117807219515</v>
      </c>
      <c r="AW12" s="191">
        <v>266.21643913477101</v>
      </c>
      <c r="AX12" s="191">
        <v>264.48036125521458</v>
      </c>
      <c r="AY12" s="191">
        <v>258.18362222049802</v>
      </c>
      <c r="AZ12" s="191">
        <v>258.65485877691356</v>
      </c>
      <c r="BA12" s="191">
        <v>247.25321945468227</v>
      </c>
      <c r="BB12" s="191">
        <v>246.10982651770826</v>
      </c>
      <c r="BC12" s="191">
        <v>230.91897965787183</v>
      </c>
      <c r="BD12" s="191">
        <v>230.39142021626637</v>
      </c>
      <c r="BE12" s="191">
        <v>228.10193064031455</v>
      </c>
      <c r="BF12" s="191">
        <v>223.27737171227847</v>
      </c>
      <c r="BG12" s="191">
        <v>222.11829245751346</v>
      </c>
      <c r="BH12" s="191">
        <v>216.9068394243767</v>
      </c>
      <c r="BI12" s="191">
        <v>212.58096560660974</v>
      </c>
      <c r="BJ12" s="191">
        <v>209.69141898627697</v>
      </c>
      <c r="BK12" s="191">
        <v>207.98287451365178</v>
      </c>
      <c r="BL12" s="191">
        <v>1296.2306856784028</v>
      </c>
      <c r="BM12" s="191">
        <v>188.54610965546561</v>
      </c>
      <c r="BN12" s="191">
        <v>187.16017251870946</v>
      </c>
      <c r="BO12" s="191">
        <v>184.691600539473</v>
      </c>
      <c r="BP12" s="191">
        <v>181.70310884105922</v>
      </c>
      <c r="BQ12" s="191">
        <v>176.65144120236988</v>
      </c>
      <c r="BR12" s="191">
        <v>177.12986815635384</v>
      </c>
      <c r="BS12" s="191">
        <v>180.10998588985254</v>
      </c>
      <c r="BT12" s="191">
        <v>174.97931316991713</v>
      </c>
      <c r="BU12" s="191">
        <v>172.28567208961547</v>
      </c>
      <c r="BV12" s="191">
        <v>167.98150507002845</v>
      </c>
      <c r="BW12" s="191">
        <v>161.51439963864431</v>
      </c>
      <c r="BX12" s="191">
        <v>151.8790410087972</v>
      </c>
      <c r="BY12" s="191">
        <v>153.19021473285511</v>
      </c>
      <c r="BZ12" s="191">
        <v>145.17373885530318</v>
      </c>
      <c r="CA12" s="191">
        <v>140.19899669672552</v>
      </c>
      <c r="CB12" s="191">
        <v>137.19502224992902</v>
      </c>
      <c r="CC12" s="191">
        <v>134.50956539057438</v>
      </c>
      <c r="CD12" s="191">
        <v>130.94367634054007</v>
      </c>
      <c r="CE12" s="191">
        <v>127.37070943445448</v>
      </c>
      <c r="CF12" s="191">
        <v>126.55649831228133</v>
      </c>
      <c r="CG12" s="191">
        <v>126.82457874331345</v>
      </c>
      <c r="CH12" s="192">
        <v>126.91029485601007</v>
      </c>
    </row>
    <row r="13" spans="1:86" x14ac:dyDescent="0.25">
      <c r="A13" s="193"/>
      <c r="B13" s="72" t="s">
        <v>385</v>
      </c>
      <c r="C13" s="190" t="s">
        <v>377</v>
      </c>
      <c r="D13" s="191">
        <v>0</v>
      </c>
      <c r="E13" s="191">
        <v>0</v>
      </c>
      <c r="F13" s="191">
        <v>0</v>
      </c>
      <c r="G13" s="191">
        <v>0</v>
      </c>
      <c r="H13" s="191">
        <v>0</v>
      </c>
      <c r="I13" s="191">
        <v>0</v>
      </c>
      <c r="J13" s="191">
        <v>0</v>
      </c>
      <c r="K13" s="191">
        <v>0</v>
      </c>
      <c r="L13" s="191">
        <v>0</v>
      </c>
      <c r="M13" s="191">
        <v>0</v>
      </c>
      <c r="N13" s="191">
        <v>0</v>
      </c>
      <c r="O13" s="191">
        <v>0</v>
      </c>
      <c r="P13" s="191">
        <v>0</v>
      </c>
      <c r="Q13" s="191">
        <v>0</v>
      </c>
      <c r="R13" s="191">
        <v>0</v>
      </c>
      <c r="S13" s="191">
        <v>0</v>
      </c>
      <c r="T13" s="191">
        <v>0</v>
      </c>
      <c r="U13" s="191">
        <v>0</v>
      </c>
      <c r="V13" s="191">
        <v>0</v>
      </c>
      <c r="W13" s="191">
        <v>0</v>
      </c>
      <c r="X13" s="191">
        <v>0</v>
      </c>
      <c r="Y13" s="191">
        <v>0</v>
      </c>
      <c r="Z13" s="191">
        <v>0</v>
      </c>
      <c r="AA13" s="191">
        <v>0</v>
      </c>
      <c r="AB13" s="191">
        <v>1229.270423550282</v>
      </c>
      <c r="AC13" s="191">
        <v>36.495627100392063</v>
      </c>
      <c r="AD13" s="191">
        <v>39.662851020105322</v>
      </c>
      <c r="AE13" s="191">
        <v>0</v>
      </c>
      <c r="AF13" s="191">
        <v>0</v>
      </c>
      <c r="AG13" s="191">
        <v>708.74603377850872</v>
      </c>
      <c r="AH13" s="191">
        <v>32.50133810557093</v>
      </c>
      <c r="AI13" s="191">
        <v>27.808609504282273</v>
      </c>
      <c r="AJ13" s="191">
        <v>23.351886536549532</v>
      </c>
      <c r="AK13" s="191">
        <v>25.351966989129902</v>
      </c>
      <c r="AL13" s="191">
        <v>23.611915278974301</v>
      </c>
      <c r="AM13" s="191">
        <v>22.539523140582101</v>
      </c>
      <c r="AN13" s="191">
        <v>21.294370681839421</v>
      </c>
      <c r="AO13" s="191">
        <v>23.560309689918885</v>
      </c>
      <c r="AP13" s="191">
        <v>25.874976133207625</v>
      </c>
      <c r="AQ13" s="191">
        <v>27.107618130127936</v>
      </c>
      <c r="AR13" s="191">
        <v>24.632604633033637</v>
      </c>
      <c r="AS13" s="191">
        <v>23.210966786154053</v>
      </c>
      <c r="AT13" s="191">
        <v>22.816435055165694</v>
      </c>
      <c r="AU13" s="191">
        <v>24.593306943371072</v>
      </c>
      <c r="AV13" s="191">
        <v>28.375122284314877</v>
      </c>
      <c r="AW13" s="191">
        <v>30.354897240497895</v>
      </c>
      <c r="AX13" s="191">
        <v>27.028239180706045</v>
      </c>
      <c r="AY13" s="191">
        <v>30.687880108348036</v>
      </c>
      <c r="AZ13" s="191">
        <v>31.049282073932602</v>
      </c>
      <c r="BA13" s="191">
        <v>31.643068373296227</v>
      </c>
      <c r="BB13" s="191">
        <v>31.780226760277941</v>
      </c>
      <c r="BC13" s="191">
        <v>31.503428715477682</v>
      </c>
      <c r="BD13" s="191">
        <v>31.416835785782631</v>
      </c>
      <c r="BE13" s="191">
        <v>31.04810906985179</v>
      </c>
      <c r="BF13" s="191">
        <v>31.975965813383343</v>
      </c>
      <c r="BG13" s="191">
        <v>33.658028424450393</v>
      </c>
      <c r="BH13" s="191">
        <v>33.872132547594006</v>
      </c>
      <c r="BI13" s="191">
        <v>32.805040129632019</v>
      </c>
      <c r="BJ13" s="191">
        <v>31.995756085749559</v>
      </c>
      <c r="BK13" s="191">
        <v>32.733567472681315</v>
      </c>
      <c r="BL13" s="191">
        <v>348.88949039449449</v>
      </c>
      <c r="BM13" s="191">
        <v>50.489905291058406</v>
      </c>
      <c r="BN13" s="191">
        <v>49.350551382105763</v>
      </c>
      <c r="BO13" s="191">
        <v>48.100118921084714</v>
      </c>
      <c r="BP13" s="191">
        <v>47.683573087925673</v>
      </c>
      <c r="BQ13" s="191">
        <v>46.35436455016913</v>
      </c>
      <c r="BR13" s="191">
        <v>47.332255037724515</v>
      </c>
      <c r="BS13" s="191">
        <v>50.336959912947108</v>
      </c>
      <c r="BT13" s="191">
        <v>45.808613079127866</v>
      </c>
      <c r="BU13" s="191">
        <v>45.332562777326849</v>
      </c>
      <c r="BV13" s="191">
        <v>43.315707491808396</v>
      </c>
      <c r="BW13" s="191">
        <v>45.301221706330644</v>
      </c>
      <c r="BX13" s="191">
        <v>44.258552176183258</v>
      </c>
      <c r="BY13" s="191">
        <v>45.792689584440183</v>
      </c>
      <c r="BZ13" s="191">
        <v>46.993794719670646</v>
      </c>
      <c r="CA13" s="191">
        <v>49.871090876067214</v>
      </c>
      <c r="CB13" s="191">
        <v>53.254802047968127</v>
      </c>
      <c r="CC13" s="191">
        <v>54.955302835384138</v>
      </c>
      <c r="CD13" s="191">
        <v>56.944806697859221</v>
      </c>
      <c r="CE13" s="191">
        <v>58.667649526166507</v>
      </c>
      <c r="CF13" s="191">
        <v>60.035493044930291</v>
      </c>
      <c r="CG13" s="191">
        <v>59.718606064357083</v>
      </c>
      <c r="CH13" s="192">
        <v>59.391303622678237</v>
      </c>
    </row>
    <row r="14" spans="1:86" x14ac:dyDescent="0.25">
      <c r="A14" s="193"/>
      <c r="B14" s="74" t="s">
        <v>386</v>
      </c>
      <c r="C14" s="190" t="s">
        <v>387</v>
      </c>
      <c r="D14" s="191">
        <v>0</v>
      </c>
      <c r="E14" s="191">
        <v>0</v>
      </c>
      <c r="F14" s="191">
        <v>0</v>
      </c>
      <c r="G14" s="191">
        <v>0</v>
      </c>
      <c r="H14" s="191">
        <v>0</v>
      </c>
      <c r="I14" s="191">
        <v>0</v>
      </c>
      <c r="J14" s="191">
        <v>0</v>
      </c>
      <c r="K14" s="191">
        <v>0</v>
      </c>
      <c r="L14" s="191">
        <v>0</v>
      </c>
      <c r="M14" s="191">
        <v>0</v>
      </c>
      <c r="N14" s="191">
        <v>0</v>
      </c>
      <c r="O14" s="191">
        <v>0</v>
      </c>
      <c r="P14" s="191">
        <v>0</v>
      </c>
      <c r="Q14" s="191">
        <v>0</v>
      </c>
      <c r="R14" s="191">
        <v>0</v>
      </c>
      <c r="S14" s="191">
        <v>0</v>
      </c>
      <c r="T14" s="191">
        <v>0</v>
      </c>
      <c r="U14" s="191">
        <v>0</v>
      </c>
      <c r="V14" s="191">
        <v>0</v>
      </c>
      <c r="W14" s="191">
        <v>0</v>
      </c>
      <c r="X14" s="191">
        <v>0</v>
      </c>
      <c r="Y14" s="191">
        <v>0</v>
      </c>
      <c r="Z14" s="191">
        <v>0</v>
      </c>
      <c r="AA14" s="191">
        <v>0</v>
      </c>
      <c r="AB14" s="191">
        <v>0</v>
      </c>
      <c r="AC14" s="191">
        <v>0</v>
      </c>
      <c r="AD14" s="191">
        <v>0</v>
      </c>
      <c r="AE14" s="191">
        <v>0</v>
      </c>
      <c r="AF14" s="191">
        <v>0</v>
      </c>
      <c r="AG14" s="191">
        <v>0</v>
      </c>
      <c r="AH14" s="191">
        <v>0</v>
      </c>
      <c r="AI14" s="191">
        <v>0</v>
      </c>
      <c r="AJ14" s="191">
        <v>0</v>
      </c>
      <c r="AK14" s="191">
        <v>0</v>
      </c>
      <c r="AL14" s="191">
        <v>0</v>
      </c>
      <c r="AM14" s="191">
        <v>0</v>
      </c>
      <c r="AN14" s="191">
        <v>0</v>
      </c>
      <c r="AO14" s="191">
        <v>0</v>
      </c>
      <c r="AP14" s="191">
        <v>0</v>
      </c>
      <c r="AQ14" s="191">
        <v>0</v>
      </c>
      <c r="AR14" s="191">
        <v>7.1826019550318802E-3</v>
      </c>
      <c r="AS14" s="191">
        <v>1.0761739466411187</v>
      </c>
      <c r="AT14" s="191">
        <v>21.00645985166738</v>
      </c>
      <c r="AU14" s="191">
        <v>53.575807228237544</v>
      </c>
      <c r="AV14" s="191">
        <v>34.32912130943587</v>
      </c>
      <c r="AW14" s="191">
        <v>26.569529694380208</v>
      </c>
      <c r="AX14" s="191">
        <v>0</v>
      </c>
      <c r="AY14" s="191">
        <v>124.666394253161</v>
      </c>
      <c r="AZ14" s="191">
        <v>82.51921381291551</v>
      </c>
      <c r="BA14" s="191">
        <v>1.1754572467037456</v>
      </c>
      <c r="BB14" s="191">
        <v>0</v>
      </c>
      <c r="BC14" s="191">
        <v>1.8992329412295665</v>
      </c>
      <c r="BD14" s="191">
        <v>57.16694357814891</v>
      </c>
      <c r="BE14" s="191">
        <v>30.377896723391952</v>
      </c>
      <c r="BF14" s="191">
        <v>26.318593691059704</v>
      </c>
      <c r="BG14" s="191">
        <v>11.477794436283498</v>
      </c>
      <c r="BH14" s="191">
        <v>3.1509370568740493</v>
      </c>
      <c r="BI14" s="191">
        <v>15.125857531973553</v>
      </c>
      <c r="BJ14" s="191">
        <v>5.724521425345598</v>
      </c>
      <c r="BK14" s="191">
        <v>6.5199756593575584</v>
      </c>
      <c r="BL14" s="191">
        <v>332.54962951691022</v>
      </c>
      <c r="BM14" s="191">
        <v>463.869651944152</v>
      </c>
      <c r="BN14" s="191">
        <v>665.84129899111019</v>
      </c>
      <c r="BO14" s="191">
        <v>192.74292492728139</v>
      </c>
      <c r="BP14" s="191">
        <v>208.60101179569031</v>
      </c>
      <c r="BQ14" s="191">
        <v>12.120834505197857</v>
      </c>
      <c r="BR14" s="191">
        <v>15.689408003244747</v>
      </c>
      <c r="BS14" s="191">
        <v>5.3435199662230035</v>
      </c>
      <c r="BT14" s="191">
        <v>4.3985322430788605</v>
      </c>
      <c r="BU14" s="191">
        <v>156.1770002617769</v>
      </c>
      <c r="BV14" s="191">
        <v>36.021449104063898</v>
      </c>
      <c r="BW14" s="191">
        <v>0.29574769056765232</v>
      </c>
      <c r="BX14" s="191">
        <v>122.18496559616412</v>
      </c>
      <c r="BY14" s="191">
        <v>0.51423886571450683</v>
      </c>
      <c r="BZ14" s="191">
        <v>161.15900208078247</v>
      </c>
      <c r="CA14" s="191">
        <v>32.815714005294595</v>
      </c>
      <c r="CB14" s="191">
        <v>37.978339119121081</v>
      </c>
      <c r="CC14" s="191">
        <v>40.252443216761726</v>
      </c>
      <c r="CD14" s="191">
        <v>39.400958233482079</v>
      </c>
      <c r="CE14" s="191">
        <v>38.650375568563632</v>
      </c>
      <c r="CF14" s="191">
        <v>37.942625792850322</v>
      </c>
      <c r="CG14" s="191">
        <v>37.248182875279561</v>
      </c>
      <c r="CH14" s="192">
        <v>36.512112445726451</v>
      </c>
    </row>
    <row r="15" spans="1:86" x14ac:dyDescent="0.25">
      <c r="A15" s="193"/>
      <c r="B15" s="74" t="s">
        <v>388</v>
      </c>
      <c r="C15" s="190" t="s">
        <v>377</v>
      </c>
      <c r="D15" s="191">
        <v>0</v>
      </c>
      <c r="E15" s="191">
        <v>0</v>
      </c>
      <c r="F15" s="191">
        <v>0</v>
      </c>
      <c r="G15" s="191">
        <v>0</v>
      </c>
      <c r="H15" s="191">
        <v>0</v>
      </c>
      <c r="I15" s="191">
        <v>0</v>
      </c>
      <c r="J15" s="191">
        <v>0</v>
      </c>
      <c r="K15" s="191">
        <v>0</v>
      </c>
      <c r="L15" s="191">
        <v>0</v>
      </c>
      <c r="M15" s="191">
        <v>0</v>
      </c>
      <c r="N15" s="191">
        <v>0</v>
      </c>
      <c r="O15" s="191">
        <v>0</v>
      </c>
      <c r="P15" s="191">
        <v>0</v>
      </c>
      <c r="Q15" s="191">
        <v>0</v>
      </c>
      <c r="R15" s="191">
        <v>0</v>
      </c>
      <c r="S15" s="191">
        <v>0</v>
      </c>
      <c r="T15" s="191">
        <v>0</v>
      </c>
      <c r="U15" s="191">
        <v>0</v>
      </c>
      <c r="V15" s="191">
        <v>0</v>
      </c>
      <c r="W15" s="191">
        <v>0</v>
      </c>
      <c r="X15" s="191">
        <v>0</v>
      </c>
      <c r="Y15" s="191">
        <v>0</v>
      </c>
      <c r="Z15" s="191">
        <v>0</v>
      </c>
      <c r="AA15" s="191">
        <v>0</v>
      </c>
      <c r="AB15" s="191">
        <v>0</v>
      </c>
      <c r="AC15" s="191">
        <v>0</v>
      </c>
      <c r="AD15" s="191">
        <v>0</v>
      </c>
      <c r="AE15" s="191">
        <v>0</v>
      </c>
      <c r="AF15" s="191">
        <v>0</v>
      </c>
      <c r="AG15" s="191">
        <v>0</v>
      </c>
      <c r="AH15" s="191">
        <v>0</v>
      </c>
      <c r="AI15" s="191">
        <v>0</v>
      </c>
      <c r="AJ15" s="191">
        <v>0</v>
      </c>
      <c r="AK15" s="191">
        <v>0</v>
      </c>
      <c r="AL15" s="191">
        <v>0</v>
      </c>
      <c r="AM15" s="191">
        <v>0</v>
      </c>
      <c r="AN15" s="191">
        <v>0</v>
      </c>
      <c r="AO15" s="191">
        <v>0</v>
      </c>
      <c r="AP15" s="191">
        <v>0</v>
      </c>
      <c r="AQ15" s="191">
        <v>0</v>
      </c>
      <c r="AR15" s="191">
        <v>0</v>
      </c>
      <c r="AS15" s="191">
        <v>0</v>
      </c>
      <c r="AT15" s="191">
        <v>0</v>
      </c>
      <c r="AU15" s="191">
        <v>0</v>
      </c>
      <c r="AV15" s="191">
        <v>0</v>
      </c>
      <c r="AW15" s="191">
        <v>0</v>
      </c>
      <c r="AX15" s="191">
        <v>0</v>
      </c>
      <c r="AY15" s="191">
        <v>0</v>
      </c>
      <c r="AZ15" s="191">
        <v>0</v>
      </c>
      <c r="BA15" s="191">
        <v>0</v>
      </c>
      <c r="BB15" s="191">
        <v>0</v>
      </c>
      <c r="BC15" s="191">
        <v>0</v>
      </c>
      <c r="BD15" s="191">
        <v>0</v>
      </c>
      <c r="BE15" s="191">
        <v>0</v>
      </c>
      <c r="BF15" s="191">
        <v>0</v>
      </c>
      <c r="BG15" s="191">
        <v>0</v>
      </c>
      <c r="BH15" s="191">
        <v>0</v>
      </c>
      <c r="BI15" s="191">
        <v>0</v>
      </c>
      <c r="BJ15" s="191">
        <v>0</v>
      </c>
      <c r="BK15" s="191">
        <v>0</v>
      </c>
      <c r="BL15" s="191">
        <v>0</v>
      </c>
      <c r="BM15" s="191">
        <v>0</v>
      </c>
      <c r="BN15" s="191">
        <v>0</v>
      </c>
      <c r="BO15" s="191">
        <v>0</v>
      </c>
      <c r="BP15" s="191">
        <v>0</v>
      </c>
      <c r="BQ15" s="191">
        <v>0</v>
      </c>
      <c r="BR15" s="191">
        <v>0</v>
      </c>
      <c r="BS15" s="191">
        <v>0</v>
      </c>
      <c r="BT15" s="191">
        <v>0</v>
      </c>
      <c r="BU15" s="191">
        <v>0</v>
      </c>
      <c r="BV15" s="191">
        <v>0</v>
      </c>
      <c r="BW15" s="191">
        <v>0</v>
      </c>
      <c r="BX15" s="191">
        <v>0</v>
      </c>
      <c r="BY15" s="191">
        <v>0</v>
      </c>
      <c r="BZ15" s="191">
        <v>9456.3519879553514</v>
      </c>
      <c r="CA15" s="191">
        <v>11409.344225042885</v>
      </c>
      <c r="CB15" s="191">
        <v>-4.1140854853838418</v>
      </c>
      <c r="CC15" s="191">
        <v>-43.742974015883867</v>
      </c>
      <c r="CD15" s="191">
        <v>-6.2860612589489593</v>
      </c>
      <c r="CE15" s="191">
        <v>0</v>
      </c>
      <c r="CF15" s="191">
        <v>0</v>
      </c>
      <c r="CG15" s="191">
        <v>0</v>
      </c>
      <c r="CH15" s="192">
        <v>0</v>
      </c>
    </row>
    <row r="16" spans="1:86" x14ac:dyDescent="0.25">
      <c r="A16" s="193"/>
      <c r="B16" s="51" t="s">
        <v>29</v>
      </c>
      <c r="C16" s="190" t="s">
        <v>387</v>
      </c>
      <c r="D16" s="191">
        <v>0</v>
      </c>
      <c r="E16" s="191">
        <v>0</v>
      </c>
      <c r="F16" s="191">
        <v>0</v>
      </c>
      <c r="G16" s="191">
        <v>0</v>
      </c>
      <c r="H16" s="191">
        <v>0</v>
      </c>
      <c r="I16" s="191">
        <v>0</v>
      </c>
      <c r="J16" s="191">
        <v>0</v>
      </c>
      <c r="K16" s="191">
        <v>0</v>
      </c>
      <c r="L16" s="191">
        <v>0</v>
      </c>
      <c r="M16" s="191">
        <v>0</v>
      </c>
      <c r="N16" s="191">
        <v>0</v>
      </c>
      <c r="O16" s="191">
        <v>0</v>
      </c>
      <c r="P16" s="191">
        <v>0</v>
      </c>
      <c r="Q16" s="191">
        <v>0</v>
      </c>
      <c r="R16" s="191">
        <v>0</v>
      </c>
      <c r="S16" s="191">
        <v>0</v>
      </c>
      <c r="T16" s="191">
        <v>0</v>
      </c>
      <c r="U16" s="191">
        <v>0</v>
      </c>
      <c r="V16" s="191">
        <v>0</v>
      </c>
      <c r="W16" s="191">
        <v>0</v>
      </c>
      <c r="X16" s="191">
        <v>0</v>
      </c>
      <c r="Y16" s="191">
        <v>0</v>
      </c>
      <c r="Z16" s="191">
        <v>320.81569951776072</v>
      </c>
      <c r="AA16" s="191">
        <v>347.94446879263057</v>
      </c>
      <c r="AB16" s="191">
        <v>412.30188119077781</v>
      </c>
      <c r="AC16" s="191">
        <v>463.21372858189932</v>
      </c>
      <c r="AD16" s="191">
        <v>1154.8888973501255</v>
      </c>
      <c r="AE16" s="191">
        <v>1284.1940423007584</v>
      </c>
      <c r="AF16" s="191">
        <v>1217.4512794930256</v>
      </c>
      <c r="AG16" s="191">
        <v>2668.6457802476502</v>
      </c>
      <c r="AH16" s="191">
        <v>2509.1033017500754</v>
      </c>
      <c r="AI16" s="191">
        <v>2474.9662458811222</v>
      </c>
      <c r="AJ16" s="191">
        <v>2797.5560070786341</v>
      </c>
      <c r="AK16" s="191">
        <v>3763.0769667531818</v>
      </c>
      <c r="AL16" s="191">
        <v>4261.9507078548613</v>
      </c>
      <c r="AM16" s="191">
        <v>4575.5231975381666</v>
      </c>
      <c r="AN16" s="191">
        <v>4805.4296505350958</v>
      </c>
      <c r="AO16" s="191">
        <v>4977.9568616271472</v>
      </c>
      <c r="AP16" s="191">
        <v>5288.198247224308</v>
      </c>
      <c r="AQ16" s="191">
        <v>5199.0143690774175</v>
      </c>
      <c r="AR16" s="191">
        <v>3906.4598156495981</v>
      </c>
      <c r="AS16" s="191">
        <v>4499.9199531981503</v>
      </c>
      <c r="AT16" s="191">
        <v>5185.2003532230265</v>
      </c>
      <c r="AU16" s="191">
        <v>3235.2548276890134</v>
      </c>
      <c r="AV16" s="191">
        <v>3795.7046530859507</v>
      </c>
      <c r="AW16" s="191">
        <v>4229.9737918857745</v>
      </c>
      <c r="AX16" s="191">
        <v>4455.4689058880958</v>
      </c>
      <c r="AY16" s="191">
        <v>4550.5197261410813</v>
      </c>
      <c r="AZ16" s="191">
        <v>4646.8577817969372</v>
      </c>
      <c r="BA16" s="191">
        <v>4803.4852274450704</v>
      </c>
      <c r="BB16" s="191">
        <v>4851.1125838822418</v>
      </c>
      <c r="BC16" s="191">
        <v>4906.1316058251587</v>
      </c>
      <c r="BD16" s="191">
        <v>4986.0204834654523</v>
      </c>
      <c r="BE16" s="191">
        <v>5099.3530801006063</v>
      </c>
      <c r="BF16" s="191">
        <v>5272.1634932535444</v>
      </c>
      <c r="BG16" s="191">
        <v>5858.0712526684028</v>
      </c>
      <c r="BH16" s="191">
        <v>6271.8722609978659</v>
      </c>
      <c r="BI16" s="191">
        <v>6476.7802614427746</v>
      </c>
      <c r="BJ16" s="191">
        <v>6565.9172906378544</v>
      </c>
      <c r="BK16" s="191">
        <v>6579.9260658940893</v>
      </c>
      <c r="BL16" s="191">
        <v>6670.7849157642022</v>
      </c>
      <c r="BM16" s="191">
        <v>7306.0519584403301</v>
      </c>
      <c r="BN16" s="191">
        <v>7531.1022684550553</v>
      </c>
      <c r="BO16" s="191">
        <v>7364.1166326645725</v>
      </c>
      <c r="BP16" s="191">
        <v>7229.145117096512</v>
      </c>
      <c r="BQ16" s="191"/>
      <c r="BR16" s="191"/>
      <c r="BS16" s="191"/>
      <c r="BT16" s="191"/>
      <c r="BU16" s="191"/>
      <c r="BV16" s="191"/>
      <c r="BW16" s="191"/>
      <c r="BX16" s="191"/>
      <c r="BY16" s="191"/>
      <c r="BZ16" s="191"/>
      <c r="CA16" s="191"/>
      <c r="CB16" s="191"/>
      <c r="CC16" s="191"/>
      <c r="CD16" s="191"/>
      <c r="CE16" s="191"/>
      <c r="CF16" s="191"/>
      <c r="CG16" s="191"/>
      <c r="CH16" s="192"/>
    </row>
    <row r="17" spans="1:86" ht="27" customHeight="1" x14ac:dyDescent="0.25">
      <c r="A17" s="193"/>
      <c r="B17" s="51" t="s">
        <v>389</v>
      </c>
      <c r="C17" s="190" t="s">
        <v>381</v>
      </c>
      <c r="D17" s="191">
        <v>0</v>
      </c>
      <c r="E17" s="191">
        <v>0</v>
      </c>
      <c r="F17" s="191">
        <v>0</v>
      </c>
      <c r="G17" s="191">
        <v>0</v>
      </c>
      <c r="H17" s="191">
        <v>0</v>
      </c>
      <c r="I17" s="191">
        <v>0</v>
      </c>
      <c r="J17" s="191">
        <v>0</v>
      </c>
      <c r="K17" s="191">
        <v>0</v>
      </c>
      <c r="L17" s="191">
        <v>0</v>
      </c>
      <c r="M17" s="191">
        <v>0</v>
      </c>
      <c r="N17" s="191">
        <v>0</v>
      </c>
      <c r="O17" s="191">
        <v>0</v>
      </c>
      <c r="P17" s="191">
        <v>0</v>
      </c>
      <c r="Q17" s="191">
        <v>0</v>
      </c>
      <c r="R17" s="191">
        <v>0</v>
      </c>
      <c r="S17" s="191">
        <v>0</v>
      </c>
      <c r="T17" s="191">
        <v>0</v>
      </c>
      <c r="U17" s="191">
        <v>0</v>
      </c>
      <c r="V17" s="191">
        <v>0</v>
      </c>
      <c r="W17" s="191">
        <v>0</v>
      </c>
      <c r="X17" s="191">
        <v>0</v>
      </c>
      <c r="Y17" s="191">
        <v>0</v>
      </c>
      <c r="Z17" s="191">
        <v>196.05403859418709</v>
      </c>
      <c r="AA17" s="191">
        <v>222.02170865815475</v>
      </c>
      <c r="AB17" s="191">
        <v>200.04276457774776</v>
      </c>
      <c r="AC17" s="191">
        <v>188.09284736355912</v>
      </c>
      <c r="AD17" s="191">
        <v>162.15106740572472</v>
      </c>
      <c r="AE17" s="191">
        <v>141.54255502730985</v>
      </c>
      <c r="AF17" s="191">
        <v>123.39033238104989</v>
      </c>
      <c r="AG17" s="191">
        <v>109.9279562595238</v>
      </c>
      <c r="AH17" s="191">
        <v>104.00428193782696</v>
      </c>
      <c r="AI17" s="191">
        <v>88.987550413703275</v>
      </c>
      <c r="AJ17" s="191">
        <v>74.726036916958506</v>
      </c>
      <c r="AK17" s="191">
        <v>71.83057313586805</v>
      </c>
      <c r="AL17" s="191">
        <v>66.900426623760524</v>
      </c>
      <c r="AM17" s="191">
        <v>63.861982231649293</v>
      </c>
      <c r="AN17" s="191">
        <v>60.334050265211694</v>
      </c>
      <c r="AO17" s="191">
        <v>60.583653488362842</v>
      </c>
      <c r="AP17" s="191">
        <v>58.218696299717152</v>
      </c>
      <c r="AQ17" s="191">
        <v>7.9712107434179345</v>
      </c>
      <c r="AR17" s="191">
        <v>0</v>
      </c>
      <c r="AS17" s="191">
        <v>0</v>
      </c>
      <c r="AT17" s="191">
        <v>0</v>
      </c>
      <c r="AU17" s="191">
        <v>0</v>
      </c>
      <c r="AV17" s="191">
        <v>0</v>
      </c>
      <c r="AW17" s="191">
        <v>0</v>
      </c>
      <c r="AX17" s="191">
        <v>0</v>
      </c>
      <c r="AY17" s="191">
        <v>0</v>
      </c>
      <c r="AZ17" s="191">
        <v>0</v>
      </c>
      <c r="BA17" s="191">
        <v>0</v>
      </c>
      <c r="BB17" s="191">
        <v>0</v>
      </c>
      <c r="BC17" s="191">
        <v>0</v>
      </c>
      <c r="BD17" s="191">
        <v>0</v>
      </c>
      <c r="BE17" s="191">
        <v>0</v>
      </c>
      <c r="BF17" s="191">
        <v>0</v>
      </c>
      <c r="BG17" s="191">
        <v>0</v>
      </c>
      <c r="BH17" s="191">
        <v>0</v>
      </c>
      <c r="BI17" s="191">
        <v>0</v>
      </c>
      <c r="BJ17" s="191">
        <v>0</v>
      </c>
      <c r="BK17" s="191">
        <v>0</v>
      </c>
      <c r="BL17" s="191">
        <v>0</v>
      </c>
      <c r="BM17" s="191">
        <v>0</v>
      </c>
      <c r="BN17" s="191">
        <v>0</v>
      </c>
      <c r="BO17" s="191">
        <v>0</v>
      </c>
      <c r="BP17" s="191">
        <v>0</v>
      </c>
      <c r="BQ17" s="191">
        <v>0</v>
      </c>
      <c r="BR17" s="191">
        <v>0</v>
      </c>
      <c r="BS17" s="191">
        <v>0</v>
      </c>
      <c r="BT17" s="191">
        <v>0</v>
      </c>
      <c r="BU17" s="191">
        <v>0</v>
      </c>
      <c r="BV17" s="191">
        <v>0</v>
      </c>
      <c r="BW17" s="191">
        <v>0</v>
      </c>
      <c r="BX17" s="191">
        <v>0</v>
      </c>
      <c r="BY17" s="191">
        <v>0</v>
      </c>
      <c r="BZ17" s="191">
        <v>0</v>
      </c>
      <c r="CA17" s="191">
        <v>0</v>
      </c>
      <c r="CB17" s="191">
        <v>0</v>
      </c>
      <c r="CC17" s="191">
        <v>0</v>
      </c>
      <c r="CD17" s="191">
        <v>0</v>
      </c>
      <c r="CE17" s="191">
        <v>0</v>
      </c>
      <c r="CF17" s="191">
        <v>0</v>
      </c>
      <c r="CG17" s="191">
        <v>0</v>
      </c>
      <c r="CH17" s="192">
        <v>0</v>
      </c>
    </row>
    <row r="18" spans="1:86" x14ac:dyDescent="0.25">
      <c r="A18" s="193"/>
      <c r="B18" s="51" t="s">
        <v>390</v>
      </c>
      <c r="C18" s="190" t="s">
        <v>377</v>
      </c>
      <c r="D18" s="191">
        <v>0</v>
      </c>
      <c r="E18" s="191">
        <v>0</v>
      </c>
      <c r="F18" s="191">
        <v>0</v>
      </c>
      <c r="G18" s="191">
        <v>0</v>
      </c>
      <c r="H18" s="191">
        <v>0</v>
      </c>
      <c r="I18" s="191">
        <v>0</v>
      </c>
      <c r="J18" s="191">
        <v>0</v>
      </c>
      <c r="K18" s="191">
        <v>0</v>
      </c>
      <c r="L18" s="191">
        <v>0</v>
      </c>
      <c r="M18" s="191">
        <v>0</v>
      </c>
      <c r="N18" s="191">
        <v>0</v>
      </c>
      <c r="O18" s="191">
        <v>0</v>
      </c>
      <c r="P18" s="191">
        <v>0</v>
      </c>
      <c r="Q18" s="191">
        <v>0</v>
      </c>
      <c r="R18" s="191">
        <v>0</v>
      </c>
      <c r="S18" s="191">
        <v>0</v>
      </c>
      <c r="T18" s="191">
        <v>0</v>
      </c>
      <c r="U18" s="191">
        <v>0</v>
      </c>
      <c r="V18" s="191">
        <v>0</v>
      </c>
      <c r="W18" s="191">
        <v>0</v>
      </c>
      <c r="X18" s="191">
        <v>0</v>
      </c>
      <c r="Y18" s="191">
        <v>0</v>
      </c>
      <c r="Z18" s="191">
        <v>0</v>
      </c>
      <c r="AA18" s="191">
        <v>0</v>
      </c>
      <c r="AB18" s="191">
        <v>0</v>
      </c>
      <c r="AC18" s="191">
        <v>0</v>
      </c>
      <c r="AD18" s="191">
        <v>0</v>
      </c>
      <c r="AE18" s="191">
        <v>0</v>
      </c>
      <c r="AF18" s="191">
        <v>0</v>
      </c>
      <c r="AG18" s="191">
        <v>0</v>
      </c>
      <c r="AH18" s="191">
        <v>0</v>
      </c>
      <c r="AI18" s="191">
        <v>0</v>
      </c>
      <c r="AJ18" s="191">
        <v>0</v>
      </c>
      <c r="AK18" s="191">
        <v>0</v>
      </c>
      <c r="AL18" s="191">
        <v>0</v>
      </c>
      <c r="AM18" s="191">
        <v>0</v>
      </c>
      <c r="AN18" s="191">
        <v>0</v>
      </c>
      <c r="AO18" s="191">
        <v>0</v>
      </c>
      <c r="AP18" s="191">
        <v>0</v>
      </c>
      <c r="AQ18" s="191">
        <v>0</v>
      </c>
      <c r="AR18" s="191">
        <v>0</v>
      </c>
      <c r="AS18" s="191">
        <v>0</v>
      </c>
      <c r="AT18" s="191">
        <v>0</v>
      </c>
      <c r="AU18" s="191">
        <v>0</v>
      </c>
      <c r="AV18" s="191">
        <v>4425.0277733957928</v>
      </c>
      <c r="AW18" s="191">
        <v>6044.9157970173528</v>
      </c>
      <c r="AX18" s="191">
        <v>6701.9523020386096</v>
      </c>
      <c r="AY18" s="191">
        <v>7904.3912155390417</v>
      </c>
      <c r="AZ18" s="191">
        <v>9045.537330688092</v>
      </c>
      <c r="BA18" s="191">
        <v>9936.037805500102</v>
      </c>
      <c r="BB18" s="191">
        <v>10515.866564658074</v>
      </c>
      <c r="BC18" s="191">
        <v>11059.305712683908</v>
      </c>
      <c r="BD18" s="191">
        <v>11704.599556870397</v>
      </c>
      <c r="BE18" s="191">
        <v>12493.021598572479</v>
      </c>
      <c r="BF18" s="191">
        <v>13119.241104240478</v>
      </c>
      <c r="BG18" s="191">
        <v>13767.700601007225</v>
      </c>
      <c r="BH18" s="191">
        <v>14245.626236835878</v>
      </c>
      <c r="BI18" s="191">
        <v>14790.0173233153</v>
      </c>
      <c r="BJ18" s="191">
        <v>15253.361304124321</v>
      </c>
      <c r="BK18" s="191">
        <v>16123.507348479789</v>
      </c>
      <c r="BL18" s="191">
        <v>16581.013578323465</v>
      </c>
      <c r="BM18" s="191">
        <v>17820.946473917422</v>
      </c>
      <c r="BN18" s="191">
        <v>18162.054810684334</v>
      </c>
      <c r="BO18" s="191">
        <v>18814.236014539543</v>
      </c>
      <c r="BP18" s="191">
        <v>19765.783041825856</v>
      </c>
      <c r="BQ18" s="191">
        <v>19842.174581274085</v>
      </c>
      <c r="BR18" s="191">
        <v>19616.396373281154</v>
      </c>
      <c r="BS18" s="191">
        <v>18683.274647566108</v>
      </c>
      <c r="BT18" s="191">
        <v>15936.097206928887</v>
      </c>
      <c r="BU18" s="191">
        <v>12820.051559249434</v>
      </c>
      <c r="BV18" s="191">
        <v>10859.411149735875</v>
      </c>
      <c r="BW18" s="191">
        <v>9417.4680091496994</v>
      </c>
      <c r="BX18" s="191">
        <v>7192.3918864345969</v>
      </c>
      <c r="BY18" s="191">
        <v>7030.7380914825835</v>
      </c>
      <c r="BZ18" s="191">
        <v>6890.8196212358444</v>
      </c>
      <c r="CA18" s="191">
        <v>7517.5897461523255</v>
      </c>
      <c r="CB18" s="191">
        <v>8132.6269258269231</v>
      </c>
      <c r="CC18" s="191">
        <v>8455.7373083275907</v>
      </c>
      <c r="CD18" s="191">
        <v>8883.9644839667835</v>
      </c>
      <c r="CE18" s="191">
        <v>9120.407415958749</v>
      </c>
      <c r="CF18" s="191">
        <v>9119.4450623966804</v>
      </c>
      <c r="CG18" s="191">
        <v>8843.2781369053791</v>
      </c>
      <c r="CH18" s="192">
        <v>8931.4836391661865</v>
      </c>
    </row>
    <row r="19" spans="1:86" x14ac:dyDescent="0.25">
      <c r="A19" s="193"/>
      <c r="B19" s="51" t="s">
        <v>391</v>
      </c>
      <c r="C19" s="190" t="s">
        <v>387</v>
      </c>
      <c r="D19" s="191">
        <v>0</v>
      </c>
      <c r="E19" s="191">
        <v>0</v>
      </c>
      <c r="F19" s="191">
        <v>0</v>
      </c>
      <c r="G19" s="191">
        <v>0</v>
      </c>
      <c r="H19" s="191">
        <v>0</v>
      </c>
      <c r="I19" s="191">
        <v>0</v>
      </c>
      <c r="J19" s="191">
        <v>0</v>
      </c>
      <c r="K19" s="191">
        <v>0</v>
      </c>
      <c r="L19" s="191">
        <v>0</v>
      </c>
      <c r="M19" s="191">
        <v>0</v>
      </c>
      <c r="N19" s="191">
        <v>0</v>
      </c>
      <c r="O19" s="191">
        <v>0</v>
      </c>
      <c r="P19" s="191">
        <v>0</v>
      </c>
      <c r="Q19" s="191">
        <v>0</v>
      </c>
      <c r="R19" s="191">
        <v>0</v>
      </c>
      <c r="S19" s="191">
        <v>0</v>
      </c>
      <c r="T19" s="191">
        <v>0</v>
      </c>
      <c r="U19" s="191">
        <v>0</v>
      </c>
      <c r="V19" s="191">
        <v>0</v>
      </c>
      <c r="W19" s="191">
        <v>0</v>
      </c>
      <c r="X19" s="191">
        <v>0</v>
      </c>
      <c r="Y19" s="191">
        <v>0</v>
      </c>
      <c r="Z19" s="191">
        <v>0</v>
      </c>
      <c r="AA19" s="191">
        <v>0</v>
      </c>
      <c r="AB19" s="191">
        <v>0</v>
      </c>
      <c r="AC19" s="191">
        <v>0</v>
      </c>
      <c r="AD19" s="191">
        <v>0</v>
      </c>
      <c r="AE19" s="191">
        <v>0</v>
      </c>
      <c r="AF19" s="191">
        <v>0</v>
      </c>
      <c r="AG19" s="191">
        <v>0</v>
      </c>
      <c r="AH19" s="191">
        <v>0</v>
      </c>
      <c r="AI19" s="191">
        <v>0</v>
      </c>
      <c r="AJ19" s="191">
        <v>0</v>
      </c>
      <c r="AK19" s="191">
        <v>0</v>
      </c>
      <c r="AL19" s="191">
        <v>0</v>
      </c>
      <c r="AM19" s="191">
        <v>0</v>
      </c>
      <c r="AN19" s="191">
        <v>0</v>
      </c>
      <c r="AO19" s="191">
        <v>0</v>
      </c>
      <c r="AP19" s="191">
        <v>0</v>
      </c>
      <c r="AQ19" s="191">
        <v>0</v>
      </c>
      <c r="AR19" s="191">
        <v>0</v>
      </c>
      <c r="AS19" s="191">
        <v>0</v>
      </c>
      <c r="AT19" s="191">
        <v>0</v>
      </c>
      <c r="AU19" s="191">
        <v>0</v>
      </c>
      <c r="AV19" s="191">
        <v>6.4518475311763126</v>
      </c>
      <c r="AW19" s="191">
        <v>15.708403111884694</v>
      </c>
      <c r="AX19" s="191">
        <v>24.385687742674946</v>
      </c>
      <c r="AY19" s="191">
        <v>39.842266024137764</v>
      </c>
      <c r="AZ19" s="191">
        <v>68.431499522618353</v>
      </c>
      <c r="BA19" s="191">
        <v>84.299942406094914</v>
      </c>
      <c r="BB19" s="191">
        <v>96.594798528438474</v>
      </c>
      <c r="BC19" s="191">
        <v>76.766526538093842</v>
      </c>
      <c r="BD19" s="191">
        <v>-0.11813752822911727</v>
      </c>
      <c r="BE19" s="191">
        <v>-0.16411005996802874</v>
      </c>
      <c r="BF19" s="191">
        <v>-0.27416841983954321</v>
      </c>
      <c r="BG19" s="191">
        <v>0.15472335641381568</v>
      </c>
      <c r="BH19" s="191">
        <v>-5.1134401034889441E-2</v>
      </c>
      <c r="BI19" s="191">
        <v>0</v>
      </c>
      <c r="BJ19" s="191">
        <v>0</v>
      </c>
      <c r="BK19" s="191">
        <v>0</v>
      </c>
      <c r="BL19" s="191">
        <v>0</v>
      </c>
      <c r="BM19" s="191">
        <v>0</v>
      </c>
      <c r="BN19" s="191">
        <v>0</v>
      </c>
      <c r="BO19" s="191">
        <v>0</v>
      </c>
      <c r="BP19" s="191">
        <v>0</v>
      </c>
      <c r="BQ19" s="191">
        <v>0</v>
      </c>
      <c r="BR19" s="191">
        <v>0</v>
      </c>
      <c r="BS19" s="191">
        <v>0</v>
      </c>
      <c r="BT19" s="191">
        <v>0</v>
      </c>
      <c r="BU19" s="191">
        <v>0</v>
      </c>
      <c r="BV19" s="191">
        <v>0</v>
      </c>
      <c r="BW19" s="191">
        <v>0</v>
      </c>
      <c r="BX19" s="191">
        <v>0</v>
      </c>
      <c r="BY19" s="191">
        <v>0</v>
      </c>
      <c r="BZ19" s="191">
        <v>0</v>
      </c>
      <c r="CA19" s="191">
        <v>0</v>
      </c>
      <c r="CB19" s="191">
        <v>0</v>
      </c>
      <c r="CC19" s="191">
        <v>0</v>
      </c>
      <c r="CD19" s="191">
        <v>0</v>
      </c>
      <c r="CE19" s="191">
        <v>0</v>
      </c>
      <c r="CF19" s="191">
        <v>0</v>
      </c>
      <c r="CG19" s="191">
        <v>0</v>
      </c>
      <c r="CH19" s="192">
        <v>0</v>
      </c>
    </row>
    <row r="20" spans="1:86" x14ac:dyDescent="0.25">
      <c r="A20" s="193"/>
      <c r="B20" s="51" t="s">
        <v>392</v>
      </c>
      <c r="C20" s="190" t="s">
        <v>387</v>
      </c>
      <c r="D20" s="191">
        <v>0</v>
      </c>
      <c r="E20" s="191">
        <v>0</v>
      </c>
      <c r="F20" s="191">
        <v>0</v>
      </c>
      <c r="G20" s="191">
        <v>0</v>
      </c>
      <c r="H20" s="191">
        <v>0</v>
      </c>
      <c r="I20" s="191">
        <v>0</v>
      </c>
      <c r="J20" s="191">
        <v>0</v>
      </c>
      <c r="K20" s="191">
        <v>0</v>
      </c>
      <c r="L20" s="191">
        <v>0</v>
      </c>
      <c r="M20" s="191">
        <v>0</v>
      </c>
      <c r="N20" s="191">
        <v>0</v>
      </c>
      <c r="O20" s="191">
        <v>0</v>
      </c>
      <c r="P20" s="191">
        <v>0</v>
      </c>
      <c r="Q20" s="191">
        <v>0</v>
      </c>
      <c r="R20" s="191">
        <v>0</v>
      </c>
      <c r="S20" s="191">
        <v>0</v>
      </c>
      <c r="T20" s="191">
        <v>0</v>
      </c>
      <c r="U20" s="191">
        <v>0</v>
      </c>
      <c r="V20" s="191">
        <v>0</v>
      </c>
      <c r="W20" s="191">
        <v>0</v>
      </c>
      <c r="X20" s="191">
        <v>0</v>
      </c>
      <c r="Y20" s="191">
        <v>0</v>
      </c>
      <c r="Z20" s="191">
        <v>0</v>
      </c>
      <c r="AA20" s="191">
        <v>0</v>
      </c>
      <c r="AB20" s="191">
        <v>0</v>
      </c>
      <c r="AC20" s="191">
        <v>0</v>
      </c>
      <c r="AD20" s="191">
        <v>0</v>
      </c>
      <c r="AE20" s="191">
        <v>0</v>
      </c>
      <c r="AF20" s="191">
        <v>0</v>
      </c>
      <c r="AG20" s="191">
        <v>0</v>
      </c>
      <c r="AH20" s="191">
        <v>0</v>
      </c>
      <c r="AI20" s="191">
        <v>0</v>
      </c>
      <c r="AJ20" s="191">
        <v>0</v>
      </c>
      <c r="AK20" s="191">
        <v>0</v>
      </c>
      <c r="AL20" s="191">
        <v>0</v>
      </c>
      <c r="AM20" s="191">
        <v>0</v>
      </c>
      <c r="AN20" s="191">
        <v>0</v>
      </c>
      <c r="AO20" s="191">
        <v>0</v>
      </c>
      <c r="AP20" s="191">
        <v>0</v>
      </c>
      <c r="AQ20" s="191">
        <v>0</v>
      </c>
      <c r="AR20" s="191">
        <v>0</v>
      </c>
      <c r="AS20" s="191">
        <v>0</v>
      </c>
      <c r="AT20" s="191">
        <v>0</v>
      </c>
      <c r="AU20" s="191">
        <v>0</v>
      </c>
      <c r="AV20" s="191">
        <v>0</v>
      </c>
      <c r="AW20" s="191">
        <v>0</v>
      </c>
      <c r="AX20" s="191">
        <v>0</v>
      </c>
      <c r="AY20" s="191">
        <v>0</v>
      </c>
      <c r="AZ20" s="191">
        <v>0</v>
      </c>
      <c r="BA20" s="191">
        <v>0</v>
      </c>
      <c r="BB20" s="191">
        <v>0</v>
      </c>
      <c r="BC20" s="191">
        <v>0</v>
      </c>
      <c r="BD20" s="191">
        <v>0</v>
      </c>
      <c r="BE20" s="191">
        <v>13.013131508883028</v>
      </c>
      <c r="BF20" s="191">
        <v>24.38477999929324</v>
      </c>
      <c r="BG20" s="191">
        <v>27.212705225866152</v>
      </c>
      <c r="BH20" s="191">
        <v>29.308870602400219</v>
      </c>
      <c r="BI20" s="191">
        <v>30.364231090834277</v>
      </c>
      <c r="BJ20" s="191">
        <v>32.484544614560306</v>
      </c>
      <c r="BK20" s="191">
        <v>33.510555488488784</v>
      </c>
      <c r="BL20" s="191">
        <v>33.366939627425936</v>
      </c>
      <c r="BM20" s="191">
        <v>33.902343950391668</v>
      </c>
      <c r="BN20" s="191">
        <v>32.668388491641977</v>
      </c>
      <c r="BO20" s="191">
        <v>33.4485279266707</v>
      </c>
      <c r="BP20" s="191">
        <v>83.260516019702266</v>
      </c>
      <c r="BQ20" s="191">
        <v>254.3167760553398</v>
      </c>
      <c r="BR20" s="191">
        <v>282.93122870142452</v>
      </c>
      <c r="BS20" s="191">
        <v>227.7517660767565</v>
      </c>
      <c r="BT20" s="191">
        <v>253.36972377991228</v>
      </c>
      <c r="BU20" s="191">
        <v>223.80494036577042</v>
      </c>
      <c r="BV20" s="191">
        <v>202.36528817636162</v>
      </c>
      <c r="BW20" s="191">
        <v>171.91041258139956</v>
      </c>
      <c r="BX20" s="191">
        <v>212.10995748080893</v>
      </c>
      <c r="BY20" s="191">
        <v>174.70790221492877</v>
      </c>
      <c r="BZ20" s="191">
        <v>128.26121644167614</v>
      </c>
      <c r="CA20" s="191">
        <v>122.99766444019286</v>
      </c>
      <c r="CB20" s="191">
        <v>111.59846950099481</v>
      </c>
      <c r="CC20" s="191">
        <v>0</v>
      </c>
      <c r="CD20" s="191">
        <v>0</v>
      </c>
      <c r="CE20" s="191">
        <v>0</v>
      </c>
      <c r="CF20" s="191">
        <v>0</v>
      </c>
      <c r="CG20" s="191">
        <v>0</v>
      </c>
      <c r="CH20" s="192">
        <v>0</v>
      </c>
    </row>
    <row r="21" spans="1:86" x14ac:dyDescent="0.25">
      <c r="A21" s="193"/>
      <c r="B21" s="51" t="s">
        <v>393</v>
      </c>
      <c r="C21" s="190" t="s">
        <v>387</v>
      </c>
      <c r="D21" s="191">
        <v>0</v>
      </c>
      <c r="E21" s="191">
        <v>0</v>
      </c>
      <c r="F21" s="191">
        <v>0</v>
      </c>
      <c r="G21" s="191">
        <v>0</v>
      </c>
      <c r="H21" s="191">
        <v>0</v>
      </c>
      <c r="I21" s="191">
        <v>0</v>
      </c>
      <c r="J21" s="191">
        <v>0</v>
      </c>
      <c r="K21" s="191">
        <v>0</v>
      </c>
      <c r="L21" s="191">
        <v>0</v>
      </c>
      <c r="M21" s="191">
        <v>0</v>
      </c>
      <c r="N21" s="191">
        <v>0</v>
      </c>
      <c r="O21" s="191">
        <v>0</v>
      </c>
      <c r="P21" s="191">
        <v>0</v>
      </c>
      <c r="Q21" s="191">
        <v>0</v>
      </c>
      <c r="R21" s="191">
        <v>0</v>
      </c>
      <c r="S21" s="191">
        <v>0</v>
      </c>
      <c r="T21" s="191">
        <v>0</v>
      </c>
      <c r="U21" s="191">
        <v>0</v>
      </c>
      <c r="V21" s="191">
        <v>0</v>
      </c>
      <c r="W21" s="191">
        <v>0</v>
      </c>
      <c r="X21" s="191">
        <v>0</v>
      </c>
      <c r="Y21" s="191">
        <v>0</v>
      </c>
      <c r="Z21" s="191">
        <v>0</v>
      </c>
      <c r="AA21" s="191">
        <v>0</v>
      </c>
      <c r="AB21" s="191">
        <v>0</v>
      </c>
      <c r="AC21" s="191">
        <v>0</v>
      </c>
      <c r="AD21" s="191">
        <v>0</v>
      </c>
      <c r="AE21" s="191">
        <v>0</v>
      </c>
      <c r="AF21" s="191">
        <v>0</v>
      </c>
      <c r="AG21" s="191">
        <v>0</v>
      </c>
      <c r="AH21" s="191">
        <v>0</v>
      </c>
      <c r="AI21" s="191">
        <v>0</v>
      </c>
      <c r="AJ21" s="191">
        <v>0</v>
      </c>
      <c r="AK21" s="191">
        <v>0</v>
      </c>
      <c r="AL21" s="191">
        <v>0</v>
      </c>
      <c r="AM21" s="191">
        <v>0</v>
      </c>
      <c r="AN21" s="191">
        <v>0</v>
      </c>
      <c r="AO21" s="191">
        <v>0</v>
      </c>
      <c r="AP21" s="191">
        <v>0</v>
      </c>
      <c r="AQ21" s="191">
        <v>0</v>
      </c>
      <c r="AR21" s="191">
        <v>0</v>
      </c>
      <c r="AS21" s="191">
        <v>0</v>
      </c>
      <c r="AT21" s="191">
        <v>0</v>
      </c>
      <c r="AU21" s="191">
        <v>0</v>
      </c>
      <c r="AV21" s="191">
        <v>0</v>
      </c>
      <c r="AW21" s="191">
        <v>0</v>
      </c>
      <c r="AX21" s="191">
        <v>0</v>
      </c>
      <c r="AY21" s="191">
        <v>0</v>
      </c>
      <c r="AZ21" s="191">
        <v>6.4214235159056159</v>
      </c>
      <c r="BA21" s="191">
        <v>47.305133530741351</v>
      </c>
      <c r="BB21" s="191">
        <v>64.074760688343275</v>
      </c>
      <c r="BC21" s="191">
        <v>53.635745099538688</v>
      </c>
      <c r="BD21" s="191">
        <v>8.0740222161834403</v>
      </c>
      <c r="BE21" s="191">
        <v>1.1391711271271983E-2</v>
      </c>
      <c r="BF21" s="191">
        <v>7.9995725504740739E-2</v>
      </c>
      <c r="BG21" s="191">
        <v>0</v>
      </c>
      <c r="BH21" s="191">
        <v>0</v>
      </c>
      <c r="BI21" s="191">
        <v>0</v>
      </c>
      <c r="BJ21" s="191">
        <v>0</v>
      </c>
      <c r="BK21" s="191">
        <v>0</v>
      </c>
      <c r="BL21" s="191">
        <v>0</v>
      </c>
      <c r="BM21" s="191">
        <v>0</v>
      </c>
      <c r="BN21" s="191">
        <v>0</v>
      </c>
      <c r="BO21" s="191">
        <v>0</v>
      </c>
      <c r="BP21" s="191">
        <v>0</v>
      </c>
      <c r="BQ21" s="191">
        <v>0</v>
      </c>
      <c r="BR21" s="191">
        <v>0</v>
      </c>
      <c r="BS21" s="191">
        <v>0</v>
      </c>
      <c r="BT21" s="191">
        <v>0</v>
      </c>
      <c r="BU21" s="191">
        <v>0</v>
      </c>
      <c r="BV21" s="191">
        <v>0</v>
      </c>
      <c r="BW21" s="191">
        <v>0</v>
      </c>
      <c r="BX21" s="191">
        <v>0</v>
      </c>
      <c r="BY21" s="191">
        <v>0</v>
      </c>
      <c r="BZ21" s="191">
        <v>0</v>
      </c>
      <c r="CA21" s="191">
        <v>0</v>
      </c>
      <c r="CB21" s="191">
        <v>0</v>
      </c>
      <c r="CC21" s="191">
        <v>0</v>
      </c>
      <c r="CD21" s="191">
        <v>0</v>
      </c>
      <c r="CE21" s="191">
        <v>0</v>
      </c>
      <c r="CF21" s="191">
        <v>0</v>
      </c>
      <c r="CG21" s="191">
        <v>0</v>
      </c>
      <c r="CH21" s="192">
        <v>0</v>
      </c>
    </row>
    <row r="22" spans="1:86" ht="27" customHeight="1" x14ac:dyDescent="0.25">
      <c r="A22" s="193"/>
      <c r="B22" s="51" t="s">
        <v>394</v>
      </c>
      <c r="D22" s="191">
        <f t="shared" ref="D22:BO22" si="2">SUM(D23:D24)</f>
        <v>0</v>
      </c>
      <c r="E22" s="191">
        <f t="shared" si="2"/>
        <v>0</v>
      </c>
      <c r="F22" s="191">
        <f t="shared" si="2"/>
        <v>0</v>
      </c>
      <c r="G22" s="191">
        <f t="shared" si="2"/>
        <v>0</v>
      </c>
      <c r="H22" s="191">
        <f t="shared" si="2"/>
        <v>0</v>
      </c>
      <c r="I22" s="191">
        <f t="shared" si="2"/>
        <v>0</v>
      </c>
      <c r="J22" s="191">
        <f t="shared" si="2"/>
        <v>0</v>
      </c>
      <c r="K22" s="191">
        <f t="shared" si="2"/>
        <v>0</v>
      </c>
      <c r="L22" s="191">
        <f t="shared" si="2"/>
        <v>0</v>
      </c>
      <c r="M22" s="191">
        <f t="shared" si="2"/>
        <v>0</v>
      </c>
      <c r="N22" s="191">
        <f t="shared" si="2"/>
        <v>0</v>
      </c>
      <c r="O22" s="191">
        <f t="shared" si="2"/>
        <v>0</v>
      </c>
      <c r="P22" s="191">
        <f t="shared" si="2"/>
        <v>0</v>
      </c>
      <c r="Q22" s="191">
        <f t="shared" si="2"/>
        <v>0</v>
      </c>
      <c r="R22" s="191">
        <f t="shared" si="2"/>
        <v>0</v>
      </c>
      <c r="S22" s="191">
        <f t="shared" si="2"/>
        <v>0</v>
      </c>
      <c r="T22" s="191">
        <f t="shared" si="2"/>
        <v>0</v>
      </c>
      <c r="U22" s="191">
        <f t="shared" si="2"/>
        <v>0</v>
      </c>
      <c r="V22" s="191">
        <f t="shared" si="2"/>
        <v>0</v>
      </c>
      <c r="W22" s="191">
        <f t="shared" si="2"/>
        <v>0</v>
      </c>
      <c r="X22" s="191">
        <f t="shared" si="2"/>
        <v>0</v>
      </c>
      <c r="Y22" s="191">
        <f t="shared" si="2"/>
        <v>0</v>
      </c>
      <c r="Z22" s="191">
        <f t="shared" si="2"/>
        <v>0</v>
      </c>
      <c r="AA22" s="191">
        <f t="shared" si="2"/>
        <v>0</v>
      </c>
      <c r="AB22" s="191">
        <f t="shared" si="2"/>
        <v>0</v>
      </c>
      <c r="AC22" s="191">
        <f t="shared" si="2"/>
        <v>0</v>
      </c>
      <c r="AD22" s="191">
        <f t="shared" si="2"/>
        <v>0</v>
      </c>
      <c r="AE22" s="191">
        <f t="shared" si="2"/>
        <v>0</v>
      </c>
      <c r="AF22" s="191">
        <f t="shared" si="2"/>
        <v>0</v>
      </c>
      <c r="AG22" s="191">
        <f t="shared" si="2"/>
        <v>0</v>
      </c>
      <c r="AH22" s="191">
        <f t="shared" si="2"/>
        <v>0</v>
      </c>
      <c r="AI22" s="191">
        <f t="shared" si="2"/>
        <v>0</v>
      </c>
      <c r="AJ22" s="191">
        <f t="shared" si="2"/>
        <v>0</v>
      </c>
      <c r="AK22" s="191">
        <f t="shared" si="2"/>
        <v>0</v>
      </c>
      <c r="AL22" s="191">
        <f t="shared" si="2"/>
        <v>0</v>
      </c>
      <c r="AM22" s="191">
        <f t="shared" si="2"/>
        <v>0</v>
      </c>
      <c r="AN22" s="191">
        <f t="shared" si="2"/>
        <v>0</v>
      </c>
      <c r="AO22" s="191">
        <f t="shared" si="2"/>
        <v>0</v>
      </c>
      <c r="AP22" s="191">
        <f t="shared" si="2"/>
        <v>0</v>
      </c>
      <c r="AQ22" s="191">
        <f t="shared" si="2"/>
        <v>0</v>
      </c>
      <c r="AR22" s="191">
        <f t="shared" si="2"/>
        <v>0</v>
      </c>
      <c r="AS22" s="191">
        <f t="shared" si="2"/>
        <v>0</v>
      </c>
      <c r="AT22" s="191">
        <f t="shared" si="2"/>
        <v>0</v>
      </c>
      <c r="AU22" s="191">
        <f t="shared" si="2"/>
        <v>0</v>
      </c>
      <c r="AV22" s="191">
        <f t="shared" si="2"/>
        <v>0</v>
      </c>
      <c r="AW22" s="191">
        <f t="shared" si="2"/>
        <v>0</v>
      </c>
      <c r="AX22" s="191">
        <f t="shared" si="2"/>
        <v>0</v>
      </c>
      <c r="AY22" s="191">
        <f t="shared" si="2"/>
        <v>0</v>
      </c>
      <c r="AZ22" s="191">
        <f t="shared" si="2"/>
        <v>0</v>
      </c>
      <c r="BA22" s="191">
        <f t="shared" si="2"/>
        <v>0</v>
      </c>
      <c r="BB22" s="191">
        <f t="shared" si="2"/>
        <v>0</v>
      </c>
      <c r="BC22" s="191">
        <f t="shared" si="2"/>
        <v>0</v>
      </c>
      <c r="BD22" s="191">
        <f t="shared" si="2"/>
        <v>0</v>
      </c>
      <c r="BE22" s="191">
        <f t="shared" si="2"/>
        <v>0</v>
      </c>
      <c r="BF22" s="191">
        <f t="shared" si="2"/>
        <v>0</v>
      </c>
      <c r="BG22" s="191">
        <f t="shared" si="2"/>
        <v>0</v>
      </c>
      <c r="BH22" s="191">
        <f t="shared" si="2"/>
        <v>0</v>
      </c>
      <c r="BI22" s="191">
        <f t="shared" si="2"/>
        <v>0</v>
      </c>
      <c r="BJ22" s="191">
        <f t="shared" si="2"/>
        <v>0</v>
      </c>
      <c r="BK22" s="191">
        <f t="shared" si="2"/>
        <v>0</v>
      </c>
      <c r="BL22" s="191">
        <f t="shared" si="2"/>
        <v>200.36712863153664</v>
      </c>
      <c r="BM22" s="191">
        <f t="shared" si="2"/>
        <v>1971.1194969236738</v>
      </c>
      <c r="BN22" s="191">
        <f t="shared" si="2"/>
        <v>3412.8525399544033</v>
      </c>
      <c r="BO22" s="191">
        <f t="shared" si="2"/>
        <v>5321.4328946415189</v>
      </c>
      <c r="BP22" s="191">
        <f t="shared" ref="BP22:CH22" si="3">SUM(BP23:BP24)</f>
        <v>9977.9365010926522</v>
      </c>
      <c r="BQ22" s="191">
        <f t="shared" si="3"/>
        <v>15047.175985190748</v>
      </c>
      <c r="BR22" s="191">
        <f t="shared" si="3"/>
        <v>18236.13919746696</v>
      </c>
      <c r="BS22" s="191">
        <f t="shared" si="3"/>
        <v>20149.37984753761</v>
      </c>
      <c r="BT22" s="191">
        <f t="shared" si="3"/>
        <v>20526.95558387072</v>
      </c>
      <c r="BU22" s="191">
        <f t="shared" si="3"/>
        <v>20984.371648515338</v>
      </c>
      <c r="BV22" s="191">
        <f t="shared" si="3"/>
        <v>20175.924514045535</v>
      </c>
      <c r="BW22" s="191">
        <f t="shared" si="3"/>
        <v>18033.831359471122</v>
      </c>
      <c r="BX22" s="191">
        <f t="shared" si="3"/>
        <v>16560.597511937536</v>
      </c>
      <c r="BY22" s="191">
        <f t="shared" si="3"/>
        <v>15662.409303605733</v>
      </c>
      <c r="BZ22" s="191">
        <f t="shared" si="3"/>
        <v>13941.27240294918</v>
      </c>
      <c r="CA22" s="191">
        <f t="shared" si="3"/>
        <v>13537.127424838731</v>
      </c>
      <c r="CB22" s="191">
        <f t="shared" si="3"/>
        <v>12992.438558606158</v>
      </c>
      <c r="CC22" s="191">
        <f t="shared" si="3"/>
        <v>7172.6647758012732</v>
      </c>
      <c r="CD22" s="191">
        <f t="shared" si="3"/>
        <v>5305.4411705184839</v>
      </c>
      <c r="CE22" s="191">
        <f t="shared" si="3"/>
        <v>5263.7749246007124</v>
      </c>
      <c r="CF22" s="191">
        <f t="shared" si="3"/>
        <v>5092.2239635765254</v>
      </c>
      <c r="CG22" s="191">
        <f t="shared" si="3"/>
        <v>4898.1421545555904</v>
      </c>
      <c r="CH22" s="192">
        <f t="shared" si="3"/>
        <v>4829.4974207399937</v>
      </c>
    </row>
    <row r="23" spans="1:86" x14ac:dyDescent="0.25">
      <c r="A23" s="193"/>
      <c r="B23" s="72" t="s">
        <v>384</v>
      </c>
      <c r="C23" s="190" t="s">
        <v>381</v>
      </c>
      <c r="D23" s="191">
        <v>0</v>
      </c>
      <c r="E23" s="191">
        <v>0</v>
      </c>
      <c r="F23" s="191">
        <v>0</v>
      </c>
      <c r="G23" s="191">
        <v>0</v>
      </c>
      <c r="H23" s="191">
        <v>0</v>
      </c>
      <c r="I23" s="191">
        <v>0</v>
      </c>
      <c r="J23" s="191">
        <v>0</v>
      </c>
      <c r="K23" s="191">
        <v>0</v>
      </c>
      <c r="L23" s="191">
        <v>0</v>
      </c>
      <c r="M23" s="191">
        <v>0</v>
      </c>
      <c r="N23" s="191">
        <v>0</v>
      </c>
      <c r="O23" s="191">
        <v>0</v>
      </c>
      <c r="P23" s="191">
        <v>0</v>
      </c>
      <c r="Q23" s="191">
        <v>0</v>
      </c>
      <c r="R23" s="191">
        <v>0</v>
      </c>
      <c r="S23" s="191">
        <v>0</v>
      </c>
      <c r="T23" s="191">
        <v>0</v>
      </c>
      <c r="U23" s="191">
        <v>0</v>
      </c>
      <c r="V23" s="191">
        <v>0</v>
      </c>
      <c r="W23" s="191">
        <v>0</v>
      </c>
      <c r="X23" s="191">
        <v>0</v>
      </c>
      <c r="Y23" s="191">
        <v>0</v>
      </c>
      <c r="Z23" s="191">
        <v>0</v>
      </c>
      <c r="AA23" s="191">
        <v>0</v>
      </c>
      <c r="AB23" s="191">
        <v>0</v>
      </c>
      <c r="AC23" s="191">
        <v>0</v>
      </c>
      <c r="AD23" s="191">
        <v>0</v>
      </c>
      <c r="AE23" s="191">
        <v>0</v>
      </c>
      <c r="AF23" s="191">
        <v>0</v>
      </c>
      <c r="AG23" s="191">
        <v>0</v>
      </c>
      <c r="AH23" s="191">
        <v>0</v>
      </c>
      <c r="AI23" s="191">
        <v>0</v>
      </c>
      <c r="AJ23" s="191">
        <v>0</v>
      </c>
      <c r="AK23" s="191">
        <v>0</v>
      </c>
      <c r="AL23" s="191">
        <v>0</v>
      </c>
      <c r="AM23" s="191">
        <v>0</v>
      </c>
      <c r="AN23" s="191">
        <v>0</v>
      </c>
      <c r="AO23" s="191">
        <v>0</v>
      </c>
      <c r="AP23" s="191">
        <v>0</v>
      </c>
      <c r="AQ23" s="191">
        <v>0</v>
      </c>
      <c r="AR23" s="191">
        <v>0</v>
      </c>
      <c r="AS23" s="191">
        <v>0</v>
      </c>
      <c r="AT23" s="191">
        <v>0</v>
      </c>
      <c r="AU23" s="191">
        <v>0</v>
      </c>
      <c r="AV23" s="191">
        <v>0</v>
      </c>
      <c r="AW23" s="191">
        <v>0</v>
      </c>
      <c r="AX23" s="191">
        <v>0</v>
      </c>
      <c r="AY23" s="191">
        <v>0</v>
      </c>
      <c r="AZ23" s="191">
        <v>0</v>
      </c>
      <c r="BA23" s="191">
        <v>0</v>
      </c>
      <c r="BB23" s="191">
        <v>0</v>
      </c>
      <c r="BC23" s="191">
        <v>0</v>
      </c>
      <c r="BD23" s="191">
        <v>0</v>
      </c>
      <c r="BE23" s="191">
        <v>0</v>
      </c>
      <c r="BF23" s="191">
        <v>0</v>
      </c>
      <c r="BG23" s="191">
        <v>0</v>
      </c>
      <c r="BH23" s="191">
        <v>0</v>
      </c>
      <c r="BI23" s="191">
        <v>0</v>
      </c>
      <c r="BJ23" s="191">
        <v>0</v>
      </c>
      <c r="BK23" s="191">
        <v>0</v>
      </c>
      <c r="BL23" s="191">
        <v>101.4214837616895</v>
      </c>
      <c r="BM23" s="191">
        <v>903.53956665851751</v>
      </c>
      <c r="BN23" s="191">
        <v>1460.1725910964815</v>
      </c>
      <c r="BO23" s="191">
        <v>2093.9504450561012</v>
      </c>
      <c r="BP23" s="191">
        <v>3392.0216371571987</v>
      </c>
      <c r="BQ23" s="191">
        <v>5102.1978720591487</v>
      </c>
      <c r="BR23" s="191">
        <v>5830.1009818940447</v>
      </c>
      <c r="BS23" s="191">
        <v>6292.1716011736698</v>
      </c>
      <c r="BT23" s="191">
        <v>6487.3324016402066</v>
      </c>
      <c r="BU23" s="191">
        <v>6439.4509602038661</v>
      </c>
      <c r="BV23" s="191">
        <v>6097.5452276454289</v>
      </c>
      <c r="BW23" s="191">
        <v>5874.5598918956985</v>
      </c>
      <c r="BX23" s="191">
        <v>5651.4565938507058</v>
      </c>
      <c r="BY23" s="191">
        <v>5563.0354781044844</v>
      </c>
      <c r="BZ23" s="191">
        <v>5221.0628383476242</v>
      </c>
      <c r="CA23" s="191">
        <v>5380.4597165859223</v>
      </c>
      <c r="CB23" s="191">
        <v>5442.4168752563373</v>
      </c>
      <c r="CC23" s="191">
        <v>5245.7518465920884</v>
      </c>
      <c r="CD23" s="191">
        <v>5273.8613406414843</v>
      </c>
      <c r="CE23" s="191">
        <v>5235.0837995790898</v>
      </c>
      <c r="CF23" s="191">
        <v>5066.1357383264158</v>
      </c>
      <c r="CG23" s="191">
        <v>4874.4185597316664</v>
      </c>
      <c r="CH23" s="192">
        <v>4807.9543114509725</v>
      </c>
    </row>
    <row r="24" spans="1:86" x14ac:dyDescent="0.25">
      <c r="A24" s="193"/>
      <c r="B24" s="72" t="s">
        <v>395</v>
      </c>
      <c r="C24" s="190" t="s">
        <v>387</v>
      </c>
      <c r="D24" s="191">
        <v>0</v>
      </c>
      <c r="E24" s="191">
        <v>0</v>
      </c>
      <c r="F24" s="191">
        <v>0</v>
      </c>
      <c r="G24" s="191">
        <v>0</v>
      </c>
      <c r="H24" s="191">
        <v>0</v>
      </c>
      <c r="I24" s="191">
        <v>0</v>
      </c>
      <c r="J24" s="191">
        <v>0</v>
      </c>
      <c r="K24" s="191">
        <v>0</v>
      </c>
      <c r="L24" s="191">
        <v>0</v>
      </c>
      <c r="M24" s="191">
        <v>0</v>
      </c>
      <c r="N24" s="191">
        <v>0</v>
      </c>
      <c r="O24" s="191">
        <v>0</v>
      </c>
      <c r="P24" s="191">
        <v>0</v>
      </c>
      <c r="Q24" s="191">
        <v>0</v>
      </c>
      <c r="R24" s="191">
        <v>0</v>
      </c>
      <c r="S24" s="191">
        <v>0</v>
      </c>
      <c r="T24" s="191">
        <v>0</v>
      </c>
      <c r="U24" s="191">
        <v>0</v>
      </c>
      <c r="V24" s="191">
        <v>0</v>
      </c>
      <c r="W24" s="191">
        <v>0</v>
      </c>
      <c r="X24" s="191">
        <v>0</v>
      </c>
      <c r="Y24" s="191">
        <v>0</v>
      </c>
      <c r="Z24" s="191">
        <v>0</v>
      </c>
      <c r="AA24" s="191">
        <v>0</v>
      </c>
      <c r="AB24" s="191">
        <v>0</v>
      </c>
      <c r="AC24" s="191">
        <v>0</v>
      </c>
      <c r="AD24" s="191">
        <v>0</v>
      </c>
      <c r="AE24" s="191">
        <v>0</v>
      </c>
      <c r="AF24" s="191">
        <v>0</v>
      </c>
      <c r="AG24" s="191">
        <v>0</v>
      </c>
      <c r="AH24" s="191">
        <v>0</v>
      </c>
      <c r="AI24" s="191">
        <v>0</v>
      </c>
      <c r="AJ24" s="191">
        <v>0</v>
      </c>
      <c r="AK24" s="191">
        <v>0</v>
      </c>
      <c r="AL24" s="191">
        <v>0</v>
      </c>
      <c r="AM24" s="191">
        <v>0</v>
      </c>
      <c r="AN24" s="191">
        <v>0</v>
      </c>
      <c r="AO24" s="191">
        <v>0</v>
      </c>
      <c r="AP24" s="191">
        <v>0</v>
      </c>
      <c r="AQ24" s="191">
        <v>0</v>
      </c>
      <c r="AR24" s="191">
        <v>0</v>
      </c>
      <c r="AS24" s="191">
        <v>0</v>
      </c>
      <c r="AT24" s="191">
        <v>0</v>
      </c>
      <c r="AU24" s="191">
        <v>0</v>
      </c>
      <c r="AV24" s="191">
        <v>0</v>
      </c>
      <c r="AW24" s="191">
        <v>0</v>
      </c>
      <c r="AX24" s="191">
        <v>0</v>
      </c>
      <c r="AY24" s="191">
        <v>0</v>
      </c>
      <c r="AZ24" s="191">
        <v>0</v>
      </c>
      <c r="BA24" s="191">
        <v>0</v>
      </c>
      <c r="BB24" s="191">
        <v>0</v>
      </c>
      <c r="BC24" s="191">
        <v>0</v>
      </c>
      <c r="BD24" s="191">
        <v>0</v>
      </c>
      <c r="BE24" s="191">
        <v>0</v>
      </c>
      <c r="BF24" s="191">
        <v>0</v>
      </c>
      <c r="BG24" s="191">
        <v>0</v>
      </c>
      <c r="BH24" s="191">
        <v>0</v>
      </c>
      <c r="BI24" s="191">
        <v>0</v>
      </c>
      <c r="BJ24" s="191">
        <v>0</v>
      </c>
      <c r="BK24" s="191">
        <v>0</v>
      </c>
      <c r="BL24" s="191">
        <v>98.945644869847143</v>
      </c>
      <c r="BM24" s="191">
        <v>1067.5799302651562</v>
      </c>
      <c r="BN24" s="191">
        <v>1952.6799488579218</v>
      </c>
      <c r="BO24" s="191">
        <v>3227.4824495854177</v>
      </c>
      <c r="BP24" s="191">
        <v>6585.9148639354526</v>
      </c>
      <c r="BQ24" s="191">
        <v>9944.9781131315995</v>
      </c>
      <c r="BR24" s="191">
        <v>12406.038215572917</v>
      </c>
      <c r="BS24" s="191">
        <v>13857.20824636394</v>
      </c>
      <c r="BT24" s="191">
        <v>14039.623182230513</v>
      </c>
      <c r="BU24" s="191">
        <v>14544.920688311471</v>
      </c>
      <c r="BV24" s="191">
        <v>14078.379286400106</v>
      </c>
      <c r="BW24" s="191">
        <v>12159.271467575423</v>
      </c>
      <c r="BX24" s="191">
        <v>10909.14091808683</v>
      </c>
      <c r="BY24" s="191">
        <v>10099.373825501249</v>
      </c>
      <c r="BZ24" s="191">
        <v>8720.209564601555</v>
      </c>
      <c r="CA24" s="191">
        <v>8156.6677082528086</v>
      </c>
      <c r="CB24" s="191">
        <v>7550.0216833498207</v>
      </c>
      <c r="CC24" s="191">
        <v>1926.9129292091848</v>
      </c>
      <c r="CD24" s="191">
        <v>31.579829876999227</v>
      </c>
      <c r="CE24" s="191">
        <v>28.691125021622906</v>
      </c>
      <c r="CF24" s="191">
        <v>26.088225250110099</v>
      </c>
      <c r="CG24" s="191">
        <v>23.723594823923992</v>
      </c>
      <c r="CH24" s="192">
        <v>21.543109289021093</v>
      </c>
    </row>
    <row r="25" spans="1:86" x14ac:dyDescent="0.25">
      <c r="A25" s="193"/>
      <c r="B25" s="51" t="s">
        <v>396</v>
      </c>
      <c r="C25" s="190" t="s">
        <v>387</v>
      </c>
      <c r="D25" s="191">
        <v>0</v>
      </c>
      <c r="E25" s="191">
        <v>0</v>
      </c>
      <c r="F25" s="191">
        <v>0</v>
      </c>
      <c r="G25" s="191">
        <v>0</v>
      </c>
      <c r="H25" s="191">
        <v>0</v>
      </c>
      <c r="I25" s="191">
        <v>0</v>
      </c>
      <c r="J25" s="191">
        <v>0</v>
      </c>
      <c r="K25" s="191">
        <v>0</v>
      </c>
      <c r="L25" s="191">
        <v>0</v>
      </c>
      <c r="M25" s="191">
        <v>0</v>
      </c>
      <c r="N25" s="191">
        <v>0</v>
      </c>
      <c r="O25" s="191">
        <v>0</v>
      </c>
      <c r="P25" s="191">
        <v>0</v>
      </c>
      <c r="Q25" s="191">
        <v>0</v>
      </c>
      <c r="R25" s="191">
        <v>0</v>
      </c>
      <c r="S25" s="191">
        <v>0</v>
      </c>
      <c r="T25" s="191">
        <v>0</v>
      </c>
      <c r="U25" s="191">
        <v>0</v>
      </c>
      <c r="V25" s="191">
        <v>0</v>
      </c>
      <c r="W25" s="191">
        <v>0</v>
      </c>
      <c r="X25" s="191">
        <v>0</v>
      </c>
      <c r="Y25" s="191">
        <v>0</v>
      </c>
      <c r="Z25" s="191">
        <v>0</v>
      </c>
      <c r="AA25" s="191">
        <v>61.304501644415865</v>
      </c>
      <c r="AB25" s="191">
        <v>149.65031243220827</v>
      </c>
      <c r="AC25" s="191">
        <v>176.86342364036153</v>
      </c>
      <c r="AD25" s="191">
        <v>137.65342412860085</v>
      </c>
      <c r="AE25" s="191">
        <v>111.54678177648923</v>
      </c>
      <c r="AF25" s="191">
        <v>144.77798999376523</v>
      </c>
      <c r="AG25" s="191">
        <v>182.97219035302317</v>
      </c>
      <c r="AH25" s="191">
        <v>156.00642290674045</v>
      </c>
      <c r="AI25" s="191">
        <v>150.16649132312429</v>
      </c>
      <c r="AJ25" s="191">
        <v>196.15584690701607</v>
      </c>
      <c r="AK25" s="191">
        <v>278.87163688042892</v>
      </c>
      <c r="AL25" s="191">
        <v>369.92000603726405</v>
      </c>
      <c r="AM25" s="191">
        <v>462.0602243819331</v>
      </c>
      <c r="AN25" s="191">
        <v>447.18178431862782</v>
      </c>
      <c r="AO25" s="191">
        <v>437.54860852706497</v>
      </c>
      <c r="AP25" s="191">
        <v>520.73389468080347</v>
      </c>
      <c r="AQ25" s="191">
        <v>549.26776851156058</v>
      </c>
      <c r="AR25" s="191">
        <v>1128.1692859607745</v>
      </c>
      <c r="AS25" s="191">
        <v>1125.640549062985</v>
      </c>
      <c r="AT25" s="191">
        <v>1207.5123775641075</v>
      </c>
      <c r="AU25" s="191">
        <v>1442.8925901022501</v>
      </c>
      <c r="AV25" s="191">
        <v>2082.6191565538015</v>
      </c>
      <c r="AW25" s="191">
        <v>2633.5669861821957</v>
      </c>
      <c r="AX25" s="191">
        <v>3090.4059937182546</v>
      </c>
      <c r="AY25" s="191">
        <v>3616.7683458616693</v>
      </c>
      <c r="AZ25" s="191">
        <v>4190.4765899223967</v>
      </c>
      <c r="BA25" s="191">
        <v>4666.3887502368907</v>
      </c>
      <c r="BB25" s="191">
        <v>4804.7742696348278</v>
      </c>
      <c r="BC25" s="191">
        <v>3704.1275433279557</v>
      </c>
      <c r="BD25" s="191">
        <v>3.3117241519965659</v>
      </c>
      <c r="BE25" s="191">
        <v>0</v>
      </c>
      <c r="BF25" s="191">
        <v>0</v>
      </c>
      <c r="BG25" s="191">
        <v>0.15472335641381568</v>
      </c>
      <c r="BH25" s="191">
        <v>0</v>
      </c>
      <c r="BI25" s="191">
        <v>0</v>
      </c>
      <c r="BJ25" s="191">
        <v>0</v>
      </c>
      <c r="BK25" s="191">
        <v>0</v>
      </c>
      <c r="BL25" s="191">
        <v>0</v>
      </c>
      <c r="BM25" s="191">
        <v>0</v>
      </c>
      <c r="BN25" s="191">
        <v>0</v>
      </c>
      <c r="BO25" s="191">
        <v>0</v>
      </c>
      <c r="BP25" s="191">
        <v>0</v>
      </c>
      <c r="BQ25" s="191">
        <v>0</v>
      </c>
      <c r="BR25" s="191">
        <v>0</v>
      </c>
      <c r="BS25" s="191">
        <v>0</v>
      </c>
      <c r="BT25" s="191">
        <v>0</v>
      </c>
      <c r="BU25" s="191">
        <v>0</v>
      </c>
      <c r="BV25" s="191">
        <v>0</v>
      </c>
      <c r="BW25" s="191">
        <v>0</v>
      </c>
      <c r="BX25" s="191">
        <v>0</v>
      </c>
      <c r="BY25" s="191">
        <v>0</v>
      </c>
      <c r="BZ25" s="191">
        <v>0</v>
      </c>
      <c r="CA25" s="191">
        <v>0</v>
      </c>
      <c r="CB25" s="191">
        <v>0</v>
      </c>
      <c r="CC25" s="191">
        <v>0</v>
      </c>
      <c r="CD25" s="191">
        <v>0</v>
      </c>
      <c r="CE25" s="191">
        <v>0</v>
      </c>
      <c r="CF25" s="191">
        <v>0</v>
      </c>
      <c r="CG25" s="191">
        <v>0</v>
      </c>
      <c r="CH25" s="192">
        <v>0</v>
      </c>
    </row>
    <row r="26" spans="1:86" x14ac:dyDescent="0.25">
      <c r="A26" s="193"/>
      <c r="B26" s="51" t="s">
        <v>397</v>
      </c>
      <c r="C26" s="190" t="s">
        <v>377</v>
      </c>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v>0</v>
      </c>
      <c r="BA26" s="191">
        <v>0</v>
      </c>
      <c r="BB26" s="191">
        <v>0</v>
      </c>
      <c r="BC26" s="191">
        <v>0</v>
      </c>
      <c r="BD26" s="191">
        <v>0</v>
      </c>
      <c r="BE26" s="191">
        <v>0</v>
      </c>
      <c r="BF26" s="191">
        <v>0</v>
      </c>
      <c r="BG26" s="191">
        <v>0</v>
      </c>
      <c r="BH26" s="191">
        <v>0</v>
      </c>
      <c r="BI26" s="191">
        <v>5.1483517807942656</v>
      </c>
      <c r="BJ26" s="191">
        <v>11.662296268166235</v>
      </c>
      <c r="BK26" s="191">
        <v>22.055206880134534</v>
      </c>
      <c r="BL26" s="191">
        <v>60.705884463674813</v>
      </c>
      <c r="BM26" s="191">
        <v>53.118672794134021</v>
      </c>
      <c r="BN26" s="191">
        <v>69.99059761173659</v>
      </c>
      <c r="BO26" s="191">
        <v>111.00262092626704</v>
      </c>
      <c r="BP26" s="191">
        <v>163.23571866492173</v>
      </c>
      <c r="BQ26" s="191">
        <v>230.32378534921457</v>
      </c>
      <c r="BR26" s="191">
        <v>267.12169025905308</v>
      </c>
      <c r="BS26" s="191">
        <v>294.82157697082351</v>
      </c>
      <c r="BT26" s="191">
        <v>269.53398282064217</v>
      </c>
      <c r="BU26" s="191">
        <v>297.63186232576714</v>
      </c>
      <c r="BV26" s="191">
        <v>283.01392300807078</v>
      </c>
      <c r="BW26" s="191">
        <v>276.3692399270509</v>
      </c>
      <c r="BX26" s="191">
        <v>347.68893996624649</v>
      </c>
      <c r="BY26" s="191">
        <v>1166.4851163227449</v>
      </c>
      <c r="BZ26" s="191">
        <v>-1919.1076989346059</v>
      </c>
      <c r="CA26" s="191">
        <v>-296.87894759097094</v>
      </c>
      <c r="CB26" s="191">
        <v>170.60144779535767</v>
      </c>
      <c r="CC26" s="191">
        <v>259.56633274320683</v>
      </c>
      <c r="CD26" s="191">
        <v>259.63542689724596</v>
      </c>
      <c r="CE26" s="191">
        <v>260.98571420838636</v>
      </c>
      <c r="CF26" s="191">
        <v>260.098961563312</v>
      </c>
      <c r="CG26" s="191">
        <v>259.65822905265168</v>
      </c>
      <c r="CH26" s="192">
        <v>257.4891755858817</v>
      </c>
    </row>
    <row r="27" spans="1:86" ht="27" customHeight="1" x14ac:dyDescent="0.25">
      <c r="A27" s="193"/>
      <c r="B27" s="51" t="s">
        <v>398</v>
      </c>
      <c r="C27" s="190" t="s">
        <v>387</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v>45.79167153293232</v>
      </c>
      <c r="AR27" s="191">
        <v>54.487619054088462</v>
      </c>
      <c r="AS27" s="191">
        <v>61.158130804170035</v>
      </c>
      <c r="AT27" s="191">
        <v>70.835736709110932</v>
      </c>
      <c r="AU27" s="191">
        <v>86.541990078692237</v>
      </c>
      <c r="AV27" s="191">
        <v>103.75431973493338</v>
      </c>
      <c r="AW27" s="191">
        <v>128.92272820518915</v>
      </c>
      <c r="AX27" s="191">
        <v>129.76386111851076</v>
      </c>
      <c r="AY27" s="191">
        <v>96.768699450057085</v>
      </c>
      <c r="AZ27" s="191">
        <v>83.003887495137022</v>
      </c>
      <c r="BA27" s="191">
        <v>73.79905727555888</v>
      </c>
      <c r="BB27" s="191">
        <v>74.999831794842407</v>
      </c>
      <c r="BC27" s="191">
        <v>73.07748148352448</v>
      </c>
      <c r="BD27" s="191">
        <v>67.497198915429422</v>
      </c>
      <c r="BE27" s="191">
        <v>72.147504718055885</v>
      </c>
      <c r="BF27" s="191">
        <v>75.175517951652751</v>
      </c>
      <c r="BG27" s="191">
        <v>84.152334338731606</v>
      </c>
      <c r="BH27" s="191">
        <v>81.975497879760169</v>
      </c>
      <c r="BI27" s="191">
        <v>76.082342616577662</v>
      </c>
      <c r="BJ27" s="191">
        <v>77.700881907819564</v>
      </c>
      <c r="BK27" s="191">
        <v>76.244497315780535</v>
      </c>
      <c r="BL27" s="191">
        <v>78.829577872401259</v>
      </c>
      <c r="BM27" s="191">
        <v>73.969122735174267</v>
      </c>
      <c r="BN27" s="191">
        <v>68.206636368920059</v>
      </c>
      <c r="BO27" s="191">
        <v>69.710349238042085</v>
      </c>
      <c r="BP27" s="191">
        <v>64.677395911959522</v>
      </c>
      <c r="BQ27" s="191">
        <v>63.579954900050019</v>
      </c>
      <c r="BR27" s="191">
        <v>62.787486812550213</v>
      </c>
      <c r="BS27" s="191">
        <v>56.251190120969426</v>
      </c>
      <c r="BT27" s="191">
        <v>53.286821318819321</v>
      </c>
      <c r="BU27" s="191">
        <v>50.563491673427002</v>
      </c>
      <c r="BV27" s="191">
        <v>59.229372511882914</v>
      </c>
      <c r="BW27" s="191">
        <v>44.251992969661018</v>
      </c>
      <c r="BX27" s="191">
        <v>76.739965212092557</v>
      </c>
      <c r="BY27" s="191">
        <v>59.89234643940641</v>
      </c>
      <c r="BZ27" s="191">
        <v>52.583607105467962</v>
      </c>
      <c r="CA27" s="191">
        <v>56.124855405006329</v>
      </c>
      <c r="CB27" s="191">
        <v>51.656062076316864</v>
      </c>
      <c r="CC27" s="191">
        <v>47.768387885635029</v>
      </c>
      <c r="CD27" s="191">
        <v>48.174246705108402</v>
      </c>
      <c r="CE27" s="191">
        <v>48.74488069014793</v>
      </c>
      <c r="CF27" s="191">
        <v>49.478170390755047</v>
      </c>
      <c r="CG27" s="191">
        <v>50.262987148322729</v>
      </c>
      <c r="CH27" s="192">
        <v>51.008930211634848</v>
      </c>
    </row>
    <row r="28" spans="1:86" x14ac:dyDescent="0.25">
      <c r="A28" s="193"/>
      <c r="B28" s="51" t="s">
        <v>399</v>
      </c>
      <c r="C28" s="190" t="s">
        <v>381</v>
      </c>
      <c r="D28" s="191">
        <v>0</v>
      </c>
      <c r="E28" s="191">
        <v>0</v>
      </c>
      <c r="F28" s="191">
        <v>0</v>
      </c>
      <c r="G28" s="191">
        <v>0</v>
      </c>
      <c r="H28" s="191">
        <v>0</v>
      </c>
      <c r="I28" s="191">
        <v>0</v>
      </c>
      <c r="J28" s="191">
        <v>0</v>
      </c>
      <c r="K28" s="191">
        <v>0</v>
      </c>
      <c r="L28" s="191">
        <v>0</v>
      </c>
      <c r="M28" s="191">
        <v>0</v>
      </c>
      <c r="N28" s="191">
        <v>0</v>
      </c>
      <c r="O28" s="191">
        <v>0</v>
      </c>
      <c r="P28" s="191">
        <v>0</v>
      </c>
      <c r="Q28" s="191">
        <v>0</v>
      </c>
      <c r="R28" s="191">
        <v>0</v>
      </c>
      <c r="S28" s="191">
        <v>0</v>
      </c>
      <c r="T28" s="191">
        <v>0</v>
      </c>
      <c r="U28" s="191">
        <v>0</v>
      </c>
      <c r="V28" s="191">
        <v>0</v>
      </c>
      <c r="W28" s="191">
        <v>0</v>
      </c>
      <c r="X28" s="191">
        <v>0</v>
      </c>
      <c r="Y28" s="191">
        <v>0</v>
      </c>
      <c r="Z28" s="191">
        <v>12.47616609235736</v>
      </c>
      <c r="AA28" s="191">
        <v>13.255027382576404</v>
      </c>
      <c r="AB28" s="191">
        <v>13.743396039692595</v>
      </c>
      <c r="AC28" s="191">
        <v>15.440457619396645</v>
      </c>
      <c r="AD28" s="191">
        <v>17.498316626517052</v>
      </c>
      <c r="AE28" s="191">
        <v>18.747358281762896</v>
      </c>
      <c r="AF28" s="191">
        <v>18.097248749220654</v>
      </c>
      <c r="AG28" s="191">
        <v>15.187415009539473</v>
      </c>
      <c r="AH28" s="191">
        <v>13.00053524222837</v>
      </c>
      <c r="AI28" s="191">
        <v>11.123443801712909</v>
      </c>
      <c r="AJ28" s="191">
        <v>9.3407546146198133</v>
      </c>
      <c r="AK28" s="191">
        <v>8.4506556630433014</v>
      </c>
      <c r="AL28" s="191">
        <v>7.8706384263247671</v>
      </c>
      <c r="AM28" s="191">
        <v>7.5131743801940347</v>
      </c>
      <c r="AN28" s="191">
        <v>7.0981235606131401</v>
      </c>
      <c r="AO28" s="191">
        <v>3.3657585271312689</v>
      </c>
      <c r="AP28" s="191">
        <v>6.4687440333019062</v>
      </c>
      <c r="AQ28" s="191">
        <v>4.3829433305449834</v>
      </c>
      <c r="AR28" s="191">
        <v>3.8688756347422721</v>
      </c>
      <c r="AS28" s="191">
        <v>3.5874141662186321</v>
      </c>
      <c r="AT28" s="191">
        <v>3.7884906081321055</v>
      </c>
      <c r="AU28" s="191">
        <v>3.3892406327242695</v>
      </c>
      <c r="AV28" s="191">
        <v>4.4851216761740105</v>
      </c>
      <c r="AW28" s="191">
        <v>2.1805112592843829</v>
      </c>
      <c r="AX28" s="191">
        <v>2.1449281152849808</v>
      </c>
      <c r="AY28" s="191">
        <v>3.5781735546386835</v>
      </c>
      <c r="AZ28" s="191">
        <v>3.0085967991840907</v>
      </c>
      <c r="BA28" s="191">
        <v>3.15327438876841</v>
      </c>
      <c r="BB28" s="191">
        <v>3.5150916813776858</v>
      </c>
      <c r="BC28" s="191">
        <v>2.6554090196820792</v>
      </c>
      <c r="BD28" s="191">
        <v>2.8120605080111192</v>
      </c>
      <c r="BE28" s="191">
        <v>3.0690052746135934</v>
      </c>
      <c r="BF28" s="191">
        <v>2.9779810790738357</v>
      </c>
      <c r="BG28" s="191">
        <v>0</v>
      </c>
      <c r="BH28" s="191">
        <v>0</v>
      </c>
      <c r="BI28" s="191">
        <v>0</v>
      </c>
      <c r="BJ28" s="191">
        <v>0</v>
      </c>
      <c r="BK28" s="191">
        <v>0</v>
      </c>
      <c r="BL28" s="191">
        <v>0</v>
      </c>
      <c r="BM28" s="191">
        <v>0</v>
      </c>
      <c r="BN28" s="191">
        <v>0</v>
      </c>
      <c r="BO28" s="191">
        <v>0</v>
      </c>
      <c r="BP28" s="191">
        <v>0</v>
      </c>
      <c r="BQ28" s="191">
        <v>0</v>
      </c>
      <c r="BR28" s="191">
        <v>0</v>
      </c>
      <c r="BS28" s="191">
        <v>0</v>
      </c>
      <c r="BT28" s="191">
        <v>0</v>
      </c>
      <c r="BU28" s="191">
        <v>0</v>
      </c>
      <c r="BV28" s="191">
        <v>0</v>
      </c>
      <c r="BW28" s="191">
        <v>0</v>
      </c>
      <c r="BX28" s="191">
        <v>0</v>
      </c>
      <c r="BY28" s="191">
        <v>0</v>
      </c>
      <c r="BZ28" s="191">
        <v>0</v>
      </c>
      <c r="CA28" s="191">
        <v>0</v>
      </c>
      <c r="CB28" s="191">
        <v>0</v>
      </c>
      <c r="CC28" s="191">
        <v>0</v>
      </c>
      <c r="CD28" s="191">
        <v>0</v>
      </c>
      <c r="CE28" s="191">
        <v>0</v>
      </c>
      <c r="CF28" s="191">
        <v>0</v>
      </c>
      <c r="CG28" s="191">
        <v>0</v>
      </c>
      <c r="CH28" s="192">
        <v>0</v>
      </c>
    </row>
    <row r="29" spans="1:86" x14ac:dyDescent="0.25">
      <c r="A29" s="193"/>
      <c r="B29" s="51" t="s">
        <v>400</v>
      </c>
      <c r="C29" s="190" t="s">
        <v>387</v>
      </c>
      <c r="D29" s="191">
        <v>0</v>
      </c>
      <c r="E29" s="191">
        <v>0</v>
      </c>
      <c r="F29" s="191">
        <v>0</v>
      </c>
      <c r="G29" s="191">
        <v>0</v>
      </c>
      <c r="H29" s="191">
        <v>0</v>
      </c>
      <c r="I29" s="191">
        <v>0</v>
      </c>
      <c r="J29" s="191">
        <v>0</v>
      </c>
      <c r="K29" s="191">
        <v>0</v>
      </c>
      <c r="L29" s="191">
        <v>0</v>
      </c>
      <c r="M29" s="191">
        <v>0</v>
      </c>
      <c r="N29" s="191">
        <v>0</v>
      </c>
      <c r="O29" s="191">
        <v>0</v>
      </c>
      <c r="P29" s="191">
        <v>0</v>
      </c>
      <c r="Q29" s="191">
        <v>0</v>
      </c>
      <c r="R29" s="191">
        <v>0</v>
      </c>
      <c r="S29" s="191">
        <v>0</v>
      </c>
      <c r="T29" s="191">
        <v>0</v>
      </c>
      <c r="U29" s="191">
        <v>0</v>
      </c>
      <c r="V29" s="191">
        <v>0</v>
      </c>
      <c r="W29" s="191">
        <v>0</v>
      </c>
      <c r="X29" s="191">
        <v>0</v>
      </c>
      <c r="Y29" s="191">
        <v>0</v>
      </c>
      <c r="Z29" s="191">
        <v>392.10807718837418</v>
      </c>
      <c r="AA29" s="191">
        <v>331.37568456441011</v>
      </c>
      <c r="AB29" s="191">
        <v>1603.3962046308027</v>
      </c>
      <c r="AC29" s="191">
        <v>3158.2754221493133</v>
      </c>
      <c r="AD29" s="191">
        <v>1609.845129639569</v>
      </c>
      <c r="AE29" s="191">
        <v>1818.4937533310008</v>
      </c>
      <c r="AF29" s="191">
        <v>1653.4304539060686</v>
      </c>
      <c r="AG29" s="191">
        <v>4946.7580316785707</v>
      </c>
      <c r="AH29" s="191">
        <v>4686.6929548233275</v>
      </c>
      <c r="AI29" s="191">
        <v>4410.4454673791688</v>
      </c>
      <c r="AJ29" s="191">
        <v>4782.4663626853444</v>
      </c>
      <c r="AK29" s="191">
        <v>6995.4527578672441</v>
      </c>
      <c r="AL29" s="191">
        <v>8374.3592856095529</v>
      </c>
      <c r="AM29" s="191">
        <v>9451.5733702840953</v>
      </c>
      <c r="AN29" s="191">
        <v>10054.492023608513</v>
      </c>
      <c r="AO29" s="191">
        <v>10693.014840696042</v>
      </c>
      <c r="AP29" s="191">
        <v>11045.380436863004</v>
      </c>
      <c r="AQ29" s="191">
        <v>10807.592480339654</v>
      </c>
      <c r="AR29" s="191">
        <v>10655.000823450795</v>
      </c>
      <c r="AS29" s="191">
        <v>11205.803094350193</v>
      </c>
      <c r="AT29" s="191">
        <v>12445.939086866829</v>
      </c>
      <c r="AU29" s="191">
        <v>14650.579012748769</v>
      </c>
      <c r="AV29" s="191">
        <v>17519.100552976139</v>
      </c>
      <c r="AW29" s="191">
        <v>20097.43429757897</v>
      </c>
      <c r="AX29" s="191">
        <v>21670.714780165119</v>
      </c>
      <c r="AY29" s="191">
        <v>22609.78778615973</v>
      </c>
      <c r="AZ29" s="191">
        <v>22885.772341828779</v>
      </c>
      <c r="BA29" s="191">
        <v>22418.730059406138</v>
      </c>
      <c r="BB29" s="191">
        <v>21887.338925039236</v>
      </c>
      <c r="BC29" s="191">
        <v>21618.632133551619</v>
      </c>
      <c r="BD29" s="191">
        <v>21617.94557154521</v>
      </c>
      <c r="BE29" s="191">
        <v>22002.511490524575</v>
      </c>
      <c r="BF29" s="191">
        <v>23507.991158505509</v>
      </c>
      <c r="BG29" s="191">
        <v>22420.599668976691</v>
      </c>
      <c r="BH29" s="191">
        <v>23200.153936769926</v>
      </c>
      <c r="BI29" s="191">
        <v>23902.433236681696</v>
      </c>
      <c r="BJ29" s="191">
        <v>24724.980389964472</v>
      </c>
      <c r="BK29" s="191">
        <v>25707.0067562072</v>
      </c>
      <c r="BL29" s="191">
        <f>SUM(BL30:BL32)</f>
        <v>26944.124522190941</v>
      </c>
      <c r="BM29" s="191">
        <f t="shared" ref="BM29:CH29" si="4">SUM(BM30:BM32)</f>
        <v>31088.20029829596</v>
      </c>
      <c r="BN29" s="191">
        <f t="shared" si="4"/>
        <v>32766.757901903136</v>
      </c>
      <c r="BO29" s="191">
        <f t="shared" si="4"/>
        <v>34168.021952894982</v>
      </c>
      <c r="BP29" s="191">
        <f t="shared" si="4"/>
        <v>35174.212349686146</v>
      </c>
      <c r="BQ29" s="191">
        <f t="shared" si="4"/>
        <v>34846.941694646666</v>
      </c>
      <c r="BR29" s="191">
        <f t="shared" si="4"/>
        <v>34569.81861453809</v>
      </c>
      <c r="BS29" s="191">
        <f t="shared" si="4"/>
        <v>34228.646794732653</v>
      </c>
      <c r="BT29" s="191">
        <f t="shared" si="4"/>
        <v>32444.350749102159</v>
      </c>
      <c r="BU29" s="191">
        <f t="shared" si="4"/>
        <v>30481.363534569144</v>
      </c>
      <c r="BV29" s="191">
        <f t="shared" si="4"/>
        <v>27702.142196669509</v>
      </c>
      <c r="BW29" s="191">
        <f t="shared" si="4"/>
        <v>23929.256689001846</v>
      </c>
      <c r="BX29" s="191">
        <f t="shared" si="4"/>
        <v>21448.195366681612</v>
      </c>
      <c r="BY29" s="191">
        <f t="shared" si="4"/>
        <v>19905.244548405921</v>
      </c>
      <c r="BZ29" s="191">
        <f t="shared" si="4"/>
        <v>17967.591216366574</v>
      </c>
      <c r="CA29" s="191">
        <f t="shared" si="4"/>
        <v>17278.786974279272</v>
      </c>
      <c r="CB29" s="191">
        <f t="shared" si="4"/>
        <v>16275.091040856134</v>
      </c>
      <c r="CC29" s="191">
        <f t="shared" si="4"/>
        <v>13151.448975094714</v>
      </c>
      <c r="CD29" s="191">
        <f t="shared" si="4"/>
        <v>12474.242299297402</v>
      </c>
      <c r="CE29" s="191">
        <f t="shared" si="4"/>
        <v>12589.632292389007</v>
      </c>
      <c r="CF29" s="191">
        <f t="shared" si="4"/>
        <v>12762.363450505172</v>
      </c>
      <c r="CG29" s="191">
        <f t="shared" si="4"/>
        <v>13139.905072142323</v>
      </c>
      <c r="CH29" s="192">
        <f t="shared" si="4"/>
        <v>13294.856984805603</v>
      </c>
    </row>
    <row r="30" spans="1:86" x14ac:dyDescent="0.25">
      <c r="A30" s="193"/>
      <c r="B30" s="72" t="s">
        <v>401</v>
      </c>
      <c r="C30" s="190"/>
      <c r="D30" s="191">
        <v>0</v>
      </c>
      <c r="E30" s="191">
        <v>0</v>
      </c>
      <c r="F30" s="191">
        <v>0</v>
      </c>
      <c r="G30" s="191">
        <v>0</v>
      </c>
      <c r="H30" s="191">
        <v>0</v>
      </c>
      <c r="I30" s="191">
        <v>0</v>
      </c>
      <c r="J30" s="191">
        <v>0</v>
      </c>
      <c r="K30" s="191">
        <v>0</v>
      </c>
      <c r="L30" s="191">
        <v>0</v>
      </c>
      <c r="M30" s="191">
        <v>0</v>
      </c>
      <c r="N30" s="191">
        <v>0</v>
      </c>
      <c r="O30" s="191">
        <v>0</v>
      </c>
      <c r="P30" s="191">
        <v>0</v>
      </c>
      <c r="Q30" s="191">
        <v>0</v>
      </c>
      <c r="R30" s="191">
        <v>0</v>
      </c>
      <c r="S30" s="191">
        <v>0</v>
      </c>
      <c r="T30" s="191">
        <v>0</v>
      </c>
      <c r="U30" s="191">
        <v>0</v>
      </c>
      <c r="V30" s="191">
        <v>0</v>
      </c>
      <c r="W30" s="191">
        <v>0</v>
      </c>
      <c r="X30" s="191">
        <v>0</v>
      </c>
      <c r="Y30" s="191">
        <v>0</v>
      </c>
      <c r="Z30" s="191">
        <v>0</v>
      </c>
      <c r="AA30" s="191">
        <v>0</v>
      </c>
      <c r="AB30" s="191">
        <v>0</v>
      </c>
      <c r="AC30" s="191">
        <v>0</v>
      </c>
      <c r="AD30" s="191">
        <v>0</v>
      </c>
      <c r="AE30" s="191">
        <v>0</v>
      </c>
      <c r="AF30" s="191">
        <v>0</v>
      </c>
      <c r="AG30" s="191">
        <v>0</v>
      </c>
      <c r="AH30" s="191">
        <v>0</v>
      </c>
      <c r="AI30" s="191">
        <v>0</v>
      </c>
      <c r="AJ30" s="191">
        <v>0</v>
      </c>
      <c r="AK30" s="191">
        <v>0</v>
      </c>
      <c r="AL30" s="191">
        <v>0</v>
      </c>
      <c r="AM30" s="191">
        <v>0</v>
      </c>
      <c r="AN30" s="191">
        <v>0</v>
      </c>
      <c r="AO30" s="191">
        <v>0</v>
      </c>
      <c r="AP30" s="191">
        <v>0</v>
      </c>
      <c r="AQ30" s="191">
        <v>0</v>
      </c>
      <c r="AR30" s="191">
        <v>0</v>
      </c>
      <c r="AS30" s="191">
        <v>0</v>
      </c>
      <c r="AT30" s="191">
        <v>0</v>
      </c>
      <c r="AU30" s="191">
        <v>0</v>
      </c>
      <c r="AV30" s="191">
        <v>0</v>
      </c>
      <c r="AW30" s="191">
        <v>0</v>
      </c>
      <c r="AX30" s="191">
        <v>0</v>
      </c>
      <c r="AY30" s="191">
        <v>0</v>
      </c>
      <c r="AZ30" s="191">
        <v>0</v>
      </c>
      <c r="BA30" s="191">
        <v>0</v>
      </c>
      <c r="BB30" s="191">
        <v>0</v>
      </c>
      <c r="BC30" s="191">
        <v>0</v>
      </c>
      <c r="BD30" s="191">
        <v>0</v>
      </c>
      <c r="BE30" s="191">
        <v>0</v>
      </c>
      <c r="BF30" s="191">
        <v>0</v>
      </c>
      <c r="BG30" s="191">
        <v>0</v>
      </c>
      <c r="BH30" s="191">
        <v>0</v>
      </c>
      <c r="BI30" s="191">
        <v>0</v>
      </c>
      <c r="BJ30" s="191">
        <v>0</v>
      </c>
      <c r="BK30" s="191">
        <v>0</v>
      </c>
      <c r="BL30" s="191">
        <v>23853.791705544296</v>
      </c>
      <c r="BM30" s="191">
        <v>26319.850192854534</v>
      </c>
      <c r="BN30" s="191">
        <v>27554.073391595666</v>
      </c>
      <c r="BO30" s="191">
        <v>28530.85075588604</v>
      </c>
      <c r="BP30" s="191">
        <v>29257.855118828233</v>
      </c>
      <c r="BQ30" s="191">
        <v>29588.776602212336</v>
      </c>
      <c r="BR30" s="191">
        <v>30421.717206211957</v>
      </c>
      <c r="BS30" s="191">
        <v>30708.312107496404</v>
      </c>
      <c r="BT30" s="191">
        <v>29478.776524403344</v>
      </c>
      <c r="BU30" s="191">
        <v>27703.057158234824</v>
      </c>
      <c r="BV30" s="191">
        <v>25553.089826575164</v>
      </c>
      <c r="BW30" s="191">
        <v>22612.315523204557</v>
      </c>
      <c r="BX30" s="191">
        <v>20429.379191607139</v>
      </c>
      <c r="BY30" s="191">
        <v>18972.101958313498</v>
      </c>
      <c r="BZ30" s="191">
        <v>17114.6927836633</v>
      </c>
      <c r="CA30" s="191">
        <v>16373.742726131046</v>
      </c>
      <c r="CB30" s="191">
        <v>15368.222422215646</v>
      </c>
      <c r="CC30" s="191">
        <v>12346.014206836364</v>
      </c>
      <c r="CD30" s="191">
        <v>11643.398000377756</v>
      </c>
      <c r="CE30" s="191">
        <v>11741.458928966771</v>
      </c>
      <c r="CF30" s="191">
        <v>11894.928564164975</v>
      </c>
      <c r="CG30" s="191">
        <v>12242.577091004141</v>
      </c>
      <c r="CH30" s="192">
        <v>12388.05565881893</v>
      </c>
    </row>
    <row r="31" spans="1:86" x14ac:dyDescent="0.25">
      <c r="A31" s="193"/>
      <c r="B31" s="72" t="s">
        <v>402</v>
      </c>
      <c r="C31" s="190"/>
      <c r="D31" s="191">
        <v>0</v>
      </c>
      <c r="E31" s="191">
        <v>0</v>
      </c>
      <c r="F31" s="191">
        <v>0</v>
      </c>
      <c r="G31" s="191">
        <v>0</v>
      </c>
      <c r="H31" s="191">
        <v>0</v>
      </c>
      <c r="I31" s="191">
        <v>0</v>
      </c>
      <c r="J31" s="191">
        <v>0</v>
      </c>
      <c r="K31" s="191">
        <v>0</v>
      </c>
      <c r="L31" s="191">
        <v>0</v>
      </c>
      <c r="M31" s="191">
        <v>0</v>
      </c>
      <c r="N31" s="191">
        <v>0</v>
      </c>
      <c r="O31" s="191">
        <v>0</v>
      </c>
      <c r="P31" s="191">
        <v>0</v>
      </c>
      <c r="Q31" s="191">
        <v>0</v>
      </c>
      <c r="R31" s="191">
        <v>0</v>
      </c>
      <c r="S31" s="191">
        <v>0</v>
      </c>
      <c r="T31" s="191">
        <v>0</v>
      </c>
      <c r="U31" s="191">
        <v>0</v>
      </c>
      <c r="V31" s="191">
        <v>0</v>
      </c>
      <c r="W31" s="191">
        <v>0</v>
      </c>
      <c r="X31" s="191">
        <v>0</v>
      </c>
      <c r="Y31" s="191">
        <v>0</v>
      </c>
      <c r="Z31" s="191">
        <v>0</v>
      </c>
      <c r="AA31" s="191">
        <v>0</v>
      </c>
      <c r="AB31" s="191">
        <v>0</v>
      </c>
      <c r="AC31" s="191">
        <v>0</v>
      </c>
      <c r="AD31" s="191">
        <v>0</v>
      </c>
      <c r="AE31" s="191">
        <v>0</v>
      </c>
      <c r="AF31" s="191">
        <v>0</v>
      </c>
      <c r="AG31" s="191">
        <v>0</v>
      </c>
      <c r="AH31" s="191">
        <v>0</v>
      </c>
      <c r="AI31" s="191">
        <v>0</v>
      </c>
      <c r="AJ31" s="191">
        <v>0</v>
      </c>
      <c r="AK31" s="191">
        <v>0</v>
      </c>
      <c r="AL31" s="191">
        <v>0</v>
      </c>
      <c r="AM31" s="191">
        <v>0</v>
      </c>
      <c r="AN31" s="191">
        <v>0</v>
      </c>
      <c r="AO31" s="191">
        <v>0</v>
      </c>
      <c r="AP31" s="191">
        <v>0</v>
      </c>
      <c r="AQ31" s="191">
        <v>0</v>
      </c>
      <c r="AR31" s="191">
        <v>0</v>
      </c>
      <c r="AS31" s="191">
        <v>0</v>
      </c>
      <c r="AT31" s="191">
        <v>0</v>
      </c>
      <c r="AU31" s="191">
        <v>0</v>
      </c>
      <c r="AV31" s="191">
        <v>0</v>
      </c>
      <c r="AW31" s="191">
        <v>0</v>
      </c>
      <c r="AX31" s="191">
        <v>0</v>
      </c>
      <c r="AY31" s="191">
        <v>0</v>
      </c>
      <c r="AZ31" s="191">
        <v>0</v>
      </c>
      <c r="BA31" s="191">
        <v>0</v>
      </c>
      <c r="BB31" s="191">
        <v>0</v>
      </c>
      <c r="BC31" s="191">
        <v>0</v>
      </c>
      <c r="BD31" s="191">
        <v>0</v>
      </c>
      <c r="BE31" s="191">
        <v>0</v>
      </c>
      <c r="BF31" s="191">
        <v>0</v>
      </c>
      <c r="BG31" s="191">
        <v>0</v>
      </c>
      <c r="BH31" s="191">
        <v>0</v>
      </c>
      <c r="BI31" s="191">
        <v>0</v>
      </c>
      <c r="BJ31" s="191">
        <v>0</v>
      </c>
      <c r="BK31" s="191">
        <v>0</v>
      </c>
      <c r="BL31" s="191">
        <v>2541.7300562724004</v>
      </c>
      <c r="BM31" s="191">
        <v>4167.9767587926617</v>
      </c>
      <c r="BN31" s="191">
        <v>4601.7591654654625</v>
      </c>
      <c r="BO31" s="191">
        <v>4988.5490332525624</v>
      </c>
      <c r="BP31" s="191">
        <v>5258.5956262302325</v>
      </c>
      <c r="BQ31" s="191">
        <v>4579.2527688371929</v>
      </c>
      <c r="BR31" s="191">
        <v>3346.3322046852545</v>
      </c>
      <c r="BS31" s="191">
        <v>2633.3132139787122</v>
      </c>
      <c r="BT31" s="191">
        <v>2209.7061315228252</v>
      </c>
      <c r="BU31" s="191">
        <v>1924.3680824291657</v>
      </c>
      <c r="BV31" s="191">
        <v>1436.757874289962</v>
      </c>
      <c r="BW31" s="191">
        <v>670.4800597387781</v>
      </c>
      <c r="BX31" s="191">
        <v>454.54233132490799</v>
      </c>
      <c r="BY31" s="191">
        <v>312.88726040483942</v>
      </c>
      <c r="BZ31" s="191">
        <v>185.43663540708178</v>
      </c>
      <c r="CA31" s="191">
        <v>121.56474625528823</v>
      </c>
      <c r="CB31" s="191">
        <v>60.216569977422012</v>
      </c>
      <c r="CC31" s="191">
        <v>0</v>
      </c>
      <c r="CD31" s="191">
        <v>0</v>
      </c>
      <c r="CE31" s="191">
        <v>0</v>
      </c>
      <c r="CF31" s="191">
        <v>0</v>
      </c>
      <c r="CG31" s="191">
        <v>0</v>
      </c>
      <c r="CH31" s="192">
        <v>0</v>
      </c>
    </row>
    <row r="32" spans="1:86" x14ac:dyDescent="0.25">
      <c r="A32" s="193"/>
      <c r="B32" s="72" t="s">
        <v>403</v>
      </c>
      <c r="C32" s="190"/>
      <c r="D32" s="191">
        <v>0</v>
      </c>
      <c r="E32" s="191">
        <v>0</v>
      </c>
      <c r="F32" s="191">
        <v>0</v>
      </c>
      <c r="G32" s="191">
        <v>0</v>
      </c>
      <c r="H32" s="191">
        <v>0</v>
      </c>
      <c r="I32" s="191">
        <v>0</v>
      </c>
      <c r="J32" s="191">
        <v>0</v>
      </c>
      <c r="K32" s="191">
        <v>0</v>
      </c>
      <c r="L32" s="191">
        <v>0</v>
      </c>
      <c r="M32" s="191">
        <v>0</v>
      </c>
      <c r="N32" s="191">
        <v>0</v>
      </c>
      <c r="O32" s="191">
        <v>0</v>
      </c>
      <c r="P32" s="191">
        <v>0</v>
      </c>
      <c r="Q32" s="191">
        <v>0</v>
      </c>
      <c r="R32" s="191">
        <v>0</v>
      </c>
      <c r="S32" s="191">
        <v>0</v>
      </c>
      <c r="T32" s="191">
        <v>0</v>
      </c>
      <c r="U32" s="191">
        <v>0</v>
      </c>
      <c r="V32" s="191">
        <v>0</v>
      </c>
      <c r="W32" s="191">
        <v>0</v>
      </c>
      <c r="X32" s="191">
        <v>0</v>
      </c>
      <c r="Y32" s="191">
        <v>0</v>
      </c>
      <c r="Z32" s="191">
        <v>0</v>
      </c>
      <c r="AA32" s="191">
        <v>0</v>
      </c>
      <c r="AB32" s="191">
        <v>0</v>
      </c>
      <c r="AC32" s="191">
        <v>0</v>
      </c>
      <c r="AD32" s="191">
        <v>0</v>
      </c>
      <c r="AE32" s="191">
        <v>0</v>
      </c>
      <c r="AF32" s="191">
        <v>0</v>
      </c>
      <c r="AG32" s="191">
        <v>0</v>
      </c>
      <c r="AH32" s="191">
        <v>0</v>
      </c>
      <c r="AI32" s="191">
        <v>0</v>
      </c>
      <c r="AJ32" s="191">
        <v>0</v>
      </c>
      <c r="AK32" s="191">
        <v>0</v>
      </c>
      <c r="AL32" s="191">
        <v>0</v>
      </c>
      <c r="AM32" s="191">
        <v>0</v>
      </c>
      <c r="AN32" s="191">
        <v>0</v>
      </c>
      <c r="AO32" s="191">
        <v>0</v>
      </c>
      <c r="AP32" s="191">
        <v>0</v>
      </c>
      <c r="AQ32" s="191">
        <v>0</v>
      </c>
      <c r="AR32" s="191">
        <v>0</v>
      </c>
      <c r="AS32" s="191">
        <v>0</v>
      </c>
      <c r="AT32" s="191">
        <v>0</v>
      </c>
      <c r="AU32" s="191">
        <v>0</v>
      </c>
      <c r="AV32" s="191">
        <v>0</v>
      </c>
      <c r="AW32" s="191">
        <v>0</v>
      </c>
      <c r="AX32" s="191">
        <v>0</v>
      </c>
      <c r="AY32" s="191">
        <v>0</v>
      </c>
      <c r="AZ32" s="191">
        <v>0</v>
      </c>
      <c r="BA32" s="191">
        <v>0</v>
      </c>
      <c r="BB32" s="191">
        <v>0</v>
      </c>
      <c r="BC32" s="191">
        <v>0</v>
      </c>
      <c r="BD32" s="191">
        <v>0</v>
      </c>
      <c r="BE32" s="191">
        <v>0</v>
      </c>
      <c r="BF32" s="191">
        <v>0</v>
      </c>
      <c r="BG32" s="191">
        <v>0</v>
      </c>
      <c r="BH32" s="191">
        <v>0</v>
      </c>
      <c r="BI32" s="191">
        <v>0</v>
      </c>
      <c r="BJ32" s="191">
        <v>0</v>
      </c>
      <c r="BK32" s="191">
        <v>0</v>
      </c>
      <c r="BL32" s="191">
        <v>548.60276037424296</v>
      </c>
      <c r="BM32" s="191">
        <v>600.3733466487638</v>
      </c>
      <c r="BN32" s="191">
        <v>610.9253448420078</v>
      </c>
      <c r="BO32" s="191">
        <v>648.62216375638127</v>
      </c>
      <c r="BP32" s="191">
        <v>657.76160462768132</v>
      </c>
      <c r="BQ32" s="191">
        <v>678.91232359713706</v>
      </c>
      <c r="BR32" s="191">
        <v>801.7692036408796</v>
      </c>
      <c r="BS32" s="191">
        <v>887.02147325753356</v>
      </c>
      <c r="BT32" s="191">
        <v>755.86809317599</v>
      </c>
      <c r="BU32" s="191">
        <v>853.93829390515396</v>
      </c>
      <c r="BV32" s="191">
        <v>712.29449580438336</v>
      </c>
      <c r="BW32" s="191">
        <v>646.46110605851231</v>
      </c>
      <c r="BX32" s="191">
        <v>564.27384374956512</v>
      </c>
      <c r="BY32" s="191">
        <v>620.25532968757977</v>
      </c>
      <c r="BZ32" s="191">
        <v>667.46179729619348</v>
      </c>
      <c r="CA32" s="191">
        <v>783.47950189293476</v>
      </c>
      <c r="CB32" s="191">
        <v>846.65204866306669</v>
      </c>
      <c r="CC32" s="191">
        <v>805.43476825834944</v>
      </c>
      <c r="CD32" s="191">
        <v>830.84429891964646</v>
      </c>
      <c r="CE32" s="191">
        <v>848.17336342223712</v>
      </c>
      <c r="CF32" s="191">
        <v>867.43488634019695</v>
      </c>
      <c r="CG32" s="191">
        <v>897.32798113818262</v>
      </c>
      <c r="CH32" s="192">
        <v>906.80132598667319</v>
      </c>
    </row>
    <row r="33" spans="1:86" x14ac:dyDescent="0.25">
      <c r="A33" s="193"/>
      <c r="B33" s="74" t="s">
        <v>404</v>
      </c>
      <c r="C33" s="190" t="s">
        <v>387</v>
      </c>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v>0</v>
      </c>
      <c r="AC33" s="191">
        <v>0</v>
      </c>
      <c r="AD33" s="191">
        <v>0</v>
      </c>
      <c r="AE33" s="191">
        <v>0</v>
      </c>
      <c r="AF33" s="191">
        <v>0</v>
      </c>
      <c r="AG33" s="191">
        <v>0</v>
      </c>
      <c r="AH33" s="191">
        <v>0</v>
      </c>
      <c r="AI33" s="191">
        <v>0</v>
      </c>
      <c r="AJ33" s="191">
        <v>0</v>
      </c>
      <c r="AK33" s="191">
        <v>0</v>
      </c>
      <c r="AL33" s="191">
        <v>0</v>
      </c>
      <c r="AM33" s="191">
        <v>0</v>
      </c>
      <c r="AN33" s="191">
        <v>0</v>
      </c>
      <c r="AO33" s="191">
        <v>0</v>
      </c>
      <c r="AP33" s="191">
        <v>0</v>
      </c>
      <c r="AQ33" s="191">
        <v>0</v>
      </c>
      <c r="AR33" s="191">
        <v>0</v>
      </c>
      <c r="AS33" s="191">
        <v>0</v>
      </c>
      <c r="AT33" s="191">
        <v>0</v>
      </c>
      <c r="AU33" s="191">
        <v>0</v>
      </c>
      <c r="AV33" s="191">
        <v>0</v>
      </c>
      <c r="AW33" s="191">
        <v>0</v>
      </c>
      <c r="AX33" s="191">
        <v>0</v>
      </c>
      <c r="AY33" s="191">
        <v>0</v>
      </c>
      <c r="AZ33" s="191">
        <v>0</v>
      </c>
      <c r="BA33" s="191">
        <v>0</v>
      </c>
      <c r="BB33" s="191">
        <v>0</v>
      </c>
      <c r="BC33" s="191">
        <v>0</v>
      </c>
      <c r="BD33" s="191">
        <v>0</v>
      </c>
      <c r="BE33" s="191">
        <v>0</v>
      </c>
      <c r="BF33" s="191">
        <v>0</v>
      </c>
      <c r="BG33" s="191">
        <v>0</v>
      </c>
      <c r="BH33" s="191">
        <v>0</v>
      </c>
      <c r="BI33" s="191">
        <v>0</v>
      </c>
      <c r="BJ33" s="191">
        <v>0</v>
      </c>
      <c r="BK33" s="191">
        <v>0</v>
      </c>
      <c r="BL33" s="191">
        <v>0</v>
      </c>
      <c r="BM33" s="191">
        <v>0</v>
      </c>
      <c r="BN33" s="191">
        <v>0</v>
      </c>
      <c r="BO33" s="191">
        <v>0</v>
      </c>
      <c r="BP33" s="191">
        <v>0</v>
      </c>
      <c r="BQ33" s="191">
        <v>0</v>
      </c>
      <c r="BR33" s="191">
        <v>0</v>
      </c>
      <c r="BS33" s="191">
        <v>0</v>
      </c>
      <c r="BT33" s="191">
        <v>0</v>
      </c>
      <c r="BU33" s="191">
        <v>0</v>
      </c>
      <c r="BV33" s="191">
        <v>0</v>
      </c>
      <c r="BW33" s="191">
        <v>0</v>
      </c>
      <c r="BX33" s="191">
        <v>0</v>
      </c>
      <c r="BY33" s="191">
        <v>493.70674247582906</v>
      </c>
      <c r="BZ33" s="191">
        <v>923.35337206505005</v>
      </c>
      <c r="CA33" s="191">
        <v>870.97172698851273</v>
      </c>
      <c r="CB33" s="191">
        <v>0</v>
      </c>
      <c r="CC33" s="191">
        <v>0</v>
      </c>
      <c r="CD33" s="191">
        <v>0</v>
      </c>
      <c r="CE33" s="191">
        <v>0</v>
      </c>
      <c r="CF33" s="191">
        <v>0</v>
      </c>
      <c r="CG33" s="191">
        <v>0</v>
      </c>
      <c r="CH33" s="192">
        <v>0</v>
      </c>
    </row>
    <row r="34" spans="1:86" ht="27" customHeight="1" x14ac:dyDescent="0.25">
      <c r="A34" s="193"/>
      <c r="B34" s="51" t="s">
        <v>405</v>
      </c>
      <c r="C34" s="190" t="s">
        <v>381</v>
      </c>
      <c r="D34" s="191">
        <v>0</v>
      </c>
      <c r="E34" s="191">
        <v>0</v>
      </c>
      <c r="F34" s="191">
        <v>0</v>
      </c>
      <c r="G34" s="191">
        <v>0</v>
      </c>
      <c r="H34" s="191">
        <v>0</v>
      </c>
      <c r="I34" s="191">
        <v>0</v>
      </c>
      <c r="J34" s="191">
        <v>0</v>
      </c>
      <c r="K34" s="191">
        <v>0</v>
      </c>
      <c r="L34" s="191">
        <v>0</v>
      </c>
      <c r="M34" s="191">
        <v>0</v>
      </c>
      <c r="N34" s="191">
        <v>0</v>
      </c>
      <c r="O34" s="191">
        <v>0</v>
      </c>
      <c r="P34" s="191">
        <v>0</v>
      </c>
      <c r="Q34" s="191">
        <v>0</v>
      </c>
      <c r="R34" s="191">
        <v>0</v>
      </c>
      <c r="S34" s="191">
        <v>0</v>
      </c>
      <c r="T34" s="191">
        <v>0</v>
      </c>
      <c r="U34" s="191">
        <v>0</v>
      </c>
      <c r="V34" s="191">
        <v>0</v>
      </c>
      <c r="W34" s="191">
        <v>0</v>
      </c>
      <c r="X34" s="191">
        <v>0</v>
      </c>
      <c r="Y34" s="191">
        <v>0</v>
      </c>
      <c r="Z34" s="191">
        <v>0</v>
      </c>
      <c r="AA34" s="191">
        <v>0</v>
      </c>
      <c r="AB34" s="191">
        <v>0</v>
      </c>
      <c r="AC34" s="191">
        <v>0</v>
      </c>
      <c r="AD34" s="191">
        <v>0</v>
      </c>
      <c r="AE34" s="191">
        <v>0</v>
      </c>
      <c r="AF34" s="191">
        <v>0</v>
      </c>
      <c r="AG34" s="191">
        <v>0</v>
      </c>
      <c r="AH34" s="191">
        <v>0</v>
      </c>
      <c r="AI34" s="191">
        <v>0</v>
      </c>
      <c r="AJ34" s="191">
        <v>0</v>
      </c>
      <c r="AK34" s="191">
        <v>0</v>
      </c>
      <c r="AL34" s="191">
        <v>0</v>
      </c>
      <c r="AM34" s="191">
        <v>0</v>
      </c>
      <c r="AN34" s="191">
        <v>0</v>
      </c>
      <c r="AO34" s="191">
        <v>0</v>
      </c>
      <c r="AP34" s="191">
        <v>0</v>
      </c>
      <c r="AQ34" s="191">
        <v>0</v>
      </c>
      <c r="AR34" s="191">
        <v>0</v>
      </c>
      <c r="AS34" s="191">
        <v>0</v>
      </c>
      <c r="AT34" s="191">
        <v>0</v>
      </c>
      <c r="AU34" s="191">
        <v>0</v>
      </c>
      <c r="AV34" s="191">
        <v>0</v>
      </c>
      <c r="AW34" s="191">
        <v>0</v>
      </c>
      <c r="AX34" s="191">
        <v>0</v>
      </c>
      <c r="AY34" s="191">
        <v>15849.042601160607</v>
      </c>
      <c r="AZ34" s="191">
        <v>15408.246953844926</v>
      </c>
      <c r="BA34" s="191">
        <v>14868.274465766668</v>
      </c>
      <c r="BB34" s="191">
        <v>14342.4246449523</v>
      </c>
      <c r="BC34" s="191">
        <v>13267.353539368731</v>
      </c>
      <c r="BD34" s="191">
        <v>13103.936642063498</v>
      </c>
      <c r="BE34" s="191">
        <v>12813.858872174216</v>
      </c>
      <c r="BF34" s="191">
        <v>12572.266834224409</v>
      </c>
      <c r="BG34" s="191">
        <v>12209.794008620371</v>
      </c>
      <c r="BH34" s="191">
        <v>11746.853804250395</v>
      </c>
      <c r="BI34" s="191">
        <v>11412.060695127962</v>
      </c>
      <c r="BJ34" s="191">
        <v>10939.515995375652</v>
      </c>
      <c r="BK34" s="191">
        <v>10878.064949694113</v>
      </c>
      <c r="BL34" s="191">
        <v>10264.81745535966</v>
      </c>
      <c r="BM34" s="191">
        <v>9499.9837152933978</v>
      </c>
      <c r="BN34" s="191">
        <v>8496.4485060885854</v>
      </c>
      <c r="BO34" s="191">
        <v>7389.4216561097792</v>
      </c>
      <c r="BP34" s="191">
        <v>4821.2158754936991</v>
      </c>
      <c r="BQ34" s="191">
        <v>1711.072297578723</v>
      </c>
      <c r="BR34" s="191">
        <v>347.63514061991373</v>
      </c>
      <c r="BS34" s="191">
        <v>87.432355913927097</v>
      </c>
      <c r="BT34" s="191">
        <v>20.616816804224584</v>
      </c>
      <c r="BU34" s="191">
        <v>12.203446298505742</v>
      </c>
      <c r="BV34" s="191">
        <v>0</v>
      </c>
      <c r="BW34" s="191">
        <v>6.2809240687978249</v>
      </c>
      <c r="BX34" s="191">
        <v>5.7250804831800544</v>
      </c>
      <c r="BY34" s="191">
        <v>0</v>
      </c>
      <c r="BZ34" s="191">
        <v>13.562234600791374</v>
      </c>
      <c r="CA34" s="191">
        <v>-0.99513629330007369</v>
      </c>
      <c r="CB34" s="191">
        <v>0.94134785952415523</v>
      </c>
      <c r="CC34" s="191">
        <v>2.6168698372186894</v>
      </c>
      <c r="CD34" s="191">
        <v>1.2498942610542521</v>
      </c>
      <c r="CE34" s="191">
        <v>1.2728275247062883</v>
      </c>
      <c r="CF34" s="191">
        <v>1.2829797898963708</v>
      </c>
      <c r="CG34" s="191">
        <v>0.62082363736181745</v>
      </c>
      <c r="CH34" s="192">
        <v>1.9787022109929631</v>
      </c>
    </row>
    <row r="35" spans="1:86" x14ac:dyDescent="0.25">
      <c r="A35" s="193"/>
      <c r="B35" s="51" t="s">
        <v>31</v>
      </c>
      <c r="C35" s="190" t="s">
        <v>387</v>
      </c>
      <c r="D35" s="191">
        <v>2772.850529141172</v>
      </c>
      <c r="E35" s="191">
        <v>3252.8864127460915</v>
      </c>
      <c r="F35" s="191">
        <v>3566.021041476969</v>
      </c>
      <c r="G35" s="191">
        <v>3720.0562698957951</v>
      </c>
      <c r="H35" s="191">
        <v>4275.1809458298585</v>
      </c>
      <c r="I35" s="191">
        <v>4247.9617396152271</v>
      </c>
      <c r="J35" s="191">
        <v>4339.4888953017007</v>
      </c>
      <c r="K35" s="191">
        <v>3796.5869445000917</v>
      </c>
      <c r="L35" s="191">
        <v>3802.1390831075978</v>
      </c>
      <c r="M35" s="191">
        <v>3583.5264650943595</v>
      </c>
      <c r="N35" s="191">
        <v>3855.4991116989272</v>
      </c>
      <c r="O35" s="191">
        <v>4611.9477798047219</v>
      </c>
      <c r="P35" s="191">
        <v>5120.9767978404179</v>
      </c>
      <c r="Q35" s="191">
        <v>4708.3701048338608</v>
      </c>
      <c r="R35" s="191">
        <v>5332.0608266628096</v>
      </c>
      <c r="S35" s="191">
        <v>5705.6006220391509</v>
      </c>
      <c r="T35" s="191">
        <v>5596.9580665199483</v>
      </c>
      <c r="U35" s="191">
        <v>5848.4156517377651</v>
      </c>
      <c r="V35" s="191">
        <v>6733.0568575043826</v>
      </c>
      <c r="W35" s="191">
        <v>8497.1105623801905</v>
      </c>
      <c r="X35" s="191">
        <v>8978.6820100386285</v>
      </c>
      <c r="Y35" s="191">
        <v>9217.0320644779204</v>
      </c>
      <c r="Z35" s="191">
        <v>9335.7368559668357</v>
      </c>
      <c r="AA35" s="191">
        <v>10627.21820398063</v>
      </c>
      <c r="AB35" s="191">
        <v>10742.754571026378</v>
      </c>
      <c r="AC35" s="191">
        <v>9877.6818425176534</v>
      </c>
      <c r="AD35" s="191">
        <v>11191.923314320307</v>
      </c>
      <c r="AE35" s="191">
        <v>12262.647052101111</v>
      </c>
      <c r="AF35" s="191">
        <v>14110.095808880991</v>
      </c>
      <c r="AG35" s="191">
        <v>10349.138513643325</v>
      </c>
      <c r="AH35" s="191">
        <v>10146.917756559244</v>
      </c>
      <c r="AI35" s="191">
        <v>9315.8841839345623</v>
      </c>
      <c r="AJ35" s="191">
        <v>10111.366870325948</v>
      </c>
      <c r="AK35" s="191">
        <v>13711.400079679332</v>
      </c>
      <c r="AL35" s="191">
        <v>18149.692211104913</v>
      </c>
      <c r="AM35" s="191">
        <v>21006.835567022521</v>
      </c>
      <c r="AN35" s="191">
        <v>22962.429718583509</v>
      </c>
      <c r="AO35" s="191">
        <v>25061.43799301943</v>
      </c>
      <c r="AP35" s="191">
        <v>25761.77311262484</v>
      </c>
      <c r="AQ35" s="191">
        <v>24317.08308076422</v>
      </c>
      <c r="AR35" s="191">
        <v>21696.542957452886</v>
      </c>
      <c r="AS35" s="191">
        <v>20320.008705350287</v>
      </c>
      <c r="AT35" s="191">
        <v>21727.48215995976</v>
      </c>
      <c r="AU35" s="191">
        <v>26832.885126215137</v>
      </c>
      <c r="AV35" s="191">
        <v>33167.447884576752</v>
      </c>
      <c r="AW35" s="191">
        <v>35127.214334326658</v>
      </c>
      <c r="AX35" s="191">
        <v>35149.039981724512</v>
      </c>
      <c r="AY35" s="191">
        <v>34705.857141506989</v>
      </c>
      <c r="AZ35" s="191">
        <v>29049.641137827832</v>
      </c>
      <c r="BA35" s="191">
        <v>24001.226240200551</v>
      </c>
      <c r="BB35" s="191">
        <v>23323.216846765936</v>
      </c>
      <c r="BC35" s="191">
        <v>23608.172786978088</v>
      </c>
      <c r="BD35" s="191">
        <v>25411.628280543533</v>
      </c>
      <c r="BE35" s="191">
        <v>26772.24376122783</v>
      </c>
      <c r="BF35" s="191">
        <v>26486.61208237143</v>
      </c>
      <c r="BG35" s="191">
        <v>23349.654825770198</v>
      </c>
      <c r="BH35" s="191">
        <v>17683.533078828143</v>
      </c>
      <c r="BI35" s="191">
        <v>15702.466074856189</v>
      </c>
      <c r="BJ35" s="191">
        <v>14725.766326631374</v>
      </c>
      <c r="BK35" s="191">
        <v>14752.44313799277</v>
      </c>
      <c r="BL35" s="191">
        <v>13681.605719469888</v>
      </c>
      <c r="BM35" s="191">
        <v>13023.268635105605</v>
      </c>
      <c r="BN35" s="191">
        <v>12014.222356681757</v>
      </c>
      <c r="BO35" s="191">
        <v>10476.685859843443</v>
      </c>
      <c r="BP35" s="191">
        <v>7813.3857058666845</v>
      </c>
      <c r="BQ35" s="191">
        <v>5165.5574214133258</v>
      </c>
      <c r="BR35" s="191">
        <v>4113.5314347746535</v>
      </c>
      <c r="BS35" s="191">
        <v>3584.8617871280185</v>
      </c>
      <c r="BT35" s="191">
        <v>3089.1611152930045</v>
      </c>
      <c r="BU35" s="191">
        <v>2923.180567177013</v>
      </c>
      <c r="BV35" s="191">
        <v>2458.0116433291892</v>
      </c>
      <c r="BW35" s="191">
        <v>1790.9766584030533</v>
      </c>
      <c r="BX35" s="191">
        <v>1328.5931153304705</v>
      </c>
      <c r="BY35" s="191">
        <v>947.58475983504206</v>
      </c>
      <c r="BZ35" s="191">
        <v>998.25720202194975</v>
      </c>
      <c r="CA35" s="191">
        <v>709.09790329953296</v>
      </c>
      <c r="CB35" s="191">
        <v>294.70357628598668</v>
      </c>
      <c r="CC35" s="191">
        <v>10.587787534081944</v>
      </c>
      <c r="CD35" s="191">
        <v>7.162671727924617</v>
      </c>
      <c r="CE35" s="191">
        <v>3.1537510184679998</v>
      </c>
      <c r="CF35" s="191">
        <v>1.2787025084581822</v>
      </c>
      <c r="CG35" s="191">
        <v>0.17634528202138269</v>
      </c>
      <c r="CH35" s="192">
        <v>2.228392643125654</v>
      </c>
    </row>
    <row r="36" spans="1:86" x14ac:dyDescent="0.25">
      <c r="A36" s="193"/>
      <c r="B36" s="51" t="s">
        <v>406</v>
      </c>
      <c r="C36" s="190" t="s">
        <v>387</v>
      </c>
      <c r="D36" s="191">
        <v>0</v>
      </c>
      <c r="E36" s="191">
        <v>0</v>
      </c>
      <c r="F36" s="191">
        <v>0</v>
      </c>
      <c r="G36" s="191">
        <v>0</v>
      </c>
      <c r="H36" s="191">
        <v>0</v>
      </c>
      <c r="I36" s="191">
        <v>0</v>
      </c>
      <c r="J36" s="191">
        <v>0</v>
      </c>
      <c r="K36" s="191">
        <v>0</v>
      </c>
      <c r="L36" s="191">
        <v>0</v>
      </c>
      <c r="M36" s="191">
        <v>0</v>
      </c>
      <c r="N36" s="191">
        <v>0</v>
      </c>
      <c r="O36" s="191">
        <v>0</v>
      </c>
      <c r="P36" s="191">
        <v>0</v>
      </c>
      <c r="Q36" s="191">
        <v>0</v>
      </c>
      <c r="R36" s="191">
        <v>0</v>
      </c>
      <c r="S36" s="191">
        <v>0</v>
      </c>
      <c r="T36" s="191">
        <v>0</v>
      </c>
      <c r="U36" s="191">
        <v>0</v>
      </c>
      <c r="V36" s="191">
        <v>0</v>
      </c>
      <c r="W36" s="191">
        <v>0</v>
      </c>
      <c r="X36" s="191">
        <v>0</v>
      </c>
      <c r="Y36" s="191">
        <v>0</v>
      </c>
      <c r="Z36" s="191">
        <v>0</v>
      </c>
      <c r="AA36" s="191">
        <v>0</v>
      </c>
      <c r="AB36" s="191">
        <v>0</v>
      </c>
      <c r="AC36" s="191">
        <v>0</v>
      </c>
      <c r="AD36" s="191">
        <v>0</v>
      </c>
      <c r="AE36" s="191">
        <v>0</v>
      </c>
      <c r="AF36" s="191">
        <v>0</v>
      </c>
      <c r="AG36" s="191">
        <v>0</v>
      </c>
      <c r="AH36" s="191">
        <v>0</v>
      </c>
      <c r="AI36" s="191">
        <v>0</v>
      </c>
      <c r="AJ36" s="191">
        <v>0</v>
      </c>
      <c r="AK36" s="191">
        <v>0</v>
      </c>
      <c r="AL36" s="191">
        <v>0</v>
      </c>
      <c r="AM36" s="191">
        <v>0</v>
      </c>
      <c r="AN36" s="191">
        <v>0</v>
      </c>
      <c r="AO36" s="191">
        <v>0</v>
      </c>
      <c r="AP36" s="191">
        <v>0</v>
      </c>
      <c r="AQ36" s="191">
        <v>0</v>
      </c>
      <c r="AR36" s="191">
        <v>3.6485328656038432</v>
      </c>
      <c r="AS36" s="191">
        <v>28.410731673573533</v>
      </c>
      <c r="AT36" s="191">
        <v>59.641247697460749</v>
      </c>
      <c r="AU36" s="191">
        <v>105.75536712579466</v>
      </c>
      <c r="AV36" s="191">
        <v>193.89405262184053</v>
      </c>
      <c r="AW36" s="191">
        <v>246.05761254268691</v>
      </c>
      <c r="AX36" s="191">
        <v>217.30910214386728</v>
      </c>
      <c r="AY36" s="191">
        <v>217.31634773474673</v>
      </c>
      <c r="AZ36" s="191">
        <v>220.04788501091286</v>
      </c>
      <c r="BA36" s="191">
        <v>215.61616878060124</v>
      </c>
      <c r="BB36" s="191">
        <v>221.65452068941769</v>
      </c>
      <c r="BC36" s="191">
        <v>244.79979325303111</v>
      </c>
      <c r="BD36" s="191">
        <v>256.3313227261155</v>
      </c>
      <c r="BE36" s="191">
        <v>282.39482655919682</v>
      </c>
      <c r="BF36" s="191">
        <v>313.17582388822234</v>
      </c>
      <c r="BG36" s="191">
        <v>343.33694823713336</v>
      </c>
      <c r="BH36" s="191">
        <v>369.25208940418526</v>
      </c>
      <c r="BI36" s="191">
        <v>396.61773575989139</v>
      </c>
      <c r="BJ36" s="191">
        <v>432.03112015558611</v>
      </c>
      <c r="BK36" s="191">
        <v>484.07632816460261</v>
      </c>
      <c r="BL36" s="191">
        <v>511.93146255907158</v>
      </c>
      <c r="BM36" s="191">
        <v>530.4948963429689</v>
      </c>
      <c r="BN36" s="191">
        <v>534.979078085232</v>
      </c>
      <c r="BO36" s="191">
        <v>488.07545391086256</v>
      </c>
      <c r="BP36" s="191">
        <v>447.43465151709569</v>
      </c>
      <c r="BQ36" s="191">
        <v>411.73640037996972</v>
      </c>
      <c r="BR36" s="191">
        <v>386.1490859399542</v>
      </c>
      <c r="BS36" s="191">
        <v>0</v>
      </c>
      <c r="BT36" s="191">
        <v>0</v>
      </c>
      <c r="BU36" s="191">
        <v>0</v>
      </c>
      <c r="BV36" s="191">
        <v>0</v>
      </c>
      <c r="BW36" s="191">
        <v>0</v>
      </c>
      <c r="BX36" s="191">
        <v>0</v>
      </c>
      <c r="BY36" s="191">
        <v>0</v>
      </c>
      <c r="BZ36" s="191">
        <v>0</v>
      </c>
      <c r="CA36" s="191">
        <v>0</v>
      </c>
      <c r="CB36" s="191">
        <v>0</v>
      </c>
      <c r="CC36" s="191">
        <v>0</v>
      </c>
      <c r="CD36" s="191">
        <v>0</v>
      </c>
      <c r="CE36" s="191">
        <v>0</v>
      </c>
      <c r="CF36" s="191">
        <v>0</v>
      </c>
      <c r="CG36" s="191">
        <v>0</v>
      </c>
      <c r="CH36" s="192">
        <v>0</v>
      </c>
    </row>
    <row r="37" spans="1:86" x14ac:dyDescent="0.25">
      <c r="A37" s="193"/>
      <c r="B37" s="51" t="s">
        <v>407</v>
      </c>
      <c r="C37" s="190" t="s">
        <v>377</v>
      </c>
      <c r="D37" s="191">
        <v>0</v>
      </c>
      <c r="E37" s="191">
        <v>0</v>
      </c>
      <c r="F37" s="191">
        <v>0</v>
      </c>
      <c r="G37" s="191">
        <v>0</v>
      </c>
      <c r="H37" s="191">
        <v>0</v>
      </c>
      <c r="I37" s="191">
        <v>0</v>
      </c>
      <c r="J37" s="191">
        <v>0</v>
      </c>
      <c r="K37" s="191">
        <v>0</v>
      </c>
      <c r="L37" s="191">
        <v>0</v>
      </c>
      <c r="M37" s="191">
        <v>0</v>
      </c>
      <c r="N37" s="191">
        <v>0</v>
      </c>
      <c r="O37" s="191">
        <v>0</v>
      </c>
      <c r="P37" s="191">
        <v>0</v>
      </c>
      <c r="Q37" s="191">
        <v>0</v>
      </c>
      <c r="R37" s="191">
        <v>0</v>
      </c>
      <c r="S37" s="191">
        <v>0</v>
      </c>
      <c r="T37" s="191">
        <v>0</v>
      </c>
      <c r="U37" s="191">
        <v>0</v>
      </c>
      <c r="V37" s="191">
        <v>0</v>
      </c>
      <c r="W37" s="191">
        <v>0</v>
      </c>
      <c r="X37" s="191">
        <v>0</v>
      </c>
      <c r="Y37" s="191">
        <v>0</v>
      </c>
      <c r="Z37" s="191">
        <v>1367.0313418340136</v>
      </c>
      <c r="AA37" s="191">
        <v>1388.4641183248784</v>
      </c>
      <c r="AB37" s="191">
        <v>1415.5697920883372</v>
      </c>
      <c r="AC37" s="191">
        <v>1455.6140501194836</v>
      </c>
      <c r="AD37" s="191">
        <v>1525.8532098322869</v>
      </c>
      <c r="AE37" s="191">
        <v>1603.8365010048155</v>
      </c>
      <c r="AF37" s="191">
        <v>1618.0585586235009</v>
      </c>
      <c r="AG37" s="191">
        <v>1624.3301957821739</v>
      </c>
      <c r="AH37" s="191">
        <v>1644.5677081418889</v>
      </c>
      <c r="AI37" s="191">
        <v>1585.0907417440897</v>
      </c>
      <c r="AJ37" s="191">
        <v>1536.5541341049593</v>
      </c>
      <c r="AK37" s="191">
        <v>1550.6953141684457</v>
      </c>
      <c r="AL37" s="191">
        <v>1570.1923660517912</v>
      </c>
      <c r="AM37" s="191">
        <v>1607.8193173615234</v>
      </c>
      <c r="AN37" s="191">
        <v>1565.1362451151974</v>
      </c>
      <c r="AO37" s="191">
        <v>1581.9065077516964</v>
      </c>
      <c r="AP37" s="191">
        <v>1633.3578684087313</v>
      </c>
      <c r="AQ37" s="191">
        <v>1571.3249177962603</v>
      </c>
      <c r="AR37" s="191">
        <v>1469.6662389924852</v>
      </c>
      <c r="AS37" s="191">
        <v>1411.5031835789439</v>
      </c>
      <c r="AT37" s="191">
        <v>1427.3913895324092</v>
      </c>
      <c r="AU37" s="191">
        <v>1508.3503103579071</v>
      </c>
      <c r="AV37" s="191">
        <v>1496.918329666428</v>
      </c>
      <c r="AW37" s="191">
        <v>1496.4499890667232</v>
      </c>
      <c r="AX37" s="191">
        <v>1515.5311337763324</v>
      </c>
      <c r="AY37" s="191">
        <v>1519.5220266629967</v>
      </c>
      <c r="AZ37" s="191">
        <v>1494.1202522653939</v>
      </c>
      <c r="BA37" s="191">
        <v>1498.3649806920091</v>
      </c>
      <c r="BB37" s="191">
        <v>1505.1654229331116</v>
      </c>
      <c r="BC37" s="191">
        <v>1471.6612865335173</v>
      </c>
      <c r="BD37" s="191">
        <v>1469.9407200967214</v>
      </c>
      <c r="BE37" s="191">
        <v>1477.9947954686409</v>
      </c>
      <c r="BF37" s="191">
        <v>1455.750274047786</v>
      </c>
      <c r="BG37" s="191">
        <v>1422.6708183769706</v>
      </c>
      <c r="BH37" s="191">
        <v>1400.997952105982</v>
      </c>
      <c r="BI37" s="191">
        <v>1351.5956634274996</v>
      </c>
      <c r="BJ37" s="191">
        <v>1316.9404794323193</v>
      </c>
      <c r="BK37" s="191">
        <v>1298.7749533683134</v>
      </c>
      <c r="BL37" s="191">
        <v>1285.847945576628</v>
      </c>
      <c r="BM37" s="191">
        <v>1312.3597432086781</v>
      </c>
      <c r="BN37" s="191">
        <v>1358.6372803942832</v>
      </c>
      <c r="BO37" s="191">
        <v>1329.0295398302815</v>
      </c>
      <c r="BP37" s="191">
        <v>1332.2959907282743</v>
      </c>
      <c r="BQ37" s="191">
        <v>1298.5807185169722</v>
      </c>
      <c r="BR37" s="191">
        <v>1290.7947676710605</v>
      </c>
      <c r="BS37" s="191">
        <v>1259.4430550562986</v>
      </c>
      <c r="BT37" s="191">
        <v>1191.8747334966308</v>
      </c>
      <c r="BU37" s="191">
        <v>1148.6807087522348</v>
      </c>
      <c r="BV37" s="191">
        <v>1119.853209080138</v>
      </c>
      <c r="BW37" s="191">
        <v>1081.6689942882731</v>
      </c>
      <c r="BX37" s="191">
        <v>895.20060055028625</v>
      </c>
      <c r="BY37" s="191">
        <v>870.08134075691339</v>
      </c>
      <c r="BZ37" s="191">
        <v>802.00727656894094</v>
      </c>
      <c r="CA37" s="191">
        <v>805.99292387893126</v>
      </c>
      <c r="CB37" s="191">
        <v>791.982040591241</v>
      </c>
      <c r="CC37" s="191">
        <v>752.06669778674393</v>
      </c>
      <c r="CD37" s="191">
        <v>732.06245247779646</v>
      </c>
      <c r="CE37" s="191">
        <v>703.36971062215639</v>
      </c>
      <c r="CF37" s="191">
        <v>669.02837994342246</v>
      </c>
      <c r="CG37" s="191">
        <v>636.22970268947029</v>
      </c>
      <c r="CH37" s="192">
        <v>602.9967966077138</v>
      </c>
    </row>
    <row r="38" spans="1:86" x14ac:dyDescent="0.25">
      <c r="A38" s="193"/>
      <c r="B38" s="51" t="s">
        <v>408</v>
      </c>
      <c r="C38" s="190" t="s">
        <v>381</v>
      </c>
      <c r="D38" s="191">
        <v>0</v>
      </c>
      <c r="E38" s="191">
        <v>0</v>
      </c>
      <c r="F38" s="191">
        <v>0</v>
      </c>
      <c r="G38" s="191">
        <v>0</v>
      </c>
      <c r="H38" s="191">
        <v>0</v>
      </c>
      <c r="I38" s="191">
        <v>0</v>
      </c>
      <c r="J38" s="191">
        <v>0</v>
      </c>
      <c r="K38" s="191">
        <v>0</v>
      </c>
      <c r="L38" s="191">
        <v>0</v>
      </c>
      <c r="M38" s="191">
        <v>0</v>
      </c>
      <c r="N38" s="191">
        <v>0</v>
      </c>
      <c r="O38" s="191">
        <v>0</v>
      </c>
      <c r="P38" s="191">
        <v>0</v>
      </c>
      <c r="Q38" s="191">
        <v>0</v>
      </c>
      <c r="R38" s="191">
        <v>0</v>
      </c>
      <c r="S38" s="191">
        <v>0</v>
      </c>
      <c r="T38" s="191">
        <v>0</v>
      </c>
      <c r="U38" s="191">
        <v>0</v>
      </c>
      <c r="V38" s="191">
        <v>0</v>
      </c>
      <c r="W38" s="191">
        <v>0</v>
      </c>
      <c r="X38" s="191">
        <v>0</v>
      </c>
      <c r="Y38" s="191">
        <v>0</v>
      </c>
      <c r="Z38" s="191">
        <v>0</v>
      </c>
      <c r="AA38" s="191">
        <v>1507.7593647680658</v>
      </c>
      <c r="AB38" s="191">
        <v>2993.0062486441648</v>
      </c>
      <c r="AC38" s="191">
        <v>3390.457794406077</v>
      </c>
      <c r="AD38" s="191">
        <v>3728.1330127236351</v>
      </c>
      <c r="AE38" s="191">
        <v>4201.6391907504185</v>
      </c>
      <c r="AF38" s="191">
        <v>4629.6710791142623</v>
      </c>
      <c r="AG38" s="191">
        <v>5071.2876026544091</v>
      </c>
      <c r="AH38" s="191">
        <v>5460.2248017359161</v>
      </c>
      <c r="AI38" s="191">
        <v>5533.9132913521726</v>
      </c>
      <c r="AJ38" s="191">
        <v>5370.9339034063923</v>
      </c>
      <c r="AK38" s="191">
        <v>5788.6991291846607</v>
      </c>
      <c r="AL38" s="191">
        <v>6268.9635065676775</v>
      </c>
      <c r="AM38" s="191">
        <v>7032.3312198616159</v>
      </c>
      <c r="AN38" s="191">
        <v>7602.0903334166733</v>
      </c>
      <c r="AO38" s="191">
        <v>7906.1667802313514</v>
      </c>
      <c r="AP38" s="191">
        <v>8648.1868042579499</v>
      </c>
      <c r="AQ38" s="191">
        <v>9072.7691053740473</v>
      </c>
      <c r="AR38" s="191">
        <v>9613.1200551601542</v>
      </c>
      <c r="AS38" s="191">
        <v>10157.640101125011</v>
      </c>
      <c r="AT38" s="191">
        <v>10823.258456450621</v>
      </c>
      <c r="AU38" s="191">
        <v>12638.614257700268</v>
      </c>
      <c r="AV38" s="191">
        <v>13925.410265306742</v>
      </c>
      <c r="AW38" s="191">
        <v>15411.478532685422</v>
      </c>
      <c r="AX38" s="191">
        <v>16526.958548638228</v>
      </c>
      <c r="AY38" s="191">
        <v>563.44278518714884</v>
      </c>
      <c r="AZ38" s="191">
        <v>0</v>
      </c>
      <c r="BA38" s="191">
        <v>0</v>
      </c>
      <c r="BB38" s="191">
        <v>0</v>
      </c>
      <c r="BC38" s="191">
        <v>0</v>
      </c>
      <c r="BD38" s="191">
        <v>0</v>
      </c>
      <c r="BE38" s="191">
        <v>0</v>
      </c>
      <c r="BF38" s="191">
        <v>0</v>
      </c>
      <c r="BG38" s="191">
        <v>0</v>
      </c>
      <c r="BH38" s="191">
        <v>0</v>
      </c>
      <c r="BI38" s="191">
        <v>0</v>
      </c>
      <c r="BJ38" s="191">
        <v>0</v>
      </c>
      <c r="BK38" s="191">
        <v>0</v>
      </c>
      <c r="BL38" s="191">
        <v>0</v>
      </c>
      <c r="BM38" s="191">
        <v>0</v>
      </c>
      <c r="BN38" s="191">
        <v>0</v>
      </c>
      <c r="BO38" s="191">
        <v>0</v>
      </c>
      <c r="BP38" s="191">
        <v>0</v>
      </c>
      <c r="BQ38" s="191">
        <v>0</v>
      </c>
      <c r="BR38" s="191">
        <v>0</v>
      </c>
      <c r="BS38" s="191">
        <v>0</v>
      </c>
      <c r="BT38" s="191">
        <v>0</v>
      </c>
      <c r="BU38" s="191">
        <v>0</v>
      </c>
      <c r="BV38" s="191">
        <v>0</v>
      </c>
      <c r="BW38" s="191">
        <v>0</v>
      </c>
      <c r="BX38" s="191">
        <v>0</v>
      </c>
      <c r="BY38" s="191">
        <v>0</v>
      </c>
      <c r="BZ38" s="191">
        <v>0</v>
      </c>
      <c r="CA38" s="191">
        <v>0</v>
      </c>
      <c r="CB38" s="191">
        <v>0</v>
      </c>
      <c r="CC38" s="191">
        <v>0</v>
      </c>
      <c r="CD38" s="191">
        <v>0</v>
      </c>
      <c r="CE38" s="191">
        <v>0</v>
      </c>
      <c r="CF38" s="191">
        <v>0</v>
      </c>
      <c r="CG38" s="191">
        <v>0</v>
      </c>
      <c r="CH38" s="192">
        <v>0</v>
      </c>
    </row>
    <row r="39" spans="1:86" ht="27" customHeight="1" x14ac:dyDescent="0.25">
      <c r="A39" s="193"/>
      <c r="B39" s="51" t="s">
        <v>409</v>
      </c>
      <c r="C39" s="190" t="s">
        <v>387</v>
      </c>
      <c r="D39" s="191">
        <v>0</v>
      </c>
      <c r="E39" s="191">
        <v>0</v>
      </c>
      <c r="F39" s="191">
        <v>0</v>
      </c>
      <c r="G39" s="191">
        <v>0</v>
      </c>
      <c r="H39" s="191">
        <v>0</v>
      </c>
      <c r="I39" s="191">
        <v>0</v>
      </c>
      <c r="J39" s="191">
        <v>0</v>
      </c>
      <c r="K39" s="191">
        <v>0</v>
      </c>
      <c r="L39" s="191">
        <v>0</v>
      </c>
      <c r="M39" s="191">
        <v>0</v>
      </c>
      <c r="N39" s="191">
        <v>0</v>
      </c>
      <c r="O39" s="191">
        <v>0</v>
      </c>
      <c r="P39" s="191">
        <v>0</v>
      </c>
      <c r="Q39" s="191">
        <v>0</v>
      </c>
      <c r="R39" s="191">
        <v>0</v>
      </c>
      <c r="S39" s="191">
        <v>0</v>
      </c>
      <c r="T39" s="191">
        <v>0</v>
      </c>
      <c r="U39" s="191">
        <v>0</v>
      </c>
      <c r="V39" s="191">
        <v>0</v>
      </c>
      <c r="W39" s="191">
        <v>0</v>
      </c>
      <c r="X39" s="191">
        <v>0</v>
      </c>
      <c r="Y39" s="191">
        <v>0</v>
      </c>
      <c r="Z39" s="191">
        <v>0</v>
      </c>
      <c r="AA39" s="191">
        <v>0</v>
      </c>
      <c r="AB39" s="191">
        <v>0</v>
      </c>
      <c r="AC39" s="191">
        <v>0</v>
      </c>
      <c r="AD39" s="191">
        <v>0</v>
      </c>
      <c r="AE39" s="191">
        <v>0</v>
      </c>
      <c r="AF39" s="191">
        <v>0</v>
      </c>
      <c r="AG39" s="191">
        <v>0</v>
      </c>
      <c r="AH39" s="191">
        <v>0</v>
      </c>
      <c r="AI39" s="191">
        <v>0</v>
      </c>
      <c r="AJ39" s="191">
        <v>0</v>
      </c>
      <c r="AK39" s="191">
        <v>0</v>
      </c>
      <c r="AL39" s="191">
        <v>0</v>
      </c>
      <c r="AM39" s="191">
        <v>0</v>
      </c>
      <c r="AN39" s="191">
        <v>0</v>
      </c>
      <c r="AO39" s="191">
        <v>0</v>
      </c>
      <c r="AP39" s="191">
        <v>0</v>
      </c>
      <c r="AQ39" s="191">
        <v>0</v>
      </c>
      <c r="AR39" s="191">
        <v>0</v>
      </c>
      <c r="AS39" s="191">
        <v>0</v>
      </c>
      <c r="AT39" s="191">
        <v>0</v>
      </c>
      <c r="AU39" s="191">
        <v>0</v>
      </c>
      <c r="AV39" s="191">
        <v>0</v>
      </c>
      <c r="AW39" s="191">
        <v>0</v>
      </c>
      <c r="AX39" s="191">
        <v>0</v>
      </c>
      <c r="AY39" s="191">
        <v>0</v>
      </c>
      <c r="AZ39" s="191">
        <v>0</v>
      </c>
      <c r="BA39" s="191">
        <v>0</v>
      </c>
      <c r="BB39" s="191">
        <v>0</v>
      </c>
      <c r="BC39" s="191">
        <v>0</v>
      </c>
      <c r="BD39" s="191">
        <v>0</v>
      </c>
      <c r="BE39" s="191">
        <v>0</v>
      </c>
      <c r="BF39" s="191">
        <v>0</v>
      </c>
      <c r="BG39" s="191">
        <v>0</v>
      </c>
      <c r="BH39" s="191">
        <v>0</v>
      </c>
      <c r="BI39" s="191">
        <v>0</v>
      </c>
      <c r="BJ39" s="191">
        <v>0</v>
      </c>
      <c r="BK39" s="191">
        <v>0</v>
      </c>
      <c r="BL39" s="191">
        <v>143.12126798427377</v>
      </c>
      <c r="BM39" s="191">
        <v>166.36295068467211</v>
      </c>
      <c r="BN39" s="191">
        <v>168.09323982372251</v>
      </c>
      <c r="BO39" s="191">
        <v>173.6231792306788</v>
      </c>
      <c r="BP39" s="191">
        <v>161.93268757399309</v>
      </c>
      <c r="BQ39" s="191">
        <v>146.16958990136263</v>
      </c>
      <c r="BR39" s="191">
        <v>22.318542990364765</v>
      </c>
      <c r="BS39" s="191">
        <v>0</v>
      </c>
      <c r="BT39" s="191">
        <v>0</v>
      </c>
      <c r="BU39" s="191">
        <v>0</v>
      </c>
      <c r="BV39" s="191">
        <v>0</v>
      </c>
      <c r="BW39" s="191">
        <v>0</v>
      </c>
      <c r="BX39" s="191">
        <v>0</v>
      </c>
      <c r="BY39" s="191">
        <v>0</v>
      </c>
      <c r="BZ39" s="191">
        <v>0</v>
      </c>
      <c r="CA39" s="191">
        <v>0</v>
      </c>
      <c r="CB39" s="191">
        <v>0</v>
      </c>
      <c r="CC39" s="191">
        <v>0</v>
      </c>
      <c r="CD39" s="191">
        <v>0</v>
      </c>
      <c r="CE39" s="191">
        <v>0</v>
      </c>
      <c r="CF39" s="191">
        <v>0</v>
      </c>
      <c r="CG39" s="191">
        <v>0</v>
      </c>
      <c r="CH39" s="192">
        <v>0</v>
      </c>
    </row>
    <row r="40" spans="1:86" x14ac:dyDescent="0.25">
      <c r="A40" s="193"/>
      <c r="B40" s="51" t="s">
        <v>410</v>
      </c>
      <c r="C40" s="190" t="s">
        <v>377</v>
      </c>
      <c r="D40" s="191">
        <v>0</v>
      </c>
      <c r="E40" s="191">
        <v>0</v>
      </c>
      <c r="F40" s="191">
        <v>0</v>
      </c>
      <c r="G40" s="191">
        <v>0</v>
      </c>
      <c r="H40" s="191">
        <v>0</v>
      </c>
      <c r="I40" s="191">
        <v>0</v>
      </c>
      <c r="J40" s="191">
        <v>0</v>
      </c>
      <c r="K40" s="191">
        <v>0</v>
      </c>
      <c r="L40" s="191">
        <v>0</v>
      </c>
      <c r="M40" s="191">
        <v>0</v>
      </c>
      <c r="N40" s="191">
        <v>0</v>
      </c>
      <c r="O40" s="191">
        <v>0</v>
      </c>
      <c r="P40" s="191">
        <v>0</v>
      </c>
      <c r="Q40" s="191">
        <v>0</v>
      </c>
      <c r="R40" s="191">
        <v>0</v>
      </c>
      <c r="S40" s="191">
        <v>0</v>
      </c>
      <c r="T40" s="191">
        <v>0</v>
      </c>
      <c r="U40" s="191">
        <v>0</v>
      </c>
      <c r="V40" s="191">
        <v>0</v>
      </c>
      <c r="W40" s="191">
        <v>0</v>
      </c>
      <c r="X40" s="191">
        <v>0</v>
      </c>
      <c r="Y40" s="191">
        <v>0</v>
      </c>
      <c r="Z40" s="191">
        <v>0</v>
      </c>
      <c r="AA40" s="191">
        <v>0</v>
      </c>
      <c r="AB40" s="191">
        <v>0</v>
      </c>
      <c r="AC40" s="191">
        <v>0</v>
      </c>
      <c r="AD40" s="191">
        <v>0</v>
      </c>
      <c r="AE40" s="191">
        <v>0</v>
      </c>
      <c r="AF40" s="191">
        <v>0</v>
      </c>
      <c r="AG40" s="191">
        <v>0</v>
      </c>
      <c r="AH40" s="191">
        <v>0</v>
      </c>
      <c r="AI40" s="191">
        <v>0</v>
      </c>
      <c r="AJ40" s="191">
        <v>0</v>
      </c>
      <c r="AK40" s="191">
        <v>0</v>
      </c>
      <c r="AL40" s="191">
        <v>0</v>
      </c>
      <c r="AM40" s="191">
        <v>0</v>
      </c>
      <c r="AN40" s="191">
        <v>0</v>
      </c>
      <c r="AO40" s="191">
        <v>0</v>
      </c>
      <c r="AP40" s="191">
        <v>0</v>
      </c>
      <c r="AQ40" s="191">
        <v>0</v>
      </c>
      <c r="AR40" s="191">
        <v>0</v>
      </c>
      <c r="AS40" s="191">
        <v>0</v>
      </c>
      <c r="AT40" s="191">
        <v>0</v>
      </c>
      <c r="AU40" s="191">
        <v>0</v>
      </c>
      <c r="AV40" s="191">
        <v>0</v>
      </c>
      <c r="AW40" s="191">
        <v>0</v>
      </c>
      <c r="AX40" s="191">
        <v>0</v>
      </c>
      <c r="AY40" s="191">
        <v>0</v>
      </c>
      <c r="AZ40" s="191">
        <v>0</v>
      </c>
      <c r="BA40" s="191">
        <v>0</v>
      </c>
      <c r="BB40" s="191">
        <v>0</v>
      </c>
      <c r="BC40" s="191">
        <v>0</v>
      </c>
      <c r="BD40" s="191">
        <v>0</v>
      </c>
      <c r="BE40" s="191">
        <v>9.9810376921794681</v>
      </c>
      <c r="BF40" s="191">
        <v>10.535251012403414</v>
      </c>
      <c r="BG40" s="191">
        <v>9.0673717890390524</v>
      </c>
      <c r="BH40" s="191">
        <v>32.241121480101839</v>
      </c>
      <c r="BI40" s="191">
        <v>65.442668112429857</v>
      </c>
      <c r="BJ40" s="191">
        <v>67.103867946071219</v>
      </c>
      <c r="BK40" s="191">
        <v>76.689098868005729</v>
      </c>
      <c r="BL40" s="191">
        <v>60.856367416634377</v>
      </c>
      <c r="BM40" s="191">
        <v>75.374201471211776</v>
      </c>
      <c r="BN40" s="191">
        <v>92.856376265741588</v>
      </c>
      <c r="BO40" s="191">
        <v>78.399009782056297</v>
      </c>
      <c r="BP40" s="191">
        <v>83.639355970333639</v>
      </c>
      <c r="BQ40" s="191">
        <v>0.89812609746845784</v>
      </c>
      <c r="BR40" s="191">
        <v>0.29814875174264632</v>
      </c>
      <c r="BS40" s="191">
        <v>0.21426496508998186</v>
      </c>
      <c r="BT40" s="191">
        <v>0</v>
      </c>
      <c r="BU40" s="191">
        <v>0</v>
      </c>
      <c r="BV40" s="191">
        <v>0</v>
      </c>
      <c r="BW40" s="191">
        <v>0</v>
      </c>
      <c r="BX40" s="191">
        <v>0</v>
      </c>
      <c r="BY40" s="191">
        <v>0</v>
      </c>
      <c r="BZ40" s="191">
        <v>0</v>
      </c>
      <c r="CA40" s="191">
        <v>0</v>
      </c>
      <c r="CB40" s="191">
        <v>0</v>
      </c>
      <c r="CC40" s="191">
        <v>0</v>
      </c>
      <c r="CD40" s="191">
        <v>0</v>
      </c>
      <c r="CE40" s="191">
        <v>0</v>
      </c>
      <c r="CF40" s="191">
        <v>0</v>
      </c>
      <c r="CG40" s="191">
        <v>0</v>
      </c>
      <c r="CH40" s="192">
        <v>0</v>
      </c>
    </row>
    <row r="41" spans="1:86" x14ac:dyDescent="0.25">
      <c r="A41" s="193"/>
      <c r="B41" s="51" t="s">
        <v>411</v>
      </c>
      <c r="D41" s="191">
        <f t="shared" ref="D41:AI41" si="5">SUM(D42:D43)</f>
        <v>0</v>
      </c>
      <c r="E41" s="191">
        <f t="shared" si="5"/>
        <v>0</v>
      </c>
      <c r="F41" s="191">
        <f t="shared" si="5"/>
        <v>0</v>
      </c>
      <c r="G41" s="191">
        <f t="shared" si="5"/>
        <v>0</v>
      </c>
      <c r="H41" s="191">
        <f t="shared" si="5"/>
        <v>0</v>
      </c>
      <c r="I41" s="191">
        <f t="shared" si="5"/>
        <v>0</v>
      </c>
      <c r="J41" s="191">
        <f t="shared" si="5"/>
        <v>0</v>
      </c>
      <c r="K41" s="191">
        <f t="shared" si="5"/>
        <v>0</v>
      </c>
      <c r="L41" s="191">
        <f t="shared" si="5"/>
        <v>0</v>
      </c>
      <c r="M41" s="191">
        <f t="shared" si="5"/>
        <v>0</v>
      </c>
      <c r="N41" s="191">
        <f t="shared" si="5"/>
        <v>0</v>
      </c>
      <c r="O41" s="191">
        <f t="shared" si="5"/>
        <v>0</v>
      </c>
      <c r="P41" s="191">
        <f t="shared" si="5"/>
        <v>0</v>
      </c>
      <c r="Q41" s="191">
        <f t="shared" si="5"/>
        <v>0</v>
      </c>
      <c r="R41" s="191">
        <f t="shared" si="5"/>
        <v>0</v>
      </c>
      <c r="S41" s="191">
        <f t="shared" si="5"/>
        <v>0</v>
      </c>
      <c r="T41" s="191">
        <f t="shared" si="5"/>
        <v>0</v>
      </c>
      <c r="U41" s="191">
        <f t="shared" si="5"/>
        <v>0</v>
      </c>
      <c r="V41" s="191">
        <f t="shared" si="5"/>
        <v>0</v>
      </c>
      <c r="W41" s="191">
        <f t="shared" si="5"/>
        <v>0</v>
      </c>
      <c r="X41" s="191">
        <f t="shared" si="5"/>
        <v>0</v>
      </c>
      <c r="Y41" s="191">
        <f t="shared" si="5"/>
        <v>0</v>
      </c>
      <c r="Z41" s="191">
        <f t="shared" si="5"/>
        <v>0</v>
      </c>
      <c r="AA41" s="191">
        <f t="shared" si="5"/>
        <v>0</v>
      </c>
      <c r="AB41" s="191">
        <f t="shared" si="5"/>
        <v>0</v>
      </c>
      <c r="AC41" s="191">
        <f t="shared" si="5"/>
        <v>0</v>
      </c>
      <c r="AD41" s="191">
        <f t="shared" si="5"/>
        <v>0</v>
      </c>
      <c r="AE41" s="191">
        <f t="shared" si="5"/>
        <v>0</v>
      </c>
      <c r="AF41" s="191">
        <f t="shared" si="5"/>
        <v>0</v>
      </c>
      <c r="AG41" s="191">
        <f t="shared" si="5"/>
        <v>0</v>
      </c>
      <c r="AH41" s="191">
        <f t="shared" si="5"/>
        <v>0</v>
      </c>
      <c r="AI41" s="191">
        <f t="shared" si="5"/>
        <v>0</v>
      </c>
      <c r="AJ41" s="191">
        <f t="shared" ref="AJ41:CH41" si="6">SUM(AJ42:AJ43)</f>
        <v>0</v>
      </c>
      <c r="AK41" s="191">
        <f t="shared" si="6"/>
        <v>0</v>
      </c>
      <c r="AL41" s="191">
        <f t="shared" si="6"/>
        <v>0</v>
      </c>
      <c r="AM41" s="191">
        <f t="shared" si="6"/>
        <v>0</v>
      </c>
      <c r="AN41" s="191">
        <f t="shared" si="6"/>
        <v>0</v>
      </c>
      <c r="AO41" s="191">
        <f t="shared" si="6"/>
        <v>0</v>
      </c>
      <c r="AP41" s="191">
        <f t="shared" si="6"/>
        <v>0</v>
      </c>
      <c r="AQ41" s="191">
        <f t="shared" si="6"/>
        <v>0</v>
      </c>
      <c r="AR41" s="191">
        <f t="shared" si="6"/>
        <v>0</v>
      </c>
      <c r="AS41" s="191">
        <f t="shared" si="6"/>
        <v>0</v>
      </c>
      <c r="AT41" s="191">
        <f t="shared" si="6"/>
        <v>0</v>
      </c>
      <c r="AU41" s="191">
        <f t="shared" si="6"/>
        <v>0</v>
      </c>
      <c r="AV41" s="191">
        <f t="shared" si="6"/>
        <v>0</v>
      </c>
      <c r="AW41" s="191">
        <f t="shared" si="6"/>
        <v>0</v>
      </c>
      <c r="AX41" s="191">
        <f t="shared" si="6"/>
        <v>0</v>
      </c>
      <c r="AY41" s="191">
        <f t="shared" si="6"/>
        <v>0</v>
      </c>
      <c r="AZ41" s="191">
        <f t="shared" si="6"/>
        <v>4355.8750033951892</v>
      </c>
      <c r="BA41" s="191">
        <f t="shared" si="6"/>
        <v>7809.9024308782355</v>
      </c>
      <c r="BB41" s="191">
        <f t="shared" si="6"/>
        <v>7037.4885026424445</v>
      </c>
      <c r="BC41" s="191">
        <f t="shared" si="6"/>
        <v>6360.2536602213841</v>
      </c>
      <c r="BD41" s="191">
        <f t="shared" si="6"/>
        <v>5581.9401084020719</v>
      </c>
      <c r="BE41" s="191">
        <f t="shared" si="6"/>
        <v>4946.9852342766726</v>
      </c>
      <c r="BF41" s="191">
        <f t="shared" si="6"/>
        <v>4881.815179636269</v>
      </c>
      <c r="BG41" s="191">
        <f t="shared" si="6"/>
        <v>4647.0239510477895</v>
      </c>
      <c r="BH41" s="191">
        <f t="shared" si="6"/>
        <v>3887.0661309171101</v>
      </c>
      <c r="BI41" s="191">
        <f t="shared" si="6"/>
        <v>3966.2976115297888</v>
      </c>
      <c r="BJ41" s="191">
        <f t="shared" si="6"/>
        <v>4064.8073418225736</v>
      </c>
      <c r="BK41" s="191">
        <f t="shared" si="6"/>
        <v>3662.7689496915932</v>
      </c>
      <c r="BL41" s="191">
        <f t="shared" si="6"/>
        <v>4500.5400369160952</v>
      </c>
      <c r="BM41" s="191">
        <f t="shared" si="6"/>
        <v>7284.8062594897428</v>
      </c>
      <c r="BN41" s="191">
        <f t="shared" si="6"/>
        <v>6840.9797789222166</v>
      </c>
      <c r="BO41" s="191">
        <f t="shared" si="6"/>
        <v>7387.4830992168854</v>
      </c>
      <c r="BP41" s="191">
        <f t="shared" si="6"/>
        <v>7608.6482223052744</v>
      </c>
      <c r="BQ41" s="191">
        <f t="shared" si="6"/>
        <v>6254.3759055021092</v>
      </c>
      <c r="BR41" s="191">
        <f t="shared" si="6"/>
        <v>4357.4374928706557</v>
      </c>
      <c r="BS41" s="191">
        <f t="shared" si="6"/>
        <v>3266.3528249613728</v>
      </c>
      <c r="BT41" s="191">
        <f t="shared" si="6"/>
        <v>2595.8669987513222</v>
      </c>
      <c r="BU41" s="191">
        <f t="shared" si="6"/>
        <v>2278.4385383624676</v>
      </c>
      <c r="BV41" s="191">
        <f t="shared" si="6"/>
        <v>1735.633678280956</v>
      </c>
      <c r="BW41" s="191">
        <f t="shared" si="6"/>
        <v>929.28400026414636</v>
      </c>
      <c r="BX41" s="191">
        <f t="shared" si="6"/>
        <v>1294.3336651786622</v>
      </c>
      <c r="BY41" s="191">
        <f t="shared" si="6"/>
        <v>605.04429138552496</v>
      </c>
      <c r="BZ41" s="191">
        <f t="shared" si="6"/>
        <v>384.62951215360357</v>
      </c>
      <c r="CA41" s="191">
        <f t="shared" si="6"/>
        <v>343.2110643689245</v>
      </c>
      <c r="CB41" s="191">
        <f t="shared" si="6"/>
        <v>330.05229379634562</v>
      </c>
      <c r="CC41" s="191">
        <f t="shared" si="6"/>
        <v>285.91049667269294</v>
      </c>
      <c r="CD41" s="191">
        <f t="shared" si="6"/>
        <v>365.81387564446055</v>
      </c>
      <c r="CE41" s="191">
        <f t="shared" si="6"/>
        <v>332.16618140835789</v>
      </c>
      <c r="CF41" s="191">
        <f t="shared" si="6"/>
        <v>297.93297372881312</v>
      </c>
      <c r="CG41" s="191">
        <f t="shared" si="6"/>
        <v>283.76624722610381</v>
      </c>
      <c r="CH41" s="192">
        <f t="shared" si="6"/>
        <v>282.86830984429128</v>
      </c>
    </row>
    <row r="42" spans="1:86" x14ac:dyDescent="0.25">
      <c r="A42" s="193"/>
      <c r="B42" s="72" t="s">
        <v>384</v>
      </c>
      <c r="C42" s="190" t="s">
        <v>381</v>
      </c>
      <c r="D42" s="191">
        <v>0</v>
      </c>
      <c r="E42" s="191">
        <v>0</v>
      </c>
      <c r="F42" s="191">
        <v>0</v>
      </c>
      <c r="G42" s="191">
        <v>0</v>
      </c>
      <c r="H42" s="191">
        <v>0</v>
      </c>
      <c r="I42" s="191">
        <v>0</v>
      </c>
      <c r="J42" s="191">
        <v>0</v>
      </c>
      <c r="K42" s="191">
        <v>0</v>
      </c>
      <c r="L42" s="191">
        <v>0</v>
      </c>
      <c r="M42" s="191">
        <v>0</v>
      </c>
      <c r="N42" s="191">
        <v>0</v>
      </c>
      <c r="O42" s="191">
        <v>0</v>
      </c>
      <c r="P42" s="191">
        <v>0</v>
      </c>
      <c r="Q42" s="191">
        <v>0</v>
      </c>
      <c r="R42" s="191">
        <v>0</v>
      </c>
      <c r="S42" s="191">
        <v>0</v>
      </c>
      <c r="T42" s="191">
        <v>0</v>
      </c>
      <c r="U42" s="191">
        <v>0</v>
      </c>
      <c r="V42" s="191">
        <v>0</v>
      </c>
      <c r="W42" s="191">
        <v>0</v>
      </c>
      <c r="X42" s="191">
        <v>0</v>
      </c>
      <c r="Y42" s="191">
        <v>0</v>
      </c>
      <c r="Z42" s="191">
        <v>0</v>
      </c>
      <c r="AA42" s="191">
        <v>0</v>
      </c>
      <c r="AB42" s="191">
        <v>0</v>
      </c>
      <c r="AC42" s="191">
        <v>0</v>
      </c>
      <c r="AD42" s="191">
        <v>0</v>
      </c>
      <c r="AE42" s="191">
        <v>0</v>
      </c>
      <c r="AF42" s="191">
        <v>0</v>
      </c>
      <c r="AG42" s="191">
        <v>0</v>
      </c>
      <c r="AH42" s="191">
        <v>0</v>
      </c>
      <c r="AI42" s="191">
        <v>0</v>
      </c>
      <c r="AJ42" s="191">
        <v>0</v>
      </c>
      <c r="AK42" s="191">
        <v>0</v>
      </c>
      <c r="AL42" s="191">
        <v>0</v>
      </c>
      <c r="AM42" s="191">
        <v>0</v>
      </c>
      <c r="AN42" s="191">
        <v>0</v>
      </c>
      <c r="AO42" s="191">
        <v>0</v>
      </c>
      <c r="AP42" s="191">
        <v>0</v>
      </c>
      <c r="AQ42" s="191">
        <v>0</v>
      </c>
      <c r="AR42" s="191">
        <v>0</v>
      </c>
      <c r="AS42" s="191">
        <v>0</v>
      </c>
      <c r="AT42" s="191">
        <v>0</v>
      </c>
      <c r="AU42" s="191">
        <v>0</v>
      </c>
      <c r="AV42" s="191">
        <v>0</v>
      </c>
      <c r="AW42" s="191">
        <v>0</v>
      </c>
      <c r="AX42" s="191">
        <v>0</v>
      </c>
      <c r="AY42" s="191">
        <v>0</v>
      </c>
      <c r="AZ42" s="191">
        <v>669.10710151266085</v>
      </c>
      <c r="BA42" s="191">
        <v>952.81842293899808</v>
      </c>
      <c r="BB42" s="191">
        <v>938.10418646217181</v>
      </c>
      <c r="BC42" s="191">
        <v>896.89712494882144</v>
      </c>
      <c r="BD42" s="191">
        <v>865.60722610027676</v>
      </c>
      <c r="BE42" s="191">
        <v>891.89865784598192</v>
      </c>
      <c r="BF42" s="191">
        <v>964.87445355194598</v>
      </c>
      <c r="BG42" s="191">
        <v>920.99978656229109</v>
      </c>
      <c r="BH42" s="191">
        <v>785.06469583344949</v>
      </c>
      <c r="BI42" s="191">
        <v>834.45121407333113</v>
      </c>
      <c r="BJ42" s="191">
        <v>796.24407396065772</v>
      </c>
      <c r="BK42" s="191">
        <v>692.89921115274149</v>
      </c>
      <c r="BL42" s="191">
        <v>1146.3918004877248</v>
      </c>
      <c r="BM42" s="191">
        <v>1693.1856097686157</v>
      </c>
      <c r="BN42" s="191">
        <v>1225.1570324402335</v>
      </c>
      <c r="BO42" s="191">
        <v>1122.7643749124916</v>
      </c>
      <c r="BP42" s="191">
        <v>974.79022025999222</v>
      </c>
      <c r="BQ42" s="191">
        <v>759.3857747203997</v>
      </c>
      <c r="BR42" s="191">
        <v>524.8910763683017</v>
      </c>
      <c r="BS42" s="191">
        <v>437.53237324473992</v>
      </c>
      <c r="BT42" s="191">
        <v>365.77660170787789</v>
      </c>
      <c r="BU42" s="191">
        <v>306.52600196992216</v>
      </c>
      <c r="BV42" s="191">
        <v>206.98037997199614</v>
      </c>
      <c r="BW42" s="191">
        <v>144.21030106143041</v>
      </c>
      <c r="BX42" s="191">
        <v>755.84283509757654</v>
      </c>
      <c r="BY42" s="191">
        <v>234.70345376445511</v>
      </c>
      <c r="BZ42" s="191">
        <v>124.96450763617823</v>
      </c>
      <c r="CA42" s="191">
        <v>184.67441948910837</v>
      </c>
      <c r="CB42" s="191">
        <v>234.17885057973393</v>
      </c>
      <c r="CC42" s="191">
        <v>285.0709706594422</v>
      </c>
      <c r="CD42" s="191">
        <v>365.00373087016601</v>
      </c>
      <c r="CE42" s="191">
        <v>331.60424033384726</v>
      </c>
      <c r="CF42" s="191">
        <v>297.5373507285272</v>
      </c>
      <c r="CG42" s="191">
        <v>283.48244841309889</v>
      </c>
      <c r="CH42" s="192">
        <v>282.66011354174702</v>
      </c>
    </row>
    <row r="43" spans="1:86" x14ac:dyDescent="0.25">
      <c r="A43" s="193"/>
      <c r="B43" s="72" t="s">
        <v>395</v>
      </c>
      <c r="C43" s="190" t="s">
        <v>387</v>
      </c>
      <c r="D43" s="191">
        <v>0</v>
      </c>
      <c r="E43" s="191">
        <v>0</v>
      </c>
      <c r="F43" s="191">
        <v>0</v>
      </c>
      <c r="G43" s="191">
        <v>0</v>
      </c>
      <c r="H43" s="191">
        <v>0</v>
      </c>
      <c r="I43" s="191">
        <v>0</v>
      </c>
      <c r="J43" s="191">
        <v>0</v>
      </c>
      <c r="K43" s="191">
        <v>0</v>
      </c>
      <c r="L43" s="191">
        <v>0</v>
      </c>
      <c r="M43" s="191">
        <v>0</v>
      </c>
      <c r="N43" s="191">
        <v>0</v>
      </c>
      <c r="O43" s="191">
        <v>0</v>
      </c>
      <c r="P43" s="191">
        <v>0</v>
      </c>
      <c r="Q43" s="191">
        <v>0</v>
      </c>
      <c r="R43" s="191">
        <v>0</v>
      </c>
      <c r="S43" s="191">
        <v>0</v>
      </c>
      <c r="T43" s="191">
        <v>0</v>
      </c>
      <c r="U43" s="191">
        <v>0</v>
      </c>
      <c r="V43" s="191">
        <v>0</v>
      </c>
      <c r="W43" s="191">
        <v>0</v>
      </c>
      <c r="X43" s="191">
        <v>0</v>
      </c>
      <c r="Y43" s="191">
        <v>0</v>
      </c>
      <c r="Z43" s="191">
        <v>0</v>
      </c>
      <c r="AA43" s="191">
        <v>0</v>
      </c>
      <c r="AB43" s="191">
        <v>0</v>
      </c>
      <c r="AC43" s="191">
        <v>0</v>
      </c>
      <c r="AD43" s="191">
        <v>0</v>
      </c>
      <c r="AE43" s="191">
        <v>0</v>
      </c>
      <c r="AF43" s="191">
        <v>0</v>
      </c>
      <c r="AG43" s="191">
        <v>0</v>
      </c>
      <c r="AH43" s="191">
        <v>0</v>
      </c>
      <c r="AI43" s="191">
        <v>0</v>
      </c>
      <c r="AJ43" s="191">
        <v>0</v>
      </c>
      <c r="AK43" s="191">
        <v>0</v>
      </c>
      <c r="AL43" s="191">
        <v>0</v>
      </c>
      <c r="AM43" s="191">
        <v>0</v>
      </c>
      <c r="AN43" s="191">
        <v>0</v>
      </c>
      <c r="AO43" s="191">
        <v>0</v>
      </c>
      <c r="AP43" s="191">
        <v>0</v>
      </c>
      <c r="AQ43" s="191">
        <v>0</v>
      </c>
      <c r="AR43" s="191">
        <v>0</v>
      </c>
      <c r="AS43" s="191">
        <v>0</v>
      </c>
      <c r="AT43" s="191">
        <v>0</v>
      </c>
      <c r="AU43" s="191">
        <v>0</v>
      </c>
      <c r="AV43" s="191">
        <v>0</v>
      </c>
      <c r="AW43" s="191">
        <v>0</v>
      </c>
      <c r="AX43" s="191">
        <v>0</v>
      </c>
      <c r="AY43" s="191">
        <v>0</v>
      </c>
      <c r="AZ43" s="191">
        <v>3686.7679018825283</v>
      </c>
      <c r="BA43" s="191">
        <v>6857.0840079392374</v>
      </c>
      <c r="BB43" s="191">
        <v>6099.3843161802724</v>
      </c>
      <c r="BC43" s="191">
        <v>5463.3565352725627</v>
      </c>
      <c r="BD43" s="191">
        <v>4716.3328823017955</v>
      </c>
      <c r="BE43" s="191">
        <v>4055.0865764306905</v>
      </c>
      <c r="BF43" s="191">
        <v>3916.9407260843227</v>
      </c>
      <c r="BG43" s="191">
        <v>3726.0241644854987</v>
      </c>
      <c r="BH43" s="191">
        <v>3102.0014350836605</v>
      </c>
      <c r="BI43" s="191">
        <v>3131.8463974564579</v>
      </c>
      <c r="BJ43" s="191">
        <v>3268.5632678619158</v>
      </c>
      <c r="BK43" s="191">
        <v>2969.8697385388518</v>
      </c>
      <c r="BL43" s="191">
        <v>3354.1482364283702</v>
      </c>
      <c r="BM43" s="191">
        <v>5591.6206497211269</v>
      </c>
      <c r="BN43" s="191">
        <v>5615.8227464819829</v>
      </c>
      <c r="BO43" s="191">
        <v>6264.7187243043936</v>
      </c>
      <c r="BP43" s="191">
        <v>6633.8580020452819</v>
      </c>
      <c r="BQ43" s="191">
        <v>5494.9901307817099</v>
      </c>
      <c r="BR43" s="191">
        <v>3832.5464165023541</v>
      </c>
      <c r="BS43" s="191">
        <v>2828.8204517166328</v>
      </c>
      <c r="BT43" s="191">
        <v>2230.0903970434442</v>
      </c>
      <c r="BU43" s="191">
        <v>1971.9125363925452</v>
      </c>
      <c r="BV43" s="191">
        <v>1528.6532983089598</v>
      </c>
      <c r="BW43" s="191">
        <v>785.07369920271594</v>
      </c>
      <c r="BX43" s="191">
        <v>538.49083008108551</v>
      </c>
      <c r="BY43" s="191">
        <v>370.34083762106985</v>
      </c>
      <c r="BZ43" s="191">
        <v>259.66500451742536</v>
      </c>
      <c r="CA43" s="191">
        <v>158.53664487981612</v>
      </c>
      <c r="CB43" s="191">
        <v>95.873443216611676</v>
      </c>
      <c r="CC43" s="191">
        <v>0.83952601325077481</v>
      </c>
      <c r="CD43" s="191">
        <v>0.81014477429453224</v>
      </c>
      <c r="CE43" s="191">
        <v>0.56194107451063213</v>
      </c>
      <c r="CF43" s="191">
        <v>0.39562300028593433</v>
      </c>
      <c r="CG43" s="191">
        <v>0.28379881300494725</v>
      </c>
      <c r="CH43" s="192">
        <v>0.20819630254423516</v>
      </c>
    </row>
    <row r="44" spans="1:86" ht="25.5" customHeight="1" x14ac:dyDescent="0.25">
      <c r="A44" s="193"/>
      <c r="B44" s="51" t="s">
        <v>412</v>
      </c>
      <c r="C44" s="190" t="s">
        <v>381</v>
      </c>
      <c r="D44" s="191">
        <v>0</v>
      </c>
      <c r="E44" s="191">
        <v>0</v>
      </c>
      <c r="F44" s="191">
        <v>0</v>
      </c>
      <c r="G44" s="191">
        <v>0</v>
      </c>
      <c r="H44" s="191">
        <v>0</v>
      </c>
      <c r="I44" s="191">
        <v>0</v>
      </c>
      <c r="J44" s="191">
        <v>0</v>
      </c>
      <c r="K44" s="191">
        <v>0</v>
      </c>
      <c r="L44" s="191">
        <v>0</v>
      </c>
      <c r="M44" s="191">
        <v>0</v>
      </c>
      <c r="N44" s="191">
        <v>0</v>
      </c>
      <c r="O44" s="191">
        <v>0</v>
      </c>
      <c r="P44" s="191">
        <v>0</v>
      </c>
      <c r="Q44" s="191">
        <v>0</v>
      </c>
      <c r="R44" s="191">
        <v>0</v>
      </c>
      <c r="S44" s="191">
        <v>0</v>
      </c>
      <c r="T44" s="191">
        <v>0</v>
      </c>
      <c r="U44" s="191">
        <v>0</v>
      </c>
      <c r="V44" s="191">
        <v>0</v>
      </c>
      <c r="W44" s="191">
        <v>0</v>
      </c>
      <c r="X44" s="191">
        <v>0</v>
      </c>
      <c r="Y44" s="191">
        <v>0</v>
      </c>
      <c r="Z44" s="191">
        <v>712.92377670613496</v>
      </c>
      <c r="AA44" s="191">
        <v>695.88893758526115</v>
      </c>
      <c r="AB44" s="191">
        <v>641.35848185232101</v>
      </c>
      <c r="AC44" s="191">
        <v>589.54474546787185</v>
      </c>
      <c r="AD44" s="191">
        <v>548.28058763086767</v>
      </c>
      <c r="AE44" s="191">
        <v>515.55235274847962</v>
      </c>
      <c r="AF44" s="191">
        <v>666.30779485766948</v>
      </c>
      <c r="AG44" s="191">
        <v>665.35341946553876</v>
      </c>
      <c r="AH44" s="191">
        <v>682.52810021698951</v>
      </c>
      <c r="AI44" s="191">
        <v>695.21523760705691</v>
      </c>
      <c r="AJ44" s="191">
        <v>695.88621878917604</v>
      </c>
      <c r="AK44" s="191">
        <v>667.60179738042075</v>
      </c>
      <c r="AL44" s="191">
        <v>598.16852040068227</v>
      </c>
      <c r="AM44" s="191">
        <v>529.67879380367947</v>
      </c>
      <c r="AN44" s="191">
        <v>571.39894662935774</v>
      </c>
      <c r="AO44" s="191">
        <v>551.98439844952816</v>
      </c>
      <c r="AP44" s="191">
        <v>544.36745100647192</v>
      </c>
      <c r="AQ44" s="191">
        <v>155.10240045455771</v>
      </c>
      <c r="AR44" s="191">
        <v>76.891041646098259</v>
      </c>
      <c r="AS44" s="191">
        <v>80.244233183705177</v>
      </c>
      <c r="AT44" s="191">
        <v>82.23051987283516</v>
      </c>
      <c r="AU44" s="191">
        <v>71.312295597178007</v>
      </c>
      <c r="AV44" s="191">
        <v>70.640666399740653</v>
      </c>
      <c r="AW44" s="191">
        <v>71.956871556384641</v>
      </c>
      <c r="AX44" s="191">
        <v>57.913059112694484</v>
      </c>
      <c r="AY44" s="191">
        <v>59.37356316084653</v>
      </c>
      <c r="AZ44" s="191">
        <v>65.813054982151982</v>
      </c>
      <c r="BA44" s="191">
        <v>71.736992344481322</v>
      </c>
      <c r="BB44" s="191">
        <v>75.690190262372411</v>
      </c>
      <c r="BC44" s="191">
        <v>74.773504315815899</v>
      </c>
      <c r="BD44" s="191">
        <v>86.59480819194296</v>
      </c>
      <c r="BE44" s="191">
        <v>105.93286448556036</v>
      </c>
      <c r="BF44" s="191">
        <v>127.87390416599652</v>
      </c>
      <c r="BG44" s="191">
        <v>231.73457669556288</v>
      </c>
      <c r="BH44" s="191">
        <v>264.07391624104196</v>
      </c>
      <c r="BI44" s="191">
        <v>280.80034415534294</v>
      </c>
      <c r="BJ44" s="191">
        <v>292.20674928230972</v>
      </c>
      <c r="BK44" s="191">
        <v>403.1054404998805</v>
      </c>
      <c r="BL44" s="191">
        <v>505.5284336763072</v>
      </c>
      <c r="BM44" s="191">
        <v>535.81001275198571</v>
      </c>
      <c r="BN44" s="191">
        <v>524.91505252389572</v>
      </c>
      <c r="BO44" s="191">
        <v>547.30518996700164</v>
      </c>
      <c r="BP44" s="191">
        <v>582.47713447734566</v>
      </c>
      <c r="BQ44" s="191">
        <v>576.69053265070079</v>
      </c>
      <c r="BR44" s="191">
        <v>592.1998636065349</v>
      </c>
      <c r="BS44" s="191">
        <v>622.54541392803173</v>
      </c>
      <c r="BT44" s="191">
        <v>604.10523410534643</v>
      </c>
      <c r="BU44" s="191">
        <v>584.20270152453395</v>
      </c>
      <c r="BV44" s="191">
        <v>571.47955402148557</v>
      </c>
      <c r="BW44" s="191">
        <v>545.95545523683711</v>
      </c>
      <c r="BX44" s="191">
        <v>474.81854820707133</v>
      </c>
      <c r="BY44" s="191">
        <v>447.33210296574737</v>
      </c>
      <c r="BZ44" s="191">
        <v>449.33323694263527</v>
      </c>
      <c r="CA44" s="191">
        <v>451.55988989050275</v>
      </c>
      <c r="CB44" s="191">
        <v>423.92586983956772</v>
      </c>
      <c r="CC44" s="191">
        <v>386.46816882745861</v>
      </c>
      <c r="CD44" s="191">
        <v>403.53103759182926</v>
      </c>
      <c r="CE44" s="191">
        <v>414.55143948579257</v>
      </c>
      <c r="CF44" s="191">
        <v>418.92086576282543</v>
      </c>
      <c r="CG44" s="191">
        <v>424.29059058391454</v>
      </c>
      <c r="CH44" s="192">
        <v>428.63832977532002</v>
      </c>
    </row>
    <row r="45" spans="1:86" x14ac:dyDescent="0.25">
      <c r="A45" s="193"/>
      <c r="B45" s="51" t="s">
        <v>413</v>
      </c>
      <c r="C45" s="190" t="s">
        <v>381</v>
      </c>
      <c r="D45" s="191">
        <v>0</v>
      </c>
      <c r="E45" s="191">
        <v>0</v>
      </c>
      <c r="F45" s="191">
        <v>0</v>
      </c>
      <c r="G45" s="191">
        <v>0</v>
      </c>
      <c r="H45" s="191">
        <v>0</v>
      </c>
      <c r="I45" s="191">
        <v>0</v>
      </c>
      <c r="J45" s="191">
        <v>0</v>
      </c>
      <c r="K45" s="191">
        <v>0</v>
      </c>
      <c r="L45" s="191">
        <v>0</v>
      </c>
      <c r="M45" s="191">
        <v>0</v>
      </c>
      <c r="N45" s="191">
        <v>0</v>
      </c>
      <c r="O45" s="191">
        <v>0</v>
      </c>
      <c r="P45" s="191">
        <v>0</v>
      </c>
      <c r="Q45" s="191">
        <v>0</v>
      </c>
      <c r="R45" s="191">
        <v>0</v>
      </c>
      <c r="S45" s="191">
        <v>0</v>
      </c>
      <c r="T45" s="191">
        <v>0</v>
      </c>
      <c r="U45" s="191">
        <v>0</v>
      </c>
      <c r="V45" s="191">
        <v>0</v>
      </c>
      <c r="W45" s="191">
        <v>0</v>
      </c>
      <c r="X45" s="191">
        <v>0</v>
      </c>
      <c r="Y45" s="191">
        <v>0</v>
      </c>
      <c r="Z45" s="191">
        <v>0</v>
      </c>
      <c r="AA45" s="191">
        <v>0</v>
      </c>
      <c r="AB45" s="191">
        <v>0</v>
      </c>
      <c r="AC45" s="191">
        <v>0</v>
      </c>
      <c r="AD45" s="191">
        <v>0</v>
      </c>
      <c r="AE45" s="191">
        <v>0</v>
      </c>
      <c r="AF45" s="191">
        <v>0</v>
      </c>
      <c r="AG45" s="191">
        <v>0</v>
      </c>
      <c r="AH45" s="191">
        <v>104.00428193782696</v>
      </c>
      <c r="AI45" s="191">
        <v>88.987550413703275</v>
      </c>
      <c r="AJ45" s="191">
        <v>74.726036916958506</v>
      </c>
      <c r="AK45" s="191">
        <v>67.605245304346411</v>
      </c>
      <c r="AL45" s="191">
        <v>62.965107410598137</v>
      </c>
      <c r="AM45" s="191">
        <v>63.861982231649293</v>
      </c>
      <c r="AN45" s="191">
        <v>63.88311204551826</v>
      </c>
      <c r="AO45" s="191">
        <v>57.217894961231572</v>
      </c>
      <c r="AP45" s="191">
        <v>45.28120823311334</v>
      </c>
      <c r="AQ45" s="191">
        <v>1.3264974933448557</v>
      </c>
      <c r="AR45" s="191">
        <v>0</v>
      </c>
      <c r="AS45" s="191">
        <v>0</v>
      </c>
      <c r="AT45" s="191">
        <v>0</v>
      </c>
      <c r="AU45" s="191">
        <v>0</v>
      </c>
      <c r="AV45" s="191">
        <v>0</v>
      </c>
      <c r="AW45" s="191">
        <v>0</v>
      </c>
      <c r="AX45" s="191">
        <v>0</v>
      </c>
      <c r="AY45" s="191">
        <v>0</v>
      </c>
      <c r="AZ45" s="191">
        <v>0</v>
      </c>
      <c r="BA45" s="191">
        <v>0</v>
      </c>
      <c r="BB45" s="191">
        <v>0</v>
      </c>
      <c r="BC45" s="191">
        <v>0</v>
      </c>
      <c r="BD45" s="191">
        <v>0</v>
      </c>
      <c r="BE45" s="191">
        <v>0</v>
      </c>
      <c r="BF45" s="191">
        <v>0</v>
      </c>
      <c r="BG45" s="191">
        <v>0</v>
      </c>
      <c r="BH45" s="191">
        <v>0</v>
      </c>
      <c r="BI45" s="191">
        <v>0</v>
      </c>
      <c r="BJ45" s="191">
        <v>0</v>
      </c>
      <c r="BK45" s="191">
        <v>0</v>
      </c>
      <c r="BL45" s="191">
        <v>0</v>
      </c>
      <c r="BM45" s="191">
        <v>0</v>
      </c>
      <c r="BN45" s="191">
        <v>0</v>
      </c>
      <c r="BO45" s="191">
        <v>0</v>
      </c>
      <c r="BP45" s="191">
        <v>0</v>
      </c>
      <c r="BQ45" s="191">
        <v>0</v>
      </c>
      <c r="BR45" s="191">
        <v>0</v>
      </c>
      <c r="BS45" s="191">
        <v>0</v>
      </c>
      <c r="BT45" s="191">
        <v>0</v>
      </c>
      <c r="BU45" s="191">
        <v>0</v>
      </c>
      <c r="BV45" s="191">
        <v>0</v>
      </c>
      <c r="BW45" s="191">
        <v>0</v>
      </c>
      <c r="BX45" s="191">
        <v>0</v>
      </c>
      <c r="BY45" s="191">
        <v>0</v>
      </c>
      <c r="BZ45" s="191">
        <v>0</v>
      </c>
      <c r="CA45" s="191">
        <v>0</v>
      </c>
      <c r="CB45" s="191">
        <v>0</v>
      </c>
      <c r="CC45" s="191">
        <v>0</v>
      </c>
      <c r="CD45" s="191">
        <v>0</v>
      </c>
      <c r="CE45" s="191">
        <v>0</v>
      </c>
      <c r="CF45" s="191">
        <v>0</v>
      </c>
      <c r="CG45" s="191">
        <v>0</v>
      </c>
      <c r="CH45" s="192">
        <v>0</v>
      </c>
    </row>
    <row r="46" spans="1:86" x14ac:dyDescent="0.25">
      <c r="A46" s="193"/>
      <c r="B46" s="51" t="s">
        <v>414</v>
      </c>
      <c r="C46" s="190" t="s">
        <v>377</v>
      </c>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191"/>
      <c r="AU46" s="191"/>
      <c r="AV46" s="191"/>
      <c r="AW46" s="191"/>
      <c r="AX46" s="191"/>
      <c r="AY46" s="191"/>
      <c r="AZ46" s="191"/>
      <c r="BA46" s="191"/>
      <c r="BB46" s="191"/>
      <c r="BC46" s="191"/>
      <c r="BD46" s="191"/>
      <c r="BE46" s="191"/>
      <c r="BF46" s="191"/>
      <c r="BG46" s="191"/>
      <c r="BH46" s="191"/>
      <c r="BI46" s="191"/>
      <c r="BJ46" s="191"/>
      <c r="BK46" s="191"/>
      <c r="BL46" s="191">
        <v>8.6817187008750345</v>
      </c>
      <c r="BM46" s="191">
        <v>10.950193839478326</v>
      </c>
      <c r="BN46" s="191">
        <v>14.142629688353789</v>
      </c>
      <c r="BO46" s="191">
        <v>14.243962676238091</v>
      </c>
      <c r="BP46" s="191">
        <v>13.845510936349971</v>
      </c>
      <c r="BQ46" s="191">
        <v>13.288380245065783</v>
      </c>
      <c r="BR46" s="191">
        <v>53.357902149264866</v>
      </c>
      <c r="BS46" s="191">
        <v>61.831576518432428</v>
      </c>
      <c r="BT46" s="191">
        <v>57.136745784486358</v>
      </c>
      <c r="BU46" s="191">
        <v>66.466576494184849</v>
      </c>
      <c r="BV46" s="191">
        <v>54.833272963861752</v>
      </c>
      <c r="BW46" s="191">
        <v>57.138107441796549</v>
      </c>
      <c r="BX46" s="191">
        <v>51.827510429617185</v>
      </c>
      <c r="BY46" s="191">
        <v>51.76518184772511</v>
      </c>
      <c r="BZ46" s="191">
        <v>48.815736358108126</v>
      </c>
      <c r="CA46" s="191">
        <v>46.995739119187547</v>
      </c>
      <c r="CB46" s="191">
        <v>51.312609389929783</v>
      </c>
      <c r="CC46" s="191">
        <v>48.982494294100754</v>
      </c>
      <c r="CD46" s="191">
        <v>46.105338060484513</v>
      </c>
      <c r="CE46" s="191">
        <v>45.012695867728269</v>
      </c>
      <c r="CF46" s="191">
        <v>43.936398364628886</v>
      </c>
      <c r="CG46" s="191">
        <v>42.86608670860101</v>
      </c>
      <c r="CH46" s="192">
        <v>41.743160524329973</v>
      </c>
    </row>
    <row r="47" spans="1:86" x14ac:dyDescent="0.25">
      <c r="A47" s="193"/>
      <c r="B47" s="51" t="s">
        <v>415</v>
      </c>
      <c r="C47" s="190" t="s">
        <v>377</v>
      </c>
      <c r="D47" s="191">
        <v>0</v>
      </c>
      <c r="E47" s="191">
        <v>0</v>
      </c>
      <c r="F47" s="191">
        <v>0</v>
      </c>
      <c r="G47" s="191">
        <v>0</v>
      </c>
      <c r="H47" s="191">
        <v>0</v>
      </c>
      <c r="I47" s="191">
        <v>0</v>
      </c>
      <c r="J47" s="191">
        <v>0</v>
      </c>
      <c r="K47" s="191">
        <v>0</v>
      </c>
      <c r="L47" s="191">
        <v>0</v>
      </c>
      <c r="M47" s="191">
        <v>0</v>
      </c>
      <c r="N47" s="191">
        <v>0</v>
      </c>
      <c r="O47" s="191">
        <v>0</v>
      </c>
      <c r="P47" s="191">
        <v>0</v>
      </c>
      <c r="Q47" s="191">
        <v>0</v>
      </c>
      <c r="R47" s="191">
        <v>0</v>
      </c>
      <c r="S47" s="191">
        <v>0</v>
      </c>
      <c r="T47" s="191">
        <v>0</v>
      </c>
      <c r="U47" s="191">
        <v>0</v>
      </c>
      <c r="V47" s="191">
        <v>0</v>
      </c>
      <c r="W47" s="191">
        <v>0</v>
      </c>
      <c r="X47" s="191">
        <v>0</v>
      </c>
      <c r="Y47" s="191">
        <v>0</v>
      </c>
      <c r="Z47" s="191">
        <v>0</v>
      </c>
      <c r="AA47" s="191">
        <v>0</v>
      </c>
      <c r="AB47" s="191">
        <v>0</v>
      </c>
      <c r="AC47" s="191">
        <v>0</v>
      </c>
      <c r="AD47" s="191">
        <v>0</v>
      </c>
      <c r="AE47" s="191">
        <v>1.8747358281762896</v>
      </c>
      <c r="AF47" s="191">
        <v>67.453381701640609</v>
      </c>
      <c r="AG47" s="191">
        <v>143.19562723280075</v>
      </c>
      <c r="AH47" s="191">
        <v>305.51257819236673</v>
      </c>
      <c r="AI47" s="191">
        <v>439.37603016765991</v>
      </c>
      <c r="AJ47" s="191">
        <v>583.7971634137383</v>
      </c>
      <c r="AK47" s="191">
        <v>730.98171485324553</v>
      </c>
      <c r="AL47" s="191">
        <v>928.73533430632256</v>
      </c>
      <c r="AM47" s="191">
        <v>1142.0025057894932</v>
      </c>
      <c r="AN47" s="191">
        <v>1263.465993789139</v>
      </c>
      <c r="AO47" s="191">
        <v>1420.3500984493955</v>
      </c>
      <c r="AP47" s="191">
        <v>1662.4672165585898</v>
      </c>
      <c r="AQ47" s="191">
        <v>1822.3202499471347</v>
      </c>
      <c r="AR47" s="191">
        <v>1932.5491650642352</v>
      </c>
      <c r="AS47" s="191">
        <v>2037.2779435358459</v>
      </c>
      <c r="AT47" s="191">
        <v>2157.4562460074453</v>
      </c>
      <c r="AU47" s="191">
        <v>2446.6077937430191</v>
      </c>
      <c r="AV47" s="191">
        <v>153.17139036301865</v>
      </c>
      <c r="AW47" s="191">
        <v>0</v>
      </c>
      <c r="AX47" s="191">
        <v>0</v>
      </c>
      <c r="AY47" s="191">
        <v>0</v>
      </c>
      <c r="AZ47" s="191">
        <v>0</v>
      </c>
      <c r="BA47" s="191">
        <v>0</v>
      </c>
      <c r="BB47" s="191">
        <v>0</v>
      </c>
      <c r="BC47" s="191">
        <v>0</v>
      </c>
      <c r="BD47" s="191">
        <v>0</v>
      </c>
      <c r="BE47" s="191">
        <v>0</v>
      </c>
      <c r="BF47" s="191">
        <v>0</v>
      </c>
      <c r="BG47" s="191">
        <v>0</v>
      </c>
      <c r="BH47" s="191">
        <v>0</v>
      </c>
      <c r="BI47" s="191">
        <v>0</v>
      </c>
      <c r="BJ47" s="191">
        <v>0</v>
      </c>
      <c r="BK47" s="191">
        <v>0</v>
      </c>
      <c r="BL47" s="191">
        <v>0</v>
      </c>
      <c r="BM47" s="191">
        <v>0</v>
      </c>
      <c r="BN47" s="191">
        <v>0</v>
      </c>
      <c r="BO47" s="191">
        <v>0</v>
      </c>
      <c r="BP47" s="191">
        <v>0</v>
      </c>
      <c r="BQ47" s="191">
        <v>0</v>
      </c>
      <c r="BR47" s="191">
        <v>0</v>
      </c>
      <c r="BS47" s="191">
        <v>0</v>
      </c>
      <c r="BT47" s="191">
        <v>0</v>
      </c>
      <c r="BU47" s="191">
        <v>0</v>
      </c>
      <c r="BV47" s="191">
        <v>0</v>
      </c>
      <c r="BW47" s="191">
        <v>0</v>
      </c>
      <c r="BX47" s="191">
        <v>0</v>
      </c>
      <c r="BY47" s="191">
        <v>0</v>
      </c>
      <c r="BZ47" s="191">
        <v>0</v>
      </c>
      <c r="CA47" s="191">
        <v>0</v>
      </c>
      <c r="CB47" s="191">
        <v>0</v>
      </c>
      <c r="CC47" s="191">
        <v>0</v>
      </c>
      <c r="CD47" s="191">
        <v>0</v>
      </c>
      <c r="CE47" s="191">
        <v>0</v>
      </c>
      <c r="CF47" s="191">
        <v>0</v>
      </c>
      <c r="CG47" s="191">
        <v>0</v>
      </c>
      <c r="CH47" s="192">
        <v>0</v>
      </c>
    </row>
    <row r="48" spans="1:86" x14ac:dyDescent="0.25">
      <c r="A48" s="193"/>
      <c r="B48" s="51" t="s">
        <v>416</v>
      </c>
      <c r="C48" s="190" t="s">
        <v>377</v>
      </c>
      <c r="D48" s="191">
        <v>0</v>
      </c>
      <c r="E48" s="191">
        <v>0</v>
      </c>
      <c r="F48" s="191">
        <v>0</v>
      </c>
      <c r="G48" s="191">
        <v>0</v>
      </c>
      <c r="H48" s="191">
        <v>0</v>
      </c>
      <c r="I48" s="191">
        <v>0</v>
      </c>
      <c r="J48" s="191">
        <v>0</v>
      </c>
      <c r="K48" s="191">
        <v>0</v>
      </c>
      <c r="L48" s="191">
        <v>0</v>
      </c>
      <c r="M48" s="191">
        <v>0</v>
      </c>
      <c r="N48" s="191">
        <v>0</v>
      </c>
      <c r="O48" s="191">
        <v>0</v>
      </c>
      <c r="P48" s="191">
        <v>0</v>
      </c>
      <c r="Q48" s="191">
        <v>0</v>
      </c>
      <c r="R48" s="191">
        <v>0</v>
      </c>
      <c r="S48" s="191">
        <v>0</v>
      </c>
      <c r="T48" s="191">
        <v>0</v>
      </c>
      <c r="U48" s="191">
        <v>0</v>
      </c>
      <c r="V48" s="191">
        <v>0</v>
      </c>
      <c r="W48" s="191">
        <v>0</v>
      </c>
      <c r="X48" s="191">
        <v>0</v>
      </c>
      <c r="Y48" s="191">
        <v>0</v>
      </c>
      <c r="Z48" s="191">
        <v>0</v>
      </c>
      <c r="AA48" s="191">
        <v>0</v>
      </c>
      <c r="AB48" s="191">
        <v>0</v>
      </c>
      <c r="AC48" s="191">
        <v>0</v>
      </c>
      <c r="AD48" s="191">
        <v>0</v>
      </c>
      <c r="AE48" s="191">
        <v>0</v>
      </c>
      <c r="AF48" s="191">
        <v>0</v>
      </c>
      <c r="AG48" s="191">
        <v>0</v>
      </c>
      <c r="AH48" s="191">
        <v>0</v>
      </c>
      <c r="AI48" s="191">
        <v>0</v>
      </c>
      <c r="AJ48" s="191">
        <v>0</v>
      </c>
      <c r="AK48" s="191">
        <v>0</v>
      </c>
      <c r="AL48" s="191">
        <v>0</v>
      </c>
      <c r="AM48" s="191">
        <v>0</v>
      </c>
      <c r="AN48" s="191">
        <v>0</v>
      </c>
      <c r="AO48" s="191">
        <v>0</v>
      </c>
      <c r="AP48" s="191">
        <v>0</v>
      </c>
      <c r="AQ48" s="191">
        <v>0</v>
      </c>
      <c r="AR48" s="191">
        <v>0</v>
      </c>
      <c r="AS48" s="191">
        <v>0</v>
      </c>
      <c r="AT48" s="191">
        <v>0</v>
      </c>
      <c r="AU48" s="191">
        <v>0</v>
      </c>
      <c r="AV48" s="191">
        <v>0</v>
      </c>
      <c r="AW48" s="191">
        <v>0</v>
      </c>
      <c r="AX48" s="191">
        <v>0</v>
      </c>
      <c r="AY48" s="191">
        <v>0</v>
      </c>
      <c r="AZ48" s="191">
        <v>0</v>
      </c>
      <c r="BA48" s="191">
        <v>0</v>
      </c>
      <c r="BB48" s="191">
        <v>0</v>
      </c>
      <c r="BC48" s="191">
        <v>1.1078858823839137</v>
      </c>
      <c r="BD48" s="191">
        <v>82.795040480704785</v>
      </c>
      <c r="BE48" s="191">
        <v>155.68672070738376</v>
      </c>
      <c r="BF48" s="191">
        <v>335.10803451031302</v>
      </c>
      <c r="BG48" s="191">
        <v>253.02967868115718</v>
      </c>
      <c r="BH48" s="191">
        <v>153.92160013584962</v>
      </c>
      <c r="BI48" s="191">
        <v>123.12893291378583</v>
      </c>
      <c r="BJ48" s="191">
        <v>143.97243521044729</v>
      </c>
      <c r="BK48" s="191">
        <v>179.70523439689592</v>
      </c>
      <c r="BL48" s="191">
        <v>176.8094231677066</v>
      </c>
      <c r="BM48" s="191">
        <v>179.01513593472492</v>
      </c>
      <c r="BN48" s="191">
        <v>211.24727829862661</v>
      </c>
      <c r="BO48" s="191">
        <v>70.400946674196803</v>
      </c>
      <c r="BP48" s="191">
        <v>2.0509805512798649</v>
      </c>
      <c r="BQ48" s="191">
        <v>1.2533176442688834</v>
      </c>
      <c r="BR48" s="191">
        <v>0.58628758725305208</v>
      </c>
      <c r="BS48" s="191">
        <v>0.13211418359569768</v>
      </c>
      <c r="BT48" s="191">
        <v>3.8751708948786955E-2</v>
      </c>
      <c r="BU48" s="191">
        <v>4.4221159038203645E-2</v>
      </c>
      <c r="BV48" s="191">
        <v>0</v>
      </c>
      <c r="BW48" s="191">
        <v>0</v>
      </c>
      <c r="BX48" s="191">
        <v>0</v>
      </c>
      <c r="BY48" s="191">
        <v>0</v>
      </c>
      <c r="BZ48" s="191">
        <v>0</v>
      </c>
      <c r="CA48" s="191">
        <v>0</v>
      </c>
      <c r="CB48" s="191">
        <v>0</v>
      </c>
      <c r="CC48" s="191">
        <v>0</v>
      </c>
      <c r="CD48" s="191">
        <v>0</v>
      </c>
      <c r="CE48" s="191">
        <v>0</v>
      </c>
      <c r="CF48" s="191">
        <v>0</v>
      </c>
      <c r="CG48" s="191">
        <v>0</v>
      </c>
      <c r="CH48" s="192">
        <v>0</v>
      </c>
    </row>
    <row r="49" spans="1:86" ht="27" customHeight="1" x14ac:dyDescent="0.25">
      <c r="A49" s="193"/>
      <c r="B49" s="51" t="s">
        <v>417</v>
      </c>
      <c r="C49" s="190" t="s">
        <v>377</v>
      </c>
      <c r="D49" s="191">
        <v>0</v>
      </c>
      <c r="E49" s="191">
        <v>0</v>
      </c>
      <c r="F49" s="191">
        <v>0</v>
      </c>
      <c r="G49" s="191">
        <v>0</v>
      </c>
      <c r="H49" s="191">
        <v>0</v>
      </c>
      <c r="I49" s="191">
        <v>0</v>
      </c>
      <c r="J49" s="191">
        <v>0</v>
      </c>
      <c r="K49" s="191">
        <v>0</v>
      </c>
      <c r="L49" s="191">
        <v>0</v>
      </c>
      <c r="M49" s="191">
        <v>0</v>
      </c>
      <c r="N49" s="191">
        <v>0</v>
      </c>
      <c r="O49" s="191">
        <v>0</v>
      </c>
      <c r="P49" s="191">
        <v>0</v>
      </c>
      <c r="Q49" s="191">
        <v>0</v>
      </c>
      <c r="R49" s="191">
        <v>0</v>
      </c>
      <c r="S49" s="191">
        <v>0</v>
      </c>
      <c r="T49" s="191">
        <v>0</v>
      </c>
      <c r="U49" s="191">
        <v>0</v>
      </c>
      <c r="V49" s="191">
        <v>0</v>
      </c>
      <c r="W49" s="191">
        <v>0</v>
      </c>
      <c r="X49" s="191">
        <v>0</v>
      </c>
      <c r="Y49" s="191">
        <v>0</v>
      </c>
      <c r="Z49" s="191">
        <v>0</v>
      </c>
      <c r="AA49" s="191">
        <v>0</v>
      </c>
      <c r="AB49" s="191">
        <v>0</v>
      </c>
      <c r="AC49" s="191">
        <v>0</v>
      </c>
      <c r="AD49" s="191">
        <v>0</v>
      </c>
      <c r="AE49" s="191">
        <v>0</v>
      </c>
      <c r="AF49" s="191">
        <v>0</v>
      </c>
      <c r="AG49" s="191">
        <v>0</v>
      </c>
      <c r="AH49" s="191">
        <v>0</v>
      </c>
      <c r="AI49" s="191">
        <v>0</v>
      </c>
      <c r="AJ49" s="191">
        <v>0</v>
      </c>
      <c r="AK49" s="191">
        <v>0</v>
      </c>
      <c r="AL49" s="191">
        <v>0</v>
      </c>
      <c r="AM49" s="191">
        <v>0</v>
      </c>
      <c r="AN49" s="191">
        <v>0</v>
      </c>
      <c r="AO49" s="191">
        <v>0</v>
      </c>
      <c r="AP49" s="191">
        <v>0</v>
      </c>
      <c r="AQ49" s="191">
        <v>0</v>
      </c>
      <c r="AR49" s="191">
        <v>0</v>
      </c>
      <c r="AS49" s="191">
        <v>0</v>
      </c>
      <c r="AT49" s="191">
        <v>0</v>
      </c>
      <c r="AU49" s="191">
        <v>0</v>
      </c>
      <c r="AV49" s="191">
        <v>0</v>
      </c>
      <c r="AW49" s="191">
        <v>0</v>
      </c>
      <c r="AX49" s="191">
        <v>0</v>
      </c>
      <c r="AY49" s="191">
        <v>0</v>
      </c>
      <c r="AZ49" s="191">
        <v>0</v>
      </c>
      <c r="BA49" s="191">
        <v>0</v>
      </c>
      <c r="BB49" s="191">
        <v>0</v>
      </c>
      <c r="BC49" s="191">
        <v>0</v>
      </c>
      <c r="BD49" s="191">
        <v>0</v>
      </c>
      <c r="BE49" s="191">
        <v>0</v>
      </c>
      <c r="BF49" s="191">
        <v>0</v>
      </c>
      <c r="BG49" s="191">
        <v>0</v>
      </c>
      <c r="BH49" s="191">
        <v>0</v>
      </c>
      <c r="BI49" s="191">
        <v>0</v>
      </c>
      <c r="BJ49" s="191">
        <v>0</v>
      </c>
      <c r="BK49" s="191">
        <v>0</v>
      </c>
      <c r="BL49" s="191">
        <v>0</v>
      </c>
      <c r="BM49" s="191">
        <v>0</v>
      </c>
      <c r="BN49" s="191">
        <v>0</v>
      </c>
      <c r="BO49" s="191">
        <v>7.64502716817299</v>
      </c>
      <c r="BP49" s="191">
        <v>26.905641135711846</v>
      </c>
      <c r="BQ49" s="191">
        <v>47.279823511511893</v>
      </c>
      <c r="BR49" s="191">
        <v>44.251549415760763</v>
      </c>
      <c r="BS49" s="191">
        <v>31.281316785867858</v>
      </c>
      <c r="BT49" s="191">
        <v>28.143958398785593</v>
      </c>
      <c r="BU49" s="191">
        <v>19.536711238051204</v>
      </c>
      <c r="BV49" s="191">
        <v>16.992833742089928</v>
      </c>
      <c r="BW49" s="191">
        <v>18.049926767916414</v>
      </c>
      <c r="BX49" s="191">
        <v>13.895996557824553</v>
      </c>
      <c r="BY49" s="191">
        <v>22.311937026521335</v>
      </c>
      <c r="BZ49" s="191">
        <v>6.002415466504627</v>
      </c>
      <c r="CA49" s="191">
        <v>1.8189477335445473E-2</v>
      </c>
      <c r="CB49" s="191">
        <v>0</v>
      </c>
      <c r="CC49" s="191">
        <v>0</v>
      </c>
      <c r="CD49" s="191">
        <v>0</v>
      </c>
      <c r="CE49" s="191">
        <v>0</v>
      </c>
      <c r="CF49" s="191">
        <v>0</v>
      </c>
      <c r="CG49" s="191">
        <v>0</v>
      </c>
      <c r="CH49" s="192">
        <v>0</v>
      </c>
    </row>
    <row r="50" spans="1:86" x14ac:dyDescent="0.25">
      <c r="A50" s="193"/>
      <c r="B50" s="51" t="s">
        <v>418</v>
      </c>
      <c r="C50" s="190" t="s">
        <v>377</v>
      </c>
      <c r="D50" s="191">
        <v>0</v>
      </c>
      <c r="E50" s="191">
        <v>0</v>
      </c>
      <c r="F50" s="191">
        <v>0</v>
      </c>
      <c r="G50" s="191">
        <v>0</v>
      </c>
      <c r="H50" s="191">
        <v>0</v>
      </c>
      <c r="I50" s="191">
        <v>0</v>
      </c>
      <c r="J50" s="191">
        <v>0</v>
      </c>
      <c r="K50" s="191">
        <v>0</v>
      </c>
      <c r="L50" s="191">
        <v>0</v>
      </c>
      <c r="M50" s="191">
        <v>0</v>
      </c>
      <c r="N50" s="191">
        <v>0</v>
      </c>
      <c r="O50" s="191">
        <v>0</v>
      </c>
      <c r="P50" s="191">
        <v>0</v>
      </c>
      <c r="Q50" s="191">
        <v>0</v>
      </c>
      <c r="R50" s="191">
        <v>0</v>
      </c>
      <c r="S50" s="191">
        <v>0</v>
      </c>
      <c r="T50" s="191">
        <v>0</v>
      </c>
      <c r="U50" s="191">
        <v>0</v>
      </c>
      <c r="V50" s="191">
        <v>0</v>
      </c>
      <c r="W50" s="191">
        <v>0</v>
      </c>
      <c r="X50" s="191">
        <v>0</v>
      </c>
      <c r="Y50" s="191">
        <v>0</v>
      </c>
      <c r="Z50" s="191">
        <v>0</v>
      </c>
      <c r="AA50" s="191">
        <v>0</v>
      </c>
      <c r="AB50" s="191">
        <v>0</v>
      </c>
      <c r="AC50" s="191">
        <v>0</v>
      </c>
      <c r="AD50" s="191">
        <v>0</v>
      </c>
      <c r="AE50" s="191">
        <v>0</v>
      </c>
      <c r="AF50" s="191">
        <v>146.42319442551255</v>
      </c>
      <c r="AG50" s="191">
        <v>43.392614312969918</v>
      </c>
      <c r="AH50" s="191">
        <v>143.00588766451207</v>
      </c>
      <c r="AI50" s="191">
        <v>239.15404173682757</v>
      </c>
      <c r="AJ50" s="191">
        <v>284.89301574590428</v>
      </c>
      <c r="AK50" s="191">
        <v>321.12491519564543</v>
      </c>
      <c r="AL50" s="191">
        <v>358.11404839777691</v>
      </c>
      <c r="AM50" s="191">
        <v>401.95482934038085</v>
      </c>
      <c r="AN50" s="191">
        <v>425.88741363678844</v>
      </c>
      <c r="AO50" s="191">
        <v>451.01164263559008</v>
      </c>
      <c r="AP50" s="191">
        <v>478.68705846434102</v>
      </c>
      <c r="AQ50" s="191">
        <v>497.26234259160049</v>
      </c>
      <c r="AR50" s="191">
        <v>512.6346063865642</v>
      </c>
      <c r="AS50" s="191">
        <v>528.08854557242307</v>
      </c>
      <c r="AT50" s="191">
        <v>559.0136506038076</v>
      </c>
      <c r="AU50" s="191">
        <v>572.84750436299771</v>
      </c>
      <c r="AV50" s="191">
        <v>0</v>
      </c>
      <c r="AW50" s="191">
        <v>0</v>
      </c>
      <c r="AX50" s="191">
        <v>0</v>
      </c>
      <c r="AY50" s="191">
        <v>0</v>
      </c>
      <c r="AZ50" s="191">
        <v>0</v>
      </c>
      <c r="BA50" s="191">
        <v>0</v>
      </c>
      <c r="BB50" s="191">
        <v>0</v>
      </c>
      <c r="BC50" s="191">
        <v>0</v>
      </c>
      <c r="BD50" s="191">
        <v>0</v>
      </c>
      <c r="BE50" s="191">
        <v>0</v>
      </c>
      <c r="BF50" s="191">
        <v>0</v>
      </c>
      <c r="BG50" s="191">
        <v>0</v>
      </c>
      <c r="BH50" s="191">
        <v>0</v>
      </c>
      <c r="BI50" s="191">
        <v>0</v>
      </c>
      <c r="BJ50" s="191">
        <v>0</v>
      </c>
      <c r="BK50" s="191">
        <v>0</v>
      </c>
      <c r="BL50" s="191">
        <v>0</v>
      </c>
      <c r="BM50" s="191">
        <v>0</v>
      </c>
      <c r="BN50" s="191">
        <v>0</v>
      </c>
      <c r="BO50" s="191">
        <v>0</v>
      </c>
      <c r="BP50" s="191">
        <v>0</v>
      </c>
      <c r="BQ50" s="191">
        <v>0</v>
      </c>
      <c r="BR50" s="191">
        <v>0</v>
      </c>
      <c r="BS50" s="191">
        <v>0</v>
      </c>
      <c r="BT50" s="191">
        <v>0</v>
      </c>
      <c r="BU50" s="191">
        <v>0</v>
      </c>
      <c r="BV50" s="191">
        <v>0</v>
      </c>
      <c r="BW50" s="191">
        <v>0</v>
      </c>
      <c r="BX50" s="191">
        <v>0</v>
      </c>
      <c r="BY50" s="191">
        <v>0</v>
      </c>
      <c r="BZ50" s="191">
        <v>0</v>
      </c>
      <c r="CA50" s="191">
        <v>0</v>
      </c>
      <c r="CB50" s="191">
        <v>0</v>
      </c>
      <c r="CC50" s="191">
        <v>0</v>
      </c>
      <c r="CD50" s="191">
        <v>0</v>
      </c>
      <c r="CE50" s="191">
        <v>0</v>
      </c>
      <c r="CF50" s="191">
        <v>0</v>
      </c>
      <c r="CG50" s="191">
        <v>0</v>
      </c>
      <c r="CH50" s="192">
        <v>0</v>
      </c>
    </row>
    <row r="51" spans="1:86" x14ac:dyDescent="0.25">
      <c r="A51" s="193"/>
      <c r="B51" s="51" t="s">
        <v>419</v>
      </c>
      <c r="C51" s="190" t="s">
        <v>377</v>
      </c>
      <c r="D51" s="191">
        <v>0</v>
      </c>
      <c r="E51" s="191">
        <v>0</v>
      </c>
      <c r="F51" s="191">
        <v>0</v>
      </c>
      <c r="G51" s="191">
        <v>0</v>
      </c>
      <c r="H51" s="191">
        <v>0</v>
      </c>
      <c r="I51" s="191">
        <v>0</v>
      </c>
      <c r="J51" s="191">
        <v>0</v>
      </c>
      <c r="K51" s="191">
        <v>0</v>
      </c>
      <c r="L51" s="191">
        <v>0</v>
      </c>
      <c r="M51" s="191">
        <v>0</v>
      </c>
      <c r="N51" s="191">
        <v>0</v>
      </c>
      <c r="O51" s="191">
        <v>0</v>
      </c>
      <c r="P51" s="191">
        <v>0</v>
      </c>
      <c r="Q51" s="191">
        <v>0</v>
      </c>
      <c r="R51" s="191">
        <v>0</v>
      </c>
      <c r="S51" s="191">
        <v>0</v>
      </c>
      <c r="T51" s="191">
        <v>0</v>
      </c>
      <c r="U51" s="191">
        <v>0</v>
      </c>
      <c r="V51" s="191">
        <v>0</v>
      </c>
      <c r="W51" s="191">
        <v>0</v>
      </c>
      <c r="X51" s="191">
        <v>0</v>
      </c>
      <c r="Y51" s="191">
        <v>0</v>
      </c>
      <c r="Z51" s="191">
        <v>0</v>
      </c>
      <c r="AA51" s="191">
        <v>0</v>
      </c>
      <c r="AB51" s="191">
        <v>0</v>
      </c>
      <c r="AC51" s="191">
        <v>0</v>
      </c>
      <c r="AD51" s="191">
        <v>0</v>
      </c>
      <c r="AE51" s="191">
        <v>0</v>
      </c>
      <c r="AF51" s="191">
        <v>0</v>
      </c>
      <c r="AG51" s="191">
        <v>0</v>
      </c>
      <c r="AH51" s="191">
        <v>0</v>
      </c>
      <c r="AI51" s="191">
        <v>0</v>
      </c>
      <c r="AJ51" s="191">
        <v>0</v>
      </c>
      <c r="AK51" s="191">
        <v>0</v>
      </c>
      <c r="AL51" s="191">
        <v>0</v>
      </c>
      <c r="AM51" s="191">
        <v>0</v>
      </c>
      <c r="AN51" s="191">
        <v>0</v>
      </c>
      <c r="AO51" s="191">
        <v>0</v>
      </c>
      <c r="AP51" s="191">
        <v>0</v>
      </c>
      <c r="AQ51" s="191">
        <v>0</v>
      </c>
      <c r="AR51" s="191">
        <v>0</v>
      </c>
      <c r="AS51" s="191">
        <v>0</v>
      </c>
      <c r="AT51" s="191">
        <v>0</v>
      </c>
      <c r="AU51" s="191">
        <v>0</v>
      </c>
      <c r="AV51" s="191">
        <v>0</v>
      </c>
      <c r="AW51" s="191">
        <v>0</v>
      </c>
      <c r="AX51" s="191">
        <v>0</v>
      </c>
      <c r="AY51" s="191">
        <v>0</v>
      </c>
      <c r="AZ51" s="191">
        <v>0</v>
      </c>
      <c r="BA51" s="191">
        <v>0</v>
      </c>
      <c r="BB51" s="191">
        <v>0</v>
      </c>
      <c r="BC51" s="191">
        <v>0</v>
      </c>
      <c r="BD51" s="191">
        <v>0</v>
      </c>
      <c r="BE51" s="191">
        <v>0</v>
      </c>
      <c r="BF51" s="191">
        <v>0</v>
      </c>
      <c r="BG51" s="191">
        <v>0</v>
      </c>
      <c r="BH51" s="191">
        <v>0</v>
      </c>
      <c r="BI51" s="191">
        <v>1506.851268293497</v>
      </c>
      <c r="BJ51" s="191">
        <v>0</v>
      </c>
      <c r="BK51" s="191">
        <v>0</v>
      </c>
      <c r="BL51" s="191">
        <v>0</v>
      </c>
      <c r="BM51" s="191">
        <v>0</v>
      </c>
      <c r="BN51" s="191">
        <v>0</v>
      </c>
      <c r="BO51" s="191">
        <v>0</v>
      </c>
      <c r="BP51" s="191">
        <v>0</v>
      </c>
      <c r="BQ51" s="191">
        <v>0</v>
      </c>
      <c r="BR51" s="191">
        <v>0</v>
      </c>
      <c r="BS51" s="191">
        <v>0</v>
      </c>
      <c r="BT51" s="191">
        <v>0</v>
      </c>
      <c r="BU51" s="191">
        <v>0</v>
      </c>
      <c r="BV51" s="191">
        <v>0</v>
      </c>
      <c r="BW51" s="191">
        <v>0</v>
      </c>
      <c r="BX51" s="191">
        <v>0</v>
      </c>
      <c r="BY51" s="191">
        <v>0</v>
      </c>
      <c r="BZ51" s="191">
        <v>0</v>
      </c>
      <c r="CA51" s="191">
        <v>0</v>
      </c>
      <c r="CB51" s="191">
        <v>0</v>
      </c>
      <c r="CC51" s="191">
        <v>0</v>
      </c>
      <c r="CD51" s="191">
        <v>0</v>
      </c>
      <c r="CE51" s="191">
        <v>0</v>
      </c>
      <c r="CF51" s="191">
        <v>0</v>
      </c>
      <c r="CG51" s="191">
        <v>0</v>
      </c>
      <c r="CH51" s="192">
        <v>0</v>
      </c>
    </row>
    <row r="52" spans="1:86" x14ac:dyDescent="0.25">
      <c r="A52" s="193"/>
      <c r="B52" s="51" t="s">
        <v>420</v>
      </c>
      <c r="C52" s="190" t="s">
        <v>377</v>
      </c>
      <c r="D52" s="191">
        <v>0</v>
      </c>
      <c r="E52" s="191">
        <v>0</v>
      </c>
      <c r="F52" s="191">
        <v>0</v>
      </c>
      <c r="G52" s="191">
        <v>0</v>
      </c>
      <c r="H52" s="191">
        <v>0</v>
      </c>
      <c r="I52" s="191">
        <v>0</v>
      </c>
      <c r="J52" s="191">
        <v>0</v>
      </c>
      <c r="K52" s="191">
        <v>0</v>
      </c>
      <c r="L52" s="191">
        <v>0</v>
      </c>
      <c r="M52" s="191">
        <v>0</v>
      </c>
      <c r="N52" s="191">
        <v>0</v>
      </c>
      <c r="O52" s="191">
        <v>0</v>
      </c>
      <c r="P52" s="191">
        <v>0</v>
      </c>
      <c r="Q52" s="191">
        <v>0</v>
      </c>
      <c r="R52" s="191">
        <v>0</v>
      </c>
      <c r="S52" s="191">
        <v>0</v>
      </c>
      <c r="T52" s="191">
        <v>0</v>
      </c>
      <c r="U52" s="191">
        <v>0</v>
      </c>
      <c r="V52" s="191">
        <v>0</v>
      </c>
      <c r="W52" s="191">
        <v>0</v>
      </c>
      <c r="X52" s="191">
        <v>0</v>
      </c>
      <c r="Y52" s="191">
        <v>0</v>
      </c>
      <c r="Z52" s="191">
        <v>0</v>
      </c>
      <c r="AA52" s="191">
        <v>0</v>
      </c>
      <c r="AB52" s="191">
        <v>0</v>
      </c>
      <c r="AC52" s="191">
        <v>0</v>
      </c>
      <c r="AD52" s="191">
        <v>0</v>
      </c>
      <c r="AE52" s="191">
        <v>0</v>
      </c>
      <c r="AF52" s="191">
        <v>0</v>
      </c>
      <c r="AG52" s="191">
        <v>0</v>
      </c>
      <c r="AH52" s="191">
        <v>0</v>
      </c>
      <c r="AI52" s="191">
        <v>0</v>
      </c>
      <c r="AJ52" s="191">
        <v>0</v>
      </c>
      <c r="AK52" s="191">
        <v>0</v>
      </c>
      <c r="AL52" s="191">
        <v>0</v>
      </c>
      <c r="AM52" s="191">
        <v>0</v>
      </c>
      <c r="AN52" s="191">
        <v>0</v>
      </c>
      <c r="AO52" s="191">
        <v>0</v>
      </c>
      <c r="AP52" s="191">
        <v>0</v>
      </c>
      <c r="AQ52" s="191">
        <v>0</v>
      </c>
      <c r="AR52" s="191">
        <v>0</v>
      </c>
      <c r="AS52" s="191">
        <v>0</v>
      </c>
      <c r="AT52" s="191">
        <v>0</v>
      </c>
      <c r="AU52" s="191">
        <v>0</v>
      </c>
      <c r="AV52" s="191">
        <v>0</v>
      </c>
      <c r="AW52" s="191">
        <v>0</v>
      </c>
      <c r="AX52" s="191">
        <v>0</v>
      </c>
      <c r="AY52" s="191">
        <v>0</v>
      </c>
      <c r="AZ52" s="191">
        <v>0</v>
      </c>
      <c r="BA52" s="191">
        <v>0</v>
      </c>
      <c r="BB52" s="191">
        <v>0</v>
      </c>
      <c r="BC52" s="191">
        <v>0</v>
      </c>
      <c r="BD52" s="191">
        <v>0</v>
      </c>
      <c r="BE52" s="191">
        <v>0</v>
      </c>
      <c r="BF52" s="191">
        <v>0</v>
      </c>
      <c r="BG52" s="191">
        <v>0</v>
      </c>
      <c r="BH52" s="191">
        <v>903.75116714584408</v>
      </c>
      <c r="BI52" s="191">
        <v>435.82564872611772</v>
      </c>
      <c r="BJ52" s="191">
        <v>0</v>
      </c>
      <c r="BK52" s="191">
        <v>0</v>
      </c>
      <c r="BL52" s="191">
        <v>0</v>
      </c>
      <c r="BM52" s="191">
        <v>0</v>
      </c>
      <c r="BN52" s="191">
        <v>0</v>
      </c>
      <c r="BO52" s="191">
        <v>0</v>
      </c>
      <c r="BP52" s="191">
        <v>0</v>
      </c>
      <c r="BQ52" s="191">
        <v>0</v>
      </c>
      <c r="BR52" s="191">
        <v>0</v>
      </c>
      <c r="BS52" s="191">
        <v>0</v>
      </c>
      <c r="BT52" s="191">
        <v>0</v>
      </c>
      <c r="BU52" s="191">
        <v>0</v>
      </c>
      <c r="BV52" s="191">
        <v>0</v>
      </c>
      <c r="BW52" s="191">
        <v>0</v>
      </c>
      <c r="BX52" s="191">
        <v>0</v>
      </c>
      <c r="BY52" s="191">
        <v>0</v>
      </c>
      <c r="BZ52" s="191">
        <v>0</v>
      </c>
      <c r="CA52" s="191">
        <v>0</v>
      </c>
      <c r="CB52" s="191">
        <v>0</v>
      </c>
      <c r="CC52" s="191">
        <v>0</v>
      </c>
      <c r="CD52" s="191">
        <v>0</v>
      </c>
      <c r="CE52" s="191">
        <v>0</v>
      </c>
      <c r="CF52" s="191">
        <v>0</v>
      </c>
      <c r="CG52" s="191">
        <v>0</v>
      </c>
      <c r="CH52" s="192">
        <v>0</v>
      </c>
    </row>
    <row r="53" spans="1:86" x14ac:dyDescent="0.25">
      <c r="A53" s="193"/>
      <c r="B53" s="51" t="s">
        <v>421</v>
      </c>
      <c r="C53" s="190" t="s">
        <v>377</v>
      </c>
      <c r="D53" s="191">
        <v>0</v>
      </c>
      <c r="E53" s="191">
        <v>0</v>
      </c>
      <c r="F53" s="191">
        <v>0</v>
      </c>
      <c r="G53" s="191">
        <v>0</v>
      </c>
      <c r="H53" s="191">
        <v>0</v>
      </c>
      <c r="I53" s="191">
        <v>0</v>
      </c>
      <c r="J53" s="191">
        <v>0</v>
      </c>
      <c r="K53" s="191">
        <v>0</v>
      </c>
      <c r="L53" s="191">
        <v>0</v>
      </c>
      <c r="M53" s="191">
        <v>0</v>
      </c>
      <c r="N53" s="191">
        <v>0</v>
      </c>
      <c r="O53" s="191">
        <v>0</v>
      </c>
      <c r="P53" s="191">
        <v>0</v>
      </c>
      <c r="Q53" s="191">
        <v>0</v>
      </c>
      <c r="R53" s="191">
        <v>0</v>
      </c>
      <c r="S53" s="191">
        <v>0</v>
      </c>
      <c r="T53" s="191">
        <v>0</v>
      </c>
      <c r="U53" s="191">
        <v>0</v>
      </c>
      <c r="V53" s="191">
        <v>0</v>
      </c>
      <c r="W53" s="191">
        <v>0</v>
      </c>
      <c r="X53" s="191">
        <v>0</v>
      </c>
      <c r="Y53" s="191">
        <v>0</v>
      </c>
      <c r="Z53" s="191">
        <v>0</v>
      </c>
      <c r="AA53" s="191">
        <v>0</v>
      </c>
      <c r="AB53" s="191">
        <v>0</v>
      </c>
      <c r="AC53" s="191">
        <v>0</v>
      </c>
      <c r="AD53" s="191">
        <v>0</v>
      </c>
      <c r="AE53" s="191">
        <v>0</v>
      </c>
      <c r="AF53" s="191">
        <v>0</v>
      </c>
      <c r="AG53" s="191">
        <v>0</v>
      </c>
      <c r="AH53" s="191">
        <v>0</v>
      </c>
      <c r="AI53" s="191">
        <v>0</v>
      </c>
      <c r="AJ53" s="191">
        <v>0</v>
      </c>
      <c r="AK53" s="191">
        <v>0</v>
      </c>
      <c r="AL53" s="191">
        <v>0</v>
      </c>
      <c r="AM53" s="191">
        <v>0</v>
      </c>
      <c r="AN53" s="191">
        <v>0</v>
      </c>
      <c r="AO53" s="191">
        <v>0</v>
      </c>
      <c r="AP53" s="191">
        <v>0</v>
      </c>
      <c r="AQ53" s="191">
        <v>0</v>
      </c>
      <c r="AR53" s="191">
        <v>0</v>
      </c>
      <c r="AS53" s="191">
        <v>0</v>
      </c>
      <c r="AT53" s="191">
        <v>0</v>
      </c>
      <c r="AU53" s="191">
        <v>0</v>
      </c>
      <c r="AV53" s="191">
        <v>0</v>
      </c>
      <c r="AW53" s="191">
        <v>0</v>
      </c>
      <c r="AX53" s="191">
        <v>0</v>
      </c>
      <c r="AY53" s="191">
        <v>0</v>
      </c>
      <c r="AZ53" s="191">
        <v>0</v>
      </c>
      <c r="BA53" s="191">
        <v>0</v>
      </c>
      <c r="BB53" s="191">
        <v>0</v>
      </c>
      <c r="BC53" s="191">
        <v>0</v>
      </c>
      <c r="BD53" s="191">
        <v>591.66179158327884</v>
      </c>
      <c r="BE53" s="191">
        <v>692.92648081718994</v>
      </c>
      <c r="BF53" s="191">
        <v>696.70323744359064</v>
      </c>
      <c r="BG53" s="191">
        <v>747.85429956581879</v>
      </c>
      <c r="BH53" s="191">
        <v>767.88530034093469</v>
      </c>
      <c r="BI53" s="191">
        <v>790.397274911919</v>
      </c>
      <c r="BJ53" s="191">
        <v>812.76541943639324</v>
      </c>
      <c r="BK53" s="191">
        <v>832.94995224144452</v>
      </c>
      <c r="BL53" s="191">
        <v>831.25358356345134</v>
      </c>
      <c r="BM53" s="191">
        <v>853.59640514639727</v>
      </c>
      <c r="BN53" s="191">
        <v>884.09718850000024</v>
      </c>
      <c r="BO53" s="191">
        <v>879.17213749578173</v>
      </c>
      <c r="BP53" s="191">
        <v>877.15829902007113</v>
      </c>
      <c r="BQ53" s="191">
        <v>874.27351030219938</v>
      </c>
      <c r="BR53" s="191">
        <v>869.96786008080494</v>
      </c>
      <c r="BS53" s="191">
        <v>877.82152362650459</v>
      </c>
      <c r="BT53" s="191">
        <v>868.59913258646679</v>
      </c>
      <c r="BU53" s="191">
        <v>894.91789985069977</v>
      </c>
      <c r="BV53" s="191">
        <v>625.40829239567711</v>
      </c>
      <c r="BW53" s="191">
        <v>329.46467557679205</v>
      </c>
      <c r="BX53" s="191">
        <v>3.6169387521463068</v>
      </c>
      <c r="BY53" s="191">
        <v>0.36945854729770172</v>
      </c>
      <c r="BZ53" s="191">
        <v>0</v>
      </c>
      <c r="CA53" s="191">
        <v>0</v>
      </c>
      <c r="CB53" s="191">
        <v>0</v>
      </c>
      <c r="CC53" s="191">
        <v>0</v>
      </c>
      <c r="CD53" s="191">
        <v>0</v>
      </c>
      <c r="CE53" s="191">
        <v>0</v>
      </c>
      <c r="CF53" s="191">
        <v>0</v>
      </c>
      <c r="CG53" s="191">
        <v>0</v>
      </c>
      <c r="CH53" s="192">
        <v>0</v>
      </c>
    </row>
    <row r="54" spans="1:86" ht="27" customHeight="1" x14ac:dyDescent="0.25">
      <c r="A54" s="193"/>
      <c r="B54" s="51" t="s">
        <v>34</v>
      </c>
      <c r="C54" s="190" t="s">
        <v>387</v>
      </c>
      <c r="D54" s="191">
        <v>0</v>
      </c>
      <c r="E54" s="191">
        <v>0</v>
      </c>
      <c r="F54" s="191">
        <v>0</v>
      </c>
      <c r="G54" s="191">
        <v>0</v>
      </c>
      <c r="H54" s="191">
        <v>0</v>
      </c>
      <c r="I54" s="191">
        <v>0</v>
      </c>
      <c r="J54" s="191">
        <v>0</v>
      </c>
      <c r="K54" s="191">
        <v>0</v>
      </c>
      <c r="L54" s="191">
        <v>0</v>
      </c>
      <c r="M54" s="191">
        <v>0</v>
      </c>
      <c r="N54" s="191">
        <v>0</v>
      </c>
      <c r="O54" s="191">
        <v>0</v>
      </c>
      <c r="P54" s="191">
        <v>0</v>
      </c>
      <c r="Q54" s="191">
        <v>0</v>
      </c>
      <c r="R54" s="191">
        <v>0</v>
      </c>
      <c r="S54" s="191">
        <v>0</v>
      </c>
      <c r="T54" s="191">
        <v>0</v>
      </c>
      <c r="U54" s="191">
        <v>0</v>
      </c>
      <c r="V54" s="191">
        <v>0</v>
      </c>
      <c r="W54" s="191">
        <v>0</v>
      </c>
      <c r="X54" s="191">
        <v>0</v>
      </c>
      <c r="Y54" s="191">
        <v>0</v>
      </c>
      <c r="Z54" s="191">
        <v>0</v>
      </c>
      <c r="AA54" s="191">
        <v>0</v>
      </c>
      <c r="AB54" s="191">
        <v>0</v>
      </c>
      <c r="AC54" s="191">
        <v>0</v>
      </c>
      <c r="AD54" s="191">
        <v>0</v>
      </c>
      <c r="AE54" s="191">
        <v>0</v>
      </c>
      <c r="AF54" s="191">
        <v>0</v>
      </c>
      <c r="AG54" s="191">
        <v>0</v>
      </c>
      <c r="AH54" s="191">
        <v>0</v>
      </c>
      <c r="AI54" s="191">
        <v>0</v>
      </c>
      <c r="AJ54" s="191">
        <v>0</v>
      </c>
      <c r="AK54" s="191">
        <v>0</v>
      </c>
      <c r="AL54" s="191">
        <v>0</v>
      </c>
      <c r="AM54" s="191">
        <v>0</v>
      </c>
      <c r="AN54" s="191">
        <v>0</v>
      </c>
      <c r="AO54" s="191">
        <v>0</v>
      </c>
      <c r="AP54" s="191">
        <v>0</v>
      </c>
      <c r="AQ54" s="191">
        <v>0</v>
      </c>
      <c r="AR54" s="191">
        <v>0</v>
      </c>
      <c r="AS54" s="191">
        <v>0</v>
      </c>
      <c r="AT54" s="191">
        <v>0</v>
      </c>
      <c r="AU54" s="191">
        <v>0</v>
      </c>
      <c r="AV54" s="191">
        <v>0</v>
      </c>
      <c r="AW54" s="191">
        <v>0</v>
      </c>
      <c r="AX54" s="191">
        <v>0</v>
      </c>
      <c r="AY54" s="191">
        <v>0</v>
      </c>
      <c r="AZ54" s="191">
        <v>0</v>
      </c>
      <c r="BA54" s="191">
        <v>0</v>
      </c>
      <c r="BB54" s="191">
        <v>0</v>
      </c>
      <c r="BC54" s="191">
        <v>0</v>
      </c>
      <c r="BD54" s="191">
        <v>0</v>
      </c>
      <c r="BE54" s="191">
        <v>0</v>
      </c>
      <c r="BF54" s="191">
        <v>0</v>
      </c>
      <c r="BG54" s="191">
        <v>4241.9413752171249</v>
      </c>
      <c r="BH54" s="191">
        <v>10527.719757563016</v>
      </c>
      <c r="BI54" s="191">
        <v>11028.241823567239</v>
      </c>
      <c r="BJ54" s="191">
        <v>11443.28444129856</v>
      </c>
      <c r="BK54" s="191">
        <v>12038.464789600102</v>
      </c>
      <c r="BL54" s="191">
        <v>12135.521177009443</v>
      </c>
      <c r="BM54" s="191">
        <v>12642.427687373605</v>
      </c>
      <c r="BN54" s="191">
        <v>12604.138708959694</v>
      </c>
      <c r="BO54" s="191">
        <v>12056.207117616041</v>
      </c>
      <c r="BP54" s="191">
        <v>11054.108304362482</v>
      </c>
      <c r="BQ54" s="191">
        <v>10152.151863861713</v>
      </c>
      <c r="BR54" s="191">
        <v>9348.9308812210202</v>
      </c>
      <c r="BS54" s="191">
        <v>8582.261175567879</v>
      </c>
      <c r="BT54" s="191">
        <v>7841.7892709325024</v>
      </c>
      <c r="BU54" s="191">
        <v>7336.5147287712925</v>
      </c>
      <c r="BV54" s="191">
        <v>6868.6364091589403</v>
      </c>
      <c r="BW54" s="191">
        <v>6589.2175805165562</v>
      </c>
      <c r="BX54" s="191">
        <v>6274.4080037078375</v>
      </c>
      <c r="BY54" s="191">
        <v>5967.4652010488844</v>
      </c>
      <c r="BZ54" s="191">
        <v>5691.9422045295614</v>
      </c>
      <c r="CA54" s="191">
        <v>5989.2182676858429</v>
      </c>
      <c r="CB54" s="191">
        <v>6326.6761790722658</v>
      </c>
      <c r="CC54" s="191">
        <v>6267.7146482597409</v>
      </c>
      <c r="CD54" s="191">
        <v>6054.9002856464604</v>
      </c>
      <c r="CE54" s="191">
        <v>5798.7001151184986</v>
      </c>
      <c r="CF54" s="191">
        <v>5569.2608592570232</v>
      </c>
      <c r="CG54" s="191">
        <v>5513.5606041841138</v>
      </c>
      <c r="CH54" s="192">
        <v>5394.9197218797444</v>
      </c>
    </row>
    <row r="55" spans="1:86" x14ac:dyDescent="0.25">
      <c r="A55" s="193"/>
      <c r="B55" s="10" t="s">
        <v>422</v>
      </c>
      <c r="C55" s="190" t="s">
        <v>377</v>
      </c>
      <c r="D55" s="191">
        <v>0</v>
      </c>
      <c r="E55" s="191">
        <v>0</v>
      </c>
      <c r="F55" s="191">
        <v>0</v>
      </c>
      <c r="G55" s="191">
        <v>0</v>
      </c>
      <c r="H55" s="191">
        <v>0</v>
      </c>
      <c r="I55" s="191">
        <v>0</v>
      </c>
      <c r="J55" s="191">
        <v>0</v>
      </c>
      <c r="K55" s="191">
        <v>0</v>
      </c>
      <c r="L55" s="191">
        <v>0</v>
      </c>
      <c r="M55" s="191">
        <v>0</v>
      </c>
      <c r="N55" s="191">
        <v>0</v>
      </c>
      <c r="O55" s="191">
        <v>0</v>
      </c>
      <c r="P55" s="191">
        <v>0</v>
      </c>
      <c r="Q55" s="191">
        <v>0</v>
      </c>
      <c r="R55" s="191">
        <v>0</v>
      </c>
      <c r="S55" s="191">
        <v>0</v>
      </c>
      <c r="T55" s="191">
        <v>0</v>
      </c>
      <c r="U55" s="191">
        <v>0</v>
      </c>
      <c r="V55" s="191">
        <v>0</v>
      </c>
      <c r="W55" s="191">
        <v>0</v>
      </c>
      <c r="X55" s="191">
        <v>0</v>
      </c>
      <c r="Y55" s="191">
        <v>0</v>
      </c>
      <c r="Z55" s="191">
        <v>0</v>
      </c>
      <c r="AA55" s="191">
        <v>0</v>
      </c>
      <c r="AB55" s="191">
        <v>0</v>
      </c>
      <c r="AC55" s="191">
        <v>0</v>
      </c>
      <c r="AD55" s="191">
        <v>0</v>
      </c>
      <c r="AE55" s="191">
        <v>0</v>
      </c>
      <c r="AF55" s="191">
        <v>0</v>
      </c>
      <c r="AG55" s="191">
        <v>0</v>
      </c>
      <c r="AH55" s="191">
        <v>0</v>
      </c>
      <c r="AI55" s="191">
        <v>0</v>
      </c>
      <c r="AJ55" s="191">
        <v>0</v>
      </c>
      <c r="AK55" s="191">
        <v>0</v>
      </c>
      <c r="AL55" s="191">
        <v>0</v>
      </c>
      <c r="AM55" s="191">
        <v>0</v>
      </c>
      <c r="AN55" s="191">
        <v>0</v>
      </c>
      <c r="AO55" s="191">
        <v>0</v>
      </c>
      <c r="AP55" s="191">
        <v>0</v>
      </c>
      <c r="AQ55" s="191">
        <v>0</v>
      </c>
      <c r="AR55" s="191">
        <v>0</v>
      </c>
      <c r="AS55" s="191">
        <v>0</v>
      </c>
      <c r="AT55" s="191">
        <v>0</v>
      </c>
      <c r="AU55" s="191">
        <v>0</v>
      </c>
      <c r="AV55" s="191">
        <v>0</v>
      </c>
      <c r="AW55" s="191">
        <v>0</v>
      </c>
      <c r="AX55" s="191">
        <v>0</v>
      </c>
      <c r="AY55" s="191">
        <v>0</v>
      </c>
      <c r="AZ55" s="191">
        <v>0</v>
      </c>
      <c r="BA55" s="191">
        <v>0</v>
      </c>
      <c r="BB55" s="191">
        <v>0</v>
      </c>
      <c r="BC55" s="191">
        <v>0</v>
      </c>
      <c r="BD55" s="191">
        <v>0</v>
      </c>
      <c r="BE55" s="191">
        <v>0</v>
      </c>
      <c r="BF55" s="191">
        <v>0</v>
      </c>
      <c r="BG55" s="191">
        <v>0</v>
      </c>
      <c r="BH55" s="191">
        <v>0</v>
      </c>
      <c r="BI55" s="191">
        <v>0</v>
      </c>
      <c r="BJ55" s="191">
        <v>0</v>
      </c>
      <c r="BK55" s="191">
        <v>0</v>
      </c>
      <c r="BL55" s="191">
        <v>0</v>
      </c>
      <c r="BM55" s="191">
        <v>0</v>
      </c>
      <c r="BN55" s="191">
        <v>0</v>
      </c>
      <c r="BO55" s="191">
        <v>0</v>
      </c>
      <c r="BP55" s="191">
        <v>0</v>
      </c>
      <c r="BQ55" s="191">
        <v>231.45224036172459</v>
      </c>
      <c r="BR55" s="191">
        <v>2224.3112016974324</v>
      </c>
      <c r="BS55" s="191">
        <v>4242.0421077947367</v>
      </c>
      <c r="BT55" s="191">
        <v>7142.5282190001271</v>
      </c>
      <c r="BU55" s="191">
        <v>11805.704549536995</v>
      </c>
      <c r="BV55" s="191">
        <v>14199.187212916591</v>
      </c>
      <c r="BW55" s="191">
        <v>16278.543738672677</v>
      </c>
      <c r="BX55" s="191">
        <v>16929.569777675297</v>
      </c>
      <c r="BY55" s="191">
        <v>18757.707285697175</v>
      </c>
      <c r="BZ55" s="191">
        <v>20321.524226473317</v>
      </c>
      <c r="CA55" s="191">
        <v>23738.035072316059</v>
      </c>
      <c r="CB55" s="191">
        <v>27250.074357923259</v>
      </c>
      <c r="CC55" s="191">
        <v>29114.700595569935</v>
      </c>
      <c r="CD55" s="191">
        <v>32100.181512944848</v>
      </c>
      <c r="CE55" s="191">
        <v>34162.257509947536</v>
      </c>
      <c r="CF55" s="191">
        <v>36332.225527394679</v>
      </c>
      <c r="CG55" s="191">
        <v>38964.688160171747</v>
      </c>
      <c r="CH55" s="192">
        <v>41463.410940661503</v>
      </c>
    </row>
    <row r="56" spans="1:86" x14ac:dyDescent="0.25">
      <c r="A56" s="193"/>
      <c r="B56" s="10" t="s">
        <v>423</v>
      </c>
      <c r="C56" s="190" t="s">
        <v>377</v>
      </c>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v>7.4150164945401782</v>
      </c>
      <c r="AY56" s="191">
        <v>8.5838637970202836</v>
      </c>
      <c r="AZ56" s="191">
        <v>10.976551691140887</v>
      </c>
      <c r="BA56" s="191">
        <v>9.9633040006442055</v>
      </c>
      <c r="BB56" s="191">
        <v>16.41178906312124</v>
      </c>
      <c r="BC56" s="191">
        <v>20.639503660707732</v>
      </c>
      <c r="BD56" s="191">
        <v>22.993578448485817</v>
      </c>
      <c r="BE56" s="191">
        <v>27.338392598506431</v>
      </c>
      <c r="BF56" s="191">
        <v>36.667240720980487</v>
      </c>
      <c r="BG56" s="191">
        <v>35.11885658943369</v>
      </c>
      <c r="BH56" s="191">
        <v>36.399034190514307</v>
      </c>
      <c r="BI56" s="191">
        <v>42.377964320751332</v>
      </c>
      <c r="BJ56" s="191">
        <v>43.227117478696925</v>
      </c>
      <c r="BK56" s="191">
        <v>44.839130850318647</v>
      </c>
      <c r="BL56" s="191">
        <v>49.707528747960033</v>
      </c>
      <c r="BM56" s="191">
        <v>54.756480994262454</v>
      </c>
      <c r="BN56" s="191">
        <v>58.445436639458293</v>
      </c>
      <c r="BO56" s="191">
        <v>56.436260351056674</v>
      </c>
      <c r="BP56" s="191">
        <v>61.84267776844262</v>
      </c>
      <c r="BQ56" s="191">
        <v>65.540297150867701</v>
      </c>
      <c r="BR56" s="191">
        <v>63.675634401680618</v>
      </c>
      <c r="BS56" s="191">
        <v>65.021192854311465</v>
      </c>
      <c r="BT56" s="191">
        <v>58.343585503330374</v>
      </c>
      <c r="BU56" s="191">
        <v>56.159769925663134</v>
      </c>
      <c r="BV56" s="191">
        <v>59.858659092705452</v>
      </c>
      <c r="BW56" s="191">
        <v>54.398482285068695</v>
      </c>
      <c r="BX56" s="191">
        <v>42.073779728541318</v>
      </c>
      <c r="BY56" s="191">
        <v>45.042933522487658</v>
      </c>
      <c r="BZ56" s="191">
        <v>41.001305803139473</v>
      </c>
      <c r="CA56" s="191">
        <v>31.50909811534677</v>
      </c>
      <c r="CB56" s="191">
        <v>39.087050579456694</v>
      </c>
      <c r="CC56" s="191">
        <v>36.963509165722073</v>
      </c>
      <c r="CD56" s="191">
        <v>35.952044345054773</v>
      </c>
      <c r="CE56" s="191">
        <v>34.656388517009248</v>
      </c>
      <c r="CF56" s="191">
        <v>33.3034599289428</v>
      </c>
      <c r="CG56" s="191">
        <v>31.935097982729285</v>
      </c>
      <c r="CH56" s="192">
        <v>30.517616558397346</v>
      </c>
    </row>
    <row r="57" spans="1:86" x14ac:dyDescent="0.25">
      <c r="A57" s="193"/>
      <c r="B57" s="51" t="s">
        <v>424</v>
      </c>
      <c r="C57" s="190" t="s">
        <v>377</v>
      </c>
      <c r="D57" s="191">
        <v>0</v>
      </c>
      <c r="E57" s="191">
        <v>0</v>
      </c>
      <c r="F57" s="191">
        <v>0</v>
      </c>
      <c r="G57" s="191">
        <v>0</v>
      </c>
      <c r="H57" s="191">
        <v>0</v>
      </c>
      <c r="I57" s="191">
        <v>0</v>
      </c>
      <c r="J57" s="191">
        <v>0</v>
      </c>
      <c r="K57" s="191">
        <v>0</v>
      </c>
      <c r="L57" s="191">
        <v>0</v>
      </c>
      <c r="M57" s="191">
        <v>0</v>
      </c>
      <c r="N57" s="191">
        <v>0</v>
      </c>
      <c r="O57" s="191">
        <v>0</v>
      </c>
      <c r="P57" s="191">
        <v>0</v>
      </c>
      <c r="Q57" s="191">
        <v>0</v>
      </c>
      <c r="R57" s="191">
        <v>0</v>
      </c>
      <c r="S57" s="191">
        <v>0</v>
      </c>
      <c r="T57" s="191">
        <v>0</v>
      </c>
      <c r="U57" s="191">
        <v>0</v>
      </c>
      <c r="V57" s="191">
        <v>0</v>
      </c>
      <c r="W57" s="191">
        <v>0</v>
      </c>
      <c r="X57" s="191">
        <v>0</v>
      </c>
      <c r="Y57" s="191">
        <v>0</v>
      </c>
      <c r="Z57" s="191">
        <v>0</v>
      </c>
      <c r="AA57" s="191">
        <v>0</v>
      </c>
      <c r="AB57" s="191">
        <v>0</v>
      </c>
      <c r="AC57" s="191">
        <v>0</v>
      </c>
      <c r="AD57" s="191">
        <v>0</v>
      </c>
      <c r="AE57" s="191">
        <v>0</v>
      </c>
      <c r="AF57" s="191">
        <v>0</v>
      </c>
      <c r="AG57" s="191">
        <v>0</v>
      </c>
      <c r="AH57" s="191">
        <v>0</v>
      </c>
      <c r="AI57" s="191">
        <v>0</v>
      </c>
      <c r="AJ57" s="191">
        <v>0</v>
      </c>
      <c r="AK57" s="191">
        <v>0</v>
      </c>
      <c r="AL57" s="191">
        <v>0</v>
      </c>
      <c r="AM57" s="191">
        <v>0</v>
      </c>
      <c r="AN57" s="191">
        <v>0</v>
      </c>
      <c r="AO57" s="191">
        <v>0</v>
      </c>
      <c r="AP57" s="191">
        <v>0</v>
      </c>
      <c r="AQ57" s="191">
        <v>0</v>
      </c>
      <c r="AR57" s="191">
        <v>0</v>
      </c>
      <c r="AS57" s="191">
        <v>0</v>
      </c>
      <c r="AT57" s="191">
        <v>0</v>
      </c>
      <c r="AU57" s="191">
        <v>0</v>
      </c>
      <c r="AV57" s="191">
        <v>0</v>
      </c>
      <c r="AW57" s="191">
        <v>0</v>
      </c>
      <c r="AX57" s="191">
        <v>0</v>
      </c>
      <c r="AY57" s="191">
        <v>0</v>
      </c>
      <c r="AZ57" s="191">
        <v>0</v>
      </c>
      <c r="BA57" s="191">
        <v>0</v>
      </c>
      <c r="BB57" s="191">
        <v>0</v>
      </c>
      <c r="BC57" s="191">
        <v>0</v>
      </c>
      <c r="BD57" s="191">
        <v>0</v>
      </c>
      <c r="BE57" s="191">
        <v>0</v>
      </c>
      <c r="BF57" s="191">
        <v>0</v>
      </c>
      <c r="BG57" s="191">
        <v>0</v>
      </c>
      <c r="BH57" s="191">
        <v>0</v>
      </c>
      <c r="BI57" s="191">
        <v>0</v>
      </c>
      <c r="BJ57" s="191">
        <v>0</v>
      </c>
      <c r="BK57" s="191">
        <v>0</v>
      </c>
      <c r="BL57" s="191">
        <v>86.777622654872346</v>
      </c>
      <c r="BM57" s="191">
        <v>98.098625768914161</v>
      </c>
      <c r="BN57" s="191">
        <v>94.654436854971379</v>
      </c>
      <c r="BO57" s="191">
        <v>58.446511113892271</v>
      </c>
      <c r="BP57" s="191">
        <v>41.030985393247548</v>
      </c>
      <c r="BQ57" s="191">
        <v>36.353982022511282</v>
      </c>
      <c r="BR57" s="191">
        <v>5.8277848254459172</v>
      </c>
      <c r="BS57" s="191">
        <v>0</v>
      </c>
      <c r="BT57" s="191">
        <v>0</v>
      </c>
      <c r="BU57" s="191">
        <v>0</v>
      </c>
      <c r="BV57" s="191">
        <v>0</v>
      </c>
      <c r="BW57" s="191">
        <v>0</v>
      </c>
      <c r="BX57" s="191">
        <v>0</v>
      </c>
      <c r="BY57" s="191">
        <v>0</v>
      </c>
      <c r="BZ57" s="191">
        <v>0</v>
      </c>
      <c r="CA57" s="191">
        <v>0</v>
      </c>
      <c r="CB57" s="191">
        <v>0</v>
      </c>
      <c r="CC57" s="191">
        <v>0</v>
      </c>
      <c r="CD57" s="191">
        <v>0</v>
      </c>
      <c r="CE57" s="191">
        <v>0</v>
      </c>
      <c r="CF57" s="191">
        <v>0</v>
      </c>
      <c r="CG57" s="191">
        <v>0</v>
      </c>
      <c r="CH57" s="192">
        <v>0</v>
      </c>
    </row>
    <row r="58" spans="1:86" x14ac:dyDescent="0.25">
      <c r="A58" s="193"/>
      <c r="B58" s="51" t="s">
        <v>425</v>
      </c>
      <c r="C58" s="190" t="s">
        <v>381</v>
      </c>
      <c r="D58" s="191">
        <v>0</v>
      </c>
      <c r="E58" s="191">
        <v>0</v>
      </c>
      <c r="F58" s="191">
        <v>0</v>
      </c>
      <c r="G58" s="191">
        <v>0</v>
      </c>
      <c r="H58" s="191">
        <v>0</v>
      </c>
      <c r="I58" s="191">
        <v>0</v>
      </c>
      <c r="J58" s="191">
        <v>0</v>
      </c>
      <c r="K58" s="191">
        <v>0</v>
      </c>
      <c r="L58" s="191">
        <v>0</v>
      </c>
      <c r="M58" s="191">
        <v>0</v>
      </c>
      <c r="N58" s="191">
        <v>0</v>
      </c>
      <c r="O58" s="191">
        <v>0</v>
      </c>
      <c r="P58" s="191">
        <v>0</v>
      </c>
      <c r="Q58" s="191">
        <v>0</v>
      </c>
      <c r="R58" s="191">
        <v>0</v>
      </c>
      <c r="S58" s="191">
        <v>0</v>
      </c>
      <c r="T58" s="191">
        <v>0</v>
      </c>
      <c r="U58" s="191">
        <v>0</v>
      </c>
      <c r="V58" s="191">
        <v>0</v>
      </c>
      <c r="W58" s="191">
        <v>0</v>
      </c>
      <c r="X58" s="191">
        <v>0</v>
      </c>
      <c r="Y58" s="191">
        <v>0</v>
      </c>
      <c r="Z58" s="191">
        <v>0</v>
      </c>
      <c r="AA58" s="191">
        <v>0</v>
      </c>
      <c r="AB58" s="191">
        <v>0</v>
      </c>
      <c r="AC58" s="191">
        <v>0</v>
      </c>
      <c r="AD58" s="191">
        <v>0</v>
      </c>
      <c r="AE58" s="191">
        <v>0</v>
      </c>
      <c r="AF58" s="191">
        <v>0</v>
      </c>
      <c r="AG58" s="191">
        <v>0</v>
      </c>
      <c r="AH58" s="191">
        <v>0</v>
      </c>
      <c r="AI58" s="191">
        <v>0</v>
      </c>
      <c r="AJ58" s="191">
        <v>0</v>
      </c>
      <c r="AK58" s="191">
        <v>0</v>
      </c>
      <c r="AL58" s="191">
        <v>0</v>
      </c>
      <c r="AM58" s="191">
        <v>0</v>
      </c>
      <c r="AN58" s="191">
        <v>0</v>
      </c>
      <c r="AO58" s="191">
        <v>0</v>
      </c>
      <c r="AP58" s="191">
        <v>0</v>
      </c>
      <c r="AQ58" s="191">
        <v>288.18922154376287</v>
      </c>
      <c r="AR58" s="191">
        <v>9.0540846955063223</v>
      </c>
      <c r="AS58" s="191">
        <v>0</v>
      </c>
      <c r="AT58" s="191">
        <v>0</v>
      </c>
      <c r="AU58" s="191">
        <v>0</v>
      </c>
      <c r="AV58" s="191">
        <v>0</v>
      </c>
      <c r="AW58" s="191">
        <v>0</v>
      </c>
      <c r="AX58" s="191">
        <v>0</v>
      </c>
      <c r="AY58" s="191">
        <v>0</v>
      </c>
      <c r="AZ58" s="191">
        <v>0</v>
      </c>
      <c r="BA58" s="191">
        <v>0</v>
      </c>
      <c r="BB58" s="191">
        <v>0</v>
      </c>
      <c r="BC58" s="191">
        <v>0</v>
      </c>
      <c r="BD58" s="191">
        <v>0</v>
      </c>
      <c r="BE58" s="191">
        <v>0</v>
      </c>
      <c r="BF58" s="191">
        <v>0</v>
      </c>
      <c r="BG58" s="191">
        <v>0</v>
      </c>
      <c r="BH58" s="191">
        <v>0</v>
      </c>
      <c r="BI58" s="191">
        <v>0</v>
      </c>
      <c r="BJ58" s="191">
        <v>0</v>
      </c>
      <c r="BK58" s="191">
        <v>0</v>
      </c>
      <c r="BL58" s="191">
        <v>0</v>
      </c>
      <c r="BM58" s="191">
        <v>0</v>
      </c>
      <c r="BN58" s="191">
        <v>0</v>
      </c>
      <c r="BO58" s="191">
        <v>0</v>
      </c>
      <c r="BP58" s="191">
        <v>0</v>
      </c>
      <c r="BQ58" s="191">
        <v>0</v>
      </c>
      <c r="BR58" s="191">
        <v>0</v>
      </c>
      <c r="BS58" s="191">
        <v>0</v>
      </c>
      <c r="BT58" s="191">
        <v>0</v>
      </c>
      <c r="BU58" s="191">
        <v>0</v>
      </c>
      <c r="BV58" s="191">
        <v>0</v>
      </c>
      <c r="BW58" s="191">
        <v>0</v>
      </c>
      <c r="BX58" s="191">
        <v>0</v>
      </c>
      <c r="BY58" s="191">
        <v>0</v>
      </c>
      <c r="BZ58" s="191">
        <v>0</v>
      </c>
      <c r="CA58" s="191">
        <v>0</v>
      </c>
      <c r="CB58" s="191">
        <v>0</v>
      </c>
      <c r="CC58" s="191">
        <v>0</v>
      </c>
      <c r="CD58" s="191">
        <v>0</v>
      </c>
      <c r="CE58" s="191">
        <v>0</v>
      </c>
      <c r="CF58" s="191">
        <v>0</v>
      </c>
      <c r="CG58" s="191">
        <v>0</v>
      </c>
      <c r="CH58" s="192">
        <v>0</v>
      </c>
    </row>
    <row r="59" spans="1:86" ht="27" customHeight="1" x14ac:dyDescent="0.25">
      <c r="A59" s="193"/>
      <c r="B59" s="51" t="s">
        <v>426</v>
      </c>
      <c r="C59" s="190" t="s">
        <v>377</v>
      </c>
      <c r="D59" s="191">
        <v>0</v>
      </c>
      <c r="E59" s="191">
        <v>0</v>
      </c>
      <c r="F59" s="191">
        <v>0</v>
      </c>
      <c r="G59" s="191">
        <v>0</v>
      </c>
      <c r="H59" s="191">
        <v>0</v>
      </c>
      <c r="I59" s="191">
        <v>0</v>
      </c>
      <c r="J59" s="191">
        <v>0</v>
      </c>
      <c r="K59" s="191">
        <v>0</v>
      </c>
      <c r="L59" s="191">
        <v>0</v>
      </c>
      <c r="M59" s="191">
        <v>0</v>
      </c>
      <c r="N59" s="191">
        <v>0</v>
      </c>
      <c r="O59" s="191">
        <v>0</v>
      </c>
      <c r="P59" s="191">
        <v>0</v>
      </c>
      <c r="Q59" s="191">
        <v>0</v>
      </c>
      <c r="R59" s="191">
        <v>0</v>
      </c>
      <c r="S59" s="191">
        <v>0</v>
      </c>
      <c r="T59" s="191">
        <v>0</v>
      </c>
      <c r="U59" s="191">
        <v>0</v>
      </c>
      <c r="V59" s="191">
        <v>0</v>
      </c>
      <c r="W59" s="191">
        <v>0</v>
      </c>
      <c r="X59" s="191">
        <v>0</v>
      </c>
      <c r="Y59" s="191">
        <v>0</v>
      </c>
      <c r="Z59" s="191">
        <v>0</v>
      </c>
      <c r="AA59" s="191">
        <v>0</v>
      </c>
      <c r="AB59" s="191">
        <v>0</v>
      </c>
      <c r="AC59" s="191">
        <v>0</v>
      </c>
      <c r="AD59" s="191">
        <v>0</v>
      </c>
      <c r="AE59" s="191">
        <v>108.73467803422479</v>
      </c>
      <c r="AF59" s="191">
        <v>278.86215118117275</v>
      </c>
      <c r="AG59" s="191">
        <v>321.82855615452689</v>
      </c>
      <c r="AH59" s="191">
        <v>448.51846585687878</v>
      </c>
      <c r="AI59" s="191">
        <v>472.74636157279866</v>
      </c>
      <c r="AJ59" s="191">
        <v>504.40074918946993</v>
      </c>
      <c r="AK59" s="191">
        <v>549.29261809781451</v>
      </c>
      <c r="AL59" s="191">
        <v>606.0391588270071</v>
      </c>
      <c r="AM59" s="191">
        <v>683.69886859765711</v>
      </c>
      <c r="AN59" s="191">
        <v>837.57858015235058</v>
      </c>
      <c r="AO59" s="191">
        <v>895.2917682169176</v>
      </c>
      <c r="AP59" s="191">
        <v>921.79602474552155</v>
      </c>
      <c r="AQ59" s="191">
        <v>902.17111776636182</v>
      </c>
      <c r="AR59" s="191">
        <v>904.90482893545868</v>
      </c>
      <c r="AS59" s="191">
        <v>916.032307768745</v>
      </c>
      <c r="AT59" s="191">
        <v>1047.2404167307175</v>
      </c>
      <c r="AU59" s="191">
        <v>1373.6884897320892</v>
      </c>
      <c r="AV59" s="191">
        <v>1435.4968308720634</v>
      </c>
      <c r="AW59" s="191">
        <v>1533.4205574678904</v>
      </c>
      <c r="AX59" s="191">
        <v>1663.4989998092667</v>
      </c>
      <c r="AY59" s="191">
        <v>1705.7388276050156</v>
      </c>
      <c r="AZ59" s="191">
        <v>1821.6108404824629</v>
      </c>
      <c r="BA59" s="191">
        <v>2003.5448121094121</v>
      </c>
      <c r="BB59" s="191">
        <v>1946.8939588232463</v>
      </c>
      <c r="BC59" s="191">
        <v>1966.1340077673847</v>
      </c>
      <c r="BD59" s="191">
        <v>1964.1971513146977</v>
      </c>
      <c r="BE59" s="191">
        <v>1973.9196288196738</v>
      </c>
      <c r="BF59" s="191">
        <v>1781.5688778737299</v>
      </c>
      <c r="BG59" s="191">
        <v>1699.6907017927986</v>
      </c>
      <c r="BH59" s="191">
        <v>1619.380636139538</v>
      </c>
      <c r="BI59" s="191">
        <v>1544.8687950926244</v>
      </c>
      <c r="BJ59" s="191">
        <v>1505.2714277021992</v>
      </c>
      <c r="BK59" s="191">
        <v>1467.9453334368052</v>
      </c>
      <c r="BL59" s="191">
        <v>1398.0252387984892</v>
      </c>
      <c r="BM59" s="191">
        <v>1409.9083947627876</v>
      </c>
      <c r="BN59" s="191">
        <v>1358.3588579058423</v>
      </c>
      <c r="BO59" s="191">
        <v>1318.6207662168874</v>
      </c>
      <c r="BP59" s="191">
        <v>1305.2408189589155</v>
      </c>
      <c r="BQ59" s="191">
        <v>1239.5167816224994</v>
      </c>
      <c r="BR59" s="191">
        <v>1045.1554872311006</v>
      </c>
      <c r="BS59" s="191">
        <v>662.99755447771429</v>
      </c>
      <c r="BT59" s="191">
        <v>324.28209114987749</v>
      </c>
      <c r="BU59" s="191">
        <v>163.45041181275101</v>
      </c>
      <c r="BV59" s="191">
        <v>129.83796971224828</v>
      </c>
      <c r="BW59" s="191">
        <v>115.8928303755342</v>
      </c>
      <c r="BX59" s="191">
        <v>89.149932905386223</v>
      </c>
      <c r="BY59" s="191">
        <v>77.016632717517808</v>
      </c>
      <c r="BZ59" s="191">
        <v>67.342197737694121</v>
      </c>
      <c r="CA59" s="191">
        <v>61.844231934522561</v>
      </c>
      <c r="CB59" s="191">
        <v>56.665947046163751</v>
      </c>
      <c r="CC59" s="191">
        <v>47.6984130313569</v>
      </c>
      <c r="CD59" s="191">
        <v>41.995706529337944</v>
      </c>
      <c r="CE59" s="191">
        <v>35.430656179467213</v>
      </c>
      <c r="CF59" s="191">
        <v>28.628557696798655</v>
      </c>
      <c r="CG59" s="191">
        <v>21.898301745592196</v>
      </c>
      <c r="CH59" s="192">
        <v>15.162452583378586</v>
      </c>
    </row>
    <row r="60" spans="1:86" x14ac:dyDescent="0.25">
      <c r="A60" s="193"/>
      <c r="B60" s="51" t="s">
        <v>427</v>
      </c>
      <c r="C60" s="190" t="s">
        <v>381</v>
      </c>
      <c r="D60" s="191">
        <v>1929.9039682822556</v>
      </c>
      <c r="E60" s="191">
        <v>2833.2986706764491</v>
      </c>
      <c r="F60" s="191">
        <v>2895.0182656250895</v>
      </c>
      <c r="G60" s="191">
        <v>2489.2131277421126</v>
      </c>
      <c r="H60" s="191">
        <v>2854.9269048037509</v>
      </c>
      <c r="I60" s="191">
        <v>2997.9380855638638</v>
      </c>
      <c r="J60" s="191">
        <v>2924.1372540111138</v>
      </c>
      <c r="K60" s="191">
        <v>3314.110952429528</v>
      </c>
      <c r="L60" s="191">
        <v>3031.053992881325</v>
      </c>
      <c r="M60" s="191">
        <v>3337.8331790260177</v>
      </c>
      <c r="N60" s="191">
        <v>3905.2286146571073</v>
      </c>
      <c r="O60" s="191">
        <v>3800.1285807097584</v>
      </c>
      <c r="P60" s="191">
        <v>3851.4310178744095</v>
      </c>
      <c r="Q60" s="191">
        <v>4254.319218043921</v>
      </c>
      <c r="R60" s="191">
        <v>4309.9490665968151</v>
      </c>
      <c r="S60" s="191">
        <v>5023.2380821448642</v>
      </c>
      <c r="T60" s="191">
        <v>5035.5077275586991</v>
      </c>
      <c r="U60" s="191">
        <v>5910.2533121465412</v>
      </c>
      <c r="V60" s="191">
        <v>5925.090034603857</v>
      </c>
      <c r="W60" s="191">
        <v>7113.6038387154877</v>
      </c>
      <c r="X60" s="191">
        <v>7293.4782287187181</v>
      </c>
      <c r="Y60" s="191">
        <v>7493.8563226592314</v>
      </c>
      <c r="Z60" s="191">
        <v>6660.4903838770651</v>
      </c>
      <c r="AA60" s="191">
        <v>5346.7466704467561</v>
      </c>
      <c r="AB60" s="191">
        <v>4437.5898768162979</v>
      </c>
      <c r="AC60" s="191">
        <v>4299.0164310703367</v>
      </c>
      <c r="AD60" s="191">
        <v>4028.3457983125795</v>
      </c>
      <c r="AE60" s="191">
        <v>3985.2759288205925</v>
      </c>
      <c r="AF60" s="191">
        <v>4081.2750858799236</v>
      </c>
      <c r="AG60" s="191">
        <v>4233.4919339091275</v>
      </c>
      <c r="AH60" s="191">
        <v>4524.1862642954729</v>
      </c>
      <c r="AI60" s="191">
        <v>3642.9278450609777</v>
      </c>
      <c r="AJ60" s="191">
        <v>3054.4267589806791</v>
      </c>
      <c r="AK60" s="191">
        <v>2873.2229254347221</v>
      </c>
      <c r="AL60" s="191">
        <v>2180.1668440919607</v>
      </c>
      <c r="AM60" s="191">
        <v>995.49560537570949</v>
      </c>
      <c r="AN60" s="191">
        <v>990.18823670553309</v>
      </c>
      <c r="AO60" s="191">
        <v>928.94935348823026</v>
      </c>
      <c r="AP60" s="191">
        <v>578.95259098052054</v>
      </c>
      <c r="AQ60" s="191">
        <v>589.89710302546189</v>
      </c>
      <c r="AR60" s="191">
        <v>549.31166186769713</v>
      </c>
      <c r="AS60" s="191">
        <v>539.28233678627714</v>
      </c>
      <c r="AT60" s="191">
        <v>528.31735049265592</v>
      </c>
      <c r="AU60" s="191">
        <v>630.18217806776363</v>
      </c>
      <c r="AV60" s="191">
        <v>816.29214506366986</v>
      </c>
      <c r="AW60" s="191">
        <v>795.88660963879977</v>
      </c>
      <c r="AX60" s="191">
        <v>733.22222692901778</v>
      </c>
      <c r="AY60" s="191">
        <v>24.949496023047182</v>
      </c>
      <c r="AZ60" s="191">
        <v>0</v>
      </c>
      <c r="BA60" s="191">
        <v>0</v>
      </c>
      <c r="BB60" s="191">
        <v>0</v>
      </c>
      <c r="BC60" s="191">
        <v>0</v>
      </c>
      <c r="BD60" s="191">
        <v>0</v>
      </c>
      <c r="BE60" s="191">
        <v>0</v>
      </c>
      <c r="BF60" s="191">
        <v>0</v>
      </c>
      <c r="BG60" s="191">
        <v>0</v>
      </c>
      <c r="BH60" s="191">
        <v>0</v>
      </c>
      <c r="BI60" s="191">
        <v>0</v>
      </c>
      <c r="BJ60" s="191">
        <v>0</v>
      </c>
      <c r="BK60" s="191">
        <v>0</v>
      </c>
      <c r="BL60" s="191">
        <v>0</v>
      </c>
      <c r="BM60" s="191">
        <v>0</v>
      </c>
      <c r="BN60" s="191">
        <v>0</v>
      </c>
      <c r="BO60" s="191">
        <v>0</v>
      </c>
      <c r="BP60" s="191">
        <v>0</v>
      </c>
      <c r="BQ60" s="191">
        <v>0</v>
      </c>
      <c r="BR60" s="191">
        <v>0</v>
      </c>
      <c r="BS60" s="191">
        <v>0</v>
      </c>
      <c r="BT60" s="191">
        <v>0</v>
      </c>
      <c r="BU60" s="191">
        <v>0</v>
      </c>
      <c r="BV60" s="191">
        <v>0</v>
      </c>
      <c r="BW60" s="191">
        <v>0</v>
      </c>
      <c r="BX60" s="191">
        <v>0</v>
      </c>
      <c r="BY60" s="191">
        <v>0</v>
      </c>
      <c r="BZ60" s="191">
        <v>0</v>
      </c>
      <c r="CA60" s="191">
        <v>0</v>
      </c>
      <c r="CB60" s="191">
        <v>0</v>
      </c>
      <c r="CC60" s="191">
        <v>0</v>
      </c>
      <c r="CD60" s="191">
        <v>0</v>
      </c>
      <c r="CE60" s="191">
        <v>0</v>
      </c>
      <c r="CF60" s="191">
        <v>0</v>
      </c>
      <c r="CG60" s="191">
        <v>0</v>
      </c>
      <c r="CH60" s="192">
        <v>0</v>
      </c>
    </row>
    <row r="61" spans="1:86" x14ac:dyDescent="0.25">
      <c r="A61" s="193"/>
      <c r="B61" s="51" t="s">
        <v>428</v>
      </c>
      <c r="C61" s="190" t="s">
        <v>387</v>
      </c>
      <c r="D61" s="191">
        <v>0</v>
      </c>
      <c r="E61" s="191">
        <v>0</v>
      </c>
      <c r="F61" s="191">
        <v>0</v>
      </c>
      <c r="G61" s="191">
        <v>0</v>
      </c>
      <c r="H61" s="191">
        <v>0</v>
      </c>
      <c r="I61" s="191">
        <v>0</v>
      </c>
      <c r="J61" s="191">
        <v>0</v>
      </c>
      <c r="K61" s="191">
        <v>0</v>
      </c>
      <c r="L61" s="191">
        <v>0</v>
      </c>
      <c r="M61" s="191">
        <v>0</v>
      </c>
      <c r="N61" s="191">
        <v>0</v>
      </c>
      <c r="O61" s="191">
        <v>0</v>
      </c>
      <c r="P61" s="191">
        <v>0</v>
      </c>
      <c r="Q61" s="191">
        <v>0</v>
      </c>
      <c r="R61" s="191">
        <v>0</v>
      </c>
      <c r="S61" s="191">
        <v>0</v>
      </c>
      <c r="T61" s="191">
        <v>0</v>
      </c>
      <c r="U61" s="191">
        <v>0</v>
      </c>
      <c r="V61" s="191">
        <v>0</v>
      </c>
      <c r="W61" s="191">
        <v>0</v>
      </c>
      <c r="X61" s="191">
        <v>0</v>
      </c>
      <c r="Y61" s="191">
        <v>0</v>
      </c>
      <c r="Z61" s="191">
        <v>0</v>
      </c>
      <c r="AA61" s="191">
        <v>0</v>
      </c>
      <c r="AB61" s="191">
        <v>0</v>
      </c>
      <c r="AC61" s="191">
        <v>0</v>
      </c>
      <c r="AD61" s="191">
        <v>0</v>
      </c>
      <c r="AE61" s="191">
        <v>0</v>
      </c>
      <c r="AF61" s="191">
        <v>0</v>
      </c>
      <c r="AG61" s="191">
        <v>0</v>
      </c>
      <c r="AH61" s="191">
        <v>0</v>
      </c>
      <c r="AI61" s="191">
        <v>0</v>
      </c>
      <c r="AJ61" s="191">
        <v>0</v>
      </c>
      <c r="AK61" s="191">
        <v>0</v>
      </c>
      <c r="AL61" s="191">
        <v>0</v>
      </c>
      <c r="AM61" s="191">
        <v>0</v>
      </c>
      <c r="AN61" s="191">
        <v>0</v>
      </c>
      <c r="AO61" s="191">
        <v>0</v>
      </c>
      <c r="AP61" s="191">
        <v>0</v>
      </c>
      <c r="AQ61" s="191">
        <v>0</v>
      </c>
      <c r="AR61" s="191">
        <v>337.66813971863024</v>
      </c>
      <c r="AS61" s="191">
        <v>246.22104609471052</v>
      </c>
      <c r="AT61" s="191">
        <v>240.35298248884538</v>
      </c>
      <c r="AU61" s="191">
        <v>291.8479486512017</v>
      </c>
      <c r="AV61" s="191">
        <v>285.76504247575087</v>
      </c>
      <c r="AW61" s="191">
        <v>304.62396445580617</v>
      </c>
      <c r="AX61" s="191">
        <v>288.40059959687267</v>
      </c>
      <c r="AY61" s="191">
        <v>286.05636752757891</v>
      </c>
      <c r="AZ61" s="191">
        <v>270.50221422075941</v>
      </c>
      <c r="BA61" s="191">
        <v>257.83032877527756</v>
      </c>
      <c r="BB61" s="191">
        <v>281.94121127655762</v>
      </c>
      <c r="BC61" s="191">
        <v>252.92233578049135</v>
      </c>
      <c r="BD61" s="191">
        <v>244.44978607553131</v>
      </c>
      <c r="BE61" s="191">
        <v>258.21212214883161</v>
      </c>
      <c r="BF61" s="191">
        <v>252.13722496239575</v>
      </c>
      <c r="BG61" s="191">
        <v>281.21231905685062</v>
      </c>
      <c r="BH61" s="191">
        <v>283.55259652491867</v>
      </c>
      <c r="BI61" s="191">
        <v>327.30131611221464</v>
      </c>
      <c r="BJ61" s="191">
        <v>453.95654828069479</v>
      </c>
      <c r="BK61" s="191">
        <v>383.28959665636813</v>
      </c>
      <c r="BL61" s="191">
        <v>342.72804840285085</v>
      </c>
      <c r="BM61" s="191">
        <v>419.9199149879633</v>
      </c>
      <c r="BN61" s="191">
        <v>417.9174004452297</v>
      </c>
      <c r="BO61" s="191">
        <v>189.67652618377892</v>
      </c>
      <c r="BP61" s="191">
        <v>142.58138257303798</v>
      </c>
      <c r="BQ61" s="191">
        <v>12.662934395046131</v>
      </c>
      <c r="BR61" s="191">
        <v>0</v>
      </c>
      <c r="BS61" s="191">
        <v>0</v>
      </c>
      <c r="BT61" s="191">
        <v>0</v>
      </c>
      <c r="BU61" s="191">
        <v>0</v>
      </c>
      <c r="BV61" s="191">
        <v>0</v>
      </c>
      <c r="BW61" s="191">
        <v>0</v>
      </c>
      <c r="BX61" s="191">
        <v>0</v>
      </c>
      <c r="BY61" s="191">
        <v>0</v>
      </c>
      <c r="BZ61" s="191">
        <v>0</v>
      </c>
      <c r="CA61" s="191">
        <v>0</v>
      </c>
      <c r="CB61" s="191">
        <v>0</v>
      </c>
      <c r="CC61" s="191">
        <v>0</v>
      </c>
      <c r="CD61" s="191">
        <v>0</v>
      </c>
      <c r="CE61" s="191">
        <v>0</v>
      </c>
      <c r="CF61" s="191">
        <v>0</v>
      </c>
      <c r="CG61" s="191">
        <v>0</v>
      </c>
      <c r="CH61" s="192">
        <v>0</v>
      </c>
    </row>
    <row r="62" spans="1:86" x14ac:dyDescent="0.25">
      <c r="A62" s="193"/>
      <c r="B62" s="51" t="s">
        <v>429</v>
      </c>
      <c r="C62" s="190" t="s">
        <v>377</v>
      </c>
      <c r="D62" s="191">
        <v>0</v>
      </c>
      <c r="E62" s="191">
        <v>0</v>
      </c>
      <c r="F62" s="191">
        <v>0</v>
      </c>
      <c r="G62" s="191">
        <v>0</v>
      </c>
      <c r="H62" s="191">
        <v>0</v>
      </c>
      <c r="I62" s="191">
        <v>0</v>
      </c>
      <c r="J62" s="191">
        <v>0</v>
      </c>
      <c r="K62" s="191">
        <v>0</v>
      </c>
      <c r="L62" s="191">
        <v>0</v>
      </c>
      <c r="M62" s="191">
        <v>0</v>
      </c>
      <c r="N62" s="191">
        <v>0</v>
      </c>
      <c r="O62" s="191">
        <v>0</v>
      </c>
      <c r="P62" s="191">
        <v>0</v>
      </c>
      <c r="Q62" s="191">
        <v>0</v>
      </c>
      <c r="R62" s="191">
        <v>0</v>
      </c>
      <c r="S62" s="191">
        <v>0</v>
      </c>
      <c r="T62" s="191">
        <v>0</v>
      </c>
      <c r="U62" s="191">
        <v>0</v>
      </c>
      <c r="V62" s="191">
        <v>0</v>
      </c>
      <c r="W62" s="191">
        <v>0</v>
      </c>
      <c r="X62" s="191">
        <v>0</v>
      </c>
      <c r="Y62" s="191">
        <v>0</v>
      </c>
      <c r="Z62" s="191">
        <v>0</v>
      </c>
      <c r="AA62" s="191">
        <v>0</v>
      </c>
      <c r="AB62" s="191">
        <v>0</v>
      </c>
      <c r="AC62" s="191">
        <v>0</v>
      </c>
      <c r="AD62" s="191">
        <v>0</v>
      </c>
      <c r="AE62" s="191">
        <v>0</v>
      </c>
      <c r="AF62" s="191">
        <v>0</v>
      </c>
      <c r="AG62" s="191">
        <v>0</v>
      </c>
      <c r="AH62" s="191">
        <v>0</v>
      </c>
      <c r="AI62" s="191">
        <v>0</v>
      </c>
      <c r="AJ62" s="191">
        <v>0</v>
      </c>
      <c r="AK62" s="191">
        <v>0</v>
      </c>
      <c r="AL62" s="191">
        <v>0</v>
      </c>
      <c r="AM62" s="191">
        <v>0</v>
      </c>
      <c r="AN62" s="191">
        <v>0</v>
      </c>
      <c r="AO62" s="191">
        <v>0</v>
      </c>
      <c r="AP62" s="191">
        <v>3.2343720166509531</v>
      </c>
      <c r="AQ62" s="191">
        <v>2.0844960609704875</v>
      </c>
      <c r="AR62" s="191">
        <v>2.0345936215249667</v>
      </c>
      <c r="AS62" s="191">
        <v>0.13237690650253256</v>
      </c>
      <c r="AT62" s="191">
        <v>0.1074749108689959</v>
      </c>
      <c r="AU62" s="191">
        <v>2.426152539944701</v>
      </c>
      <c r="AV62" s="191">
        <v>2.3950549750769214</v>
      </c>
      <c r="AW62" s="191">
        <v>4.4089937662730216</v>
      </c>
      <c r="AX62" s="191">
        <v>4.0775083471567486</v>
      </c>
      <c r="AY62" s="191">
        <v>6.1895541383842883</v>
      </c>
      <c r="AZ62" s="191">
        <v>5.2167781397617183</v>
      </c>
      <c r="BA62" s="191">
        <v>6.3546903712584752</v>
      </c>
      <c r="BB62" s="191">
        <v>8.6522290457771511</v>
      </c>
      <c r="BC62" s="191">
        <v>13.042571895789463</v>
      </c>
      <c r="BD62" s="191">
        <v>3.8075144344007303</v>
      </c>
      <c r="BE62" s="191">
        <v>16.510386869163526</v>
      </c>
      <c r="BF62" s="191">
        <v>13.327659942231689</v>
      </c>
      <c r="BG62" s="191">
        <v>10.726045204101666</v>
      </c>
      <c r="BH62" s="191">
        <v>13.607040440904889</v>
      </c>
      <c r="BI62" s="191">
        <v>13.952033325952462</v>
      </c>
      <c r="BJ62" s="191">
        <v>16.000670479924079</v>
      </c>
      <c r="BK62" s="191">
        <v>19.611400470120234</v>
      </c>
      <c r="BL62" s="191">
        <v>25.361796813672239</v>
      </c>
      <c r="BM62" s="191">
        <v>25.037959384706486</v>
      </c>
      <c r="BN62" s="191">
        <v>24.619075445853802</v>
      </c>
      <c r="BO62" s="191">
        <v>24.104372097523363</v>
      </c>
      <c r="BP62" s="191">
        <v>23.693655777241077</v>
      </c>
      <c r="BQ62" s="191">
        <v>23.210843001768822</v>
      </c>
      <c r="BR62" s="191">
        <v>22.887286447299552</v>
      </c>
      <c r="BS62" s="191">
        <v>18.594807758058732</v>
      </c>
      <c r="BT62" s="191">
        <v>0</v>
      </c>
      <c r="BU62" s="191">
        <v>0</v>
      </c>
      <c r="BV62" s="191">
        <v>0</v>
      </c>
      <c r="BW62" s="191">
        <v>0</v>
      </c>
      <c r="BX62" s="191">
        <v>0</v>
      </c>
      <c r="BY62" s="191">
        <v>0</v>
      </c>
      <c r="BZ62" s="191">
        <v>0</v>
      </c>
      <c r="CA62" s="191">
        <v>0</v>
      </c>
      <c r="CB62" s="191">
        <v>0</v>
      </c>
      <c r="CC62" s="191">
        <v>0</v>
      </c>
      <c r="CD62" s="191">
        <v>0</v>
      </c>
      <c r="CE62" s="191">
        <v>0</v>
      </c>
      <c r="CF62" s="191">
        <v>0</v>
      </c>
      <c r="CG62" s="191">
        <v>0</v>
      </c>
      <c r="CH62" s="192">
        <v>0</v>
      </c>
    </row>
    <row r="63" spans="1:86" x14ac:dyDescent="0.25">
      <c r="A63" s="193"/>
      <c r="B63" s="51" t="s">
        <v>35</v>
      </c>
      <c r="D63" s="191">
        <f t="shared" ref="D63:BO63" si="7">SUM(D64:D65)</f>
        <v>7826.0933334480442</v>
      </c>
      <c r="E63" s="191">
        <f t="shared" si="7"/>
        <v>10766.534948570506</v>
      </c>
      <c r="F63" s="191">
        <f t="shared" si="7"/>
        <v>10491.276105457686</v>
      </c>
      <c r="G63" s="191">
        <f t="shared" si="7"/>
        <v>10821.981876060496</v>
      </c>
      <c r="H63" s="191">
        <f t="shared" si="7"/>
        <v>11372.846445272517</v>
      </c>
      <c r="I63" s="191">
        <f t="shared" si="7"/>
        <v>11797.539627642955</v>
      </c>
      <c r="J63" s="191">
        <f t="shared" si="7"/>
        <v>12046.061279541642</v>
      </c>
      <c r="K63" s="191">
        <f t="shared" si="7"/>
        <v>14391.094246242679</v>
      </c>
      <c r="L63" s="191">
        <f t="shared" si="7"/>
        <v>14039.390728144213</v>
      </c>
      <c r="M63" s="191">
        <f t="shared" si="7"/>
        <v>14444.967465066813</v>
      </c>
      <c r="N63" s="191">
        <f t="shared" si="7"/>
        <v>18060.58536845916</v>
      </c>
      <c r="O63" s="191">
        <f t="shared" si="7"/>
        <v>19117.032752881405</v>
      </c>
      <c r="P63" s="191">
        <f t="shared" si="7"/>
        <v>19311.360414808798</v>
      </c>
      <c r="Q63" s="191">
        <f t="shared" si="7"/>
        <v>21571.544857856592</v>
      </c>
      <c r="R63" s="191">
        <f t="shared" si="7"/>
        <v>21539.070536534302</v>
      </c>
      <c r="S63" s="191">
        <f t="shared" si="7"/>
        <v>25163.430894255463</v>
      </c>
      <c r="T63" s="191">
        <f t="shared" si="7"/>
        <v>25433.199059999064</v>
      </c>
      <c r="U63" s="191">
        <f t="shared" si="7"/>
        <v>29439.483097686072</v>
      </c>
      <c r="V63" s="191">
        <f t="shared" si="7"/>
        <v>28779.008739504443</v>
      </c>
      <c r="W63" s="191">
        <f t="shared" si="7"/>
        <v>30503.239006148851</v>
      </c>
      <c r="X63" s="191">
        <f t="shared" si="7"/>
        <v>32307.763921876001</v>
      </c>
      <c r="Y63" s="191">
        <f t="shared" si="7"/>
        <v>31857.211526873019</v>
      </c>
      <c r="Z63" s="191">
        <f t="shared" si="7"/>
        <v>31817.788154394799</v>
      </c>
      <c r="AA63" s="191">
        <f t="shared" si="7"/>
        <v>34267.559540805647</v>
      </c>
      <c r="AB63" s="191">
        <f t="shared" si="7"/>
        <v>36581.866169652858</v>
      </c>
      <c r="AC63" s="191">
        <f t="shared" si="7"/>
        <v>39019.440082180721</v>
      </c>
      <c r="AD63" s="191">
        <f t="shared" si="7"/>
        <v>42100.949803400035</v>
      </c>
      <c r="AE63" s="191">
        <f t="shared" si="7"/>
        <v>45227.064486838899</v>
      </c>
      <c r="AF63" s="191">
        <f t="shared" si="7"/>
        <v>46782.210618951256</v>
      </c>
      <c r="AG63" s="191">
        <f t="shared" si="7"/>
        <v>47930.758559868031</v>
      </c>
      <c r="AH63" s="191">
        <f t="shared" si="7"/>
        <v>49330.530976635557</v>
      </c>
      <c r="AI63" s="191">
        <f t="shared" si="7"/>
        <v>49232.362266381337</v>
      </c>
      <c r="AJ63" s="191">
        <f t="shared" si="7"/>
        <v>49337.865874421856</v>
      </c>
      <c r="AK63" s="191">
        <f t="shared" si="7"/>
        <v>51401.11307046088</v>
      </c>
      <c r="AL63" s="191">
        <f t="shared" si="7"/>
        <v>53477.052787663633</v>
      </c>
      <c r="AM63" s="191">
        <f t="shared" si="7"/>
        <v>55049.028683681689</v>
      </c>
      <c r="AN63" s="191">
        <f t="shared" si="7"/>
        <v>54325.488671152671</v>
      </c>
      <c r="AO63" s="191">
        <f t="shared" si="7"/>
        <v>55955.735513557353</v>
      </c>
      <c r="AP63" s="191">
        <f t="shared" si="7"/>
        <v>57625.037019176925</v>
      </c>
      <c r="AQ63" s="191">
        <f t="shared" si="7"/>
        <v>57111.356231065671</v>
      </c>
      <c r="AR63" s="191">
        <f t="shared" si="7"/>
        <v>55153.569303879303</v>
      </c>
      <c r="AS63" s="191">
        <f t="shared" si="7"/>
        <v>54888.591069769769</v>
      </c>
      <c r="AT63" s="191">
        <f t="shared" si="7"/>
        <v>55532.440330541649</v>
      </c>
      <c r="AU63" s="191">
        <f t="shared" si="7"/>
        <v>58934.687428775011</v>
      </c>
      <c r="AV63" s="191">
        <f t="shared" si="7"/>
        <v>59969.415983534425</v>
      </c>
      <c r="AW63" s="191">
        <f t="shared" si="7"/>
        <v>61532.457768898603</v>
      </c>
      <c r="AX63" s="191">
        <f t="shared" si="7"/>
        <v>61729.971563412801</v>
      </c>
      <c r="AY63" s="191">
        <f t="shared" si="7"/>
        <v>62370.297027166787</v>
      </c>
      <c r="AZ63" s="191">
        <f t="shared" si="7"/>
        <v>64403.853178981204</v>
      </c>
      <c r="BA63" s="191">
        <f t="shared" si="7"/>
        <v>67370.148613979531</v>
      </c>
      <c r="BB63" s="191">
        <f t="shared" si="7"/>
        <v>70427.029838924616</v>
      </c>
      <c r="BC63" s="191">
        <f t="shared" si="7"/>
        <v>73863.822539494169</v>
      </c>
      <c r="BD63" s="191">
        <f t="shared" si="7"/>
        <v>75037.084569554005</v>
      </c>
      <c r="BE63" s="191">
        <f t="shared" si="7"/>
        <v>79593.133157982782</v>
      </c>
      <c r="BF63" s="191">
        <f t="shared" si="7"/>
        <v>82539.326455950169</v>
      </c>
      <c r="BG63" s="191">
        <f t="shared" si="7"/>
        <v>84447.136945205988</v>
      </c>
      <c r="BH63" s="191">
        <f t="shared" si="7"/>
        <v>86050.036830912853</v>
      </c>
      <c r="BI63" s="191">
        <f t="shared" si="7"/>
        <v>88246.975780267239</v>
      </c>
      <c r="BJ63" s="191">
        <f t="shared" si="7"/>
        <v>89405.590193786469</v>
      </c>
      <c r="BK63" s="191">
        <f t="shared" si="7"/>
        <v>94112.731395454946</v>
      </c>
      <c r="BL63" s="191">
        <f t="shared" si="7"/>
        <v>97017.691943952901</v>
      </c>
      <c r="BM63" s="191">
        <f t="shared" si="7"/>
        <v>104039.58593500567</v>
      </c>
      <c r="BN63" s="191">
        <f t="shared" si="7"/>
        <v>106793.8677789526</v>
      </c>
      <c r="BO63" s="191">
        <f t="shared" si="7"/>
        <v>111022.97902639078</v>
      </c>
      <c r="BP63" s="191">
        <f t="shared" ref="BP63:CH63" si="8">SUM(BP64:BP65)</f>
        <v>117458.66988538303</v>
      </c>
      <c r="BQ63" s="191">
        <f t="shared" si="8"/>
        <v>119824.75111126015</v>
      </c>
      <c r="BR63" s="191">
        <f t="shared" si="8"/>
        <v>122995.84716706339</v>
      </c>
      <c r="BS63" s="191">
        <f t="shared" si="8"/>
        <v>126174.6038470159</v>
      </c>
      <c r="BT63" s="191">
        <f t="shared" si="8"/>
        <v>126757.12521362616</v>
      </c>
      <c r="BU63" s="191">
        <f t="shared" si="8"/>
        <v>128206.68539759982</v>
      </c>
      <c r="BV63" s="191">
        <f t="shared" si="8"/>
        <v>129282.27686426774</v>
      </c>
      <c r="BW63" s="191">
        <f t="shared" si="8"/>
        <v>128646.14607299001</v>
      </c>
      <c r="BX63" s="191">
        <f t="shared" si="8"/>
        <v>126249.63383382792</v>
      </c>
      <c r="BY63" s="191">
        <f t="shared" si="8"/>
        <v>129228.86280656137</v>
      </c>
      <c r="BZ63" s="191">
        <f t="shared" si="8"/>
        <v>127479.21608715269</v>
      </c>
      <c r="CA63" s="191">
        <f t="shared" si="8"/>
        <v>135957.49869704916</v>
      </c>
      <c r="CB63" s="191">
        <f t="shared" si="8"/>
        <v>143836.36364224803</v>
      </c>
      <c r="CC63" s="191">
        <f t="shared" si="8"/>
        <v>149001.00747384192</v>
      </c>
      <c r="CD63" s="191">
        <f t="shared" si="8"/>
        <v>154174.54328758753</v>
      </c>
      <c r="CE63" s="191">
        <f t="shared" si="8"/>
        <v>155896.78911033631</v>
      </c>
      <c r="CF63" s="191">
        <f t="shared" si="8"/>
        <v>157918.48376203378</v>
      </c>
      <c r="CG63" s="191">
        <f t="shared" si="8"/>
        <v>162786.6715830137</v>
      </c>
      <c r="CH63" s="192">
        <f t="shared" si="8"/>
        <v>167446.82375729657</v>
      </c>
    </row>
    <row r="64" spans="1:86" x14ac:dyDescent="0.25">
      <c r="A64" s="193"/>
      <c r="B64" s="72" t="s">
        <v>384</v>
      </c>
      <c r="C64" s="190" t="s">
        <v>381</v>
      </c>
      <c r="D64" s="191">
        <v>7826.0933334480442</v>
      </c>
      <c r="E64" s="191">
        <v>10766.534948570506</v>
      </c>
      <c r="F64" s="191">
        <v>10491.276105457686</v>
      </c>
      <c r="G64" s="191">
        <v>10821.981876060496</v>
      </c>
      <c r="H64" s="191">
        <v>11372.846445272517</v>
      </c>
      <c r="I64" s="191">
        <v>11797.539627642955</v>
      </c>
      <c r="J64" s="191">
        <v>12046.061279541642</v>
      </c>
      <c r="K64" s="191">
        <v>14391.094246242679</v>
      </c>
      <c r="L64" s="191">
        <v>14039.390728144213</v>
      </c>
      <c r="M64" s="191">
        <v>14444.967465066813</v>
      </c>
      <c r="N64" s="191">
        <v>18060.58536845916</v>
      </c>
      <c r="O64" s="191">
        <v>19117.032752881405</v>
      </c>
      <c r="P64" s="191">
        <v>19311.360414808798</v>
      </c>
      <c r="Q64" s="191">
        <v>21571.544857856592</v>
      </c>
      <c r="R64" s="191">
        <v>21539.070536534302</v>
      </c>
      <c r="S64" s="191">
        <v>25163.430894255463</v>
      </c>
      <c r="T64" s="191">
        <v>25433.199059999064</v>
      </c>
      <c r="U64" s="191">
        <v>29439.483097686072</v>
      </c>
      <c r="V64" s="191">
        <v>28779.008739504443</v>
      </c>
      <c r="W64" s="191">
        <v>30503.239006148851</v>
      </c>
      <c r="X64" s="191">
        <v>32307.763921876001</v>
      </c>
      <c r="Y64" s="191">
        <v>31857.211526873019</v>
      </c>
      <c r="Z64" s="191">
        <v>31685.897255704163</v>
      </c>
      <c r="AA64" s="191">
        <v>33888.134381979398</v>
      </c>
      <c r="AB64" s="191">
        <v>36169.564288462083</v>
      </c>
      <c r="AC64" s="191">
        <v>38629.217607799605</v>
      </c>
      <c r="AD64" s="191">
        <v>41743.984144219088</v>
      </c>
      <c r="AE64" s="191">
        <v>44909.296763963015</v>
      </c>
      <c r="AF64" s="191">
        <v>46487.719025668484</v>
      </c>
      <c r="AG64" s="191">
        <v>47671.126084228759</v>
      </c>
      <c r="AH64" s="191">
        <v>49090.021074654331</v>
      </c>
      <c r="AI64" s="191">
        <v>49032.140277950508</v>
      </c>
      <c r="AJ64" s="191">
        <v>49160.391536744079</v>
      </c>
      <c r="AK64" s="191">
        <v>51236.325285031533</v>
      </c>
      <c r="AL64" s="191">
        <v>53319.640019137136</v>
      </c>
      <c r="AM64" s="191">
        <v>54895.008608887714</v>
      </c>
      <c r="AN64" s="191">
        <v>54187.075261720711</v>
      </c>
      <c r="AO64" s="191">
        <v>55817.739413944968</v>
      </c>
      <c r="AP64" s="191">
        <v>57505.365254560842</v>
      </c>
      <c r="AQ64" s="191">
        <v>56997.797042430335</v>
      </c>
      <c r="AR64" s="191">
        <v>55050.18848283172</v>
      </c>
      <c r="AS64" s="191">
        <v>54797.057733999529</v>
      </c>
      <c r="AT64" s="191">
        <v>55444.92399914335</v>
      </c>
      <c r="AU64" s="191">
        <v>58852.110688953908</v>
      </c>
      <c r="AV64" s="191">
        <v>59889.666035010378</v>
      </c>
      <c r="AW64" s="191">
        <v>61453.597398695325</v>
      </c>
      <c r="AX64" s="191">
        <v>61655.551137524875</v>
      </c>
      <c r="AY64" s="191">
        <v>62295.916342148077</v>
      </c>
      <c r="AZ64" s="191">
        <v>64344.073406350355</v>
      </c>
      <c r="BA64" s="191">
        <v>67311.490087929429</v>
      </c>
      <c r="BB64" s="191">
        <v>70370.099991659532</v>
      </c>
      <c r="BC64" s="191">
        <v>73809.743249253006</v>
      </c>
      <c r="BD64" s="191">
        <v>74983.742570537375</v>
      </c>
      <c r="BE64" s="191">
        <v>79538.830234225257</v>
      </c>
      <c r="BF64" s="191">
        <v>82485.6407780257</v>
      </c>
      <c r="BG64" s="191">
        <v>84393.211062168353</v>
      </c>
      <c r="BH64" s="191">
        <v>85996.633120425133</v>
      </c>
      <c r="BI64" s="191">
        <v>88194.595147728949</v>
      </c>
      <c r="BJ64" s="191">
        <v>89348.796145093875</v>
      </c>
      <c r="BK64" s="191">
        <v>94048.031325432908</v>
      </c>
      <c r="BL64" s="191">
        <v>96946.777324526847</v>
      </c>
      <c r="BM64" s="191">
        <v>103965.42932996187</v>
      </c>
      <c r="BN64" s="191">
        <v>106705.02178268696</v>
      </c>
      <c r="BO64" s="191">
        <v>110929.30059330314</v>
      </c>
      <c r="BP64" s="191">
        <v>117348.25302734687</v>
      </c>
      <c r="BQ64" s="191">
        <v>119686.84288284932</v>
      </c>
      <c r="BR64" s="191">
        <v>122870.58047938722</v>
      </c>
      <c r="BS64" s="191">
        <v>126043.4489994</v>
      </c>
      <c r="BT64" s="191">
        <v>126619.71460635863</v>
      </c>
      <c r="BU64" s="191">
        <v>128063.68805237531</v>
      </c>
      <c r="BV64" s="191">
        <v>129131.10437463166</v>
      </c>
      <c r="BW64" s="191">
        <v>128491.64764910223</v>
      </c>
      <c r="BX64" s="191">
        <v>126084.93971379839</v>
      </c>
      <c r="BY64" s="191">
        <v>129033.32013734088</v>
      </c>
      <c r="BZ64" s="191">
        <v>127274.0455346661</v>
      </c>
      <c r="CA64" s="191">
        <v>135714.03892950341</v>
      </c>
      <c r="CB64" s="191">
        <v>143596.89081173186</v>
      </c>
      <c r="CC64" s="191">
        <v>148763.68332513885</v>
      </c>
      <c r="CD64" s="191">
        <v>153931.47665482594</v>
      </c>
      <c r="CE64" s="191">
        <v>155645.43818001167</v>
      </c>
      <c r="CF64" s="191">
        <v>157660.45975657197</v>
      </c>
      <c r="CG64" s="191">
        <v>162529.26131724622</v>
      </c>
      <c r="CH64" s="192">
        <v>167193.75101069882</v>
      </c>
    </row>
    <row r="65" spans="1:145" x14ac:dyDescent="0.25">
      <c r="A65" s="193"/>
      <c r="B65" s="72" t="s">
        <v>385</v>
      </c>
      <c r="C65" s="190" t="s">
        <v>377</v>
      </c>
      <c r="D65" s="191">
        <v>0</v>
      </c>
      <c r="E65" s="191">
        <v>0</v>
      </c>
      <c r="F65" s="191">
        <v>0</v>
      </c>
      <c r="G65" s="191">
        <v>0</v>
      </c>
      <c r="H65" s="191">
        <v>0</v>
      </c>
      <c r="I65" s="191">
        <v>0</v>
      </c>
      <c r="J65" s="191">
        <v>0</v>
      </c>
      <c r="K65" s="191">
        <v>0</v>
      </c>
      <c r="L65" s="191">
        <v>0</v>
      </c>
      <c r="M65" s="191">
        <v>0</v>
      </c>
      <c r="N65" s="191">
        <v>0</v>
      </c>
      <c r="O65" s="191">
        <v>0</v>
      </c>
      <c r="P65" s="191">
        <v>0</v>
      </c>
      <c r="Q65" s="191">
        <v>0</v>
      </c>
      <c r="R65" s="191">
        <v>0</v>
      </c>
      <c r="S65" s="191">
        <v>0</v>
      </c>
      <c r="T65" s="191">
        <v>0</v>
      </c>
      <c r="U65" s="191">
        <v>0</v>
      </c>
      <c r="V65" s="191">
        <v>0</v>
      </c>
      <c r="W65" s="191">
        <v>0</v>
      </c>
      <c r="X65" s="191">
        <v>0</v>
      </c>
      <c r="Y65" s="191">
        <v>0</v>
      </c>
      <c r="Z65" s="191">
        <v>131.89089869063497</v>
      </c>
      <c r="AA65" s="191">
        <v>379.42515882624951</v>
      </c>
      <c r="AB65" s="191">
        <v>412.30188119077781</v>
      </c>
      <c r="AC65" s="191">
        <v>390.22247438111515</v>
      </c>
      <c r="AD65" s="191">
        <v>356.96565918094791</v>
      </c>
      <c r="AE65" s="191">
        <v>317.76772287588108</v>
      </c>
      <c r="AF65" s="191">
        <v>294.49159328277239</v>
      </c>
      <c r="AG65" s="191">
        <v>259.63247563927001</v>
      </c>
      <c r="AH65" s="191">
        <v>240.50990198122486</v>
      </c>
      <c r="AI65" s="191">
        <v>200.22198843083237</v>
      </c>
      <c r="AJ65" s="191">
        <v>177.47433767777645</v>
      </c>
      <c r="AK65" s="191">
        <v>164.78778542934435</v>
      </c>
      <c r="AL65" s="191">
        <v>157.41276852649534</v>
      </c>
      <c r="AM65" s="191">
        <v>154.0200747939777</v>
      </c>
      <c r="AN65" s="191">
        <v>138.41340943195624</v>
      </c>
      <c r="AO65" s="191">
        <v>137.99609961238204</v>
      </c>
      <c r="AP65" s="191">
        <v>119.67176461608526</v>
      </c>
      <c r="AQ65" s="191">
        <v>113.55918863533357</v>
      </c>
      <c r="AR65" s="191">
        <v>103.38082104758436</v>
      </c>
      <c r="AS65" s="191">
        <v>91.533335770241152</v>
      </c>
      <c r="AT65" s="191">
        <v>87.516331398301233</v>
      </c>
      <c r="AU65" s="191">
        <v>82.576739821099807</v>
      </c>
      <c r="AV65" s="191">
        <v>79.749948524050069</v>
      </c>
      <c r="AW65" s="191">
        <v>78.86037020327899</v>
      </c>
      <c r="AX65" s="191">
        <v>74.420425887927692</v>
      </c>
      <c r="AY65" s="191">
        <v>74.380685018709414</v>
      </c>
      <c r="AZ65" s="191">
        <v>59.779772630846992</v>
      </c>
      <c r="BA65" s="191">
        <v>58.658526050098352</v>
      </c>
      <c r="BB65" s="191">
        <v>56.929847265081492</v>
      </c>
      <c r="BC65" s="191">
        <v>54.079290241163285</v>
      </c>
      <c r="BD65" s="191">
        <v>53.341999016632407</v>
      </c>
      <c r="BE65" s="191">
        <v>54.302923757521583</v>
      </c>
      <c r="BF65" s="191">
        <v>53.685677924469623</v>
      </c>
      <c r="BG65" s="191">
        <v>53.925883037637803</v>
      </c>
      <c r="BH65" s="191">
        <v>53.403710487713667</v>
      </c>
      <c r="BI65" s="191">
        <v>52.380632538292211</v>
      </c>
      <c r="BJ65" s="191">
        <v>56.79404869259735</v>
      </c>
      <c r="BK65" s="191">
        <v>64.700070022033657</v>
      </c>
      <c r="BL65" s="191">
        <v>70.914619426050479</v>
      </c>
      <c r="BM65" s="191">
        <v>74.156605043802927</v>
      </c>
      <c r="BN65" s="191">
        <v>88.845996265640508</v>
      </c>
      <c r="BO65" s="191">
        <v>93.678433087641267</v>
      </c>
      <c r="BP65" s="191">
        <v>110.41685803615569</v>
      </c>
      <c r="BQ65" s="191">
        <v>137.90822841083465</v>
      </c>
      <c r="BR65" s="191">
        <v>125.26668767616339</v>
      </c>
      <c r="BS65" s="191">
        <v>131.15484761589354</v>
      </c>
      <c r="BT65" s="191">
        <v>137.41060726753852</v>
      </c>
      <c r="BU65" s="191">
        <v>142.99734522451234</v>
      </c>
      <c r="BV65" s="191">
        <v>151.17248963608444</v>
      </c>
      <c r="BW65" s="191">
        <v>154.49842388778612</v>
      </c>
      <c r="BX65" s="191">
        <v>164.69412002952475</v>
      </c>
      <c r="BY65" s="191">
        <v>195.54266922049388</v>
      </c>
      <c r="BZ65" s="191">
        <v>205.17055248657948</v>
      </c>
      <c r="CA65" s="191">
        <v>243.45976754574869</v>
      </c>
      <c r="CB65" s="191">
        <v>239.4728305161841</v>
      </c>
      <c r="CC65" s="191">
        <v>237.32414870306874</v>
      </c>
      <c r="CD65" s="191">
        <v>243.06663276159864</v>
      </c>
      <c r="CE65" s="191">
        <v>251.35093032464292</v>
      </c>
      <c r="CF65" s="191">
        <v>258.02400546179786</v>
      </c>
      <c r="CG65" s="191">
        <v>257.41026576746771</v>
      </c>
      <c r="CH65" s="192">
        <v>253.07274659776493</v>
      </c>
    </row>
    <row r="66" spans="1:145" ht="25.5" customHeight="1" x14ac:dyDescent="0.25">
      <c r="A66" s="193"/>
      <c r="B66" s="51" t="s">
        <v>430</v>
      </c>
      <c r="C66" s="190" t="s">
        <v>381</v>
      </c>
      <c r="D66" s="191">
        <v>0</v>
      </c>
      <c r="E66" s="191">
        <v>0</v>
      </c>
      <c r="F66" s="191">
        <v>0</v>
      </c>
      <c r="G66" s="191">
        <v>0</v>
      </c>
      <c r="H66" s="191">
        <v>0</v>
      </c>
      <c r="I66" s="191">
        <v>0</v>
      </c>
      <c r="J66" s="191">
        <v>0</v>
      </c>
      <c r="K66" s="191">
        <v>0</v>
      </c>
      <c r="L66" s="191">
        <v>0</v>
      </c>
      <c r="M66" s="191">
        <v>0</v>
      </c>
      <c r="N66" s="191">
        <v>0</v>
      </c>
      <c r="O66" s="191">
        <v>0</v>
      </c>
      <c r="P66" s="191">
        <v>0</v>
      </c>
      <c r="Q66" s="191">
        <v>0</v>
      </c>
      <c r="R66" s="191">
        <v>0</v>
      </c>
      <c r="S66" s="191">
        <v>0</v>
      </c>
      <c r="T66" s="191">
        <v>0</v>
      </c>
      <c r="U66" s="191">
        <v>0</v>
      </c>
      <c r="V66" s="191">
        <v>0</v>
      </c>
      <c r="W66" s="191">
        <v>0</v>
      </c>
      <c r="X66" s="191">
        <v>0</v>
      </c>
      <c r="Y66" s="191">
        <v>0</v>
      </c>
      <c r="Z66" s="191">
        <v>0</v>
      </c>
      <c r="AA66" s="191">
        <v>0</v>
      </c>
      <c r="AB66" s="191">
        <v>0</v>
      </c>
      <c r="AC66" s="191">
        <v>0</v>
      </c>
      <c r="AD66" s="191">
        <v>0</v>
      </c>
      <c r="AE66" s="191">
        <v>0</v>
      </c>
      <c r="AF66" s="191">
        <v>0</v>
      </c>
      <c r="AG66" s="191">
        <v>0</v>
      </c>
      <c r="AH66" s="191">
        <v>0</v>
      </c>
      <c r="AI66" s="191">
        <v>0</v>
      </c>
      <c r="AJ66" s="191">
        <v>0</v>
      </c>
      <c r="AK66" s="191">
        <v>0</v>
      </c>
      <c r="AL66" s="191">
        <v>0</v>
      </c>
      <c r="AM66" s="191">
        <v>0</v>
      </c>
      <c r="AN66" s="191">
        <v>0</v>
      </c>
      <c r="AO66" s="191">
        <v>0</v>
      </c>
      <c r="AP66" s="191">
        <v>0</v>
      </c>
      <c r="AQ66" s="191">
        <v>0</v>
      </c>
      <c r="AR66" s="191">
        <v>0</v>
      </c>
      <c r="AS66" s="191">
        <v>0</v>
      </c>
      <c r="AT66" s="191">
        <v>0</v>
      </c>
      <c r="AU66" s="191">
        <v>0</v>
      </c>
      <c r="AV66" s="191">
        <v>0</v>
      </c>
      <c r="AW66" s="191">
        <v>0</v>
      </c>
      <c r="AX66" s="191">
        <v>0</v>
      </c>
      <c r="AY66" s="191">
        <v>0</v>
      </c>
      <c r="AZ66" s="191">
        <v>0</v>
      </c>
      <c r="BA66" s="191">
        <v>0</v>
      </c>
      <c r="BB66" s="191">
        <v>0</v>
      </c>
      <c r="BC66" s="191">
        <v>0</v>
      </c>
      <c r="BD66" s="191">
        <v>0</v>
      </c>
      <c r="BE66" s="191">
        <v>0</v>
      </c>
      <c r="BF66" s="191">
        <v>0</v>
      </c>
      <c r="BG66" s="191">
        <v>0</v>
      </c>
      <c r="BH66" s="191">
        <v>0</v>
      </c>
      <c r="BI66" s="191">
        <v>0</v>
      </c>
      <c r="BJ66" s="191">
        <v>0</v>
      </c>
      <c r="BK66" s="191">
        <v>0</v>
      </c>
      <c r="BL66" s="191">
        <v>15.502048233118224</v>
      </c>
      <c r="BM66" s="191">
        <v>0.39104942158607087</v>
      </c>
      <c r="BN66" s="191">
        <v>-2.711666860104665</v>
      </c>
      <c r="BO66" s="191">
        <v>7.7297005440199191</v>
      </c>
      <c r="BP66" s="191">
        <v>3.0042132346143173</v>
      </c>
      <c r="BQ66" s="191">
        <v>3.6701842187333313</v>
      </c>
      <c r="BR66" s="191">
        <v>2.5613448184010013</v>
      </c>
      <c r="BS66" s="191">
        <v>3.8826299392769363</v>
      </c>
      <c r="BT66" s="191">
        <v>2.6913409124097742</v>
      </c>
      <c r="BU66" s="191">
        <v>4.4617049965231779</v>
      </c>
      <c r="BV66" s="191">
        <v>3.8344824620298703</v>
      </c>
      <c r="BW66" s="191">
        <v>4.2987834563390184</v>
      </c>
      <c r="BX66" s="191">
        <v>2.1438087142235962</v>
      </c>
      <c r="BY66" s="191">
        <v>1.5569815127716367</v>
      </c>
      <c r="BZ66" s="191">
        <v>1.4846042201843974</v>
      </c>
      <c r="CA66" s="191">
        <v>1.5464936633135054</v>
      </c>
      <c r="CB66" s="191">
        <v>2.156729739072599</v>
      </c>
      <c r="CC66" s="191">
        <v>2.0890683427023746</v>
      </c>
      <c r="CD66" s="191">
        <v>2.0479909300000001</v>
      </c>
      <c r="CE66" s="191">
        <v>2.0089769933119848</v>
      </c>
      <c r="CF66" s="191">
        <v>1.9721894331521237</v>
      </c>
      <c r="CG66" s="191">
        <v>1.9360935395406047</v>
      </c>
      <c r="CH66" s="192">
        <v>1.8978339227406011</v>
      </c>
    </row>
    <row r="67" spans="1:145" x14ac:dyDescent="0.25">
      <c r="A67" s="193"/>
      <c r="B67" s="51" t="s">
        <v>179</v>
      </c>
      <c r="C67" s="190" t="s">
        <v>381</v>
      </c>
      <c r="D67" s="191">
        <v>0</v>
      </c>
      <c r="E67" s="191">
        <v>0</v>
      </c>
      <c r="F67" s="191">
        <v>0</v>
      </c>
      <c r="G67" s="191">
        <v>0</v>
      </c>
      <c r="H67" s="191">
        <v>0</v>
      </c>
      <c r="I67" s="191">
        <v>0</v>
      </c>
      <c r="J67" s="191">
        <v>0</v>
      </c>
      <c r="K67" s="191">
        <v>0</v>
      </c>
      <c r="L67" s="191">
        <v>0</v>
      </c>
      <c r="M67" s="191">
        <v>0</v>
      </c>
      <c r="N67" s="191">
        <v>0</v>
      </c>
      <c r="O67" s="191">
        <v>0</v>
      </c>
      <c r="P67" s="191">
        <v>0</v>
      </c>
      <c r="Q67" s="191">
        <v>0</v>
      </c>
      <c r="R67" s="191">
        <v>0</v>
      </c>
      <c r="S67" s="191">
        <v>0</v>
      </c>
      <c r="T67" s="191">
        <v>0</v>
      </c>
      <c r="U67" s="191">
        <v>0</v>
      </c>
      <c r="V67" s="191">
        <v>0</v>
      </c>
      <c r="W67" s="191">
        <v>0</v>
      </c>
      <c r="X67" s="191">
        <v>0</v>
      </c>
      <c r="Y67" s="191">
        <v>0</v>
      </c>
      <c r="Z67" s="191">
        <v>0</v>
      </c>
      <c r="AA67" s="191">
        <v>0</v>
      </c>
      <c r="AB67" s="191">
        <v>0</v>
      </c>
      <c r="AC67" s="191">
        <v>0</v>
      </c>
      <c r="AD67" s="191">
        <v>0</v>
      </c>
      <c r="AE67" s="191">
        <v>0</v>
      </c>
      <c r="AF67" s="191">
        <v>0</v>
      </c>
      <c r="AG67" s="191">
        <v>0</v>
      </c>
      <c r="AH67" s="191">
        <v>0</v>
      </c>
      <c r="AI67" s="191">
        <v>0</v>
      </c>
      <c r="AJ67" s="191">
        <v>0</v>
      </c>
      <c r="AK67" s="191">
        <v>0</v>
      </c>
      <c r="AL67" s="191">
        <v>0</v>
      </c>
      <c r="AM67" s="191">
        <v>0</v>
      </c>
      <c r="AN67" s="191">
        <v>0</v>
      </c>
      <c r="AO67" s="191">
        <v>0</v>
      </c>
      <c r="AP67" s="191">
        <v>0</v>
      </c>
      <c r="AQ67" s="191">
        <v>589.89404657962473</v>
      </c>
      <c r="AR67" s="191">
        <v>715.39860109879282</v>
      </c>
      <c r="AS67" s="191">
        <v>757.19590519448616</v>
      </c>
      <c r="AT67" s="191">
        <v>766.98004574692527</v>
      </c>
      <c r="AU67" s="191">
        <v>940.04770778484146</v>
      </c>
      <c r="AV67" s="191">
        <v>973.27140372976021</v>
      </c>
      <c r="AW67" s="191">
        <v>907.09268386230326</v>
      </c>
      <c r="AX67" s="191">
        <v>1029.5654953367907</v>
      </c>
      <c r="AY67" s="191">
        <v>1090.085063740303</v>
      </c>
      <c r="AZ67" s="191">
        <v>685.38087510824744</v>
      </c>
      <c r="BA67" s="191">
        <v>1006.9616686779527</v>
      </c>
      <c r="BB67" s="191">
        <v>1093.8917837939562</v>
      </c>
      <c r="BC67" s="191">
        <v>1240.7540305357766</v>
      </c>
      <c r="BD67" s="191">
        <v>1254.9691523355409</v>
      </c>
      <c r="BE67" s="191">
        <v>1207.4095252765392</v>
      </c>
      <c r="BF67" s="191">
        <v>1346.4512528889434</v>
      </c>
      <c r="BG67" s="191">
        <v>1879.3730804545833</v>
      </c>
      <c r="BH67" s="191">
        <v>2276.6622270420071</v>
      </c>
      <c r="BI67" s="191">
        <v>2031.2906801155343</v>
      </c>
      <c r="BJ67" s="191">
        <v>2187.4372866891076</v>
      </c>
      <c r="BK67" s="191">
        <v>2652.4180626978159</v>
      </c>
      <c r="BL67" s="191">
        <v>3071.0467186247029</v>
      </c>
      <c r="BM67" s="191">
        <v>3151.2460145630648</v>
      </c>
      <c r="BN67" s="191">
        <v>3264.0988891473021</v>
      </c>
      <c r="BO67" s="191">
        <v>3286.2983268579051</v>
      </c>
      <c r="BP67" s="191">
        <v>3303.3949441262089</v>
      </c>
      <c r="BQ67" s="191">
        <v>3223.7642385657691</v>
      </c>
      <c r="BR67" s="191">
        <v>3212.9450967137659</v>
      </c>
      <c r="BS67" s="191">
        <v>3319.2748349580625</v>
      </c>
      <c r="BT67" s="191">
        <v>3172.3783595089194</v>
      </c>
      <c r="BU67" s="191">
        <v>3151.8465642786041</v>
      </c>
      <c r="BV67" s="191">
        <v>3215.2400673162374</v>
      </c>
      <c r="BW67" s="191">
        <v>3270.5956908258349</v>
      </c>
      <c r="BX67" s="191">
        <v>3075.9953905910634</v>
      </c>
      <c r="BY67" s="191">
        <v>3213.0801669715393</v>
      </c>
      <c r="BZ67" s="191">
        <v>3066.6510645836042</v>
      </c>
      <c r="CA67" s="191">
        <v>3156.1189963453407</v>
      </c>
      <c r="CB67" s="191">
        <v>3298.2946573769154</v>
      </c>
      <c r="CC67" s="191">
        <v>3258.880342220175</v>
      </c>
      <c r="CD67" s="191">
        <v>3316.8416086930729</v>
      </c>
      <c r="CE67" s="191">
        <v>3343.5491336229711</v>
      </c>
      <c r="CF67" s="191">
        <v>3368.9178620566131</v>
      </c>
      <c r="CG67" s="191">
        <v>3400.8889523680987</v>
      </c>
      <c r="CH67" s="192">
        <v>3425.571224118155</v>
      </c>
    </row>
    <row r="68" spans="1:145" x14ac:dyDescent="0.25">
      <c r="A68" s="193"/>
      <c r="B68" s="51" t="s">
        <v>431</v>
      </c>
      <c r="C68" s="190" t="s">
        <v>381</v>
      </c>
      <c r="D68" s="191">
        <v>0</v>
      </c>
      <c r="E68" s="191">
        <v>0</v>
      </c>
      <c r="F68" s="191">
        <v>0</v>
      </c>
      <c r="G68" s="191">
        <v>0</v>
      </c>
      <c r="H68" s="191">
        <v>0</v>
      </c>
      <c r="I68" s="191">
        <v>0</v>
      </c>
      <c r="J68" s="191">
        <v>0</v>
      </c>
      <c r="K68" s="191">
        <v>0</v>
      </c>
      <c r="L68" s="191">
        <v>0</v>
      </c>
      <c r="M68" s="191">
        <v>0</v>
      </c>
      <c r="N68" s="191">
        <v>0</v>
      </c>
      <c r="O68" s="191">
        <v>0</v>
      </c>
      <c r="P68" s="191">
        <v>0</v>
      </c>
      <c r="Q68" s="191">
        <v>0</v>
      </c>
      <c r="R68" s="191">
        <v>0</v>
      </c>
      <c r="S68" s="191">
        <v>0</v>
      </c>
      <c r="T68" s="191">
        <v>0</v>
      </c>
      <c r="U68" s="191">
        <v>0</v>
      </c>
      <c r="V68" s="191">
        <v>0</v>
      </c>
      <c r="W68" s="191">
        <v>0</v>
      </c>
      <c r="X68" s="191">
        <v>0</v>
      </c>
      <c r="Y68" s="191">
        <v>0</v>
      </c>
      <c r="Z68" s="191">
        <v>0</v>
      </c>
      <c r="AA68" s="191">
        <v>0</v>
      </c>
      <c r="AB68" s="191">
        <v>0</v>
      </c>
      <c r="AC68" s="191">
        <v>0</v>
      </c>
      <c r="AD68" s="191">
        <v>0</v>
      </c>
      <c r="AE68" s="191">
        <v>0</v>
      </c>
      <c r="AF68" s="191">
        <v>0</v>
      </c>
      <c r="AG68" s="191">
        <v>0</v>
      </c>
      <c r="AH68" s="191">
        <v>0</v>
      </c>
      <c r="AI68" s="191">
        <v>0</v>
      </c>
      <c r="AJ68" s="191">
        <v>0</v>
      </c>
      <c r="AK68" s="191">
        <v>0</v>
      </c>
      <c r="AL68" s="191">
        <v>0</v>
      </c>
      <c r="AM68" s="191">
        <v>1878.2935950485087</v>
      </c>
      <c r="AN68" s="191">
        <v>1802.9233843957377</v>
      </c>
      <c r="AO68" s="191">
        <v>1834.3383972865417</v>
      </c>
      <c r="AP68" s="191">
        <v>2448.4196166047714</v>
      </c>
      <c r="AQ68" s="191">
        <v>2567.4145032481078</v>
      </c>
      <c r="AR68" s="191">
        <v>2569.7117751468641</v>
      </c>
      <c r="AS68" s="191">
        <v>2512.5136854180678</v>
      </c>
      <c r="AT68" s="191">
        <v>2298.4975256301168</v>
      </c>
      <c r="AU68" s="191">
        <v>1799.4540680881403</v>
      </c>
      <c r="AV68" s="191">
        <v>1542.8818566038594</v>
      </c>
      <c r="AW68" s="191">
        <v>1436.9569198684085</v>
      </c>
      <c r="AX68" s="191">
        <v>171.59424922279848</v>
      </c>
      <c r="AY68" s="191">
        <v>75.472225469717728</v>
      </c>
      <c r="AZ68" s="191">
        <v>196.28278582912247</v>
      </c>
      <c r="BA68" s="191">
        <v>52.153393198459703</v>
      </c>
      <c r="BB68" s="191">
        <v>53.408821270229332</v>
      </c>
      <c r="BC68" s="191">
        <v>128.96026144151378</v>
      </c>
      <c r="BD68" s="191">
        <v>129.75761297296486</v>
      </c>
      <c r="BE68" s="191">
        <v>131.00467961962778</v>
      </c>
      <c r="BF68" s="191">
        <v>130.22559965888027</v>
      </c>
      <c r="BG68" s="191">
        <v>144.77274981520799</v>
      </c>
      <c r="BH68" s="191">
        <v>75.819973948284343</v>
      </c>
      <c r="BI68" s="191">
        <v>70.360807670854967</v>
      </c>
      <c r="BJ68" s="191">
        <v>74.971904581068657</v>
      </c>
      <c r="BK68" s="191">
        <v>71.040340544131212</v>
      </c>
      <c r="BL68" s="191">
        <v>72.787057285243677</v>
      </c>
      <c r="BM68" s="191">
        <v>72.81577778708143</v>
      </c>
      <c r="BN68" s="191">
        <v>67.921132724876557</v>
      </c>
      <c r="BO68" s="191">
        <v>70.93959045330358</v>
      </c>
      <c r="BP68" s="191">
        <v>82.417834867103565</v>
      </c>
      <c r="BQ68" s="191">
        <v>72.087751309610226</v>
      </c>
      <c r="BR68" s="191">
        <v>7.1082856121985971</v>
      </c>
      <c r="BS68" s="191">
        <v>0</v>
      </c>
      <c r="BT68" s="191">
        <v>0</v>
      </c>
      <c r="BU68" s="191">
        <v>0</v>
      </c>
      <c r="BV68" s="191">
        <v>0</v>
      </c>
      <c r="BW68" s="191">
        <v>0</v>
      </c>
      <c r="BX68" s="191">
        <v>61.866359424599025</v>
      </c>
      <c r="BY68" s="191">
        <v>81.468801774921857</v>
      </c>
      <c r="BZ68" s="191">
        <v>0</v>
      </c>
      <c r="CA68" s="191">
        <v>0</v>
      </c>
      <c r="CB68" s="191">
        <v>0</v>
      </c>
      <c r="CC68" s="191">
        <v>0</v>
      </c>
      <c r="CD68" s="191">
        <v>0</v>
      </c>
      <c r="CE68" s="191">
        <v>0</v>
      </c>
      <c r="CF68" s="191">
        <v>0</v>
      </c>
      <c r="CG68" s="191">
        <v>0</v>
      </c>
      <c r="CH68" s="192">
        <v>0</v>
      </c>
    </row>
    <row r="69" spans="1:145" x14ac:dyDescent="0.25">
      <c r="A69" s="193"/>
      <c r="B69" s="51" t="s">
        <v>432</v>
      </c>
      <c r="C69" s="190" t="s">
        <v>387</v>
      </c>
      <c r="D69" s="191">
        <v>0</v>
      </c>
      <c r="E69" s="191">
        <v>0</v>
      </c>
      <c r="F69" s="191">
        <v>0</v>
      </c>
      <c r="G69" s="191">
        <v>0</v>
      </c>
      <c r="H69" s="191">
        <v>0</v>
      </c>
      <c r="I69" s="191">
        <v>0</v>
      </c>
      <c r="J69" s="191">
        <v>0</v>
      </c>
      <c r="K69" s="191">
        <v>0</v>
      </c>
      <c r="L69" s="191">
        <v>0</v>
      </c>
      <c r="M69" s="191">
        <v>0</v>
      </c>
      <c r="N69" s="191">
        <v>0</v>
      </c>
      <c r="O69" s="191">
        <v>0</v>
      </c>
      <c r="P69" s="191">
        <v>0</v>
      </c>
      <c r="Q69" s="191">
        <v>0</v>
      </c>
      <c r="R69" s="191">
        <v>0</v>
      </c>
      <c r="S69" s="191">
        <v>0</v>
      </c>
      <c r="T69" s="191">
        <v>0</v>
      </c>
      <c r="U69" s="191">
        <v>0</v>
      </c>
      <c r="V69" s="191">
        <v>0</v>
      </c>
      <c r="W69" s="191">
        <v>0</v>
      </c>
      <c r="X69" s="191">
        <v>0</v>
      </c>
      <c r="Y69" s="191">
        <v>0</v>
      </c>
      <c r="Z69" s="191">
        <v>0</v>
      </c>
      <c r="AA69" s="191">
        <v>0</v>
      </c>
      <c r="AB69" s="191">
        <v>0</v>
      </c>
      <c r="AC69" s="191">
        <v>0</v>
      </c>
      <c r="AD69" s="191">
        <v>0</v>
      </c>
      <c r="AE69" s="191">
        <v>0</v>
      </c>
      <c r="AF69" s="191">
        <v>0</v>
      </c>
      <c r="AG69" s="191">
        <v>0</v>
      </c>
      <c r="AH69" s="191">
        <v>0</v>
      </c>
      <c r="AI69" s="191">
        <v>0</v>
      </c>
      <c r="AJ69" s="191">
        <v>0</v>
      </c>
      <c r="AK69" s="191">
        <v>0</v>
      </c>
      <c r="AL69" s="191">
        <v>0</v>
      </c>
      <c r="AM69" s="191">
        <v>0</v>
      </c>
      <c r="AN69" s="191">
        <v>0</v>
      </c>
      <c r="AO69" s="191">
        <v>0</v>
      </c>
      <c r="AP69" s="191">
        <v>0</v>
      </c>
      <c r="AQ69" s="191">
        <v>0</v>
      </c>
      <c r="AR69" s="191">
        <v>0</v>
      </c>
      <c r="AS69" s="191">
        <v>0</v>
      </c>
      <c r="AT69" s="191">
        <v>0</v>
      </c>
      <c r="AU69" s="191">
        <v>0</v>
      </c>
      <c r="AV69" s="191">
        <v>0</v>
      </c>
      <c r="AW69" s="191">
        <v>0</v>
      </c>
      <c r="AX69" s="191">
        <v>0</v>
      </c>
      <c r="AY69" s="191">
        <v>0</v>
      </c>
      <c r="AZ69" s="191">
        <v>0</v>
      </c>
      <c r="BA69" s="191">
        <v>0</v>
      </c>
      <c r="BB69" s="191">
        <v>0</v>
      </c>
      <c r="BC69" s="191">
        <v>0</v>
      </c>
      <c r="BD69" s="191">
        <v>0</v>
      </c>
      <c r="BE69" s="191">
        <v>0</v>
      </c>
      <c r="BF69" s="191">
        <v>0</v>
      </c>
      <c r="BG69" s="191">
        <v>0</v>
      </c>
      <c r="BH69" s="191">
        <v>0</v>
      </c>
      <c r="BI69" s="191">
        <v>0</v>
      </c>
      <c r="BJ69" s="191">
        <v>0</v>
      </c>
      <c r="BK69" s="191">
        <v>0</v>
      </c>
      <c r="BL69" s="191">
        <v>0</v>
      </c>
      <c r="BM69" s="191">
        <v>0</v>
      </c>
      <c r="BN69" s="191">
        <v>0</v>
      </c>
      <c r="BO69" s="191">
        <v>0</v>
      </c>
      <c r="BP69" s="191">
        <v>0</v>
      </c>
      <c r="BQ69" s="191">
        <v>0</v>
      </c>
      <c r="BR69" s="191">
        <v>0</v>
      </c>
      <c r="BS69" s="191">
        <v>0</v>
      </c>
      <c r="BT69" s="191">
        <v>0</v>
      </c>
      <c r="BU69" s="191">
        <v>0</v>
      </c>
      <c r="BV69" s="191">
        <v>8.4518792191642813</v>
      </c>
      <c r="BW69" s="191">
        <v>9.4532686563096355</v>
      </c>
      <c r="BX69" s="191">
        <v>7.8710630273019619</v>
      </c>
      <c r="BY69" s="191">
        <v>4.9123934872080071</v>
      </c>
      <c r="BZ69" s="191">
        <v>4.2779103993987908</v>
      </c>
      <c r="CA69" s="191">
        <v>7.3281947405760564</v>
      </c>
      <c r="CB69" s="191">
        <v>10.690768382100176</v>
      </c>
      <c r="CC69" s="191">
        <v>15.575039774030682</v>
      </c>
      <c r="CD69" s="191">
        <v>0.80353692055587267</v>
      </c>
      <c r="CE69" s="191">
        <v>1.0010225385701534</v>
      </c>
      <c r="CF69" s="191">
        <v>1.1852921734976671</v>
      </c>
      <c r="CG69" s="191">
        <v>1.3656397000477065</v>
      </c>
      <c r="CH69" s="192">
        <v>1.5441487994722809</v>
      </c>
    </row>
    <row r="70" spans="1:145" x14ac:dyDescent="0.25">
      <c r="A70" s="193"/>
      <c r="B70" s="51" t="s">
        <v>433</v>
      </c>
      <c r="C70" s="190" t="s">
        <v>387</v>
      </c>
      <c r="D70" s="191">
        <v>0</v>
      </c>
      <c r="E70" s="191">
        <v>0</v>
      </c>
      <c r="F70" s="191">
        <v>0</v>
      </c>
      <c r="G70" s="191">
        <v>0</v>
      </c>
      <c r="H70" s="191">
        <v>0</v>
      </c>
      <c r="I70" s="191">
        <v>0</v>
      </c>
      <c r="J70" s="191">
        <v>0</v>
      </c>
      <c r="K70" s="191">
        <v>0</v>
      </c>
      <c r="L70" s="191">
        <v>0</v>
      </c>
      <c r="M70" s="191">
        <v>0</v>
      </c>
      <c r="N70" s="191">
        <v>0</v>
      </c>
      <c r="O70" s="191">
        <v>0</v>
      </c>
      <c r="P70" s="191">
        <v>0</v>
      </c>
      <c r="Q70" s="191">
        <v>0</v>
      </c>
      <c r="R70" s="191">
        <v>0</v>
      </c>
      <c r="S70" s="191">
        <v>0</v>
      </c>
      <c r="T70" s="191">
        <v>0</v>
      </c>
      <c r="U70" s="191">
        <v>0</v>
      </c>
      <c r="V70" s="191">
        <v>0</v>
      </c>
      <c r="W70" s="191">
        <v>0</v>
      </c>
      <c r="X70" s="191">
        <v>0</v>
      </c>
      <c r="Y70" s="191">
        <v>0</v>
      </c>
      <c r="Z70" s="191">
        <v>0</v>
      </c>
      <c r="AA70" s="191">
        <v>0</v>
      </c>
      <c r="AB70" s="191">
        <v>0</v>
      </c>
      <c r="AC70" s="191">
        <v>0</v>
      </c>
      <c r="AD70" s="191">
        <v>0</v>
      </c>
      <c r="AE70" s="191">
        <v>0</v>
      </c>
      <c r="AF70" s="191">
        <v>0</v>
      </c>
      <c r="AG70" s="191">
        <v>0</v>
      </c>
      <c r="AH70" s="191">
        <v>0</v>
      </c>
      <c r="AI70" s="191">
        <v>0</v>
      </c>
      <c r="AJ70" s="191">
        <v>0</v>
      </c>
      <c r="AK70" s="191">
        <v>0</v>
      </c>
      <c r="AL70" s="191">
        <v>0</v>
      </c>
      <c r="AM70" s="191">
        <v>0</v>
      </c>
      <c r="AN70" s="191">
        <v>0</v>
      </c>
      <c r="AO70" s="191">
        <v>0</v>
      </c>
      <c r="AP70" s="191">
        <v>0</v>
      </c>
      <c r="AQ70" s="191">
        <v>42.790241720801795</v>
      </c>
      <c r="AR70" s="191">
        <v>42.923916065927571</v>
      </c>
      <c r="AS70" s="191">
        <v>39.713071950759762</v>
      </c>
      <c r="AT70" s="191">
        <v>46.40962060252096</v>
      </c>
      <c r="AU70" s="191">
        <v>52.297065861030227</v>
      </c>
      <c r="AV70" s="191">
        <v>50.628053480652227</v>
      </c>
      <c r="AW70" s="191">
        <v>51.117725451403793</v>
      </c>
      <c r="AX70" s="191">
        <v>48.119317338303262</v>
      </c>
      <c r="AY70" s="191">
        <v>45.530751117392526</v>
      </c>
      <c r="AZ70" s="191">
        <v>44.256137140939238</v>
      </c>
      <c r="BA70" s="191">
        <v>40.105959369615512</v>
      </c>
      <c r="BB70" s="191">
        <v>36.351626240111273</v>
      </c>
      <c r="BC70" s="191">
        <v>34.059186624045864</v>
      </c>
      <c r="BD70" s="191">
        <v>85.953766850240697</v>
      </c>
      <c r="BE70" s="191">
        <v>115.81573125793182</v>
      </c>
      <c r="BF70" s="191">
        <v>205.82714135798852</v>
      </c>
      <c r="BG70" s="191">
        <v>218.8897655618147</v>
      </c>
      <c r="BH70" s="191">
        <v>210.72134015436319</v>
      </c>
      <c r="BI70" s="191">
        <v>206.92598700820366</v>
      </c>
      <c r="BJ70" s="191">
        <v>200.11000958081641</v>
      </c>
      <c r="BK70" s="191">
        <v>201.10775046937195</v>
      </c>
      <c r="BL70" s="191">
        <v>209.98167957373718</v>
      </c>
      <c r="BM70" s="191">
        <v>215.89011592187885</v>
      </c>
      <c r="BN70" s="191">
        <v>200.17397874897526</v>
      </c>
      <c r="BO70" s="191">
        <v>68.934081128346421</v>
      </c>
      <c r="BP70" s="191">
        <v>57.454061384678369</v>
      </c>
      <c r="BQ70" s="191">
        <v>53.513621307176052</v>
      </c>
      <c r="BR70" s="191">
        <v>48.125936908829381</v>
      </c>
      <c r="BS70" s="191">
        <v>42.516649247097874</v>
      </c>
      <c r="BT70" s="191">
        <v>38.600038259155646</v>
      </c>
      <c r="BU70" s="191">
        <v>35.009279226987012</v>
      </c>
      <c r="BV70" s="191">
        <v>33.182720744609099</v>
      </c>
      <c r="BW70" s="191">
        <v>33.746245903867361</v>
      </c>
      <c r="BX70" s="191">
        <v>34.528045215559771</v>
      </c>
      <c r="BY70" s="191">
        <v>31.666969896973004</v>
      </c>
      <c r="BZ70" s="191">
        <v>29.240111359059551</v>
      </c>
      <c r="CA70" s="191">
        <v>25.934950483609462</v>
      </c>
      <c r="CB70" s="191">
        <v>26.352665368647383</v>
      </c>
      <c r="CC70" s="191">
        <v>24.46879371301744</v>
      </c>
      <c r="CD70" s="191">
        <v>23.900773987361777</v>
      </c>
      <c r="CE70" s="191">
        <v>23.38592067280884</v>
      </c>
      <c r="CF70" s="191">
        <v>22.945384692293253</v>
      </c>
      <c r="CG70" s="191">
        <v>22.533004532830326</v>
      </c>
      <c r="CH70" s="192">
        <v>22.103350063584692</v>
      </c>
    </row>
    <row r="71" spans="1:145" x14ac:dyDescent="0.25">
      <c r="A71" s="193"/>
      <c r="B71" s="51" t="s">
        <v>434</v>
      </c>
      <c r="C71" s="190" t="s">
        <v>381</v>
      </c>
      <c r="D71" s="191">
        <v>674.35724868713294</v>
      </c>
      <c r="E71" s="191">
        <v>830.52419048836373</v>
      </c>
      <c r="F71" s="191">
        <v>717.4243515397452</v>
      </c>
      <c r="G71" s="191">
        <v>581.99611833464883</v>
      </c>
      <c r="H71" s="191">
        <v>966.0611243527843</v>
      </c>
      <c r="I71" s="191">
        <v>783.91313898136366</v>
      </c>
      <c r="J71" s="191">
        <v>543.30124127780459</v>
      </c>
      <c r="K71" s="191">
        <v>522.40503969019665</v>
      </c>
      <c r="L71" s="191">
        <v>655.10887746866274</v>
      </c>
      <c r="M71" s="191">
        <v>761.04993489462152</v>
      </c>
      <c r="N71" s="191">
        <v>1445.0808506671244</v>
      </c>
      <c r="O71" s="191">
        <v>1219.1836717591032</v>
      </c>
      <c r="P71" s="191">
        <v>861.57938325783084</v>
      </c>
      <c r="Q71" s="191">
        <v>998.91195093786746</v>
      </c>
      <c r="R71" s="191">
        <v>1721.3109275262823</v>
      </c>
      <c r="S71" s="191">
        <v>1695.4084645065736</v>
      </c>
      <c r="T71" s="191">
        <v>1125.4071526500029</v>
      </c>
      <c r="U71" s="191">
        <v>1170.1588046583897</v>
      </c>
      <c r="V71" s="191">
        <v>1772.0953006473719</v>
      </c>
      <c r="W71" s="191">
        <v>2681.0950361464074</v>
      </c>
      <c r="X71" s="191">
        <v>2581.1879035620495</v>
      </c>
      <c r="Y71" s="191">
        <v>2488.8140543767659</v>
      </c>
      <c r="Z71" s="191">
        <v>2680.5934004150672</v>
      </c>
      <c r="AA71" s="191">
        <v>3966.5669442359886</v>
      </c>
      <c r="AB71" s="191">
        <v>3193.0490132219124</v>
      </c>
      <c r="AC71" s="191">
        <v>2443.6629699643286</v>
      </c>
      <c r="AD71" s="191">
        <v>2497.8497018020566</v>
      </c>
      <c r="AE71" s="191">
        <v>4259.2591964294161</v>
      </c>
      <c r="AF71" s="191">
        <v>4597.0795793213474</v>
      </c>
      <c r="AG71" s="191">
        <v>4547.7340146612705</v>
      </c>
      <c r="AH71" s="191">
        <v>4108.1691365441648</v>
      </c>
      <c r="AI71" s="191">
        <v>3631.804401259265</v>
      </c>
      <c r="AJ71" s="191">
        <v>5978.0829533566803</v>
      </c>
      <c r="AK71" s="191">
        <v>7191.5079692498493</v>
      </c>
      <c r="AL71" s="191">
        <v>5902.9788197435755</v>
      </c>
      <c r="AM71" s="191">
        <v>5623.6110235752349</v>
      </c>
      <c r="AN71" s="191">
        <v>5600.4194893237673</v>
      </c>
      <c r="AO71" s="191">
        <v>5348.1902996115869</v>
      </c>
      <c r="AP71" s="191">
        <v>5608.4010768727521</v>
      </c>
      <c r="AQ71" s="191">
        <v>4486.6424249095098</v>
      </c>
      <c r="AR71" s="191">
        <v>3167.0552990923338</v>
      </c>
      <c r="AS71" s="191">
        <v>1941.7309399604478</v>
      </c>
      <c r="AT71" s="191">
        <v>2124.6812834156226</v>
      </c>
      <c r="AU71" s="191">
        <v>3695.2515060317291</v>
      </c>
      <c r="AV71" s="191">
        <v>3947.2613996455466</v>
      </c>
      <c r="AW71" s="191">
        <v>3601.6899996806092</v>
      </c>
      <c r="AX71" s="191">
        <v>2787.2976220348728</v>
      </c>
      <c r="AY71" s="191">
        <v>2290.8356962155008</v>
      </c>
      <c r="AZ71" s="191">
        <v>1181.1115527855736</v>
      </c>
      <c r="BA71" s="191">
        <v>0</v>
      </c>
      <c r="BB71" s="191">
        <v>0</v>
      </c>
      <c r="BC71" s="191">
        <v>0</v>
      </c>
      <c r="BD71" s="191">
        <v>0</v>
      </c>
      <c r="BE71" s="191">
        <v>0</v>
      </c>
      <c r="BF71" s="191">
        <v>0</v>
      </c>
      <c r="BG71" s="191">
        <v>0</v>
      </c>
      <c r="BH71" s="191">
        <v>0</v>
      </c>
      <c r="BI71" s="191">
        <v>0</v>
      </c>
      <c r="BJ71" s="191">
        <v>0</v>
      </c>
      <c r="BK71" s="191">
        <v>0</v>
      </c>
      <c r="BL71" s="191">
        <v>0</v>
      </c>
      <c r="BM71" s="191">
        <v>0</v>
      </c>
      <c r="BN71" s="191">
        <v>0</v>
      </c>
      <c r="BO71" s="191">
        <v>0</v>
      </c>
      <c r="BP71" s="191">
        <v>0</v>
      </c>
      <c r="BQ71" s="191">
        <v>0</v>
      </c>
      <c r="BR71" s="191">
        <v>0</v>
      </c>
      <c r="BS71" s="191">
        <v>0</v>
      </c>
      <c r="BT71" s="191">
        <v>0</v>
      </c>
      <c r="BU71" s="191">
        <v>0</v>
      </c>
      <c r="BV71" s="191">
        <v>0</v>
      </c>
      <c r="BW71" s="191">
        <v>0</v>
      </c>
      <c r="BX71" s="191">
        <v>0</v>
      </c>
      <c r="BY71" s="191">
        <v>0</v>
      </c>
      <c r="BZ71" s="191">
        <v>0</v>
      </c>
      <c r="CA71" s="191">
        <v>0</v>
      </c>
      <c r="CB71" s="191">
        <v>0</v>
      </c>
      <c r="CC71" s="191">
        <v>0</v>
      </c>
      <c r="CD71" s="191">
        <v>0</v>
      </c>
      <c r="CE71" s="191">
        <v>0</v>
      </c>
      <c r="CF71" s="191">
        <v>0</v>
      </c>
      <c r="CG71" s="191">
        <v>0</v>
      </c>
      <c r="CH71" s="192">
        <v>0</v>
      </c>
    </row>
    <row r="72" spans="1:145" x14ac:dyDescent="0.25">
      <c r="A72" s="193"/>
      <c r="B72" s="10" t="s">
        <v>435</v>
      </c>
      <c r="C72" s="190"/>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f>SUM(BQ73:BQ74)</f>
        <v>8.4450363230733476</v>
      </c>
      <c r="BR72" s="191">
        <f t="shared" ref="BR72:CH72" si="9">SUM(BR73:BR74)</f>
        <v>79.826516045827532</v>
      </c>
      <c r="BS72" s="191">
        <f t="shared" si="9"/>
        <v>693.05610942998908</v>
      </c>
      <c r="BT72" s="191">
        <f t="shared" si="9"/>
        <v>2194.8688927673802</v>
      </c>
      <c r="BU72" s="191">
        <f t="shared" si="9"/>
        <v>4541.2595835643169</v>
      </c>
      <c r="BV72" s="191">
        <f t="shared" si="9"/>
        <v>10870.965492969077</v>
      </c>
      <c r="BW72" s="191">
        <f t="shared" si="9"/>
        <v>23926.55081467373</v>
      </c>
      <c r="BX72" s="191">
        <f t="shared" si="9"/>
        <v>47305.540992825074</v>
      </c>
      <c r="BY72" s="191">
        <f t="shared" si="9"/>
        <v>50105.923796361087</v>
      </c>
      <c r="BZ72" s="191">
        <f t="shared" si="9"/>
        <v>48367.041613498353</v>
      </c>
      <c r="CA72" s="191">
        <f t="shared" si="9"/>
        <v>57095.566502146714</v>
      </c>
      <c r="CB72" s="191">
        <f t="shared" si="9"/>
        <v>70287.665958590704</v>
      </c>
      <c r="CC72" s="191">
        <f t="shared" si="9"/>
        <v>80796.951999988014</v>
      </c>
      <c r="CD72" s="191">
        <f t="shared" si="9"/>
        <v>87649.386698919043</v>
      </c>
      <c r="CE72" s="191">
        <f t="shared" si="9"/>
        <v>86689.251987883108</v>
      </c>
      <c r="CF72" s="191">
        <f t="shared" si="9"/>
        <v>86287.010248921084</v>
      </c>
      <c r="CG72" s="191">
        <f t="shared" si="9"/>
        <v>87123.420846200344</v>
      </c>
      <c r="CH72" s="192">
        <f t="shared" si="9"/>
        <v>87961.408375019615</v>
      </c>
    </row>
    <row r="73" spans="1:145" x14ac:dyDescent="0.25">
      <c r="A73" s="193"/>
      <c r="B73" s="200" t="s">
        <v>436</v>
      </c>
      <c r="C73" s="190" t="s">
        <v>387</v>
      </c>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v>1.1299366977991931</v>
      </c>
      <c r="BR73" s="191">
        <v>7.8324166809474534</v>
      </c>
      <c r="BS73" s="191">
        <v>47.683282850704344</v>
      </c>
      <c r="BT73" s="191">
        <v>958.35110853945321</v>
      </c>
      <c r="BU73" s="191">
        <v>2729.3004917205053</v>
      </c>
      <c r="BV73" s="191">
        <v>8245.3517773038529</v>
      </c>
      <c r="BW73" s="191">
        <v>19984.673907800592</v>
      </c>
      <c r="BX73" s="191">
        <v>26823.722858007721</v>
      </c>
      <c r="BY73" s="191">
        <v>34104.645515691336</v>
      </c>
      <c r="BZ73" s="191">
        <v>37027.419770485285</v>
      </c>
      <c r="CA73" s="191">
        <v>44903.219013077301</v>
      </c>
      <c r="CB73" s="191">
        <v>56253.963960833054</v>
      </c>
      <c r="CC73" s="191">
        <v>67663.152584991927</v>
      </c>
      <c r="CD73" s="191">
        <v>71710.248583035063</v>
      </c>
      <c r="CE73" s="191">
        <v>72193.004586067618</v>
      </c>
      <c r="CF73" s="191">
        <v>73462.499583661105</v>
      </c>
      <c r="CG73" s="191">
        <v>74851.166512136551</v>
      </c>
      <c r="CH73" s="192">
        <v>75548.155037285294</v>
      </c>
    </row>
    <row r="74" spans="1:145" x14ac:dyDescent="0.25">
      <c r="A74" s="193"/>
      <c r="B74" s="200" t="s">
        <v>437</v>
      </c>
      <c r="C74" s="190" t="s">
        <v>387</v>
      </c>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v>7.3150996252741542</v>
      </c>
      <c r="BR74" s="191">
        <v>71.994099364880071</v>
      </c>
      <c r="BS74" s="191">
        <v>645.37282657928472</v>
      </c>
      <c r="BT74" s="191">
        <v>1236.517784227927</v>
      </c>
      <c r="BU74" s="191">
        <v>1811.9590918438116</v>
      </c>
      <c r="BV74" s="191">
        <v>2625.6137156652244</v>
      </c>
      <c r="BW74" s="191">
        <v>3941.876906873139</v>
      </c>
      <c r="BX74" s="191">
        <v>20481.818134817353</v>
      </c>
      <c r="BY74" s="191">
        <v>16001.278280669752</v>
      </c>
      <c r="BZ74" s="191">
        <v>11339.621843013067</v>
      </c>
      <c r="CA74" s="191">
        <v>12192.347489069412</v>
      </c>
      <c r="CB74" s="191">
        <v>14033.701997757649</v>
      </c>
      <c r="CC74" s="191">
        <v>13133.799414996092</v>
      </c>
      <c r="CD74" s="191">
        <v>15939.138115883981</v>
      </c>
      <c r="CE74" s="191">
        <v>14496.247401815494</v>
      </c>
      <c r="CF74" s="191">
        <v>12824.510665259973</v>
      </c>
      <c r="CG74" s="191">
        <v>12272.254334063789</v>
      </c>
      <c r="CH74" s="192">
        <v>12413.253337734324</v>
      </c>
    </row>
    <row r="75" spans="1:145" x14ac:dyDescent="0.25">
      <c r="A75" s="193"/>
      <c r="B75" s="51" t="s">
        <v>125</v>
      </c>
      <c r="C75" s="190" t="s">
        <v>377</v>
      </c>
      <c r="D75" s="191">
        <v>0</v>
      </c>
      <c r="E75" s="191">
        <v>0</v>
      </c>
      <c r="F75" s="191">
        <v>0</v>
      </c>
      <c r="G75" s="191">
        <v>0</v>
      </c>
      <c r="H75" s="191">
        <v>0</v>
      </c>
      <c r="I75" s="191">
        <v>0</v>
      </c>
      <c r="J75" s="191">
        <v>0</v>
      </c>
      <c r="K75" s="191">
        <v>0</v>
      </c>
      <c r="L75" s="191">
        <v>0</v>
      </c>
      <c r="M75" s="191">
        <v>0</v>
      </c>
      <c r="N75" s="191">
        <v>0</v>
      </c>
      <c r="O75" s="191">
        <v>0</v>
      </c>
      <c r="P75" s="191">
        <v>0</v>
      </c>
      <c r="Q75" s="191">
        <v>0</v>
      </c>
      <c r="R75" s="191">
        <v>0</v>
      </c>
      <c r="S75" s="191">
        <v>0</v>
      </c>
      <c r="T75" s="191">
        <v>0</v>
      </c>
      <c r="U75" s="191">
        <v>0</v>
      </c>
      <c r="V75" s="191">
        <v>0</v>
      </c>
      <c r="W75" s="191">
        <v>0</v>
      </c>
      <c r="X75" s="191">
        <v>0</v>
      </c>
      <c r="Y75" s="191">
        <v>0</v>
      </c>
      <c r="Z75" s="191">
        <v>0</v>
      </c>
      <c r="AA75" s="191">
        <v>0</v>
      </c>
      <c r="AB75" s="191">
        <v>0</v>
      </c>
      <c r="AC75" s="191">
        <v>0</v>
      </c>
      <c r="AD75" s="191">
        <v>0</v>
      </c>
      <c r="AE75" s="191">
        <v>0</v>
      </c>
      <c r="AF75" s="191">
        <v>0</v>
      </c>
      <c r="AG75" s="191">
        <v>0</v>
      </c>
      <c r="AH75" s="191">
        <v>0</v>
      </c>
      <c r="AI75" s="191">
        <v>0</v>
      </c>
      <c r="AJ75" s="191">
        <v>0</v>
      </c>
      <c r="AK75" s="191">
        <v>0</v>
      </c>
      <c r="AL75" s="191">
        <v>0</v>
      </c>
      <c r="AM75" s="191">
        <v>0</v>
      </c>
      <c r="AN75" s="191">
        <v>0</v>
      </c>
      <c r="AO75" s="191">
        <v>0</v>
      </c>
      <c r="AP75" s="191">
        <v>0</v>
      </c>
      <c r="AQ75" s="191">
        <v>0</v>
      </c>
      <c r="AR75" s="191">
        <v>0</v>
      </c>
      <c r="AS75" s="191">
        <v>0</v>
      </c>
      <c r="AT75" s="191">
        <v>0</v>
      </c>
      <c r="AU75" s="191">
        <v>0</v>
      </c>
      <c r="AV75" s="191">
        <v>0</v>
      </c>
      <c r="AW75" s="191">
        <v>5.6693292741393952E-2</v>
      </c>
      <c r="AX75" s="191">
        <v>3.6463777959844679E-2</v>
      </c>
      <c r="AY75" s="191">
        <v>0</v>
      </c>
      <c r="AZ75" s="191">
        <v>1.8099847053914982E-2</v>
      </c>
      <c r="BA75" s="191">
        <v>2.4070796860827557E-2</v>
      </c>
      <c r="BB75" s="191">
        <v>0</v>
      </c>
      <c r="BC75" s="191">
        <v>0.11723660131046708</v>
      </c>
      <c r="BD75" s="191">
        <v>117.6223711388067</v>
      </c>
      <c r="BE75" s="191">
        <v>12.387536698235674</v>
      </c>
      <c r="BF75" s="191">
        <v>1.0566877229463427</v>
      </c>
      <c r="BG75" s="191">
        <v>0.86796167387177858</v>
      </c>
      <c r="BH75" s="191">
        <v>0.75643648427474375</v>
      </c>
      <c r="BI75" s="191">
        <v>0.8580586301323776</v>
      </c>
      <c r="BJ75" s="191">
        <v>0.64809046404523796</v>
      </c>
      <c r="BK75" s="191">
        <v>0.32681582252418839</v>
      </c>
      <c r="BL75" s="191">
        <v>0</v>
      </c>
      <c r="BM75" s="191">
        <v>0.45335462411015953</v>
      </c>
      <c r="BN75" s="191">
        <v>0.13992438069495056</v>
      </c>
      <c r="BO75" s="191">
        <v>0</v>
      </c>
      <c r="BP75" s="191">
        <v>0</v>
      </c>
      <c r="BQ75" s="191">
        <v>3.0435448602920262E-4</v>
      </c>
      <c r="BR75" s="191">
        <v>0.14216571224397193</v>
      </c>
      <c r="BS75" s="191">
        <v>0.33884558076985749</v>
      </c>
      <c r="BT75" s="191">
        <v>0.3321862156553842</v>
      </c>
      <c r="BU75" s="191">
        <v>0.4920488998873796</v>
      </c>
      <c r="BV75" s="191">
        <v>0.26726850102379357</v>
      </c>
      <c r="BW75" s="191">
        <v>0.39059661912728921</v>
      </c>
      <c r="BX75" s="191">
        <v>0.29695852523807531</v>
      </c>
      <c r="BY75" s="191">
        <v>0</v>
      </c>
      <c r="BZ75" s="191">
        <v>0</v>
      </c>
      <c r="CA75" s="191">
        <v>0</v>
      </c>
      <c r="CB75" s="191">
        <v>0</v>
      </c>
      <c r="CC75" s="191">
        <v>0</v>
      </c>
      <c r="CD75" s="191">
        <v>0</v>
      </c>
      <c r="CE75" s="191">
        <v>0</v>
      </c>
      <c r="CF75" s="191">
        <v>0</v>
      </c>
      <c r="CG75" s="191">
        <v>0</v>
      </c>
      <c r="CH75" s="192">
        <v>0</v>
      </c>
    </row>
    <row r="76" spans="1:145" ht="26.25" customHeight="1" x14ac:dyDescent="0.25">
      <c r="A76" s="193"/>
      <c r="B76" s="51" t="s">
        <v>438</v>
      </c>
      <c r="C76" s="190" t="s">
        <v>377</v>
      </c>
      <c r="D76" s="191">
        <v>3815.4423280982528</v>
      </c>
      <c r="E76" s="191">
        <v>3624.8920397356706</v>
      </c>
      <c r="F76" s="191">
        <v>3430.9764576577227</v>
      </c>
      <c r="G76" s="191">
        <v>3122.3305267412916</v>
      </c>
      <c r="H76" s="191">
        <v>3128.8845370828981</v>
      </c>
      <c r="I76" s="191">
        <v>2920.2529997188635</v>
      </c>
      <c r="J76" s="191">
        <v>3000.2686381392136</v>
      </c>
      <c r="K76" s="191">
        <v>2941.4398413129547</v>
      </c>
      <c r="L76" s="191">
        <v>2789.6980906560279</v>
      </c>
      <c r="M76" s="191">
        <v>2720.6037042689618</v>
      </c>
      <c r="N76" s="191">
        <v>2939.8912042924294</v>
      </c>
      <c r="O76" s="191">
        <v>2886.4682634487599</v>
      </c>
      <c r="P76" s="191">
        <v>2733.0895667582845</v>
      </c>
      <c r="Q76" s="191">
        <v>2850.8892043295614</v>
      </c>
      <c r="R76" s="191">
        <v>2719.4043955802817</v>
      </c>
      <c r="S76" s="191">
        <v>2884.2939667070041</v>
      </c>
      <c r="T76" s="191">
        <v>2767.1480991661542</v>
      </c>
      <c r="U76" s="191">
        <v>2875.4512090081162</v>
      </c>
      <c r="V76" s="191">
        <v>2679.6434686672906</v>
      </c>
      <c r="W76" s="191">
        <v>2661.2677104887921</v>
      </c>
      <c r="X76" s="191">
        <v>2610.4957954110914</v>
      </c>
      <c r="Y76" s="191">
        <v>2439.8601980750987</v>
      </c>
      <c r="Z76" s="191">
        <v>2281.3560854596317</v>
      </c>
      <c r="AA76" s="191">
        <v>2264.9528039977426</v>
      </c>
      <c r="AB76" s="191">
        <v>2285.9848746022012</v>
      </c>
      <c r="AC76" s="191">
        <v>2302.0318632554995</v>
      </c>
      <c r="AD76" s="191">
        <v>2378.6045067645518</v>
      </c>
      <c r="AE76" s="191">
        <v>2419.3465862615017</v>
      </c>
      <c r="AF76" s="191">
        <v>2327.1416687066007</v>
      </c>
      <c r="AG76" s="191">
        <v>2239.0588985492482</v>
      </c>
      <c r="AH76" s="191">
        <v>2210.0909911788231</v>
      </c>
      <c r="AI76" s="191">
        <v>2085.6457128211705</v>
      </c>
      <c r="AJ76" s="191">
        <v>1980.2399782994005</v>
      </c>
      <c r="AK76" s="191">
        <v>2023.9320312988705</v>
      </c>
      <c r="AL76" s="191">
        <v>1983.4008834338413</v>
      </c>
      <c r="AM76" s="191">
        <v>1968.4516876108371</v>
      </c>
      <c r="AN76" s="191">
        <v>1930.6896084867742</v>
      </c>
      <c r="AO76" s="191">
        <v>1955.5057042632673</v>
      </c>
      <c r="AP76" s="191">
        <v>1908.2794898240622</v>
      </c>
      <c r="AQ76" s="191">
        <v>1830.8110564828767</v>
      </c>
      <c r="AR76" s="191">
        <v>1746.5569751561666</v>
      </c>
      <c r="AS76" s="191">
        <v>1696.6801057192197</v>
      </c>
      <c r="AT76" s="191">
        <v>2006.7635134400371</v>
      </c>
      <c r="AU76" s="191">
        <v>2227.1527347452484</v>
      </c>
      <c r="AV76" s="191">
        <v>2596.484032114734</v>
      </c>
      <c r="AW76" s="191">
        <v>2804.8090769075761</v>
      </c>
      <c r="AX76" s="191">
        <v>2459.9043742302342</v>
      </c>
      <c r="AY76" s="191">
        <v>2615.3787404832983</v>
      </c>
      <c r="AZ76" s="191">
        <v>2717.8670003335224</v>
      </c>
      <c r="BA76" s="191">
        <v>2583.9599250150704</v>
      </c>
      <c r="BB76" s="191">
        <v>2499.4457988491072</v>
      </c>
      <c r="BC76" s="191">
        <v>2453.2208231186924</v>
      </c>
      <c r="BD76" s="191">
        <v>2703.366235317169</v>
      </c>
      <c r="BE76" s="191">
        <v>2350.4897589724524</v>
      </c>
      <c r="BF76" s="191">
        <v>0</v>
      </c>
      <c r="BG76" s="191">
        <v>0</v>
      </c>
      <c r="BH76" s="191">
        <v>0</v>
      </c>
      <c r="BI76" s="191">
        <v>0</v>
      </c>
      <c r="BJ76" s="191">
        <v>0</v>
      </c>
      <c r="BK76" s="191">
        <v>0</v>
      </c>
      <c r="BL76" s="191">
        <v>0</v>
      </c>
      <c r="BM76" s="191">
        <v>0</v>
      </c>
      <c r="BN76" s="191">
        <v>0</v>
      </c>
      <c r="BO76" s="191">
        <v>0</v>
      </c>
      <c r="BP76" s="191">
        <v>0</v>
      </c>
      <c r="BQ76" s="191">
        <v>0</v>
      </c>
      <c r="BR76" s="191">
        <v>0</v>
      </c>
      <c r="BS76" s="191">
        <v>0</v>
      </c>
      <c r="BT76" s="191">
        <v>0</v>
      </c>
      <c r="BU76" s="191">
        <v>0</v>
      </c>
      <c r="BV76" s="191">
        <v>0</v>
      </c>
      <c r="BW76" s="191">
        <v>0</v>
      </c>
      <c r="BX76" s="191">
        <v>0</v>
      </c>
      <c r="BY76" s="191">
        <v>0</v>
      </c>
      <c r="BZ76" s="191">
        <v>0</v>
      </c>
      <c r="CA76" s="191">
        <v>0</v>
      </c>
      <c r="CB76" s="191">
        <v>0</v>
      </c>
      <c r="CC76" s="191">
        <v>0</v>
      </c>
      <c r="CD76" s="191">
        <v>0</v>
      </c>
      <c r="CE76" s="191">
        <v>0</v>
      </c>
      <c r="CF76" s="191">
        <v>0</v>
      </c>
      <c r="CG76" s="191">
        <v>0</v>
      </c>
      <c r="CH76" s="192">
        <v>0</v>
      </c>
    </row>
    <row r="77" spans="1:145" x14ac:dyDescent="0.25">
      <c r="A77" s="193"/>
      <c r="B77" s="51" t="s">
        <v>439</v>
      </c>
      <c r="C77" s="190" t="s">
        <v>377</v>
      </c>
      <c r="D77" s="191">
        <v>0</v>
      </c>
      <c r="E77" s="191">
        <v>0</v>
      </c>
      <c r="F77" s="191">
        <v>0</v>
      </c>
      <c r="G77" s="191">
        <v>0</v>
      </c>
      <c r="H77" s="191">
        <v>0</v>
      </c>
      <c r="I77" s="191">
        <v>0</v>
      </c>
      <c r="J77" s="191">
        <v>0</v>
      </c>
      <c r="K77" s="191">
        <v>0</v>
      </c>
      <c r="L77" s="191">
        <v>0</v>
      </c>
      <c r="M77" s="191">
        <v>0</v>
      </c>
      <c r="N77" s="191">
        <v>0</v>
      </c>
      <c r="O77" s="191">
        <v>0</v>
      </c>
      <c r="P77" s="191">
        <v>0</v>
      </c>
      <c r="Q77" s="191">
        <v>0</v>
      </c>
      <c r="R77" s="191">
        <v>0</v>
      </c>
      <c r="S77" s="191">
        <v>0</v>
      </c>
      <c r="T77" s="191">
        <v>0</v>
      </c>
      <c r="U77" s="191">
        <v>0</v>
      </c>
      <c r="V77" s="191">
        <v>0</v>
      </c>
      <c r="W77" s="191">
        <v>0</v>
      </c>
      <c r="X77" s="191">
        <v>0</v>
      </c>
      <c r="Y77" s="191">
        <v>0</v>
      </c>
      <c r="Z77" s="191">
        <v>0</v>
      </c>
      <c r="AA77" s="191">
        <v>0</v>
      </c>
      <c r="AB77" s="191">
        <v>0</v>
      </c>
      <c r="AC77" s="191">
        <v>0</v>
      </c>
      <c r="AD77" s="191">
        <v>0</v>
      </c>
      <c r="AE77" s="191">
        <v>0</v>
      </c>
      <c r="AF77" s="191">
        <v>0</v>
      </c>
      <c r="AG77" s="191">
        <v>0</v>
      </c>
      <c r="AH77" s="191">
        <v>0</v>
      </c>
      <c r="AI77" s="191">
        <v>0</v>
      </c>
      <c r="AJ77" s="191">
        <v>0</v>
      </c>
      <c r="AK77" s="191">
        <v>0</v>
      </c>
      <c r="AL77" s="191">
        <v>0</v>
      </c>
      <c r="AM77" s="191">
        <v>0</v>
      </c>
      <c r="AN77" s="191">
        <v>0</v>
      </c>
      <c r="AO77" s="191">
        <v>0</v>
      </c>
      <c r="AP77" s="191">
        <v>0</v>
      </c>
      <c r="AQ77" s="191">
        <v>0</v>
      </c>
      <c r="AR77" s="191">
        <v>0</v>
      </c>
      <c r="AS77" s="191">
        <v>0</v>
      </c>
      <c r="AT77" s="191">
        <v>0</v>
      </c>
      <c r="AU77" s="191">
        <v>0</v>
      </c>
      <c r="AV77" s="191">
        <v>0</v>
      </c>
      <c r="AW77" s="191">
        <v>0</v>
      </c>
      <c r="AX77" s="191">
        <v>0</v>
      </c>
      <c r="AY77" s="191">
        <v>0</v>
      </c>
      <c r="AZ77" s="191">
        <v>0</v>
      </c>
      <c r="BA77" s="191">
        <v>382.40472612901374</v>
      </c>
      <c r="BB77" s="191">
        <v>384.58703144446395</v>
      </c>
      <c r="BC77" s="191">
        <v>1483.9730836144715</v>
      </c>
      <c r="BD77" s="191">
        <v>3387.7737332834677</v>
      </c>
      <c r="BE77" s="191">
        <v>3190.7480781971094</v>
      </c>
      <c r="BF77" s="191">
        <v>3172.7346539977448</v>
      </c>
      <c r="BG77" s="191">
        <v>3478.3763820545682</v>
      </c>
      <c r="BH77" s="191">
        <v>3460.1062250622394</v>
      </c>
      <c r="BI77" s="191">
        <v>3400.9102321778978</v>
      </c>
      <c r="BJ77" s="191">
        <v>3357.1136018813049</v>
      </c>
      <c r="BK77" s="191">
        <v>3382.9561038216711</v>
      </c>
      <c r="BL77" s="191">
        <v>4254.5740665056383</v>
      </c>
      <c r="BM77" s="191">
        <v>4253.3112648981205</v>
      </c>
      <c r="BN77" s="191">
        <v>4219.8775552765383</v>
      </c>
      <c r="BO77" s="191">
        <v>3217.9803937153706</v>
      </c>
      <c r="BP77" s="191">
        <v>3155.5581350037155</v>
      </c>
      <c r="BQ77" s="191">
        <v>3085.4725367666852</v>
      </c>
      <c r="BR77" s="191">
        <v>3009.5144924353776</v>
      </c>
      <c r="BS77" s="191">
        <v>2927.0086784517875</v>
      </c>
      <c r="BT77" s="191">
        <v>2835.788648305479</v>
      </c>
      <c r="BU77" s="191">
        <v>2764.3945420136492</v>
      </c>
      <c r="BV77" s="191">
        <v>2666.51484556082</v>
      </c>
      <c r="BW77" s="191">
        <v>2569.5425733149773</v>
      </c>
      <c r="BX77" s="191">
        <v>2421.7056155164319</v>
      </c>
      <c r="BY77" s="191">
        <v>2436.8414600053775</v>
      </c>
      <c r="BZ77" s="191">
        <v>2346.8703464916048</v>
      </c>
      <c r="CA77" s="191">
        <v>2225.9634801849797</v>
      </c>
      <c r="CB77" s="191">
        <v>317.70292350203306</v>
      </c>
      <c r="CC77" s="191">
        <v>1950.4322883204725</v>
      </c>
      <c r="CD77" s="191">
        <v>1911.3829458208359</v>
      </c>
      <c r="CE77" s="191">
        <v>1869.9199138900706</v>
      </c>
      <c r="CF77" s="191">
        <v>1850.2010548317976</v>
      </c>
      <c r="CG77" s="191">
        <v>1856.6388109384284</v>
      </c>
      <c r="CH77" s="192">
        <v>1858.959979796176</v>
      </c>
    </row>
    <row r="78" spans="1:145" x14ac:dyDescent="0.25">
      <c r="A78" s="193"/>
      <c r="B78" s="51" t="s">
        <v>440</v>
      </c>
      <c r="C78" s="190" t="s">
        <v>387</v>
      </c>
      <c r="D78" s="191">
        <v>0</v>
      </c>
      <c r="E78" s="191">
        <v>0</v>
      </c>
      <c r="F78" s="191">
        <v>0</v>
      </c>
      <c r="G78" s="191">
        <v>0</v>
      </c>
      <c r="H78" s="191">
        <v>0</v>
      </c>
      <c r="I78" s="191">
        <v>0</v>
      </c>
      <c r="J78" s="191">
        <v>0</v>
      </c>
      <c r="K78" s="191">
        <v>0</v>
      </c>
      <c r="L78" s="191">
        <v>0</v>
      </c>
      <c r="M78" s="191">
        <v>0</v>
      </c>
      <c r="N78" s="191">
        <v>0</v>
      </c>
      <c r="O78" s="191">
        <v>0</v>
      </c>
      <c r="P78" s="191">
        <v>0</v>
      </c>
      <c r="Q78" s="191">
        <v>0</v>
      </c>
      <c r="R78" s="191">
        <v>0</v>
      </c>
      <c r="S78" s="191">
        <v>0</v>
      </c>
      <c r="T78" s="191">
        <v>0</v>
      </c>
      <c r="U78" s="191">
        <v>0</v>
      </c>
      <c r="V78" s="191">
        <v>0</v>
      </c>
      <c r="W78" s="191">
        <v>0</v>
      </c>
      <c r="X78" s="191">
        <v>0</v>
      </c>
      <c r="Y78" s="191">
        <v>0</v>
      </c>
      <c r="Z78" s="191">
        <v>0</v>
      </c>
      <c r="AA78" s="191">
        <v>0</v>
      </c>
      <c r="AB78" s="191">
        <v>0</v>
      </c>
      <c r="AC78" s="191">
        <v>0</v>
      </c>
      <c r="AD78" s="191">
        <v>0</v>
      </c>
      <c r="AE78" s="191">
        <v>0</v>
      </c>
      <c r="AF78" s="191">
        <v>0</v>
      </c>
      <c r="AG78" s="191">
        <v>0</v>
      </c>
      <c r="AH78" s="191">
        <v>0</v>
      </c>
      <c r="AI78" s="191">
        <v>0</v>
      </c>
      <c r="AJ78" s="191">
        <v>0</v>
      </c>
      <c r="AK78" s="191">
        <v>0</v>
      </c>
      <c r="AL78" s="191">
        <v>0</v>
      </c>
      <c r="AM78" s="191">
        <v>0</v>
      </c>
      <c r="AN78" s="191">
        <v>0</v>
      </c>
      <c r="AO78" s="191">
        <v>0</v>
      </c>
      <c r="AP78" s="191">
        <v>0</v>
      </c>
      <c r="AQ78" s="191">
        <v>0</v>
      </c>
      <c r="AR78" s="191">
        <v>96.922202476864442</v>
      </c>
      <c r="AS78" s="191">
        <v>67.811394124987316</v>
      </c>
      <c r="AT78" s="191">
        <v>26.211665193981705</v>
      </c>
      <c r="AU78" s="191">
        <v>9.8175080462529642</v>
      </c>
      <c r="AV78" s="191">
        <v>4.9807276213912379</v>
      </c>
      <c r="AW78" s="191">
        <v>2.8368451483289823</v>
      </c>
      <c r="AX78" s="191">
        <v>1.8060294730699538</v>
      </c>
      <c r="AY78" s="191">
        <v>3.2974917243794026</v>
      </c>
      <c r="AZ78" s="191">
        <v>0</v>
      </c>
      <c r="BA78" s="191">
        <v>0.45132744114051671</v>
      </c>
      <c r="BB78" s="191">
        <v>1.0602640074386267</v>
      </c>
      <c r="BC78" s="191">
        <v>0.42400570807285598</v>
      </c>
      <c r="BD78" s="191">
        <v>8.5213954788215737E-2</v>
      </c>
      <c r="BE78" s="191">
        <v>0.6493275424625029</v>
      </c>
      <c r="BF78" s="191">
        <v>0.63624507261910068</v>
      </c>
      <c r="BG78" s="191">
        <v>0.2306090639784851</v>
      </c>
      <c r="BH78" s="191">
        <v>0.15340320310466832</v>
      </c>
      <c r="BI78" s="191">
        <v>0</v>
      </c>
      <c r="BJ78" s="191">
        <v>0</v>
      </c>
      <c r="BK78" s="191">
        <v>0</v>
      </c>
      <c r="BL78" s="191">
        <v>0</v>
      </c>
      <c r="BM78" s="191">
        <v>0</v>
      </c>
      <c r="BN78" s="191">
        <v>0</v>
      </c>
      <c r="BO78" s="191">
        <v>0</v>
      </c>
      <c r="BP78" s="191">
        <v>0</v>
      </c>
      <c r="BQ78" s="191">
        <v>0</v>
      </c>
      <c r="BR78" s="191">
        <v>0</v>
      </c>
      <c r="BS78" s="191">
        <v>0</v>
      </c>
      <c r="BT78" s="191">
        <v>0</v>
      </c>
      <c r="BU78" s="191">
        <v>0</v>
      </c>
      <c r="BV78" s="191">
        <v>0</v>
      </c>
      <c r="BW78" s="191">
        <v>0</v>
      </c>
      <c r="BX78" s="191">
        <v>0</v>
      </c>
      <c r="BY78" s="191">
        <v>0</v>
      </c>
      <c r="BZ78" s="191">
        <v>0</v>
      </c>
      <c r="CA78" s="191">
        <v>0</v>
      </c>
      <c r="CB78" s="191">
        <v>0</v>
      </c>
      <c r="CC78" s="191">
        <v>0</v>
      </c>
      <c r="CD78" s="191">
        <v>0</v>
      </c>
      <c r="CE78" s="191">
        <v>0</v>
      </c>
      <c r="CF78" s="191">
        <v>0</v>
      </c>
      <c r="CG78" s="191">
        <v>0</v>
      </c>
      <c r="CH78" s="192">
        <v>0</v>
      </c>
    </row>
    <row r="79" spans="1:145" x14ac:dyDescent="0.25">
      <c r="A79" s="193"/>
      <c r="B79" s="51" t="s">
        <v>441</v>
      </c>
      <c r="C79" s="190" t="s">
        <v>377</v>
      </c>
      <c r="D79" s="191">
        <v>536.82386244173085</v>
      </c>
      <c r="E79" s="191">
        <v>994.89876985585238</v>
      </c>
      <c r="F79" s="191">
        <v>1135.2185327305381</v>
      </c>
      <c r="G79" s="191">
        <v>1089.2765187749844</v>
      </c>
      <c r="H79" s="191">
        <v>1193.1575826894464</v>
      </c>
      <c r="I79" s="191">
        <v>1359.4890022874999</v>
      </c>
      <c r="J79" s="191">
        <v>1446.4962984338999</v>
      </c>
      <c r="K79" s="191">
        <v>1653.7280555797947</v>
      </c>
      <c r="L79" s="191">
        <v>1661.2808854468483</v>
      </c>
      <c r="M79" s="191">
        <v>1671.912849099208</v>
      </c>
      <c r="N79" s="191">
        <v>2076.9380647240046</v>
      </c>
      <c r="O79" s="191">
        <v>2161.9414513532547</v>
      </c>
      <c r="P79" s="191">
        <v>2165.3601056049456</v>
      </c>
      <c r="Q79" s="191">
        <v>2465.6339064471881</v>
      </c>
      <c r="R79" s="191">
        <v>2447.1970861110094</v>
      </c>
      <c r="S79" s="191">
        <v>2879.0450240924324</v>
      </c>
      <c r="T79" s="191">
        <v>2927.5624817265107</v>
      </c>
      <c r="U79" s="191">
        <v>3277.3960016651649</v>
      </c>
      <c r="V79" s="191">
        <v>3139.075583649942</v>
      </c>
      <c r="W79" s="191">
        <v>3209.8237203494782</v>
      </c>
      <c r="X79" s="191">
        <v>3192.4667906992095</v>
      </c>
      <c r="Y79" s="191">
        <v>3111.5071065339744</v>
      </c>
      <c r="Z79" s="191">
        <v>0</v>
      </c>
      <c r="AA79" s="191">
        <v>0</v>
      </c>
      <c r="AB79" s="191">
        <v>0</v>
      </c>
      <c r="AC79" s="191">
        <v>0</v>
      </c>
      <c r="AD79" s="191">
        <v>0</v>
      </c>
      <c r="AE79" s="191">
        <v>0</v>
      </c>
      <c r="AF79" s="191">
        <v>0</v>
      </c>
      <c r="AG79" s="191">
        <v>0</v>
      </c>
      <c r="AH79" s="191">
        <v>0</v>
      </c>
      <c r="AI79" s="191">
        <v>0.33370331405138726</v>
      </c>
      <c r="AJ79" s="191">
        <v>0.28022263843859441</v>
      </c>
      <c r="AK79" s="191">
        <v>0.25351966989129904</v>
      </c>
      <c r="AL79" s="191">
        <v>0.23611915278974302</v>
      </c>
      <c r="AM79" s="191">
        <v>0.22539523140582102</v>
      </c>
      <c r="AN79" s="191">
        <v>0.2129437068183942</v>
      </c>
      <c r="AO79" s="191">
        <v>0.20194551162787613</v>
      </c>
      <c r="AP79" s="191">
        <v>0.19406232099905718</v>
      </c>
      <c r="AQ79" s="191">
        <v>0.18338675023200768</v>
      </c>
      <c r="AR79" s="191">
        <v>0.17169566426371027</v>
      </c>
      <c r="AS79" s="191">
        <v>0.15885228780303903</v>
      </c>
      <c r="AT79" s="191">
        <v>2.4426116106589978E-2</v>
      </c>
      <c r="AU79" s="191">
        <v>0</v>
      </c>
      <c r="AV79" s="191">
        <v>5.6041595343841246</v>
      </c>
      <c r="AW79" s="191">
        <v>0</v>
      </c>
      <c r="AX79" s="191">
        <v>0</v>
      </c>
      <c r="AY79" s="191">
        <v>-1.4138049482901048E-4</v>
      </c>
      <c r="AZ79" s="191">
        <v>0</v>
      </c>
      <c r="BA79" s="191">
        <v>1.2938233843808276</v>
      </c>
      <c r="BB79" s="191">
        <v>0.17011698632847166</v>
      </c>
      <c r="BC79" s="191">
        <v>1.8290863748108315</v>
      </c>
      <c r="BD79" s="191">
        <v>0.46220422300986402</v>
      </c>
      <c r="BE79" s="191">
        <v>0.33611244105888027</v>
      </c>
      <c r="BF79" s="191">
        <v>0.36835241046369005</v>
      </c>
      <c r="BG79" s="191">
        <v>0.27553606760805743</v>
      </c>
      <c r="BH79" s="191">
        <v>0</v>
      </c>
      <c r="BI79" s="191">
        <v>0</v>
      </c>
      <c r="BJ79" s="191">
        <v>-0.24762203797309332</v>
      </c>
      <c r="BK79" s="191">
        <v>0</v>
      </c>
      <c r="BL79" s="191">
        <v>0</v>
      </c>
      <c r="BM79" s="191">
        <v>0</v>
      </c>
      <c r="BN79" s="191">
        <v>0</v>
      </c>
      <c r="BO79" s="191">
        <v>0</v>
      </c>
      <c r="BP79" s="191">
        <v>0</v>
      </c>
      <c r="BQ79" s="191">
        <v>0</v>
      </c>
      <c r="BR79" s="191">
        <v>0</v>
      </c>
      <c r="BS79" s="191">
        <v>0</v>
      </c>
      <c r="BT79" s="191">
        <v>0</v>
      </c>
      <c r="BU79" s="191">
        <v>0</v>
      </c>
      <c r="BV79" s="191">
        <v>0</v>
      </c>
      <c r="BW79" s="191">
        <v>0</v>
      </c>
      <c r="BX79" s="191">
        <v>0</v>
      </c>
      <c r="BY79" s="191">
        <v>0</v>
      </c>
      <c r="BZ79" s="191">
        <v>0</v>
      </c>
      <c r="CA79" s="191">
        <v>0</v>
      </c>
      <c r="CB79" s="191">
        <v>0</v>
      </c>
      <c r="CC79" s="191">
        <v>0</v>
      </c>
      <c r="CD79" s="191">
        <v>0</v>
      </c>
      <c r="CE79" s="191">
        <v>0</v>
      </c>
      <c r="CF79" s="191">
        <v>0</v>
      </c>
      <c r="CG79" s="191">
        <v>0</v>
      </c>
      <c r="CH79" s="192">
        <v>0</v>
      </c>
    </row>
    <row r="80" spans="1:145" s="123" customFormat="1" ht="25.5" customHeight="1" x14ac:dyDescent="0.3">
      <c r="A80" s="201"/>
      <c r="B80" s="123" t="s">
        <v>442</v>
      </c>
      <c r="C80" s="202"/>
      <c r="D80" s="203">
        <f t="shared" ref="D80:BO80" si="10">SUM(D$5:D$11,D$14:D$22,D$25:D$29,D$33:D$41,D$44:D$63,D$66:D$71,D72,D$75:D$79)</f>
        <v>20909.511270147752</v>
      </c>
      <c r="E80" s="203">
        <f t="shared" si="10"/>
        <v>25858.716722601239</v>
      </c>
      <c r="F80" s="203">
        <f t="shared" si="10"/>
        <v>25763.974506765557</v>
      </c>
      <c r="G80" s="203">
        <f t="shared" si="10"/>
        <v>25249.980242072834</v>
      </c>
      <c r="H80" s="203">
        <f t="shared" si="10"/>
        <v>27943.678492473075</v>
      </c>
      <c r="I80" s="203">
        <f t="shared" si="10"/>
        <v>28838.82254982341</v>
      </c>
      <c r="J80" s="203">
        <f t="shared" si="10"/>
        <v>29040.662527409782</v>
      </c>
      <c r="K80" s="203">
        <f t="shared" si="10"/>
        <v>31354.284643316711</v>
      </c>
      <c r="L80" s="203">
        <f t="shared" si="10"/>
        <v>30743.099857476765</v>
      </c>
      <c r="M80" s="203">
        <f t="shared" si="10"/>
        <v>31493.684510540814</v>
      </c>
      <c r="N80" s="203">
        <f t="shared" si="10"/>
        <v>37648.159004222449</v>
      </c>
      <c r="O80" s="203">
        <f t="shared" si="10"/>
        <v>39293.213134689569</v>
      </c>
      <c r="P80" s="203">
        <f t="shared" si="10"/>
        <v>39649.769101050762</v>
      </c>
      <c r="Q80" s="203">
        <f t="shared" si="10"/>
        <v>42738.571652936698</v>
      </c>
      <c r="R80" s="203">
        <f t="shared" si="10"/>
        <v>43921.449992600865</v>
      </c>
      <c r="S80" s="203">
        <f t="shared" si="10"/>
        <v>49618.254535543783</v>
      </c>
      <c r="T80" s="203">
        <f t="shared" si="10"/>
        <v>49179.540628386872</v>
      </c>
      <c r="U80" s="203">
        <f t="shared" si="10"/>
        <v>55235.30097436269</v>
      </c>
      <c r="V80" s="203">
        <f t="shared" si="10"/>
        <v>55595.812337679046</v>
      </c>
      <c r="W80" s="203">
        <f t="shared" si="10"/>
        <v>61455.897393870313</v>
      </c>
      <c r="X80" s="203">
        <f t="shared" si="10"/>
        <v>66407.496088236279</v>
      </c>
      <c r="Y80" s="203">
        <f t="shared" si="10"/>
        <v>66422.550384354268</v>
      </c>
      <c r="Z80" s="203">
        <f t="shared" si="10"/>
        <v>64813.682849796482</v>
      </c>
      <c r="AA80" s="203">
        <f t="shared" si="10"/>
        <v>70082.643528527085</v>
      </c>
      <c r="AB80" s="203">
        <f t="shared" si="10"/>
        <v>74790.034204002688</v>
      </c>
      <c r="AC80" s="203">
        <f t="shared" si="10"/>
        <v>77272.457958473547</v>
      </c>
      <c r="AD80" s="203">
        <f t="shared" si="10"/>
        <v>80512.402877187778</v>
      </c>
      <c r="AE80" s="203">
        <f t="shared" si="10"/>
        <v>87527.469498632636</v>
      </c>
      <c r="AF80" s="203">
        <f t="shared" si="10"/>
        <v>91425.622572542343</v>
      </c>
      <c r="AG80" s="203">
        <f t="shared" si="10"/>
        <v>96672.380439197761</v>
      </c>
      <c r="AH80" s="203">
        <f t="shared" si="10"/>
        <v>103178.74794994545</v>
      </c>
      <c r="AI80" s="203">
        <f t="shared" si="10"/>
        <v>104432.78583569571</v>
      </c>
      <c r="AJ80" s="203">
        <f t="shared" si="10"/>
        <v>105821.68925166632</v>
      </c>
      <c r="AK80" s="203">
        <f t="shared" si="10"/>
        <v>117034.44012911445</v>
      </c>
      <c r="AL80" s="203">
        <f t="shared" si="10"/>
        <v>124466.51219305267</v>
      </c>
      <c r="AM80" s="203">
        <f t="shared" si="10"/>
        <v>132727.96399573921</v>
      </c>
      <c r="AN80" s="203">
        <f t="shared" si="10"/>
        <v>135755.37510221338</v>
      </c>
      <c r="AO80" s="203">
        <f t="shared" si="10"/>
        <v>140581.2041067305</v>
      </c>
      <c r="AP80" s="203">
        <f t="shared" si="10"/>
        <v>145280.41608869782</v>
      </c>
      <c r="AQ80" s="203">
        <f t="shared" si="10"/>
        <v>142738.29459294886</v>
      </c>
      <c r="AR80" s="203">
        <f t="shared" si="10"/>
        <v>135404.21008798276</v>
      </c>
      <c r="AS80" s="203">
        <f t="shared" si="10"/>
        <v>133208.89398582868</v>
      </c>
      <c r="AT80" s="203">
        <f t="shared" si="10"/>
        <v>137955.77194161637</v>
      </c>
      <c r="AU80" s="203">
        <f t="shared" si="10"/>
        <v>152764.40765753461</v>
      </c>
      <c r="AV80" s="203">
        <f t="shared" si="10"/>
        <v>168769.41462941252</v>
      </c>
      <c r="AW80" s="203">
        <f t="shared" si="10"/>
        <v>179756.04085099944</v>
      </c>
      <c r="AX80" s="203">
        <f t="shared" si="10"/>
        <v>182024.32084538159</v>
      </c>
      <c r="AY80" s="203">
        <f t="shared" si="10"/>
        <v>184440.85247167179</v>
      </c>
      <c r="AZ80" s="203">
        <f t="shared" si="10"/>
        <v>185458.97624747959</v>
      </c>
      <c r="BA80" s="203">
        <f t="shared" si="10"/>
        <v>187245.51271770251</v>
      </c>
      <c r="BB80" s="203">
        <f t="shared" si="10"/>
        <v>189038.18389617786</v>
      </c>
      <c r="BC80" s="203">
        <f t="shared" si="10"/>
        <v>193535.32497394996</v>
      </c>
      <c r="BD80" s="203">
        <f t="shared" si="10"/>
        <v>196328.77012205822</v>
      </c>
      <c r="BE80" s="203">
        <f t="shared" si="10"/>
        <v>202595.60790880054</v>
      </c>
      <c r="BF80" s="203">
        <f t="shared" si="10"/>
        <v>205202.61469183548</v>
      </c>
      <c r="BG80" s="203">
        <f t="shared" si="10"/>
        <v>192096.66588453937</v>
      </c>
      <c r="BH80" s="203">
        <f t="shared" si="10"/>
        <v>195884.52290074792</v>
      </c>
      <c r="BI80" s="203">
        <f t="shared" si="10"/>
        <v>198694.03961191254</v>
      </c>
      <c r="BJ80" s="203">
        <f t="shared" si="10"/>
        <v>198604.19478457337</v>
      </c>
      <c r="BK80" s="203">
        <f t="shared" si="10"/>
        <v>206289.7517316883</v>
      </c>
      <c r="BL80" s="203">
        <f t="shared" si="10"/>
        <v>213866.78477914087</v>
      </c>
      <c r="BM80" s="203">
        <f t="shared" si="10"/>
        <v>230328.92521335898</v>
      </c>
      <c r="BN80" s="203">
        <f t="shared" si="10"/>
        <v>234680.94676469339</v>
      </c>
      <c r="BO80" s="203">
        <f t="shared" si="10"/>
        <v>238140.48351000834</v>
      </c>
      <c r="BP80" s="203">
        <f t="shared" ref="BP80:CG80" si="11">SUM(BP$5:BP$11,BP$14:BP$22,BP$25:BP$29,BP$33:BP$41,BP$44:BP$63,BP$66:BP$71,BP72,BP$75:BP$79)</f>
        <v>245259.31815437338</v>
      </c>
      <c r="BQ80" s="203">
        <f t="shared" si="11"/>
        <v>236789.03723259977</v>
      </c>
      <c r="BR80" s="203">
        <f t="shared" si="11"/>
        <v>239378.74359421138</v>
      </c>
      <c r="BS80" s="203">
        <f t="shared" si="11"/>
        <v>242688.3175983722</v>
      </c>
      <c r="BT80" s="203">
        <f t="shared" si="11"/>
        <v>240732.80802875941</v>
      </c>
      <c r="BU80" s="55">
        <f t="shared" si="11"/>
        <v>243493.99008651922</v>
      </c>
      <c r="BV80" s="55">
        <f t="shared" si="11"/>
        <v>245685.41209034339</v>
      </c>
      <c r="BW80" s="55">
        <f t="shared" si="11"/>
        <v>250721.15883685579</v>
      </c>
      <c r="BX80" s="55">
        <f t="shared" si="11"/>
        <v>263851.55948682287</v>
      </c>
      <c r="BY80" s="55">
        <f t="shared" si="11"/>
        <v>268553.42459166859</v>
      </c>
      <c r="BZ80" s="55">
        <f t="shared" si="11"/>
        <v>268882.26687291241</v>
      </c>
      <c r="CA80" s="55">
        <f t="shared" si="11"/>
        <v>293452.28923182399</v>
      </c>
      <c r="CB80" s="55">
        <f t="shared" si="11"/>
        <v>304659.37984719081</v>
      </c>
      <c r="CC80" s="55">
        <f t="shared" si="11"/>
        <v>315256.67395794188</v>
      </c>
      <c r="CD80" s="55">
        <f t="shared" si="11"/>
        <v>328980.69180598919</v>
      </c>
      <c r="CE80" s="55">
        <f t="shared" si="11"/>
        <v>332368.23545644368</v>
      </c>
      <c r="CF80" s="55">
        <f t="shared" si="11"/>
        <v>336280.28822667582</v>
      </c>
      <c r="CG80" s="55">
        <f t="shared" si="11"/>
        <v>344906.06241982128</v>
      </c>
      <c r="CH80" s="56">
        <f>SUM(CH$5:CH$11,CH$14:CH$22,CH$25:CH$29,CH$33:CH$41,CH$44:CH$63,CH$66:CH$71,CH72,CH$75:CH$79)</f>
        <v>353359.83769683784</v>
      </c>
      <c r="DE80" s="153"/>
      <c r="EF80" s="153"/>
      <c r="EO80" s="153"/>
    </row>
    <row r="81" spans="1:154" ht="26.25" customHeight="1" x14ac:dyDescent="0.25">
      <c r="A81" s="193"/>
      <c r="B81" s="10" t="s">
        <v>443</v>
      </c>
      <c r="D81" s="205">
        <f t="shared" ref="D81:BO81" si="12">SUMIF($C$5:$C$79,"(C)",D$5:D$79)</f>
        <v>11126.894603337694</v>
      </c>
      <c r="E81" s="205">
        <f t="shared" si="12"/>
        <v>15351.720583558348</v>
      </c>
      <c r="F81" s="205">
        <f t="shared" si="12"/>
        <v>15019.489806646783</v>
      </c>
      <c r="G81" s="205">
        <f t="shared" si="12"/>
        <v>14836.968611328581</v>
      </c>
      <c r="H81" s="205">
        <f t="shared" si="12"/>
        <v>16203.152067036439</v>
      </c>
      <c r="I81" s="205">
        <f t="shared" si="12"/>
        <v>16656.388633221137</v>
      </c>
      <c r="J81" s="205">
        <f t="shared" si="12"/>
        <v>16620.865362148379</v>
      </c>
      <c r="K81" s="205">
        <f t="shared" si="12"/>
        <v>19415.499405046481</v>
      </c>
      <c r="L81" s="205">
        <f t="shared" si="12"/>
        <v>18922.929632910607</v>
      </c>
      <c r="M81" s="205">
        <f t="shared" si="12"/>
        <v>19856.212277742747</v>
      </c>
      <c r="N81" s="205">
        <f t="shared" si="12"/>
        <v>25092.922139721846</v>
      </c>
      <c r="O81" s="205">
        <f t="shared" si="12"/>
        <v>25925.838938839166</v>
      </c>
      <c r="P81" s="205">
        <f t="shared" si="12"/>
        <v>25893.0280875764</v>
      </c>
      <c r="Q81" s="205">
        <f t="shared" si="12"/>
        <v>29026.234871880515</v>
      </c>
      <c r="R81" s="205">
        <f t="shared" si="12"/>
        <v>29812.037785110231</v>
      </c>
      <c r="S81" s="205">
        <f t="shared" si="12"/>
        <v>34480.304035119763</v>
      </c>
      <c r="T81" s="205">
        <f t="shared" si="12"/>
        <v>34301.106645913787</v>
      </c>
      <c r="U81" s="205">
        <f t="shared" si="12"/>
        <v>39754.480528180866</v>
      </c>
      <c r="V81" s="205">
        <f t="shared" si="12"/>
        <v>39667.323543354389</v>
      </c>
      <c r="W81" s="205">
        <f t="shared" si="12"/>
        <v>43558.43143359635</v>
      </c>
      <c r="X81" s="205">
        <f t="shared" si="12"/>
        <v>45406.298157551384</v>
      </c>
      <c r="Y81" s="205">
        <f t="shared" si="12"/>
        <v>45012.091792257059</v>
      </c>
      <c r="Z81" s="205">
        <f t="shared" si="12"/>
        <v>44942.714883554749</v>
      </c>
      <c r="AA81" s="205">
        <f t="shared" si="12"/>
        <v>48887.854743787415</v>
      </c>
      <c r="AB81" s="205">
        <f t="shared" si="12"/>
        <v>51007.850879316858</v>
      </c>
      <c r="AC81" s="205">
        <f t="shared" si="12"/>
        <v>54078.083258208993</v>
      </c>
      <c r="AD81" s="205">
        <f t="shared" si="12"/>
        <v>57374.962079165169</v>
      </c>
      <c r="AE81" s="205">
        <f t="shared" si="12"/>
        <v>61716.106616301498</v>
      </c>
      <c r="AF81" s="205">
        <f t="shared" si="12"/>
        <v>64173.633762863668</v>
      </c>
      <c r="AG81" s="205">
        <f t="shared" si="12"/>
        <v>65684.26813782884</v>
      </c>
      <c r="AH81" s="205">
        <f t="shared" si="12"/>
        <v>67992.799316854376</v>
      </c>
      <c r="AI81" s="205">
        <f t="shared" si="12"/>
        <v>66390.274330523505</v>
      </c>
      <c r="AJ81" s="205">
        <f t="shared" si="12"/>
        <v>67855.911897905637</v>
      </c>
      <c r="AK81" s="205">
        <f t="shared" si="12"/>
        <v>71251.703222949596</v>
      </c>
      <c r="AL81" s="205">
        <f t="shared" si="12"/>
        <v>71662.162871687004</v>
      </c>
      <c r="AM81" s="205">
        <f t="shared" si="12"/>
        <v>74372.913189540763</v>
      </c>
      <c r="AN81" s="205">
        <f t="shared" si="12"/>
        <v>74044.075922535965</v>
      </c>
      <c r="AO81" s="205">
        <f t="shared" si="12"/>
        <v>75554.547417042719</v>
      </c>
      <c r="AP81" s="205">
        <f t="shared" si="12"/>
        <v>78458.096162368121</v>
      </c>
      <c r="AQ81" s="205">
        <f t="shared" si="12"/>
        <v>77653.548372583333</v>
      </c>
      <c r="AR81" s="205">
        <f t="shared" si="12"/>
        <v>74499.338212471193</v>
      </c>
      <c r="AS81" s="205">
        <f t="shared" si="12"/>
        <v>73342.281311255982</v>
      </c>
      <c r="AT81" s="205">
        <f t="shared" si="12"/>
        <v>74519.551639279845</v>
      </c>
      <c r="AU81" s="205">
        <f t="shared" si="12"/>
        <v>81222.227843798828</v>
      </c>
      <c r="AV81" s="205">
        <f t="shared" si="12"/>
        <v>83693.036517975925</v>
      </c>
      <c r="AW81" s="205">
        <f t="shared" si="12"/>
        <v>86214.787676037042</v>
      </c>
      <c r="AX81" s="205">
        <f t="shared" si="12"/>
        <v>85420.84416199103</v>
      </c>
      <c r="AY81" s="205">
        <f t="shared" si="12"/>
        <v>84624.070695162445</v>
      </c>
      <c r="AZ81" s="205">
        <f t="shared" si="12"/>
        <v>84785.047188548095</v>
      </c>
      <c r="BA81" s="205">
        <f t="shared" si="12"/>
        <v>86493.810997183406</v>
      </c>
      <c r="BB81" s="205">
        <f t="shared" si="12"/>
        <v>89050.72142173443</v>
      </c>
      <c r="BC81" s="205">
        <f t="shared" si="12"/>
        <v>91609.301617985926</v>
      </c>
      <c r="BD81" s="205">
        <f t="shared" si="12"/>
        <v>92567.088250379573</v>
      </c>
      <c r="BE81" s="205">
        <f t="shared" si="12"/>
        <v>97007.24890513673</v>
      </c>
      <c r="BF81" s="205">
        <f t="shared" si="12"/>
        <v>99876.577068760962</v>
      </c>
      <c r="BG81" s="205">
        <f t="shared" si="12"/>
        <v>101829.949123885</v>
      </c>
      <c r="BH81" s="205">
        <f t="shared" si="12"/>
        <v>102989.1605892407</v>
      </c>
      <c r="BI81" s="205">
        <f t="shared" si="12"/>
        <v>104536.95288712101</v>
      </c>
      <c r="BJ81" s="205">
        <f t="shared" si="12"/>
        <v>105175.94581483373</v>
      </c>
      <c r="BK81" s="205">
        <f t="shared" si="12"/>
        <v>110156.50578337301</v>
      </c>
      <c r="BL81" s="205">
        <f t="shared" si="12"/>
        <v>114483.4793381692</v>
      </c>
      <c r="BM81" s="205">
        <f t="shared" si="12"/>
        <v>121021.29891511456</v>
      </c>
      <c r="BN81" s="205">
        <f t="shared" si="12"/>
        <v>122866.40205584184</v>
      </c>
      <c r="BO81" s="205">
        <f t="shared" si="12"/>
        <v>126521.71403027129</v>
      </c>
      <c r="BP81" s="205">
        <f t="shared" ref="BP81:CH81" si="13">SUMIF($C$5:$C$79,"(C)",BP$5:BP$79)</f>
        <v>131561.34691334036</v>
      </c>
      <c r="BQ81" s="205">
        <f t="shared" si="13"/>
        <v>132151.79744857788</v>
      </c>
      <c r="BR81" s="205">
        <f t="shared" si="13"/>
        <v>134376.44303765974</v>
      </c>
      <c r="BS81" s="205">
        <f t="shared" si="13"/>
        <v>137789.63230066997</v>
      </c>
      <c r="BT81" s="205">
        <f t="shared" si="13"/>
        <v>138219.01064424345</v>
      </c>
      <c r="BU81" s="66">
        <f t="shared" si="13"/>
        <v>139421.55402916382</v>
      </c>
      <c r="BV81" s="66">
        <f t="shared" si="13"/>
        <v>140013.23867394988</v>
      </c>
      <c r="BW81" s="66">
        <f t="shared" si="13"/>
        <v>139158.2479755407</v>
      </c>
      <c r="BX81" s="66">
        <f t="shared" si="13"/>
        <v>136880.60197335563</v>
      </c>
      <c r="BY81" s="66">
        <f t="shared" si="13"/>
        <v>139149.12873833612</v>
      </c>
      <c r="BZ81" s="66">
        <f t="shared" si="13"/>
        <v>136756.25425527658</v>
      </c>
      <c r="CA81" s="66">
        <f t="shared" si="13"/>
        <v>145389.39947765123</v>
      </c>
      <c r="CB81" s="66">
        <f t="shared" si="13"/>
        <v>153503.99243530651</v>
      </c>
      <c r="CC81" s="66">
        <f t="shared" si="13"/>
        <v>158379.74314461209</v>
      </c>
      <c r="CD81" s="66">
        <f t="shared" si="13"/>
        <v>163701.40076856798</v>
      </c>
      <c r="CE81" s="66">
        <f t="shared" si="13"/>
        <v>165366.64947795839</v>
      </c>
      <c r="CF81" s="66">
        <f t="shared" si="13"/>
        <v>167196.17767600375</v>
      </c>
      <c r="CG81" s="66">
        <f t="shared" si="13"/>
        <v>171883.02353974321</v>
      </c>
      <c r="CH81" s="109">
        <f t="shared" si="13"/>
        <v>176497.42387610232</v>
      </c>
      <c r="DX81" s="66"/>
    </row>
    <row r="82" spans="1:154" x14ac:dyDescent="0.25">
      <c r="A82" s="193"/>
      <c r="B82" s="10" t="s">
        <v>444</v>
      </c>
      <c r="D82" s="205">
        <f t="shared" ref="D82:BO82" si="14">SUMIF($C$5:$C$79,"(IR)",D$5:D$79)</f>
        <v>2772.850529141172</v>
      </c>
      <c r="E82" s="205">
        <f t="shared" si="14"/>
        <v>3252.8864127460915</v>
      </c>
      <c r="F82" s="205">
        <f t="shared" si="14"/>
        <v>3566.021041476969</v>
      </c>
      <c r="G82" s="205">
        <f t="shared" si="14"/>
        <v>3720.0562698957951</v>
      </c>
      <c r="H82" s="205">
        <f t="shared" si="14"/>
        <v>4275.1809458298585</v>
      </c>
      <c r="I82" s="205">
        <f t="shared" si="14"/>
        <v>4247.9617396152271</v>
      </c>
      <c r="J82" s="205">
        <f t="shared" si="14"/>
        <v>4339.4888953017007</v>
      </c>
      <c r="K82" s="205">
        <f t="shared" si="14"/>
        <v>3796.5869445000917</v>
      </c>
      <c r="L82" s="205">
        <f t="shared" si="14"/>
        <v>3802.1390831075978</v>
      </c>
      <c r="M82" s="205">
        <f t="shared" si="14"/>
        <v>3583.5264650943595</v>
      </c>
      <c r="N82" s="205">
        <f t="shared" si="14"/>
        <v>3855.4991116989272</v>
      </c>
      <c r="O82" s="205">
        <f t="shared" si="14"/>
        <v>4611.9477798047219</v>
      </c>
      <c r="P82" s="205">
        <f t="shared" si="14"/>
        <v>5120.9767978404179</v>
      </c>
      <c r="Q82" s="205">
        <f t="shared" si="14"/>
        <v>4708.3701048338608</v>
      </c>
      <c r="R82" s="205">
        <f t="shared" si="14"/>
        <v>5332.0608266628096</v>
      </c>
      <c r="S82" s="205">
        <f t="shared" si="14"/>
        <v>5705.6006220391509</v>
      </c>
      <c r="T82" s="205">
        <f t="shared" si="14"/>
        <v>5596.9580665199483</v>
      </c>
      <c r="U82" s="205">
        <f t="shared" si="14"/>
        <v>5848.4156517377651</v>
      </c>
      <c r="V82" s="205">
        <f t="shared" si="14"/>
        <v>6733.0568575043826</v>
      </c>
      <c r="W82" s="205">
        <f t="shared" si="14"/>
        <v>8497.1105623801905</v>
      </c>
      <c r="X82" s="205">
        <f t="shared" si="14"/>
        <v>8978.6820100386285</v>
      </c>
      <c r="Y82" s="205">
        <f t="shared" si="14"/>
        <v>9217.0320644779204</v>
      </c>
      <c r="Z82" s="205">
        <f t="shared" si="14"/>
        <v>10048.660632672971</v>
      </c>
      <c r="AA82" s="205">
        <f t="shared" si="14"/>
        <v>11367.842858982087</v>
      </c>
      <c r="AB82" s="205">
        <f t="shared" si="14"/>
        <v>12908.102969280168</v>
      </c>
      <c r="AC82" s="205">
        <f t="shared" si="14"/>
        <v>13676.034416889228</v>
      </c>
      <c r="AD82" s="205">
        <f t="shared" si="14"/>
        <v>14094.310765438602</v>
      </c>
      <c r="AE82" s="205">
        <f t="shared" si="14"/>
        <v>15476.88162950936</v>
      </c>
      <c r="AF82" s="205">
        <f t="shared" si="14"/>
        <v>17125.755532273852</v>
      </c>
      <c r="AG82" s="205">
        <f t="shared" si="14"/>
        <v>18147.514515922569</v>
      </c>
      <c r="AH82" s="205">
        <f t="shared" si="14"/>
        <v>17498.720436039388</v>
      </c>
      <c r="AI82" s="205">
        <f t="shared" si="14"/>
        <v>16351.462388517977</v>
      </c>
      <c r="AJ82" s="205">
        <f t="shared" si="14"/>
        <v>17887.545086996943</v>
      </c>
      <c r="AK82" s="205">
        <f t="shared" si="14"/>
        <v>24748.801441180185</v>
      </c>
      <c r="AL82" s="205">
        <f t="shared" si="14"/>
        <v>31155.922210606594</v>
      </c>
      <c r="AM82" s="205">
        <f t="shared" si="14"/>
        <v>35495.992359226715</v>
      </c>
      <c r="AN82" s="205">
        <f t="shared" si="14"/>
        <v>38269.533177045741</v>
      </c>
      <c r="AO82" s="205">
        <f t="shared" si="14"/>
        <v>41169.958303869687</v>
      </c>
      <c r="AP82" s="205">
        <f t="shared" si="14"/>
        <v>42616.08569139296</v>
      </c>
      <c r="AQ82" s="205">
        <f t="shared" si="14"/>
        <v>40961.539611946588</v>
      </c>
      <c r="AR82" s="205">
        <f t="shared" si="14"/>
        <v>37921.830475297131</v>
      </c>
      <c r="AS82" s="205">
        <f t="shared" si="14"/>
        <v>37595.762850556464</v>
      </c>
      <c r="AT82" s="205">
        <f t="shared" si="14"/>
        <v>41030.591690157307</v>
      </c>
      <c r="AU82" s="205">
        <f t="shared" si="14"/>
        <v>46761.447243746377</v>
      </c>
      <c r="AV82" s="205">
        <f t="shared" si="14"/>
        <v>57244.675411967823</v>
      </c>
      <c r="AW82" s="205">
        <f t="shared" si="14"/>
        <v>62864.026218583276</v>
      </c>
      <c r="AX82" s="205">
        <f t="shared" si="14"/>
        <v>65075.414258909273</v>
      </c>
      <c r="AY82" s="205">
        <f t="shared" si="14"/>
        <v>66296.411317500912</v>
      </c>
      <c r="AZ82" s="205">
        <f t="shared" si="14"/>
        <v>65234.698013977664</v>
      </c>
      <c r="BA82" s="205">
        <f t="shared" si="14"/>
        <v>63467.497660053625</v>
      </c>
      <c r="BB82" s="205">
        <f t="shared" si="14"/>
        <v>61742.503954727654</v>
      </c>
      <c r="BC82" s="205">
        <f t="shared" si="14"/>
        <v>60038.004912383418</v>
      </c>
      <c r="BD82" s="205">
        <f t="shared" si="14"/>
        <v>57454.679058796188</v>
      </c>
      <c r="BE82" s="205">
        <f t="shared" si="14"/>
        <v>58701.652730393762</v>
      </c>
      <c r="BF82" s="205">
        <f t="shared" si="14"/>
        <v>60081.168614443697</v>
      </c>
      <c r="BG82" s="205">
        <f t="shared" si="14"/>
        <v>60563.113209751398</v>
      </c>
      <c r="BH82" s="205">
        <f t="shared" si="14"/>
        <v>61763.34406966719</v>
      </c>
      <c r="BI82" s="205">
        <f t="shared" si="14"/>
        <v>61294.185264124055</v>
      </c>
      <c r="BJ82" s="205">
        <f t="shared" si="14"/>
        <v>61930.519342358995</v>
      </c>
      <c r="BK82" s="205">
        <f t="shared" si="14"/>
        <v>63232.459191986978</v>
      </c>
      <c r="BL82" s="205">
        <f t="shared" si="14"/>
        <v>64537.638821269356</v>
      </c>
      <c r="BM82" s="205">
        <f t="shared" si="14"/>
        <v>72623.558155768973</v>
      </c>
      <c r="BN82" s="205">
        <f t="shared" si="14"/>
        <v>74572.60395229439</v>
      </c>
      <c r="BO82" s="205">
        <f t="shared" si="14"/>
        <v>74773.443779454508</v>
      </c>
      <c r="BP82" s="205">
        <f t="shared" ref="BP82:CH82" si="15">SUMIF($C$5:$C$79,"(IR)",BP$5:BP$79)</f>
        <v>75656.56604976872</v>
      </c>
      <c r="BQ82" s="205">
        <f t="shared" si="15"/>
        <v>66567.164371602252</v>
      </c>
      <c r="BR82" s="205">
        <f t="shared" si="15"/>
        <v>65168.693768011231</v>
      </c>
      <c r="BS82" s="205">
        <f t="shared" si="15"/>
        <v>64106.717690350153</v>
      </c>
      <c r="BT82" s="205">
        <f t="shared" si="15"/>
        <v>62189.538722969977</v>
      </c>
      <c r="BU82" s="66">
        <f t="shared" si="15"/>
        <v>62264.70635031374</v>
      </c>
      <c r="BV82" s="66">
        <f t="shared" si="15"/>
        <v>63846.039036591872</v>
      </c>
      <c r="BW82" s="66">
        <f t="shared" si="15"/>
        <v>69440.004577175117</v>
      </c>
      <c r="BX82" s="66">
        <f t="shared" si="15"/>
        <v>88257.803223244846</v>
      </c>
      <c r="BY82" s="66">
        <f t="shared" si="15"/>
        <v>88161.333562153319</v>
      </c>
      <c r="BZ82" s="66">
        <f t="shared" si="15"/>
        <v>83303.582024986856</v>
      </c>
      <c r="CA82" s="66">
        <f t="shared" si="15"/>
        <v>90504.047106607177</v>
      </c>
      <c r="CB82" s="66">
        <f t="shared" si="15"/>
        <v>101068.30818581869</v>
      </c>
      <c r="CC82" s="66">
        <f t="shared" si="15"/>
        <v>102282.52053068843</v>
      </c>
      <c r="CD82" s="66">
        <f t="shared" si="15"/>
        <v>106330.36144608863</v>
      </c>
      <c r="CE82" s="66">
        <f t="shared" si="15"/>
        <v>105221.7734119753</v>
      </c>
      <c r="CF82" s="66">
        <f t="shared" si="15"/>
        <v>104757.94858249153</v>
      </c>
      <c r="CG82" s="66">
        <f t="shared" si="15"/>
        <v>105912.48007570222</v>
      </c>
      <c r="CH82" s="109">
        <f t="shared" si="15"/>
        <v>106786.33332146007</v>
      </c>
      <c r="EE82" s="66"/>
      <c r="EP82" s="66"/>
    </row>
    <row r="83" spans="1:154" x14ac:dyDescent="0.25">
      <c r="A83" s="193"/>
      <c r="B83" s="10" t="s">
        <v>445</v>
      </c>
      <c r="D83" s="205">
        <f t="shared" ref="D83:BO83" si="16">SUMIF($C$5:$C$79,"(NC / NIR)",D$5:D$79)</f>
        <v>7009.7661376688829</v>
      </c>
      <c r="E83" s="205">
        <f t="shared" si="16"/>
        <v>7254.1097262968015</v>
      </c>
      <c r="F83" s="205">
        <f t="shared" si="16"/>
        <v>7178.4636586418037</v>
      </c>
      <c r="G83" s="205">
        <f t="shared" si="16"/>
        <v>6692.9553608484612</v>
      </c>
      <c r="H83" s="205">
        <f t="shared" si="16"/>
        <v>7465.3454796067763</v>
      </c>
      <c r="I83" s="205">
        <f t="shared" si="16"/>
        <v>7934.4721769870448</v>
      </c>
      <c r="J83" s="205">
        <f t="shared" si="16"/>
        <v>8080.3082699597044</v>
      </c>
      <c r="K83" s="205">
        <f t="shared" si="16"/>
        <v>8142.1982937701359</v>
      </c>
      <c r="L83" s="205">
        <f t="shared" si="16"/>
        <v>8018.0311414585622</v>
      </c>
      <c r="M83" s="205">
        <f t="shared" si="16"/>
        <v>8053.9457677037117</v>
      </c>
      <c r="N83" s="205">
        <f t="shared" si="16"/>
        <v>8699.7377528016768</v>
      </c>
      <c r="O83" s="205">
        <f t="shared" si="16"/>
        <v>8755.4264160456842</v>
      </c>
      <c r="P83" s="205">
        <f t="shared" si="16"/>
        <v>8635.7642156339534</v>
      </c>
      <c r="Q83" s="205">
        <f t="shared" si="16"/>
        <v>9003.9666762223205</v>
      </c>
      <c r="R83" s="205">
        <f t="shared" si="16"/>
        <v>8777.3513808278185</v>
      </c>
      <c r="S83" s="205">
        <f t="shared" si="16"/>
        <v>9432.34987838487</v>
      </c>
      <c r="T83" s="205">
        <f t="shared" si="16"/>
        <v>9281.4759159531422</v>
      </c>
      <c r="U83" s="205">
        <f t="shared" si="16"/>
        <v>9632.4047944440626</v>
      </c>
      <c r="V83" s="205">
        <f t="shared" si="16"/>
        <v>9195.4319368202705</v>
      </c>
      <c r="W83" s="205">
        <f t="shared" si="16"/>
        <v>9400.3553978937707</v>
      </c>
      <c r="X83" s="205">
        <f t="shared" si="16"/>
        <v>12022.515920646269</v>
      </c>
      <c r="Y83" s="205">
        <f t="shared" si="16"/>
        <v>12193.426527619293</v>
      </c>
      <c r="Z83" s="205">
        <f t="shared" si="16"/>
        <v>9822.3073335687732</v>
      </c>
      <c r="AA83" s="205">
        <f t="shared" si="16"/>
        <v>9826.94592575758</v>
      </c>
      <c r="AB83" s="205">
        <f t="shared" si="16"/>
        <v>10874.080355405664</v>
      </c>
      <c r="AC83" s="205">
        <f t="shared" si="16"/>
        <v>9518.3402833753298</v>
      </c>
      <c r="AD83" s="205">
        <f t="shared" si="16"/>
        <v>9043.130032584013</v>
      </c>
      <c r="AE83" s="205">
        <f t="shared" si="16"/>
        <v>10334.481252821797</v>
      </c>
      <c r="AF83" s="205">
        <f t="shared" si="16"/>
        <v>10126.233277404828</v>
      </c>
      <c r="AG83" s="205">
        <f t="shared" si="16"/>
        <v>12840.597785446349</v>
      </c>
      <c r="AH83" s="205">
        <f t="shared" si="16"/>
        <v>17687.2281970517</v>
      </c>
      <c r="AI83" s="205">
        <f t="shared" si="16"/>
        <v>21691.049116654223</v>
      </c>
      <c r="AJ83" s="205">
        <f t="shared" si="16"/>
        <v>20078.232266763724</v>
      </c>
      <c r="AK83" s="205">
        <f t="shared" si="16"/>
        <v>21033.935464984668</v>
      </c>
      <c r="AL83" s="205">
        <f t="shared" si="16"/>
        <v>21648.427110759058</v>
      </c>
      <c r="AM83" s="205">
        <f t="shared" si="16"/>
        <v>22859.058446971754</v>
      </c>
      <c r="AN83" s="205">
        <f t="shared" si="16"/>
        <v>23441.76600263171</v>
      </c>
      <c r="AO83" s="205">
        <f t="shared" si="16"/>
        <v>23856.698385818061</v>
      </c>
      <c r="AP83" s="205">
        <f t="shared" si="16"/>
        <v>24206.234234936732</v>
      </c>
      <c r="AQ83" s="205">
        <f t="shared" si="16"/>
        <v>24123.206608418939</v>
      </c>
      <c r="AR83" s="205">
        <f t="shared" si="16"/>
        <v>22983.041400214439</v>
      </c>
      <c r="AS83" s="205">
        <f t="shared" si="16"/>
        <v>22270.849824016244</v>
      </c>
      <c r="AT83" s="205">
        <f t="shared" si="16"/>
        <v>22405.628612179215</v>
      </c>
      <c r="AU83" s="205">
        <f t="shared" si="16"/>
        <v>24780.732569989428</v>
      </c>
      <c r="AV83" s="205">
        <f t="shared" si="16"/>
        <v>27831.702699468802</v>
      </c>
      <c r="AW83" s="205">
        <f t="shared" si="16"/>
        <v>30677.226956379091</v>
      </c>
      <c r="AX83" s="205">
        <f t="shared" si="16"/>
        <v>31528.062424481253</v>
      </c>
      <c r="AY83" s="205">
        <f t="shared" si="16"/>
        <v>33520.370459008489</v>
      </c>
      <c r="AZ83" s="205">
        <f t="shared" si="16"/>
        <v>35439.231044953842</v>
      </c>
      <c r="BA83" s="205">
        <f t="shared" si="16"/>
        <v>37284.204060465439</v>
      </c>
      <c r="BB83" s="205">
        <f t="shared" si="16"/>
        <v>38244.958519715736</v>
      </c>
      <c r="BC83" s="205">
        <f t="shared" si="16"/>
        <v>41888.018443580673</v>
      </c>
      <c r="BD83" s="205">
        <f t="shared" si="16"/>
        <v>46307.002812882463</v>
      </c>
      <c r="BE83" s="205">
        <f t="shared" si="16"/>
        <v>46886.706273270116</v>
      </c>
      <c r="BF83" s="205">
        <f t="shared" si="16"/>
        <v>45244.869008630791</v>
      </c>
      <c r="BG83" s="205">
        <f t="shared" si="16"/>
        <v>29703.603550902924</v>
      </c>
      <c r="BH83" s="205">
        <f t="shared" si="16"/>
        <v>31132.018241840015</v>
      </c>
      <c r="BI83" s="205">
        <f t="shared" si="16"/>
        <v>32862.901460667417</v>
      </c>
      <c r="BJ83" s="205">
        <f t="shared" si="16"/>
        <v>31497.729627380602</v>
      </c>
      <c r="BK83" s="205">
        <f t="shared" si="16"/>
        <v>32900.786756328314</v>
      </c>
      <c r="BL83" s="205">
        <f t="shared" si="16"/>
        <v>34845.666619702279</v>
      </c>
      <c r="BM83" s="205">
        <f t="shared" si="16"/>
        <v>36684.068142475393</v>
      </c>
      <c r="BN83" s="205">
        <f t="shared" si="16"/>
        <v>37241.940756557167</v>
      </c>
      <c r="BO83" s="205">
        <f t="shared" si="16"/>
        <v>36845.325700282512</v>
      </c>
      <c r="BP83" s="205">
        <f t="shared" ref="BP83:CH83" si="17">SUMIF($C$5:$C$79,"(NC / NIR)",BP$5:BP$79)</f>
        <v>38041.40519126429</v>
      </c>
      <c r="BQ83" s="205">
        <f t="shared" si="17"/>
        <v>38070.075412419617</v>
      </c>
      <c r="BR83" s="205">
        <f t="shared" si="17"/>
        <v>39833.606788540419</v>
      </c>
      <c r="BS83" s="205">
        <f t="shared" si="17"/>
        <v>40791.967607352097</v>
      </c>
      <c r="BT83" s="205">
        <f t="shared" si="17"/>
        <v>40324.258661546002</v>
      </c>
      <c r="BU83" s="66">
        <f t="shared" si="17"/>
        <v>41807.729707041632</v>
      </c>
      <c r="BV83" s="66">
        <f t="shared" si="17"/>
        <v>41826.134379801711</v>
      </c>
      <c r="BW83" s="66">
        <f t="shared" si="17"/>
        <v>42122.906284139943</v>
      </c>
      <c r="BX83" s="66">
        <f t="shared" si="17"/>
        <v>38713.154290222446</v>
      </c>
      <c r="BY83" s="66">
        <f t="shared" si="17"/>
        <v>41242.962291179181</v>
      </c>
      <c r="BZ83" s="66">
        <f t="shared" si="17"/>
        <v>48822.430592648932</v>
      </c>
      <c r="CA83" s="66">
        <f t="shared" si="17"/>
        <v>57558.842647565602</v>
      </c>
      <c r="CB83" s="66">
        <f t="shared" si="17"/>
        <v>50087.079226065624</v>
      </c>
      <c r="CC83" s="66">
        <f t="shared" si="17"/>
        <v>54594.410282641387</v>
      </c>
      <c r="CD83" s="66">
        <f t="shared" si="17"/>
        <v>58948.929591332591</v>
      </c>
      <c r="CE83" s="66">
        <f t="shared" si="17"/>
        <v>61779.81256650998</v>
      </c>
      <c r="CF83" s="66">
        <f t="shared" si="17"/>
        <v>64326.161968180561</v>
      </c>
      <c r="CG83" s="66">
        <f t="shared" si="17"/>
        <v>67110.558804375803</v>
      </c>
      <c r="CH83" s="109">
        <f t="shared" si="17"/>
        <v>70076.080499275355</v>
      </c>
      <c r="CL83" s="66"/>
      <c r="CV83" s="66"/>
      <c r="CY83" s="66"/>
      <c r="EM83" s="66"/>
      <c r="EX83" s="66"/>
    </row>
    <row r="84" spans="1:154" ht="15.6" thickBot="1" x14ac:dyDescent="0.3">
      <c r="A84" s="193"/>
      <c r="BX84" s="66"/>
      <c r="BY84" s="66"/>
      <c r="BZ84" s="66"/>
      <c r="CA84" s="66"/>
      <c r="CB84" s="66"/>
      <c r="CC84" s="66"/>
      <c r="CD84" s="66"/>
      <c r="CE84" s="66"/>
      <c r="CF84" s="66"/>
      <c r="CG84" s="66"/>
      <c r="CH84" s="109"/>
    </row>
    <row r="85" spans="1:154" s="123" customFormat="1" ht="26.25" customHeight="1" x14ac:dyDescent="0.3">
      <c r="A85" s="231"/>
      <c r="B85" s="211" t="s">
        <v>446</v>
      </c>
      <c r="C85" s="212"/>
      <c r="D85" s="232"/>
      <c r="E85" s="232"/>
      <c r="F85" s="232"/>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H85" s="49">
        <f t="shared" ref="AH85:CG85" si="18">AH80-AH89-AH90</f>
        <v>103178.74794994545</v>
      </c>
      <c r="AI85" s="49">
        <f t="shared" si="18"/>
        <v>104432.78583569571</v>
      </c>
      <c r="AJ85" s="49">
        <f t="shared" si="18"/>
        <v>105821.68925166632</v>
      </c>
      <c r="AK85" s="49">
        <f t="shared" si="18"/>
        <v>117034.44012911445</v>
      </c>
      <c r="AL85" s="49">
        <f t="shared" si="18"/>
        <v>124466.51219305267</v>
      </c>
      <c r="AM85" s="49">
        <f t="shared" si="18"/>
        <v>132727.96399573921</v>
      </c>
      <c r="AN85" s="49">
        <f t="shared" si="18"/>
        <v>135755.37510221338</v>
      </c>
      <c r="AO85" s="49">
        <f t="shared" si="18"/>
        <v>140581.2041067305</v>
      </c>
      <c r="AP85" s="49">
        <f t="shared" si="18"/>
        <v>145280.41608869782</v>
      </c>
      <c r="AQ85" s="49">
        <f t="shared" si="18"/>
        <v>142738.29459294886</v>
      </c>
      <c r="AR85" s="49">
        <f t="shared" si="18"/>
        <v>135404.21008798276</v>
      </c>
      <c r="AS85" s="49">
        <f t="shared" si="18"/>
        <v>133208.89398582868</v>
      </c>
      <c r="AT85" s="49">
        <f t="shared" si="18"/>
        <v>137955.77194161637</v>
      </c>
      <c r="AU85" s="49">
        <f t="shared" si="18"/>
        <v>143593.96808751204</v>
      </c>
      <c r="AV85" s="49">
        <f t="shared" si="18"/>
        <v>158672.44592030614</v>
      </c>
      <c r="AW85" s="49">
        <f t="shared" si="18"/>
        <v>168981.75312940494</v>
      </c>
      <c r="AX85" s="49">
        <f t="shared" si="18"/>
        <v>170923.3474785304</v>
      </c>
      <c r="AY85" s="49">
        <f t="shared" si="18"/>
        <v>173181.72522523184</v>
      </c>
      <c r="AZ85" s="49">
        <f t="shared" si="18"/>
        <v>174302.76786985665</v>
      </c>
      <c r="BA85" s="49">
        <f t="shared" si="18"/>
        <v>176362.53035912759</v>
      </c>
      <c r="BB85" s="49">
        <f t="shared" si="18"/>
        <v>178504.65768277916</v>
      </c>
      <c r="BC85" s="49">
        <f t="shared" si="18"/>
        <v>183154.61041129386</v>
      </c>
      <c r="BD85" s="49">
        <f t="shared" si="18"/>
        <v>186122.40903176783</v>
      </c>
      <c r="BE85" s="49">
        <f t="shared" si="18"/>
        <v>192563.14061189839</v>
      </c>
      <c r="BF85" s="49">
        <f t="shared" si="18"/>
        <v>195357.68565804942</v>
      </c>
      <c r="BG85" s="49">
        <f t="shared" si="18"/>
        <v>182869.73267284548</v>
      </c>
      <c r="BH85" s="49">
        <f t="shared" si="18"/>
        <v>195035.50309184493</v>
      </c>
      <c r="BI85" s="49">
        <f t="shared" si="18"/>
        <v>197783.0813618151</v>
      </c>
      <c r="BJ85" s="49">
        <f t="shared" si="18"/>
        <v>197762.59137872275</v>
      </c>
      <c r="BK85" s="49">
        <f t="shared" si="18"/>
        <v>205508.86879492828</v>
      </c>
      <c r="BL85" s="49">
        <f t="shared" si="18"/>
        <v>212520.21515109483</v>
      </c>
      <c r="BM85" s="49">
        <f t="shared" si="18"/>
        <v>228753.84099147411</v>
      </c>
      <c r="BN85" s="49">
        <f t="shared" si="18"/>
        <v>233043.33071705975</v>
      </c>
      <c r="BO85" s="49">
        <f t="shared" si="18"/>
        <v>236546.02027920948</v>
      </c>
      <c r="BP85" s="49">
        <f t="shared" si="18"/>
        <v>243638.13236001233</v>
      </c>
      <c r="BQ85" s="49">
        <f t="shared" si="18"/>
        <v>235214.39439655014</v>
      </c>
      <c r="BR85" s="49">
        <f t="shared" si="18"/>
        <v>237478.97433509157</v>
      </c>
      <c r="BS85" s="49">
        <f t="shared" si="18"/>
        <v>241165.96621870462</v>
      </c>
      <c r="BT85" s="49">
        <f t="shared" si="18"/>
        <v>239349.6509109172</v>
      </c>
      <c r="BU85" s="49">
        <f t="shared" si="18"/>
        <v>242042.90096951177</v>
      </c>
      <c r="BV85" s="49">
        <f t="shared" si="18"/>
        <v>244381.98865114173</v>
      </c>
      <c r="BW85" s="49">
        <f t="shared" si="18"/>
        <v>249505.37037897811</v>
      </c>
      <c r="BX85" s="213">
        <f t="shared" si="18"/>
        <v>262726.55851983221</v>
      </c>
      <c r="BY85" s="213">
        <f t="shared" si="18"/>
        <v>266873.27993053338</v>
      </c>
      <c r="BZ85" s="213">
        <f t="shared" si="18"/>
        <v>266781.10467558494</v>
      </c>
      <c r="CA85" s="213">
        <f t="shared" si="18"/>
        <v>291241.60431863205</v>
      </c>
      <c r="CB85" s="213">
        <f t="shared" si="18"/>
        <v>303210.13782502455</v>
      </c>
      <c r="CC85" s="213">
        <f t="shared" si="18"/>
        <v>313976.80658287765</v>
      </c>
      <c r="CD85" s="213">
        <f t="shared" si="18"/>
        <v>327630.32510397153</v>
      </c>
      <c r="CE85" s="213">
        <f t="shared" si="18"/>
        <v>330951.42510159279</v>
      </c>
      <c r="CF85" s="213">
        <f t="shared" si="18"/>
        <v>334820.82433722069</v>
      </c>
      <c r="CG85" s="213">
        <f t="shared" si="18"/>
        <v>343400.97929732781</v>
      </c>
      <c r="CH85" s="214">
        <f>CH80-CH89-CH90</f>
        <v>351832.90619369555</v>
      </c>
    </row>
    <row r="86" spans="1:154" ht="15" customHeight="1" x14ac:dyDescent="0.25">
      <c r="A86" s="193"/>
      <c r="B86" s="72" t="s">
        <v>447</v>
      </c>
      <c r="C86" s="233"/>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5"/>
      <c r="AV86" s="235"/>
      <c r="AW86" s="235"/>
      <c r="AX86" s="235"/>
      <c r="AY86" s="235"/>
      <c r="AZ86" s="235"/>
      <c r="BA86" s="235"/>
      <c r="BB86" s="235"/>
      <c r="BC86" s="235"/>
      <c r="BD86" s="235"/>
      <c r="BE86" s="235"/>
      <c r="BF86" s="235"/>
      <c r="BG86" s="235"/>
      <c r="BH86" s="235"/>
      <c r="BI86" s="235"/>
      <c r="BJ86" s="235"/>
      <c r="BK86" s="235"/>
      <c r="BL86" s="235"/>
      <c r="BM86" s="235"/>
      <c r="BN86" s="235"/>
      <c r="BO86" s="235"/>
      <c r="BP86" s="235"/>
      <c r="BQ86" s="191">
        <f t="shared" ref="BQ86:CH86" si="19">SUM(BQ5:BQ11,BQ14,BQ17:BQ22,BQ25:BQ28,BQ30,BQ32,BQ33:BQ40,BQ44:BQ52,BQ54:BQ60,BQ62,BQ67:BQ71,BQ73,BQ75:BQ76,BQ77:BQ79)-BQ89-BQ90</f>
        <v>103658.09288240937</v>
      </c>
      <c r="BR86" s="191">
        <f t="shared" si="19"/>
        <v>105834.83416620822</v>
      </c>
      <c r="BS86" s="191">
        <f t="shared" si="19"/>
        <v>107564.61935260364</v>
      </c>
      <c r="BT86" s="191">
        <f t="shared" si="19"/>
        <v>105679.14430929009</v>
      </c>
      <c r="BU86" s="191">
        <f t="shared" si="19"/>
        <v>106922.07025442926</v>
      </c>
      <c r="BV86" s="191">
        <f t="shared" si="19"/>
        <v>108672.46374378013</v>
      </c>
      <c r="BW86" s="191">
        <f t="shared" si="19"/>
        <v>114983.8198800789</v>
      </c>
      <c r="BX86" s="191">
        <f t="shared" si="19"/>
        <v>114240.469807217</v>
      </c>
      <c r="BY86" s="191">
        <f t="shared" si="19"/>
        <v>120723.28085145184</v>
      </c>
      <c r="BZ86" s="191">
        <f t="shared" si="19"/>
        <v>117934.3640056829</v>
      </c>
      <c r="CA86" s="191">
        <f t="shared" si="19"/>
        <v>131216.09160318307</v>
      </c>
      <c r="CB86" s="235">
        <f t="shared" si="19"/>
        <v>144951.76067699146</v>
      </c>
      <c r="CC86" s="235">
        <f t="shared" si="19"/>
        <v>151597.74310304015</v>
      </c>
      <c r="CD86" s="235">
        <f t="shared" si="19"/>
        <v>157155.06789518456</v>
      </c>
      <c r="CE86" s="235">
        <f t="shared" si="19"/>
        <v>160224.21343103927</v>
      </c>
      <c r="CF86" s="235">
        <f t="shared" si="19"/>
        <v>163777.92474676497</v>
      </c>
      <c r="CG86" s="235">
        <f t="shared" si="19"/>
        <v>168056.35103948464</v>
      </c>
      <c r="CH86" s="236">
        <f t="shared" si="19"/>
        <v>171688.06295489756</v>
      </c>
      <c r="CL86" s="66"/>
    </row>
    <row r="87" spans="1:154" x14ac:dyDescent="0.25">
      <c r="A87" s="193"/>
      <c r="B87" s="72" t="s">
        <v>448</v>
      </c>
      <c r="K87" s="237"/>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5"/>
      <c r="AV87" s="235"/>
      <c r="AW87" s="235"/>
      <c r="AX87" s="235"/>
      <c r="AY87" s="235"/>
      <c r="AZ87" s="235"/>
      <c r="BA87" s="235"/>
      <c r="BB87" s="235"/>
      <c r="BC87" s="235"/>
      <c r="BD87" s="235"/>
      <c r="BE87" s="235"/>
      <c r="BF87" s="235"/>
      <c r="BG87" s="235"/>
      <c r="BH87" s="235"/>
      <c r="BI87" s="235"/>
      <c r="BJ87" s="235"/>
      <c r="BK87" s="235"/>
      <c r="BL87" s="235"/>
      <c r="BM87" s="235"/>
      <c r="BN87" s="235"/>
      <c r="BO87" s="235"/>
      <c r="BP87" s="235"/>
      <c r="BQ87" s="191">
        <f t="shared" ref="BQ87:CH87" si="20">SUM(BQ15,BQ31,BQ41,BQ63,BQ66,BQ74,BQ53,BQ61,BQ16)</f>
        <v>131556.30151414071</v>
      </c>
      <c r="BR87" s="191">
        <f t="shared" si="20"/>
        <v>131644.14016888337</v>
      </c>
      <c r="BS87" s="191">
        <f t="shared" si="20"/>
        <v>133601.34686610106</v>
      </c>
      <c r="BT87" s="191">
        <f t="shared" si="20"/>
        <v>133670.50660162713</v>
      </c>
      <c r="BU87" s="191">
        <f t="shared" si="20"/>
        <v>135120.8307150825</v>
      </c>
      <c r="BV87" s="191">
        <f t="shared" si="20"/>
        <v>135709.52490736157</v>
      </c>
      <c r="BW87" s="191">
        <f t="shared" si="20"/>
        <v>134521.55049889922</v>
      </c>
      <c r="BX87" s="191">
        <f t="shared" si="20"/>
        <v>148486.08871261522</v>
      </c>
      <c r="BY87" s="191">
        <f t="shared" si="20"/>
        <v>146149.99907908155</v>
      </c>
      <c r="BZ87" s="191">
        <f t="shared" si="20"/>
        <v>148846.74066990198</v>
      </c>
      <c r="CA87" s="191">
        <f t="shared" si="20"/>
        <v>160025.51271544897</v>
      </c>
      <c r="CB87" s="235">
        <f t="shared" si="20"/>
        <v>158258.37714803315</v>
      </c>
      <c r="CC87" s="235">
        <f t="shared" si="20"/>
        <v>162379.06347983752</v>
      </c>
      <c r="CD87" s="235">
        <f t="shared" si="20"/>
        <v>170475.25720878702</v>
      </c>
      <c r="CE87" s="235">
        <f t="shared" si="20"/>
        <v>170727.21167055349</v>
      </c>
      <c r="CF87" s="235">
        <f t="shared" si="20"/>
        <v>171042.89959045569</v>
      </c>
      <c r="CG87" s="235">
        <f t="shared" si="20"/>
        <v>175344.62825784314</v>
      </c>
      <c r="CH87" s="236">
        <f t="shared" si="20"/>
        <v>180144.84323879791</v>
      </c>
    </row>
    <row r="88" spans="1:154" ht="26.25" customHeight="1" x14ac:dyDescent="0.25">
      <c r="A88" s="193"/>
      <c r="B88" s="72" t="s">
        <v>449</v>
      </c>
      <c r="D88" s="235"/>
      <c r="E88" s="235"/>
      <c r="F88" s="235"/>
      <c r="G88" s="235"/>
      <c r="H88" s="235"/>
      <c r="I88" s="235"/>
      <c r="J88" s="235"/>
      <c r="K88" s="235"/>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35"/>
      <c r="AZ88" s="235"/>
      <c r="BA88" s="235"/>
      <c r="BB88" s="235"/>
      <c r="BC88" s="235"/>
      <c r="BD88" s="235"/>
      <c r="BE88" s="235"/>
      <c r="BF88" s="235"/>
      <c r="BG88" s="235"/>
      <c r="BH88" s="235"/>
      <c r="BI88" s="235"/>
      <c r="BJ88" s="235"/>
      <c r="BK88" s="235"/>
      <c r="BL88" s="66">
        <f t="shared" ref="BL88:CH88" si="21">BL53+BL61+BL16</f>
        <v>7844.7665477305045</v>
      </c>
      <c r="BM88" s="66">
        <f t="shared" si="21"/>
        <v>8579.5682785746903</v>
      </c>
      <c r="BN88" s="66">
        <f t="shared" si="21"/>
        <v>8833.1168574002859</v>
      </c>
      <c r="BO88" s="66">
        <f t="shared" si="21"/>
        <v>8432.9652963441331</v>
      </c>
      <c r="BP88" s="66">
        <f t="shared" si="21"/>
        <v>8248.8847986896217</v>
      </c>
      <c r="BQ88" s="66">
        <f t="shared" si="21"/>
        <v>886.93644469724552</v>
      </c>
      <c r="BR88" s="66">
        <f t="shared" si="21"/>
        <v>869.96786008080494</v>
      </c>
      <c r="BS88" s="66">
        <f t="shared" si="21"/>
        <v>877.82152362650459</v>
      </c>
      <c r="BT88" s="66">
        <f t="shared" si="21"/>
        <v>868.59913258646679</v>
      </c>
      <c r="BU88" s="66">
        <f t="shared" si="21"/>
        <v>894.91789985069977</v>
      </c>
      <c r="BV88" s="66">
        <f t="shared" si="21"/>
        <v>625.40829239567711</v>
      </c>
      <c r="BW88" s="66">
        <f t="shared" si="21"/>
        <v>329.46467557679205</v>
      </c>
      <c r="BX88" s="66">
        <f t="shared" si="21"/>
        <v>3.6169387521463068</v>
      </c>
      <c r="BY88" s="66">
        <f t="shared" si="21"/>
        <v>0.36945854729770172</v>
      </c>
      <c r="BZ88" s="235">
        <f t="shared" si="21"/>
        <v>0</v>
      </c>
      <c r="CA88" s="235">
        <f t="shared" si="21"/>
        <v>0</v>
      </c>
      <c r="CB88" s="235">
        <f t="shared" si="21"/>
        <v>0</v>
      </c>
      <c r="CC88" s="235">
        <f t="shared" si="21"/>
        <v>0</v>
      </c>
      <c r="CD88" s="235">
        <f t="shared" si="21"/>
        <v>0</v>
      </c>
      <c r="CE88" s="235">
        <f t="shared" si="21"/>
        <v>0</v>
      </c>
      <c r="CF88" s="235">
        <f t="shared" si="21"/>
        <v>0</v>
      </c>
      <c r="CG88" s="235">
        <f t="shared" si="21"/>
        <v>0</v>
      </c>
      <c r="CH88" s="236">
        <f t="shared" si="21"/>
        <v>0</v>
      </c>
    </row>
    <row r="89" spans="1:154" x14ac:dyDescent="0.25">
      <c r="A89" s="193"/>
      <c r="B89" s="72" t="s">
        <v>450</v>
      </c>
      <c r="D89" s="235"/>
      <c r="E89" s="235"/>
      <c r="F89" s="235"/>
      <c r="G89" s="235"/>
      <c r="H89" s="235"/>
      <c r="I89" s="235"/>
      <c r="J89" s="235"/>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191">
        <f t="shared" ref="AU89:BK89" si="22">AU5+AU26+AU46+AU56+AU33</f>
        <v>0</v>
      </c>
      <c r="AV89" s="191">
        <f t="shared" si="22"/>
        <v>0</v>
      </c>
      <c r="AW89" s="191">
        <f t="shared" si="22"/>
        <v>0</v>
      </c>
      <c r="AX89" s="191">
        <f t="shared" si="22"/>
        <v>7.4150164945401782</v>
      </c>
      <c r="AY89" s="191">
        <f t="shared" si="22"/>
        <v>8.5838637970202836</v>
      </c>
      <c r="AZ89" s="191">
        <f t="shared" si="22"/>
        <v>10.976551691140887</v>
      </c>
      <c r="BA89" s="191">
        <f t="shared" si="22"/>
        <v>9.9633040006442055</v>
      </c>
      <c r="BB89" s="191">
        <f t="shared" si="22"/>
        <v>16.41178906312124</v>
      </c>
      <c r="BC89" s="191">
        <f t="shared" si="22"/>
        <v>20.639503660707732</v>
      </c>
      <c r="BD89" s="191">
        <f t="shared" si="22"/>
        <v>22.993578448485817</v>
      </c>
      <c r="BE89" s="191">
        <f t="shared" si="22"/>
        <v>27.338392598506431</v>
      </c>
      <c r="BF89" s="191">
        <f t="shared" si="22"/>
        <v>36.667240720980487</v>
      </c>
      <c r="BG89" s="191">
        <f t="shared" si="22"/>
        <v>35.11885658943369</v>
      </c>
      <c r="BH89" s="191">
        <f t="shared" si="22"/>
        <v>36.399034190514307</v>
      </c>
      <c r="BI89" s="191">
        <f t="shared" si="22"/>
        <v>47.526316101545596</v>
      </c>
      <c r="BJ89" s="191">
        <f t="shared" si="22"/>
        <v>54.889413746863163</v>
      </c>
      <c r="BK89" s="191">
        <f t="shared" si="22"/>
        <v>66.894337730453174</v>
      </c>
      <c r="BL89" s="191">
        <f>BL5+BL26+BL36+BL46+BL56+BL33</f>
        <v>631.02659447158157</v>
      </c>
      <c r="BM89" s="191">
        <f t="shared" ref="BM89:BQ89" si="23">BM5+BM26+BM36+BM46+BM56+BM33</f>
        <v>795.39063728490987</v>
      </c>
      <c r="BN89" s="191">
        <f t="shared" si="23"/>
        <v>833.6888832290764</v>
      </c>
      <c r="BO89" s="191">
        <f t="shared" si="23"/>
        <v>804.32648803582458</v>
      </c>
      <c r="BP89" s="191">
        <f t="shared" si="23"/>
        <v>822.26262508856155</v>
      </c>
      <c r="BQ89" s="191">
        <f t="shared" si="23"/>
        <v>871.52198650665309</v>
      </c>
      <c r="BR89" s="66">
        <f t="shared" ref="BR89:CG89" si="24">BR5+BR36+BR46+BR56+SUM(BR20,-BR93,BR27,BR48,BR49,BR62,BR70,BR75)+BR33</f>
        <v>1038.6811945315878</v>
      </c>
      <c r="BS89" s="66">
        <f t="shared" si="24"/>
        <v>575.23256622500924</v>
      </c>
      <c r="BT89" s="66">
        <f t="shared" si="24"/>
        <v>570.65969581754871</v>
      </c>
      <c r="BU89" s="66">
        <f t="shared" si="24"/>
        <v>588.51569567548609</v>
      </c>
      <c r="BV89" s="66">
        <f t="shared" si="24"/>
        <v>582.67264686909527</v>
      </c>
      <c r="BW89" s="66">
        <f t="shared" si="24"/>
        <v>560.52574264893929</v>
      </c>
      <c r="BX89" s="66">
        <f t="shared" si="24"/>
        <v>551.25396698494262</v>
      </c>
      <c r="BY89" s="66">
        <f t="shared" si="24"/>
        <v>1044.9773200635761</v>
      </c>
      <c r="BZ89" s="66">
        <f t="shared" si="24"/>
        <v>1415.9108387446643</v>
      </c>
      <c r="CA89" s="66">
        <f t="shared" si="24"/>
        <v>1411.9592992084404</v>
      </c>
      <c r="CB89" s="66">
        <f t="shared" si="24"/>
        <v>593.35528238185179</v>
      </c>
      <c r="CC89" s="235">
        <f t="shared" si="24"/>
        <v>474.43260680584598</v>
      </c>
      <c r="CD89" s="235">
        <f t="shared" si="24"/>
        <v>519.52240309800948</v>
      </c>
      <c r="CE89" s="235">
        <f t="shared" si="24"/>
        <v>568.63699142864971</v>
      </c>
      <c r="CF89" s="235">
        <f t="shared" si="24"/>
        <v>592.0290031149616</v>
      </c>
      <c r="CG89" s="235">
        <f t="shared" si="24"/>
        <v>607.75514135527158</v>
      </c>
      <c r="CH89" s="236">
        <f>CH5+CH36+CH46+CH56+SUM(CH20,-CH93,CH27,CH48,CH49,CH62,CH70,CH75)+CH33</f>
        <v>620.13017715557442</v>
      </c>
      <c r="DF89" s="66"/>
    </row>
    <row r="90" spans="1:154" x14ac:dyDescent="0.25">
      <c r="A90" s="193"/>
      <c r="B90" s="72" t="s">
        <v>463</v>
      </c>
      <c r="D90" s="235"/>
      <c r="E90" s="235"/>
      <c r="F90" s="235"/>
      <c r="G90" s="235"/>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191">
        <f t="shared" ref="AU90:CH90" si="25">SUM(AU91:AU93)</f>
        <v>9170.439570022565</v>
      </c>
      <c r="AV90" s="191">
        <f t="shared" si="25"/>
        <v>10096.968709106395</v>
      </c>
      <c r="AW90" s="191">
        <f t="shared" si="25"/>
        <v>10774.287721594514</v>
      </c>
      <c r="AX90" s="191">
        <f t="shared" si="25"/>
        <v>11093.558350356658</v>
      </c>
      <c r="AY90" s="191">
        <f t="shared" si="25"/>
        <v>11250.543382642929</v>
      </c>
      <c r="AZ90" s="191">
        <f t="shared" si="25"/>
        <v>11145.23182593182</v>
      </c>
      <c r="BA90" s="191">
        <f t="shared" si="25"/>
        <v>10873.019054574273</v>
      </c>
      <c r="BB90" s="191">
        <f t="shared" si="25"/>
        <v>10517.114424335577</v>
      </c>
      <c r="BC90" s="191">
        <f t="shared" si="25"/>
        <v>10360.07505899539</v>
      </c>
      <c r="BD90" s="191">
        <f t="shared" si="25"/>
        <v>10183.367511841894</v>
      </c>
      <c r="BE90" s="191">
        <f t="shared" si="25"/>
        <v>10005.128904303656</v>
      </c>
      <c r="BF90" s="191">
        <f t="shared" si="25"/>
        <v>9808.2617930650758</v>
      </c>
      <c r="BG90" s="191">
        <f t="shared" si="25"/>
        <v>9191.8143551044777</v>
      </c>
      <c r="BH90" s="191">
        <f t="shared" si="25"/>
        <v>812.62077471246516</v>
      </c>
      <c r="BI90" s="191">
        <f t="shared" si="25"/>
        <v>863.43193399588006</v>
      </c>
      <c r="BJ90" s="191">
        <f t="shared" si="25"/>
        <v>786.71399210374523</v>
      </c>
      <c r="BK90" s="191">
        <f t="shared" si="25"/>
        <v>713.98859902956667</v>
      </c>
      <c r="BL90" s="191">
        <f t="shared" si="25"/>
        <v>715.54303357444292</v>
      </c>
      <c r="BM90" s="191">
        <f t="shared" si="25"/>
        <v>779.69358459996454</v>
      </c>
      <c r="BN90" s="191">
        <f t="shared" si="25"/>
        <v>803.92716440456468</v>
      </c>
      <c r="BO90" s="191">
        <f t="shared" si="25"/>
        <v>790.13674276304801</v>
      </c>
      <c r="BP90" s="191">
        <f t="shared" si="25"/>
        <v>798.92316927247475</v>
      </c>
      <c r="BQ90" s="191">
        <f t="shared" si="25"/>
        <v>703.12084954299064</v>
      </c>
      <c r="BR90" s="191">
        <f t="shared" si="25"/>
        <v>861.08806458821664</v>
      </c>
      <c r="BS90" s="191">
        <f t="shared" si="25"/>
        <v>947.11881344256983</v>
      </c>
      <c r="BT90" s="191">
        <f t="shared" si="25"/>
        <v>812.49742202466609</v>
      </c>
      <c r="BU90" s="191">
        <f t="shared" si="25"/>
        <v>862.57342133197255</v>
      </c>
      <c r="BV90" s="191">
        <f t="shared" si="25"/>
        <v>720.75079233256838</v>
      </c>
      <c r="BW90" s="191">
        <f t="shared" si="25"/>
        <v>655.26271522874936</v>
      </c>
      <c r="BX90" s="191">
        <f t="shared" si="25"/>
        <v>573.74700000574262</v>
      </c>
      <c r="BY90" s="191">
        <f t="shared" si="25"/>
        <v>635.16734107162472</v>
      </c>
      <c r="BZ90" s="191">
        <f t="shared" si="25"/>
        <v>685.25135858283193</v>
      </c>
      <c r="CA90" s="191">
        <f t="shared" si="25"/>
        <v>798.72561398352468</v>
      </c>
      <c r="CB90" s="191">
        <f t="shared" si="25"/>
        <v>855.88673978437623</v>
      </c>
      <c r="CC90" s="191">
        <f t="shared" si="25"/>
        <v>805.43476825834944</v>
      </c>
      <c r="CD90" s="191">
        <f t="shared" si="25"/>
        <v>830.84429891964646</v>
      </c>
      <c r="CE90" s="191">
        <f t="shared" si="25"/>
        <v>848.17336342223712</v>
      </c>
      <c r="CF90" s="235">
        <f t="shared" si="25"/>
        <v>867.43488634019695</v>
      </c>
      <c r="CG90" s="235">
        <f t="shared" si="25"/>
        <v>897.32798113818262</v>
      </c>
      <c r="CH90" s="236">
        <f t="shared" si="25"/>
        <v>906.80132598667319</v>
      </c>
      <c r="CL90" s="66"/>
    </row>
    <row r="91" spans="1:154" x14ac:dyDescent="0.25">
      <c r="A91" s="193"/>
      <c r="B91" s="238" t="s">
        <v>451</v>
      </c>
      <c r="D91" s="235"/>
      <c r="E91" s="235"/>
      <c r="F91" s="235"/>
      <c r="G91" s="235"/>
      <c r="H91" s="235"/>
      <c r="I91" s="235"/>
      <c r="J91" s="235"/>
      <c r="K91" s="235"/>
      <c r="L91" s="235"/>
      <c r="M91" s="235"/>
      <c r="N91" s="235"/>
      <c r="O91" s="235"/>
      <c r="P91" s="235"/>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v>8409.7220907671781</v>
      </c>
      <c r="AV91" s="235">
        <v>9591.1008054940812</v>
      </c>
      <c r="AW91" s="235">
        <v>10384.966158294324</v>
      </c>
      <c r="AX91" s="235">
        <v>10702.9365698826</v>
      </c>
      <c r="AY91" s="235">
        <v>10859.731275813621</v>
      </c>
      <c r="AZ91" s="235">
        <v>10761.11125677886</v>
      </c>
      <c r="BA91" s="235">
        <v>10476.192661538549</v>
      </c>
      <c r="BB91" s="235">
        <v>10100.451212027341</v>
      </c>
      <c r="BC91" s="235">
        <v>9881.1245634261395</v>
      </c>
      <c r="BD91" s="235">
        <v>9647.2447692518617</v>
      </c>
      <c r="BE91" s="235">
        <v>9420.3728735312798</v>
      </c>
      <c r="BF91" s="235">
        <v>9369.3641642108378</v>
      </c>
      <c r="BG91" s="235">
        <v>8700.5846363540641</v>
      </c>
      <c r="BH91" s="235">
        <v>622.07409105078955</v>
      </c>
      <c r="BI91" s="235">
        <v>636.44582845147886</v>
      </c>
      <c r="BJ91" s="235">
        <v>570.96323049834848</v>
      </c>
      <c r="BK91" s="235">
        <v>525.60832310059891</v>
      </c>
      <c r="BL91" s="191">
        <f t="shared" ref="BL91:CH91" si="26">BL32</f>
        <v>548.60276037424296</v>
      </c>
      <c r="BM91" s="235">
        <f t="shared" si="26"/>
        <v>600.3733466487638</v>
      </c>
      <c r="BN91" s="235">
        <f t="shared" si="26"/>
        <v>610.9253448420078</v>
      </c>
      <c r="BO91" s="235">
        <f t="shared" si="26"/>
        <v>648.62216375638127</v>
      </c>
      <c r="BP91" s="235">
        <f t="shared" si="26"/>
        <v>657.76160462768132</v>
      </c>
      <c r="BQ91" s="235">
        <f t="shared" si="26"/>
        <v>678.91232359713706</v>
      </c>
      <c r="BR91" s="235">
        <f t="shared" si="26"/>
        <v>801.7692036408796</v>
      </c>
      <c r="BS91" s="235">
        <f t="shared" si="26"/>
        <v>887.02147325753356</v>
      </c>
      <c r="BT91" s="235">
        <f t="shared" si="26"/>
        <v>755.86809317599</v>
      </c>
      <c r="BU91" s="235">
        <f t="shared" si="26"/>
        <v>853.93829390515396</v>
      </c>
      <c r="BV91" s="235">
        <f t="shared" si="26"/>
        <v>712.29449580438336</v>
      </c>
      <c r="BW91" s="235">
        <f t="shared" si="26"/>
        <v>646.46110605851231</v>
      </c>
      <c r="BX91" s="235">
        <f t="shared" si="26"/>
        <v>564.27384374956512</v>
      </c>
      <c r="BY91" s="235">
        <f t="shared" si="26"/>
        <v>620.25532968757977</v>
      </c>
      <c r="BZ91" s="235">
        <f t="shared" si="26"/>
        <v>667.46179729619348</v>
      </c>
      <c r="CA91" s="235">
        <f t="shared" si="26"/>
        <v>783.47950189293476</v>
      </c>
      <c r="CB91" s="235">
        <f t="shared" si="26"/>
        <v>846.65204866306669</v>
      </c>
      <c r="CC91" s="235">
        <f t="shared" si="26"/>
        <v>805.43476825834944</v>
      </c>
      <c r="CD91" s="235">
        <f t="shared" si="26"/>
        <v>830.84429891964646</v>
      </c>
      <c r="CE91" s="235">
        <f t="shared" si="26"/>
        <v>848.17336342223712</v>
      </c>
      <c r="CF91" s="235">
        <f t="shared" si="26"/>
        <v>867.43488634019695</v>
      </c>
      <c r="CG91" s="235">
        <f t="shared" si="26"/>
        <v>897.32798113818262</v>
      </c>
      <c r="CH91" s="236">
        <f t="shared" si="26"/>
        <v>906.80132598667319</v>
      </c>
    </row>
    <row r="92" spans="1:154" x14ac:dyDescent="0.25">
      <c r="A92" s="193"/>
      <c r="B92" s="238" t="s">
        <v>452</v>
      </c>
      <c r="D92" s="235"/>
      <c r="E92" s="235"/>
      <c r="F92" s="235"/>
      <c r="G92" s="235"/>
      <c r="H92" s="235"/>
      <c r="I92" s="235"/>
      <c r="J92" s="235"/>
      <c r="K92" s="235"/>
      <c r="L92" s="235"/>
      <c r="M92" s="235"/>
      <c r="N92" s="235"/>
      <c r="O92" s="235"/>
      <c r="P92" s="235"/>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v>760.71747925538648</v>
      </c>
      <c r="AV92" s="235">
        <v>505.86790361231431</v>
      </c>
      <c r="AW92" s="235">
        <v>389.32156330018955</v>
      </c>
      <c r="AX92" s="235">
        <v>390.62178047405723</v>
      </c>
      <c r="AY92" s="235">
        <v>390.81210682930777</v>
      </c>
      <c r="AZ92" s="235">
        <v>384.12056915295886</v>
      </c>
      <c r="BA92" s="235">
        <v>396.82639303572432</v>
      </c>
      <c r="BB92" s="235">
        <v>416.66321230823615</v>
      </c>
      <c r="BC92" s="235">
        <v>478.95049556924988</v>
      </c>
      <c r="BD92" s="235">
        <v>536.12274259003152</v>
      </c>
      <c r="BE92" s="235">
        <v>584.75603077237599</v>
      </c>
      <c r="BF92" s="235">
        <v>438.89762885423721</v>
      </c>
      <c r="BG92" s="235">
        <v>491.22971875041412</v>
      </c>
      <c r="BH92" s="235">
        <v>190.54668366167562</v>
      </c>
      <c r="BI92" s="235">
        <v>226.98610554440123</v>
      </c>
      <c r="BJ92" s="235">
        <v>215.75076160539678</v>
      </c>
      <c r="BK92" s="235">
        <v>188.38027592896776</v>
      </c>
      <c r="BL92" s="235">
        <v>166.94027320020001</v>
      </c>
      <c r="BM92" s="235">
        <v>179.32023795120071</v>
      </c>
      <c r="BN92" s="235">
        <v>193.0018195625569</v>
      </c>
      <c r="BO92" s="235">
        <v>141.51457900666679</v>
      </c>
      <c r="BP92" s="235">
        <v>141.16156464479343</v>
      </c>
      <c r="BQ92" s="235">
        <v>0</v>
      </c>
      <c r="BR92" s="235">
        <v>0</v>
      </c>
      <c r="BS92" s="235">
        <v>0</v>
      </c>
      <c r="BT92" s="235">
        <v>0</v>
      </c>
      <c r="BU92" s="235">
        <v>0</v>
      </c>
      <c r="BV92" s="235">
        <v>0</v>
      </c>
      <c r="BW92" s="235">
        <v>0</v>
      </c>
      <c r="BX92" s="235">
        <v>0</v>
      </c>
      <c r="BY92" s="235">
        <v>0</v>
      </c>
      <c r="BZ92" s="235">
        <v>0</v>
      </c>
      <c r="CA92" s="235">
        <v>0</v>
      </c>
      <c r="CB92" s="235">
        <v>0</v>
      </c>
      <c r="CC92" s="235">
        <v>0</v>
      </c>
      <c r="CD92" s="235">
        <v>0</v>
      </c>
      <c r="CE92" s="235">
        <v>0</v>
      </c>
      <c r="CF92" s="235">
        <v>0</v>
      </c>
      <c r="CG92" s="235">
        <v>0</v>
      </c>
      <c r="CH92" s="236">
        <v>0</v>
      </c>
    </row>
    <row r="93" spans="1:154" x14ac:dyDescent="0.25">
      <c r="A93" s="193"/>
      <c r="B93" s="238" t="s">
        <v>453</v>
      </c>
      <c r="D93" s="235"/>
      <c r="E93" s="235"/>
      <c r="F93" s="235"/>
      <c r="G93" s="235"/>
      <c r="H93" s="235"/>
      <c r="I93" s="235"/>
      <c r="J93" s="235"/>
      <c r="K93" s="235"/>
      <c r="L93" s="235"/>
      <c r="M93" s="235"/>
      <c r="N93" s="235"/>
      <c r="O93" s="235"/>
      <c r="P93" s="235"/>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v>0</v>
      </c>
      <c r="AV93" s="235">
        <v>0</v>
      </c>
      <c r="AW93" s="235">
        <v>0</v>
      </c>
      <c r="AX93" s="235">
        <v>0</v>
      </c>
      <c r="AY93" s="235">
        <v>0</v>
      </c>
      <c r="AZ93" s="235">
        <v>0</v>
      </c>
      <c r="BA93" s="235">
        <v>0</v>
      </c>
      <c r="BB93" s="235">
        <v>0</v>
      </c>
      <c r="BC93" s="235">
        <v>0</v>
      </c>
      <c r="BD93" s="235">
        <v>0</v>
      </c>
      <c r="BE93" s="235">
        <v>0</v>
      </c>
      <c r="BF93" s="235">
        <v>0</v>
      </c>
      <c r="BG93" s="235">
        <v>0</v>
      </c>
      <c r="BH93" s="235">
        <v>0</v>
      </c>
      <c r="BI93" s="235">
        <v>0</v>
      </c>
      <c r="BJ93" s="235">
        <v>0</v>
      </c>
      <c r="BK93" s="235">
        <v>0</v>
      </c>
      <c r="BL93" s="235">
        <v>0</v>
      </c>
      <c r="BM93" s="235">
        <v>0</v>
      </c>
      <c r="BN93" s="235">
        <v>0</v>
      </c>
      <c r="BO93" s="235">
        <v>0</v>
      </c>
      <c r="BP93" s="235">
        <v>0</v>
      </c>
      <c r="BQ93" s="235">
        <v>24.208525945853616</v>
      </c>
      <c r="BR93" s="235">
        <v>59.318860947337029</v>
      </c>
      <c r="BS93" s="235">
        <v>60.097340185036295</v>
      </c>
      <c r="BT93" s="235">
        <v>56.629328848676145</v>
      </c>
      <c r="BU93" s="235">
        <v>8.6351274268185882</v>
      </c>
      <c r="BV93" s="235">
        <v>8.4562965281850282</v>
      </c>
      <c r="BW93" s="235">
        <v>8.8016091702370147</v>
      </c>
      <c r="BX93" s="235">
        <v>9.4731562561774876</v>
      </c>
      <c r="BY93" s="235">
        <v>14.912011384044989</v>
      </c>
      <c r="BZ93" s="235">
        <v>17.789561286638481</v>
      </c>
      <c r="CA93" s="235">
        <v>15.246112090589973</v>
      </c>
      <c r="CB93" s="235">
        <v>9.2346911213094831</v>
      </c>
      <c r="CC93" s="235">
        <v>0</v>
      </c>
      <c r="CD93" s="235">
        <v>0</v>
      </c>
      <c r="CE93" s="235">
        <v>0</v>
      </c>
      <c r="CF93" s="235">
        <v>0</v>
      </c>
      <c r="CG93" s="235">
        <v>0</v>
      </c>
      <c r="CH93" s="236">
        <v>0</v>
      </c>
    </row>
    <row r="94" spans="1:154" ht="15.6" x14ac:dyDescent="0.3">
      <c r="A94" s="193"/>
      <c r="B94" s="123" t="s">
        <v>464</v>
      </c>
      <c r="CH94" s="65"/>
    </row>
    <row r="95" spans="1:154" ht="32.25" customHeight="1" x14ac:dyDescent="0.25">
      <c r="A95" s="193"/>
      <c r="B95" s="51" t="s">
        <v>465</v>
      </c>
      <c r="CH95" s="65"/>
    </row>
    <row r="96" spans="1:154" x14ac:dyDescent="0.25">
      <c r="A96" s="193"/>
      <c r="B96" s="51" t="s">
        <v>466</v>
      </c>
      <c r="CH96" s="65"/>
    </row>
    <row r="97" spans="1:86" ht="15.6" thickBot="1" x14ac:dyDescent="0.3">
      <c r="A97" s="239"/>
      <c r="B97" s="240" t="s">
        <v>467</v>
      </c>
      <c r="C97" s="208"/>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H97" s="156"/>
      <c r="AI97" s="156"/>
      <c r="AJ97" s="156"/>
      <c r="AK97" s="156"/>
      <c r="AL97" s="156"/>
      <c r="AM97" s="156"/>
      <c r="AN97" s="156"/>
      <c r="AO97" s="156"/>
      <c r="AP97" s="156"/>
      <c r="AQ97" s="156"/>
      <c r="AR97" s="156"/>
      <c r="AS97" s="156"/>
      <c r="AT97" s="156"/>
      <c r="AU97" s="156"/>
      <c r="AV97" s="156"/>
      <c r="AW97" s="156"/>
      <c r="AX97" s="156"/>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37"/>
      <c r="BY97" s="137"/>
      <c r="BZ97" s="137"/>
      <c r="CA97" s="137"/>
      <c r="CB97" s="137"/>
      <c r="CC97" s="137"/>
      <c r="CD97" s="137"/>
      <c r="CE97" s="137"/>
      <c r="CF97" s="137"/>
      <c r="CG97" s="137"/>
      <c r="CH97" s="138"/>
    </row>
    <row r="154" spans="73:75" x14ac:dyDescent="0.25">
      <c r="BU154" s="51"/>
      <c r="BV154" s="51"/>
      <c r="BW154" s="51"/>
    </row>
    <row r="155" spans="73:75" x14ac:dyDescent="0.25">
      <c r="BU155" s="51"/>
      <c r="BV155" s="51"/>
      <c r="BW155" s="51"/>
    </row>
    <row r="156" spans="73:75" x14ac:dyDescent="0.25">
      <c r="BU156" s="51"/>
      <c r="BV156" s="51"/>
      <c r="BW156" s="51"/>
    </row>
    <row r="157" spans="73:75" x14ac:dyDescent="0.25">
      <c r="BU157" s="51"/>
      <c r="BV157" s="51"/>
      <c r="BW157" s="51"/>
    </row>
    <row r="158" spans="73:75" x14ac:dyDescent="0.25">
      <c r="BU158" s="51"/>
      <c r="BV158" s="51"/>
      <c r="BW158" s="51"/>
    </row>
    <row r="159" spans="73:75" x14ac:dyDescent="0.25">
      <c r="BU159" s="51"/>
      <c r="BV159" s="51"/>
      <c r="BW159" s="51"/>
    </row>
    <row r="160" spans="73:75" x14ac:dyDescent="0.25">
      <c r="BU160" s="51"/>
      <c r="BV160" s="51"/>
      <c r="BW160" s="51"/>
    </row>
    <row r="161" spans="73:75" x14ac:dyDescent="0.25">
      <c r="BU161" s="51"/>
      <c r="BV161" s="51"/>
      <c r="BW161" s="51"/>
    </row>
    <row r="162" spans="73:75" x14ac:dyDescent="0.25">
      <c r="BU162" s="51"/>
      <c r="BV162" s="51"/>
      <c r="BW162" s="51"/>
    </row>
    <row r="163" spans="73:75" x14ac:dyDescent="0.25">
      <c r="BU163" s="51"/>
      <c r="BV163" s="51"/>
      <c r="BW163" s="51"/>
    </row>
    <row r="164" spans="73:75" x14ac:dyDescent="0.25">
      <c r="BU164" s="51"/>
      <c r="BV164" s="51"/>
      <c r="BW164" s="51"/>
    </row>
    <row r="165" spans="73:75" x14ac:dyDescent="0.25">
      <c r="BU165" s="51"/>
      <c r="BV165" s="51"/>
      <c r="BW165" s="51"/>
    </row>
    <row r="166" spans="73:75" x14ac:dyDescent="0.25">
      <c r="BU166" s="51"/>
      <c r="BV166" s="51"/>
      <c r="BW166" s="51"/>
    </row>
    <row r="167" spans="73:75" x14ac:dyDescent="0.25">
      <c r="BU167" s="51"/>
      <c r="BV167" s="51"/>
      <c r="BW167" s="51"/>
    </row>
    <row r="168" spans="73:75" x14ac:dyDescent="0.25">
      <c r="BU168" s="51"/>
      <c r="BV168" s="51"/>
      <c r="BW168" s="51"/>
    </row>
    <row r="169" spans="73:75" x14ac:dyDescent="0.25">
      <c r="BU169" s="51"/>
      <c r="BV169" s="51"/>
      <c r="BW169" s="51"/>
    </row>
    <row r="170" spans="73:75" x14ac:dyDescent="0.25">
      <c r="BU170" s="51"/>
      <c r="BV170" s="51"/>
      <c r="BW170" s="51"/>
    </row>
    <row r="171" spans="73:75" x14ac:dyDescent="0.25">
      <c r="BU171" s="51"/>
      <c r="BV171" s="51"/>
      <c r="BW171" s="51"/>
    </row>
    <row r="172" spans="73:75" x14ac:dyDescent="0.25">
      <c r="BU172" s="51"/>
      <c r="BV172" s="51"/>
      <c r="BW172" s="51"/>
    </row>
  </sheetData>
  <hyperlinks>
    <hyperlink ref="B1" location="Notes!A1" display="Information relating to this table can be found in the 'Notes' tab" xr:uid="{1F6A768B-4C26-4A27-A55A-6AF79B5DB23A}"/>
    <hyperlink ref="A1" location="Contents!A1" display="Contents page" xr:uid="{DA6F6B5C-DB46-4092-AEDE-612CCCCE5A86}"/>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436F1-5E85-4006-B6FA-70546461C8A6}">
  <dimension ref="A1:CI67"/>
  <sheetViews>
    <sheetView zoomScale="80" zoomScaleNormal="80" workbookViewId="0">
      <pane xSplit="2" ySplit="4" topLeftCell="BQ5" activePane="bottomRight" state="frozen"/>
      <selection pane="topRight" activeCell="B8" sqref="B8"/>
      <selection pane="bottomLeft" activeCell="B8" sqref="B8"/>
      <selection pane="bottomRight" activeCell="B8" sqref="B8"/>
    </sheetView>
  </sheetViews>
  <sheetFormatPr defaultColWidth="11.5546875" defaultRowHeight="15" x14ac:dyDescent="0.25"/>
  <cols>
    <col min="1" max="1" width="23" style="255" bestFit="1" customWidth="1"/>
    <col min="2" max="2" width="75.5546875" style="245" customWidth="1"/>
    <col min="3" max="3" width="9.88671875" style="255" customWidth="1"/>
    <col min="4" max="75" width="12.5546875" style="259" customWidth="1"/>
    <col min="76" max="84" width="12.5546875" style="245" customWidth="1"/>
    <col min="85" max="86" width="11" style="245" bestFit="1" customWidth="1"/>
    <col min="87" max="16384" width="11.5546875" style="245"/>
  </cols>
  <sheetData>
    <row r="1" spans="1:86" s="242" customFormat="1" ht="25.5" customHeight="1" thickBot="1" x14ac:dyDescent="0.3">
      <c r="A1" s="42" t="s">
        <v>47</v>
      </c>
      <c r="B1" s="141" t="s">
        <v>224</v>
      </c>
      <c r="C1" s="142"/>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row>
    <row r="2" spans="1:86" ht="33" customHeight="1" x14ac:dyDescent="0.3">
      <c r="A2" s="17" t="s">
        <v>48</v>
      </c>
      <c r="B2" s="243" t="s">
        <v>468</v>
      </c>
      <c r="C2" s="244"/>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6" s="248" customFormat="1" ht="15.6" x14ac:dyDescent="0.3">
      <c r="A3" s="144">
        <v>2026</v>
      </c>
      <c r="B3" s="246" t="s">
        <v>469</v>
      </c>
      <c r="C3" s="247"/>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6" ht="15.6" x14ac:dyDescent="0.25">
      <c r="A4" s="58"/>
      <c r="B4" s="249"/>
      <c r="C4" s="250"/>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2"/>
    </row>
    <row r="5" spans="1:86" ht="15.6" x14ac:dyDescent="0.25">
      <c r="A5" s="52"/>
      <c r="B5" s="83" t="s">
        <v>376</v>
      </c>
      <c r="C5" s="247"/>
      <c r="D5" s="253">
        <v>0</v>
      </c>
      <c r="E5" s="253">
        <v>0</v>
      </c>
      <c r="F5" s="253">
        <v>0</v>
      </c>
      <c r="G5" s="253">
        <v>0</v>
      </c>
      <c r="H5" s="253">
        <v>0</v>
      </c>
      <c r="I5" s="253">
        <v>0</v>
      </c>
      <c r="J5" s="253">
        <v>0</v>
      </c>
      <c r="K5" s="253">
        <v>0</v>
      </c>
      <c r="L5" s="253">
        <v>0</v>
      </c>
      <c r="M5" s="253">
        <v>0</v>
      </c>
      <c r="N5" s="253">
        <v>0</v>
      </c>
      <c r="O5" s="253">
        <v>0</v>
      </c>
      <c r="P5" s="253">
        <v>0</v>
      </c>
      <c r="Q5" s="253">
        <v>0</v>
      </c>
      <c r="R5" s="253">
        <v>0</v>
      </c>
      <c r="S5" s="253">
        <v>0</v>
      </c>
      <c r="T5" s="253">
        <v>0</v>
      </c>
      <c r="U5" s="253">
        <v>0</v>
      </c>
      <c r="V5" s="253">
        <v>0</v>
      </c>
      <c r="W5" s="253">
        <v>0</v>
      </c>
      <c r="X5" s="253">
        <v>0</v>
      </c>
      <c r="Y5" s="253">
        <v>0</v>
      </c>
      <c r="Z5" s="253">
        <v>0</v>
      </c>
      <c r="AA5" s="253">
        <v>0</v>
      </c>
      <c r="AB5" s="253">
        <v>0</v>
      </c>
      <c r="AC5" s="253">
        <v>0</v>
      </c>
      <c r="AD5" s="253">
        <v>0</v>
      </c>
      <c r="AE5" s="253">
        <v>0</v>
      </c>
      <c r="AF5" s="253">
        <v>0</v>
      </c>
      <c r="AG5" s="253">
        <v>0</v>
      </c>
      <c r="AH5" s="253">
        <v>0</v>
      </c>
      <c r="AI5" s="253">
        <v>0</v>
      </c>
      <c r="AJ5" s="253">
        <v>0</v>
      </c>
      <c r="AK5" s="253">
        <v>0</v>
      </c>
      <c r="AL5" s="253">
        <v>0</v>
      </c>
      <c r="AM5" s="253">
        <v>0</v>
      </c>
      <c r="AN5" s="253">
        <v>0</v>
      </c>
      <c r="AO5" s="253">
        <v>0</v>
      </c>
      <c r="AP5" s="253">
        <v>0</v>
      </c>
      <c r="AQ5" s="253">
        <v>0</v>
      </c>
      <c r="AR5" s="253">
        <v>0</v>
      </c>
      <c r="AS5" s="253">
        <v>0</v>
      </c>
      <c r="AT5" s="253">
        <v>0</v>
      </c>
      <c r="AU5" s="253">
        <v>0</v>
      </c>
      <c r="AV5" s="253">
        <v>0</v>
      </c>
      <c r="AW5" s="253">
        <v>0</v>
      </c>
      <c r="AX5" s="253">
        <v>0</v>
      </c>
      <c r="AY5" s="253">
        <v>0</v>
      </c>
      <c r="AZ5" s="253">
        <v>0</v>
      </c>
      <c r="BA5" s="253">
        <v>0</v>
      </c>
      <c r="BB5" s="253">
        <v>0</v>
      </c>
      <c r="BC5" s="253">
        <v>0</v>
      </c>
      <c r="BD5" s="253">
        <v>0</v>
      </c>
      <c r="BE5" s="253">
        <v>0</v>
      </c>
      <c r="BF5" s="253">
        <v>0</v>
      </c>
      <c r="BG5" s="253">
        <v>0</v>
      </c>
      <c r="BH5" s="253">
        <v>0</v>
      </c>
      <c r="BI5" s="253">
        <v>0</v>
      </c>
      <c r="BJ5" s="253">
        <v>0</v>
      </c>
      <c r="BK5" s="253">
        <v>0</v>
      </c>
      <c r="BL5" s="253">
        <v>0</v>
      </c>
      <c r="BM5" s="253">
        <v>23</v>
      </c>
      <c r="BN5" s="253">
        <v>23</v>
      </c>
      <c r="BO5" s="253">
        <v>19</v>
      </c>
      <c r="BP5" s="253">
        <v>19</v>
      </c>
      <c r="BQ5" s="253">
        <v>21</v>
      </c>
      <c r="BR5" s="253">
        <v>20</v>
      </c>
      <c r="BS5" s="253">
        <v>20</v>
      </c>
      <c r="BT5" s="253">
        <v>20</v>
      </c>
      <c r="BU5" s="253">
        <v>20</v>
      </c>
      <c r="BV5" s="253">
        <v>23</v>
      </c>
      <c r="BW5" s="253">
        <v>25</v>
      </c>
      <c r="BX5" s="253">
        <v>21</v>
      </c>
      <c r="BY5" s="253">
        <v>22</v>
      </c>
      <c r="BZ5" s="253">
        <v>25</v>
      </c>
      <c r="CA5" s="253">
        <v>37</v>
      </c>
      <c r="CB5" s="253">
        <v>40</v>
      </c>
      <c r="CC5" s="253">
        <v>44</v>
      </c>
      <c r="CD5" s="253">
        <v>49</v>
      </c>
      <c r="CE5" s="253">
        <v>56</v>
      </c>
      <c r="CF5" s="253">
        <v>59</v>
      </c>
      <c r="CG5" s="253">
        <v>61</v>
      </c>
      <c r="CH5" s="254">
        <v>63</v>
      </c>
    </row>
    <row r="6" spans="1:86" x14ac:dyDescent="0.25">
      <c r="B6" s="51" t="s">
        <v>378</v>
      </c>
      <c r="D6" s="253">
        <v>0</v>
      </c>
      <c r="E6" s="253">
        <v>0</v>
      </c>
      <c r="F6" s="253">
        <v>0</v>
      </c>
      <c r="G6" s="253">
        <v>0</v>
      </c>
      <c r="H6" s="253">
        <v>0</v>
      </c>
      <c r="I6" s="253">
        <v>0</v>
      </c>
      <c r="J6" s="253">
        <v>0</v>
      </c>
      <c r="K6" s="253">
        <v>0</v>
      </c>
      <c r="L6" s="253">
        <v>0</v>
      </c>
      <c r="M6" s="253">
        <v>0</v>
      </c>
      <c r="N6" s="253">
        <v>0</v>
      </c>
      <c r="O6" s="253">
        <v>0</v>
      </c>
      <c r="P6" s="253">
        <v>0</v>
      </c>
      <c r="Q6" s="253">
        <v>0</v>
      </c>
      <c r="R6" s="253">
        <v>0</v>
      </c>
      <c r="S6" s="253">
        <v>0</v>
      </c>
      <c r="T6" s="253">
        <v>0</v>
      </c>
      <c r="U6" s="253">
        <v>0</v>
      </c>
      <c r="V6" s="253">
        <v>0</v>
      </c>
      <c r="W6" s="253">
        <v>0</v>
      </c>
      <c r="X6" s="253">
        <v>0</v>
      </c>
      <c r="Y6" s="253">
        <v>0</v>
      </c>
      <c r="Z6" s="253">
        <v>0</v>
      </c>
      <c r="AA6" s="253">
        <v>0</v>
      </c>
      <c r="AB6" s="253">
        <v>0</v>
      </c>
      <c r="AC6" s="253">
        <v>0</v>
      </c>
      <c r="AD6" s="253">
        <v>0</v>
      </c>
      <c r="AE6" s="253">
        <v>0</v>
      </c>
      <c r="AF6" s="253">
        <v>0</v>
      </c>
      <c r="AG6" s="253">
        <v>0</v>
      </c>
      <c r="AH6" s="253">
        <v>0</v>
      </c>
      <c r="AI6" s="253">
        <v>0</v>
      </c>
      <c r="AJ6" s="253">
        <v>0</v>
      </c>
      <c r="AK6" s="253">
        <v>0</v>
      </c>
      <c r="AL6" s="253">
        <v>0</v>
      </c>
      <c r="AM6" s="253">
        <v>0</v>
      </c>
      <c r="AN6" s="253">
        <v>0</v>
      </c>
      <c r="AO6" s="253">
        <v>0</v>
      </c>
      <c r="AP6" s="253">
        <v>0</v>
      </c>
      <c r="AQ6" s="253">
        <v>0</v>
      </c>
      <c r="AR6" s="253">
        <v>0</v>
      </c>
      <c r="AS6" s="253">
        <v>0</v>
      </c>
      <c r="AT6" s="253">
        <v>0</v>
      </c>
      <c r="AU6" s="253">
        <v>0</v>
      </c>
      <c r="AV6" s="253">
        <v>0</v>
      </c>
      <c r="AW6" s="253">
        <v>0</v>
      </c>
      <c r="AX6" s="253">
        <v>0</v>
      </c>
      <c r="AY6" s="253">
        <v>0</v>
      </c>
      <c r="AZ6" s="253">
        <v>0</v>
      </c>
      <c r="BA6" s="253">
        <v>0</v>
      </c>
      <c r="BB6" s="253">
        <v>0</v>
      </c>
      <c r="BC6" s="253">
        <v>0</v>
      </c>
      <c r="BD6" s="253">
        <v>0</v>
      </c>
      <c r="BE6" s="253">
        <v>0</v>
      </c>
      <c r="BF6" s="253">
        <v>0</v>
      </c>
      <c r="BG6" s="253">
        <v>0</v>
      </c>
      <c r="BH6" s="253">
        <v>0</v>
      </c>
      <c r="BI6" s="253">
        <v>0</v>
      </c>
      <c r="BJ6" s="253">
        <v>0</v>
      </c>
      <c r="BK6" s="253">
        <v>0</v>
      </c>
      <c r="BL6" s="253">
        <v>0</v>
      </c>
      <c r="BM6" s="253">
        <v>0</v>
      </c>
      <c r="BN6" s="253">
        <v>0</v>
      </c>
      <c r="BO6" s="253">
        <v>0</v>
      </c>
      <c r="BP6" s="253">
        <v>0</v>
      </c>
      <c r="BQ6" s="253">
        <v>1</v>
      </c>
      <c r="BR6" s="253">
        <v>1</v>
      </c>
      <c r="BS6" s="253">
        <v>1</v>
      </c>
      <c r="BT6" s="253">
        <v>1</v>
      </c>
      <c r="BU6" s="253">
        <v>1</v>
      </c>
      <c r="BV6" s="253">
        <v>1</v>
      </c>
      <c r="BW6" s="253">
        <v>1</v>
      </c>
      <c r="BX6" s="253">
        <v>1</v>
      </c>
      <c r="BY6" s="253">
        <v>1</v>
      </c>
      <c r="BZ6" s="253">
        <v>1</v>
      </c>
      <c r="CA6" s="253">
        <v>2</v>
      </c>
      <c r="CB6" s="253">
        <v>2</v>
      </c>
      <c r="CC6" s="253">
        <v>2</v>
      </c>
      <c r="CD6" s="253">
        <v>2</v>
      </c>
      <c r="CE6" s="253">
        <v>2</v>
      </c>
      <c r="CF6" s="253">
        <v>2</v>
      </c>
      <c r="CG6" s="253">
        <v>3</v>
      </c>
      <c r="CH6" s="254">
        <v>3</v>
      </c>
    </row>
    <row r="7" spans="1:86" x14ac:dyDescent="0.25">
      <c r="B7" s="245" t="s">
        <v>379</v>
      </c>
      <c r="D7" s="253">
        <v>0</v>
      </c>
      <c r="E7" s="253">
        <v>0</v>
      </c>
      <c r="F7" s="253">
        <v>0</v>
      </c>
      <c r="G7" s="253">
        <v>0</v>
      </c>
      <c r="H7" s="253">
        <v>0</v>
      </c>
      <c r="I7" s="253">
        <v>0</v>
      </c>
      <c r="J7" s="253">
        <v>0</v>
      </c>
      <c r="K7" s="253">
        <v>0</v>
      </c>
      <c r="L7" s="253">
        <v>0</v>
      </c>
      <c r="M7" s="253">
        <v>0</v>
      </c>
      <c r="N7" s="253">
        <v>0</v>
      </c>
      <c r="O7" s="253">
        <v>0</v>
      </c>
      <c r="P7" s="253">
        <v>0</v>
      </c>
      <c r="Q7" s="253">
        <v>0</v>
      </c>
      <c r="R7" s="253">
        <v>0</v>
      </c>
      <c r="S7" s="253">
        <v>0</v>
      </c>
      <c r="T7" s="253">
        <v>0</v>
      </c>
      <c r="U7" s="253">
        <v>0</v>
      </c>
      <c r="V7" s="253">
        <v>0</v>
      </c>
      <c r="W7" s="253">
        <v>0</v>
      </c>
      <c r="X7" s="253">
        <v>0</v>
      </c>
      <c r="Y7" s="253">
        <v>0</v>
      </c>
      <c r="Z7" s="253">
        <v>0</v>
      </c>
      <c r="AA7" s="253">
        <v>0</v>
      </c>
      <c r="AB7" s="253">
        <v>0</v>
      </c>
      <c r="AC7" s="253">
        <v>143</v>
      </c>
      <c r="AD7" s="253">
        <v>170</v>
      </c>
      <c r="AE7" s="253">
        <v>193</v>
      </c>
      <c r="AF7" s="253">
        <v>217</v>
      </c>
      <c r="AG7" s="253">
        <v>243</v>
      </c>
      <c r="AH7" s="253">
        <v>264</v>
      </c>
      <c r="AI7" s="253">
        <v>278</v>
      </c>
      <c r="AJ7" s="253">
        <v>314</v>
      </c>
      <c r="AK7" s="253">
        <v>350</v>
      </c>
      <c r="AL7" s="253">
        <v>388</v>
      </c>
      <c r="AM7" s="253">
        <v>441</v>
      </c>
      <c r="AN7" s="253">
        <v>507</v>
      </c>
      <c r="AO7" s="253">
        <v>562</v>
      </c>
      <c r="AP7" s="253">
        <v>611</v>
      </c>
      <c r="AQ7" s="253">
        <v>677</v>
      </c>
      <c r="AR7" s="253">
        <v>737</v>
      </c>
      <c r="AS7" s="253">
        <v>798</v>
      </c>
      <c r="AT7" s="253">
        <v>875</v>
      </c>
      <c r="AU7" s="253">
        <v>988</v>
      </c>
      <c r="AV7" s="253">
        <v>890</v>
      </c>
      <c r="AW7" s="253">
        <v>962</v>
      </c>
      <c r="AX7" s="253">
        <v>1046</v>
      </c>
      <c r="AY7" s="253">
        <v>1268</v>
      </c>
      <c r="AZ7" s="253">
        <v>1298</v>
      </c>
      <c r="BA7" s="253">
        <v>1365</v>
      </c>
      <c r="BB7" s="253">
        <v>1404</v>
      </c>
      <c r="BC7" s="253">
        <v>1434</v>
      </c>
      <c r="BD7" s="253">
        <v>1464</v>
      </c>
      <c r="BE7" s="253">
        <v>1495</v>
      </c>
      <c r="BF7" s="253">
        <v>1510</v>
      </c>
      <c r="BG7" s="253">
        <v>1547</v>
      </c>
      <c r="BH7" s="253">
        <v>1589</v>
      </c>
      <c r="BI7" s="253">
        <v>1629</v>
      </c>
      <c r="BJ7" s="253">
        <v>1666</v>
      </c>
      <c r="BK7" s="253">
        <v>1700</v>
      </c>
      <c r="BL7" s="253">
        <v>1737</v>
      </c>
      <c r="BM7" s="253">
        <v>1776</v>
      </c>
      <c r="BN7" s="253">
        <v>1782</v>
      </c>
      <c r="BO7" s="253">
        <v>1756</v>
      </c>
      <c r="BP7" s="253">
        <v>1710</v>
      </c>
      <c r="BQ7" s="253">
        <v>1641</v>
      </c>
      <c r="BR7" s="253">
        <v>1617</v>
      </c>
      <c r="BS7" s="253">
        <v>1603</v>
      </c>
      <c r="BT7" s="253">
        <v>1594</v>
      </c>
      <c r="BU7" s="253">
        <v>1578</v>
      </c>
      <c r="BV7" s="253">
        <v>1570</v>
      </c>
      <c r="BW7" s="253">
        <v>1587</v>
      </c>
      <c r="BX7" s="253">
        <v>1382</v>
      </c>
      <c r="BY7" s="253">
        <v>1373</v>
      </c>
      <c r="BZ7" s="253">
        <v>1420</v>
      </c>
      <c r="CA7" s="253">
        <v>1518</v>
      </c>
      <c r="CB7" s="253">
        <v>1645</v>
      </c>
      <c r="CC7" s="253">
        <v>1775</v>
      </c>
      <c r="CD7" s="253">
        <v>1855</v>
      </c>
      <c r="CE7" s="253">
        <v>1900</v>
      </c>
      <c r="CF7" s="253">
        <v>1946</v>
      </c>
      <c r="CG7" s="253">
        <v>1995</v>
      </c>
      <c r="CH7" s="254">
        <v>2045</v>
      </c>
    </row>
    <row r="8" spans="1:86" x14ac:dyDescent="0.25">
      <c r="B8" s="256" t="s">
        <v>470</v>
      </c>
      <c r="D8" s="257">
        <v>0</v>
      </c>
      <c r="E8" s="257">
        <v>0</v>
      </c>
      <c r="F8" s="257">
        <v>0</v>
      </c>
      <c r="G8" s="257">
        <v>0</v>
      </c>
      <c r="H8" s="257">
        <v>0</v>
      </c>
      <c r="I8" s="257">
        <v>0</v>
      </c>
      <c r="J8" s="257">
        <v>0</v>
      </c>
      <c r="K8" s="257">
        <v>0</v>
      </c>
      <c r="L8" s="257">
        <v>0</v>
      </c>
      <c r="M8" s="257">
        <v>0</v>
      </c>
      <c r="N8" s="257">
        <v>0</v>
      </c>
      <c r="O8" s="257">
        <v>0</v>
      </c>
      <c r="P8" s="257">
        <v>0</v>
      </c>
      <c r="Q8" s="257">
        <v>0</v>
      </c>
      <c r="R8" s="257">
        <v>0</v>
      </c>
      <c r="S8" s="257">
        <v>0</v>
      </c>
      <c r="T8" s="257">
        <v>0</v>
      </c>
      <c r="U8" s="257">
        <v>0</v>
      </c>
      <c r="V8" s="257">
        <v>0</v>
      </c>
      <c r="W8" s="257">
        <v>0</v>
      </c>
      <c r="X8" s="257">
        <v>0</v>
      </c>
      <c r="Y8" s="257">
        <v>0</v>
      </c>
      <c r="Z8" s="257">
        <v>0</v>
      </c>
      <c r="AA8" s="257">
        <v>0</v>
      </c>
      <c r="AB8" s="257">
        <v>0</v>
      </c>
      <c r="AC8" s="257">
        <v>143</v>
      </c>
      <c r="AD8" s="257">
        <v>170</v>
      </c>
      <c r="AE8" s="257">
        <v>193</v>
      </c>
      <c r="AF8" s="257">
        <v>217</v>
      </c>
      <c r="AG8" s="257">
        <v>243</v>
      </c>
      <c r="AH8" s="257">
        <v>264</v>
      </c>
      <c r="AI8" s="257">
        <v>278</v>
      </c>
      <c r="AJ8" s="257">
        <v>314</v>
      </c>
      <c r="AK8" s="257">
        <v>350</v>
      </c>
      <c r="AL8" s="257">
        <v>388</v>
      </c>
      <c r="AM8" s="257">
        <v>441</v>
      </c>
      <c r="AN8" s="257">
        <v>507</v>
      </c>
      <c r="AO8" s="257">
        <v>562</v>
      </c>
      <c r="AP8" s="257">
        <v>611</v>
      </c>
      <c r="AQ8" s="257">
        <v>677</v>
      </c>
      <c r="AR8" s="257">
        <v>737</v>
      </c>
      <c r="AS8" s="257">
        <v>798</v>
      </c>
      <c r="AT8" s="257">
        <v>875</v>
      </c>
      <c r="AU8" s="257">
        <v>988</v>
      </c>
      <c r="AV8" s="257">
        <v>890</v>
      </c>
      <c r="AW8" s="257">
        <v>962</v>
      </c>
      <c r="AX8" s="257">
        <v>1046</v>
      </c>
      <c r="AY8" s="257">
        <v>1115</v>
      </c>
      <c r="AZ8" s="257">
        <v>1152</v>
      </c>
      <c r="BA8" s="257">
        <v>1207</v>
      </c>
      <c r="BB8" s="257">
        <v>1238</v>
      </c>
      <c r="BC8" s="257">
        <v>1256</v>
      </c>
      <c r="BD8" s="257">
        <v>1276</v>
      </c>
      <c r="BE8" s="257">
        <v>1296</v>
      </c>
      <c r="BF8" s="257">
        <v>1304</v>
      </c>
      <c r="BG8" s="257">
        <v>1343</v>
      </c>
      <c r="BH8" s="257">
        <v>1400</v>
      </c>
      <c r="BI8" s="257">
        <v>1445</v>
      </c>
      <c r="BJ8" s="257">
        <v>1489</v>
      </c>
      <c r="BK8" s="257">
        <v>1528</v>
      </c>
      <c r="BL8" s="257">
        <v>1568</v>
      </c>
      <c r="BM8" s="257">
        <v>1607</v>
      </c>
      <c r="BN8" s="257">
        <v>1619</v>
      </c>
      <c r="BO8" s="257">
        <v>1597</v>
      </c>
      <c r="BP8" s="257">
        <v>1553</v>
      </c>
      <c r="BQ8" s="257">
        <v>1490</v>
      </c>
      <c r="BR8" s="257">
        <v>1462</v>
      </c>
      <c r="BS8" s="257">
        <v>1459</v>
      </c>
      <c r="BT8" s="257">
        <v>1445</v>
      </c>
      <c r="BU8" s="257">
        <v>1435</v>
      </c>
      <c r="BV8" s="257">
        <v>1430</v>
      </c>
      <c r="BW8" s="257">
        <v>1435</v>
      </c>
      <c r="BX8" s="234">
        <v>1290</v>
      </c>
      <c r="BY8" s="234">
        <v>1277</v>
      </c>
      <c r="BZ8" s="234">
        <v>1303</v>
      </c>
      <c r="CA8" s="234">
        <v>1410</v>
      </c>
      <c r="CB8" s="234">
        <v>1537</v>
      </c>
      <c r="CC8" s="234">
        <v>1662</v>
      </c>
      <c r="CD8" s="234">
        <v>1736</v>
      </c>
      <c r="CE8" s="234">
        <v>1777</v>
      </c>
      <c r="CF8" s="234">
        <v>1819</v>
      </c>
      <c r="CG8" s="234">
        <v>1865</v>
      </c>
      <c r="CH8" s="258">
        <v>1911</v>
      </c>
    </row>
    <row r="9" spans="1:86" x14ac:dyDescent="0.25">
      <c r="B9" s="256" t="s">
        <v>471</v>
      </c>
      <c r="D9" s="257">
        <v>0</v>
      </c>
      <c r="E9" s="257">
        <v>0</v>
      </c>
      <c r="F9" s="257">
        <v>0</v>
      </c>
      <c r="G9" s="257">
        <v>0</v>
      </c>
      <c r="H9" s="257">
        <v>0</v>
      </c>
      <c r="I9" s="257">
        <v>0</v>
      </c>
      <c r="J9" s="257">
        <v>0</v>
      </c>
      <c r="K9" s="257">
        <v>0</v>
      </c>
      <c r="L9" s="257">
        <v>0</v>
      </c>
      <c r="M9" s="257">
        <v>0</v>
      </c>
      <c r="N9" s="257">
        <v>0</v>
      </c>
      <c r="O9" s="257">
        <v>0</v>
      </c>
      <c r="P9" s="257">
        <v>0</v>
      </c>
      <c r="Q9" s="257">
        <v>0</v>
      </c>
      <c r="R9" s="257">
        <v>0</v>
      </c>
      <c r="S9" s="257">
        <v>0</v>
      </c>
      <c r="T9" s="257">
        <v>0</v>
      </c>
      <c r="U9" s="257">
        <v>0</v>
      </c>
      <c r="V9" s="257">
        <v>0</v>
      </c>
      <c r="W9" s="257">
        <v>0</v>
      </c>
      <c r="X9" s="257">
        <v>0</v>
      </c>
      <c r="Y9" s="257">
        <v>0</v>
      </c>
      <c r="Z9" s="257">
        <v>0</v>
      </c>
      <c r="AA9" s="257">
        <v>0</v>
      </c>
      <c r="AB9" s="257">
        <v>0</v>
      </c>
      <c r="AC9" s="257">
        <v>0</v>
      </c>
      <c r="AD9" s="257">
        <v>0</v>
      </c>
      <c r="AE9" s="257">
        <v>0</v>
      </c>
      <c r="AF9" s="257">
        <v>0</v>
      </c>
      <c r="AG9" s="257">
        <v>0</v>
      </c>
      <c r="AH9" s="257">
        <v>0</v>
      </c>
      <c r="AI9" s="257">
        <v>0</v>
      </c>
      <c r="AJ9" s="257">
        <v>0</v>
      </c>
      <c r="AK9" s="257">
        <v>0</v>
      </c>
      <c r="AL9" s="257">
        <v>0</v>
      </c>
      <c r="AM9" s="257">
        <v>0</v>
      </c>
      <c r="AN9" s="257">
        <v>0</v>
      </c>
      <c r="AO9" s="257">
        <v>0</v>
      </c>
      <c r="AP9" s="257">
        <v>0</v>
      </c>
      <c r="AQ9" s="257">
        <v>0</v>
      </c>
      <c r="AR9" s="257">
        <v>0</v>
      </c>
      <c r="AS9" s="257">
        <v>0</v>
      </c>
      <c r="AT9" s="257">
        <v>0</v>
      </c>
      <c r="AU9" s="257">
        <v>0</v>
      </c>
      <c r="AV9" s="257">
        <v>0</v>
      </c>
      <c r="AW9" s="257">
        <v>0</v>
      </c>
      <c r="AX9" s="257">
        <v>0</v>
      </c>
      <c r="AY9" s="257">
        <v>153</v>
      </c>
      <c r="AZ9" s="257">
        <v>146</v>
      </c>
      <c r="BA9" s="257">
        <v>158</v>
      </c>
      <c r="BB9" s="257">
        <v>166</v>
      </c>
      <c r="BC9" s="257">
        <v>178</v>
      </c>
      <c r="BD9" s="257">
        <v>188</v>
      </c>
      <c r="BE9" s="257">
        <v>199</v>
      </c>
      <c r="BF9" s="257">
        <v>206</v>
      </c>
      <c r="BG9" s="257">
        <v>204</v>
      </c>
      <c r="BH9" s="257">
        <v>189</v>
      </c>
      <c r="BI9" s="257">
        <v>184</v>
      </c>
      <c r="BJ9" s="257">
        <v>177</v>
      </c>
      <c r="BK9" s="257">
        <v>172</v>
      </c>
      <c r="BL9" s="257">
        <v>169</v>
      </c>
      <c r="BM9" s="257">
        <v>169</v>
      </c>
      <c r="BN9" s="257">
        <v>163</v>
      </c>
      <c r="BO9" s="257">
        <v>160</v>
      </c>
      <c r="BP9" s="257">
        <v>158</v>
      </c>
      <c r="BQ9" s="257">
        <v>151</v>
      </c>
      <c r="BR9" s="257">
        <v>155</v>
      </c>
      <c r="BS9" s="257">
        <v>144</v>
      </c>
      <c r="BT9" s="257">
        <v>149</v>
      </c>
      <c r="BU9" s="257">
        <v>144</v>
      </c>
      <c r="BV9" s="257">
        <v>140</v>
      </c>
      <c r="BW9" s="257">
        <v>152</v>
      </c>
      <c r="BX9" s="234">
        <v>92</v>
      </c>
      <c r="BY9" s="234">
        <v>96</v>
      </c>
      <c r="BZ9" s="234">
        <v>117</v>
      </c>
      <c r="CA9" s="234">
        <v>108</v>
      </c>
      <c r="CB9" s="234">
        <v>108</v>
      </c>
      <c r="CC9" s="234">
        <v>113</v>
      </c>
      <c r="CD9" s="234">
        <v>119</v>
      </c>
      <c r="CE9" s="234">
        <v>123</v>
      </c>
      <c r="CF9" s="234">
        <v>127</v>
      </c>
      <c r="CG9" s="234">
        <v>130</v>
      </c>
      <c r="CH9" s="258">
        <v>133</v>
      </c>
    </row>
    <row r="10" spans="1:86" x14ac:dyDescent="0.25">
      <c r="B10" s="245" t="s">
        <v>380</v>
      </c>
      <c r="D10" s="253">
        <v>0</v>
      </c>
      <c r="E10" s="253">
        <v>0</v>
      </c>
      <c r="F10" s="253">
        <v>0</v>
      </c>
      <c r="G10" s="253">
        <v>0</v>
      </c>
      <c r="H10" s="253">
        <v>0</v>
      </c>
      <c r="I10" s="253">
        <v>0</v>
      </c>
      <c r="J10" s="253">
        <v>0</v>
      </c>
      <c r="K10" s="253">
        <v>0</v>
      </c>
      <c r="L10" s="253">
        <v>0</v>
      </c>
      <c r="M10" s="253">
        <v>0</v>
      </c>
      <c r="N10" s="253">
        <v>0</v>
      </c>
      <c r="O10" s="253">
        <v>0</v>
      </c>
      <c r="P10" s="253">
        <v>0</v>
      </c>
      <c r="Q10" s="253">
        <v>0</v>
      </c>
      <c r="R10" s="253">
        <v>0</v>
      </c>
      <c r="S10" s="253">
        <v>0</v>
      </c>
      <c r="T10" s="253">
        <v>0</v>
      </c>
      <c r="U10" s="253">
        <v>0</v>
      </c>
      <c r="V10" s="253">
        <v>0</v>
      </c>
      <c r="W10" s="253">
        <v>0</v>
      </c>
      <c r="X10" s="253">
        <v>0</v>
      </c>
      <c r="Y10" s="253">
        <v>0</v>
      </c>
      <c r="Z10" s="253">
        <v>0</v>
      </c>
      <c r="AA10" s="253">
        <v>0</v>
      </c>
      <c r="AB10" s="253">
        <v>0</v>
      </c>
      <c r="AC10" s="253">
        <v>0</v>
      </c>
      <c r="AD10" s="253">
        <v>0</v>
      </c>
      <c r="AE10" s="253">
        <v>0</v>
      </c>
      <c r="AF10" s="253">
        <v>0</v>
      </c>
      <c r="AG10" s="253">
        <v>0</v>
      </c>
      <c r="AH10" s="253">
        <v>469</v>
      </c>
      <c r="AI10" s="253">
        <v>463</v>
      </c>
      <c r="AJ10" s="253">
        <v>446</v>
      </c>
      <c r="AK10" s="253">
        <v>429</v>
      </c>
      <c r="AL10" s="253">
        <v>422</v>
      </c>
      <c r="AM10" s="253">
        <v>416</v>
      </c>
      <c r="AN10" s="253">
        <v>410</v>
      </c>
      <c r="AO10" s="253">
        <v>394</v>
      </c>
      <c r="AP10" s="253">
        <v>385</v>
      </c>
      <c r="AQ10" s="253">
        <v>376</v>
      </c>
      <c r="AR10" s="253">
        <v>384</v>
      </c>
      <c r="AS10" s="253">
        <v>381</v>
      </c>
      <c r="AT10" s="253">
        <v>362</v>
      </c>
      <c r="AU10" s="253">
        <v>354</v>
      </c>
      <c r="AV10" s="253">
        <v>349</v>
      </c>
      <c r="AW10" s="253">
        <v>343</v>
      </c>
      <c r="AX10" s="253">
        <v>332</v>
      </c>
      <c r="AY10" s="253">
        <v>322</v>
      </c>
      <c r="AZ10" s="253">
        <v>309</v>
      </c>
      <c r="BA10" s="253">
        <v>291</v>
      </c>
      <c r="BB10" s="253">
        <v>280</v>
      </c>
      <c r="BC10" s="253">
        <v>270</v>
      </c>
      <c r="BD10" s="253">
        <v>263</v>
      </c>
      <c r="BE10" s="253">
        <v>243</v>
      </c>
      <c r="BF10" s="253">
        <v>256</v>
      </c>
      <c r="BG10" s="253">
        <v>230</v>
      </c>
      <c r="BH10" s="253">
        <v>206</v>
      </c>
      <c r="BI10" s="253">
        <v>186</v>
      </c>
      <c r="BJ10" s="253">
        <v>168</v>
      </c>
      <c r="BK10" s="253">
        <v>148</v>
      </c>
      <c r="BL10" s="253">
        <v>131</v>
      </c>
      <c r="BM10" s="253">
        <v>119</v>
      </c>
      <c r="BN10" s="253">
        <v>112</v>
      </c>
      <c r="BO10" s="253">
        <v>106</v>
      </c>
      <c r="BP10" s="253">
        <v>102</v>
      </c>
      <c r="BQ10" s="253">
        <v>98</v>
      </c>
      <c r="BR10" s="253">
        <v>94</v>
      </c>
      <c r="BS10" s="253">
        <v>93</v>
      </c>
      <c r="BT10" s="253">
        <v>91</v>
      </c>
      <c r="BU10" s="253">
        <v>87</v>
      </c>
      <c r="BV10" s="253">
        <v>101</v>
      </c>
      <c r="BW10" s="253">
        <v>102</v>
      </c>
      <c r="BX10" s="253">
        <v>99</v>
      </c>
      <c r="BY10" s="253">
        <v>97</v>
      </c>
      <c r="BZ10" s="253">
        <v>91</v>
      </c>
      <c r="CA10" s="253">
        <v>86</v>
      </c>
      <c r="CB10" s="253">
        <v>78</v>
      </c>
      <c r="CC10" s="253">
        <v>72</v>
      </c>
      <c r="CD10" s="253">
        <v>66</v>
      </c>
      <c r="CE10" s="253">
        <v>65</v>
      </c>
      <c r="CF10" s="253">
        <v>65</v>
      </c>
      <c r="CG10" s="253">
        <v>63</v>
      </c>
      <c r="CH10" s="254">
        <v>61</v>
      </c>
    </row>
    <row r="11" spans="1:86" ht="27" customHeight="1" x14ac:dyDescent="0.25">
      <c r="B11" s="245" t="s">
        <v>382</v>
      </c>
      <c r="D11" s="253">
        <v>0</v>
      </c>
      <c r="E11" s="253">
        <v>0</v>
      </c>
      <c r="F11" s="253">
        <v>0</v>
      </c>
      <c r="G11" s="253">
        <v>0</v>
      </c>
      <c r="H11" s="253">
        <v>0</v>
      </c>
      <c r="I11" s="253">
        <v>0</v>
      </c>
      <c r="J11" s="253">
        <v>0</v>
      </c>
      <c r="K11" s="253">
        <v>0</v>
      </c>
      <c r="L11" s="253">
        <v>0</v>
      </c>
      <c r="M11" s="253">
        <v>0</v>
      </c>
      <c r="N11" s="253">
        <v>0</v>
      </c>
      <c r="O11" s="253">
        <v>0</v>
      </c>
      <c r="P11" s="253">
        <v>0</v>
      </c>
      <c r="Q11" s="253">
        <v>0</v>
      </c>
      <c r="R11" s="253">
        <v>0</v>
      </c>
      <c r="S11" s="253">
        <v>0</v>
      </c>
      <c r="T11" s="253">
        <v>0</v>
      </c>
      <c r="U11" s="253">
        <v>0</v>
      </c>
      <c r="V11" s="253">
        <v>0</v>
      </c>
      <c r="W11" s="253">
        <v>0</v>
      </c>
      <c r="X11" s="253">
        <v>0</v>
      </c>
      <c r="Y11" s="253">
        <v>0</v>
      </c>
      <c r="Z11" s="253">
        <v>0</v>
      </c>
      <c r="AA11" s="253">
        <v>0</v>
      </c>
      <c r="AB11" s="253">
        <v>0</v>
      </c>
      <c r="AC11" s="253">
        <v>0</v>
      </c>
      <c r="AD11" s="253">
        <v>0</v>
      </c>
      <c r="AE11" s="253">
        <v>0</v>
      </c>
      <c r="AF11" s="253">
        <v>0</v>
      </c>
      <c r="AG11" s="253">
        <v>0</v>
      </c>
      <c r="AH11" s="253">
        <v>6</v>
      </c>
      <c r="AI11" s="253">
        <v>6</v>
      </c>
      <c r="AJ11" s="253">
        <v>7</v>
      </c>
      <c r="AK11" s="253">
        <v>7</v>
      </c>
      <c r="AL11" s="253">
        <v>8</v>
      </c>
      <c r="AM11" s="253">
        <v>9</v>
      </c>
      <c r="AN11" s="253">
        <v>10</v>
      </c>
      <c r="AO11" s="253">
        <v>10</v>
      </c>
      <c r="AP11" s="253">
        <v>33</v>
      </c>
      <c r="AQ11" s="253">
        <v>76</v>
      </c>
      <c r="AR11" s="253">
        <v>104</v>
      </c>
      <c r="AS11" s="253">
        <v>118</v>
      </c>
      <c r="AT11" s="253">
        <v>130</v>
      </c>
      <c r="AU11" s="253">
        <v>152</v>
      </c>
      <c r="AV11" s="253">
        <v>182</v>
      </c>
      <c r="AW11" s="253">
        <v>220</v>
      </c>
      <c r="AX11" s="253">
        <v>263</v>
      </c>
      <c r="AY11" s="253">
        <v>326</v>
      </c>
      <c r="AZ11" s="253">
        <v>343</v>
      </c>
      <c r="BA11" s="253">
        <v>367</v>
      </c>
      <c r="BB11" s="253">
        <v>373</v>
      </c>
      <c r="BC11" s="253">
        <v>448</v>
      </c>
      <c r="BD11" s="253">
        <v>459</v>
      </c>
      <c r="BE11" s="253">
        <v>493</v>
      </c>
      <c r="BF11" s="253">
        <v>541</v>
      </c>
      <c r="BG11" s="253">
        <v>632</v>
      </c>
      <c r="BH11" s="253">
        <v>702</v>
      </c>
      <c r="BI11" s="253">
        <v>754</v>
      </c>
      <c r="BJ11" s="253">
        <v>803</v>
      </c>
      <c r="BK11" s="253">
        <v>852</v>
      </c>
      <c r="BL11" s="253">
        <v>907</v>
      </c>
      <c r="BM11" s="253">
        <v>961</v>
      </c>
      <c r="BN11" s="253">
        <v>1004</v>
      </c>
      <c r="BO11" s="253">
        <v>1032</v>
      </c>
      <c r="BP11" s="253">
        <v>1056</v>
      </c>
      <c r="BQ11" s="253">
        <v>1071</v>
      </c>
      <c r="BR11" s="253">
        <v>1108</v>
      </c>
      <c r="BS11" s="253">
        <v>1170</v>
      </c>
      <c r="BT11" s="253">
        <v>1210</v>
      </c>
      <c r="BU11" s="253">
        <v>1245</v>
      </c>
      <c r="BV11" s="253">
        <v>1219</v>
      </c>
      <c r="BW11" s="253">
        <v>1179</v>
      </c>
      <c r="BX11" s="253">
        <v>1181</v>
      </c>
      <c r="BY11" s="253">
        <v>1187</v>
      </c>
      <c r="BZ11" s="253">
        <v>1230</v>
      </c>
      <c r="CA11" s="253">
        <v>1258</v>
      </c>
      <c r="CB11" s="253">
        <v>1325</v>
      </c>
      <c r="CC11" s="253">
        <v>1404</v>
      </c>
      <c r="CD11" s="253">
        <v>1468</v>
      </c>
      <c r="CE11" s="253">
        <v>1508</v>
      </c>
      <c r="CF11" s="253">
        <v>1552</v>
      </c>
      <c r="CG11" s="253">
        <v>1597</v>
      </c>
      <c r="CH11" s="254">
        <v>1628</v>
      </c>
    </row>
    <row r="12" spans="1:86" x14ac:dyDescent="0.25">
      <c r="B12" s="256" t="s">
        <v>470</v>
      </c>
      <c r="D12" s="257">
        <v>0</v>
      </c>
      <c r="E12" s="257">
        <v>0</v>
      </c>
      <c r="F12" s="257">
        <v>0</v>
      </c>
      <c r="G12" s="257">
        <v>0</v>
      </c>
      <c r="H12" s="257">
        <v>0</v>
      </c>
      <c r="I12" s="257">
        <v>0</v>
      </c>
      <c r="J12" s="257">
        <v>0</v>
      </c>
      <c r="K12" s="257">
        <v>0</v>
      </c>
      <c r="L12" s="257">
        <v>0</v>
      </c>
      <c r="M12" s="257">
        <v>0</v>
      </c>
      <c r="N12" s="257">
        <v>0</v>
      </c>
      <c r="O12" s="257">
        <v>0</v>
      </c>
      <c r="P12" s="257">
        <v>0</v>
      </c>
      <c r="Q12" s="257">
        <v>0</v>
      </c>
      <c r="R12" s="257">
        <v>0</v>
      </c>
      <c r="S12" s="257">
        <v>0</v>
      </c>
      <c r="T12" s="257">
        <v>0</v>
      </c>
      <c r="U12" s="257">
        <v>0</v>
      </c>
      <c r="V12" s="257">
        <v>0</v>
      </c>
      <c r="W12" s="257">
        <v>0</v>
      </c>
      <c r="X12" s="257">
        <v>0</v>
      </c>
      <c r="Y12" s="257">
        <v>0</v>
      </c>
      <c r="Z12" s="257">
        <v>0</v>
      </c>
      <c r="AA12" s="257">
        <v>0</v>
      </c>
      <c r="AB12" s="257">
        <v>0</v>
      </c>
      <c r="AC12" s="257">
        <v>0</v>
      </c>
      <c r="AD12" s="257">
        <v>0</v>
      </c>
      <c r="AE12" s="257">
        <v>0</v>
      </c>
      <c r="AF12" s="257">
        <v>0</v>
      </c>
      <c r="AG12" s="257">
        <v>0</v>
      </c>
      <c r="AH12" s="257">
        <v>6</v>
      </c>
      <c r="AI12" s="257">
        <v>6</v>
      </c>
      <c r="AJ12" s="257">
        <v>7</v>
      </c>
      <c r="AK12" s="257">
        <v>7</v>
      </c>
      <c r="AL12" s="257">
        <v>8</v>
      </c>
      <c r="AM12" s="257">
        <v>9</v>
      </c>
      <c r="AN12" s="257">
        <v>10</v>
      </c>
      <c r="AO12" s="257">
        <v>10</v>
      </c>
      <c r="AP12" s="257">
        <v>33</v>
      </c>
      <c r="AQ12" s="257">
        <v>76</v>
      </c>
      <c r="AR12" s="257">
        <v>104</v>
      </c>
      <c r="AS12" s="257">
        <v>118</v>
      </c>
      <c r="AT12" s="257">
        <v>130</v>
      </c>
      <c r="AU12" s="257">
        <v>152</v>
      </c>
      <c r="AV12" s="257">
        <v>182</v>
      </c>
      <c r="AW12" s="257">
        <v>220</v>
      </c>
      <c r="AX12" s="257">
        <v>263</v>
      </c>
      <c r="AY12" s="257">
        <v>326</v>
      </c>
      <c r="AZ12" s="257">
        <v>343</v>
      </c>
      <c r="BA12" s="257">
        <v>367</v>
      </c>
      <c r="BB12" s="257">
        <v>373</v>
      </c>
      <c r="BC12" s="257">
        <v>378</v>
      </c>
      <c r="BD12" s="257">
        <v>384</v>
      </c>
      <c r="BE12" s="257">
        <v>386</v>
      </c>
      <c r="BF12" s="257">
        <v>395</v>
      </c>
      <c r="BG12" s="257">
        <v>406</v>
      </c>
      <c r="BH12" s="257">
        <v>429</v>
      </c>
      <c r="BI12" s="257">
        <v>446</v>
      </c>
      <c r="BJ12" s="257">
        <v>458</v>
      </c>
      <c r="BK12" s="257">
        <v>471</v>
      </c>
      <c r="BL12" s="257">
        <v>492</v>
      </c>
      <c r="BM12" s="257">
        <v>521</v>
      </c>
      <c r="BN12" s="257">
        <v>553</v>
      </c>
      <c r="BO12" s="257">
        <v>584</v>
      </c>
      <c r="BP12" s="257">
        <v>618</v>
      </c>
      <c r="BQ12" s="257">
        <v>653</v>
      </c>
      <c r="BR12" s="257">
        <v>699</v>
      </c>
      <c r="BS12" s="257">
        <v>760</v>
      </c>
      <c r="BT12" s="257">
        <v>798</v>
      </c>
      <c r="BU12" s="257">
        <v>826</v>
      </c>
      <c r="BV12" s="257">
        <v>815</v>
      </c>
      <c r="BW12" s="257">
        <v>808</v>
      </c>
      <c r="BX12" s="234">
        <v>850</v>
      </c>
      <c r="BY12" s="234">
        <v>848</v>
      </c>
      <c r="BZ12" s="234">
        <v>872</v>
      </c>
      <c r="CA12" s="234">
        <v>903</v>
      </c>
      <c r="CB12" s="234">
        <v>954</v>
      </c>
      <c r="CC12" s="234">
        <v>1018</v>
      </c>
      <c r="CD12" s="234">
        <v>1081</v>
      </c>
      <c r="CE12" s="234">
        <v>1130</v>
      </c>
      <c r="CF12" s="234">
        <v>1173</v>
      </c>
      <c r="CG12" s="234">
        <v>1211</v>
      </c>
      <c r="CH12" s="258">
        <v>1237</v>
      </c>
    </row>
    <row r="13" spans="1:86" x14ac:dyDescent="0.25">
      <c r="B13" s="256" t="s">
        <v>471</v>
      </c>
      <c r="D13" s="257">
        <v>0</v>
      </c>
      <c r="E13" s="257">
        <v>0</v>
      </c>
      <c r="F13" s="257">
        <v>0</v>
      </c>
      <c r="G13" s="257">
        <v>0</v>
      </c>
      <c r="H13" s="257">
        <v>0</v>
      </c>
      <c r="I13" s="257">
        <v>0</v>
      </c>
      <c r="J13" s="257">
        <v>0</v>
      </c>
      <c r="K13" s="257">
        <v>0</v>
      </c>
      <c r="L13" s="257">
        <v>0</v>
      </c>
      <c r="M13" s="257">
        <v>0</v>
      </c>
      <c r="N13" s="257">
        <v>0</v>
      </c>
      <c r="O13" s="257">
        <v>0</v>
      </c>
      <c r="P13" s="257">
        <v>0</v>
      </c>
      <c r="Q13" s="257">
        <v>0</v>
      </c>
      <c r="R13" s="257">
        <v>0</v>
      </c>
      <c r="S13" s="257">
        <v>0</v>
      </c>
      <c r="T13" s="257">
        <v>0</v>
      </c>
      <c r="U13" s="257">
        <v>0</v>
      </c>
      <c r="V13" s="257">
        <v>0</v>
      </c>
      <c r="W13" s="257">
        <v>0</v>
      </c>
      <c r="X13" s="257">
        <v>0</v>
      </c>
      <c r="Y13" s="257">
        <v>0</v>
      </c>
      <c r="Z13" s="257">
        <v>0</v>
      </c>
      <c r="AA13" s="257">
        <v>0</v>
      </c>
      <c r="AB13" s="257">
        <v>0</v>
      </c>
      <c r="AC13" s="257">
        <v>0</v>
      </c>
      <c r="AD13" s="257">
        <v>0</v>
      </c>
      <c r="AE13" s="257">
        <v>0</v>
      </c>
      <c r="AF13" s="257">
        <v>0</v>
      </c>
      <c r="AG13" s="257">
        <v>0</v>
      </c>
      <c r="AH13" s="257">
        <v>0</v>
      </c>
      <c r="AI13" s="257">
        <v>0</v>
      </c>
      <c r="AJ13" s="257">
        <v>0</v>
      </c>
      <c r="AK13" s="257">
        <v>0</v>
      </c>
      <c r="AL13" s="257">
        <v>0</v>
      </c>
      <c r="AM13" s="257">
        <v>0</v>
      </c>
      <c r="AN13" s="257">
        <v>0</v>
      </c>
      <c r="AO13" s="257">
        <v>0</v>
      </c>
      <c r="AP13" s="257">
        <v>0</v>
      </c>
      <c r="AQ13" s="257">
        <v>0</v>
      </c>
      <c r="AR13" s="257">
        <v>0</v>
      </c>
      <c r="AS13" s="257">
        <v>0</v>
      </c>
      <c r="AT13" s="257">
        <v>0</v>
      </c>
      <c r="AU13" s="257">
        <v>0</v>
      </c>
      <c r="AV13" s="257">
        <v>0</v>
      </c>
      <c r="AW13" s="257">
        <v>0</v>
      </c>
      <c r="AX13" s="257">
        <v>0</v>
      </c>
      <c r="AY13" s="257">
        <v>0</v>
      </c>
      <c r="AZ13" s="257">
        <v>0</v>
      </c>
      <c r="BA13" s="257">
        <v>0</v>
      </c>
      <c r="BB13" s="257">
        <v>0</v>
      </c>
      <c r="BC13" s="257">
        <v>71</v>
      </c>
      <c r="BD13" s="257">
        <v>75</v>
      </c>
      <c r="BE13" s="257">
        <v>107</v>
      </c>
      <c r="BF13" s="257">
        <v>146</v>
      </c>
      <c r="BG13" s="257">
        <v>226</v>
      </c>
      <c r="BH13" s="257">
        <v>273</v>
      </c>
      <c r="BI13" s="257">
        <v>308</v>
      </c>
      <c r="BJ13" s="257">
        <v>345</v>
      </c>
      <c r="BK13" s="257">
        <v>381</v>
      </c>
      <c r="BL13" s="257">
        <v>414</v>
      </c>
      <c r="BM13" s="257">
        <v>439</v>
      </c>
      <c r="BN13" s="257">
        <v>451</v>
      </c>
      <c r="BO13" s="257">
        <v>448</v>
      </c>
      <c r="BP13" s="257">
        <v>438</v>
      </c>
      <c r="BQ13" s="257">
        <v>418</v>
      </c>
      <c r="BR13" s="257">
        <v>409</v>
      </c>
      <c r="BS13" s="257">
        <v>411</v>
      </c>
      <c r="BT13" s="257">
        <v>412</v>
      </c>
      <c r="BU13" s="257">
        <v>419</v>
      </c>
      <c r="BV13" s="257">
        <v>404</v>
      </c>
      <c r="BW13" s="257">
        <v>371</v>
      </c>
      <c r="BX13" s="234">
        <v>331</v>
      </c>
      <c r="BY13" s="234">
        <v>340</v>
      </c>
      <c r="BZ13" s="234">
        <v>358</v>
      </c>
      <c r="CA13" s="234">
        <v>355</v>
      </c>
      <c r="CB13" s="234">
        <v>371</v>
      </c>
      <c r="CC13" s="234">
        <v>386</v>
      </c>
      <c r="CD13" s="234">
        <v>387</v>
      </c>
      <c r="CE13" s="234">
        <v>378</v>
      </c>
      <c r="CF13" s="234">
        <v>379</v>
      </c>
      <c r="CG13" s="234">
        <v>386</v>
      </c>
      <c r="CH13" s="258">
        <v>390</v>
      </c>
    </row>
    <row r="14" spans="1:86" ht="26.25" customHeight="1" x14ac:dyDescent="0.25">
      <c r="B14" s="245" t="s">
        <v>270</v>
      </c>
      <c r="D14" s="257">
        <v>0</v>
      </c>
      <c r="E14" s="257">
        <v>0</v>
      </c>
      <c r="F14" s="257">
        <v>0</v>
      </c>
      <c r="G14" s="257">
        <v>0</v>
      </c>
      <c r="H14" s="257">
        <v>0</v>
      </c>
      <c r="I14" s="257">
        <v>0</v>
      </c>
      <c r="J14" s="257">
        <v>0</v>
      </c>
      <c r="K14" s="257">
        <v>0</v>
      </c>
      <c r="L14" s="257">
        <v>0</v>
      </c>
      <c r="M14" s="257">
        <v>0</v>
      </c>
      <c r="N14" s="257">
        <v>0</v>
      </c>
      <c r="O14" s="257">
        <v>0</v>
      </c>
      <c r="P14" s="257">
        <v>0</v>
      </c>
      <c r="Q14" s="257">
        <v>0</v>
      </c>
      <c r="R14" s="257">
        <v>0</v>
      </c>
      <c r="S14" s="257">
        <v>0</v>
      </c>
      <c r="T14" s="257">
        <v>0</v>
      </c>
      <c r="U14" s="257">
        <v>0</v>
      </c>
      <c r="V14" s="257">
        <v>0</v>
      </c>
      <c r="W14" s="257">
        <v>0</v>
      </c>
      <c r="X14" s="257">
        <v>0</v>
      </c>
      <c r="Y14" s="257">
        <v>0</v>
      </c>
      <c r="Z14" s="257">
        <v>0</v>
      </c>
      <c r="AA14" s="257">
        <v>0</v>
      </c>
      <c r="AB14" s="257">
        <v>0</v>
      </c>
      <c r="AC14" s="257">
        <v>0</v>
      </c>
      <c r="AD14" s="257">
        <v>0</v>
      </c>
      <c r="AE14" s="257">
        <v>0</v>
      </c>
      <c r="AF14" s="257">
        <v>0</v>
      </c>
      <c r="AG14" s="257">
        <v>0</v>
      </c>
      <c r="AH14" s="257">
        <v>7244</v>
      </c>
      <c r="AI14" s="257">
        <v>7250</v>
      </c>
      <c r="AJ14" s="257">
        <v>7230</v>
      </c>
      <c r="AK14" s="257">
        <v>7174</v>
      </c>
      <c r="AL14" s="257">
        <v>7091</v>
      </c>
      <c r="AM14" s="257">
        <v>6983</v>
      </c>
      <c r="AN14" s="257">
        <v>6924</v>
      </c>
      <c r="AO14" s="257">
        <v>6868</v>
      </c>
      <c r="AP14" s="257">
        <v>6816</v>
      </c>
      <c r="AQ14" s="257">
        <v>6768</v>
      </c>
      <c r="AR14" s="257">
        <v>6752</v>
      </c>
      <c r="AS14" s="257">
        <v>6745</v>
      </c>
      <c r="AT14" s="257">
        <v>6780</v>
      </c>
      <c r="AU14" s="257">
        <v>6854</v>
      </c>
      <c r="AV14" s="257">
        <v>6795</v>
      </c>
      <c r="AW14" s="257">
        <v>6849</v>
      </c>
      <c r="AX14" s="257">
        <v>6905</v>
      </c>
      <c r="AY14" s="257">
        <v>6943</v>
      </c>
      <c r="AZ14" s="257">
        <v>6970</v>
      </c>
      <c r="BA14" s="257">
        <v>7008</v>
      </c>
      <c r="BB14" s="257">
        <v>7021</v>
      </c>
      <c r="BC14" s="257">
        <v>7025</v>
      </c>
      <c r="BD14" s="257">
        <v>7012</v>
      </c>
      <c r="BE14" s="257">
        <v>6991</v>
      </c>
      <c r="BF14" s="257">
        <v>7042</v>
      </c>
      <c r="BG14" s="257"/>
      <c r="BH14" s="257"/>
      <c r="BI14" s="257"/>
      <c r="BJ14" s="257"/>
      <c r="BK14" s="257"/>
      <c r="BL14" s="257"/>
      <c r="BM14" s="257"/>
      <c r="BN14" s="257"/>
      <c r="BO14" s="257"/>
      <c r="BP14" s="257"/>
      <c r="BQ14" s="257"/>
      <c r="BR14" s="257"/>
      <c r="BS14" s="257"/>
      <c r="BT14" s="257"/>
      <c r="BU14" s="257"/>
      <c r="BV14" s="257"/>
      <c r="BW14" s="257"/>
      <c r="BX14" s="234"/>
      <c r="BY14" s="234"/>
      <c r="BZ14" s="234"/>
      <c r="CA14" s="234"/>
      <c r="CB14" s="234"/>
      <c r="CC14" s="234"/>
      <c r="CD14" s="234"/>
      <c r="CE14" s="234"/>
      <c r="CF14" s="234"/>
      <c r="CG14" s="234"/>
      <c r="CH14" s="258"/>
    </row>
    <row r="15" spans="1:86" x14ac:dyDescent="0.25">
      <c r="B15" s="256" t="s">
        <v>472</v>
      </c>
      <c r="D15" s="257">
        <v>0</v>
      </c>
      <c r="E15" s="257">
        <v>0</v>
      </c>
      <c r="F15" s="257">
        <v>0</v>
      </c>
      <c r="G15" s="257">
        <v>0</v>
      </c>
      <c r="H15" s="257">
        <v>0</v>
      </c>
      <c r="I15" s="257">
        <v>0</v>
      </c>
      <c r="J15" s="257">
        <v>0</v>
      </c>
      <c r="K15" s="257">
        <v>0</v>
      </c>
      <c r="L15" s="257">
        <v>0</v>
      </c>
      <c r="M15" s="257">
        <v>0</v>
      </c>
      <c r="N15" s="257">
        <v>0</v>
      </c>
      <c r="O15" s="257">
        <v>0</v>
      </c>
      <c r="P15" s="257">
        <v>0</v>
      </c>
      <c r="Q15" s="257">
        <v>0</v>
      </c>
      <c r="R15" s="257">
        <v>0</v>
      </c>
      <c r="S15" s="257">
        <v>0</v>
      </c>
      <c r="T15" s="257">
        <v>0</v>
      </c>
      <c r="U15" s="257">
        <v>0</v>
      </c>
      <c r="V15" s="257">
        <v>0</v>
      </c>
      <c r="W15" s="257">
        <v>0</v>
      </c>
      <c r="X15" s="257">
        <v>0</v>
      </c>
      <c r="Y15" s="257">
        <v>0</v>
      </c>
      <c r="Z15" s="257">
        <v>0</v>
      </c>
      <c r="AA15" s="257">
        <v>0</v>
      </c>
      <c r="AB15" s="257">
        <v>0</v>
      </c>
      <c r="AC15" s="257">
        <v>0</v>
      </c>
      <c r="AD15" s="257">
        <v>0</v>
      </c>
      <c r="AE15" s="257">
        <v>0</v>
      </c>
      <c r="AF15" s="257">
        <v>0</v>
      </c>
      <c r="AG15" s="257">
        <v>0</v>
      </c>
      <c r="AH15" s="257">
        <v>13589</v>
      </c>
      <c r="AI15" s="257">
        <v>13438</v>
      </c>
      <c r="AJ15" s="257">
        <v>13273</v>
      </c>
      <c r="AK15" s="257">
        <v>13079</v>
      </c>
      <c r="AL15" s="257">
        <v>12856</v>
      </c>
      <c r="AM15" s="257">
        <v>12584</v>
      </c>
      <c r="AN15" s="257">
        <v>12449</v>
      </c>
      <c r="AO15" s="257">
        <v>12325</v>
      </c>
      <c r="AP15" s="257">
        <v>12217</v>
      </c>
      <c r="AQ15" s="257">
        <v>12141</v>
      </c>
      <c r="AR15" s="257">
        <v>12124</v>
      </c>
      <c r="AS15" s="257">
        <v>12137</v>
      </c>
      <c r="AT15" s="257">
        <v>12227</v>
      </c>
      <c r="AU15" s="257">
        <v>12405</v>
      </c>
      <c r="AV15" s="257">
        <v>12285</v>
      </c>
      <c r="AW15" s="257">
        <v>12414</v>
      </c>
      <c r="AX15" s="257">
        <v>12543</v>
      </c>
      <c r="AY15" s="257">
        <v>12579</v>
      </c>
      <c r="AZ15" s="257">
        <v>12625</v>
      </c>
      <c r="BA15" s="257">
        <v>12729</v>
      </c>
      <c r="BB15" s="257">
        <v>12716</v>
      </c>
      <c r="BC15" s="257">
        <v>12689</v>
      </c>
      <c r="BD15" s="257">
        <v>12656</v>
      </c>
      <c r="BE15" s="257">
        <v>12600</v>
      </c>
      <c r="BF15" s="257">
        <v>12622</v>
      </c>
      <c r="BG15" s="257"/>
      <c r="BH15" s="257"/>
      <c r="BI15" s="257"/>
      <c r="BJ15" s="257"/>
      <c r="BK15" s="257"/>
      <c r="BL15" s="257"/>
      <c r="BM15" s="257"/>
      <c r="BN15" s="257"/>
      <c r="BO15" s="257"/>
      <c r="BP15" s="257"/>
      <c r="BQ15" s="257"/>
      <c r="BR15" s="257"/>
      <c r="BS15" s="257"/>
      <c r="BT15" s="257"/>
      <c r="BU15" s="257"/>
      <c r="BV15" s="257"/>
      <c r="BW15" s="257"/>
      <c r="BX15" s="234"/>
      <c r="BY15" s="234"/>
      <c r="BZ15" s="234"/>
      <c r="CA15" s="234"/>
      <c r="CB15" s="234"/>
      <c r="CC15" s="234"/>
      <c r="CD15" s="234"/>
      <c r="CE15" s="234"/>
      <c r="CF15" s="234"/>
      <c r="CG15" s="234"/>
      <c r="CH15" s="258"/>
    </row>
    <row r="16" spans="1:86" x14ac:dyDescent="0.25">
      <c r="B16" s="245" t="s">
        <v>383</v>
      </c>
      <c r="D16" s="253">
        <v>0</v>
      </c>
      <c r="E16" s="253">
        <v>0</v>
      </c>
      <c r="F16" s="253">
        <v>0</v>
      </c>
      <c r="G16" s="253">
        <v>0</v>
      </c>
      <c r="H16" s="253">
        <v>0</v>
      </c>
      <c r="I16" s="253">
        <v>0</v>
      </c>
      <c r="J16" s="253">
        <v>0</v>
      </c>
      <c r="K16" s="253">
        <v>0</v>
      </c>
      <c r="L16" s="253">
        <v>0</v>
      </c>
      <c r="M16" s="253">
        <v>0</v>
      </c>
      <c r="N16" s="253">
        <v>0</v>
      </c>
      <c r="O16" s="253">
        <v>0</v>
      </c>
      <c r="P16" s="253">
        <v>0</v>
      </c>
      <c r="Q16" s="253">
        <v>0</v>
      </c>
      <c r="R16" s="253">
        <v>0</v>
      </c>
      <c r="S16" s="253">
        <v>0</v>
      </c>
      <c r="T16" s="253">
        <v>0</v>
      </c>
      <c r="U16" s="253">
        <v>0</v>
      </c>
      <c r="V16" s="253">
        <v>0</v>
      </c>
      <c r="W16" s="253">
        <v>0</v>
      </c>
      <c r="X16" s="253">
        <v>0</v>
      </c>
      <c r="Y16" s="253">
        <v>0</v>
      </c>
      <c r="Z16" s="253">
        <v>0</v>
      </c>
      <c r="AA16" s="253">
        <v>0</v>
      </c>
      <c r="AB16" s="253">
        <v>8050</v>
      </c>
      <c r="AC16" s="253">
        <v>7980</v>
      </c>
      <c r="AD16" s="253">
        <v>9190</v>
      </c>
      <c r="AE16" s="253">
        <v>10</v>
      </c>
      <c r="AF16" s="253">
        <v>0</v>
      </c>
      <c r="AG16" s="253">
        <v>9800</v>
      </c>
      <c r="AH16" s="253">
        <v>10100</v>
      </c>
      <c r="AI16" s="253">
        <v>10100</v>
      </c>
      <c r="AJ16" s="253">
        <v>10300</v>
      </c>
      <c r="AK16" s="253">
        <v>10700</v>
      </c>
      <c r="AL16" s="253">
        <v>10800</v>
      </c>
      <c r="AM16" s="253">
        <v>10900</v>
      </c>
      <c r="AN16" s="253">
        <v>11100</v>
      </c>
      <c r="AO16" s="253">
        <v>11200</v>
      </c>
      <c r="AP16" s="253">
        <v>11500</v>
      </c>
      <c r="AQ16" s="253">
        <v>11587</v>
      </c>
      <c r="AR16" s="253">
        <v>11761</v>
      </c>
      <c r="AS16" s="253">
        <v>12077</v>
      </c>
      <c r="AT16" s="253">
        <v>12170</v>
      </c>
      <c r="AU16" s="253">
        <v>12500</v>
      </c>
      <c r="AV16" s="253">
        <v>12776</v>
      </c>
      <c r="AW16" s="253">
        <v>13601</v>
      </c>
      <c r="AX16" s="253">
        <v>13591</v>
      </c>
      <c r="AY16" s="253">
        <v>13894</v>
      </c>
      <c r="AZ16" s="253">
        <v>14405</v>
      </c>
      <c r="BA16" s="253">
        <v>13904</v>
      </c>
      <c r="BB16" s="253">
        <v>14048</v>
      </c>
      <c r="BC16" s="253">
        <v>13430</v>
      </c>
      <c r="BD16" s="253">
        <v>13518</v>
      </c>
      <c r="BE16" s="253">
        <v>13649</v>
      </c>
      <c r="BF16" s="253">
        <v>13721</v>
      </c>
      <c r="BG16" s="253">
        <v>14086</v>
      </c>
      <c r="BH16" s="253">
        <v>14223</v>
      </c>
      <c r="BI16" s="253">
        <v>14299</v>
      </c>
      <c r="BJ16" s="253">
        <v>14507</v>
      </c>
      <c r="BK16" s="253">
        <v>14731</v>
      </c>
      <c r="BL16" s="253">
        <v>14918</v>
      </c>
      <c r="BM16" s="253">
        <v>15370</v>
      </c>
      <c r="BN16" s="253">
        <v>15466</v>
      </c>
      <c r="BO16" s="253">
        <v>15547</v>
      </c>
      <c r="BP16" s="253">
        <v>15586</v>
      </c>
      <c r="BQ16" s="253">
        <v>15460</v>
      </c>
      <c r="BR16" s="253">
        <v>15789</v>
      </c>
      <c r="BS16" s="253">
        <v>16322</v>
      </c>
      <c r="BT16" s="253">
        <v>15952</v>
      </c>
      <c r="BU16" s="253">
        <v>15922</v>
      </c>
      <c r="BV16" s="253">
        <v>15812</v>
      </c>
      <c r="BW16" s="253">
        <v>15885</v>
      </c>
      <c r="BX16" s="253">
        <v>15852</v>
      </c>
      <c r="BY16" s="253">
        <v>16120</v>
      </c>
      <c r="BZ16" s="253">
        <v>16662</v>
      </c>
      <c r="CA16" s="253">
        <v>17350</v>
      </c>
      <c r="CB16" s="253">
        <v>18086</v>
      </c>
      <c r="CC16" s="253">
        <v>18575</v>
      </c>
      <c r="CD16" s="253">
        <v>18790</v>
      </c>
      <c r="CE16" s="253">
        <v>18966</v>
      </c>
      <c r="CF16" s="253">
        <v>19377</v>
      </c>
      <c r="CG16" s="253">
        <v>19734</v>
      </c>
      <c r="CH16" s="254">
        <v>20105</v>
      </c>
    </row>
    <row r="17" spans="2:86" x14ac:dyDescent="0.25">
      <c r="B17" s="256" t="s">
        <v>384</v>
      </c>
      <c r="D17" s="253">
        <v>0</v>
      </c>
      <c r="E17" s="253">
        <v>0</v>
      </c>
      <c r="F17" s="253">
        <v>0</v>
      </c>
      <c r="G17" s="253">
        <v>0</v>
      </c>
      <c r="H17" s="253">
        <v>0</v>
      </c>
      <c r="I17" s="253">
        <v>0</v>
      </c>
      <c r="J17" s="253">
        <v>0</v>
      </c>
      <c r="K17" s="253">
        <v>0</v>
      </c>
      <c r="L17" s="253">
        <v>0</v>
      </c>
      <c r="M17" s="253">
        <v>0</v>
      </c>
      <c r="N17" s="253">
        <v>0</v>
      </c>
      <c r="O17" s="253">
        <v>0</v>
      </c>
      <c r="P17" s="253">
        <v>0</v>
      </c>
      <c r="Q17" s="253">
        <v>0</v>
      </c>
      <c r="R17" s="253">
        <v>0</v>
      </c>
      <c r="S17" s="253">
        <v>0</v>
      </c>
      <c r="T17" s="253">
        <v>0</v>
      </c>
      <c r="U17" s="253">
        <v>0</v>
      </c>
      <c r="V17" s="253">
        <v>0</v>
      </c>
      <c r="W17" s="253">
        <v>0</v>
      </c>
      <c r="X17" s="253">
        <v>0</v>
      </c>
      <c r="Y17" s="253">
        <v>0</v>
      </c>
      <c r="Z17" s="253">
        <v>0</v>
      </c>
      <c r="AA17" s="253">
        <v>0</v>
      </c>
      <c r="AB17" s="253">
        <v>0</v>
      </c>
      <c r="AC17" s="253">
        <v>7720</v>
      </c>
      <c r="AD17" s="253">
        <v>8850</v>
      </c>
      <c r="AE17" s="253">
        <v>10</v>
      </c>
      <c r="AF17" s="253">
        <v>0</v>
      </c>
      <c r="AG17" s="253">
        <v>0</v>
      </c>
      <c r="AH17" s="253">
        <v>9600</v>
      </c>
      <c r="AI17" s="253">
        <v>9600</v>
      </c>
      <c r="AJ17" s="253">
        <v>9800</v>
      </c>
      <c r="AK17" s="253">
        <v>10100</v>
      </c>
      <c r="AL17" s="253">
        <v>10200</v>
      </c>
      <c r="AM17" s="253">
        <v>10300</v>
      </c>
      <c r="AN17" s="253">
        <v>10500</v>
      </c>
      <c r="AO17" s="253">
        <v>10500</v>
      </c>
      <c r="AP17" s="253">
        <v>10700</v>
      </c>
      <c r="AQ17" s="253">
        <v>10700</v>
      </c>
      <c r="AR17" s="253">
        <v>10900</v>
      </c>
      <c r="AS17" s="253">
        <v>11200</v>
      </c>
      <c r="AT17" s="253">
        <v>11236</v>
      </c>
      <c r="AU17" s="253">
        <v>11432</v>
      </c>
      <c r="AV17" s="253">
        <v>11511</v>
      </c>
      <c r="AW17" s="253">
        <v>12209</v>
      </c>
      <c r="AX17" s="253">
        <v>12331</v>
      </c>
      <c r="AY17" s="253">
        <v>12418</v>
      </c>
      <c r="AZ17" s="253">
        <v>12861</v>
      </c>
      <c r="BA17" s="253">
        <v>12326</v>
      </c>
      <c r="BB17" s="253">
        <v>12442</v>
      </c>
      <c r="BC17" s="253">
        <v>11818</v>
      </c>
      <c r="BD17" s="253">
        <v>11896</v>
      </c>
      <c r="BE17" s="253">
        <v>12014</v>
      </c>
      <c r="BF17" s="253">
        <v>12002</v>
      </c>
      <c r="BG17" s="253">
        <v>12232</v>
      </c>
      <c r="BH17" s="253">
        <v>12302</v>
      </c>
      <c r="BI17" s="253">
        <v>12387</v>
      </c>
      <c r="BJ17" s="253">
        <v>12586</v>
      </c>
      <c r="BK17" s="253">
        <v>12728</v>
      </c>
      <c r="BL17" s="253">
        <v>11754</v>
      </c>
      <c r="BM17" s="253">
        <v>12123</v>
      </c>
      <c r="BN17" s="253">
        <v>12239</v>
      </c>
      <c r="BO17" s="253">
        <v>12335</v>
      </c>
      <c r="BP17" s="253">
        <v>12346</v>
      </c>
      <c r="BQ17" s="253">
        <v>12245</v>
      </c>
      <c r="BR17" s="253">
        <v>12459</v>
      </c>
      <c r="BS17" s="253">
        <v>12757</v>
      </c>
      <c r="BT17" s="253">
        <v>12642</v>
      </c>
      <c r="BU17" s="253">
        <v>12605</v>
      </c>
      <c r="BV17" s="253">
        <v>12570</v>
      </c>
      <c r="BW17" s="253">
        <v>12405</v>
      </c>
      <c r="BX17" s="253">
        <v>12275</v>
      </c>
      <c r="BY17" s="253">
        <v>12410</v>
      </c>
      <c r="BZ17" s="253">
        <v>12588</v>
      </c>
      <c r="CA17" s="253">
        <v>12798</v>
      </c>
      <c r="CB17" s="253">
        <v>13029</v>
      </c>
      <c r="CC17" s="253">
        <v>13188</v>
      </c>
      <c r="CD17" s="253">
        <v>13095</v>
      </c>
      <c r="CE17" s="253">
        <v>12985</v>
      </c>
      <c r="CF17" s="253">
        <v>13143</v>
      </c>
      <c r="CG17" s="253">
        <v>13417</v>
      </c>
      <c r="CH17" s="254">
        <v>13696</v>
      </c>
    </row>
    <row r="18" spans="2:86" x14ac:dyDescent="0.25">
      <c r="B18" s="256" t="s">
        <v>385</v>
      </c>
      <c r="D18" s="253">
        <v>0</v>
      </c>
      <c r="E18" s="253">
        <v>0</v>
      </c>
      <c r="F18" s="253">
        <v>0</v>
      </c>
      <c r="G18" s="253">
        <v>0</v>
      </c>
      <c r="H18" s="253">
        <v>0</v>
      </c>
      <c r="I18" s="253">
        <v>0</v>
      </c>
      <c r="J18" s="253">
        <v>0</v>
      </c>
      <c r="K18" s="253">
        <v>0</v>
      </c>
      <c r="L18" s="253">
        <v>0</v>
      </c>
      <c r="M18" s="253">
        <v>0</v>
      </c>
      <c r="N18" s="253">
        <v>0</v>
      </c>
      <c r="O18" s="253">
        <v>0</v>
      </c>
      <c r="P18" s="253">
        <v>0</v>
      </c>
      <c r="Q18" s="253">
        <v>0</v>
      </c>
      <c r="R18" s="253">
        <v>0</v>
      </c>
      <c r="S18" s="253">
        <v>0</v>
      </c>
      <c r="T18" s="253">
        <v>0</v>
      </c>
      <c r="U18" s="253">
        <v>0</v>
      </c>
      <c r="V18" s="253">
        <v>0</v>
      </c>
      <c r="W18" s="253">
        <v>0</v>
      </c>
      <c r="X18" s="253">
        <v>0</v>
      </c>
      <c r="Y18" s="253">
        <v>0</v>
      </c>
      <c r="Z18" s="253">
        <v>0</v>
      </c>
      <c r="AA18" s="253">
        <v>0</v>
      </c>
      <c r="AB18" s="253">
        <v>8050</v>
      </c>
      <c r="AC18" s="253">
        <v>260</v>
      </c>
      <c r="AD18" s="253">
        <v>340</v>
      </c>
      <c r="AE18" s="253">
        <v>0</v>
      </c>
      <c r="AF18" s="253">
        <v>0</v>
      </c>
      <c r="AG18" s="253">
        <v>9800</v>
      </c>
      <c r="AH18" s="253">
        <v>500</v>
      </c>
      <c r="AI18" s="253">
        <v>500</v>
      </c>
      <c r="AJ18" s="253">
        <v>500</v>
      </c>
      <c r="AK18" s="253">
        <v>600</v>
      </c>
      <c r="AL18" s="253">
        <v>600</v>
      </c>
      <c r="AM18" s="253">
        <v>600</v>
      </c>
      <c r="AN18" s="253">
        <v>600</v>
      </c>
      <c r="AO18" s="253">
        <v>700</v>
      </c>
      <c r="AP18" s="253">
        <v>800</v>
      </c>
      <c r="AQ18" s="253">
        <v>887</v>
      </c>
      <c r="AR18" s="253">
        <v>861</v>
      </c>
      <c r="AS18" s="253">
        <v>877</v>
      </c>
      <c r="AT18" s="253">
        <v>934</v>
      </c>
      <c r="AU18" s="253">
        <v>1067</v>
      </c>
      <c r="AV18" s="253">
        <v>1265</v>
      </c>
      <c r="AW18" s="253">
        <v>1392</v>
      </c>
      <c r="AX18" s="253">
        <v>1260</v>
      </c>
      <c r="AY18" s="253">
        <v>1476</v>
      </c>
      <c r="AZ18" s="253">
        <v>1544</v>
      </c>
      <c r="BA18" s="253">
        <v>1578</v>
      </c>
      <c r="BB18" s="253">
        <v>1607</v>
      </c>
      <c r="BC18" s="253">
        <v>1612</v>
      </c>
      <c r="BD18" s="253">
        <v>1622</v>
      </c>
      <c r="BE18" s="253">
        <v>1635</v>
      </c>
      <c r="BF18" s="253">
        <v>1719</v>
      </c>
      <c r="BG18" s="253">
        <v>1854</v>
      </c>
      <c r="BH18" s="253">
        <v>1921</v>
      </c>
      <c r="BI18" s="253">
        <v>1912</v>
      </c>
      <c r="BJ18" s="253">
        <v>1920</v>
      </c>
      <c r="BK18" s="253">
        <v>2003</v>
      </c>
      <c r="BL18" s="253">
        <v>3164</v>
      </c>
      <c r="BM18" s="253">
        <v>3246</v>
      </c>
      <c r="BN18" s="253">
        <v>3227</v>
      </c>
      <c r="BO18" s="253">
        <v>3212</v>
      </c>
      <c r="BP18" s="253">
        <v>3240</v>
      </c>
      <c r="BQ18" s="253">
        <v>3215</v>
      </c>
      <c r="BR18" s="253">
        <v>3329</v>
      </c>
      <c r="BS18" s="253">
        <v>3565</v>
      </c>
      <c r="BT18" s="253">
        <v>3310</v>
      </c>
      <c r="BU18" s="253">
        <v>3317</v>
      </c>
      <c r="BV18" s="253">
        <v>3241</v>
      </c>
      <c r="BW18" s="253">
        <v>3479</v>
      </c>
      <c r="BX18" s="253">
        <v>3577</v>
      </c>
      <c r="BY18" s="253">
        <v>3710</v>
      </c>
      <c r="BZ18" s="253">
        <v>4075</v>
      </c>
      <c r="CA18" s="253">
        <v>4552</v>
      </c>
      <c r="CB18" s="253">
        <v>5057</v>
      </c>
      <c r="CC18" s="253">
        <v>5387</v>
      </c>
      <c r="CD18" s="253">
        <v>5694</v>
      </c>
      <c r="CE18" s="253">
        <v>5981</v>
      </c>
      <c r="CF18" s="253">
        <v>6234</v>
      </c>
      <c r="CG18" s="253">
        <v>6317</v>
      </c>
      <c r="CH18" s="254">
        <v>6409</v>
      </c>
    </row>
    <row r="19" spans="2:86" ht="26.25" customHeight="1" x14ac:dyDescent="0.25">
      <c r="B19" s="245" t="s">
        <v>29</v>
      </c>
      <c r="D19" s="253">
        <v>0</v>
      </c>
      <c r="E19" s="253">
        <v>0</v>
      </c>
      <c r="F19" s="253">
        <v>0</v>
      </c>
      <c r="G19" s="253">
        <v>0</v>
      </c>
      <c r="H19" s="253">
        <v>0</v>
      </c>
      <c r="I19" s="253">
        <v>0</v>
      </c>
      <c r="J19" s="253">
        <v>0</v>
      </c>
      <c r="K19" s="253">
        <v>0</v>
      </c>
      <c r="L19" s="253">
        <v>0</v>
      </c>
      <c r="M19" s="253">
        <v>0</v>
      </c>
      <c r="N19" s="253">
        <v>0</v>
      </c>
      <c r="O19" s="253">
        <v>0</v>
      </c>
      <c r="P19" s="253">
        <v>0</v>
      </c>
      <c r="Q19" s="253">
        <v>0</v>
      </c>
      <c r="R19" s="253">
        <v>0</v>
      </c>
      <c r="S19" s="253">
        <v>0</v>
      </c>
      <c r="T19" s="253">
        <v>0</v>
      </c>
      <c r="U19" s="253">
        <v>0</v>
      </c>
      <c r="V19" s="253">
        <v>0</v>
      </c>
      <c r="W19" s="253">
        <v>0</v>
      </c>
      <c r="X19" s="253">
        <v>0</v>
      </c>
      <c r="Y19" s="253">
        <v>0</v>
      </c>
      <c r="Z19" s="253">
        <v>0</v>
      </c>
      <c r="AA19" s="253">
        <v>0</v>
      </c>
      <c r="AB19" s="253">
        <v>0</v>
      </c>
      <c r="AC19" s="253">
        <v>0</v>
      </c>
      <c r="AD19" s="253">
        <v>0</v>
      </c>
      <c r="AE19" s="253">
        <v>0</v>
      </c>
      <c r="AF19" s="253">
        <v>0</v>
      </c>
      <c r="AG19" s="253">
        <v>0</v>
      </c>
      <c r="AH19" s="253">
        <v>5460</v>
      </c>
      <c r="AI19" s="253">
        <v>5396</v>
      </c>
      <c r="AJ19" s="253">
        <v>5800</v>
      </c>
      <c r="AK19" s="253">
        <v>6555</v>
      </c>
      <c r="AL19" s="253">
        <v>6950</v>
      </c>
      <c r="AM19" s="253">
        <v>7020</v>
      </c>
      <c r="AN19" s="253">
        <v>7230</v>
      </c>
      <c r="AO19" s="253">
        <v>7020</v>
      </c>
      <c r="AP19" s="253">
        <v>7050</v>
      </c>
      <c r="AQ19" s="253">
        <v>6875</v>
      </c>
      <c r="AR19" s="253">
        <v>5143</v>
      </c>
      <c r="AS19" s="253">
        <v>5201</v>
      </c>
      <c r="AT19" s="253">
        <v>6726</v>
      </c>
      <c r="AU19" s="253">
        <v>6367</v>
      </c>
      <c r="AV19" s="253">
        <v>6704</v>
      </c>
      <c r="AW19" s="253">
        <v>5466</v>
      </c>
      <c r="AX19" s="253">
        <v>5615</v>
      </c>
      <c r="AY19" s="253">
        <v>5690</v>
      </c>
      <c r="AZ19" s="253">
        <v>5618</v>
      </c>
      <c r="BA19" s="253">
        <v>5479</v>
      </c>
      <c r="BB19" s="253">
        <v>5306</v>
      </c>
      <c r="BC19" s="253">
        <v>5051</v>
      </c>
      <c r="BD19" s="253">
        <v>4761</v>
      </c>
      <c r="BE19" s="253">
        <v>4664</v>
      </c>
      <c r="BF19" s="253">
        <v>4625</v>
      </c>
      <c r="BG19" s="253">
        <v>4693</v>
      </c>
      <c r="BH19" s="253">
        <v>4915</v>
      </c>
      <c r="BI19" s="253">
        <v>5029</v>
      </c>
      <c r="BJ19" s="253">
        <v>5080</v>
      </c>
      <c r="BK19" s="253">
        <v>5068</v>
      </c>
      <c r="BL19" s="253">
        <v>5158</v>
      </c>
      <c r="BM19" s="253">
        <v>5571</v>
      </c>
      <c r="BN19" s="253">
        <v>5805</v>
      </c>
      <c r="BO19" s="253">
        <v>5874</v>
      </c>
      <c r="BP19" s="253">
        <v>5911</v>
      </c>
      <c r="BQ19" s="253"/>
      <c r="BR19" s="253"/>
      <c r="BS19" s="253"/>
      <c r="BT19" s="253"/>
      <c r="BU19" s="253"/>
      <c r="BV19" s="253"/>
      <c r="BW19" s="253"/>
      <c r="BX19" s="253"/>
      <c r="BY19" s="253"/>
      <c r="BZ19" s="253"/>
      <c r="CA19" s="253"/>
      <c r="CB19" s="253"/>
      <c r="CC19" s="253"/>
      <c r="CD19" s="253"/>
      <c r="CE19" s="253"/>
      <c r="CF19" s="253"/>
      <c r="CG19" s="253"/>
      <c r="CH19" s="254"/>
    </row>
    <row r="20" spans="2:86" x14ac:dyDescent="0.25">
      <c r="B20" s="245" t="s">
        <v>390</v>
      </c>
      <c r="D20" s="253">
        <v>0</v>
      </c>
      <c r="E20" s="253">
        <v>0</v>
      </c>
      <c r="F20" s="253">
        <v>0</v>
      </c>
      <c r="G20" s="253">
        <v>0</v>
      </c>
      <c r="H20" s="253">
        <v>0</v>
      </c>
      <c r="I20" s="253">
        <v>0</v>
      </c>
      <c r="J20" s="253">
        <v>0</v>
      </c>
      <c r="K20" s="253">
        <v>0</v>
      </c>
      <c r="L20" s="253">
        <v>0</v>
      </c>
      <c r="M20" s="253">
        <v>0</v>
      </c>
      <c r="N20" s="253">
        <v>0</v>
      </c>
      <c r="O20" s="253">
        <v>0</v>
      </c>
      <c r="P20" s="253">
        <v>0</v>
      </c>
      <c r="Q20" s="253">
        <v>0</v>
      </c>
      <c r="R20" s="253">
        <v>0</v>
      </c>
      <c r="S20" s="253">
        <v>0</v>
      </c>
      <c r="T20" s="253">
        <v>0</v>
      </c>
      <c r="U20" s="253">
        <v>0</v>
      </c>
      <c r="V20" s="253">
        <v>0</v>
      </c>
      <c r="W20" s="253">
        <v>0</v>
      </c>
      <c r="X20" s="253">
        <v>0</v>
      </c>
      <c r="Y20" s="253">
        <v>0</v>
      </c>
      <c r="Z20" s="253">
        <v>0</v>
      </c>
      <c r="AA20" s="253">
        <v>0</v>
      </c>
      <c r="AB20" s="253">
        <v>0</v>
      </c>
      <c r="AC20" s="253">
        <v>0</v>
      </c>
      <c r="AD20" s="253">
        <v>0</v>
      </c>
      <c r="AE20" s="253">
        <v>0</v>
      </c>
      <c r="AF20" s="253">
        <v>0</v>
      </c>
      <c r="AG20" s="253">
        <v>0</v>
      </c>
      <c r="AH20" s="253">
        <v>0</v>
      </c>
      <c r="AI20" s="253">
        <v>0</v>
      </c>
      <c r="AJ20" s="253">
        <v>0</v>
      </c>
      <c r="AK20" s="253">
        <v>0</v>
      </c>
      <c r="AL20" s="253">
        <v>0</v>
      </c>
      <c r="AM20" s="253">
        <v>0</v>
      </c>
      <c r="AN20" s="253">
        <v>0</v>
      </c>
      <c r="AO20" s="253">
        <v>0</v>
      </c>
      <c r="AP20" s="253">
        <v>0</v>
      </c>
      <c r="AQ20" s="253">
        <v>0</v>
      </c>
      <c r="AR20" s="253">
        <v>0</v>
      </c>
      <c r="AS20" s="253">
        <v>0</v>
      </c>
      <c r="AT20" s="253">
        <v>0</v>
      </c>
      <c r="AU20" s="253">
        <v>0</v>
      </c>
      <c r="AV20" s="253">
        <v>1045</v>
      </c>
      <c r="AW20" s="253">
        <v>1286</v>
      </c>
      <c r="AX20" s="253">
        <v>1466</v>
      </c>
      <c r="AY20" s="253">
        <v>1669</v>
      </c>
      <c r="AZ20" s="253">
        <v>1846</v>
      </c>
      <c r="BA20" s="253">
        <v>2004</v>
      </c>
      <c r="BB20" s="253">
        <v>2092</v>
      </c>
      <c r="BC20" s="253">
        <v>2165</v>
      </c>
      <c r="BD20" s="253">
        <v>2255</v>
      </c>
      <c r="BE20" s="253">
        <v>2368</v>
      </c>
      <c r="BF20" s="253">
        <v>2490</v>
      </c>
      <c r="BG20" s="253">
        <v>2607</v>
      </c>
      <c r="BH20" s="253">
        <v>2701</v>
      </c>
      <c r="BI20" s="253">
        <v>2777</v>
      </c>
      <c r="BJ20" s="253">
        <v>2852</v>
      </c>
      <c r="BK20" s="253">
        <v>2941</v>
      </c>
      <c r="BL20" s="253">
        <v>3034</v>
      </c>
      <c r="BM20" s="253">
        <v>3133</v>
      </c>
      <c r="BN20" s="253">
        <v>3205</v>
      </c>
      <c r="BO20" s="253">
        <v>3253</v>
      </c>
      <c r="BP20" s="253">
        <v>3307</v>
      </c>
      <c r="BQ20" s="253">
        <v>3307</v>
      </c>
      <c r="BR20" s="253">
        <v>3214</v>
      </c>
      <c r="BS20" s="253">
        <v>3015</v>
      </c>
      <c r="BT20" s="253">
        <v>2628</v>
      </c>
      <c r="BU20" s="253">
        <v>2126</v>
      </c>
      <c r="BV20" s="253">
        <v>1789</v>
      </c>
      <c r="BW20" s="253">
        <v>1554</v>
      </c>
      <c r="BX20" s="253">
        <v>1232</v>
      </c>
      <c r="BY20" s="253">
        <v>1206</v>
      </c>
      <c r="BZ20" s="253">
        <v>1214</v>
      </c>
      <c r="CA20" s="253">
        <v>1242</v>
      </c>
      <c r="CB20" s="253">
        <v>1316</v>
      </c>
      <c r="CC20" s="253">
        <v>1378</v>
      </c>
      <c r="CD20" s="253">
        <v>1416</v>
      </c>
      <c r="CE20" s="253">
        <v>1442</v>
      </c>
      <c r="CF20" s="253">
        <v>1436</v>
      </c>
      <c r="CG20" s="253">
        <v>1380</v>
      </c>
      <c r="CH20" s="254">
        <v>1382</v>
      </c>
    </row>
    <row r="21" spans="2:86" x14ac:dyDescent="0.25">
      <c r="B21" s="256" t="s">
        <v>470</v>
      </c>
      <c r="D21" s="257">
        <v>0</v>
      </c>
      <c r="E21" s="257">
        <v>0</v>
      </c>
      <c r="F21" s="257">
        <v>0</v>
      </c>
      <c r="G21" s="257">
        <v>0</v>
      </c>
      <c r="H21" s="257">
        <v>0</v>
      </c>
      <c r="I21" s="257">
        <v>0</v>
      </c>
      <c r="J21" s="257">
        <v>0</v>
      </c>
      <c r="K21" s="257">
        <v>0</v>
      </c>
      <c r="L21" s="257">
        <v>0</v>
      </c>
      <c r="M21" s="257">
        <v>0</v>
      </c>
      <c r="N21" s="257">
        <v>0</v>
      </c>
      <c r="O21" s="257">
        <v>0</v>
      </c>
      <c r="P21" s="257">
        <v>0</v>
      </c>
      <c r="Q21" s="257">
        <v>0</v>
      </c>
      <c r="R21" s="257">
        <v>0</v>
      </c>
      <c r="S21" s="257">
        <v>0</v>
      </c>
      <c r="T21" s="257">
        <v>0</v>
      </c>
      <c r="U21" s="257">
        <v>0</v>
      </c>
      <c r="V21" s="257">
        <v>0</v>
      </c>
      <c r="W21" s="257">
        <v>0</v>
      </c>
      <c r="X21" s="257">
        <v>0</v>
      </c>
      <c r="Y21" s="257">
        <v>0</v>
      </c>
      <c r="Z21" s="257">
        <v>0</v>
      </c>
      <c r="AA21" s="257">
        <v>0</v>
      </c>
      <c r="AB21" s="257">
        <v>0</v>
      </c>
      <c r="AC21" s="257">
        <v>0</v>
      </c>
      <c r="AD21" s="257">
        <v>0</v>
      </c>
      <c r="AE21" s="257">
        <v>0</v>
      </c>
      <c r="AF21" s="257">
        <v>0</v>
      </c>
      <c r="AG21" s="257">
        <v>0</v>
      </c>
      <c r="AH21" s="257">
        <v>0</v>
      </c>
      <c r="AI21" s="257">
        <v>0</v>
      </c>
      <c r="AJ21" s="257">
        <v>0</v>
      </c>
      <c r="AK21" s="257">
        <v>0</v>
      </c>
      <c r="AL21" s="257">
        <v>0</v>
      </c>
      <c r="AM21" s="257">
        <v>0</v>
      </c>
      <c r="AN21" s="257">
        <v>0</v>
      </c>
      <c r="AO21" s="257">
        <v>0</v>
      </c>
      <c r="AP21" s="257">
        <v>0</v>
      </c>
      <c r="AQ21" s="257">
        <v>0</v>
      </c>
      <c r="AR21" s="257">
        <v>0</v>
      </c>
      <c r="AS21" s="257">
        <v>0</v>
      </c>
      <c r="AT21" s="257">
        <v>0</v>
      </c>
      <c r="AU21" s="257">
        <v>0</v>
      </c>
      <c r="AV21" s="257">
        <v>983</v>
      </c>
      <c r="AW21" s="257">
        <v>1281</v>
      </c>
      <c r="AX21" s="257">
        <v>1455</v>
      </c>
      <c r="AY21" s="257">
        <v>1655</v>
      </c>
      <c r="AZ21" s="257">
        <v>1835</v>
      </c>
      <c r="BA21" s="257">
        <v>1995</v>
      </c>
      <c r="BB21" s="257">
        <v>2080</v>
      </c>
      <c r="BC21" s="257">
        <v>2150</v>
      </c>
      <c r="BD21" s="257">
        <v>2239</v>
      </c>
      <c r="BE21" s="257">
        <v>2350</v>
      </c>
      <c r="BF21" s="257">
        <v>2471</v>
      </c>
      <c r="BG21" s="257">
        <v>2588</v>
      </c>
      <c r="BH21" s="257">
        <v>2682</v>
      </c>
      <c r="BI21" s="257">
        <v>2757</v>
      </c>
      <c r="BJ21" s="257">
        <v>2830</v>
      </c>
      <c r="BK21" s="257">
        <v>2918</v>
      </c>
      <c r="BL21" s="257">
        <v>3009</v>
      </c>
      <c r="BM21" s="257">
        <v>3106</v>
      </c>
      <c r="BN21" s="257">
        <v>3177</v>
      </c>
      <c r="BO21" s="257">
        <v>3224</v>
      </c>
      <c r="BP21" s="257">
        <v>3278</v>
      </c>
      <c r="BQ21" s="257">
        <v>3277</v>
      </c>
      <c r="BR21" s="257">
        <v>3185</v>
      </c>
      <c r="BS21" s="257">
        <v>2989</v>
      </c>
      <c r="BT21" s="257">
        <v>2604</v>
      </c>
      <c r="BU21" s="257">
        <v>2105</v>
      </c>
      <c r="BV21" s="257">
        <v>1771</v>
      </c>
      <c r="BW21" s="257">
        <v>1539</v>
      </c>
      <c r="BX21" s="234">
        <v>1219</v>
      </c>
      <c r="BY21" s="234">
        <v>1195</v>
      </c>
      <c r="BZ21" s="234">
        <v>1204</v>
      </c>
      <c r="CA21" s="234">
        <v>1232</v>
      </c>
      <c r="CB21" s="234">
        <v>1307</v>
      </c>
      <c r="CC21" s="234">
        <v>1370</v>
      </c>
      <c r="CD21" s="234">
        <v>1409</v>
      </c>
      <c r="CE21" s="234">
        <v>1435</v>
      </c>
      <c r="CF21" s="234">
        <v>1430</v>
      </c>
      <c r="CG21" s="234">
        <v>1374</v>
      </c>
      <c r="CH21" s="258">
        <v>1376</v>
      </c>
    </row>
    <row r="22" spans="2:86" x14ac:dyDescent="0.25">
      <c r="B22" s="256" t="s">
        <v>471</v>
      </c>
      <c r="D22" s="257">
        <v>0</v>
      </c>
      <c r="E22" s="257">
        <v>0</v>
      </c>
      <c r="F22" s="257">
        <v>0</v>
      </c>
      <c r="G22" s="257">
        <v>0</v>
      </c>
      <c r="H22" s="257">
        <v>0</v>
      </c>
      <c r="I22" s="257">
        <v>0</v>
      </c>
      <c r="J22" s="257">
        <v>0</v>
      </c>
      <c r="K22" s="257">
        <v>0</v>
      </c>
      <c r="L22" s="257">
        <v>0</v>
      </c>
      <c r="M22" s="257">
        <v>0</v>
      </c>
      <c r="N22" s="257">
        <v>0</v>
      </c>
      <c r="O22" s="257">
        <v>0</v>
      </c>
      <c r="P22" s="257">
        <v>0</v>
      </c>
      <c r="Q22" s="257">
        <v>0</v>
      </c>
      <c r="R22" s="257">
        <v>0</v>
      </c>
      <c r="S22" s="257">
        <v>0</v>
      </c>
      <c r="T22" s="257">
        <v>0</v>
      </c>
      <c r="U22" s="257">
        <v>0</v>
      </c>
      <c r="V22" s="257">
        <v>0</v>
      </c>
      <c r="W22" s="257">
        <v>0</v>
      </c>
      <c r="X22" s="257">
        <v>0</v>
      </c>
      <c r="Y22" s="257">
        <v>0</v>
      </c>
      <c r="Z22" s="257">
        <v>0</v>
      </c>
      <c r="AA22" s="257">
        <v>0</v>
      </c>
      <c r="AB22" s="257">
        <v>0</v>
      </c>
      <c r="AC22" s="257">
        <v>0</v>
      </c>
      <c r="AD22" s="257">
        <v>0</v>
      </c>
      <c r="AE22" s="257">
        <v>0</v>
      </c>
      <c r="AF22" s="257">
        <v>0</v>
      </c>
      <c r="AG22" s="257">
        <v>0</v>
      </c>
      <c r="AH22" s="257">
        <v>0</v>
      </c>
      <c r="AI22" s="257">
        <v>0</v>
      </c>
      <c r="AJ22" s="257">
        <v>0</v>
      </c>
      <c r="AK22" s="257">
        <v>0</v>
      </c>
      <c r="AL22" s="257">
        <v>0</v>
      </c>
      <c r="AM22" s="257">
        <v>0</v>
      </c>
      <c r="AN22" s="257">
        <v>0</v>
      </c>
      <c r="AO22" s="257">
        <v>0</v>
      </c>
      <c r="AP22" s="257">
        <v>0</v>
      </c>
      <c r="AQ22" s="257">
        <v>0</v>
      </c>
      <c r="AR22" s="257">
        <v>0</v>
      </c>
      <c r="AS22" s="257">
        <v>0</v>
      </c>
      <c r="AT22" s="257">
        <v>0</v>
      </c>
      <c r="AU22" s="257">
        <v>0</v>
      </c>
      <c r="AV22" s="257">
        <v>62</v>
      </c>
      <c r="AW22" s="257">
        <v>5</v>
      </c>
      <c r="AX22" s="257">
        <v>11</v>
      </c>
      <c r="AY22" s="257">
        <v>14</v>
      </c>
      <c r="AZ22" s="257">
        <v>11</v>
      </c>
      <c r="BA22" s="257">
        <v>9</v>
      </c>
      <c r="BB22" s="257">
        <v>12</v>
      </c>
      <c r="BC22" s="257">
        <v>15</v>
      </c>
      <c r="BD22" s="257">
        <v>16</v>
      </c>
      <c r="BE22" s="257">
        <v>18</v>
      </c>
      <c r="BF22" s="257">
        <v>19</v>
      </c>
      <c r="BG22" s="257">
        <v>19</v>
      </c>
      <c r="BH22" s="257">
        <v>19</v>
      </c>
      <c r="BI22" s="257">
        <v>20</v>
      </c>
      <c r="BJ22" s="257">
        <v>22</v>
      </c>
      <c r="BK22" s="257">
        <v>23</v>
      </c>
      <c r="BL22" s="257">
        <v>24</v>
      </c>
      <c r="BM22" s="257">
        <v>27</v>
      </c>
      <c r="BN22" s="257">
        <v>28</v>
      </c>
      <c r="BO22" s="257">
        <v>29</v>
      </c>
      <c r="BP22" s="257">
        <v>29</v>
      </c>
      <c r="BQ22" s="257">
        <v>30</v>
      </c>
      <c r="BR22" s="257">
        <v>30</v>
      </c>
      <c r="BS22" s="257">
        <v>26</v>
      </c>
      <c r="BT22" s="257">
        <v>24</v>
      </c>
      <c r="BU22" s="257">
        <v>20</v>
      </c>
      <c r="BV22" s="257">
        <v>17</v>
      </c>
      <c r="BW22" s="257">
        <v>15</v>
      </c>
      <c r="BX22" s="234">
        <v>13</v>
      </c>
      <c r="BY22" s="234">
        <v>12</v>
      </c>
      <c r="BZ22" s="234">
        <v>11</v>
      </c>
      <c r="CA22" s="234">
        <v>9</v>
      </c>
      <c r="CB22" s="234">
        <v>9</v>
      </c>
      <c r="CC22" s="234">
        <v>8</v>
      </c>
      <c r="CD22" s="234">
        <v>7</v>
      </c>
      <c r="CE22" s="234">
        <v>7</v>
      </c>
      <c r="CF22" s="234">
        <v>6</v>
      </c>
      <c r="CG22" s="234">
        <v>6</v>
      </c>
      <c r="CH22" s="258">
        <v>6</v>
      </c>
    </row>
    <row r="23" spans="2:86" x14ac:dyDescent="0.25">
      <c r="B23" s="245" t="s">
        <v>391</v>
      </c>
      <c r="D23" s="253">
        <v>0</v>
      </c>
      <c r="E23" s="253">
        <v>0</v>
      </c>
      <c r="F23" s="253">
        <v>0</v>
      </c>
      <c r="G23" s="253">
        <v>0</v>
      </c>
      <c r="H23" s="253">
        <v>0</v>
      </c>
      <c r="I23" s="253">
        <v>0</v>
      </c>
      <c r="J23" s="253">
        <v>0</v>
      </c>
      <c r="K23" s="253">
        <v>0</v>
      </c>
      <c r="L23" s="253">
        <v>0</v>
      </c>
      <c r="M23" s="253">
        <v>0</v>
      </c>
      <c r="N23" s="253">
        <v>0</v>
      </c>
      <c r="O23" s="253">
        <v>0</v>
      </c>
      <c r="P23" s="253">
        <v>0</v>
      </c>
      <c r="Q23" s="253">
        <v>0</v>
      </c>
      <c r="R23" s="253">
        <v>0</v>
      </c>
      <c r="S23" s="253">
        <v>0</v>
      </c>
      <c r="T23" s="253">
        <v>0</v>
      </c>
      <c r="U23" s="253">
        <v>0</v>
      </c>
      <c r="V23" s="253">
        <v>0</v>
      </c>
      <c r="W23" s="253">
        <v>0</v>
      </c>
      <c r="X23" s="253">
        <v>0</v>
      </c>
      <c r="Y23" s="253">
        <v>0</v>
      </c>
      <c r="Z23" s="253">
        <v>0</v>
      </c>
      <c r="AA23" s="253">
        <v>0</v>
      </c>
      <c r="AB23" s="253">
        <v>0</v>
      </c>
      <c r="AC23" s="253">
        <v>0</v>
      </c>
      <c r="AD23" s="253">
        <v>0</v>
      </c>
      <c r="AE23" s="253">
        <v>0</v>
      </c>
      <c r="AF23" s="253">
        <v>0</v>
      </c>
      <c r="AG23" s="253">
        <v>0</v>
      </c>
      <c r="AH23" s="253">
        <v>0</v>
      </c>
      <c r="AI23" s="253">
        <v>0</v>
      </c>
      <c r="AJ23" s="253">
        <v>0</v>
      </c>
      <c r="AK23" s="253">
        <v>0</v>
      </c>
      <c r="AL23" s="253">
        <v>0</v>
      </c>
      <c r="AM23" s="253">
        <v>0</v>
      </c>
      <c r="AN23" s="253">
        <v>0</v>
      </c>
      <c r="AO23" s="253">
        <v>0</v>
      </c>
      <c r="AP23" s="253">
        <v>0</v>
      </c>
      <c r="AQ23" s="253">
        <v>0</v>
      </c>
      <c r="AR23" s="253">
        <v>0</v>
      </c>
      <c r="AS23" s="253">
        <v>0</v>
      </c>
      <c r="AT23" s="253">
        <v>0</v>
      </c>
      <c r="AU23" s="253">
        <v>0</v>
      </c>
      <c r="AV23" s="253">
        <v>1</v>
      </c>
      <c r="AW23" s="253">
        <v>3</v>
      </c>
      <c r="AX23" s="253">
        <v>5</v>
      </c>
      <c r="AY23" s="253">
        <v>7</v>
      </c>
      <c r="AZ23" s="253">
        <v>11</v>
      </c>
      <c r="BA23" s="253">
        <v>14</v>
      </c>
      <c r="BB23" s="253">
        <v>16</v>
      </c>
      <c r="BC23" s="253">
        <v>13</v>
      </c>
      <c r="BD23" s="253">
        <v>0</v>
      </c>
      <c r="BE23" s="253">
        <v>0</v>
      </c>
      <c r="BF23" s="253">
        <v>0</v>
      </c>
      <c r="BG23" s="253">
        <v>0</v>
      </c>
      <c r="BH23" s="253">
        <v>0</v>
      </c>
      <c r="BI23" s="253">
        <v>0</v>
      </c>
      <c r="BJ23" s="253">
        <v>0</v>
      </c>
      <c r="BK23" s="253">
        <v>0</v>
      </c>
      <c r="BL23" s="253">
        <v>0</v>
      </c>
      <c r="BM23" s="253">
        <v>0</v>
      </c>
      <c r="BN23" s="253">
        <v>0</v>
      </c>
      <c r="BO23" s="253">
        <v>0</v>
      </c>
      <c r="BP23" s="253">
        <v>0</v>
      </c>
      <c r="BQ23" s="253">
        <v>0</v>
      </c>
      <c r="BR23" s="253">
        <v>0</v>
      </c>
      <c r="BS23" s="253">
        <v>0</v>
      </c>
      <c r="BT23" s="253">
        <v>0</v>
      </c>
      <c r="BU23" s="253">
        <v>0</v>
      </c>
      <c r="BV23" s="253">
        <v>0</v>
      </c>
      <c r="BW23" s="253">
        <v>0</v>
      </c>
      <c r="BX23" s="253">
        <v>0</v>
      </c>
      <c r="BY23" s="253">
        <v>0</v>
      </c>
      <c r="BZ23" s="253">
        <v>0</v>
      </c>
      <c r="CA23" s="253">
        <v>0</v>
      </c>
      <c r="CB23" s="253">
        <v>0</v>
      </c>
      <c r="CC23" s="253">
        <v>0</v>
      </c>
      <c r="CD23" s="253">
        <v>0</v>
      </c>
      <c r="CE23" s="253">
        <v>0</v>
      </c>
      <c r="CF23" s="253">
        <v>0</v>
      </c>
      <c r="CG23" s="253">
        <v>0</v>
      </c>
      <c r="CH23" s="254">
        <v>0</v>
      </c>
    </row>
    <row r="24" spans="2:86" ht="26.25" customHeight="1" x14ac:dyDescent="0.25">
      <c r="B24" s="245" t="s">
        <v>394</v>
      </c>
      <c r="D24" s="253">
        <v>0</v>
      </c>
      <c r="E24" s="253">
        <v>0</v>
      </c>
      <c r="F24" s="253">
        <v>0</v>
      </c>
      <c r="G24" s="253">
        <v>0</v>
      </c>
      <c r="H24" s="253">
        <v>0</v>
      </c>
      <c r="I24" s="253">
        <v>0</v>
      </c>
      <c r="J24" s="253">
        <v>0</v>
      </c>
      <c r="K24" s="253">
        <v>0</v>
      </c>
      <c r="L24" s="253">
        <v>0</v>
      </c>
      <c r="M24" s="253">
        <v>0</v>
      </c>
      <c r="N24" s="253">
        <v>0</v>
      </c>
      <c r="O24" s="253">
        <v>0</v>
      </c>
      <c r="P24" s="253">
        <v>0</v>
      </c>
      <c r="Q24" s="253">
        <v>0</v>
      </c>
      <c r="R24" s="253">
        <v>0</v>
      </c>
      <c r="S24" s="253">
        <v>0</v>
      </c>
      <c r="T24" s="253">
        <v>0</v>
      </c>
      <c r="U24" s="253">
        <v>0</v>
      </c>
      <c r="V24" s="253">
        <v>0</v>
      </c>
      <c r="W24" s="253">
        <v>0</v>
      </c>
      <c r="X24" s="253">
        <v>0</v>
      </c>
      <c r="Y24" s="253">
        <v>0</v>
      </c>
      <c r="Z24" s="253">
        <v>0</v>
      </c>
      <c r="AA24" s="253">
        <v>0</v>
      </c>
      <c r="AB24" s="253">
        <v>0</v>
      </c>
      <c r="AC24" s="253">
        <v>0</v>
      </c>
      <c r="AD24" s="253">
        <v>0</v>
      </c>
      <c r="AE24" s="253">
        <v>0</v>
      </c>
      <c r="AF24" s="253">
        <v>0</v>
      </c>
      <c r="AG24" s="253">
        <v>0</v>
      </c>
      <c r="AH24" s="253">
        <v>0</v>
      </c>
      <c r="AI24" s="253">
        <v>0</v>
      </c>
      <c r="AJ24" s="253">
        <v>0</v>
      </c>
      <c r="AK24" s="253">
        <v>0</v>
      </c>
      <c r="AL24" s="253">
        <v>0</v>
      </c>
      <c r="AM24" s="253">
        <v>0</v>
      </c>
      <c r="AN24" s="253">
        <v>0</v>
      </c>
      <c r="AO24" s="253">
        <v>0</v>
      </c>
      <c r="AP24" s="253">
        <v>0</v>
      </c>
      <c r="AQ24" s="253">
        <v>0</v>
      </c>
      <c r="AR24" s="253">
        <v>0</v>
      </c>
      <c r="AS24" s="253">
        <v>0</v>
      </c>
      <c r="AT24" s="253">
        <v>0</v>
      </c>
      <c r="AU24" s="253">
        <v>0</v>
      </c>
      <c r="AV24" s="253">
        <v>0</v>
      </c>
      <c r="AW24" s="253">
        <v>0</v>
      </c>
      <c r="AX24" s="253">
        <v>0</v>
      </c>
      <c r="AY24" s="253">
        <v>0</v>
      </c>
      <c r="AZ24" s="253">
        <v>0</v>
      </c>
      <c r="BA24" s="253">
        <v>0</v>
      </c>
      <c r="BB24" s="253">
        <v>0</v>
      </c>
      <c r="BC24" s="253">
        <v>0</v>
      </c>
      <c r="BD24" s="253">
        <v>0</v>
      </c>
      <c r="BE24" s="253">
        <v>0</v>
      </c>
      <c r="BF24" s="253">
        <v>0</v>
      </c>
      <c r="BG24" s="253">
        <v>0</v>
      </c>
      <c r="BH24" s="253">
        <v>0</v>
      </c>
      <c r="BI24" s="253">
        <v>0</v>
      </c>
      <c r="BJ24" s="253">
        <v>0</v>
      </c>
      <c r="BK24" s="253">
        <v>0</v>
      </c>
      <c r="BL24" s="253">
        <v>136</v>
      </c>
      <c r="BM24" s="253">
        <v>391</v>
      </c>
      <c r="BN24" s="253">
        <v>579</v>
      </c>
      <c r="BO24" s="253">
        <v>811</v>
      </c>
      <c r="BP24" s="253">
        <v>1365</v>
      </c>
      <c r="BQ24" s="253">
        <v>1912</v>
      </c>
      <c r="BR24" s="253">
        <v>2235</v>
      </c>
      <c r="BS24" s="253">
        <v>2356</v>
      </c>
      <c r="BT24" s="253">
        <v>2381</v>
      </c>
      <c r="BU24" s="253">
        <v>2326</v>
      </c>
      <c r="BV24" s="253">
        <v>2168</v>
      </c>
      <c r="BW24" s="253">
        <v>1961</v>
      </c>
      <c r="BX24" s="253">
        <v>1875</v>
      </c>
      <c r="BY24" s="253">
        <v>1769</v>
      </c>
      <c r="BZ24" s="253">
        <v>1663</v>
      </c>
      <c r="CA24" s="253">
        <v>1573</v>
      </c>
      <c r="CB24" s="253">
        <v>1437</v>
      </c>
      <c r="CC24" s="253">
        <v>961</v>
      </c>
      <c r="CD24" s="253">
        <v>816</v>
      </c>
      <c r="CE24" s="253">
        <v>809</v>
      </c>
      <c r="CF24" s="253">
        <v>788</v>
      </c>
      <c r="CG24" s="253">
        <v>761</v>
      </c>
      <c r="CH24" s="254">
        <v>750</v>
      </c>
    </row>
    <row r="25" spans="2:86" x14ac:dyDescent="0.25">
      <c r="B25" s="256" t="s">
        <v>473</v>
      </c>
      <c r="D25" s="253">
        <v>0</v>
      </c>
      <c r="E25" s="253">
        <v>0</v>
      </c>
      <c r="F25" s="253">
        <v>0</v>
      </c>
      <c r="G25" s="253">
        <v>0</v>
      </c>
      <c r="H25" s="253">
        <v>0</v>
      </c>
      <c r="I25" s="253">
        <v>0</v>
      </c>
      <c r="J25" s="253">
        <v>0</v>
      </c>
      <c r="K25" s="253">
        <v>0</v>
      </c>
      <c r="L25" s="253">
        <v>0</v>
      </c>
      <c r="M25" s="253">
        <v>0</v>
      </c>
      <c r="N25" s="253">
        <v>0</v>
      </c>
      <c r="O25" s="253">
        <v>0</v>
      </c>
      <c r="P25" s="253">
        <v>0</v>
      </c>
      <c r="Q25" s="253">
        <v>0</v>
      </c>
      <c r="R25" s="253">
        <v>0</v>
      </c>
      <c r="S25" s="253">
        <v>0</v>
      </c>
      <c r="T25" s="253">
        <v>0</v>
      </c>
      <c r="U25" s="253">
        <v>0</v>
      </c>
      <c r="V25" s="253">
        <v>0</v>
      </c>
      <c r="W25" s="253">
        <v>0</v>
      </c>
      <c r="X25" s="253">
        <v>0</v>
      </c>
      <c r="Y25" s="253">
        <v>0</v>
      </c>
      <c r="Z25" s="253">
        <v>0</v>
      </c>
      <c r="AA25" s="253">
        <v>0</v>
      </c>
      <c r="AB25" s="253">
        <v>0</v>
      </c>
      <c r="AC25" s="253">
        <v>0</v>
      </c>
      <c r="AD25" s="253">
        <v>0</v>
      </c>
      <c r="AE25" s="253">
        <v>0</v>
      </c>
      <c r="AF25" s="253">
        <v>0</v>
      </c>
      <c r="AG25" s="253">
        <v>0</v>
      </c>
      <c r="AH25" s="253">
        <v>0</v>
      </c>
      <c r="AI25" s="253">
        <v>0</v>
      </c>
      <c r="AJ25" s="253">
        <v>0</v>
      </c>
      <c r="AK25" s="253">
        <v>0</v>
      </c>
      <c r="AL25" s="253">
        <v>0</v>
      </c>
      <c r="AM25" s="253">
        <v>0</v>
      </c>
      <c r="AN25" s="253">
        <v>0</v>
      </c>
      <c r="AO25" s="253">
        <v>0</v>
      </c>
      <c r="AP25" s="253">
        <v>0</v>
      </c>
      <c r="AQ25" s="253">
        <v>0</v>
      </c>
      <c r="AR25" s="253">
        <v>0</v>
      </c>
      <c r="AS25" s="253">
        <v>0</v>
      </c>
      <c r="AT25" s="253">
        <v>0</v>
      </c>
      <c r="AU25" s="253">
        <v>0</v>
      </c>
      <c r="AV25" s="253">
        <v>0</v>
      </c>
      <c r="AW25" s="253">
        <v>0</v>
      </c>
      <c r="AX25" s="253">
        <v>0</v>
      </c>
      <c r="AY25" s="253">
        <v>0</v>
      </c>
      <c r="AZ25" s="253">
        <v>0</v>
      </c>
      <c r="BA25" s="253">
        <v>0</v>
      </c>
      <c r="BB25" s="253">
        <v>0</v>
      </c>
      <c r="BC25" s="253">
        <v>0</v>
      </c>
      <c r="BD25" s="253">
        <v>0</v>
      </c>
      <c r="BE25" s="253">
        <v>0</v>
      </c>
      <c r="BF25" s="253">
        <v>0</v>
      </c>
      <c r="BG25" s="253">
        <v>0</v>
      </c>
      <c r="BH25" s="253">
        <v>0</v>
      </c>
      <c r="BI25" s="253">
        <v>0</v>
      </c>
      <c r="BJ25" s="253">
        <v>0</v>
      </c>
      <c r="BK25" s="253">
        <v>0</v>
      </c>
      <c r="BL25" s="253">
        <v>59</v>
      </c>
      <c r="BM25" s="253">
        <v>145</v>
      </c>
      <c r="BN25" s="253">
        <v>199</v>
      </c>
      <c r="BO25" s="253">
        <v>262</v>
      </c>
      <c r="BP25" s="253">
        <v>364</v>
      </c>
      <c r="BQ25" s="253">
        <v>492</v>
      </c>
      <c r="BR25" s="253">
        <v>507</v>
      </c>
      <c r="BS25" s="253">
        <v>489</v>
      </c>
      <c r="BT25" s="253">
        <v>483</v>
      </c>
      <c r="BU25" s="253">
        <v>460</v>
      </c>
      <c r="BV25" s="253">
        <v>404</v>
      </c>
      <c r="BW25" s="253">
        <v>360</v>
      </c>
      <c r="BX25" s="253">
        <v>384</v>
      </c>
      <c r="BY25" s="253">
        <v>401</v>
      </c>
      <c r="BZ25" s="253">
        <v>417</v>
      </c>
      <c r="CA25" s="253">
        <v>433</v>
      </c>
      <c r="CB25" s="253">
        <v>460</v>
      </c>
      <c r="CC25" s="253">
        <v>656</v>
      </c>
      <c r="CD25" s="253">
        <v>742</v>
      </c>
      <c r="CE25" s="253">
        <v>735</v>
      </c>
      <c r="CF25" s="253">
        <v>715</v>
      </c>
      <c r="CG25" s="253">
        <v>690</v>
      </c>
      <c r="CH25" s="254">
        <v>681</v>
      </c>
    </row>
    <row r="26" spans="2:86" x14ac:dyDescent="0.25">
      <c r="B26" s="256" t="s">
        <v>474</v>
      </c>
      <c r="D26" s="253">
        <v>0</v>
      </c>
      <c r="E26" s="253">
        <v>0</v>
      </c>
      <c r="F26" s="253">
        <v>0</v>
      </c>
      <c r="G26" s="253">
        <v>0</v>
      </c>
      <c r="H26" s="253">
        <v>0</v>
      </c>
      <c r="I26" s="253">
        <v>0</v>
      </c>
      <c r="J26" s="253">
        <v>0</v>
      </c>
      <c r="K26" s="253">
        <v>0</v>
      </c>
      <c r="L26" s="253">
        <v>0</v>
      </c>
      <c r="M26" s="253">
        <v>0</v>
      </c>
      <c r="N26" s="253">
        <v>0</v>
      </c>
      <c r="O26" s="253">
        <v>0</v>
      </c>
      <c r="P26" s="253">
        <v>0</v>
      </c>
      <c r="Q26" s="253">
        <v>0</v>
      </c>
      <c r="R26" s="253">
        <v>0</v>
      </c>
      <c r="S26" s="253">
        <v>0</v>
      </c>
      <c r="T26" s="253">
        <v>0</v>
      </c>
      <c r="U26" s="253">
        <v>0</v>
      </c>
      <c r="V26" s="253">
        <v>0</v>
      </c>
      <c r="W26" s="253">
        <v>0</v>
      </c>
      <c r="X26" s="253">
        <v>0</v>
      </c>
      <c r="Y26" s="253">
        <v>0</v>
      </c>
      <c r="Z26" s="253">
        <v>0</v>
      </c>
      <c r="AA26" s="253">
        <v>0</v>
      </c>
      <c r="AB26" s="253">
        <v>0</v>
      </c>
      <c r="AC26" s="253">
        <v>0</v>
      </c>
      <c r="AD26" s="253">
        <v>0</v>
      </c>
      <c r="AE26" s="253">
        <v>0</v>
      </c>
      <c r="AF26" s="253">
        <v>0</v>
      </c>
      <c r="AG26" s="253">
        <v>0</v>
      </c>
      <c r="AH26" s="253">
        <v>0</v>
      </c>
      <c r="AI26" s="253">
        <v>0</v>
      </c>
      <c r="AJ26" s="253">
        <v>0</v>
      </c>
      <c r="AK26" s="253">
        <v>0</v>
      </c>
      <c r="AL26" s="253">
        <v>0</v>
      </c>
      <c r="AM26" s="253">
        <v>0</v>
      </c>
      <c r="AN26" s="253">
        <v>0</v>
      </c>
      <c r="AO26" s="253">
        <v>0</v>
      </c>
      <c r="AP26" s="253">
        <v>0</v>
      </c>
      <c r="AQ26" s="253">
        <v>0</v>
      </c>
      <c r="AR26" s="253">
        <v>0</v>
      </c>
      <c r="AS26" s="253">
        <v>0</v>
      </c>
      <c r="AT26" s="253">
        <v>0</v>
      </c>
      <c r="AU26" s="253">
        <v>0</v>
      </c>
      <c r="AV26" s="253">
        <v>0</v>
      </c>
      <c r="AW26" s="253">
        <v>0</v>
      </c>
      <c r="AX26" s="253">
        <v>0</v>
      </c>
      <c r="AY26" s="253">
        <v>0</v>
      </c>
      <c r="AZ26" s="253">
        <v>0</v>
      </c>
      <c r="BA26" s="253">
        <v>0</v>
      </c>
      <c r="BB26" s="253">
        <v>0</v>
      </c>
      <c r="BC26" s="253">
        <v>0</v>
      </c>
      <c r="BD26" s="253">
        <v>0</v>
      </c>
      <c r="BE26" s="253">
        <v>0</v>
      </c>
      <c r="BF26" s="253">
        <v>0</v>
      </c>
      <c r="BG26" s="253">
        <v>0</v>
      </c>
      <c r="BH26" s="253">
        <v>0</v>
      </c>
      <c r="BI26" s="253">
        <v>0</v>
      </c>
      <c r="BJ26" s="253">
        <v>0</v>
      </c>
      <c r="BK26" s="253">
        <v>0</v>
      </c>
      <c r="BL26" s="253">
        <v>6</v>
      </c>
      <c r="BM26" s="253">
        <v>22</v>
      </c>
      <c r="BN26" s="253">
        <v>38</v>
      </c>
      <c r="BO26" s="253">
        <v>59</v>
      </c>
      <c r="BP26" s="253">
        <v>103</v>
      </c>
      <c r="BQ26" s="253">
        <v>180</v>
      </c>
      <c r="BR26" s="253">
        <v>248</v>
      </c>
      <c r="BS26" s="253">
        <v>325</v>
      </c>
      <c r="BT26" s="253">
        <v>379</v>
      </c>
      <c r="BU26" s="253">
        <v>398</v>
      </c>
      <c r="BV26" s="253">
        <v>414</v>
      </c>
      <c r="BW26" s="253">
        <v>437</v>
      </c>
      <c r="BX26" s="253">
        <v>422</v>
      </c>
      <c r="BY26" s="253">
        <v>391</v>
      </c>
      <c r="BZ26" s="253">
        <v>358</v>
      </c>
      <c r="CA26" s="253">
        <v>330</v>
      </c>
      <c r="CB26" s="253">
        <v>292</v>
      </c>
      <c r="CC26" s="253">
        <v>81</v>
      </c>
      <c r="CD26" s="253">
        <v>0</v>
      </c>
      <c r="CE26" s="253">
        <v>0</v>
      </c>
      <c r="CF26" s="253">
        <v>0</v>
      </c>
      <c r="CG26" s="253">
        <v>0</v>
      </c>
      <c r="CH26" s="254">
        <v>0</v>
      </c>
    </row>
    <row r="27" spans="2:86" x14ac:dyDescent="0.25">
      <c r="B27" s="256" t="s">
        <v>475</v>
      </c>
      <c r="D27" s="253">
        <v>0</v>
      </c>
      <c r="E27" s="253">
        <v>0</v>
      </c>
      <c r="F27" s="253">
        <v>0</v>
      </c>
      <c r="G27" s="253">
        <v>0</v>
      </c>
      <c r="H27" s="253">
        <v>0</v>
      </c>
      <c r="I27" s="253">
        <v>0</v>
      </c>
      <c r="J27" s="253">
        <v>0</v>
      </c>
      <c r="K27" s="253">
        <v>0</v>
      </c>
      <c r="L27" s="253">
        <v>0</v>
      </c>
      <c r="M27" s="253">
        <v>0</v>
      </c>
      <c r="N27" s="253">
        <v>0</v>
      </c>
      <c r="O27" s="253">
        <v>0</v>
      </c>
      <c r="P27" s="253">
        <v>0</v>
      </c>
      <c r="Q27" s="253">
        <v>0</v>
      </c>
      <c r="R27" s="253">
        <v>0</v>
      </c>
      <c r="S27" s="253">
        <v>0</v>
      </c>
      <c r="T27" s="253">
        <v>0</v>
      </c>
      <c r="U27" s="253">
        <v>0</v>
      </c>
      <c r="V27" s="253">
        <v>0</v>
      </c>
      <c r="W27" s="253">
        <v>0</v>
      </c>
      <c r="X27" s="253">
        <v>0</v>
      </c>
      <c r="Y27" s="253">
        <v>0</v>
      </c>
      <c r="Z27" s="253">
        <v>0</v>
      </c>
      <c r="AA27" s="253">
        <v>0</v>
      </c>
      <c r="AB27" s="253">
        <v>0</v>
      </c>
      <c r="AC27" s="253">
        <v>0</v>
      </c>
      <c r="AD27" s="253">
        <v>0</v>
      </c>
      <c r="AE27" s="253">
        <v>0</v>
      </c>
      <c r="AF27" s="253">
        <v>0</v>
      </c>
      <c r="AG27" s="253">
        <v>0</v>
      </c>
      <c r="AH27" s="253">
        <v>0</v>
      </c>
      <c r="AI27" s="253">
        <v>0</v>
      </c>
      <c r="AJ27" s="253">
        <v>0</v>
      </c>
      <c r="AK27" s="253">
        <v>0</v>
      </c>
      <c r="AL27" s="253">
        <v>0</v>
      </c>
      <c r="AM27" s="253">
        <v>0</v>
      </c>
      <c r="AN27" s="253">
        <v>0</v>
      </c>
      <c r="AO27" s="253">
        <v>0</v>
      </c>
      <c r="AP27" s="253">
        <v>0</v>
      </c>
      <c r="AQ27" s="253">
        <v>0</v>
      </c>
      <c r="AR27" s="253">
        <v>0</v>
      </c>
      <c r="AS27" s="253">
        <v>0</v>
      </c>
      <c r="AT27" s="253">
        <v>0</v>
      </c>
      <c r="AU27" s="253">
        <v>0</v>
      </c>
      <c r="AV27" s="253">
        <v>0</v>
      </c>
      <c r="AW27" s="253">
        <v>0</v>
      </c>
      <c r="AX27" s="253">
        <v>0</v>
      </c>
      <c r="AY27" s="253">
        <v>0</v>
      </c>
      <c r="AZ27" s="253">
        <v>0</v>
      </c>
      <c r="BA27" s="253">
        <v>0</v>
      </c>
      <c r="BB27" s="253">
        <v>0</v>
      </c>
      <c r="BC27" s="253">
        <v>0</v>
      </c>
      <c r="BD27" s="253">
        <v>0</v>
      </c>
      <c r="BE27" s="253">
        <v>0</v>
      </c>
      <c r="BF27" s="253">
        <v>0</v>
      </c>
      <c r="BG27" s="253">
        <v>0</v>
      </c>
      <c r="BH27" s="253">
        <v>0</v>
      </c>
      <c r="BI27" s="253">
        <v>0</v>
      </c>
      <c r="BJ27" s="253">
        <v>0</v>
      </c>
      <c r="BK27" s="253">
        <v>0</v>
      </c>
      <c r="BL27" s="253">
        <v>56</v>
      </c>
      <c r="BM27" s="253">
        <v>168</v>
      </c>
      <c r="BN27" s="253">
        <v>275</v>
      </c>
      <c r="BO27" s="253">
        <v>424</v>
      </c>
      <c r="BP27" s="253">
        <v>784</v>
      </c>
      <c r="BQ27" s="253">
        <v>1116</v>
      </c>
      <c r="BR27" s="253">
        <v>1340</v>
      </c>
      <c r="BS27" s="253">
        <v>1398</v>
      </c>
      <c r="BT27" s="253">
        <v>1381</v>
      </c>
      <c r="BU27" s="253">
        <v>1335</v>
      </c>
      <c r="BV27" s="253">
        <v>1227</v>
      </c>
      <c r="BW27" s="253">
        <v>1056</v>
      </c>
      <c r="BX27" s="253">
        <v>961</v>
      </c>
      <c r="BY27" s="253">
        <v>871</v>
      </c>
      <c r="BZ27" s="253">
        <v>788</v>
      </c>
      <c r="CA27" s="253">
        <v>716</v>
      </c>
      <c r="CB27" s="253">
        <v>597</v>
      </c>
      <c r="CC27" s="253">
        <v>144</v>
      </c>
      <c r="CD27" s="253">
        <v>0</v>
      </c>
      <c r="CE27" s="253">
        <v>0</v>
      </c>
      <c r="CF27" s="253">
        <v>0</v>
      </c>
      <c r="CG27" s="253">
        <v>0</v>
      </c>
      <c r="CH27" s="254">
        <v>0</v>
      </c>
    </row>
    <row r="28" spans="2:86" x14ac:dyDescent="0.25">
      <c r="B28" s="256" t="s">
        <v>476</v>
      </c>
      <c r="D28" s="253">
        <v>0</v>
      </c>
      <c r="E28" s="253">
        <v>0</v>
      </c>
      <c r="F28" s="253">
        <v>0</v>
      </c>
      <c r="G28" s="253">
        <v>0</v>
      </c>
      <c r="H28" s="253">
        <v>0</v>
      </c>
      <c r="I28" s="253">
        <v>0</v>
      </c>
      <c r="J28" s="253">
        <v>0</v>
      </c>
      <c r="K28" s="253">
        <v>0</v>
      </c>
      <c r="L28" s="253">
        <v>0</v>
      </c>
      <c r="M28" s="253">
        <v>0</v>
      </c>
      <c r="N28" s="253">
        <v>0</v>
      </c>
      <c r="O28" s="253">
        <v>0</v>
      </c>
      <c r="P28" s="253">
        <v>0</v>
      </c>
      <c r="Q28" s="253">
        <v>0</v>
      </c>
      <c r="R28" s="253">
        <v>0</v>
      </c>
      <c r="S28" s="253">
        <v>0</v>
      </c>
      <c r="T28" s="253">
        <v>0</v>
      </c>
      <c r="U28" s="253">
        <v>0</v>
      </c>
      <c r="V28" s="253">
        <v>0</v>
      </c>
      <c r="W28" s="253">
        <v>0</v>
      </c>
      <c r="X28" s="253">
        <v>0</v>
      </c>
      <c r="Y28" s="253">
        <v>0</v>
      </c>
      <c r="Z28" s="253">
        <v>0</v>
      </c>
      <c r="AA28" s="253">
        <v>0</v>
      </c>
      <c r="AB28" s="253">
        <v>0</v>
      </c>
      <c r="AC28" s="253">
        <v>0</v>
      </c>
      <c r="AD28" s="253">
        <v>0</v>
      </c>
      <c r="AE28" s="253">
        <v>0</v>
      </c>
      <c r="AF28" s="253">
        <v>0</v>
      </c>
      <c r="AG28" s="253">
        <v>0</v>
      </c>
      <c r="AH28" s="253">
        <v>0</v>
      </c>
      <c r="AI28" s="253">
        <v>0</v>
      </c>
      <c r="AJ28" s="253">
        <v>0</v>
      </c>
      <c r="AK28" s="253">
        <v>0</v>
      </c>
      <c r="AL28" s="253">
        <v>0</v>
      </c>
      <c r="AM28" s="253">
        <v>0</v>
      </c>
      <c r="AN28" s="253">
        <v>0</v>
      </c>
      <c r="AO28" s="253">
        <v>0</v>
      </c>
      <c r="AP28" s="253">
        <v>0</v>
      </c>
      <c r="AQ28" s="253">
        <v>0</v>
      </c>
      <c r="AR28" s="253">
        <v>0</v>
      </c>
      <c r="AS28" s="253">
        <v>0</v>
      </c>
      <c r="AT28" s="253">
        <v>0</v>
      </c>
      <c r="AU28" s="253">
        <v>0</v>
      </c>
      <c r="AV28" s="253">
        <v>0</v>
      </c>
      <c r="AW28" s="253">
        <v>0</v>
      </c>
      <c r="AX28" s="253">
        <v>0</v>
      </c>
      <c r="AY28" s="253">
        <v>0</v>
      </c>
      <c r="AZ28" s="253">
        <v>0</v>
      </c>
      <c r="BA28" s="253">
        <v>0</v>
      </c>
      <c r="BB28" s="253">
        <v>0</v>
      </c>
      <c r="BC28" s="253">
        <v>0</v>
      </c>
      <c r="BD28" s="253">
        <v>0</v>
      </c>
      <c r="BE28" s="253">
        <v>0</v>
      </c>
      <c r="BF28" s="253">
        <v>0</v>
      </c>
      <c r="BG28" s="253">
        <v>0</v>
      </c>
      <c r="BH28" s="253">
        <v>0</v>
      </c>
      <c r="BI28" s="253">
        <v>0</v>
      </c>
      <c r="BJ28" s="253">
        <v>0</v>
      </c>
      <c r="BK28" s="253">
        <v>0</v>
      </c>
      <c r="BL28" s="253">
        <v>16</v>
      </c>
      <c r="BM28" s="253">
        <v>56</v>
      </c>
      <c r="BN28" s="253">
        <v>67</v>
      </c>
      <c r="BO28" s="253">
        <v>65</v>
      </c>
      <c r="BP28" s="253">
        <v>114</v>
      </c>
      <c r="BQ28" s="253">
        <v>124</v>
      </c>
      <c r="BR28" s="253">
        <v>141</v>
      </c>
      <c r="BS28" s="253">
        <v>144</v>
      </c>
      <c r="BT28" s="253">
        <v>137</v>
      </c>
      <c r="BU28" s="253">
        <v>133</v>
      </c>
      <c r="BV28" s="253">
        <v>123</v>
      </c>
      <c r="BW28" s="253">
        <v>108</v>
      </c>
      <c r="BX28" s="253">
        <v>108</v>
      </c>
      <c r="BY28" s="253">
        <v>106</v>
      </c>
      <c r="BZ28" s="253">
        <v>99</v>
      </c>
      <c r="CA28" s="253">
        <v>94</v>
      </c>
      <c r="CB28" s="253">
        <v>88</v>
      </c>
      <c r="CC28" s="253">
        <v>80</v>
      </c>
      <c r="CD28" s="253">
        <v>74</v>
      </c>
      <c r="CE28" s="253">
        <v>74</v>
      </c>
      <c r="CF28" s="253">
        <v>73</v>
      </c>
      <c r="CG28" s="253">
        <v>71</v>
      </c>
      <c r="CH28" s="254">
        <v>69</v>
      </c>
    </row>
    <row r="29" spans="2:86" ht="26.25" customHeight="1" x14ac:dyDescent="0.25">
      <c r="B29" s="245" t="s">
        <v>396</v>
      </c>
      <c r="D29" s="253">
        <v>0</v>
      </c>
      <c r="E29" s="253">
        <v>0</v>
      </c>
      <c r="F29" s="253">
        <v>0</v>
      </c>
      <c r="G29" s="253">
        <v>0</v>
      </c>
      <c r="H29" s="253">
        <v>0</v>
      </c>
      <c r="I29" s="253">
        <v>0</v>
      </c>
      <c r="J29" s="253">
        <v>0</v>
      </c>
      <c r="K29" s="253">
        <v>0</v>
      </c>
      <c r="L29" s="253">
        <v>0</v>
      </c>
      <c r="M29" s="253">
        <v>0</v>
      </c>
      <c r="N29" s="253">
        <v>0</v>
      </c>
      <c r="O29" s="253">
        <v>0</v>
      </c>
      <c r="P29" s="253">
        <v>0</v>
      </c>
      <c r="Q29" s="253">
        <v>0</v>
      </c>
      <c r="R29" s="253">
        <v>0</v>
      </c>
      <c r="S29" s="253">
        <v>0</v>
      </c>
      <c r="T29" s="253">
        <v>0</v>
      </c>
      <c r="U29" s="253">
        <v>0</v>
      </c>
      <c r="V29" s="253">
        <v>0</v>
      </c>
      <c r="W29" s="253">
        <v>0</v>
      </c>
      <c r="X29" s="253">
        <v>0</v>
      </c>
      <c r="Y29" s="253">
        <v>0</v>
      </c>
      <c r="Z29" s="253">
        <v>0</v>
      </c>
      <c r="AA29" s="253">
        <v>0</v>
      </c>
      <c r="AB29" s="253">
        <v>0</v>
      </c>
      <c r="AC29" s="253">
        <v>0</v>
      </c>
      <c r="AD29" s="253">
        <v>0</v>
      </c>
      <c r="AE29" s="253">
        <v>0</v>
      </c>
      <c r="AF29" s="253">
        <v>0</v>
      </c>
      <c r="AG29" s="253">
        <v>0</v>
      </c>
      <c r="AH29" s="253">
        <v>0</v>
      </c>
      <c r="AI29" s="253">
        <v>0</v>
      </c>
      <c r="AJ29" s="253">
        <v>96</v>
      </c>
      <c r="AK29" s="253">
        <v>124</v>
      </c>
      <c r="AL29" s="253">
        <v>165</v>
      </c>
      <c r="AM29" s="253">
        <v>195</v>
      </c>
      <c r="AN29" s="253">
        <v>201</v>
      </c>
      <c r="AO29" s="253">
        <v>200</v>
      </c>
      <c r="AP29" s="253">
        <v>210</v>
      </c>
      <c r="AQ29" s="253">
        <v>217</v>
      </c>
      <c r="AR29" s="253">
        <v>277</v>
      </c>
      <c r="AS29" s="253">
        <v>308</v>
      </c>
      <c r="AT29" s="253">
        <v>327</v>
      </c>
      <c r="AU29" s="253">
        <v>365</v>
      </c>
      <c r="AV29" s="253">
        <v>431</v>
      </c>
      <c r="AW29" s="253">
        <v>512</v>
      </c>
      <c r="AX29" s="253">
        <v>575</v>
      </c>
      <c r="AY29" s="253">
        <v>638</v>
      </c>
      <c r="AZ29" s="253">
        <v>714</v>
      </c>
      <c r="BA29" s="253">
        <v>758</v>
      </c>
      <c r="BB29" s="253">
        <v>782</v>
      </c>
      <c r="BC29" s="253">
        <v>537</v>
      </c>
      <c r="BD29" s="253">
        <v>0</v>
      </c>
      <c r="BE29" s="253">
        <v>0</v>
      </c>
      <c r="BF29" s="253">
        <v>0</v>
      </c>
      <c r="BG29" s="253">
        <v>0</v>
      </c>
      <c r="BH29" s="253">
        <v>0</v>
      </c>
      <c r="BI29" s="253">
        <v>0</v>
      </c>
      <c r="BJ29" s="253">
        <v>0</v>
      </c>
      <c r="BK29" s="253">
        <v>0</v>
      </c>
      <c r="BL29" s="253">
        <v>0</v>
      </c>
      <c r="BM29" s="253">
        <v>0</v>
      </c>
      <c r="BN29" s="253">
        <v>0</v>
      </c>
      <c r="BO29" s="253">
        <v>0</v>
      </c>
      <c r="BP29" s="253">
        <v>0</v>
      </c>
      <c r="BQ29" s="253">
        <v>0</v>
      </c>
      <c r="BR29" s="253">
        <v>0</v>
      </c>
      <c r="BS29" s="253">
        <v>0</v>
      </c>
      <c r="BT29" s="253">
        <v>0</v>
      </c>
      <c r="BU29" s="253">
        <v>0</v>
      </c>
      <c r="BV29" s="253">
        <v>0</v>
      </c>
      <c r="BW29" s="253">
        <v>0</v>
      </c>
      <c r="BX29" s="253">
        <v>0</v>
      </c>
      <c r="BY29" s="253">
        <v>0</v>
      </c>
      <c r="BZ29" s="253">
        <v>0</v>
      </c>
      <c r="CA29" s="253">
        <v>0</v>
      </c>
      <c r="CB29" s="253">
        <v>0</v>
      </c>
      <c r="CC29" s="253">
        <v>0</v>
      </c>
      <c r="CD29" s="253">
        <v>0</v>
      </c>
      <c r="CE29" s="253">
        <v>0</v>
      </c>
      <c r="CF29" s="253">
        <v>0</v>
      </c>
      <c r="CG29" s="253">
        <v>0</v>
      </c>
      <c r="CH29" s="254">
        <v>0</v>
      </c>
    </row>
    <row r="30" spans="2:86" x14ac:dyDescent="0.25">
      <c r="B30" s="245" t="s">
        <v>400</v>
      </c>
      <c r="D30" s="253">
        <v>0</v>
      </c>
      <c r="E30" s="253">
        <v>0</v>
      </c>
      <c r="F30" s="253">
        <v>0</v>
      </c>
      <c r="G30" s="253">
        <v>0</v>
      </c>
      <c r="H30" s="253">
        <v>0</v>
      </c>
      <c r="I30" s="253">
        <v>0</v>
      </c>
      <c r="J30" s="253">
        <v>0</v>
      </c>
      <c r="K30" s="253">
        <v>0</v>
      </c>
      <c r="L30" s="253">
        <v>0</v>
      </c>
      <c r="M30" s="253">
        <v>0</v>
      </c>
      <c r="N30" s="253">
        <v>0</v>
      </c>
      <c r="O30" s="253">
        <v>0</v>
      </c>
      <c r="P30" s="253">
        <v>0</v>
      </c>
      <c r="Q30" s="253">
        <v>0</v>
      </c>
      <c r="R30" s="253">
        <v>0</v>
      </c>
      <c r="S30" s="253">
        <v>0</v>
      </c>
      <c r="T30" s="253">
        <v>0</v>
      </c>
      <c r="U30" s="253">
        <v>0</v>
      </c>
      <c r="V30" s="253">
        <v>0</v>
      </c>
      <c r="W30" s="253">
        <v>0</v>
      </c>
      <c r="X30" s="253">
        <v>0</v>
      </c>
      <c r="Y30" s="253">
        <v>0</v>
      </c>
      <c r="Z30" s="253">
        <v>0</v>
      </c>
      <c r="AA30" s="253">
        <v>0</v>
      </c>
      <c r="AB30" s="253">
        <v>0</v>
      </c>
      <c r="AC30" s="253">
        <v>0</v>
      </c>
      <c r="AD30" s="253">
        <v>0</v>
      </c>
      <c r="AE30" s="253">
        <v>0</v>
      </c>
      <c r="AF30" s="253">
        <v>0</v>
      </c>
      <c r="AG30" s="253">
        <v>0</v>
      </c>
      <c r="AH30" s="253">
        <v>3408</v>
      </c>
      <c r="AI30" s="253">
        <v>3314</v>
      </c>
      <c r="AJ30" s="253">
        <v>3556</v>
      </c>
      <c r="AK30" s="253">
        <v>4151</v>
      </c>
      <c r="AL30" s="253">
        <v>4431</v>
      </c>
      <c r="AM30" s="253">
        <v>4750</v>
      </c>
      <c r="AN30" s="253">
        <v>4825</v>
      </c>
      <c r="AO30" s="253">
        <v>4860</v>
      </c>
      <c r="AP30" s="253">
        <v>4900</v>
      </c>
      <c r="AQ30" s="253">
        <v>4860</v>
      </c>
      <c r="AR30" s="253">
        <v>3996</v>
      </c>
      <c r="AS30" s="253">
        <v>3886</v>
      </c>
      <c r="AT30" s="253">
        <v>3950</v>
      </c>
      <c r="AU30" s="253">
        <v>4120</v>
      </c>
      <c r="AV30" s="253">
        <v>4380</v>
      </c>
      <c r="AW30" s="253">
        <v>4601</v>
      </c>
      <c r="AX30" s="253">
        <v>4692</v>
      </c>
      <c r="AY30" s="253">
        <v>4757</v>
      </c>
      <c r="AZ30" s="253">
        <v>4740</v>
      </c>
      <c r="BA30" s="253">
        <v>4588</v>
      </c>
      <c r="BB30" s="253">
        <v>4423</v>
      </c>
      <c r="BC30" s="253">
        <v>4187</v>
      </c>
      <c r="BD30" s="253">
        <v>3946</v>
      </c>
      <c r="BE30" s="253">
        <v>3846</v>
      </c>
      <c r="BF30" s="253">
        <v>3807</v>
      </c>
      <c r="BG30" s="253">
        <v>3812</v>
      </c>
      <c r="BH30" s="253">
        <v>3940</v>
      </c>
      <c r="BI30" s="253">
        <v>3986</v>
      </c>
      <c r="BJ30" s="253">
        <v>4021</v>
      </c>
      <c r="BK30" s="253">
        <v>4036</v>
      </c>
      <c r="BL30" s="253">
        <v>4166</v>
      </c>
      <c r="BM30" s="253">
        <v>4547</v>
      </c>
      <c r="BN30" s="253">
        <v>4798</v>
      </c>
      <c r="BO30" s="253">
        <v>4932</v>
      </c>
      <c r="BP30" s="253">
        <v>5053</v>
      </c>
      <c r="BQ30" s="253">
        <v>5026</v>
      </c>
      <c r="BR30" s="253">
        <v>4921</v>
      </c>
      <c r="BS30" s="253">
        <v>4777</v>
      </c>
      <c r="BT30" s="253">
        <v>4594</v>
      </c>
      <c r="BU30" s="253">
        <v>4371</v>
      </c>
      <c r="BV30" s="253">
        <v>3984</v>
      </c>
      <c r="BW30" s="253">
        <v>3394</v>
      </c>
      <c r="BX30" s="253">
        <v>3008</v>
      </c>
      <c r="BY30" s="253">
        <v>2733</v>
      </c>
      <c r="BZ30" s="253">
        <v>2509</v>
      </c>
      <c r="CA30" s="253">
        <v>2351</v>
      </c>
      <c r="CB30" s="253">
        <v>2072</v>
      </c>
      <c r="CC30" s="253">
        <v>1569</v>
      </c>
      <c r="CD30" s="253">
        <v>1410</v>
      </c>
      <c r="CE30" s="253">
        <v>1396</v>
      </c>
      <c r="CF30" s="253">
        <v>1390</v>
      </c>
      <c r="CG30" s="253">
        <v>1397</v>
      </c>
      <c r="CH30" s="254">
        <v>1414</v>
      </c>
    </row>
    <row r="31" spans="2:86" x14ac:dyDescent="0.25">
      <c r="B31" s="72" t="s">
        <v>436</v>
      </c>
      <c r="D31" s="253">
        <v>0</v>
      </c>
      <c r="E31" s="253">
        <v>0</v>
      </c>
      <c r="F31" s="253">
        <v>0</v>
      </c>
      <c r="G31" s="253">
        <v>0</v>
      </c>
      <c r="H31" s="253">
        <v>0</v>
      </c>
      <c r="I31" s="253">
        <v>0</v>
      </c>
      <c r="J31" s="253">
        <v>0</v>
      </c>
      <c r="K31" s="253">
        <v>0</v>
      </c>
      <c r="L31" s="253">
        <v>0</v>
      </c>
      <c r="M31" s="253">
        <v>0</v>
      </c>
      <c r="N31" s="253">
        <v>0</v>
      </c>
      <c r="O31" s="253">
        <v>0</v>
      </c>
      <c r="P31" s="253">
        <v>0</v>
      </c>
      <c r="Q31" s="253">
        <v>0</v>
      </c>
      <c r="R31" s="253">
        <v>0</v>
      </c>
      <c r="S31" s="253">
        <v>0</v>
      </c>
      <c r="T31" s="253">
        <v>0</v>
      </c>
      <c r="U31" s="253">
        <v>0</v>
      </c>
      <c r="V31" s="253">
        <v>0</v>
      </c>
      <c r="W31" s="253">
        <v>0</v>
      </c>
      <c r="X31" s="253">
        <v>0</v>
      </c>
      <c r="Y31" s="253">
        <v>0</v>
      </c>
      <c r="Z31" s="253">
        <v>0</v>
      </c>
      <c r="AA31" s="253">
        <v>0</v>
      </c>
      <c r="AB31" s="253">
        <v>0</v>
      </c>
      <c r="AC31" s="253">
        <v>0</v>
      </c>
      <c r="AD31" s="253">
        <v>0</v>
      </c>
      <c r="AE31" s="253">
        <v>0</v>
      </c>
      <c r="AF31" s="253">
        <v>0</v>
      </c>
      <c r="AG31" s="253">
        <v>0</v>
      </c>
      <c r="AH31" s="253">
        <v>0</v>
      </c>
      <c r="AI31" s="253">
        <v>0</v>
      </c>
      <c r="AJ31" s="253">
        <v>0</v>
      </c>
      <c r="AK31" s="253">
        <v>0</v>
      </c>
      <c r="AL31" s="253">
        <v>0</v>
      </c>
      <c r="AM31" s="253">
        <v>0</v>
      </c>
      <c r="AN31" s="253">
        <v>0</v>
      </c>
      <c r="AO31" s="253">
        <v>0</v>
      </c>
      <c r="AP31" s="253">
        <v>0</v>
      </c>
      <c r="AQ31" s="253">
        <v>0</v>
      </c>
      <c r="AR31" s="253">
        <v>0</v>
      </c>
      <c r="AS31" s="253">
        <v>0</v>
      </c>
      <c r="AT31" s="253">
        <v>0</v>
      </c>
      <c r="AU31" s="253">
        <v>0</v>
      </c>
      <c r="AV31" s="253">
        <v>0</v>
      </c>
      <c r="AW31" s="253">
        <v>0</v>
      </c>
      <c r="AX31" s="253">
        <v>0</v>
      </c>
      <c r="AY31" s="253">
        <v>0</v>
      </c>
      <c r="AZ31" s="253">
        <v>0</v>
      </c>
      <c r="BA31" s="253">
        <v>0</v>
      </c>
      <c r="BB31" s="253">
        <v>0</v>
      </c>
      <c r="BC31" s="253">
        <v>0</v>
      </c>
      <c r="BD31" s="253">
        <v>0</v>
      </c>
      <c r="BE31" s="253">
        <v>0</v>
      </c>
      <c r="BF31" s="253">
        <v>0</v>
      </c>
      <c r="BG31" s="253">
        <v>0</v>
      </c>
      <c r="BH31" s="253">
        <v>0</v>
      </c>
      <c r="BI31" s="253">
        <v>0</v>
      </c>
      <c r="BJ31" s="253">
        <v>0</v>
      </c>
      <c r="BK31" s="253">
        <v>0</v>
      </c>
      <c r="BL31" s="253">
        <v>3796</v>
      </c>
      <c r="BM31" s="253">
        <v>3966</v>
      </c>
      <c r="BN31" s="253">
        <v>4155</v>
      </c>
      <c r="BO31" s="253">
        <v>4237</v>
      </c>
      <c r="BP31" s="253">
        <v>4309</v>
      </c>
      <c r="BQ31" s="253">
        <v>4365</v>
      </c>
      <c r="BR31" s="253">
        <v>4440</v>
      </c>
      <c r="BS31" s="253">
        <v>4410</v>
      </c>
      <c r="BT31" s="253">
        <v>4287</v>
      </c>
      <c r="BU31" s="253">
        <v>4098</v>
      </c>
      <c r="BV31" s="253">
        <v>3774</v>
      </c>
      <c r="BW31" s="253">
        <v>3291</v>
      </c>
      <c r="BX31" s="253">
        <v>2936</v>
      </c>
      <c r="BY31" s="253">
        <v>2683</v>
      </c>
      <c r="BZ31" s="253">
        <v>2479</v>
      </c>
      <c r="CA31" s="253">
        <v>2331</v>
      </c>
      <c r="CB31" s="253">
        <v>2062</v>
      </c>
      <c r="CC31" s="253">
        <v>1569</v>
      </c>
      <c r="CD31" s="253">
        <v>1410</v>
      </c>
      <c r="CE31" s="253">
        <v>1396</v>
      </c>
      <c r="CF31" s="253">
        <v>1390</v>
      </c>
      <c r="CG31" s="253">
        <v>1397</v>
      </c>
      <c r="CH31" s="254">
        <v>1414</v>
      </c>
    </row>
    <row r="32" spans="2:86" x14ac:dyDescent="0.25">
      <c r="B32" s="72" t="s">
        <v>437</v>
      </c>
      <c r="D32" s="253">
        <v>0</v>
      </c>
      <c r="E32" s="253">
        <v>0</v>
      </c>
      <c r="F32" s="253">
        <v>0</v>
      </c>
      <c r="G32" s="253">
        <v>0</v>
      </c>
      <c r="H32" s="253">
        <v>0</v>
      </c>
      <c r="I32" s="253">
        <v>0</v>
      </c>
      <c r="J32" s="253">
        <v>0</v>
      </c>
      <c r="K32" s="253">
        <v>0</v>
      </c>
      <c r="L32" s="253">
        <v>0</v>
      </c>
      <c r="M32" s="253">
        <v>0</v>
      </c>
      <c r="N32" s="253">
        <v>0</v>
      </c>
      <c r="O32" s="253">
        <v>0</v>
      </c>
      <c r="P32" s="253">
        <v>0</v>
      </c>
      <c r="Q32" s="253">
        <v>0</v>
      </c>
      <c r="R32" s="253">
        <v>0</v>
      </c>
      <c r="S32" s="253">
        <v>0</v>
      </c>
      <c r="T32" s="253">
        <v>0</v>
      </c>
      <c r="U32" s="253">
        <v>0</v>
      </c>
      <c r="V32" s="253">
        <v>0</v>
      </c>
      <c r="W32" s="253">
        <v>0</v>
      </c>
      <c r="X32" s="253">
        <v>0</v>
      </c>
      <c r="Y32" s="253">
        <v>0</v>
      </c>
      <c r="Z32" s="253">
        <v>0</v>
      </c>
      <c r="AA32" s="253">
        <v>0</v>
      </c>
      <c r="AB32" s="253">
        <v>0</v>
      </c>
      <c r="AC32" s="253">
        <v>0</v>
      </c>
      <c r="AD32" s="253">
        <v>0</v>
      </c>
      <c r="AE32" s="253">
        <v>0</v>
      </c>
      <c r="AF32" s="253">
        <v>0</v>
      </c>
      <c r="AG32" s="253">
        <v>0</v>
      </c>
      <c r="AH32" s="253">
        <v>0</v>
      </c>
      <c r="AI32" s="253">
        <v>0</v>
      </c>
      <c r="AJ32" s="253">
        <v>0</v>
      </c>
      <c r="AK32" s="253">
        <v>0</v>
      </c>
      <c r="AL32" s="253">
        <v>0</v>
      </c>
      <c r="AM32" s="253">
        <v>0</v>
      </c>
      <c r="AN32" s="253">
        <v>0</v>
      </c>
      <c r="AO32" s="253">
        <v>0</v>
      </c>
      <c r="AP32" s="253">
        <v>0</v>
      </c>
      <c r="AQ32" s="253">
        <v>0</v>
      </c>
      <c r="AR32" s="253">
        <v>0</v>
      </c>
      <c r="AS32" s="253">
        <v>0</v>
      </c>
      <c r="AT32" s="253">
        <v>0</v>
      </c>
      <c r="AU32" s="253">
        <v>0</v>
      </c>
      <c r="AV32" s="253">
        <v>0</v>
      </c>
      <c r="AW32" s="253">
        <v>0</v>
      </c>
      <c r="AX32" s="253">
        <v>0</v>
      </c>
      <c r="AY32" s="253">
        <v>0</v>
      </c>
      <c r="AZ32" s="253">
        <v>0</v>
      </c>
      <c r="BA32" s="253">
        <v>0</v>
      </c>
      <c r="BB32" s="253">
        <v>0</v>
      </c>
      <c r="BC32" s="253">
        <v>0</v>
      </c>
      <c r="BD32" s="253">
        <v>0</v>
      </c>
      <c r="BE32" s="253">
        <v>0</v>
      </c>
      <c r="BF32" s="253">
        <v>0</v>
      </c>
      <c r="BG32" s="253">
        <v>0</v>
      </c>
      <c r="BH32" s="253">
        <v>0</v>
      </c>
      <c r="BI32" s="253">
        <v>0</v>
      </c>
      <c r="BJ32" s="253">
        <v>0</v>
      </c>
      <c r="BK32" s="253">
        <v>0</v>
      </c>
      <c r="BL32" s="253">
        <v>370</v>
      </c>
      <c r="BM32" s="253">
        <v>580</v>
      </c>
      <c r="BN32" s="253">
        <v>643</v>
      </c>
      <c r="BO32" s="253">
        <v>696</v>
      </c>
      <c r="BP32" s="253">
        <v>744</v>
      </c>
      <c r="BQ32" s="253">
        <v>661</v>
      </c>
      <c r="BR32" s="253">
        <v>481</v>
      </c>
      <c r="BS32" s="253">
        <v>367</v>
      </c>
      <c r="BT32" s="253">
        <v>307</v>
      </c>
      <c r="BU32" s="253">
        <v>273</v>
      </c>
      <c r="BV32" s="253">
        <v>210</v>
      </c>
      <c r="BW32" s="253">
        <v>103</v>
      </c>
      <c r="BX32" s="253">
        <v>72</v>
      </c>
      <c r="BY32" s="253">
        <v>50</v>
      </c>
      <c r="BZ32" s="253">
        <v>31</v>
      </c>
      <c r="CA32" s="253">
        <v>20</v>
      </c>
      <c r="CB32" s="253">
        <v>10</v>
      </c>
      <c r="CC32" s="253">
        <v>0</v>
      </c>
      <c r="CD32" s="253">
        <v>0</v>
      </c>
      <c r="CE32" s="253">
        <v>0</v>
      </c>
      <c r="CF32" s="253">
        <v>0</v>
      </c>
      <c r="CG32" s="253">
        <v>0</v>
      </c>
      <c r="CH32" s="254">
        <v>0</v>
      </c>
    </row>
    <row r="33" spans="2:86" x14ac:dyDescent="0.25">
      <c r="B33" s="245" t="s">
        <v>405</v>
      </c>
      <c r="D33" s="257">
        <v>0</v>
      </c>
      <c r="E33" s="257">
        <v>0</v>
      </c>
      <c r="F33" s="257">
        <v>0</v>
      </c>
      <c r="G33" s="257">
        <v>0</v>
      </c>
      <c r="H33" s="257">
        <v>0</v>
      </c>
      <c r="I33" s="257">
        <v>0</v>
      </c>
      <c r="J33" s="257">
        <v>0</v>
      </c>
      <c r="K33" s="257">
        <v>0</v>
      </c>
      <c r="L33" s="257">
        <v>0</v>
      </c>
      <c r="M33" s="257">
        <v>0</v>
      </c>
      <c r="N33" s="257">
        <v>0</v>
      </c>
      <c r="O33" s="257">
        <v>0</v>
      </c>
      <c r="P33" s="257">
        <v>0</v>
      </c>
      <c r="Q33" s="257">
        <v>0</v>
      </c>
      <c r="R33" s="257">
        <v>0</v>
      </c>
      <c r="S33" s="257">
        <v>0</v>
      </c>
      <c r="T33" s="257">
        <v>0</v>
      </c>
      <c r="U33" s="257">
        <v>0</v>
      </c>
      <c r="V33" s="257">
        <v>0</v>
      </c>
      <c r="W33" s="257">
        <v>0</v>
      </c>
      <c r="X33" s="257">
        <v>0</v>
      </c>
      <c r="Y33" s="257">
        <v>0</v>
      </c>
      <c r="Z33" s="257">
        <v>0</v>
      </c>
      <c r="AA33" s="257">
        <v>0</v>
      </c>
      <c r="AB33" s="257">
        <v>0</v>
      </c>
      <c r="AC33" s="257">
        <v>0</v>
      </c>
      <c r="AD33" s="257">
        <v>0</v>
      </c>
      <c r="AE33" s="257">
        <v>0</v>
      </c>
      <c r="AF33" s="257">
        <v>0</v>
      </c>
      <c r="AG33" s="257">
        <v>0</v>
      </c>
      <c r="AH33" s="257">
        <v>0</v>
      </c>
      <c r="AI33" s="257">
        <v>0</v>
      </c>
      <c r="AJ33" s="257">
        <v>0</v>
      </c>
      <c r="AK33" s="257">
        <v>0</v>
      </c>
      <c r="AL33" s="257">
        <v>0</v>
      </c>
      <c r="AM33" s="257">
        <v>0</v>
      </c>
      <c r="AN33" s="257">
        <v>0</v>
      </c>
      <c r="AO33" s="257">
        <v>0</v>
      </c>
      <c r="AP33" s="257">
        <v>0</v>
      </c>
      <c r="AQ33" s="257">
        <v>0</v>
      </c>
      <c r="AR33" s="257">
        <v>0</v>
      </c>
      <c r="AS33" s="257">
        <v>0</v>
      </c>
      <c r="AT33" s="257">
        <v>0</v>
      </c>
      <c r="AU33" s="257">
        <v>0</v>
      </c>
      <c r="AV33" s="257">
        <v>0</v>
      </c>
      <c r="AW33" s="257">
        <v>0</v>
      </c>
      <c r="AX33" s="257">
        <v>0</v>
      </c>
      <c r="AY33" s="257">
        <v>2490</v>
      </c>
      <c r="AZ33" s="257">
        <v>2455</v>
      </c>
      <c r="BA33" s="257">
        <v>2437</v>
      </c>
      <c r="BB33" s="257">
        <v>2371</v>
      </c>
      <c r="BC33" s="257">
        <v>2354</v>
      </c>
      <c r="BD33" s="257">
        <v>2391</v>
      </c>
      <c r="BE33" s="257">
        <v>2430</v>
      </c>
      <c r="BF33" s="257">
        <v>2483</v>
      </c>
      <c r="BG33" s="257">
        <v>2504</v>
      </c>
      <c r="BH33" s="257">
        <v>2510</v>
      </c>
      <c r="BI33" s="257">
        <v>2475</v>
      </c>
      <c r="BJ33" s="257">
        <v>2443</v>
      </c>
      <c r="BK33" s="257">
        <v>2415</v>
      </c>
      <c r="BL33" s="257">
        <v>2332</v>
      </c>
      <c r="BM33" s="257">
        <v>2031</v>
      </c>
      <c r="BN33" s="257">
        <v>1827</v>
      </c>
      <c r="BO33" s="257">
        <v>1577</v>
      </c>
      <c r="BP33" s="257">
        <v>965</v>
      </c>
      <c r="BQ33" s="257">
        <v>366</v>
      </c>
      <c r="BR33" s="257">
        <v>133</v>
      </c>
      <c r="BS33" s="257">
        <v>74</v>
      </c>
      <c r="BT33" s="257">
        <v>52</v>
      </c>
      <c r="BU33" s="257">
        <v>40</v>
      </c>
      <c r="BV33" s="257">
        <v>32</v>
      </c>
      <c r="BW33" s="257">
        <v>26</v>
      </c>
      <c r="BX33" s="257">
        <v>23</v>
      </c>
      <c r="BY33" s="257">
        <v>21</v>
      </c>
      <c r="BZ33" s="257">
        <v>19</v>
      </c>
      <c r="CA33" s="257">
        <v>17</v>
      </c>
      <c r="CB33" s="257">
        <v>15</v>
      </c>
      <c r="CC33" s="257">
        <v>13</v>
      </c>
      <c r="CD33" s="257">
        <v>10</v>
      </c>
      <c r="CE33" s="257">
        <v>8</v>
      </c>
      <c r="CF33" s="257">
        <v>6</v>
      </c>
      <c r="CG33" s="253">
        <v>3</v>
      </c>
      <c r="CH33" s="254">
        <v>1</v>
      </c>
    </row>
    <row r="34" spans="2:86" x14ac:dyDescent="0.25">
      <c r="B34" s="256" t="s">
        <v>470</v>
      </c>
      <c r="D34" s="257">
        <v>0</v>
      </c>
      <c r="E34" s="257">
        <v>0</v>
      </c>
      <c r="F34" s="257">
        <v>0</v>
      </c>
      <c r="G34" s="257">
        <v>0</v>
      </c>
      <c r="H34" s="257">
        <v>0</v>
      </c>
      <c r="I34" s="257">
        <v>0</v>
      </c>
      <c r="J34" s="257">
        <v>0</v>
      </c>
      <c r="K34" s="257">
        <v>0</v>
      </c>
      <c r="L34" s="257">
        <v>0</v>
      </c>
      <c r="M34" s="257">
        <v>0</v>
      </c>
      <c r="N34" s="257">
        <v>0</v>
      </c>
      <c r="O34" s="257">
        <v>0</v>
      </c>
      <c r="P34" s="257">
        <v>0</v>
      </c>
      <c r="Q34" s="257">
        <v>0</v>
      </c>
      <c r="R34" s="257">
        <v>0</v>
      </c>
      <c r="S34" s="257">
        <v>0</v>
      </c>
      <c r="T34" s="257">
        <v>0</v>
      </c>
      <c r="U34" s="257">
        <v>0</v>
      </c>
      <c r="V34" s="257">
        <v>0</v>
      </c>
      <c r="W34" s="257">
        <v>0</v>
      </c>
      <c r="X34" s="257">
        <v>0</v>
      </c>
      <c r="Y34" s="257">
        <v>0</v>
      </c>
      <c r="Z34" s="257">
        <v>0</v>
      </c>
      <c r="AA34" s="257">
        <v>0</v>
      </c>
      <c r="AB34" s="257">
        <v>0</v>
      </c>
      <c r="AC34" s="257">
        <v>0</v>
      </c>
      <c r="AD34" s="257">
        <v>0</v>
      </c>
      <c r="AE34" s="257">
        <v>0</v>
      </c>
      <c r="AF34" s="257">
        <v>0</v>
      </c>
      <c r="AG34" s="257">
        <v>0</v>
      </c>
      <c r="AH34" s="257">
        <v>0</v>
      </c>
      <c r="AI34" s="257">
        <v>0</v>
      </c>
      <c r="AJ34" s="257">
        <v>0</v>
      </c>
      <c r="AK34" s="257">
        <v>0</v>
      </c>
      <c r="AL34" s="257">
        <v>0</v>
      </c>
      <c r="AM34" s="257">
        <v>0</v>
      </c>
      <c r="AN34" s="257">
        <v>0</v>
      </c>
      <c r="AO34" s="257">
        <v>0</v>
      </c>
      <c r="AP34" s="257">
        <v>0</v>
      </c>
      <c r="AQ34" s="257">
        <v>0</v>
      </c>
      <c r="AR34" s="257">
        <v>0</v>
      </c>
      <c r="AS34" s="257">
        <v>0</v>
      </c>
      <c r="AT34" s="257">
        <v>0</v>
      </c>
      <c r="AU34" s="257">
        <v>0</v>
      </c>
      <c r="AV34" s="257">
        <v>0</v>
      </c>
      <c r="AW34" s="257">
        <v>0</v>
      </c>
      <c r="AX34" s="257">
        <v>0</v>
      </c>
      <c r="AY34" s="257">
        <v>1899</v>
      </c>
      <c r="AZ34" s="257">
        <v>1832</v>
      </c>
      <c r="BA34" s="257">
        <v>1765</v>
      </c>
      <c r="BB34" s="257">
        <v>1660</v>
      </c>
      <c r="BC34" s="257">
        <v>1595</v>
      </c>
      <c r="BD34" s="257">
        <v>1580</v>
      </c>
      <c r="BE34" s="257">
        <v>1574</v>
      </c>
      <c r="BF34" s="257">
        <v>1586</v>
      </c>
      <c r="BG34" s="257">
        <v>1570</v>
      </c>
      <c r="BH34" s="257">
        <v>1543</v>
      </c>
      <c r="BI34" s="257">
        <v>1500</v>
      </c>
      <c r="BJ34" s="257">
        <v>1456</v>
      </c>
      <c r="BK34" s="257">
        <v>1413</v>
      </c>
      <c r="BL34" s="257">
        <v>1346</v>
      </c>
      <c r="BM34" s="257">
        <v>1177</v>
      </c>
      <c r="BN34" s="257">
        <v>1054</v>
      </c>
      <c r="BO34" s="257">
        <v>909</v>
      </c>
      <c r="BP34" s="257">
        <v>566</v>
      </c>
      <c r="BQ34" s="257">
        <v>192</v>
      </c>
      <c r="BR34" s="257">
        <v>38</v>
      </c>
      <c r="BS34" s="257">
        <v>10</v>
      </c>
      <c r="BT34" s="257">
        <v>3</v>
      </c>
      <c r="BU34" s="257">
        <v>2</v>
      </c>
      <c r="BV34" s="257">
        <v>0</v>
      </c>
      <c r="BW34" s="257">
        <v>0</v>
      </c>
      <c r="BX34" s="234">
        <v>0</v>
      </c>
      <c r="BY34" s="234">
        <v>0</v>
      </c>
      <c r="BZ34" s="234">
        <v>0</v>
      </c>
      <c r="CA34" s="234">
        <v>0</v>
      </c>
      <c r="CB34" s="234">
        <v>0</v>
      </c>
      <c r="CC34" s="234">
        <v>0</v>
      </c>
      <c r="CD34" s="234">
        <v>0</v>
      </c>
      <c r="CE34" s="234">
        <v>0</v>
      </c>
      <c r="CF34" s="234">
        <v>0</v>
      </c>
      <c r="CG34" s="234">
        <v>0</v>
      </c>
      <c r="CH34" s="258">
        <v>0</v>
      </c>
    </row>
    <row r="35" spans="2:86" x14ac:dyDescent="0.25">
      <c r="B35" s="256" t="s">
        <v>476</v>
      </c>
      <c r="D35" s="257">
        <v>0</v>
      </c>
      <c r="E35" s="257">
        <v>0</v>
      </c>
      <c r="F35" s="257">
        <v>0</v>
      </c>
      <c r="G35" s="257">
        <v>0</v>
      </c>
      <c r="H35" s="257">
        <v>0</v>
      </c>
      <c r="I35" s="257">
        <v>0</v>
      </c>
      <c r="J35" s="257">
        <v>0</v>
      </c>
      <c r="K35" s="257">
        <v>0</v>
      </c>
      <c r="L35" s="257">
        <v>0</v>
      </c>
      <c r="M35" s="257">
        <v>0</v>
      </c>
      <c r="N35" s="257">
        <v>0</v>
      </c>
      <c r="O35" s="257">
        <v>0</v>
      </c>
      <c r="P35" s="257">
        <v>0</v>
      </c>
      <c r="Q35" s="257">
        <v>0</v>
      </c>
      <c r="R35" s="257">
        <v>0</v>
      </c>
      <c r="S35" s="257">
        <v>0</v>
      </c>
      <c r="T35" s="257">
        <v>0</v>
      </c>
      <c r="U35" s="257">
        <v>0</v>
      </c>
      <c r="V35" s="257">
        <v>0</v>
      </c>
      <c r="W35" s="257">
        <v>0</v>
      </c>
      <c r="X35" s="257">
        <v>0</v>
      </c>
      <c r="Y35" s="257">
        <v>0</v>
      </c>
      <c r="Z35" s="257">
        <v>0</v>
      </c>
      <c r="AA35" s="257">
        <v>0</v>
      </c>
      <c r="AB35" s="257">
        <v>0</v>
      </c>
      <c r="AC35" s="257">
        <v>0</v>
      </c>
      <c r="AD35" s="257">
        <v>0</v>
      </c>
      <c r="AE35" s="257">
        <v>0</v>
      </c>
      <c r="AF35" s="257">
        <v>0</v>
      </c>
      <c r="AG35" s="257">
        <v>0</v>
      </c>
      <c r="AH35" s="257">
        <v>0</v>
      </c>
      <c r="AI35" s="257">
        <v>0</v>
      </c>
      <c r="AJ35" s="257">
        <v>0</v>
      </c>
      <c r="AK35" s="257">
        <v>0</v>
      </c>
      <c r="AL35" s="257">
        <v>0</v>
      </c>
      <c r="AM35" s="257">
        <v>0</v>
      </c>
      <c r="AN35" s="257">
        <v>0</v>
      </c>
      <c r="AO35" s="257">
        <v>0</v>
      </c>
      <c r="AP35" s="257">
        <v>0</v>
      </c>
      <c r="AQ35" s="257">
        <v>0</v>
      </c>
      <c r="AR35" s="257">
        <v>0</v>
      </c>
      <c r="AS35" s="257">
        <v>0</v>
      </c>
      <c r="AT35" s="257">
        <v>0</v>
      </c>
      <c r="AU35" s="257">
        <v>0</v>
      </c>
      <c r="AV35" s="257">
        <v>0</v>
      </c>
      <c r="AW35" s="257">
        <v>0</v>
      </c>
      <c r="AX35" s="257">
        <v>0</v>
      </c>
      <c r="AY35" s="257">
        <v>590</v>
      </c>
      <c r="AZ35" s="257">
        <v>623</v>
      </c>
      <c r="BA35" s="257">
        <v>671</v>
      </c>
      <c r="BB35" s="257">
        <v>712</v>
      </c>
      <c r="BC35" s="257">
        <v>759</v>
      </c>
      <c r="BD35" s="257">
        <v>811</v>
      </c>
      <c r="BE35" s="257">
        <v>856</v>
      </c>
      <c r="BF35" s="257">
        <v>898</v>
      </c>
      <c r="BG35" s="257">
        <v>934</v>
      </c>
      <c r="BH35" s="257">
        <v>967</v>
      </c>
      <c r="BI35" s="257">
        <v>975</v>
      </c>
      <c r="BJ35" s="257">
        <v>987</v>
      </c>
      <c r="BK35" s="257">
        <v>1002</v>
      </c>
      <c r="BL35" s="257">
        <v>986</v>
      </c>
      <c r="BM35" s="257">
        <v>854</v>
      </c>
      <c r="BN35" s="257">
        <v>773</v>
      </c>
      <c r="BO35" s="257">
        <v>668</v>
      </c>
      <c r="BP35" s="257">
        <v>399</v>
      </c>
      <c r="BQ35" s="257">
        <v>174</v>
      </c>
      <c r="BR35" s="257">
        <v>95</v>
      </c>
      <c r="BS35" s="257">
        <v>65</v>
      </c>
      <c r="BT35" s="257">
        <v>49</v>
      </c>
      <c r="BU35" s="257">
        <v>39</v>
      </c>
      <c r="BV35" s="257">
        <v>32</v>
      </c>
      <c r="BW35" s="257">
        <v>25</v>
      </c>
      <c r="BX35" s="234">
        <v>23</v>
      </c>
      <c r="BY35" s="234">
        <v>21</v>
      </c>
      <c r="BZ35" s="234">
        <v>19</v>
      </c>
      <c r="CA35" s="234">
        <v>17</v>
      </c>
      <c r="CB35" s="234">
        <v>15</v>
      </c>
      <c r="CC35" s="234">
        <v>13</v>
      </c>
      <c r="CD35" s="234">
        <v>10</v>
      </c>
      <c r="CE35" s="234">
        <v>8</v>
      </c>
      <c r="CF35" s="234">
        <v>6</v>
      </c>
      <c r="CG35" s="234">
        <v>3</v>
      </c>
      <c r="CH35" s="258">
        <v>1</v>
      </c>
    </row>
    <row r="36" spans="2:86" ht="26.25" customHeight="1" x14ac:dyDescent="0.25">
      <c r="B36" s="245" t="s">
        <v>31</v>
      </c>
      <c r="D36" s="253">
        <v>0</v>
      </c>
      <c r="E36" s="253">
        <v>0</v>
      </c>
      <c r="F36" s="253">
        <v>0</v>
      </c>
      <c r="G36" s="253">
        <v>0</v>
      </c>
      <c r="H36" s="253">
        <v>0</v>
      </c>
      <c r="I36" s="253">
        <v>0</v>
      </c>
      <c r="J36" s="253">
        <v>0</v>
      </c>
      <c r="K36" s="253">
        <v>0</v>
      </c>
      <c r="L36" s="253">
        <v>0</v>
      </c>
      <c r="M36" s="253">
        <v>0</v>
      </c>
      <c r="N36" s="253">
        <v>0</v>
      </c>
      <c r="O36" s="253">
        <v>0</v>
      </c>
      <c r="P36" s="253">
        <v>0</v>
      </c>
      <c r="Q36" s="253">
        <v>0</v>
      </c>
      <c r="R36" s="253">
        <v>0</v>
      </c>
      <c r="S36" s="253">
        <v>0</v>
      </c>
      <c r="T36" s="253">
        <v>0</v>
      </c>
      <c r="U36" s="253">
        <v>0</v>
      </c>
      <c r="V36" s="253">
        <v>0</v>
      </c>
      <c r="W36" s="253">
        <v>0</v>
      </c>
      <c r="X36" s="253">
        <v>0</v>
      </c>
      <c r="Y36" s="253">
        <v>0</v>
      </c>
      <c r="Z36" s="253">
        <v>0</v>
      </c>
      <c r="AA36" s="253">
        <v>0</v>
      </c>
      <c r="AB36" s="253">
        <v>0</v>
      </c>
      <c r="AC36" s="253">
        <v>0</v>
      </c>
      <c r="AD36" s="253">
        <v>0</v>
      </c>
      <c r="AE36" s="253">
        <v>0</v>
      </c>
      <c r="AF36" s="253">
        <v>0</v>
      </c>
      <c r="AG36" s="253">
        <v>0</v>
      </c>
      <c r="AH36" s="253">
        <v>0</v>
      </c>
      <c r="AI36" s="253">
        <v>2838</v>
      </c>
      <c r="AJ36" s="253">
        <v>3010</v>
      </c>
      <c r="AK36" s="253">
        <v>3584</v>
      </c>
      <c r="AL36" s="253">
        <v>4157</v>
      </c>
      <c r="AM36" s="253">
        <v>4336</v>
      </c>
      <c r="AN36" s="253">
        <v>4541</v>
      </c>
      <c r="AO36" s="253">
        <v>4709</v>
      </c>
      <c r="AP36" s="253">
        <v>4710</v>
      </c>
      <c r="AQ36" s="253">
        <v>4517</v>
      </c>
      <c r="AR36" s="253">
        <v>4089</v>
      </c>
      <c r="AS36" s="253">
        <v>3977</v>
      </c>
      <c r="AT36" s="253">
        <v>4124</v>
      </c>
      <c r="AU36" s="253">
        <v>4593</v>
      </c>
      <c r="AV36" s="253">
        <v>5179</v>
      </c>
      <c r="AW36" s="253">
        <v>5512</v>
      </c>
      <c r="AX36" s="253">
        <v>5647</v>
      </c>
      <c r="AY36" s="253">
        <v>5657</v>
      </c>
      <c r="AZ36" s="253">
        <v>5514</v>
      </c>
      <c r="BA36" s="253">
        <v>3943</v>
      </c>
      <c r="BB36" s="253">
        <v>3834</v>
      </c>
      <c r="BC36" s="253">
        <v>3822</v>
      </c>
      <c r="BD36" s="253">
        <v>3901</v>
      </c>
      <c r="BE36" s="253">
        <v>3986</v>
      </c>
      <c r="BF36" s="253">
        <v>3989</v>
      </c>
      <c r="BG36" s="253">
        <v>3129</v>
      </c>
      <c r="BH36" s="253">
        <v>2187</v>
      </c>
      <c r="BI36" s="253">
        <v>2142</v>
      </c>
      <c r="BJ36" s="253">
        <v>2135</v>
      </c>
      <c r="BK36" s="253">
        <v>2117</v>
      </c>
      <c r="BL36" s="253">
        <v>2087</v>
      </c>
      <c r="BM36" s="253">
        <v>1935</v>
      </c>
      <c r="BN36" s="253">
        <v>1803</v>
      </c>
      <c r="BO36" s="253">
        <v>1619</v>
      </c>
      <c r="BP36" s="253">
        <v>1254</v>
      </c>
      <c r="BQ36" s="253">
        <v>939</v>
      </c>
      <c r="BR36" s="253">
        <v>799</v>
      </c>
      <c r="BS36" s="253">
        <v>706</v>
      </c>
      <c r="BT36" s="253">
        <v>625</v>
      </c>
      <c r="BU36" s="253">
        <v>588</v>
      </c>
      <c r="BV36" s="253">
        <v>494</v>
      </c>
      <c r="BW36" s="253">
        <v>359</v>
      </c>
      <c r="BX36" s="253">
        <v>272</v>
      </c>
      <c r="BY36" s="253">
        <v>210</v>
      </c>
      <c r="BZ36" s="253">
        <v>166</v>
      </c>
      <c r="CA36" s="253">
        <v>135</v>
      </c>
      <c r="CB36" s="253">
        <v>43</v>
      </c>
      <c r="CC36" s="253">
        <v>0</v>
      </c>
      <c r="CD36" s="253">
        <v>0</v>
      </c>
      <c r="CE36" s="253">
        <v>0</v>
      </c>
      <c r="CF36" s="253">
        <v>0</v>
      </c>
      <c r="CG36" s="253">
        <v>0</v>
      </c>
      <c r="CH36" s="254">
        <v>0</v>
      </c>
    </row>
    <row r="37" spans="2:86" x14ac:dyDescent="0.25">
      <c r="B37" s="245" t="s">
        <v>477</v>
      </c>
      <c r="D37" s="253">
        <v>0</v>
      </c>
      <c r="E37" s="253">
        <v>0</v>
      </c>
      <c r="F37" s="253">
        <v>0</v>
      </c>
      <c r="G37" s="253">
        <v>0</v>
      </c>
      <c r="H37" s="253">
        <v>0</v>
      </c>
      <c r="I37" s="253">
        <v>0</v>
      </c>
      <c r="J37" s="253">
        <v>0</v>
      </c>
      <c r="K37" s="253">
        <v>0</v>
      </c>
      <c r="L37" s="253">
        <v>0</v>
      </c>
      <c r="M37" s="253">
        <v>0</v>
      </c>
      <c r="N37" s="253">
        <v>0</v>
      </c>
      <c r="O37" s="253">
        <v>0</v>
      </c>
      <c r="P37" s="253">
        <v>0</v>
      </c>
      <c r="Q37" s="253">
        <v>0</v>
      </c>
      <c r="R37" s="253">
        <v>0</v>
      </c>
      <c r="S37" s="253">
        <v>0</v>
      </c>
      <c r="T37" s="253">
        <v>0</v>
      </c>
      <c r="U37" s="253">
        <v>0</v>
      </c>
      <c r="V37" s="253">
        <v>0</v>
      </c>
      <c r="W37" s="253">
        <v>0</v>
      </c>
      <c r="X37" s="253">
        <v>0</v>
      </c>
      <c r="Y37" s="253">
        <v>0</v>
      </c>
      <c r="Z37" s="253">
        <v>0</v>
      </c>
      <c r="AA37" s="253">
        <v>0</v>
      </c>
      <c r="AB37" s="253">
        <v>0</v>
      </c>
      <c r="AC37" s="253">
        <v>0</v>
      </c>
      <c r="AD37" s="253">
        <v>0</v>
      </c>
      <c r="AE37" s="253">
        <v>0</v>
      </c>
      <c r="AF37" s="253">
        <v>0</v>
      </c>
      <c r="AG37" s="253">
        <v>0</v>
      </c>
      <c r="AH37" s="253">
        <v>0</v>
      </c>
      <c r="AI37" s="253">
        <v>0</v>
      </c>
      <c r="AJ37" s="253">
        <v>0</v>
      </c>
      <c r="AK37" s="253">
        <v>0</v>
      </c>
      <c r="AL37" s="253">
        <v>0</v>
      </c>
      <c r="AM37" s="253">
        <v>0</v>
      </c>
      <c r="AN37" s="253">
        <v>0</v>
      </c>
      <c r="AO37" s="253">
        <v>0</v>
      </c>
      <c r="AP37" s="253">
        <v>0</v>
      </c>
      <c r="AQ37" s="253">
        <v>0</v>
      </c>
      <c r="AR37" s="253">
        <v>0</v>
      </c>
      <c r="AS37" s="253">
        <v>0</v>
      </c>
      <c r="AT37" s="253">
        <v>0</v>
      </c>
      <c r="AU37" s="253">
        <v>229</v>
      </c>
      <c r="AV37" s="253">
        <v>236</v>
      </c>
      <c r="AW37" s="253">
        <v>248</v>
      </c>
      <c r="AX37" s="253">
        <v>256</v>
      </c>
      <c r="AY37" s="253">
        <v>268</v>
      </c>
      <c r="AZ37" s="253">
        <v>275</v>
      </c>
      <c r="BA37" s="253">
        <v>359</v>
      </c>
      <c r="BB37" s="253">
        <v>369</v>
      </c>
      <c r="BC37" s="253">
        <v>374</v>
      </c>
      <c r="BD37" s="253">
        <v>373</v>
      </c>
      <c r="BE37" s="253">
        <v>368</v>
      </c>
      <c r="BF37" s="253">
        <v>354</v>
      </c>
      <c r="BG37" s="253">
        <v>353</v>
      </c>
      <c r="BH37" s="253">
        <v>352</v>
      </c>
      <c r="BI37" s="253">
        <v>349</v>
      </c>
      <c r="BJ37" s="253">
        <v>345</v>
      </c>
      <c r="BK37" s="253">
        <v>341</v>
      </c>
      <c r="BL37" s="253">
        <v>336</v>
      </c>
      <c r="BM37" s="253">
        <v>333</v>
      </c>
      <c r="BN37" s="253">
        <v>334</v>
      </c>
      <c r="BO37" s="253">
        <v>330</v>
      </c>
      <c r="BP37" s="253">
        <v>324</v>
      </c>
      <c r="BQ37" s="253">
        <v>326</v>
      </c>
      <c r="BR37" s="253">
        <v>320</v>
      </c>
      <c r="BS37" s="253">
        <v>313</v>
      </c>
      <c r="BT37" s="253">
        <v>305</v>
      </c>
      <c r="BU37" s="253">
        <v>296</v>
      </c>
      <c r="BV37" s="253">
        <v>288</v>
      </c>
      <c r="BW37" s="253">
        <v>280</v>
      </c>
      <c r="BX37" s="253">
        <v>239</v>
      </c>
      <c r="BY37" s="253">
        <v>231</v>
      </c>
      <c r="BZ37" s="253">
        <v>223</v>
      </c>
      <c r="CA37" s="253">
        <v>215</v>
      </c>
      <c r="CB37" s="253">
        <v>207</v>
      </c>
      <c r="CC37" s="253">
        <v>199</v>
      </c>
      <c r="CD37" s="253">
        <v>191</v>
      </c>
      <c r="CE37" s="253">
        <v>182</v>
      </c>
      <c r="CF37" s="253">
        <v>174</v>
      </c>
      <c r="CG37" s="253">
        <v>166</v>
      </c>
      <c r="CH37" s="254">
        <v>158</v>
      </c>
    </row>
    <row r="38" spans="2:86" x14ac:dyDescent="0.25">
      <c r="B38" s="245" t="s">
        <v>478</v>
      </c>
      <c r="D38" s="253">
        <v>0</v>
      </c>
      <c r="E38" s="253">
        <v>0</v>
      </c>
      <c r="F38" s="253">
        <v>0</v>
      </c>
      <c r="G38" s="253">
        <v>0</v>
      </c>
      <c r="H38" s="253">
        <v>0</v>
      </c>
      <c r="I38" s="253">
        <v>0</v>
      </c>
      <c r="J38" s="253">
        <v>0</v>
      </c>
      <c r="K38" s="253">
        <v>0</v>
      </c>
      <c r="L38" s="253">
        <v>0</v>
      </c>
      <c r="M38" s="253">
        <v>0</v>
      </c>
      <c r="N38" s="253">
        <v>0</v>
      </c>
      <c r="O38" s="253">
        <v>0</v>
      </c>
      <c r="P38" s="253">
        <v>0</v>
      </c>
      <c r="Q38" s="253">
        <v>0</v>
      </c>
      <c r="R38" s="253">
        <v>0</v>
      </c>
      <c r="S38" s="253">
        <v>0</v>
      </c>
      <c r="T38" s="253">
        <v>0</v>
      </c>
      <c r="U38" s="253">
        <v>0</v>
      </c>
      <c r="V38" s="253">
        <v>0</v>
      </c>
      <c r="W38" s="253">
        <v>0</v>
      </c>
      <c r="X38" s="253">
        <v>0</v>
      </c>
      <c r="Y38" s="253">
        <v>0</v>
      </c>
      <c r="Z38" s="253">
        <v>0</v>
      </c>
      <c r="AA38" s="253">
        <v>0</v>
      </c>
      <c r="AB38" s="253">
        <v>0</v>
      </c>
      <c r="AC38" s="253">
        <v>0</v>
      </c>
      <c r="AD38" s="253">
        <v>0</v>
      </c>
      <c r="AE38" s="253">
        <v>0</v>
      </c>
      <c r="AF38" s="253">
        <v>0</v>
      </c>
      <c r="AG38" s="253">
        <v>0</v>
      </c>
      <c r="AH38" s="253">
        <v>586</v>
      </c>
      <c r="AI38" s="253">
        <v>613</v>
      </c>
      <c r="AJ38" s="253">
        <v>643</v>
      </c>
      <c r="AK38" s="253">
        <v>710</v>
      </c>
      <c r="AL38" s="253">
        <v>754</v>
      </c>
      <c r="AM38" s="253">
        <v>796</v>
      </c>
      <c r="AN38" s="253">
        <v>861</v>
      </c>
      <c r="AO38" s="253">
        <v>921</v>
      </c>
      <c r="AP38" s="253">
        <v>974</v>
      </c>
      <c r="AQ38" s="253">
        <v>1067</v>
      </c>
      <c r="AR38" s="253">
        <v>1178</v>
      </c>
      <c r="AS38" s="253">
        <v>1300</v>
      </c>
      <c r="AT38" s="253">
        <v>1441</v>
      </c>
      <c r="AU38" s="253">
        <v>1623</v>
      </c>
      <c r="AV38" s="253">
        <v>1826</v>
      </c>
      <c r="AW38" s="253">
        <v>1990</v>
      </c>
      <c r="AX38" s="253">
        <v>2142</v>
      </c>
      <c r="AY38" s="253">
        <v>0</v>
      </c>
      <c r="AZ38" s="253">
        <v>0</v>
      </c>
      <c r="BA38" s="253">
        <v>0</v>
      </c>
      <c r="BB38" s="253">
        <v>0</v>
      </c>
      <c r="BC38" s="253">
        <v>0</v>
      </c>
      <c r="BD38" s="253">
        <v>0</v>
      </c>
      <c r="BE38" s="253">
        <v>0</v>
      </c>
      <c r="BF38" s="253">
        <v>0</v>
      </c>
      <c r="BG38" s="253">
        <v>0</v>
      </c>
      <c r="BH38" s="253">
        <v>0</v>
      </c>
      <c r="BI38" s="253">
        <v>0</v>
      </c>
      <c r="BJ38" s="253">
        <v>0</v>
      </c>
      <c r="BK38" s="253">
        <v>0</v>
      </c>
      <c r="BL38" s="253">
        <v>0</v>
      </c>
      <c r="BM38" s="253">
        <v>0</v>
      </c>
      <c r="BN38" s="253">
        <v>0</v>
      </c>
      <c r="BO38" s="253">
        <v>0</v>
      </c>
      <c r="BP38" s="253">
        <v>0</v>
      </c>
      <c r="BQ38" s="253">
        <v>0</v>
      </c>
      <c r="BR38" s="253">
        <v>0</v>
      </c>
      <c r="BS38" s="253">
        <v>0</v>
      </c>
      <c r="BT38" s="253">
        <v>0</v>
      </c>
      <c r="BU38" s="253">
        <v>0</v>
      </c>
      <c r="BV38" s="253">
        <v>0</v>
      </c>
      <c r="BW38" s="253">
        <v>0</v>
      </c>
      <c r="BX38" s="253">
        <v>0</v>
      </c>
      <c r="BY38" s="253">
        <v>0</v>
      </c>
      <c r="BZ38" s="253">
        <v>0</v>
      </c>
      <c r="CA38" s="253">
        <v>0</v>
      </c>
      <c r="CB38" s="253">
        <v>0</v>
      </c>
      <c r="CC38" s="253">
        <v>0</v>
      </c>
      <c r="CD38" s="253">
        <v>0</v>
      </c>
      <c r="CE38" s="253">
        <v>0</v>
      </c>
      <c r="CF38" s="253">
        <v>0</v>
      </c>
      <c r="CG38" s="253">
        <v>0</v>
      </c>
      <c r="CH38" s="254">
        <v>0</v>
      </c>
    </row>
    <row r="39" spans="2:86" x14ac:dyDescent="0.25">
      <c r="B39" s="256" t="s">
        <v>470</v>
      </c>
      <c r="D39" s="257">
        <v>0</v>
      </c>
      <c r="E39" s="257">
        <v>0</v>
      </c>
      <c r="F39" s="257">
        <v>0</v>
      </c>
      <c r="G39" s="257">
        <v>0</v>
      </c>
      <c r="H39" s="257">
        <v>0</v>
      </c>
      <c r="I39" s="257">
        <v>0</v>
      </c>
      <c r="J39" s="257">
        <v>0</v>
      </c>
      <c r="K39" s="257">
        <v>0</v>
      </c>
      <c r="L39" s="257">
        <v>0</v>
      </c>
      <c r="M39" s="257">
        <v>0</v>
      </c>
      <c r="N39" s="257">
        <v>0</v>
      </c>
      <c r="O39" s="257">
        <v>0</v>
      </c>
      <c r="P39" s="257">
        <v>0</v>
      </c>
      <c r="Q39" s="257">
        <v>0</v>
      </c>
      <c r="R39" s="257">
        <v>0</v>
      </c>
      <c r="S39" s="257">
        <v>0</v>
      </c>
      <c r="T39" s="257">
        <v>0</v>
      </c>
      <c r="U39" s="257">
        <v>0</v>
      </c>
      <c r="V39" s="257">
        <v>0</v>
      </c>
      <c r="W39" s="257">
        <v>0</v>
      </c>
      <c r="X39" s="257">
        <v>0</v>
      </c>
      <c r="Y39" s="257">
        <v>0</v>
      </c>
      <c r="Z39" s="257">
        <v>0</v>
      </c>
      <c r="AA39" s="257">
        <v>0</v>
      </c>
      <c r="AB39" s="257">
        <v>0</v>
      </c>
      <c r="AC39" s="257">
        <v>0</v>
      </c>
      <c r="AD39" s="257">
        <v>0</v>
      </c>
      <c r="AE39" s="257">
        <v>0</v>
      </c>
      <c r="AF39" s="257">
        <v>0</v>
      </c>
      <c r="AG39" s="257">
        <v>0</v>
      </c>
      <c r="AH39" s="257">
        <v>0</v>
      </c>
      <c r="AI39" s="257">
        <v>0</v>
      </c>
      <c r="AJ39" s="257">
        <v>0</v>
      </c>
      <c r="AK39" s="257">
        <v>0</v>
      </c>
      <c r="AL39" s="257">
        <v>0</v>
      </c>
      <c r="AM39" s="257">
        <v>0</v>
      </c>
      <c r="AN39" s="257">
        <v>813</v>
      </c>
      <c r="AO39" s="257">
        <v>864</v>
      </c>
      <c r="AP39" s="257">
        <v>900</v>
      </c>
      <c r="AQ39" s="257">
        <v>964</v>
      </c>
      <c r="AR39" s="257">
        <v>1030</v>
      </c>
      <c r="AS39" s="257">
        <v>1099</v>
      </c>
      <c r="AT39" s="257">
        <v>1181</v>
      </c>
      <c r="AU39" s="257">
        <v>1303</v>
      </c>
      <c r="AV39" s="257">
        <v>1439</v>
      </c>
      <c r="AW39" s="257">
        <v>1540</v>
      </c>
      <c r="AX39" s="257">
        <v>1624</v>
      </c>
      <c r="AY39" s="257">
        <v>0</v>
      </c>
      <c r="AZ39" s="257">
        <v>0</v>
      </c>
      <c r="BA39" s="257">
        <v>0</v>
      </c>
      <c r="BB39" s="257">
        <v>0</v>
      </c>
      <c r="BC39" s="257">
        <v>0</v>
      </c>
      <c r="BD39" s="257">
        <v>0</v>
      </c>
      <c r="BE39" s="257">
        <v>0</v>
      </c>
      <c r="BF39" s="257">
        <v>0</v>
      </c>
      <c r="BG39" s="257">
        <v>0</v>
      </c>
      <c r="BH39" s="257">
        <v>0</v>
      </c>
      <c r="BI39" s="257">
        <v>0</v>
      </c>
      <c r="BJ39" s="257">
        <v>0</v>
      </c>
      <c r="BK39" s="257">
        <v>0</v>
      </c>
      <c r="BL39" s="257">
        <v>0</v>
      </c>
      <c r="BM39" s="257">
        <v>0</v>
      </c>
      <c r="BN39" s="257">
        <v>0</v>
      </c>
      <c r="BO39" s="257">
        <v>0</v>
      </c>
      <c r="BP39" s="257">
        <v>0</v>
      </c>
      <c r="BQ39" s="257">
        <v>0</v>
      </c>
      <c r="BR39" s="257">
        <v>0</v>
      </c>
      <c r="BS39" s="257">
        <v>0</v>
      </c>
      <c r="BT39" s="257">
        <v>0</v>
      </c>
      <c r="BU39" s="257">
        <v>0</v>
      </c>
      <c r="BV39" s="257">
        <v>0</v>
      </c>
      <c r="BW39" s="257">
        <v>0</v>
      </c>
      <c r="BX39" s="234">
        <v>0</v>
      </c>
      <c r="BY39" s="234">
        <v>0</v>
      </c>
      <c r="BZ39" s="234">
        <v>0</v>
      </c>
      <c r="CA39" s="234">
        <v>0</v>
      </c>
      <c r="CB39" s="234">
        <v>0</v>
      </c>
      <c r="CC39" s="234">
        <v>0</v>
      </c>
      <c r="CD39" s="234">
        <v>0</v>
      </c>
      <c r="CE39" s="234">
        <v>0</v>
      </c>
      <c r="CF39" s="234">
        <v>0</v>
      </c>
      <c r="CG39" s="234">
        <v>0</v>
      </c>
      <c r="CH39" s="258">
        <v>0</v>
      </c>
    </row>
    <row r="40" spans="2:86" x14ac:dyDescent="0.25">
      <c r="B40" s="256" t="s">
        <v>476</v>
      </c>
      <c r="D40" s="257">
        <v>0</v>
      </c>
      <c r="E40" s="257">
        <v>0</v>
      </c>
      <c r="F40" s="257">
        <v>0</v>
      </c>
      <c r="G40" s="257">
        <v>0</v>
      </c>
      <c r="H40" s="257">
        <v>0</v>
      </c>
      <c r="I40" s="257">
        <v>0</v>
      </c>
      <c r="J40" s="257">
        <v>0</v>
      </c>
      <c r="K40" s="257">
        <v>0</v>
      </c>
      <c r="L40" s="257">
        <v>0</v>
      </c>
      <c r="M40" s="257">
        <v>0</v>
      </c>
      <c r="N40" s="257">
        <v>0</v>
      </c>
      <c r="O40" s="257">
        <v>0</v>
      </c>
      <c r="P40" s="257">
        <v>0</v>
      </c>
      <c r="Q40" s="257">
        <v>0</v>
      </c>
      <c r="R40" s="257">
        <v>0</v>
      </c>
      <c r="S40" s="257">
        <v>0</v>
      </c>
      <c r="T40" s="257">
        <v>0</v>
      </c>
      <c r="U40" s="257">
        <v>0</v>
      </c>
      <c r="V40" s="257">
        <v>0</v>
      </c>
      <c r="W40" s="257">
        <v>0</v>
      </c>
      <c r="X40" s="257">
        <v>0</v>
      </c>
      <c r="Y40" s="257">
        <v>0</v>
      </c>
      <c r="Z40" s="257">
        <v>0</v>
      </c>
      <c r="AA40" s="257">
        <v>0</v>
      </c>
      <c r="AB40" s="257">
        <v>0</v>
      </c>
      <c r="AC40" s="257">
        <v>0</v>
      </c>
      <c r="AD40" s="257">
        <v>0</v>
      </c>
      <c r="AE40" s="257">
        <v>0</v>
      </c>
      <c r="AF40" s="257">
        <v>0</v>
      </c>
      <c r="AG40" s="257">
        <v>0</v>
      </c>
      <c r="AH40" s="257">
        <v>0</v>
      </c>
      <c r="AI40" s="257">
        <v>0</v>
      </c>
      <c r="AJ40" s="257">
        <v>0</v>
      </c>
      <c r="AK40" s="257">
        <v>0</v>
      </c>
      <c r="AL40" s="257">
        <v>0</v>
      </c>
      <c r="AM40" s="257">
        <v>0</v>
      </c>
      <c r="AN40" s="257">
        <v>48</v>
      </c>
      <c r="AO40" s="257">
        <v>57</v>
      </c>
      <c r="AP40" s="257">
        <v>74</v>
      </c>
      <c r="AQ40" s="257">
        <v>103</v>
      </c>
      <c r="AR40" s="257">
        <v>148</v>
      </c>
      <c r="AS40" s="257">
        <v>201</v>
      </c>
      <c r="AT40" s="257">
        <v>260</v>
      </c>
      <c r="AU40" s="257">
        <v>320</v>
      </c>
      <c r="AV40" s="257">
        <v>387</v>
      </c>
      <c r="AW40" s="257">
        <v>450</v>
      </c>
      <c r="AX40" s="257">
        <v>518</v>
      </c>
      <c r="AY40" s="257">
        <v>0</v>
      </c>
      <c r="AZ40" s="257">
        <v>0</v>
      </c>
      <c r="BA40" s="257">
        <v>0</v>
      </c>
      <c r="BB40" s="257">
        <v>0</v>
      </c>
      <c r="BC40" s="257">
        <v>0</v>
      </c>
      <c r="BD40" s="257">
        <v>0</v>
      </c>
      <c r="BE40" s="257">
        <v>0</v>
      </c>
      <c r="BF40" s="257">
        <v>0</v>
      </c>
      <c r="BG40" s="257">
        <v>0</v>
      </c>
      <c r="BH40" s="257">
        <v>0</v>
      </c>
      <c r="BI40" s="257">
        <v>0</v>
      </c>
      <c r="BJ40" s="257">
        <v>0</v>
      </c>
      <c r="BK40" s="257">
        <v>0</v>
      </c>
      <c r="BL40" s="257">
        <v>0</v>
      </c>
      <c r="BM40" s="257">
        <v>0</v>
      </c>
      <c r="BN40" s="257">
        <v>0</v>
      </c>
      <c r="BO40" s="257">
        <v>0</v>
      </c>
      <c r="BP40" s="257">
        <v>0</v>
      </c>
      <c r="BQ40" s="257">
        <v>0</v>
      </c>
      <c r="BR40" s="257">
        <v>0</v>
      </c>
      <c r="BS40" s="257">
        <v>0</v>
      </c>
      <c r="BT40" s="257">
        <v>0</v>
      </c>
      <c r="BU40" s="257">
        <v>0</v>
      </c>
      <c r="BV40" s="257">
        <v>0</v>
      </c>
      <c r="BW40" s="257">
        <v>0</v>
      </c>
      <c r="BX40" s="234">
        <v>0</v>
      </c>
      <c r="BY40" s="234">
        <v>0</v>
      </c>
      <c r="BZ40" s="234">
        <v>0</v>
      </c>
      <c r="CA40" s="234">
        <v>0</v>
      </c>
      <c r="CB40" s="234">
        <v>0</v>
      </c>
      <c r="CC40" s="234">
        <v>0</v>
      </c>
      <c r="CD40" s="234">
        <v>0</v>
      </c>
      <c r="CE40" s="234">
        <v>0</v>
      </c>
      <c r="CF40" s="234">
        <v>0</v>
      </c>
      <c r="CG40" s="234">
        <v>0</v>
      </c>
      <c r="CH40" s="258">
        <v>0</v>
      </c>
    </row>
    <row r="41" spans="2:86" ht="26.25" customHeight="1" x14ac:dyDescent="0.25">
      <c r="B41" s="245" t="s">
        <v>411</v>
      </c>
      <c r="D41" s="253">
        <v>0</v>
      </c>
      <c r="E41" s="253">
        <v>0</v>
      </c>
      <c r="F41" s="253">
        <v>0</v>
      </c>
      <c r="G41" s="253">
        <v>0</v>
      </c>
      <c r="H41" s="253">
        <v>0</v>
      </c>
      <c r="I41" s="253">
        <v>0</v>
      </c>
      <c r="J41" s="253">
        <v>0</v>
      </c>
      <c r="K41" s="253">
        <v>0</v>
      </c>
      <c r="L41" s="253">
        <v>0</v>
      </c>
      <c r="M41" s="253">
        <v>0</v>
      </c>
      <c r="N41" s="253">
        <v>0</v>
      </c>
      <c r="O41" s="253">
        <v>0</v>
      </c>
      <c r="P41" s="253">
        <v>0</v>
      </c>
      <c r="Q41" s="253">
        <v>0</v>
      </c>
      <c r="R41" s="253">
        <v>0</v>
      </c>
      <c r="S41" s="253">
        <v>0</v>
      </c>
      <c r="T41" s="253">
        <v>0</v>
      </c>
      <c r="U41" s="253">
        <v>0</v>
      </c>
      <c r="V41" s="253">
        <v>0</v>
      </c>
      <c r="W41" s="253">
        <v>0</v>
      </c>
      <c r="X41" s="253">
        <v>0</v>
      </c>
      <c r="Y41" s="253">
        <v>0</v>
      </c>
      <c r="Z41" s="253">
        <v>0</v>
      </c>
      <c r="AA41" s="253">
        <v>0</v>
      </c>
      <c r="AB41" s="253">
        <v>0</v>
      </c>
      <c r="AC41" s="253">
        <v>0</v>
      </c>
      <c r="AD41" s="253">
        <v>0</v>
      </c>
      <c r="AE41" s="253">
        <v>0</v>
      </c>
      <c r="AF41" s="253">
        <v>0</v>
      </c>
      <c r="AG41" s="253">
        <v>0</v>
      </c>
      <c r="AH41" s="253">
        <v>0</v>
      </c>
      <c r="AI41" s="253">
        <v>0</v>
      </c>
      <c r="AJ41" s="253">
        <v>0</v>
      </c>
      <c r="AK41" s="253">
        <v>0</v>
      </c>
      <c r="AL41" s="253">
        <v>0</v>
      </c>
      <c r="AM41" s="253">
        <v>0</v>
      </c>
      <c r="AN41" s="253">
        <v>0</v>
      </c>
      <c r="AO41" s="253">
        <v>0</v>
      </c>
      <c r="AP41" s="253">
        <v>0</v>
      </c>
      <c r="AQ41" s="253">
        <v>0</v>
      </c>
      <c r="AR41" s="253">
        <v>0</v>
      </c>
      <c r="AS41" s="253">
        <v>0</v>
      </c>
      <c r="AT41" s="253">
        <v>0</v>
      </c>
      <c r="AU41" s="253">
        <v>0</v>
      </c>
      <c r="AV41" s="253">
        <v>0</v>
      </c>
      <c r="AW41" s="253">
        <v>0</v>
      </c>
      <c r="AX41" s="253">
        <v>0</v>
      </c>
      <c r="AY41" s="253">
        <v>0</v>
      </c>
      <c r="AZ41" s="253">
        <v>1931</v>
      </c>
      <c r="BA41" s="253">
        <v>1252</v>
      </c>
      <c r="BB41" s="253">
        <v>1110</v>
      </c>
      <c r="BC41" s="253">
        <v>1177</v>
      </c>
      <c r="BD41" s="253">
        <v>1022</v>
      </c>
      <c r="BE41" s="253">
        <v>932</v>
      </c>
      <c r="BF41" s="253">
        <v>920</v>
      </c>
      <c r="BG41" s="253">
        <v>898</v>
      </c>
      <c r="BH41" s="253">
        <v>819</v>
      </c>
      <c r="BI41" s="253">
        <v>870</v>
      </c>
      <c r="BJ41" s="253">
        <v>927</v>
      </c>
      <c r="BK41" s="253">
        <v>818</v>
      </c>
      <c r="BL41" s="253">
        <v>1025</v>
      </c>
      <c r="BM41" s="253">
        <v>1538</v>
      </c>
      <c r="BN41" s="253">
        <v>1415</v>
      </c>
      <c r="BO41" s="253">
        <v>1515</v>
      </c>
      <c r="BP41" s="253">
        <v>1507</v>
      </c>
      <c r="BQ41" s="253">
        <v>1273</v>
      </c>
      <c r="BR41" s="253">
        <v>885</v>
      </c>
      <c r="BS41" s="253">
        <v>652</v>
      </c>
      <c r="BT41" s="253">
        <v>564</v>
      </c>
      <c r="BU41" s="253">
        <v>443</v>
      </c>
      <c r="BV41" s="253">
        <v>333</v>
      </c>
      <c r="BW41" s="253">
        <v>171</v>
      </c>
      <c r="BX41" s="253">
        <v>277</v>
      </c>
      <c r="BY41" s="253">
        <v>127</v>
      </c>
      <c r="BZ41" s="253">
        <v>78</v>
      </c>
      <c r="CA41" s="253">
        <v>73</v>
      </c>
      <c r="CB41" s="253">
        <v>68</v>
      </c>
      <c r="CC41" s="253">
        <v>57</v>
      </c>
      <c r="CD41" s="253">
        <v>66</v>
      </c>
      <c r="CE41" s="253">
        <v>61</v>
      </c>
      <c r="CF41" s="253">
        <v>56</v>
      </c>
      <c r="CG41" s="253">
        <v>53</v>
      </c>
      <c r="CH41" s="254">
        <v>53</v>
      </c>
    </row>
    <row r="42" spans="2:86" x14ac:dyDescent="0.25">
      <c r="B42" s="256" t="s">
        <v>473</v>
      </c>
      <c r="D42" s="253">
        <v>0</v>
      </c>
      <c r="E42" s="253">
        <v>0</v>
      </c>
      <c r="F42" s="253">
        <v>0</v>
      </c>
      <c r="G42" s="253">
        <v>0</v>
      </c>
      <c r="H42" s="253">
        <v>0</v>
      </c>
      <c r="I42" s="253">
        <v>0</v>
      </c>
      <c r="J42" s="253">
        <v>0</v>
      </c>
      <c r="K42" s="253">
        <v>0</v>
      </c>
      <c r="L42" s="253">
        <v>0</v>
      </c>
      <c r="M42" s="253">
        <v>0</v>
      </c>
      <c r="N42" s="253">
        <v>0</v>
      </c>
      <c r="O42" s="253">
        <v>0</v>
      </c>
      <c r="P42" s="253">
        <v>0</v>
      </c>
      <c r="Q42" s="253">
        <v>0</v>
      </c>
      <c r="R42" s="253">
        <v>0</v>
      </c>
      <c r="S42" s="253">
        <v>0</v>
      </c>
      <c r="T42" s="253">
        <v>0</v>
      </c>
      <c r="U42" s="253">
        <v>0</v>
      </c>
      <c r="V42" s="253">
        <v>0</v>
      </c>
      <c r="W42" s="253">
        <v>0</v>
      </c>
      <c r="X42" s="253">
        <v>0</v>
      </c>
      <c r="Y42" s="253">
        <v>0</v>
      </c>
      <c r="Z42" s="253">
        <v>0</v>
      </c>
      <c r="AA42" s="253">
        <v>0</v>
      </c>
      <c r="AB42" s="253">
        <v>0</v>
      </c>
      <c r="AC42" s="253">
        <v>0</v>
      </c>
      <c r="AD42" s="253">
        <v>0</v>
      </c>
      <c r="AE42" s="253">
        <v>0</v>
      </c>
      <c r="AF42" s="253">
        <v>0</v>
      </c>
      <c r="AG42" s="253">
        <v>0</v>
      </c>
      <c r="AH42" s="253">
        <v>0</v>
      </c>
      <c r="AI42" s="253">
        <v>0</v>
      </c>
      <c r="AJ42" s="253">
        <v>0</v>
      </c>
      <c r="AK42" s="253">
        <v>0</v>
      </c>
      <c r="AL42" s="253">
        <v>0</v>
      </c>
      <c r="AM42" s="253">
        <v>0</v>
      </c>
      <c r="AN42" s="253">
        <v>0</v>
      </c>
      <c r="AO42" s="253">
        <v>0</v>
      </c>
      <c r="AP42" s="253">
        <v>0</v>
      </c>
      <c r="AQ42" s="253">
        <v>0</v>
      </c>
      <c r="AR42" s="253">
        <v>0</v>
      </c>
      <c r="AS42" s="253">
        <v>0</v>
      </c>
      <c r="AT42" s="253">
        <v>0</v>
      </c>
      <c r="AU42" s="253">
        <v>0</v>
      </c>
      <c r="AV42" s="253">
        <v>0</v>
      </c>
      <c r="AW42" s="253">
        <v>0</v>
      </c>
      <c r="AX42" s="253">
        <v>0</v>
      </c>
      <c r="AY42" s="253">
        <v>0</v>
      </c>
      <c r="AZ42" s="253">
        <v>308</v>
      </c>
      <c r="BA42" s="253">
        <v>170</v>
      </c>
      <c r="BB42" s="253">
        <v>162</v>
      </c>
      <c r="BC42" s="253">
        <v>178</v>
      </c>
      <c r="BD42" s="253">
        <v>168</v>
      </c>
      <c r="BE42" s="253">
        <v>178</v>
      </c>
      <c r="BF42" s="253">
        <v>190</v>
      </c>
      <c r="BG42" s="253">
        <v>185</v>
      </c>
      <c r="BH42" s="253">
        <v>158</v>
      </c>
      <c r="BI42" s="253">
        <v>165</v>
      </c>
      <c r="BJ42" s="253">
        <v>157</v>
      </c>
      <c r="BK42" s="253">
        <v>142</v>
      </c>
      <c r="BL42" s="253">
        <v>244</v>
      </c>
      <c r="BM42" s="253">
        <v>321</v>
      </c>
      <c r="BN42" s="253">
        <v>234</v>
      </c>
      <c r="BO42" s="253">
        <v>212</v>
      </c>
      <c r="BP42" s="253">
        <v>178</v>
      </c>
      <c r="BQ42" s="253">
        <v>145</v>
      </c>
      <c r="BR42" s="253">
        <v>111</v>
      </c>
      <c r="BS42" s="253">
        <v>86</v>
      </c>
      <c r="BT42" s="253">
        <v>92</v>
      </c>
      <c r="BU42" s="253">
        <v>68</v>
      </c>
      <c r="BV42" s="253">
        <v>38</v>
      </c>
      <c r="BW42" s="253">
        <v>24</v>
      </c>
      <c r="BX42" s="253">
        <v>156</v>
      </c>
      <c r="BY42" s="253">
        <v>48</v>
      </c>
      <c r="BZ42" s="253">
        <v>28</v>
      </c>
      <c r="CA42" s="253">
        <v>37</v>
      </c>
      <c r="CB42" s="253">
        <v>44</v>
      </c>
      <c r="CC42" s="253">
        <v>49</v>
      </c>
      <c r="CD42" s="253">
        <v>59</v>
      </c>
      <c r="CE42" s="253">
        <v>55</v>
      </c>
      <c r="CF42" s="253">
        <v>50</v>
      </c>
      <c r="CG42" s="253">
        <v>47</v>
      </c>
      <c r="CH42" s="254">
        <v>47</v>
      </c>
    </row>
    <row r="43" spans="2:86" x14ac:dyDescent="0.25">
      <c r="B43" s="256" t="s">
        <v>474</v>
      </c>
      <c r="D43" s="253">
        <v>0</v>
      </c>
      <c r="E43" s="253">
        <v>0</v>
      </c>
      <c r="F43" s="253">
        <v>0</v>
      </c>
      <c r="G43" s="253">
        <v>0</v>
      </c>
      <c r="H43" s="253">
        <v>0</v>
      </c>
      <c r="I43" s="253">
        <v>0</v>
      </c>
      <c r="J43" s="253">
        <v>0</v>
      </c>
      <c r="K43" s="253">
        <v>0</v>
      </c>
      <c r="L43" s="253">
        <v>0</v>
      </c>
      <c r="M43" s="253">
        <v>0</v>
      </c>
      <c r="N43" s="253">
        <v>0</v>
      </c>
      <c r="O43" s="253">
        <v>0</v>
      </c>
      <c r="P43" s="253">
        <v>0</v>
      </c>
      <c r="Q43" s="253">
        <v>0</v>
      </c>
      <c r="R43" s="253">
        <v>0</v>
      </c>
      <c r="S43" s="253">
        <v>0</v>
      </c>
      <c r="T43" s="253">
        <v>0</v>
      </c>
      <c r="U43" s="253">
        <v>0</v>
      </c>
      <c r="V43" s="253">
        <v>0</v>
      </c>
      <c r="W43" s="253">
        <v>0</v>
      </c>
      <c r="X43" s="253">
        <v>0</v>
      </c>
      <c r="Y43" s="253">
        <v>0</v>
      </c>
      <c r="Z43" s="253">
        <v>0</v>
      </c>
      <c r="AA43" s="253">
        <v>0</v>
      </c>
      <c r="AB43" s="253">
        <v>0</v>
      </c>
      <c r="AC43" s="253">
        <v>0</v>
      </c>
      <c r="AD43" s="253">
        <v>0</v>
      </c>
      <c r="AE43" s="253">
        <v>0</v>
      </c>
      <c r="AF43" s="253">
        <v>0</v>
      </c>
      <c r="AG43" s="253">
        <v>0</v>
      </c>
      <c r="AH43" s="253">
        <v>0</v>
      </c>
      <c r="AI43" s="253">
        <v>0</v>
      </c>
      <c r="AJ43" s="253">
        <v>0</v>
      </c>
      <c r="AK43" s="253">
        <v>0</v>
      </c>
      <c r="AL43" s="253">
        <v>0</v>
      </c>
      <c r="AM43" s="253">
        <v>0</v>
      </c>
      <c r="AN43" s="253">
        <v>0</v>
      </c>
      <c r="AO43" s="253">
        <v>0</v>
      </c>
      <c r="AP43" s="253">
        <v>0</v>
      </c>
      <c r="AQ43" s="253">
        <v>0</v>
      </c>
      <c r="AR43" s="253">
        <v>0</v>
      </c>
      <c r="AS43" s="253">
        <v>0</v>
      </c>
      <c r="AT43" s="253">
        <v>0</v>
      </c>
      <c r="AU43" s="253">
        <v>0</v>
      </c>
      <c r="AV43" s="253">
        <v>0</v>
      </c>
      <c r="AW43" s="253">
        <v>0</v>
      </c>
      <c r="AX43" s="253">
        <v>0</v>
      </c>
      <c r="AY43" s="253">
        <v>0</v>
      </c>
      <c r="AZ43" s="253">
        <v>48</v>
      </c>
      <c r="BA43" s="253">
        <v>25</v>
      </c>
      <c r="BB43" s="253">
        <v>23</v>
      </c>
      <c r="BC43" s="253">
        <v>24</v>
      </c>
      <c r="BD43" s="253">
        <v>21</v>
      </c>
      <c r="BE43" s="253">
        <v>20</v>
      </c>
      <c r="BF43" s="253">
        <v>19</v>
      </c>
      <c r="BG43" s="253">
        <v>18</v>
      </c>
      <c r="BH43" s="253">
        <v>14</v>
      </c>
      <c r="BI43" s="253">
        <v>15</v>
      </c>
      <c r="BJ43" s="253">
        <v>15</v>
      </c>
      <c r="BK43" s="253">
        <v>13</v>
      </c>
      <c r="BL43" s="253">
        <v>21</v>
      </c>
      <c r="BM43" s="253">
        <v>30</v>
      </c>
      <c r="BN43" s="253">
        <v>22</v>
      </c>
      <c r="BO43" s="253">
        <v>19</v>
      </c>
      <c r="BP43" s="253">
        <v>18</v>
      </c>
      <c r="BQ43" s="253">
        <v>15</v>
      </c>
      <c r="BR43" s="253">
        <v>11</v>
      </c>
      <c r="BS43" s="253">
        <v>9</v>
      </c>
      <c r="BT43" s="253">
        <v>8</v>
      </c>
      <c r="BU43" s="253">
        <v>6</v>
      </c>
      <c r="BV43" s="253">
        <v>3</v>
      </c>
      <c r="BW43" s="253">
        <v>0</v>
      </c>
      <c r="BX43" s="253">
        <v>0</v>
      </c>
      <c r="BY43" s="253">
        <v>0</v>
      </c>
      <c r="BZ43" s="253">
        <v>0</v>
      </c>
      <c r="CA43" s="253">
        <v>0</v>
      </c>
      <c r="CB43" s="253">
        <v>0</v>
      </c>
      <c r="CC43" s="253">
        <v>0</v>
      </c>
      <c r="CD43" s="253">
        <v>0</v>
      </c>
      <c r="CE43" s="253">
        <v>0</v>
      </c>
      <c r="CF43" s="253">
        <v>0</v>
      </c>
      <c r="CG43" s="253">
        <v>0</v>
      </c>
      <c r="CH43" s="254">
        <v>0</v>
      </c>
    </row>
    <row r="44" spans="2:86" x14ac:dyDescent="0.25">
      <c r="B44" s="256" t="s">
        <v>475</v>
      </c>
      <c r="D44" s="253">
        <v>0</v>
      </c>
      <c r="E44" s="253">
        <v>0</v>
      </c>
      <c r="F44" s="253">
        <v>0</v>
      </c>
      <c r="G44" s="253">
        <v>0</v>
      </c>
      <c r="H44" s="253">
        <v>0</v>
      </c>
      <c r="I44" s="253">
        <v>0</v>
      </c>
      <c r="J44" s="253">
        <v>0</v>
      </c>
      <c r="K44" s="253">
        <v>0</v>
      </c>
      <c r="L44" s="253">
        <v>0</v>
      </c>
      <c r="M44" s="253">
        <v>0</v>
      </c>
      <c r="N44" s="253">
        <v>0</v>
      </c>
      <c r="O44" s="253">
        <v>0</v>
      </c>
      <c r="P44" s="253">
        <v>0</v>
      </c>
      <c r="Q44" s="253">
        <v>0</v>
      </c>
      <c r="R44" s="253">
        <v>0</v>
      </c>
      <c r="S44" s="253">
        <v>0</v>
      </c>
      <c r="T44" s="253">
        <v>0</v>
      </c>
      <c r="U44" s="253">
        <v>0</v>
      </c>
      <c r="V44" s="253">
        <v>0</v>
      </c>
      <c r="W44" s="253">
        <v>0</v>
      </c>
      <c r="X44" s="253">
        <v>0</v>
      </c>
      <c r="Y44" s="253">
        <v>0</v>
      </c>
      <c r="Z44" s="253">
        <v>0</v>
      </c>
      <c r="AA44" s="253">
        <v>0</v>
      </c>
      <c r="AB44" s="253">
        <v>0</v>
      </c>
      <c r="AC44" s="253">
        <v>0</v>
      </c>
      <c r="AD44" s="253">
        <v>0</v>
      </c>
      <c r="AE44" s="253">
        <v>0</v>
      </c>
      <c r="AF44" s="253">
        <v>0</v>
      </c>
      <c r="AG44" s="253">
        <v>0</v>
      </c>
      <c r="AH44" s="253">
        <v>0</v>
      </c>
      <c r="AI44" s="253">
        <v>0</v>
      </c>
      <c r="AJ44" s="253">
        <v>0</v>
      </c>
      <c r="AK44" s="253">
        <v>0</v>
      </c>
      <c r="AL44" s="253">
        <v>0</v>
      </c>
      <c r="AM44" s="253">
        <v>0</v>
      </c>
      <c r="AN44" s="253">
        <v>0</v>
      </c>
      <c r="AO44" s="253">
        <v>0</v>
      </c>
      <c r="AP44" s="253">
        <v>0</v>
      </c>
      <c r="AQ44" s="253">
        <v>0</v>
      </c>
      <c r="AR44" s="253">
        <v>0</v>
      </c>
      <c r="AS44" s="253">
        <v>0</v>
      </c>
      <c r="AT44" s="253">
        <v>0</v>
      </c>
      <c r="AU44" s="253">
        <v>0</v>
      </c>
      <c r="AV44" s="253">
        <v>0</v>
      </c>
      <c r="AW44" s="253">
        <v>0</v>
      </c>
      <c r="AX44" s="253">
        <v>0</v>
      </c>
      <c r="AY44" s="253">
        <v>0</v>
      </c>
      <c r="AZ44" s="253">
        <v>1389</v>
      </c>
      <c r="BA44" s="253">
        <v>962</v>
      </c>
      <c r="BB44" s="253">
        <v>846</v>
      </c>
      <c r="BC44" s="253">
        <v>888</v>
      </c>
      <c r="BD44" s="253">
        <v>764</v>
      </c>
      <c r="BE44" s="253">
        <v>666</v>
      </c>
      <c r="BF44" s="253">
        <v>646</v>
      </c>
      <c r="BG44" s="253">
        <v>631</v>
      </c>
      <c r="BH44" s="253">
        <v>588</v>
      </c>
      <c r="BI44" s="253">
        <v>632</v>
      </c>
      <c r="BJ44" s="253">
        <v>691</v>
      </c>
      <c r="BK44" s="253">
        <v>609</v>
      </c>
      <c r="BL44" s="253">
        <v>695</v>
      </c>
      <c r="BM44" s="253">
        <v>1072</v>
      </c>
      <c r="BN44" s="253">
        <v>1069</v>
      </c>
      <c r="BO44" s="253">
        <v>1208</v>
      </c>
      <c r="BP44" s="253">
        <v>1242</v>
      </c>
      <c r="BQ44" s="253">
        <v>1045</v>
      </c>
      <c r="BR44" s="253">
        <v>710</v>
      </c>
      <c r="BS44" s="253">
        <v>522</v>
      </c>
      <c r="BT44" s="253">
        <v>424</v>
      </c>
      <c r="BU44" s="253">
        <v>333</v>
      </c>
      <c r="BV44" s="253">
        <v>274</v>
      </c>
      <c r="BW44" s="253">
        <v>138</v>
      </c>
      <c r="BX44" s="253">
        <v>97</v>
      </c>
      <c r="BY44" s="253">
        <v>66</v>
      </c>
      <c r="BZ44" s="253">
        <v>42</v>
      </c>
      <c r="CA44" s="253">
        <v>28</v>
      </c>
      <c r="CB44" s="253">
        <v>14</v>
      </c>
      <c r="CC44" s="253">
        <v>0</v>
      </c>
      <c r="CD44" s="253">
        <v>0</v>
      </c>
      <c r="CE44" s="253">
        <v>0</v>
      </c>
      <c r="CF44" s="253">
        <v>0</v>
      </c>
      <c r="CG44" s="253">
        <v>0</v>
      </c>
      <c r="CH44" s="254">
        <v>0</v>
      </c>
    </row>
    <row r="45" spans="2:86" x14ac:dyDescent="0.25">
      <c r="B45" s="256" t="s">
        <v>476</v>
      </c>
      <c r="D45" s="257">
        <v>0</v>
      </c>
      <c r="E45" s="257">
        <v>0</v>
      </c>
      <c r="F45" s="257">
        <v>0</v>
      </c>
      <c r="G45" s="257">
        <v>0</v>
      </c>
      <c r="H45" s="257">
        <v>0</v>
      </c>
      <c r="I45" s="257">
        <v>0</v>
      </c>
      <c r="J45" s="257">
        <v>0</v>
      </c>
      <c r="K45" s="257">
        <v>0</v>
      </c>
      <c r="L45" s="257">
        <v>0</v>
      </c>
      <c r="M45" s="257">
        <v>0</v>
      </c>
      <c r="N45" s="257">
        <v>0</v>
      </c>
      <c r="O45" s="257">
        <v>0</v>
      </c>
      <c r="P45" s="257">
        <v>0</v>
      </c>
      <c r="Q45" s="257">
        <v>0</v>
      </c>
      <c r="R45" s="257">
        <v>0</v>
      </c>
      <c r="S45" s="257">
        <v>0</v>
      </c>
      <c r="T45" s="257">
        <v>0</v>
      </c>
      <c r="U45" s="257">
        <v>0</v>
      </c>
      <c r="V45" s="257">
        <v>0</v>
      </c>
      <c r="W45" s="257">
        <v>0</v>
      </c>
      <c r="X45" s="257">
        <v>0</v>
      </c>
      <c r="Y45" s="257">
        <v>0</v>
      </c>
      <c r="Z45" s="257">
        <v>0</v>
      </c>
      <c r="AA45" s="257">
        <v>0</v>
      </c>
      <c r="AB45" s="257">
        <v>0</v>
      </c>
      <c r="AC45" s="257">
        <v>0</v>
      </c>
      <c r="AD45" s="257">
        <v>0</v>
      </c>
      <c r="AE45" s="257">
        <v>0</v>
      </c>
      <c r="AF45" s="257">
        <v>0</v>
      </c>
      <c r="AG45" s="257">
        <v>0</v>
      </c>
      <c r="AH45" s="257">
        <v>0</v>
      </c>
      <c r="AI45" s="257">
        <v>0</v>
      </c>
      <c r="AJ45" s="257">
        <v>0</v>
      </c>
      <c r="AK45" s="257">
        <v>0</v>
      </c>
      <c r="AL45" s="257">
        <v>0</v>
      </c>
      <c r="AM45" s="257">
        <v>0</v>
      </c>
      <c r="AN45" s="257">
        <v>0</v>
      </c>
      <c r="AO45" s="257">
        <v>0</v>
      </c>
      <c r="AP45" s="257">
        <v>0</v>
      </c>
      <c r="AQ45" s="257">
        <v>0</v>
      </c>
      <c r="AR45" s="257">
        <v>0</v>
      </c>
      <c r="AS45" s="257">
        <v>0</v>
      </c>
      <c r="AT45" s="257">
        <v>0</v>
      </c>
      <c r="AU45" s="257">
        <v>0</v>
      </c>
      <c r="AV45" s="257">
        <v>0</v>
      </c>
      <c r="AW45" s="257">
        <v>0</v>
      </c>
      <c r="AX45" s="257">
        <v>0</v>
      </c>
      <c r="AY45" s="257">
        <v>0</v>
      </c>
      <c r="AZ45" s="257">
        <v>187</v>
      </c>
      <c r="BA45" s="257">
        <v>96</v>
      </c>
      <c r="BB45" s="257">
        <v>79</v>
      </c>
      <c r="BC45" s="257">
        <v>87</v>
      </c>
      <c r="BD45" s="257">
        <v>69</v>
      </c>
      <c r="BE45" s="257">
        <v>67</v>
      </c>
      <c r="BF45" s="257">
        <v>65</v>
      </c>
      <c r="BG45" s="257">
        <v>64</v>
      </c>
      <c r="BH45" s="257">
        <v>59</v>
      </c>
      <c r="BI45" s="257">
        <v>58</v>
      </c>
      <c r="BJ45" s="257">
        <v>64</v>
      </c>
      <c r="BK45" s="257">
        <v>54</v>
      </c>
      <c r="BL45" s="257">
        <v>66</v>
      </c>
      <c r="BM45" s="257">
        <v>114</v>
      </c>
      <c r="BN45" s="253">
        <v>91</v>
      </c>
      <c r="BO45" s="253">
        <v>77</v>
      </c>
      <c r="BP45" s="253">
        <v>69</v>
      </c>
      <c r="BQ45" s="253">
        <v>68</v>
      </c>
      <c r="BR45" s="253">
        <v>53</v>
      </c>
      <c r="BS45" s="253">
        <v>35</v>
      </c>
      <c r="BT45" s="253">
        <v>41</v>
      </c>
      <c r="BU45" s="253">
        <v>36</v>
      </c>
      <c r="BV45" s="253">
        <v>19</v>
      </c>
      <c r="BW45" s="253">
        <v>8</v>
      </c>
      <c r="BX45" s="253">
        <v>24</v>
      </c>
      <c r="BY45" s="253">
        <v>13</v>
      </c>
      <c r="BZ45" s="253">
        <v>9</v>
      </c>
      <c r="CA45" s="253">
        <v>8</v>
      </c>
      <c r="CB45" s="253">
        <v>9</v>
      </c>
      <c r="CC45" s="253">
        <v>8</v>
      </c>
      <c r="CD45" s="253">
        <v>7</v>
      </c>
      <c r="CE45" s="253">
        <v>7</v>
      </c>
      <c r="CF45" s="253">
        <v>6</v>
      </c>
      <c r="CG45" s="253">
        <v>6</v>
      </c>
      <c r="CH45" s="254">
        <v>6</v>
      </c>
    </row>
    <row r="46" spans="2:86" ht="26.25" customHeight="1" x14ac:dyDescent="0.25">
      <c r="B46" s="245" t="s">
        <v>412</v>
      </c>
      <c r="D46" s="253">
        <v>0</v>
      </c>
      <c r="E46" s="253">
        <v>0</v>
      </c>
      <c r="F46" s="253">
        <v>0</v>
      </c>
      <c r="G46" s="253">
        <v>0</v>
      </c>
      <c r="H46" s="253">
        <v>0</v>
      </c>
      <c r="I46" s="253">
        <v>0</v>
      </c>
      <c r="J46" s="253">
        <v>0</v>
      </c>
      <c r="K46" s="253">
        <v>0</v>
      </c>
      <c r="L46" s="253">
        <v>0</v>
      </c>
      <c r="M46" s="253">
        <v>0</v>
      </c>
      <c r="N46" s="253">
        <v>0</v>
      </c>
      <c r="O46" s="253">
        <v>0</v>
      </c>
      <c r="P46" s="253">
        <v>0</v>
      </c>
      <c r="Q46" s="253">
        <v>0</v>
      </c>
      <c r="R46" s="253">
        <v>0</v>
      </c>
      <c r="S46" s="253">
        <v>0</v>
      </c>
      <c r="T46" s="253">
        <v>0</v>
      </c>
      <c r="U46" s="253">
        <v>0</v>
      </c>
      <c r="V46" s="253">
        <v>0</v>
      </c>
      <c r="W46" s="253">
        <v>0</v>
      </c>
      <c r="X46" s="253">
        <v>0</v>
      </c>
      <c r="Y46" s="253">
        <v>0</v>
      </c>
      <c r="Z46" s="253">
        <v>0</v>
      </c>
      <c r="AA46" s="253">
        <v>0</v>
      </c>
      <c r="AB46" s="253">
        <v>0</v>
      </c>
      <c r="AC46" s="253">
        <v>0</v>
      </c>
      <c r="AD46" s="253">
        <v>0</v>
      </c>
      <c r="AE46" s="253">
        <v>0</v>
      </c>
      <c r="AF46" s="253">
        <v>0</v>
      </c>
      <c r="AG46" s="253">
        <v>0</v>
      </c>
      <c r="AH46" s="253">
        <v>0</v>
      </c>
      <c r="AI46" s="253">
        <v>0</v>
      </c>
      <c r="AJ46" s="253">
        <v>0</v>
      </c>
      <c r="AK46" s="253">
        <v>0</v>
      </c>
      <c r="AL46" s="253">
        <v>0</v>
      </c>
      <c r="AM46" s="253">
        <v>0</v>
      </c>
      <c r="AN46" s="253">
        <v>0</v>
      </c>
      <c r="AO46" s="253">
        <v>0</v>
      </c>
      <c r="AP46" s="253">
        <v>0</v>
      </c>
      <c r="AQ46" s="253">
        <v>0</v>
      </c>
      <c r="AR46" s="253">
        <v>0</v>
      </c>
      <c r="AS46" s="253">
        <v>0</v>
      </c>
      <c r="AT46" s="253">
        <v>0</v>
      </c>
      <c r="AU46" s="253">
        <v>11</v>
      </c>
      <c r="AV46" s="253">
        <v>13</v>
      </c>
      <c r="AW46" s="253">
        <v>12</v>
      </c>
      <c r="AX46" s="253">
        <v>11</v>
      </c>
      <c r="AY46" s="253">
        <v>13</v>
      </c>
      <c r="AZ46" s="253">
        <v>12</v>
      </c>
      <c r="BA46" s="253">
        <v>11</v>
      </c>
      <c r="BB46" s="253">
        <v>13</v>
      </c>
      <c r="BC46" s="253">
        <v>13</v>
      </c>
      <c r="BD46" s="253">
        <v>15</v>
      </c>
      <c r="BE46" s="253">
        <v>17</v>
      </c>
      <c r="BF46" s="253">
        <v>17</v>
      </c>
      <c r="BG46" s="253">
        <v>25</v>
      </c>
      <c r="BH46" s="253">
        <v>29</v>
      </c>
      <c r="BI46" s="253">
        <v>31</v>
      </c>
      <c r="BJ46" s="253">
        <v>30</v>
      </c>
      <c r="BK46" s="253">
        <v>44</v>
      </c>
      <c r="BL46" s="253">
        <v>54</v>
      </c>
      <c r="BM46" s="253">
        <v>56</v>
      </c>
      <c r="BN46" s="253">
        <v>54</v>
      </c>
      <c r="BO46" s="253">
        <v>57</v>
      </c>
      <c r="BP46" s="253">
        <v>60</v>
      </c>
      <c r="BQ46" s="253">
        <v>58</v>
      </c>
      <c r="BR46" s="253">
        <v>59</v>
      </c>
      <c r="BS46" s="253">
        <v>62</v>
      </c>
      <c r="BT46" s="253">
        <v>61</v>
      </c>
      <c r="BU46" s="253">
        <v>59</v>
      </c>
      <c r="BV46" s="253">
        <v>58</v>
      </c>
      <c r="BW46" s="253">
        <v>55</v>
      </c>
      <c r="BX46" s="253">
        <v>49</v>
      </c>
      <c r="BY46" s="253">
        <v>45</v>
      </c>
      <c r="BZ46" s="253">
        <v>48</v>
      </c>
      <c r="CA46" s="253">
        <v>45</v>
      </c>
      <c r="CB46" s="253">
        <v>42</v>
      </c>
      <c r="CC46" s="253">
        <v>39</v>
      </c>
      <c r="CD46" s="253">
        <v>40</v>
      </c>
      <c r="CE46" s="253">
        <v>41</v>
      </c>
      <c r="CF46" s="253">
        <v>41</v>
      </c>
      <c r="CG46" s="253">
        <v>42</v>
      </c>
      <c r="CH46" s="254">
        <v>42</v>
      </c>
    </row>
    <row r="47" spans="2:86" x14ac:dyDescent="0.25">
      <c r="B47" s="245" t="s">
        <v>415</v>
      </c>
      <c r="D47" s="253">
        <v>0</v>
      </c>
      <c r="E47" s="253">
        <v>0</v>
      </c>
      <c r="F47" s="253">
        <v>0</v>
      </c>
      <c r="G47" s="253">
        <v>0</v>
      </c>
      <c r="H47" s="253">
        <v>0</v>
      </c>
      <c r="I47" s="253">
        <v>0</v>
      </c>
      <c r="J47" s="253">
        <v>0</v>
      </c>
      <c r="K47" s="253">
        <v>0</v>
      </c>
      <c r="L47" s="253">
        <v>0</v>
      </c>
      <c r="M47" s="253">
        <v>0</v>
      </c>
      <c r="N47" s="253">
        <v>0</v>
      </c>
      <c r="O47" s="253">
        <v>0</v>
      </c>
      <c r="P47" s="253">
        <v>0</v>
      </c>
      <c r="Q47" s="253">
        <v>0</v>
      </c>
      <c r="R47" s="253">
        <v>0</v>
      </c>
      <c r="S47" s="253">
        <v>0</v>
      </c>
      <c r="T47" s="253">
        <v>0</v>
      </c>
      <c r="U47" s="253">
        <v>0</v>
      </c>
      <c r="V47" s="253">
        <v>0</v>
      </c>
      <c r="W47" s="253">
        <v>0</v>
      </c>
      <c r="X47" s="253">
        <v>0</v>
      </c>
      <c r="Y47" s="253">
        <v>0</v>
      </c>
      <c r="Z47" s="253">
        <v>0</v>
      </c>
      <c r="AA47" s="253">
        <v>0</v>
      </c>
      <c r="AB47" s="253">
        <v>0</v>
      </c>
      <c r="AC47" s="253">
        <v>0</v>
      </c>
      <c r="AD47" s="253">
        <v>0</v>
      </c>
      <c r="AE47" s="253">
        <v>0</v>
      </c>
      <c r="AF47" s="253">
        <v>34</v>
      </c>
      <c r="AG47" s="253">
        <v>55</v>
      </c>
      <c r="AH47" s="253">
        <v>75</v>
      </c>
      <c r="AI47" s="253">
        <v>105</v>
      </c>
      <c r="AJ47" s="253">
        <v>147</v>
      </c>
      <c r="AK47" s="253">
        <v>177</v>
      </c>
      <c r="AL47" s="253">
        <v>214</v>
      </c>
      <c r="AM47" s="253">
        <v>263</v>
      </c>
      <c r="AN47" s="253">
        <v>314</v>
      </c>
      <c r="AO47" s="253">
        <v>367</v>
      </c>
      <c r="AP47" s="253">
        <v>422</v>
      </c>
      <c r="AQ47" s="253">
        <v>474</v>
      </c>
      <c r="AR47" s="253">
        <v>520</v>
      </c>
      <c r="AS47" s="253">
        <v>565</v>
      </c>
      <c r="AT47" s="253">
        <v>607</v>
      </c>
      <c r="AU47" s="253">
        <v>654</v>
      </c>
      <c r="AV47" s="253">
        <v>0</v>
      </c>
      <c r="AW47" s="253">
        <v>0</v>
      </c>
      <c r="AX47" s="253">
        <v>0</v>
      </c>
      <c r="AY47" s="253">
        <v>0</v>
      </c>
      <c r="AZ47" s="253">
        <v>0</v>
      </c>
      <c r="BA47" s="253">
        <v>0</v>
      </c>
      <c r="BB47" s="253">
        <v>0</v>
      </c>
      <c r="BC47" s="253">
        <v>0</v>
      </c>
      <c r="BD47" s="253">
        <v>0</v>
      </c>
      <c r="BE47" s="253">
        <v>0</v>
      </c>
      <c r="BF47" s="253">
        <v>0</v>
      </c>
      <c r="BG47" s="253">
        <v>0</v>
      </c>
      <c r="BH47" s="253">
        <v>0</v>
      </c>
      <c r="BI47" s="253">
        <v>0</v>
      </c>
      <c r="BJ47" s="253">
        <v>0</v>
      </c>
      <c r="BK47" s="253">
        <v>0</v>
      </c>
      <c r="BL47" s="253">
        <v>0</v>
      </c>
      <c r="BM47" s="253">
        <v>0</v>
      </c>
      <c r="BN47" s="253">
        <v>0</v>
      </c>
      <c r="BO47" s="253">
        <v>0</v>
      </c>
      <c r="BP47" s="253">
        <v>0</v>
      </c>
      <c r="BQ47" s="253">
        <v>0</v>
      </c>
      <c r="BR47" s="253">
        <v>0</v>
      </c>
      <c r="BS47" s="253">
        <v>0</v>
      </c>
      <c r="BT47" s="253">
        <v>0</v>
      </c>
      <c r="BU47" s="253">
        <v>0</v>
      </c>
      <c r="BV47" s="253">
        <v>0</v>
      </c>
      <c r="BW47" s="253">
        <v>0</v>
      </c>
      <c r="BX47" s="253">
        <v>0</v>
      </c>
      <c r="BY47" s="253">
        <v>0</v>
      </c>
      <c r="BZ47" s="253">
        <v>0</v>
      </c>
      <c r="CA47" s="253">
        <v>0</v>
      </c>
      <c r="CB47" s="253">
        <v>0</v>
      </c>
      <c r="CC47" s="253">
        <v>0</v>
      </c>
      <c r="CD47" s="253">
        <v>0</v>
      </c>
      <c r="CE47" s="253">
        <v>0</v>
      </c>
      <c r="CF47" s="253">
        <v>0</v>
      </c>
      <c r="CG47" s="253">
        <v>0</v>
      </c>
      <c r="CH47" s="254">
        <v>0</v>
      </c>
    </row>
    <row r="48" spans="2:86" x14ac:dyDescent="0.25">
      <c r="B48" s="245" t="s">
        <v>418</v>
      </c>
      <c r="D48" s="257">
        <v>0</v>
      </c>
      <c r="E48" s="257">
        <v>0</v>
      </c>
      <c r="F48" s="257">
        <v>0</v>
      </c>
      <c r="G48" s="257">
        <v>0</v>
      </c>
      <c r="H48" s="257">
        <v>0</v>
      </c>
      <c r="I48" s="257">
        <v>0</v>
      </c>
      <c r="J48" s="257">
        <v>0</v>
      </c>
      <c r="K48" s="257">
        <v>0</v>
      </c>
      <c r="L48" s="257">
        <v>0</v>
      </c>
      <c r="M48" s="257">
        <v>0</v>
      </c>
      <c r="N48" s="257">
        <v>0</v>
      </c>
      <c r="O48" s="257">
        <v>0</v>
      </c>
      <c r="P48" s="257">
        <v>0</v>
      </c>
      <c r="Q48" s="257">
        <v>0</v>
      </c>
      <c r="R48" s="257">
        <v>0</v>
      </c>
      <c r="S48" s="257">
        <v>0</v>
      </c>
      <c r="T48" s="257">
        <v>0</v>
      </c>
      <c r="U48" s="257">
        <v>0</v>
      </c>
      <c r="V48" s="257">
        <v>0</v>
      </c>
      <c r="W48" s="257">
        <v>0</v>
      </c>
      <c r="X48" s="257">
        <v>0</v>
      </c>
      <c r="Y48" s="257">
        <v>0</v>
      </c>
      <c r="Z48" s="257">
        <v>0</v>
      </c>
      <c r="AA48" s="257">
        <v>0</v>
      </c>
      <c r="AB48" s="257">
        <v>0</v>
      </c>
      <c r="AC48" s="257">
        <v>0</v>
      </c>
      <c r="AD48" s="257">
        <v>0</v>
      </c>
      <c r="AE48" s="257">
        <v>0</v>
      </c>
      <c r="AF48" s="257">
        <v>0</v>
      </c>
      <c r="AG48" s="257">
        <v>0</v>
      </c>
      <c r="AH48" s="257">
        <v>311</v>
      </c>
      <c r="AI48" s="257">
        <v>381</v>
      </c>
      <c r="AJ48" s="257">
        <v>438</v>
      </c>
      <c r="AK48" s="257">
        <v>469</v>
      </c>
      <c r="AL48" s="257">
        <v>508</v>
      </c>
      <c r="AM48" s="257">
        <v>537</v>
      </c>
      <c r="AN48" s="257">
        <v>517</v>
      </c>
      <c r="AO48" s="257">
        <v>576</v>
      </c>
      <c r="AP48" s="257">
        <v>607</v>
      </c>
      <c r="AQ48" s="257">
        <v>686</v>
      </c>
      <c r="AR48" s="257">
        <v>710</v>
      </c>
      <c r="AS48" s="257">
        <v>724</v>
      </c>
      <c r="AT48" s="257">
        <v>777</v>
      </c>
      <c r="AU48" s="257">
        <v>821</v>
      </c>
      <c r="AV48" s="257">
        <v>839</v>
      </c>
      <c r="AW48" s="257">
        <v>886</v>
      </c>
      <c r="AX48" s="257">
        <v>918</v>
      </c>
      <c r="AY48" s="257">
        <v>964</v>
      </c>
      <c r="AZ48" s="257">
        <v>1010</v>
      </c>
      <c r="BA48" s="257">
        <v>0</v>
      </c>
      <c r="BB48" s="257">
        <v>0</v>
      </c>
      <c r="BC48" s="257">
        <v>0</v>
      </c>
      <c r="BD48" s="257">
        <v>0</v>
      </c>
      <c r="BE48" s="257">
        <v>0</v>
      </c>
      <c r="BF48" s="257">
        <v>0</v>
      </c>
      <c r="BG48" s="257">
        <v>0</v>
      </c>
      <c r="BH48" s="257">
        <v>0</v>
      </c>
      <c r="BI48" s="257">
        <v>0</v>
      </c>
      <c r="BJ48" s="257">
        <v>0</v>
      </c>
      <c r="BK48" s="257">
        <v>0</v>
      </c>
      <c r="BL48" s="257">
        <v>0</v>
      </c>
      <c r="BM48" s="257">
        <v>0</v>
      </c>
      <c r="BN48" s="257">
        <v>0</v>
      </c>
      <c r="BO48" s="257">
        <v>0</v>
      </c>
      <c r="BP48" s="257">
        <v>0</v>
      </c>
      <c r="BQ48" s="257">
        <v>0</v>
      </c>
      <c r="BR48" s="257">
        <v>0</v>
      </c>
      <c r="BS48" s="257">
        <v>0</v>
      </c>
      <c r="BT48" s="257">
        <v>0</v>
      </c>
      <c r="BU48" s="257">
        <v>0</v>
      </c>
      <c r="BV48" s="257">
        <v>0</v>
      </c>
      <c r="BW48" s="257">
        <v>0</v>
      </c>
      <c r="BX48" s="234">
        <v>0</v>
      </c>
      <c r="BY48" s="234">
        <v>0</v>
      </c>
      <c r="BZ48" s="234">
        <v>0</v>
      </c>
      <c r="CA48" s="234">
        <v>0</v>
      </c>
      <c r="CB48" s="234">
        <v>0</v>
      </c>
      <c r="CC48" s="234">
        <v>0</v>
      </c>
      <c r="CD48" s="234">
        <v>0</v>
      </c>
      <c r="CE48" s="234">
        <v>0</v>
      </c>
      <c r="CF48" s="234">
        <v>0</v>
      </c>
      <c r="CG48" s="234">
        <v>0</v>
      </c>
      <c r="CH48" s="258">
        <v>0</v>
      </c>
    </row>
    <row r="49" spans="1:87" x14ac:dyDescent="0.25">
      <c r="B49" s="245" t="s">
        <v>421</v>
      </c>
      <c r="D49" s="257">
        <v>0</v>
      </c>
      <c r="E49" s="257">
        <v>0</v>
      </c>
      <c r="F49" s="257">
        <v>0</v>
      </c>
      <c r="G49" s="257">
        <v>0</v>
      </c>
      <c r="H49" s="257">
        <v>0</v>
      </c>
      <c r="I49" s="257">
        <v>0</v>
      </c>
      <c r="J49" s="257">
        <v>0</v>
      </c>
      <c r="K49" s="257">
        <v>0</v>
      </c>
      <c r="L49" s="257">
        <v>0</v>
      </c>
      <c r="M49" s="257">
        <v>0</v>
      </c>
      <c r="N49" s="257">
        <v>0</v>
      </c>
      <c r="O49" s="257">
        <v>0</v>
      </c>
      <c r="P49" s="257">
        <v>0</v>
      </c>
      <c r="Q49" s="257">
        <v>0</v>
      </c>
      <c r="R49" s="257">
        <v>0</v>
      </c>
      <c r="S49" s="257">
        <v>0</v>
      </c>
      <c r="T49" s="257">
        <v>0</v>
      </c>
      <c r="U49" s="257">
        <v>0</v>
      </c>
      <c r="V49" s="257">
        <v>0</v>
      </c>
      <c r="W49" s="257">
        <v>0</v>
      </c>
      <c r="X49" s="257">
        <v>0</v>
      </c>
      <c r="Y49" s="257">
        <v>0</v>
      </c>
      <c r="Z49" s="257">
        <v>0</v>
      </c>
      <c r="AA49" s="257">
        <v>0</v>
      </c>
      <c r="AB49" s="257">
        <v>0</v>
      </c>
      <c r="AC49" s="257">
        <v>0</v>
      </c>
      <c r="AD49" s="257">
        <v>0</v>
      </c>
      <c r="AE49" s="257">
        <v>0</v>
      </c>
      <c r="AF49" s="257">
        <v>0</v>
      </c>
      <c r="AG49" s="257">
        <v>0</v>
      </c>
      <c r="AH49" s="257">
        <v>0</v>
      </c>
      <c r="AI49" s="257">
        <v>0</v>
      </c>
      <c r="AJ49" s="257">
        <v>0</v>
      </c>
      <c r="AK49" s="257">
        <v>0</v>
      </c>
      <c r="AL49" s="257">
        <v>0</v>
      </c>
      <c r="AM49" s="257">
        <v>0</v>
      </c>
      <c r="AN49" s="257">
        <v>0</v>
      </c>
      <c r="AO49" s="257">
        <v>0</v>
      </c>
      <c r="AP49" s="257">
        <v>0</v>
      </c>
      <c r="AQ49" s="257">
        <v>0</v>
      </c>
      <c r="AR49" s="257">
        <v>0</v>
      </c>
      <c r="AS49" s="257">
        <v>0</v>
      </c>
      <c r="AT49" s="257">
        <v>0</v>
      </c>
      <c r="AU49" s="257">
        <v>0</v>
      </c>
      <c r="AV49" s="257">
        <v>0</v>
      </c>
      <c r="AW49" s="257">
        <v>0</v>
      </c>
      <c r="AX49" s="257">
        <v>0</v>
      </c>
      <c r="AY49" s="257">
        <v>0</v>
      </c>
      <c r="AZ49" s="257">
        <v>0</v>
      </c>
      <c r="BA49" s="257">
        <v>0</v>
      </c>
      <c r="BB49" s="257">
        <v>0</v>
      </c>
      <c r="BC49" s="257">
        <v>0</v>
      </c>
      <c r="BD49" s="257">
        <v>3156</v>
      </c>
      <c r="BE49" s="257">
        <v>3859</v>
      </c>
      <c r="BF49" s="257">
        <v>3790</v>
      </c>
      <c r="BG49" s="257">
        <v>3839</v>
      </c>
      <c r="BH49" s="257">
        <v>3892</v>
      </c>
      <c r="BI49" s="257">
        <v>3965</v>
      </c>
      <c r="BJ49" s="257">
        <v>3982</v>
      </c>
      <c r="BK49" s="257">
        <v>3993</v>
      </c>
      <c r="BL49" s="257">
        <v>4079</v>
      </c>
      <c r="BM49" s="257">
        <v>4206</v>
      </c>
      <c r="BN49" s="257">
        <v>4236</v>
      </c>
      <c r="BO49" s="257">
        <v>4277</v>
      </c>
      <c r="BP49" s="257">
        <v>4316</v>
      </c>
      <c r="BQ49" s="257">
        <v>4414</v>
      </c>
      <c r="BR49" s="257">
        <v>4493</v>
      </c>
      <c r="BS49" s="257">
        <v>4360</v>
      </c>
      <c r="BT49" s="257">
        <v>4516</v>
      </c>
      <c r="BU49" s="257">
        <v>4551</v>
      </c>
      <c r="BV49" s="257">
        <v>4665</v>
      </c>
      <c r="BW49" s="257">
        <v>4779</v>
      </c>
      <c r="BX49" s="234">
        <v>0</v>
      </c>
      <c r="BY49" s="234">
        <v>0</v>
      </c>
      <c r="BZ49" s="234">
        <v>0</v>
      </c>
      <c r="CA49" s="234">
        <v>0</v>
      </c>
      <c r="CB49" s="234">
        <v>0</v>
      </c>
      <c r="CC49" s="234">
        <v>0</v>
      </c>
      <c r="CD49" s="234">
        <v>0</v>
      </c>
      <c r="CE49" s="234">
        <v>0</v>
      </c>
      <c r="CF49" s="234">
        <v>0</v>
      </c>
      <c r="CG49" s="234">
        <v>0</v>
      </c>
      <c r="CH49" s="258">
        <v>0</v>
      </c>
    </row>
    <row r="50" spans="1:87" x14ac:dyDescent="0.25">
      <c r="B50" s="245" t="s">
        <v>34</v>
      </c>
      <c r="D50" s="253">
        <v>0</v>
      </c>
      <c r="E50" s="253">
        <v>0</v>
      </c>
      <c r="F50" s="253">
        <v>0</v>
      </c>
      <c r="G50" s="253">
        <v>0</v>
      </c>
      <c r="H50" s="253">
        <v>0</v>
      </c>
      <c r="I50" s="253">
        <v>0</v>
      </c>
      <c r="J50" s="253">
        <v>0</v>
      </c>
      <c r="K50" s="253">
        <v>0</v>
      </c>
      <c r="L50" s="253">
        <v>0</v>
      </c>
      <c r="M50" s="253">
        <v>0</v>
      </c>
      <c r="N50" s="253">
        <v>0</v>
      </c>
      <c r="O50" s="253">
        <v>0</v>
      </c>
      <c r="P50" s="253">
        <v>0</v>
      </c>
      <c r="Q50" s="253">
        <v>0</v>
      </c>
      <c r="R50" s="253">
        <v>0</v>
      </c>
      <c r="S50" s="253">
        <v>0</v>
      </c>
      <c r="T50" s="253">
        <v>0</v>
      </c>
      <c r="U50" s="253">
        <v>0</v>
      </c>
      <c r="V50" s="253">
        <v>0</v>
      </c>
      <c r="W50" s="253">
        <v>0</v>
      </c>
      <c r="X50" s="253">
        <v>0</v>
      </c>
      <c r="Y50" s="253">
        <v>0</v>
      </c>
      <c r="Z50" s="253">
        <v>0</v>
      </c>
      <c r="AA50" s="253">
        <v>0</v>
      </c>
      <c r="AB50" s="253">
        <v>0</v>
      </c>
      <c r="AC50" s="253">
        <v>0</v>
      </c>
      <c r="AD50" s="253">
        <v>0</v>
      </c>
      <c r="AE50" s="253">
        <v>0</v>
      </c>
      <c r="AF50" s="253">
        <v>0</v>
      </c>
      <c r="AG50" s="253">
        <v>0</v>
      </c>
      <c r="AH50" s="253">
        <v>0</v>
      </c>
      <c r="AI50" s="253">
        <v>0</v>
      </c>
      <c r="AJ50" s="253">
        <v>0</v>
      </c>
      <c r="AK50" s="253">
        <v>0</v>
      </c>
      <c r="AL50" s="253">
        <v>0</v>
      </c>
      <c r="AM50" s="253">
        <v>0</v>
      </c>
      <c r="AN50" s="253">
        <v>0</v>
      </c>
      <c r="AO50" s="253">
        <v>0</v>
      </c>
      <c r="AP50" s="253">
        <v>0</v>
      </c>
      <c r="AQ50" s="253">
        <v>0</v>
      </c>
      <c r="AR50" s="253">
        <v>0</v>
      </c>
      <c r="AS50" s="253">
        <v>0</v>
      </c>
      <c r="AT50" s="253">
        <v>0</v>
      </c>
      <c r="AU50" s="253">
        <v>0</v>
      </c>
      <c r="AV50" s="253">
        <v>0</v>
      </c>
      <c r="AW50" s="253">
        <v>0</v>
      </c>
      <c r="AX50" s="253">
        <v>0</v>
      </c>
      <c r="AY50" s="253">
        <v>0</v>
      </c>
      <c r="AZ50" s="253">
        <v>0</v>
      </c>
      <c r="BA50" s="253">
        <v>0</v>
      </c>
      <c r="BB50" s="253">
        <v>0</v>
      </c>
      <c r="BC50" s="253">
        <v>0</v>
      </c>
      <c r="BD50" s="253">
        <v>0</v>
      </c>
      <c r="BE50" s="253">
        <v>0</v>
      </c>
      <c r="BF50" s="253">
        <v>0</v>
      </c>
      <c r="BG50" s="253">
        <v>1979</v>
      </c>
      <c r="BH50" s="253">
        <v>2594</v>
      </c>
      <c r="BI50" s="253">
        <v>2700</v>
      </c>
      <c r="BJ50" s="253">
        <v>2729</v>
      </c>
      <c r="BK50" s="253">
        <v>2732</v>
      </c>
      <c r="BL50" s="253">
        <v>2724</v>
      </c>
      <c r="BM50" s="253">
        <v>2736</v>
      </c>
      <c r="BN50" s="253">
        <v>2718</v>
      </c>
      <c r="BO50" s="253">
        <v>2649</v>
      </c>
      <c r="BP50" s="253">
        <v>2505</v>
      </c>
      <c r="BQ50" s="253">
        <v>2380</v>
      </c>
      <c r="BR50" s="253">
        <v>2228</v>
      </c>
      <c r="BS50" s="253">
        <v>2098</v>
      </c>
      <c r="BT50" s="253">
        <v>1903</v>
      </c>
      <c r="BU50" s="253">
        <v>1792</v>
      </c>
      <c r="BV50" s="253">
        <v>1654</v>
      </c>
      <c r="BW50" s="253">
        <v>1563</v>
      </c>
      <c r="BX50" s="253">
        <v>1480</v>
      </c>
      <c r="BY50" s="253">
        <v>1410</v>
      </c>
      <c r="BZ50" s="253">
        <v>1374</v>
      </c>
      <c r="CA50" s="253">
        <v>1370</v>
      </c>
      <c r="CB50" s="253">
        <v>1376</v>
      </c>
      <c r="CC50" s="253">
        <v>1382</v>
      </c>
      <c r="CD50" s="253">
        <v>1312</v>
      </c>
      <c r="CE50" s="253">
        <v>1253</v>
      </c>
      <c r="CF50" s="253">
        <v>1188</v>
      </c>
      <c r="CG50" s="253">
        <v>1142</v>
      </c>
      <c r="CH50" s="254">
        <v>1133</v>
      </c>
    </row>
    <row r="51" spans="1:87" ht="25.5" customHeight="1" x14ac:dyDescent="0.25">
      <c r="B51" s="10" t="s">
        <v>422</v>
      </c>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v>13</v>
      </c>
      <c r="BR51" s="253">
        <v>200</v>
      </c>
      <c r="BS51" s="253">
        <v>594</v>
      </c>
      <c r="BT51" s="253">
        <v>1056</v>
      </c>
      <c r="BU51" s="253">
        <v>1558</v>
      </c>
      <c r="BV51" s="253">
        <v>1919</v>
      </c>
      <c r="BW51" s="253">
        <v>2213</v>
      </c>
      <c r="BX51" s="253">
        <v>2360</v>
      </c>
      <c r="BY51" s="253">
        <v>2558</v>
      </c>
      <c r="BZ51" s="253">
        <v>2867</v>
      </c>
      <c r="CA51" s="253">
        <v>3198</v>
      </c>
      <c r="CB51" s="253">
        <v>3570</v>
      </c>
      <c r="CC51" s="253">
        <v>3878</v>
      </c>
      <c r="CD51" s="253">
        <v>4193</v>
      </c>
      <c r="CE51" s="253">
        <v>4452</v>
      </c>
      <c r="CF51" s="253">
        <v>4778</v>
      </c>
      <c r="CG51" s="253">
        <v>5122</v>
      </c>
      <c r="CH51" s="254">
        <v>5408</v>
      </c>
      <c r="CI51" s="259"/>
    </row>
    <row r="52" spans="1:87" x14ac:dyDescent="0.25">
      <c r="B52" s="256" t="s">
        <v>470</v>
      </c>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v>13</v>
      </c>
      <c r="BR52" s="253">
        <v>198</v>
      </c>
      <c r="BS52" s="253">
        <v>588</v>
      </c>
      <c r="BT52" s="253">
        <v>1045</v>
      </c>
      <c r="BU52" s="253">
        <v>1541</v>
      </c>
      <c r="BV52" s="253">
        <v>1898</v>
      </c>
      <c r="BW52" s="253">
        <v>2190</v>
      </c>
      <c r="BX52" s="253">
        <v>2334</v>
      </c>
      <c r="BY52" s="253">
        <v>2530</v>
      </c>
      <c r="BZ52" s="253">
        <v>2835</v>
      </c>
      <c r="CA52" s="253">
        <v>3163</v>
      </c>
      <c r="CB52" s="253">
        <v>3531</v>
      </c>
      <c r="CC52" s="253">
        <v>3836</v>
      </c>
      <c r="CD52" s="253">
        <v>4147</v>
      </c>
      <c r="CE52" s="253">
        <v>4404</v>
      </c>
      <c r="CF52" s="253">
        <v>4726</v>
      </c>
      <c r="CG52" s="253">
        <v>5066</v>
      </c>
      <c r="CH52" s="254">
        <v>5349</v>
      </c>
    </row>
    <row r="53" spans="1:87" x14ac:dyDescent="0.25">
      <c r="B53" s="256" t="s">
        <v>471</v>
      </c>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v>0</v>
      </c>
      <c r="BR53" s="253">
        <v>2</v>
      </c>
      <c r="BS53" s="253">
        <v>6</v>
      </c>
      <c r="BT53" s="253">
        <v>12</v>
      </c>
      <c r="BU53" s="253">
        <v>17</v>
      </c>
      <c r="BV53" s="253">
        <v>21</v>
      </c>
      <c r="BW53" s="253">
        <v>23</v>
      </c>
      <c r="BX53" s="253">
        <v>26</v>
      </c>
      <c r="BY53" s="253">
        <v>28</v>
      </c>
      <c r="BZ53" s="253">
        <v>31</v>
      </c>
      <c r="CA53" s="253">
        <v>35</v>
      </c>
      <c r="CB53" s="253">
        <v>39</v>
      </c>
      <c r="CC53" s="253">
        <v>42</v>
      </c>
      <c r="CD53" s="253">
        <v>46</v>
      </c>
      <c r="CE53" s="253">
        <v>49</v>
      </c>
      <c r="CF53" s="253">
        <v>52</v>
      </c>
      <c r="CG53" s="253">
        <v>56</v>
      </c>
      <c r="CH53" s="254">
        <v>59</v>
      </c>
    </row>
    <row r="54" spans="1:87" x14ac:dyDescent="0.25">
      <c r="B54" s="245" t="s">
        <v>426</v>
      </c>
      <c r="D54" s="257">
        <v>0</v>
      </c>
      <c r="E54" s="257">
        <v>0</v>
      </c>
      <c r="F54" s="257">
        <v>0</v>
      </c>
      <c r="G54" s="257">
        <v>0</v>
      </c>
      <c r="H54" s="257">
        <v>0</v>
      </c>
      <c r="I54" s="257">
        <v>0</v>
      </c>
      <c r="J54" s="257">
        <v>0</v>
      </c>
      <c r="K54" s="257">
        <v>0</v>
      </c>
      <c r="L54" s="257">
        <v>0</v>
      </c>
      <c r="M54" s="257">
        <v>0</v>
      </c>
      <c r="N54" s="257">
        <v>0</v>
      </c>
      <c r="O54" s="257">
        <v>0</v>
      </c>
      <c r="P54" s="257">
        <v>0</v>
      </c>
      <c r="Q54" s="257">
        <v>0</v>
      </c>
      <c r="R54" s="257">
        <v>0</v>
      </c>
      <c r="S54" s="257">
        <v>0</v>
      </c>
      <c r="T54" s="257">
        <v>0</v>
      </c>
      <c r="U54" s="257">
        <v>0</v>
      </c>
      <c r="V54" s="257">
        <v>0</v>
      </c>
      <c r="W54" s="257">
        <v>0</v>
      </c>
      <c r="X54" s="257">
        <v>0</v>
      </c>
      <c r="Y54" s="257">
        <v>0</v>
      </c>
      <c r="Z54" s="257">
        <v>0</v>
      </c>
      <c r="AA54" s="257">
        <v>0</v>
      </c>
      <c r="AB54" s="257">
        <v>0</v>
      </c>
      <c r="AC54" s="257">
        <v>0</v>
      </c>
      <c r="AD54" s="257">
        <v>0</v>
      </c>
      <c r="AE54" s="257">
        <v>0</v>
      </c>
      <c r="AF54" s="257">
        <v>103</v>
      </c>
      <c r="AG54" s="257">
        <v>107</v>
      </c>
      <c r="AH54" s="257">
        <v>116</v>
      </c>
      <c r="AI54" s="257">
        <v>153</v>
      </c>
      <c r="AJ54" s="257">
        <v>178</v>
      </c>
      <c r="AK54" s="257">
        <v>186</v>
      </c>
      <c r="AL54" s="257">
        <v>196</v>
      </c>
      <c r="AM54" s="257">
        <v>209</v>
      </c>
      <c r="AN54" s="257">
        <v>236</v>
      </c>
      <c r="AO54" s="257">
        <v>254</v>
      </c>
      <c r="AP54" s="257">
        <v>257</v>
      </c>
      <c r="AQ54" s="257">
        <v>258</v>
      </c>
      <c r="AR54" s="257">
        <v>267</v>
      </c>
      <c r="AS54" s="257">
        <v>277</v>
      </c>
      <c r="AT54" s="257">
        <v>286</v>
      </c>
      <c r="AU54" s="257">
        <v>296</v>
      </c>
      <c r="AV54" s="257">
        <v>307</v>
      </c>
      <c r="AW54" s="257">
        <v>321</v>
      </c>
      <c r="AX54" s="257">
        <v>337</v>
      </c>
      <c r="AY54" s="257">
        <v>358</v>
      </c>
      <c r="AZ54" s="257">
        <v>364</v>
      </c>
      <c r="BA54" s="257">
        <v>376</v>
      </c>
      <c r="BB54" s="257">
        <v>378</v>
      </c>
      <c r="BC54" s="257">
        <v>377</v>
      </c>
      <c r="BD54" s="257">
        <v>376</v>
      </c>
      <c r="BE54" s="257">
        <v>367</v>
      </c>
      <c r="BF54" s="257">
        <v>331</v>
      </c>
      <c r="BG54" s="257">
        <v>315</v>
      </c>
      <c r="BH54" s="257">
        <v>301</v>
      </c>
      <c r="BI54" s="257">
        <v>288</v>
      </c>
      <c r="BJ54" s="257">
        <v>275</v>
      </c>
      <c r="BK54" s="257">
        <v>263</v>
      </c>
      <c r="BL54" s="257">
        <v>251</v>
      </c>
      <c r="BM54" s="257">
        <v>240</v>
      </c>
      <c r="BN54" s="257">
        <v>230</v>
      </c>
      <c r="BO54" s="257">
        <v>220</v>
      </c>
      <c r="BP54" s="257">
        <v>211</v>
      </c>
      <c r="BQ54" s="257">
        <v>198</v>
      </c>
      <c r="BR54" s="257">
        <v>163</v>
      </c>
      <c r="BS54" s="257">
        <v>113</v>
      </c>
      <c r="BT54" s="257">
        <v>58</v>
      </c>
      <c r="BU54" s="257">
        <v>33</v>
      </c>
      <c r="BV54" s="257">
        <v>27</v>
      </c>
      <c r="BW54" s="257">
        <v>18</v>
      </c>
      <c r="BX54" s="234">
        <v>15</v>
      </c>
      <c r="BY54" s="234">
        <v>13</v>
      </c>
      <c r="BZ54" s="234">
        <v>12</v>
      </c>
      <c r="CA54" s="234">
        <v>10</v>
      </c>
      <c r="CB54" s="234">
        <v>9</v>
      </c>
      <c r="CC54" s="234">
        <v>8</v>
      </c>
      <c r="CD54" s="234">
        <v>7</v>
      </c>
      <c r="CE54" s="234">
        <v>6</v>
      </c>
      <c r="CF54" s="234">
        <v>4</v>
      </c>
      <c r="CG54" s="234">
        <v>3</v>
      </c>
      <c r="CH54" s="258">
        <v>2</v>
      </c>
    </row>
    <row r="55" spans="1:87" x14ac:dyDescent="0.25">
      <c r="B55" s="245" t="s">
        <v>479</v>
      </c>
      <c r="D55" s="253">
        <v>0</v>
      </c>
      <c r="E55" s="253">
        <v>0</v>
      </c>
      <c r="F55" s="253">
        <v>0</v>
      </c>
      <c r="G55" s="253">
        <v>0</v>
      </c>
      <c r="H55" s="253">
        <v>0</v>
      </c>
      <c r="I55" s="253">
        <v>0</v>
      </c>
      <c r="J55" s="253">
        <v>0</v>
      </c>
      <c r="K55" s="253">
        <v>4621</v>
      </c>
      <c r="L55" s="253">
        <v>4729</v>
      </c>
      <c r="M55" s="253">
        <v>4832</v>
      </c>
      <c r="N55" s="253">
        <v>5412</v>
      </c>
      <c r="O55" s="253">
        <v>5541</v>
      </c>
      <c r="P55" s="253">
        <v>5661</v>
      </c>
      <c r="Q55" s="253">
        <v>5778</v>
      </c>
      <c r="R55" s="253">
        <v>5919</v>
      </c>
      <c r="S55" s="253">
        <v>5965</v>
      </c>
      <c r="T55" s="253">
        <v>6142</v>
      </c>
      <c r="U55" s="253">
        <v>6340</v>
      </c>
      <c r="V55" s="253">
        <v>6523</v>
      </c>
      <c r="W55" s="253">
        <v>6751</v>
      </c>
      <c r="X55" s="253">
        <v>6955</v>
      </c>
      <c r="Y55" s="253">
        <v>7151</v>
      </c>
      <c r="Z55" s="253">
        <v>7344</v>
      </c>
      <c r="AA55" s="253">
        <v>7495</v>
      </c>
      <c r="AB55" s="253">
        <v>7648</v>
      </c>
      <c r="AC55" s="253">
        <v>7803</v>
      </c>
      <c r="AD55" s="253">
        <v>7951</v>
      </c>
      <c r="AE55" s="253">
        <v>8128</v>
      </c>
      <c r="AF55" s="253">
        <v>8315</v>
      </c>
      <c r="AG55" s="253">
        <v>8436</v>
      </c>
      <c r="AH55" s="253">
        <v>8579</v>
      </c>
      <c r="AI55" s="253">
        <v>8727</v>
      </c>
      <c r="AJ55" s="253">
        <v>8895</v>
      </c>
      <c r="AK55" s="253">
        <v>9074</v>
      </c>
      <c r="AL55" s="253">
        <v>9164</v>
      </c>
      <c r="AM55" s="253">
        <v>9261</v>
      </c>
      <c r="AN55" s="253">
        <v>9298</v>
      </c>
      <c r="AO55" s="253">
        <v>9495</v>
      </c>
      <c r="AP55" s="253">
        <v>9627</v>
      </c>
      <c r="AQ55" s="253">
        <v>9700</v>
      </c>
      <c r="AR55" s="253">
        <v>9755</v>
      </c>
      <c r="AS55" s="253">
        <v>9755</v>
      </c>
      <c r="AT55" s="253">
        <v>9930</v>
      </c>
      <c r="AU55" s="253">
        <v>9990</v>
      </c>
      <c r="AV55" s="253">
        <v>10056</v>
      </c>
      <c r="AW55" s="253">
        <v>10061</v>
      </c>
      <c r="AX55" s="253">
        <v>10097</v>
      </c>
      <c r="AY55" s="253">
        <v>10384</v>
      </c>
      <c r="AZ55" s="253">
        <v>10536</v>
      </c>
      <c r="BA55" s="253">
        <v>10680</v>
      </c>
      <c r="BB55" s="253">
        <v>10782</v>
      </c>
      <c r="BC55" s="253">
        <v>10936</v>
      </c>
      <c r="BD55" s="253">
        <v>11004</v>
      </c>
      <c r="BE55" s="253">
        <v>11095</v>
      </c>
      <c r="BF55" s="253">
        <v>11195</v>
      </c>
      <c r="BG55" s="253">
        <v>11320</v>
      </c>
      <c r="BH55" s="253">
        <v>11477</v>
      </c>
      <c r="BI55" s="253">
        <v>11585</v>
      </c>
      <c r="BJ55" s="253">
        <v>11715</v>
      </c>
      <c r="BK55" s="253">
        <v>11938</v>
      </c>
      <c r="BL55" s="253">
        <v>12160</v>
      </c>
      <c r="BM55" s="253">
        <v>12410</v>
      </c>
      <c r="BN55" s="253">
        <v>12566</v>
      </c>
      <c r="BO55" s="253">
        <v>12667</v>
      </c>
      <c r="BP55" s="253">
        <v>12810</v>
      </c>
      <c r="BQ55" s="253">
        <v>12888</v>
      </c>
      <c r="BR55" s="253">
        <v>12958</v>
      </c>
      <c r="BS55" s="253">
        <v>12957</v>
      </c>
      <c r="BT55" s="253">
        <v>12930</v>
      </c>
      <c r="BU55" s="253">
        <v>12838</v>
      </c>
      <c r="BV55" s="253">
        <v>12724</v>
      </c>
      <c r="BW55" s="253">
        <v>12556</v>
      </c>
      <c r="BX55" s="253">
        <v>12379</v>
      </c>
      <c r="BY55" s="253">
        <v>12457</v>
      </c>
      <c r="BZ55" s="253">
        <v>12597</v>
      </c>
      <c r="CA55" s="253">
        <v>12776</v>
      </c>
      <c r="CB55" s="253">
        <v>12987</v>
      </c>
      <c r="CC55" s="253">
        <v>13204</v>
      </c>
      <c r="CD55" s="253">
        <v>13220</v>
      </c>
      <c r="CE55" s="253">
        <v>13083</v>
      </c>
      <c r="CF55" s="253">
        <v>13167</v>
      </c>
      <c r="CG55" s="253">
        <v>13431</v>
      </c>
      <c r="CH55" s="254">
        <v>13697</v>
      </c>
    </row>
    <row r="56" spans="1:87" ht="27" customHeight="1" x14ac:dyDescent="0.25">
      <c r="B56" s="245" t="s">
        <v>179</v>
      </c>
      <c r="D56" s="257">
        <v>0</v>
      </c>
      <c r="E56" s="257">
        <v>0</v>
      </c>
      <c r="F56" s="257">
        <v>0</v>
      </c>
      <c r="G56" s="257">
        <v>0</v>
      </c>
      <c r="H56" s="257">
        <v>0</v>
      </c>
      <c r="I56" s="257">
        <v>0</v>
      </c>
      <c r="J56" s="257">
        <v>0</v>
      </c>
      <c r="K56" s="257">
        <v>0</v>
      </c>
      <c r="L56" s="257">
        <v>0</v>
      </c>
      <c r="M56" s="257">
        <v>0</v>
      </c>
      <c r="N56" s="257">
        <v>0</v>
      </c>
      <c r="O56" s="257">
        <v>0</v>
      </c>
      <c r="P56" s="257">
        <v>0</v>
      </c>
      <c r="Q56" s="257">
        <v>0</v>
      </c>
      <c r="R56" s="257">
        <v>0</v>
      </c>
      <c r="S56" s="257">
        <v>0</v>
      </c>
      <c r="T56" s="257">
        <v>0</v>
      </c>
      <c r="U56" s="257">
        <v>0</v>
      </c>
      <c r="V56" s="257">
        <v>0</v>
      </c>
      <c r="W56" s="257">
        <v>0</v>
      </c>
      <c r="X56" s="257">
        <v>0</v>
      </c>
      <c r="Y56" s="257">
        <v>0</v>
      </c>
      <c r="Z56" s="257">
        <v>0</v>
      </c>
      <c r="AA56" s="257">
        <v>0</v>
      </c>
      <c r="AB56" s="257">
        <v>0</v>
      </c>
      <c r="AC56" s="257">
        <v>0</v>
      </c>
      <c r="AD56" s="257">
        <v>0</v>
      </c>
      <c r="AE56" s="257">
        <v>0</v>
      </c>
      <c r="AF56" s="257">
        <v>0</v>
      </c>
      <c r="AG56" s="257">
        <v>0</v>
      </c>
      <c r="AH56" s="257">
        <v>0</v>
      </c>
      <c r="AI56" s="257">
        <v>0</v>
      </c>
      <c r="AJ56" s="257">
        <v>0</v>
      </c>
      <c r="AK56" s="257">
        <v>0</v>
      </c>
      <c r="AL56" s="257">
        <v>0</v>
      </c>
      <c r="AM56" s="257">
        <v>0</v>
      </c>
      <c r="AN56" s="257">
        <v>0</v>
      </c>
      <c r="AO56" s="257">
        <v>0</v>
      </c>
      <c r="AP56" s="257">
        <v>0</v>
      </c>
      <c r="AQ56" s="257">
        <v>0</v>
      </c>
      <c r="AR56" s="257">
        <v>0</v>
      </c>
      <c r="AS56" s="257">
        <v>0</v>
      </c>
      <c r="AT56" s="257">
        <v>0</v>
      </c>
      <c r="AU56" s="257">
        <v>0</v>
      </c>
      <c r="AV56" s="257">
        <v>0</v>
      </c>
      <c r="AW56" s="257">
        <v>0</v>
      </c>
      <c r="AX56" s="257">
        <v>0</v>
      </c>
      <c r="AY56" s="257">
        <v>0</v>
      </c>
      <c r="AZ56" s="257">
        <v>0</v>
      </c>
      <c r="BA56" s="257">
        <v>0</v>
      </c>
      <c r="BB56" s="257">
        <v>0</v>
      </c>
      <c r="BC56" s="257">
        <v>0</v>
      </c>
      <c r="BD56" s="257">
        <v>80</v>
      </c>
      <c r="BE56" s="257">
        <v>82</v>
      </c>
      <c r="BF56" s="257">
        <v>86</v>
      </c>
      <c r="BG56" s="257">
        <v>104</v>
      </c>
      <c r="BH56" s="257">
        <v>137</v>
      </c>
      <c r="BI56" s="257">
        <v>154</v>
      </c>
      <c r="BJ56" s="257">
        <v>154</v>
      </c>
      <c r="BK56" s="257">
        <v>193</v>
      </c>
      <c r="BL56" s="257">
        <v>245</v>
      </c>
      <c r="BM56" s="257">
        <v>250</v>
      </c>
      <c r="BN56" s="257">
        <v>269</v>
      </c>
      <c r="BO56" s="257">
        <v>266</v>
      </c>
      <c r="BP56" s="257">
        <v>275</v>
      </c>
      <c r="BQ56" s="257">
        <v>271</v>
      </c>
      <c r="BR56" s="257">
        <v>264</v>
      </c>
      <c r="BS56" s="257">
        <v>264</v>
      </c>
      <c r="BT56" s="257">
        <v>270</v>
      </c>
      <c r="BU56" s="257">
        <v>271</v>
      </c>
      <c r="BV56" s="257">
        <v>270</v>
      </c>
      <c r="BW56" s="257">
        <v>263</v>
      </c>
      <c r="BX56" s="234">
        <v>251</v>
      </c>
      <c r="BY56" s="234">
        <v>256</v>
      </c>
      <c r="BZ56" s="234">
        <v>251</v>
      </c>
      <c r="CA56" s="234">
        <v>255</v>
      </c>
      <c r="CB56" s="234">
        <v>261</v>
      </c>
      <c r="CC56" s="234">
        <v>264</v>
      </c>
      <c r="CD56" s="234">
        <v>265</v>
      </c>
      <c r="CE56" s="234">
        <v>266</v>
      </c>
      <c r="CF56" s="234">
        <v>268</v>
      </c>
      <c r="CG56" s="234">
        <v>270</v>
      </c>
      <c r="CH56" s="258">
        <v>271</v>
      </c>
    </row>
    <row r="57" spans="1:87" x14ac:dyDescent="0.25">
      <c r="B57" s="245" t="s">
        <v>434</v>
      </c>
      <c r="D57" s="253">
        <v>0</v>
      </c>
      <c r="E57" s="253">
        <v>0</v>
      </c>
      <c r="F57" s="253">
        <v>0</v>
      </c>
      <c r="G57" s="253">
        <v>0</v>
      </c>
      <c r="H57" s="253">
        <v>0</v>
      </c>
      <c r="I57" s="253">
        <v>0</v>
      </c>
      <c r="J57" s="253">
        <v>0</v>
      </c>
      <c r="K57" s="253">
        <v>0</v>
      </c>
      <c r="L57" s="253">
        <v>0</v>
      </c>
      <c r="M57" s="253">
        <v>0</v>
      </c>
      <c r="N57" s="253">
        <v>0</v>
      </c>
      <c r="O57" s="253">
        <v>0</v>
      </c>
      <c r="P57" s="253">
        <v>0</v>
      </c>
      <c r="Q57" s="253">
        <v>0</v>
      </c>
      <c r="R57" s="253">
        <v>0</v>
      </c>
      <c r="S57" s="253">
        <v>0</v>
      </c>
      <c r="T57" s="253">
        <v>0</v>
      </c>
      <c r="U57" s="253">
        <v>0</v>
      </c>
      <c r="V57" s="253">
        <v>0</v>
      </c>
      <c r="W57" s="253">
        <v>0</v>
      </c>
      <c r="X57" s="253">
        <v>0</v>
      </c>
      <c r="Y57" s="253">
        <v>0</v>
      </c>
      <c r="Z57" s="253">
        <v>0</v>
      </c>
      <c r="AA57" s="253">
        <v>0</v>
      </c>
      <c r="AB57" s="253">
        <v>0</v>
      </c>
      <c r="AC57" s="253">
        <v>0</v>
      </c>
      <c r="AD57" s="253">
        <v>0</v>
      </c>
      <c r="AE57" s="253">
        <v>0</v>
      </c>
      <c r="AF57" s="253">
        <v>572</v>
      </c>
      <c r="AG57" s="253">
        <v>552</v>
      </c>
      <c r="AH57" s="253">
        <v>503</v>
      </c>
      <c r="AI57" s="253">
        <v>461</v>
      </c>
      <c r="AJ57" s="253">
        <v>823</v>
      </c>
      <c r="AK57" s="253">
        <v>901</v>
      </c>
      <c r="AL57" s="253">
        <v>978</v>
      </c>
      <c r="AM57" s="253">
        <v>925</v>
      </c>
      <c r="AN57" s="253">
        <v>913</v>
      </c>
      <c r="AO57" s="253">
        <v>886</v>
      </c>
      <c r="AP57" s="253">
        <v>924</v>
      </c>
      <c r="AQ57" s="253">
        <v>716</v>
      </c>
      <c r="AR57" s="253">
        <v>546</v>
      </c>
      <c r="AS57" s="253">
        <v>319</v>
      </c>
      <c r="AT57" s="253">
        <v>328</v>
      </c>
      <c r="AU57" s="253">
        <v>603</v>
      </c>
      <c r="AV57" s="253">
        <v>660</v>
      </c>
      <c r="AW57" s="253">
        <v>609</v>
      </c>
      <c r="AX57" s="253">
        <v>487</v>
      </c>
      <c r="AY57" s="253">
        <v>395</v>
      </c>
      <c r="AZ57" s="253">
        <v>0</v>
      </c>
      <c r="BA57" s="253">
        <v>0</v>
      </c>
      <c r="BB57" s="253">
        <v>0</v>
      </c>
      <c r="BC57" s="253">
        <v>0</v>
      </c>
      <c r="BD57" s="253">
        <v>0</v>
      </c>
      <c r="BE57" s="253">
        <v>0</v>
      </c>
      <c r="BF57" s="253">
        <v>0</v>
      </c>
      <c r="BG57" s="253">
        <v>0</v>
      </c>
      <c r="BH57" s="253">
        <v>0</v>
      </c>
      <c r="BI57" s="253">
        <v>0</v>
      </c>
      <c r="BJ57" s="253">
        <v>0</v>
      </c>
      <c r="BK57" s="253">
        <v>0</v>
      </c>
      <c r="BL57" s="253">
        <v>0</v>
      </c>
      <c r="BM57" s="253">
        <v>0</v>
      </c>
      <c r="BN57" s="253">
        <v>0</v>
      </c>
      <c r="BO57" s="253">
        <v>0</v>
      </c>
      <c r="BP57" s="253">
        <v>0</v>
      </c>
      <c r="BQ57" s="253">
        <v>0</v>
      </c>
      <c r="BR57" s="253">
        <v>0</v>
      </c>
      <c r="BS57" s="253">
        <v>0</v>
      </c>
      <c r="BT57" s="253">
        <v>0</v>
      </c>
      <c r="BU57" s="253">
        <v>0</v>
      </c>
      <c r="BV57" s="253">
        <v>0</v>
      </c>
      <c r="BW57" s="253">
        <v>0</v>
      </c>
      <c r="BX57" s="253">
        <v>0</v>
      </c>
      <c r="BY57" s="253">
        <v>0</v>
      </c>
      <c r="BZ57" s="253">
        <v>0</v>
      </c>
      <c r="CA57" s="253">
        <v>0</v>
      </c>
      <c r="CB57" s="253">
        <v>0</v>
      </c>
      <c r="CC57" s="253">
        <v>0</v>
      </c>
      <c r="CD57" s="253">
        <v>0</v>
      </c>
      <c r="CE57" s="253">
        <v>0</v>
      </c>
      <c r="CF57" s="253">
        <v>0</v>
      </c>
      <c r="CG57" s="253">
        <v>0</v>
      </c>
      <c r="CH57" s="254">
        <v>0</v>
      </c>
    </row>
    <row r="58" spans="1:87" s="10" customFormat="1" x14ac:dyDescent="0.25">
      <c r="B58" s="10" t="s">
        <v>435</v>
      </c>
      <c r="BQ58" s="260">
        <v>2</v>
      </c>
      <c r="BR58" s="260">
        <v>13</v>
      </c>
      <c r="BS58" s="260">
        <v>130</v>
      </c>
      <c r="BT58" s="260">
        <v>373</v>
      </c>
      <c r="BU58" s="260">
        <v>627</v>
      </c>
      <c r="BV58" s="260">
        <v>1282</v>
      </c>
      <c r="BW58" s="260">
        <v>2130</v>
      </c>
      <c r="BX58" s="260">
        <v>3873</v>
      </c>
      <c r="BY58" s="260">
        <v>4049</v>
      </c>
      <c r="BZ58" s="260">
        <v>4229</v>
      </c>
      <c r="CA58" s="260">
        <v>4706</v>
      </c>
      <c r="CB58" s="260">
        <v>5473</v>
      </c>
      <c r="CC58" s="260">
        <v>6404</v>
      </c>
      <c r="CD58" s="260">
        <v>6807</v>
      </c>
      <c r="CE58" s="260">
        <v>6788</v>
      </c>
      <c r="CF58" s="260">
        <v>6764</v>
      </c>
      <c r="CG58" s="260">
        <v>6787</v>
      </c>
      <c r="CH58" s="261">
        <v>6853</v>
      </c>
    </row>
    <row r="59" spans="1:87" s="200" customFormat="1" x14ac:dyDescent="0.25">
      <c r="B59" s="200" t="s">
        <v>436</v>
      </c>
      <c r="BQ59" s="10">
        <v>0</v>
      </c>
      <c r="BR59" s="10">
        <v>0</v>
      </c>
      <c r="BS59" s="10">
        <v>42</v>
      </c>
      <c r="BT59" s="10">
        <v>142</v>
      </c>
      <c r="BU59" s="10">
        <v>288</v>
      </c>
      <c r="BV59" s="10">
        <v>706</v>
      </c>
      <c r="BW59" s="260">
        <v>1282</v>
      </c>
      <c r="BX59" s="260">
        <v>2150</v>
      </c>
      <c r="BY59" s="260">
        <v>2653</v>
      </c>
      <c r="BZ59" s="260">
        <v>3104</v>
      </c>
      <c r="CA59" s="260">
        <v>3542</v>
      </c>
      <c r="CB59" s="260">
        <v>4208</v>
      </c>
      <c r="CC59" s="260">
        <v>5081</v>
      </c>
      <c r="CD59" s="260">
        <v>5289</v>
      </c>
      <c r="CE59" s="260">
        <v>5411</v>
      </c>
      <c r="CF59" s="260">
        <v>5541</v>
      </c>
      <c r="CG59" s="260">
        <v>5621</v>
      </c>
      <c r="CH59" s="261">
        <v>5681</v>
      </c>
    </row>
    <row r="60" spans="1:87" s="200" customFormat="1" x14ac:dyDescent="0.25">
      <c r="B60" s="200" t="s">
        <v>437</v>
      </c>
      <c r="BQ60" s="10">
        <v>2</v>
      </c>
      <c r="BR60" s="10">
        <v>13</v>
      </c>
      <c r="BS60" s="10">
        <v>88</v>
      </c>
      <c r="BT60" s="10">
        <v>230</v>
      </c>
      <c r="BU60" s="10">
        <v>339</v>
      </c>
      <c r="BV60" s="10">
        <v>576</v>
      </c>
      <c r="BW60" s="260">
        <v>849</v>
      </c>
      <c r="BX60" s="260">
        <v>1723</v>
      </c>
      <c r="BY60" s="260">
        <v>1396</v>
      </c>
      <c r="BZ60" s="260">
        <v>1124</v>
      </c>
      <c r="CA60" s="260">
        <v>1164</v>
      </c>
      <c r="CB60" s="260">
        <v>1265</v>
      </c>
      <c r="CC60" s="260">
        <v>1323</v>
      </c>
      <c r="CD60" s="260">
        <v>1518</v>
      </c>
      <c r="CE60" s="260">
        <v>1378</v>
      </c>
      <c r="CF60" s="260">
        <v>1222</v>
      </c>
      <c r="CG60" s="260">
        <v>1166</v>
      </c>
      <c r="CH60" s="261">
        <v>1173</v>
      </c>
    </row>
    <row r="61" spans="1:87" x14ac:dyDescent="0.25">
      <c r="B61" s="245" t="s">
        <v>438</v>
      </c>
      <c r="D61" s="257">
        <v>0</v>
      </c>
      <c r="E61" s="257">
        <v>0</v>
      </c>
      <c r="F61" s="257">
        <v>0</v>
      </c>
      <c r="G61" s="257">
        <v>0</v>
      </c>
      <c r="H61" s="257">
        <v>0</v>
      </c>
      <c r="I61" s="257">
        <v>0</v>
      </c>
      <c r="J61" s="257">
        <v>0</v>
      </c>
      <c r="K61" s="257">
        <v>0</v>
      </c>
      <c r="L61" s="257">
        <v>0</v>
      </c>
      <c r="M61" s="257">
        <v>0</v>
      </c>
      <c r="N61" s="257">
        <v>0</v>
      </c>
      <c r="O61" s="257">
        <v>0</v>
      </c>
      <c r="P61" s="257">
        <v>0</v>
      </c>
      <c r="Q61" s="257">
        <v>0</v>
      </c>
      <c r="R61" s="257">
        <v>0</v>
      </c>
      <c r="S61" s="257">
        <v>0</v>
      </c>
      <c r="T61" s="257">
        <v>0</v>
      </c>
      <c r="U61" s="257">
        <v>0</v>
      </c>
      <c r="V61" s="257">
        <v>0</v>
      </c>
      <c r="W61" s="257">
        <v>0</v>
      </c>
      <c r="X61" s="257">
        <v>0</v>
      </c>
      <c r="Y61" s="257">
        <v>0</v>
      </c>
      <c r="Z61" s="257">
        <v>0</v>
      </c>
      <c r="AA61" s="257">
        <v>0</v>
      </c>
      <c r="AB61" s="257">
        <v>0</v>
      </c>
      <c r="AC61" s="257">
        <v>0</v>
      </c>
      <c r="AD61" s="257">
        <v>0</v>
      </c>
      <c r="AE61" s="257">
        <v>0</v>
      </c>
      <c r="AF61" s="257">
        <v>0</v>
      </c>
      <c r="AG61" s="257">
        <v>0</v>
      </c>
      <c r="AH61" s="257">
        <v>0</v>
      </c>
      <c r="AI61" s="257">
        <v>0</v>
      </c>
      <c r="AJ61" s="257">
        <v>0</v>
      </c>
      <c r="AK61" s="257">
        <v>0</v>
      </c>
      <c r="AL61" s="257">
        <v>0</v>
      </c>
      <c r="AM61" s="257">
        <v>0</v>
      </c>
      <c r="AN61" s="257">
        <v>0</v>
      </c>
      <c r="AO61" s="257">
        <v>0</v>
      </c>
      <c r="AP61" s="257">
        <v>0</v>
      </c>
      <c r="AQ61" s="257">
        <v>0</v>
      </c>
      <c r="AR61" s="257">
        <v>0</v>
      </c>
      <c r="AS61" s="257">
        <v>0</v>
      </c>
      <c r="AT61" s="257">
        <v>0</v>
      </c>
      <c r="AU61" s="257">
        <v>0</v>
      </c>
      <c r="AV61" s="257">
        <v>0</v>
      </c>
      <c r="AW61" s="257">
        <v>0</v>
      </c>
      <c r="AX61" s="257">
        <v>0</v>
      </c>
      <c r="AY61" s="257">
        <v>0</v>
      </c>
      <c r="AZ61" s="257">
        <v>0</v>
      </c>
      <c r="BA61" s="257">
        <v>0</v>
      </c>
      <c r="BB61" s="257">
        <v>0</v>
      </c>
      <c r="BC61" s="257">
        <v>0</v>
      </c>
      <c r="BD61" s="257">
        <v>0</v>
      </c>
      <c r="BE61" s="257">
        <v>0</v>
      </c>
      <c r="BF61" s="257">
        <v>0</v>
      </c>
      <c r="BG61" s="257">
        <v>0</v>
      </c>
      <c r="BH61" s="257">
        <v>0</v>
      </c>
      <c r="BI61" s="257">
        <v>0</v>
      </c>
      <c r="BJ61" s="257">
        <v>0</v>
      </c>
      <c r="BK61" s="257">
        <v>0</v>
      </c>
      <c r="BL61" s="257">
        <v>0</v>
      </c>
      <c r="BM61" s="257">
        <v>0</v>
      </c>
      <c r="BN61" s="257">
        <v>0</v>
      </c>
      <c r="BO61" s="257">
        <v>0</v>
      </c>
      <c r="BP61" s="257">
        <v>0</v>
      </c>
      <c r="BQ61" s="257">
        <v>0</v>
      </c>
      <c r="BR61" s="257">
        <v>0</v>
      </c>
      <c r="BS61" s="257">
        <v>0</v>
      </c>
      <c r="BT61" s="257">
        <v>0</v>
      </c>
      <c r="BU61" s="257">
        <v>0</v>
      </c>
      <c r="BV61" s="257">
        <v>0</v>
      </c>
      <c r="BW61" s="257">
        <v>0</v>
      </c>
      <c r="BX61" s="234">
        <v>0</v>
      </c>
      <c r="BY61" s="234">
        <v>0</v>
      </c>
      <c r="BZ61" s="234">
        <v>0</v>
      </c>
      <c r="CA61" s="234">
        <v>0</v>
      </c>
      <c r="CB61" s="234">
        <v>0</v>
      </c>
      <c r="CC61" s="234">
        <v>0</v>
      </c>
      <c r="CD61" s="234">
        <v>0</v>
      </c>
      <c r="CE61" s="234">
        <v>0</v>
      </c>
      <c r="CF61" s="234">
        <v>0</v>
      </c>
      <c r="CG61" s="234">
        <v>0</v>
      </c>
      <c r="CH61" s="258">
        <v>0</v>
      </c>
    </row>
    <row r="62" spans="1:87" x14ac:dyDescent="0.25">
      <c r="B62" s="245" t="s">
        <v>439</v>
      </c>
      <c r="D62" s="257">
        <v>0</v>
      </c>
      <c r="E62" s="257">
        <v>0</v>
      </c>
      <c r="F62" s="257">
        <v>0</v>
      </c>
      <c r="G62" s="257">
        <v>0</v>
      </c>
      <c r="H62" s="257">
        <v>0</v>
      </c>
      <c r="I62" s="257">
        <v>0</v>
      </c>
      <c r="J62" s="257">
        <v>0</v>
      </c>
      <c r="K62" s="257">
        <v>0</v>
      </c>
      <c r="L62" s="257">
        <v>0</v>
      </c>
      <c r="M62" s="257">
        <v>0</v>
      </c>
      <c r="N62" s="257">
        <v>0</v>
      </c>
      <c r="O62" s="257">
        <v>0</v>
      </c>
      <c r="P62" s="257">
        <v>0</v>
      </c>
      <c r="Q62" s="257">
        <v>0</v>
      </c>
      <c r="R62" s="257">
        <v>0</v>
      </c>
      <c r="S62" s="257">
        <v>0</v>
      </c>
      <c r="T62" s="257">
        <v>0</v>
      </c>
      <c r="U62" s="257">
        <v>0</v>
      </c>
      <c r="V62" s="257">
        <v>0</v>
      </c>
      <c r="W62" s="257">
        <v>0</v>
      </c>
      <c r="X62" s="257">
        <v>0</v>
      </c>
      <c r="Y62" s="257">
        <v>0</v>
      </c>
      <c r="Z62" s="257">
        <v>0</v>
      </c>
      <c r="AA62" s="257">
        <v>0</v>
      </c>
      <c r="AB62" s="257">
        <v>0</v>
      </c>
      <c r="AC62" s="257">
        <v>0</v>
      </c>
      <c r="AD62" s="257">
        <v>0</v>
      </c>
      <c r="AE62" s="257">
        <v>0</v>
      </c>
      <c r="AF62" s="257">
        <v>0</v>
      </c>
      <c r="AG62" s="257">
        <v>0</v>
      </c>
      <c r="AH62" s="257">
        <v>0</v>
      </c>
      <c r="AI62" s="257">
        <v>0</v>
      </c>
      <c r="AJ62" s="257">
        <v>0</v>
      </c>
      <c r="AK62" s="257">
        <v>0</v>
      </c>
      <c r="AL62" s="257">
        <v>0</v>
      </c>
      <c r="AM62" s="257">
        <v>0</v>
      </c>
      <c r="AN62" s="257">
        <v>0</v>
      </c>
      <c r="AO62" s="257">
        <v>0</v>
      </c>
      <c r="AP62" s="257">
        <v>0</v>
      </c>
      <c r="AQ62" s="257">
        <v>0</v>
      </c>
      <c r="AR62" s="257">
        <v>0</v>
      </c>
      <c r="AS62" s="257">
        <v>0</v>
      </c>
      <c r="AT62" s="257">
        <v>0</v>
      </c>
      <c r="AU62" s="257">
        <v>0</v>
      </c>
      <c r="AV62" s="257">
        <v>0</v>
      </c>
      <c r="AW62" s="257">
        <v>0</v>
      </c>
      <c r="AX62" s="257">
        <v>0</v>
      </c>
      <c r="AY62" s="257">
        <v>0</v>
      </c>
      <c r="AZ62" s="257">
        <v>0</v>
      </c>
      <c r="BA62" s="257">
        <v>9759</v>
      </c>
      <c r="BB62" s="257">
        <v>9953</v>
      </c>
      <c r="BC62" s="257">
        <v>10084</v>
      </c>
      <c r="BD62" s="257">
        <v>11106</v>
      </c>
      <c r="BE62" s="257">
        <v>11202</v>
      </c>
      <c r="BF62" s="257">
        <v>11358</v>
      </c>
      <c r="BG62" s="257">
        <v>11486</v>
      </c>
      <c r="BH62" s="257">
        <v>11430</v>
      </c>
      <c r="BI62" s="257">
        <v>11555</v>
      </c>
      <c r="BJ62" s="257">
        <v>11750</v>
      </c>
      <c r="BK62" s="257">
        <v>12123</v>
      </c>
      <c r="BL62" s="257">
        <v>12421</v>
      </c>
      <c r="BM62" s="257">
        <v>12681</v>
      </c>
      <c r="BN62" s="257">
        <v>12783</v>
      </c>
      <c r="BO62" s="257">
        <v>12686</v>
      </c>
      <c r="BP62" s="257">
        <v>12683</v>
      </c>
      <c r="BQ62" s="257">
        <v>12585</v>
      </c>
      <c r="BR62" s="257">
        <v>12467</v>
      </c>
      <c r="BS62" s="257">
        <v>12215</v>
      </c>
      <c r="BT62" s="257">
        <v>12025</v>
      </c>
      <c r="BU62" s="257">
        <v>11808</v>
      </c>
      <c r="BV62" s="257">
        <v>11568</v>
      </c>
      <c r="BW62" s="257">
        <v>11391</v>
      </c>
      <c r="BX62" s="234">
        <v>11142</v>
      </c>
      <c r="BY62" s="234">
        <v>11256</v>
      </c>
      <c r="BZ62" s="234">
        <v>11412</v>
      </c>
      <c r="CA62" s="234">
        <v>11626</v>
      </c>
      <c r="CB62" s="234">
        <v>1268</v>
      </c>
      <c r="CC62" s="234">
        <v>10891</v>
      </c>
      <c r="CD62" s="234">
        <v>10845</v>
      </c>
      <c r="CE62" s="234">
        <v>10720</v>
      </c>
      <c r="CF62" s="234">
        <v>10747</v>
      </c>
      <c r="CG62" s="234">
        <v>10965</v>
      </c>
      <c r="CH62" s="258">
        <v>11192</v>
      </c>
    </row>
    <row r="63" spans="1:87" s="267" customFormat="1" ht="47.4" thickBot="1" x14ac:dyDescent="0.35">
      <c r="A63" s="262"/>
      <c r="B63" s="263" t="s">
        <v>480</v>
      </c>
      <c r="C63" s="264"/>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c r="AS63" s="265"/>
      <c r="AT63" s="265"/>
      <c r="AU63" s="265"/>
      <c r="AV63" s="265"/>
      <c r="AW63" s="265"/>
      <c r="AX63" s="265"/>
      <c r="AY63" s="265"/>
      <c r="AZ63" s="265"/>
      <c r="BA63" s="265"/>
      <c r="BB63" s="265"/>
      <c r="BC63" s="265"/>
      <c r="BD63" s="265"/>
      <c r="BE63" s="265"/>
      <c r="BF63" s="265"/>
      <c r="BG63" s="265"/>
      <c r="BH63" s="265"/>
      <c r="BI63" s="265"/>
      <c r="BJ63" s="265"/>
      <c r="BK63" s="265"/>
      <c r="BL63" s="265"/>
      <c r="BM63" s="265"/>
      <c r="BN63" s="265"/>
      <c r="BO63" s="265"/>
      <c r="BP63" s="265"/>
      <c r="BQ63" s="265"/>
      <c r="BR63" s="265"/>
      <c r="BS63" s="265"/>
      <c r="BT63" s="265"/>
      <c r="BU63" s="265"/>
      <c r="BV63" s="265"/>
      <c r="BW63" s="265"/>
      <c r="BX63" s="265"/>
      <c r="BY63" s="265"/>
      <c r="BZ63" s="265"/>
      <c r="CA63" s="265"/>
      <c r="CB63" s="265"/>
      <c r="CC63" s="265"/>
      <c r="CD63" s="265"/>
      <c r="CE63" s="265"/>
      <c r="CF63" s="265"/>
      <c r="CG63" s="265"/>
      <c r="CH63" s="266"/>
    </row>
    <row r="65" spans="4:79" x14ac:dyDescent="0.2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c r="AK65" s="245"/>
      <c r="AL65" s="245"/>
      <c r="AM65" s="245"/>
      <c r="AN65" s="245"/>
      <c r="AO65" s="245"/>
      <c r="AP65" s="245"/>
      <c r="AQ65" s="245"/>
      <c r="AR65" s="245"/>
      <c r="AS65" s="245"/>
      <c r="AT65" s="245"/>
      <c r="AU65" s="245"/>
      <c r="AV65" s="245"/>
      <c r="AW65" s="245"/>
      <c r="AX65" s="245"/>
      <c r="AY65" s="245"/>
      <c r="AZ65" s="245"/>
      <c r="BA65" s="245"/>
      <c r="BB65" s="245"/>
      <c r="BC65" s="245"/>
      <c r="BD65" s="245"/>
      <c r="BE65" s="245"/>
      <c r="BF65" s="245"/>
      <c r="BG65" s="245"/>
      <c r="BH65" s="245"/>
      <c r="BI65" s="245"/>
      <c r="BJ65" s="245"/>
      <c r="BK65" s="245"/>
      <c r="BL65" s="245"/>
      <c r="BM65" s="245"/>
      <c r="BN65" s="245"/>
      <c r="BO65" s="245"/>
      <c r="BP65" s="245"/>
      <c r="BQ65" s="245"/>
      <c r="BR65" s="245"/>
      <c r="BS65" s="245"/>
      <c r="BT65" s="245"/>
      <c r="BU65" s="245"/>
      <c r="BV65" s="245"/>
      <c r="BW65" s="245"/>
    </row>
    <row r="66" spans="4:79" x14ac:dyDescent="0.25">
      <c r="CA66" s="268"/>
    </row>
    <row r="67" spans="4:79" x14ac:dyDescent="0.25">
      <c r="CA67" s="145"/>
    </row>
  </sheetData>
  <hyperlinks>
    <hyperlink ref="B1" location="Notes!A1" display="Information relating to this table can be found in the 'Notes' tab" xr:uid="{A3B64C07-4821-4CB8-A990-512F1E594070}"/>
    <hyperlink ref="A1" location="Contents!A1" display="Contents page" xr:uid="{C0A0E2ED-2B56-4565-B157-95C00C03B632}"/>
  </hyperlink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A1DA4-6CCE-403D-95FF-4F1691110EE1}">
  <dimension ref="A1:CK157"/>
  <sheetViews>
    <sheetView zoomScale="80" zoomScaleNormal="80" workbookViewId="0">
      <pane xSplit="2" ySplit="4" topLeftCell="BS80" activePane="bottomRight" state="frozen"/>
      <selection pane="topRight" activeCell="B8" sqref="B8"/>
      <selection pane="bottomLeft" activeCell="B8" sqref="B8"/>
      <selection pane="bottomRight" activeCell="B8" sqref="B8"/>
    </sheetView>
  </sheetViews>
  <sheetFormatPr defaultColWidth="9" defaultRowHeight="15" outlineLevelCol="1" x14ac:dyDescent="0.25"/>
  <cols>
    <col min="1" max="1" width="23" style="194" bestFit="1" customWidth="1"/>
    <col min="2" max="2" width="88.109375" style="51" bestFit="1" customWidth="1"/>
    <col min="3" max="3" width="17.44140625" style="51" customWidth="1"/>
    <col min="4" max="31" width="12.5546875" style="66" hidden="1" customWidth="1" outlineLevel="1"/>
    <col min="32" max="32" width="15" style="66" hidden="1" customWidth="1" outlineLevel="1"/>
    <col min="33" max="33" width="12.5546875" style="66" hidden="1" customWidth="1" outlineLevel="1"/>
    <col min="34" max="34" width="12.5546875" style="66" customWidth="1" collapsed="1"/>
    <col min="35" max="75" width="12.5546875" style="66" customWidth="1"/>
    <col min="76" max="84" width="12.5546875" style="51" customWidth="1"/>
    <col min="85" max="86" width="11.88671875" style="51" customWidth="1"/>
    <col min="87" max="87" width="9" style="51"/>
    <col min="88" max="88" width="10.44140625" style="51" bestFit="1" customWidth="1"/>
    <col min="89" max="89" width="15.88671875" style="51" bestFit="1" customWidth="1"/>
    <col min="90" max="16384" width="9" style="51"/>
  </cols>
  <sheetData>
    <row r="1" spans="1:87" s="45" customFormat="1" ht="25.5" customHeight="1" thickBot="1" x14ac:dyDescent="0.3">
      <c r="A1" s="42" t="s">
        <v>47</v>
      </c>
      <c r="B1" s="141" t="s">
        <v>224</v>
      </c>
      <c r="C1" s="142"/>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row>
    <row r="2" spans="1:87" ht="33" customHeight="1" x14ac:dyDescent="0.3">
      <c r="A2" s="17" t="s">
        <v>48</v>
      </c>
      <c r="B2" s="46" t="s">
        <v>481</v>
      </c>
      <c r="C2" s="171"/>
      <c r="D2" s="49" t="s">
        <v>297</v>
      </c>
      <c r="E2" s="49" t="s">
        <v>298</v>
      </c>
      <c r="F2" s="49" t="s">
        <v>299</v>
      </c>
      <c r="G2" s="49" t="s">
        <v>300</v>
      </c>
      <c r="H2" s="49" t="s">
        <v>301</v>
      </c>
      <c r="I2" s="49" t="s">
        <v>302</v>
      </c>
      <c r="J2" s="49" t="s">
        <v>303</v>
      </c>
      <c r="K2" s="49" t="s">
        <v>304</v>
      </c>
      <c r="L2" s="49" t="s">
        <v>305</v>
      </c>
      <c r="M2" s="49" t="s">
        <v>306</v>
      </c>
      <c r="N2" s="49" t="s">
        <v>307</v>
      </c>
      <c r="O2" s="49" t="s">
        <v>308</v>
      </c>
      <c r="P2" s="49" t="s">
        <v>309</v>
      </c>
      <c r="Q2" s="49" t="s">
        <v>310</v>
      </c>
      <c r="R2" s="49" t="s">
        <v>311</v>
      </c>
      <c r="S2" s="49" t="s">
        <v>312</v>
      </c>
      <c r="T2" s="49" t="s">
        <v>313</v>
      </c>
      <c r="U2" s="49" t="s">
        <v>314</v>
      </c>
      <c r="V2" s="49" t="s">
        <v>315</v>
      </c>
      <c r="W2" s="49" t="s">
        <v>316</v>
      </c>
      <c r="X2" s="49" t="s">
        <v>317</v>
      </c>
      <c r="Y2" s="49" t="s">
        <v>318</v>
      </c>
      <c r="Z2" s="49" t="s">
        <v>319</v>
      </c>
      <c r="AA2" s="49" t="s">
        <v>320</v>
      </c>
      <c r="AB2" s="49" t="s">
        <v>321</v>
      </c>
      <c r="AC2" s="49" t="s">
        <v>322</v>
      </c>
      <c r="AD2" s="49" t="s">
        <v>323</v>
      </c>
      <c r="AE2" s="49" t="s">
        <v>324</v>
      </c>
      <c r="AF2" s="49" t="s">
        <v>325</v>
      </c>
      <c r="AG2" s="49" t="s">
        <v>326</v>
      </c>
      <c r="AH2" s="49" t="s">
        <v>327</v>
      </c>
      <c r="AI2" s="49" t="s">
        <v>328</v>
      </c>
      <c r="AJ2" s="49" t="s">
        <v>329</v>
      </c>
      <c r="AK2" s="49" t="s">
        <v>330</v>
      </c>
      <c r="AL2" s="49" t="s">
        <v>331</v>
      </c>
      <c r="AM2" s="49" t="s">
        <v>332</v>
      </c>
      <c r="AN2" s="49" t="s">
        <v>333</v>
      </c>
      <c r="AO2" s="49" t="s">
        <v>334</v>
      </c>
      <c r="AP2" s="49" t="s">
        <v>335</v>
      </c>
      <c r="AQ2" s="49" t="s">
        <v>336</v>
      </c>
      <c r="AR2" s="49" t="s">
        <v>337</v>
      </c>
      <c r="AS2" s="49" t="s">
        <v>338</v>
      </c>
      <c r="AT2" s="49" t="s">
        <v>339</v>
      </c>
      <c r="AU2" s="49" t="s">
        <v>340</v>
      </c>
      <c r="AV2" s="49" t="s">
        <v>341</v>
      </c>
      <c r="AW2" s="49" t="s">
        <v>342</v>
      </c>
      <c r="AX2" s="49" t="s">
        <v>343</v>
      </c>
      <c r="AY2" s="49" t="s">
        <v>226</v>
      </c>
      <c r="AZ2" s="49" t="s">
        <v>227</v>
      </c>
      <c r="BA2" s="49" t="s">
        <v>228</v>
      </c>
      <c r="BB2" s="49" t="s">
        <v>229</v>
      </c>
      <c r="BC2" s="49" t="s">
        <v>230</v>
      </c>
      <c r="BD2" s="49" t="s">
        <v>231</v>
      </c>
      <c r="BE2" s="49" t="s">
        <v>232</v>
      </c>
      <c r="BF2" s="49" t="s">
        <v>233</v>
      </c>
      <c r="BG2" s="49" t="s">
        <v>234</v>
      </c>
      <c r="BH2" s="49" t="s">
        <v>235</v>
      </c>
      <c r="BI2" s="49" t="s">
        <v>236</v>
      </c>
      <c r="BJ2" s="49" t="s">
        <v>237</v>
      </c>
      <c r="BK2" s="49" t="s">
        <v>238</v>
      </c>
      <c r="BL2" s="49" t="s">
        <v>239</v>
      </c>
      <c r="BM2" s="49" t="s">
        <v>240</v>
      </c>
      <c r="BN2" s="49" t="s">
        <v>241</v>
      </c>
      <c r="BO2" s="49" t="s">
        <v>242</v>
      </c>
      <c r="BP2" s="49" t="s">
        <v>243</v>
      </c>
      <c r="BQ2" s="49" t="s">
        <v>244</v>
      </c>
      <c r="BR2" s="49" t="s">
        <v>245</v>
      </c>
      <c r="BS2" s="49" t="s">
        <v>246</v>
      </c>
      <c r="BT2" s="49" t="s">
        <v>247</v>
      </c>
      <c r="BU2" s="49" t="s">
        <v>248</v>
      </c>
      <c r="BV2" s="49" t="s">
        <v>249</v>
      </c>
      <c r="BW2" s="49" t="s">
        <v>250</v>
      </c>
      <c r="BX2" s="49" t="s">
        <v>251</v>
      </c>
      <c r="BY2" s="49" t="s">
        <v>252</v>
      </c>
      <c r="BZ2" s="49" t="s">
        <v>253</v>
      </c>
      <c r="CA2" s="49" t="s">
        <v>254</v>
      </c>
      <c r="CB2" s="49" t="s">
        <v>255</v>
      </c>
      <c r="CC2" s="49" t="s">
        <v>256</v>
      </c>
      <c r="CD2" s="49" t="s">
        <v>257</v>
      </c>
      <c r="CE2" s="49" t="s">
        <v>258</v>
      </c>
      <c r="CF2" s="49" t="s">
        <v>259</v>
      </c>
      <c r="CG2" s="49" t="s">
        <v>260</v>
      </c>
      <c r="CH2" s="50" t="s">
        <v>261</v>
      </c>
    </row>
    <row r="3" spans="1:87" s="53" customFormat="1" ht="15.6" x14ac:dyDescent="0.3">
      <c r="A3" s="144">
        <v>2026</v>
      </c>
      <c r="B3" s="52" t="s">
        <v>374</v>
      </c>
      <c r="C3" s="172"/>
      <c r="D3" s="55" t="s">
        <v>263</v>
      </c>
      <c r="E3" s="55" t="s">
        <v>263</v>
      </c>
      <c r="F3" s="55" t="s">
        <v>263</v>
      </c>
      <c r="G3" s="55" t="s">
        <v>263</v>
      </c>
      <c r="H3" s="55" t="s">
        <v>263</v>
      </c>
      <c r="I3" s="55" t="s">
        <v>263</v>
      </c>
      <c r="J3" s="55" t="s">
        <v>263</v>
      </c>
      <c r="K3" s="55" t="s">
        <v>263</v>
      </c>
      <c r="L3" s="55" t="s">
        <v>263</v>
      </c>
      <c r="M3" s="55" t="s">
        <v>263</v>
      </c>
      <c r="N3" s="55" t="s">
        <v>263</v>
      </c>
      <c r="O3" s="55" t="s">
        <v>263</v>
      </c>
      <c r="P3" s="55" t="s">
        <v>263</v>
      </c>
      <c r="Q3" s="55" t="s">
        <v>263</v>
      </c>
      <c r="R3" s="55" t="s">
        <v>263</v>
      </c>
      <c r="S3" s="55" t="s">
        <v>263</v>
      </c>
      <c r="T3" s="55" t="s">
        <v>263</v>
      </c>
      <c r="U3" s="55" t="s">
        <v>263</v>
      </c>
      <c r="V3" s="55" t="s">
        <v>263</v>
      </c>
      <c r="W3" s="55" t="s">
        <v>263</v>
      </c>
      <c r="X3" s="55" t="s">
        <v>263</v>
      </c>
      <c r="Y3" s="55" t="s">
        <v>263</v>
      </c>
      <c r="Z3" s="55" t="s">
        <v>263</v>
      </c>
      <c r="AA3" s="55" t="s">
        <v>263</v>
      </c>
      <c r="AB3" s="55" t="s">
        <v>263</v>
      </c>
      <c r="AC3" s="55" t="s">
        <v>263</v>
      </c>
      <c r="AD3" s="55" t="s">
        <v>263</v>
      </c>
      <c r="AE3" s="55" t="s">
        <v>263</v>
      </c>
      <c r="AF3" s="55" t="s">
        <v>263</v>
      </c>
      <c r="AG3" s="55" t="s">
        <v>263</v>
      </c>
      <c r="AH3" s="55" t="s">
        <v>263</v>
      </c>
      <c r="AI3" s="55" t="s">
        <v>263</v>
      </c>
      <c r="AJ3" s="55" t="s">
        <v>263</v>
      </c>
      <c r="AK3" s="55" t="s">
        <v>263</v>
      </c>
      <c r="AL3" s="55" t="s">
        <v>263</v>
      </c>
      <c r="AM3" s="55" t="s">
        <v>263</v>
      </c>
      <c r="AN3" s="55" t="s">
        <v>263</v>
      </c>
      <c r="AO3" s="55" t="s">
        <v>263</v>
      </c>
      <c r="AP3" s="55" t="s">
        <v>263</v>
      </c>
      <c r="AQ3" s="55" t="s">
        <v>263</v>
      </c>
      <c r="AR3" s="55" t="s">
        <v>263</v>
      </c>
      <c r="AS3" s="55" t="s">
        <v>263</v>
      </c>
      <c r="AT3" s="55" t="s">
        <v>263</v>
      </c>
      <c r="AU3" s="55" t="s">
        <v>263</v>
      </c>
      <c r="AV3" s="55" t="s">
        <v>263</v>
      </c>
      <c r="AW3" s="55" t="s">
        <v>263</v>
      </c>
      <c r="AX3" s="55" t="s">
        <v>263</v>
      </c>
      <c r="AY3" s="55" t="s">
        <v>263</v>
      </c>
      <c r="AZ3" s="55" t="s">
        <v>263</v>
      </c>
      <c r="BA3" s="55" t="s">
        <v>263</v>
      </c>
      <c r="BB3" s="55" t="s">
        <v>263</v>
      </c>
      <c r="BC3" s="55" t="s">
        <v>263</v>
      </c>
      <c r="BD3" s="55" t="s">
        <v>263</v>
      </c>
      <c r="BE3" s="55" t="s">
        <v>263</v>
      </c>
      <c r="BF3" s="55" t="s">
        <v>263</v>
      </c>
      <c r="BG3" s="55" t="s">
        <v>263</v>
      </c>
      <c r="BH3" s="55" t="s">
        <v>263</v>
      </c>
      <c r="BI3" s="55" t="s">
        <v>263</v>
      </c>
      <c r="BJ3" s="55" t="s">
        <v>263</v>
      </c>
      <c r="BK3" s="55" t="s">
        <v>263</v>
      </c>
      <c r="BL3" s="55" t="s">
        <v>263</v>
      </c>
      <c r="BM3" s="55" t="s">
        <v>263</v>
      </c>
      <c r="BN3" s="55" t="s">
        <v>263</v>
      </c>
      <c r="BO3" s="55" t="s">
        <v>263</v>
      </c>
      <c r="BP3" s="55" t="s">
        <v>263</v>
      </c>
      <c r="BQ3" s="55" t="s">
        <v>263</v>
      </c>
      <c r="BR3" s="55" t="s">
        <v>263</v>
      </c>
      <c r="BS3" s="55" t="s">
        <v>263</v>
      </c>
      <c r="BT3" s="55" t="s">
        <v>263</v>
      </c>
      <c r="BU3" s="55" t="s">
        <v>263</v>
      </c>
      <c r="BV3" s="55" t="s">
        <v>263</v>
      </c>
      <c r="BW3" s="55" t="s">
        <v>263</v>
      </c>
      <c r="BX3" s="55" t="s">
        <v>263</v>
      </c>
      <c r="BY3" s="55" t="s">
        <v>263</v>
      </c>
      <c r="BZ3" s="55" t="s">
        <v>263</v>
      </c>
      <c r="CA3" s="55" t="s">
        <v>263</v>
      </c>
      <c r="CB3" s="55" t="s">
        <v>263</v>
      </c>
      <c r="CC3" s="55" t="s">
        <v>264</v>
      </c>
      <c r="CD3" s="55" t="s">
        <v>264</v>
      </c>
      <c r="CE3" s="55" t="s">
        <v>264</v>
      </c>
      <c r="CF3" s="55" t="s">
        <v>264</v>
      </c>
      <c r="CG3" s="55" t="s">
        <v>264</v>
      </c>
      <c r="CH3" s="56" t="s">
        <v>264</v>
      </c>
    </row>
    <row r="4" spans="1:87" ht="15.6" x14ac:dyDescent="0.3">
      <c r="A4" s="57"/>
      <c r="B4" s="58"/>
      <c r="C4" s="173"/>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69"/>
      <c r="AV4" s="269"/>
      <c r="AW4" s="269"/>
      <c r="AX4" s="269"/>
      <c r="AY4" s="269"/>
      <c r="AZ4" s="269"/>
      <c r="BA4" s="269"/>
      <c r="BB4" s="269"/>
      <c r="BC4" s="269"/>
      <c r="BD4" s="269"/>
      <c r="BE4" s="269"/>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188"/>
    </row>
    <row r="5" spans="1:87" ht="27" customHeight="1" x14ac:dyDescent="0.3">
      <c r="A5" s="193"/>
      <c r="B5" s="123" t="s">
        <v>482</v>
      </c>
      <c r="C5" s="270"/>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191"/>
      <c r="AU5" s="191"/>
      <c r="AV5" s="191"/>
      <c r="AW5" s="191"/>
      <c r="AX5" s="191"/>
      <c r="AY5" s="191"/>
      <c r="AZ5" s="191"/>
      <c r="BA5" s="191"/>
      <c r="BB5" s="191"/>
      <c r="BC5" s="191"/>
      <c r="BD5" s="191"/>
      <c r="BE5" s="191"/>
      <c r="BF5" s="191"/>
      <c r="BG5" s="191"/>
      <c r="BH5" s="191"/>
      <c r="BI5" s="191"/>
      <c r="BJ5" s="191"/>
      <c r="BK5" s="191"/>
      <c r="BL5" s="191"/>
      <c r="BM5" s="191"/>
      <c r="BN5" s="191"/>
      <c r="BO5" s="191"/>
      <c r="BP5" s="191"/>
      <c r="BQ5" s="191"/>
      <c r="BR5" s="191"/>
      <c r="BS5" s="191"/>
      <c r="BT5" s="191"/>
      <c r="BU5" s="191"/>
      <c r="BV5" s="191"/>
      <c r="BW5" s="191"/>
      <c r="BX5" s="191"/>
      <c r="BY5" s="191"/>
      <c r="BZ5" s="191"/>
      <c r="CA5" s="191"/>
      <c r="CB5" s="191"/>
      <c r="CC5" s="191"/>
      <c r="CD5" s="191"/>
      <c r="CE5" s="191"/>
      <c r="CF5" s="191"/>
      <c r="CG5" s="191"/>
      <c r="CH5" s="192"/>
      <c r="CI5" s="66">
        <f>CC6</f>
        <v>0</v>
      </c>
    </row>
    <row r="6" spans="1:87" x14ac:dyDescent="0.25">
      <c r="A6" s="193"/>
      <c r="B6" s="51" t="s">
        <v>379</v>
      </c>
      <c r="C6" s="271" t="s">
        <v>377</v>
      </c>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v>29.110512129380052</v>
      </c>
      <c r="AI6" s="191">
        <v>33.549592894152475</v>
      </c>
      <c r="AJ6" s="191">
        <v>40.369007052134776</v>
      </c>
      <c r="AK6" s="191">
        <v>46.752225119122535</v>
      </c>
      <c r="AL6" s="191">
        <v>54.320191795418218</v>
      </c>
      <c r="AM6" s="191">
        <v>59.875101756018147</v>
      </c>
      <c r="AN6" s="191">
        <v>65.101994394921959</v>
      </c>
      <c r="AO6" s="191">
        <v>74.2190013532487</v>
      </c>
      <c r="AP6" s="191">
        <v>80.449906377863556</v>
      </c>
      <c r="AQ6" s="191">
        <v>90.01536154090887</v>
      </c>
      <c r="AR6" s="191">
        <v>97.347068426548574</v>
      </c>
      <c r="AS6" s="191">
        <v>106.17280948270272</v>
      </c>
      <c r="AT6" s="191">
        <v>124.86515488177545</v>
      </c>
      <c r="AU6" s="191">
        <v>152.5137354583984</v>
      </c>
      <c r="AV6" s="191">
        <v>0</v>
      </c>
      <c r="AW6" s="191">
        <v>0</v>
      </c>
      <c r="AX6" s="191">
        <v>0</v>
      </c>
      <c r="AY6" s="191">
        <v>0</v>
      </c>
      <c r="AZ6" s="191">
        <v>0</v>
      </c>
      <c r="BA6" s="191">
        <v>0</v>
      </c>
      <c r="BB6" s="191">
        <v>0</v>
      </c>
      <c r="BC6" s="191">
        <v>0</v>
      </c>
      <c r="BD6" s="191">
        <v>0</v>
      </c>
      <c r="BE6" s="191">
        <v>0</v>
      </c>
      <c r="BF6" s="191">
        <v>0</v>
      </c>
      <c r="BG6" s="191">
        <v>0</v>
      </c>
      <c r="BH6" s="191">
        <v>0</v>
      </c>
      <c r="BI6" s="191">
        <v>0</v>
      </c>
      <c r="BJ6" s="191">
        <v>0</v>
      </c>
      <c r="BK6" s="191">
        <v>0</v>
      </c>
      <c r="BL6" s="191">
        <v>0</v>
      </c>
      <c r="BM6" s="191">
        <v>0</v>
      </c>
      <c r="BN6" s="191">
        <v>0</v>
      </c>
      <c r="BO6" s="191">
        <v>0</v>
      </c>
      <c r="BP6" s="191">
        <v>0</v>
      </c>
      <c r="BQ6" s="191">
        <v>0</v>
      </c>
      <c r="BR6" s="191">
        <v>0</v>
      </c>
      <c r="BS6" s="191">
        <v>0</v>
      </c>
      <c r="BT6" s="191">
        <v>0</v>
      </c>
      <c r="BU6" s="191">
        <v>0</v>
      </c>
      <c r="BV6" s="191">
        <v>0</v>
      </c>
      <c r="BW6" s="191">
        <v>0</v>
      </c>
      <c r="BX6" s="191">
        <v>0</v>
      </c>
      <c r="BY6" s="191">
        <v>0</v>
      </c>
      <c r="BZ6" s="191">
        <v>0</v>
      </c>
      <c r="CA6" s="191">
        <v>0</v>
      </c>
      <c r="CB6" s="191">
        <v>0</v>
      </c>
      <c r="CC6" s="191">
        <v>0</v>
      </c>
      <c r="CD6" s="191">
        <v>0</v>
      </c>
      <c r="CE6" s="191">
        <v>0</v>
      </c>
      <c r="CF6" s="191">
        <v>0</v>
      </c>
      <c r="CG6" s="191">
        <v>0</v>
      </c>
      <c r="CH6" s="192">
        <v>0</v>
      </c>
    </row>
    <row r="7" spans="1:87" x14ac:dyDescent="0.25">
      <c r="A7" s="193"/>
      <c r="B7" s="51" t="s">
        <v>483</v>
      </c>
      <c r="C7" s="271" t="s">
        <v>377</v>
      </c>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v>1798</v>
      </c>
      <c r="AI7" s="191">
        <v>2830</v>
      </c>
      <c r="AJ7" s="191">
        <v>3005</v>
      </c>
      <c r="AK7" s="191">
        <v>3448</v>
      </c>
      <c r="AL7" s="191">
        <v>3751</v>
      </c>
      <c r="AM7" s="191">
        <v>4095</v>
      </c>
      <c r="AN7" s="191">
        <v>4396</v>
      </c>
      <c r="AO7" s="191">
        <v>4602</v>
      </c>
      <c r="AP7" s="191">
        <v>4661</v>
      </c>
      <c r="AQ7" s="191">
        <v>4760.201</v>
      </c>
      <c r="AR7" s="191">
        <v>4693.6689999999999</v>
      </c>
      <c r="AS7" s="191">
        <v>4736.817</v>
      </c>
      <c r="AT7" s="191">
        <v>4819.6320000000005</v>
      </c>
      <c r="AU7" s="191">
        <v>5437.5395747970842</v>
      </c>
      <c r="AV7" s="191">
        <v>5953.1810000000005</v>
      </c>
      <c r="AW7" s="191">
        <v>6331.3990000000003</v>
      </c>
      <c r="AX7" s="191">
        <v>6403.6940000000004</v>
      </c>
      <c r="AY7" s="191">
        <v>6642.2250000000004</v>
      </c>
      <c r="AZ7" s="191">
        <v>6941.3710000000001</v>
      </c>
      <c r="BA7" s="191">
        <v>7088.2730000000001</v>
      </c>
      <c r="BB7" s="191">
        <v>7294.9489999999996</v>
      </c>
      <c r="BC7" s="191">
        <v>8283.3439999999991</v>
      </c>
      <c r="BD7" s="191">
        <v>8659.5450000000001</v>
      </c>
      <c r="BE7" s="191">
        <v>8795.2162844499999</v>
      </c>
      <c r="BF7" s="191">
        <v>8945.096379300001</v>
      </c>
      <c r="BG7" s="191"/>
      <c r="BH7" s="191"/>
      <c r="BI7" s="191"/>
      <c r="BJ7" s="191"/>
      <c r="BK7" s="191"/>
      <c r="BL7" s="191"/>
      <c r="BM7" s="191"/>
      <c r="BN7" s="191"/>
      <c r="BO7" s="191"/>
      <c r="BP7" s="191"/>
      <c r="BQ7" s="191"/>
      <c r="BR7" s="191"/>
      <c r="BS7" s="191"/>
      <c r="BT7" s="191"/>
      <c r="BU7" s="191"/>
      <c r="BV7" s="191"/>
      <c r="BW7" s="191"/>
      <c r="BX7" s="191"/>
      <c r="BY7" s="191"/>
      <c r="BZ7" s="191"/>
      <c r="CA7" s="191"/>
      <c r="CB7" s="191"/>
      <c r="CC7" s="191"/>
      <c r="CD7" s="191"/>
      <c r="CE7" s="191"/>
      <c r="CF7" s="191"/>
      <c r="CG7" s="191"/>
      <c r="CH7" s="192"/>
    </row>
    <row r="8" spans="1:87" x14ac:dyDescent="0.25">
      <c r="A8" s="193"/>
      <c r="B8" s="51" t="s">
        <v>388</v>
      </c>
      <c r="C8" s="271" t="s">
        <v>377</v>
      </c>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v>0</v>
      </c>
      <c r="AI8" s="191">
        <v>0</v>
      </c>
      <c r="AJ8" s="191">
        <v>0</v>
      </c>
      <c r="AK8" s="191">
        <v>0</v>
      </c>
      <c r="AL8" s="191">
        <v>0</v>
      </c>
      <c r="AM8" s="191">
        <v>0</v>
      </c>
      <c r="AN8" s="191">
        <v>0</v>
      </c>
      <c r="AO8" s="191">
        <v>0</v>
      </c>
      <c r="AP8" s="191">
        <v>0</v>
      </c>
      <c r="AQ8" s="191">
        <v>0</v>
      </c>
      <c r="AR8" s="191">
        <v>0</v>
      </c>
      <c r="AS8" s="191">
        <v>0</v>
      </c>
      <c r="AT8" s="191">
        <v>0</v>
      </c>
      <c r="AU8" s="191">
        <v>0</v>
      </c>
      <c r="AV8" s="191">
        <v>0</v>
      </c>
      <c r="AW8" s="191">
        <v>0</v>
      </c>
      <c r="AX8" s="191">
        <v>0</v>
      </c>
      <c r="AY8" s="191">
        <v>0</v>
      </c>
      <c r="AZ8" s="191">
        <v>0</v>
      </c>
      <c r="BA8" s="191">
        <v>0</v>
      </c>
      <c r="BB8" s="191">
        <v>0</v>
      </c>
      <c r="BC8" s="191">
        <v>0</v>
      </c>
      <c r="BD8" s="191">
        <v>0</v>
      </c>
      <c r="BE8" s="191">
        <v>0</v>
      </c>
      <c r="BF8" s="191">
        <v>0</v>
      </c>
      <c r="BG8" s="191">
        <v>0</v>
      </c>
      <c r="BH8" s="191">
        <v>0</v>
      </c>
      <c r="BI8" s="191">
        <v>0</v>
      </c>
      <c r="BJ8" s="191">
        <v>0</v>
      </c>
      <c r="BK8" s="191">
        <v>0</v>
      </c>
      <c r="BL8" s="191">
        <v>0</v>
      </c>
      <c r="BM8" s="191">
        <v>0</v>
      </c>
      <c r="BN8" s="191">
        <v>0</v>
      </c>
      <c r="BO8" s="191">
        <v>0</v>
      </c>
      <c r="BP8" s="191">
        <v>0</v>
      </c>
      <c r="BQ8" s="191">
        <v>0</v>
      </c>
      <c r="BR8" s="191">
        <v>0</v>
      </c>
      <c r="BS8" s="191">
        <v>0</v>
      </c>
      <c r="BT8" s="191">
        <v>0</v>
      </c>
      <c r="BU8" s="191">
        <v>0</v>
      </c>
      <c r="BV8" s="191">
        <v>0</v>
      </c>
      <c r="BW8" s="191">
        <v>0</v>
      </c>
      <c r="BX8" s="191">
        <v>0</v>
      </c>
      <c r="BY8" s="191">
        <v>0</v>
      </c>
      <c r="BZ8" s="191">
        <v>104.51027479194967</v>
      </c>
      <c r="CA8" s="191">
        <v>120.17428590038909</v>
      </c>
      <c r="CB8" s="191">
        <v>0.3243816949211617</v>
      </c>
      <c r="CC8" s="191">
        <v>7.5251219776409015E-2</v>
      </c>
      <c r="CD8" s="191">
        <v>0</v>
      </c>
      <c r="CE8" s="191">
        <v>0</v>
      </c>
      <c r="CF8" s="191">
        <v>0</v>
      </c>
      <c r="CG8" s="191">
        <v>0</v>
      </c>
      <c r="CH8" s="192">
        <v>0</v>
      </c>
    </row>
    <row r="9" spans="1:87" x14ac:dyDescent="0.25">
      <c r="A9" s="193"/>
      <c r="B9" s="51" t="s">
        <v>390</v>
      </c>
      <c r="C9" s="271" t="s">
        <v>377</v>
      </c>
      <c r="D9" s="191"/>
      <c r="E9" s="191"/>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v>0</v>
      </c>
      <c r="AI9" s="191">
        <v>0</v>
      </c>
      <c r="AJ9" s="191">
        <v>0</v>
      </c>
      <c r="AK9" s="191">
        <v>0</v>
      </c>
      <c r="AL9" s="191">
        <v>0</v>
      </c>
      <c r="AM9" s="191">
        <v>0</v>
      </c>
      <c r="AN9" s="191">
        <v>0</v>
      </c>
      <c r="AO9" s="191">
        <v>0</v>
      </c>
      <c r="AP9" s="191">
        <v>0</v>
      </c>
      <c r="AQ9" s="191">
        <v>0</v>
      </c>
      <c r="AR9" s="191">
        <v>0</v>
      </c>
      <c r="AS9" s="191">
        <v>0</v>
      </c>
      <c r="AT9" s="191">
        <v>0</v>
      </c>
      <c r="AU9" s="191">
        <v>0</v>
      </c>
      <c r="AV9" s="191">
        <v>231.47411666314397</v>
      </c>
      <c r="AW9" s="191">
        <v>325.20902588180275</v>
      </c>
      <c r="AX9" s="191">
        <v>365.13545224968743</v>
      </c>
      <c r="AY9" s="191">
        <v>437.39160512525461</v>
      </c>
      <c r="AZ9" s="191">
        <v>443.26224191823394</v>
      </c>
      <c r="BA9" s="191">
        <v>488.61175918926864</v>
      </c>
      <c r="BB9" s="191">
        <v>528.58293270578872</v>
      </c>
      <c r="BC9" s="191">
        <v>566.36950568822147</v>
      </c>
      <c r="BD9" s="191">
        <v>607.03198548293733</v>
      </c>
      <c r="BE9" s="191">
        <v>673.62344552251193</v>
      </c>
      <c r="BF9" s="191">
        <v>762.23</v>
      </c>
      <c r="BG9" s="191">
        <v>793.54721823565706</v>
      </c>
      <c r="BH9" s="191">
        <v>842.13</v>
      </c>
      <c r="BI9" s="191">
        <v>923.7647969778385</v>
      </c>
      <c r="BJ9" s="191">
        <v>972.69087379439623</v>
      </c>
      <c r="BK9" s="191">
        <v>1039.8247158707195</v>
      </c>
      <c r="BL9" s="191">
        <v>1105.9393085337213</v>
      </c>
      <c r="BM9" s="191">
        <v>1192.1009182195146</v>
      </c>
      <c r="BN9" s="191">
        <v>1220.2044423261623</v>
      </c>
      <c r="BO9" s="191">
        <v>1314.7165739259212</v>
      </c>
      <c r="BP9" s="191">
        <v>1390.6353122046253</v>
      </c>
      <c r="BQ9" s="191">
        <v>1463.3914453663692</v>
      </c>
      <c r="BR9" s="191">
        <v>1717.304349681425</v>
      </c>
      <c r="BS9" s="191">
        <v>1834.7090892979174</v>
      </c>
      <c r="BT9" s="191">
        <v>1896.9720008984343</v>
      </c>
      <c r="BU9" s="191">
        <v>1965.0820231168198</v>
      </c>
      <c r="BV9" s="191">
        <v>2114.1233711450695</v>
      </c>
      <c r="BW9" s="191">
        <v>2299.5904607779121</v>
      </c>
      <c r="BX9" s="191">
        <v>2245.8835014780443</v>
      </c>
      <c r="BY9" s="191">
        <v>2446.6424104537009</v>
      </c>
      <c r="BZ9" s="191">
        <v>2844.1948579833138</v>
      </c>
      <c r="CA9" s="191">
        <v>3645.090537402672</v>
      </c>
      <c r="CB9" s="191">
        <v>4562.9314615151061</v>
      </c>
      <c r="CC9" s="191">
        <v>5320.8607486720257</v>
      </c>
      <c r="CD9" s="191">
        <v>6075.8076062382124</v>
      </c>
      <c r="CE9" s="191">
        <v>6691.2928371297439</v>
      </c>
      <c r="CF9" s="191">
        <v>7236.9136567211608</v>
      </c>
      <c r="CG9" s="191">
        <v>7767.2402686819114</v>
      </c>
      <c r="CH9" s="192">
        <v>8303.0910764437594</v>
      </c>
    </row>
    <row r="10" spans="1:87" x14ac:dyDescent="0.25">
      <c r="A10" s="193"/>
      <c r="B10" s="51" t="s">
        <v>484</v>
      </c>
      <c r="C10" s="271" t="s">
        <v>387</v>
      </c>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v>0</v>
      </c>
      <c r="AI10" s="191">
        <v>0</v>
      </c>
      <c r="AJ10" s="191">
        <v>0</v>
      </c>
      <c r="AK10" s="191">
        <v>0</v>
      </c>
      <c r="AL10" s="191">
        <v>0</v>
      </c>
      <c r="AM10" s="191">
        <v>0</v>
      </c>
      <c r="AN10" s="191">
        <v>0</v>
      </c>
      <c r="AO10" s="191">
        <v>0</v>
      </c>
      <c r="AP10" s="191">
        <v>0</v>
      </c>
      <c r="AQ10" s="191">
        <v>0</v>
      </c>
      <c r="AR10" s="191">
        <v>0</v>
      </c>
      <c r="AS10" s="191">
        <v>0</v>
      </c>
      <c r="AT10" s="191">
        <v>0</v>
      </c>
      <c r="AU10" s="191">
        <v>0</v>
      </c>
      <c r="AV10" s="191">
        <v>0.65355075911120464</v>
      </c>
      <c r="AW10" s="191">
        <v>1.6217743773994191</v>
      </c>
      <c r="AX10" s="191">
        <v>2.5752797853609004</v>
      </c>
      <c r="AY10" s="191">
        <v>4.0695107580942906</v>
      </c>
      <c r="AZ10" s="191">
        <v>7.3852964480226744</v>
      </c>
      <c r="BA10" s="191">
        <v>9.2967079417926204</v>
      </c>
      <c r="BB10" s="191">
        <v>10.80366474213008</v>
      </c>
      <c r="BC10" s="191">
        <v>9.355921533335783</v>
      </c>
      <c r="BD10" s="191">
        <v>0</v>
      </c>
      <c r="BE10" s="191">
        <v>0</v>
      </c>
      <c r="BF10" s="191">
        <v>0</v>
      </c>
      <c r="BG10" s="191">
        <v>0</v>
      </c>
      <c r="BH10" s="191">
        <v>0</v>
      </c>
      <c r="BI10" s="191">
        <v>0</v>
      </c>
      <c r="BJ10" s="191">
        <v>0</v>
      </c>
      <c r="BK10" s="191">
        <v>0</v>
      </c>
      <c r="BL10" s="191">
        <v>0</v>
      </c>
      <c r="BM10" s="191">
        <v>0</v>
      </c>
      <c r="BN10" s="191">
        <v>0</v>
      </c>
      <c r="BO10" s="191">
        <v>0</v>
      </c>
      <c r="BP10" s="191">
        <v>0</v>
      </c>
      <c r="BQ10" s="191">
        <v>0</v>
      </c>
      <c r="BR10" s="191">
        <v>0</v>
      </c>
      <c r="BS10" s="191">
        <v>0</v>
      </c>
      <c r="BT10" s="191">
        <v>0</v>
      </c>
      <c r="BU10" s="191">
        <v>0</v>
      </c>
      <c r="BV10" s="191">
        <v>0</v>
      </c>
      <c r="BW10" s="191">
        <v>0</v>
      </c>
      <c r="BX10" s="191">
        <v>0</v>
      </c>
      <c r="BY10" s="191">
        <v>0</v>
      </c>
      <c r="BZ10" s="191">
        <v>0</v>
      </c>
      <c r="CA10" s="191">
        <v>0</v>
      </c>
      <c r="CB10" s="191">
        <v>0</v>
      </c>
      <c r="CC10" s="191">
        <v>0</v>
      </c>
      <c r="CD10" s="191">
        <v>0</v>
      </c>
      <c r="CE10" s="191">
        <v>0</v>
      </c>
      <c r="CF10" s="191">
        <v>0</v>
      </c>
      <c r="CG10" s="191">
        <v>0</v>
      </c>
      <c r="CH10" s="192">
        <v>0</v>
      </c>
    </row>
    <row r="11" spans="1:87" x14ac:dyDescent="0.25">
      <c r="A11" s="193"/>
      <c r="B11" s="74" t="s">
        <v>396</v>
      </c>
      <c r="C11" s="271" t="s">
        <v>387</v>
      </c>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v>14.511966970103668</v>
      </c>
      <c r="AI11" s="191">
        <v>16.133326530612248</v>
      </c>
      <c r="AJ11" s="191">
        <v>24.717428571428567</v>
      </c>
      <c r="AK11" s="191">
        <v>38.256555984555987</v>
      </c>
      <c r="AL11" s="191">
        <v>53.688094574692514</v>
      </c>
      <c r="AM11" s="191">
        <v>69.433802484230412</v>
      </c>
      <c r="AN11" s="191">
        <v>70.79400989192159</v>
      </c>
      <c r="AO11" s="191">
        <v>72.922577563434828</v>
      </c>
      <c r="AP11" s="191">
        <v>90.311245126833001</v>
      </c>
      <c r="AQ11" s="191">
        <v>101.14080485724621</v>
      </c>
      <c r="AR11" s="191">
        <v>214.69849528659114</v>
      </c>
      <c r="AS11" s="191">
        <v>246.22674990624449</v>
      </c>
      <c r="AT11" s="191">
        <v>290.78532291356805</v>
      </c>
      <c r="AU11" s="191">
        <v>374.87953670196288</v>
      </c>
      <c r="AV11" s="191">
        <v>515.91282807874779</v>
      </c>
      <c r="AW11" s="191">
        <v>639.46872373484587</v>
      </c>
      <c r="AX11" s="191">
        <v>746.17943712198155</v>
      </c>
      <c r="AY11" s="191">
        <v>868.26822643117271</v>
      </c>
      <c r="AZ11" s="191">
        <v>1014.3606606667142</v>
      </c>
      <c r="BA11" s="191">
        <v>1119.2241017635679</v>
      </c>
      <c r="BB11" s="191">
        <v>1161.318333432162</v>
      </c>
      <c r="BC11" s="191">
        <v>952.99214417084886</v>
      </c>
      <c r="BD11" s="191">
        <v>0.85962981144998363</v>
      </c>
      <c r="BE11" s="191">
        <v>0</v>
      </c>
      <c r="BF11" s="191">
        <v>0</v>
      </c>
      <c r="BG11" s="191">
        <v>4.2834981501008555E-2</v>
      </c>
      <c r="BH11" s="191">
        <v>0</v>
      </c>
      <c r="BI11" s="191">
        <v>0</v>
      </c>
      <c r="BJ11" s="191">
        <v>0</v>
      </c>
      <c r="BK11" s="191">
        <v>0</v>
      </c>
      <c r="BL11" s="191">
        <v>0</v>
      </c>
      <c r="BM11" s="191">
        <v>0</v>
      </c>
      <c r="BN11" s="191">
        <v>0</v>
      </c>
      <c r="BO11" s="191">
        <v>0</v>
      </c>
      <c r="BP11" s="191">
        <v>0</v>
      </c>
      <c r="BQ11" s="191">
        <v>0</v>
      </c>
      <c r="BR11" s="191">
        <v>0</v>
      </c>
      <c r="BS11" s="191">
        <v>0</v>
      </c>
      <c r="BT11" s="191">
        <v>0</v>
      </c>
      <c r="BU11" s="191">
        <v>0</v>
      </c>
      <c r="BV11" s="191">
        <v>0</v>
      </c>
      <c r="BW11" s="191">
        <v>0</v>
      </c>
      <c r="BX11" s="191">
        <v>0</v>
      </c>
      <c r="BY11" s="191">
        <v>0</v>
      </c>
      <c r="BZ11" s="191">
        <v>0</v>
      </c>
      <c r="CA11" s="191">
        <v>0</v>
      </c>
      <c r="CB11" s="191">
        <v>0</v>
      </c>
      <c r="CC11" s="191">
        <v>0</v>
      </c>
      <c r="CD11" s="191">
        <v>0</v>
      </c>
      <c r="CE11" s="191">
        <v>0</v>
      </c>
      <c r="CF11" s="191">
        <v>0</v>
      </c>
      <c r="CG11" s="191">
        <v>0</v>
      </c>
      <c r="CH11" s="192">
        <v>0</v>
      </c>
    </row>
    <row r="12" spans="1:87" ht="24.75" customHeight="1" x14ac:dyDescent="0.25">
      <c r="A12" s="193"/>
      <c r="B12" s="74" t="s">
        <v>399</v>
      </c>
      <c r="C12" s="271" t="s">
        <v>381</v>
      </c>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v>2</v>
      </c>
      <c r="AI12" s="191">
        <v>2</v>
      </c>
      <c r="AJ12" s="191">
        <v>2</v>
      </c>
      <c r="AK12" s="191">
        <v>2</v>
      </c>
      <c r="AL12" s="191">
        <v>2</v>
      </c>
      <c r="AM12" s="191">
        <v>2</v>
      </c>
      <c r="AN12" s="191">
        <v>2</v>
      </c>
      <c r="AO12" s="191">
        <v>1</v>
      </c>
      <c r="AP12" s="191">
        <v>2</v>
      </c>
      <c r="AQ12" s="191">
        <v>1.4339999999999999</v>
      </c>
      <c r="AR12" s="191">
        <v>1.3520000000000001</v>
      </c>
      <c r="AS12" s="191">
        <v>1.355</v>
      </c>
      <c r="AT12" s="191">
        <v>1.5509999999999999</v>
      </c>
      <c r="AU12" s="191">
        <v>1.4710000000000001</v>
      </c>
      <c r="AV12" s="191">
        <v>2</v>
      </c>
      <c r="AW12" s="191">
        <v>1</v>
      </c>
      <c r="AX12" s="191">
        <v>1</v>
      </c>
      <c r="AY12" s="191">
        <v>1.7210000000000001</v>
      </c>
      <c r="AZ12" s="191">
        <v>1.496</v>
      </c>
      <c r="BA12" s="191">
        <v>1.5720000000000001</v>
      </c>
      <c r="BB12" s="191">
        <v>1.7769999999999999</v>
      </c>
      <c r="BC12" s="191">
        <v>1.359</v>
      </c>
      <c r="BD12" s="191">
        <v>1.452</v>
      </c>
      <c r="BE12" s="191">
        <v>1.6164412184601897</v>
      </c>
      <c r="BF12" s="191">
        <v>1.6007503600000001</v>
      </c>
      <c r="BG12" s="191">
        <v>0</v>
      </c>
      <c r="BH12" s="191">
        <v>0</v>
      </c>
      <c r="BI12" s="191">
        <v>0</v>
      </c>
      <c r="BJ12" s="191">
        <v>0</v>
      </c>
      <c r="BK12" s="191">
        <v>0</v>
      </c>
      <c r="BL12" s="191">
        <v>0</v>
      </c>
      <c r="BM12" s="191">
        <v>0</v>
      </c>
      <c r="BN12" s="191">
        <v>0</v>
      </c>
      <c r="BO12" s="191">
        <v>0</v>
      </c>
      <c r="BP12" s="191">
        <v>0</v>
      </c>
      <c r="BQ12" s="191">
        <v>0</v>
      </c>
      <c r="BR12" s="191">
        <v>0</v>
      </c>
      <c r="BS12" s="191">
        <v>0</v>
      </c>
      <c r="BT12" s="191">
        <v>0</v>
      </c>
      <c r="BU12" s="191">
        <v>0</v>
      </c>
      <c r="BV12" s="191">
        <v>0</v>
      </c>
      <c r="BW12" s="191">
        <v>0</v>
      </c>
      <c r="BX12" s="191">
        <v>0</v>
      </c>
      <c r="BY12" s="191">
        <v>0</v>
      </c>
      <c r="BZ12" s="191">
        <v>0</v>
      </c>
      <c r="CA12" s="191">
        <v>0</v>
      </c>
      <c r="CB12" s="191">
        <v>0</v>
      </c>
      <c r="CC12" s="191">
        <v>0</v>
      </c>
      <c r="CD12" s="191">
        <v>0</v>
      </c>
      <c r="CE12" s="191">
        <v>0</v>
      </c>
      <c r="CF12" s="191">
        <v>0</v>
      </c>
      <c r="CG12" s="191">
        <v>0</v>
      </c>
      <c r="CH12" s="192">
        <v>0</v>
      </c>
    </row>
    <row r="13" spans="1:87" x14ac:dyDescent="0.25">
      <c r="A13" s="193"/>
      <c r="B13" s="51" t="s">
        <v>485</v>
      </c>
      <c r="C13" s="271" t="s">
        <v>387</v>
      </c>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v>287.50626379634298</v>
      </c>
      <c r="AI13" s="191">
        <v>302.08045600000003</v>
      </c>
      <c r="AJ13" s="191">
        <v>395.88564615384615</v>
      </c>
      <c r="AK13" s="191">
        <v>564.3645305</v>
      </c>
      <c r="AL13" s="191">
        <v>755.4666057500001</v>
      </c>
      <c r="AM13" s="191">
        <v>882.96256549999987</v>
      </c>
      <c r="AN13" s="191">
        <v>1020.7705977499999</v>
      </c>
      <c r="AO13" s="191">
        <v>1172.1197127142857</v>
      </c>
      <c r="AP13" s="191">
        <v>1245.5755610666668</v>
      </c>
      <c r="AQ13" s="191">
        <v>1291.2906329999998</v>
      </c>
      <c r="AR13" s="191">
        <v>1322.3629533333335</v>
      </c>
      <c r="AS13" s="191">
        <v>1417.252283333333</v>
      </c>
      <c r="AT13" s="191">
        <v>1601.3146243333333</v>
      </c>
      <c r="AU13" s="191">
        <v>2084.0561549999998</v>
      </c>
      <c r="AV13" s="191">
        <v>2588.9620103333332</v>
      </c>
      <c r="AW13" s="191">
        <v>2871.8776219999995</v>
      </c>
      <c r="AX13" s="191">
        <v>2785.9169999999999</v>
      </c>
      <c r="AY13" s="191">
        <v>2744.35</v>
      </c>
      <c r="AZ13" s="191">
        <v>2438.2424801734269</v>
      </c>
      <c r="BA13" s="191">
        <v>2154.4810000000002</v>
      </c>
      <c r="BB13" s="191">
        <v>2160.527</v>
      </c>
      <c r="BC13" s="191">
        <v>2384.0059999999999</v>
      </c>
      <c r="BD13" s="191">
        <v>2944.4639999999999</v>
      </c>
      <c r="BE13" s="191">
        <v>3325.067</v>
      </c>
      <c r="BF13" s="191">
        <v>3655.0069999999996</v>
      </c>
      <c r="BG13" s="191">
        <v>3752.7889999999998</v>
      </c>
      <c r="BH13" s="191">
        <v>3278</v>
      </c>
      <c r="BI13" s="191">
        <v>2526</v>
      </c>
      <c r="BJ13" s="191">
        <v>2050</v>
      </c>
      <c r="BK13" s="191">
        <v>1737.5119804834528</v>
      </c>
      <c r="BL13" s="191">
        <v>1455.6900798477316</v>
      </c>
      <c r="BM13" s="191">
        <v>876.97242974579706</v>
      </c>
      <c r="BN13" s="191">
        <v>633.219714059539</v>
      </c>
      <c r="BO13" s="191">
        <v>451.05771460709826</v>
      </c>
      <c r="BP13" s="191">
        <v>292.27523465753882</v>
      </c>
      <c r="BQ13" s="191">
        <v>172.17469324246855</v>
      </c>
      <c r="BR13" s="191">
        <v>119.49141678258313</v>
      </c>
      <c r="BS13" s="191">
        <v>80.22480311229458</v>
      </c>
      <c r="BT13" s="191">
        <v>59.174369123155124</v>
      </c>
      <c r="BU13" s="191">
        <v>42.607802019297836</v>
      </c>
      <c r="BV13" s="191">
        <v>32.681386523429381</v>
      </c>
      <c r="BW13" s="191">
        <v>17.657091692809477</v>
      </c>
      <c r="BX13" s="191">
        <v>10.777682165121856</v>
      </c>
      <c r="BY13" s="191">
        <v>6.5500438850929514</v>
      </c>
      <c r="BZ13" s="191">
        <v>3.9203635912424146</v>
      </c>
      <c r="CA13" s="191">
        <v>2.2622078097713514</v>
      </c>
      <c r="CB13" s="73">
        <v>1.3238040981138133</v>
      </c>
      <c r="CC13" s="191">
        <v>0</v>
      </c>
      <c r="CD13" s="191">
        <v>0</v>
      </c>
      <c r="CE13" s="191">
        <v>0</v>
      </c>
      <c r="CF13" s="191">
        <v>0</v>
      </c>
      <c r="CG13" s="191">
        <v>0</v>
      </c>
      <c r="CH13" s="192">
        <v>0</v>
      </c>
    </row>
    <row r="14" spans="1:87" x14ac:dyDescent="0.25">
      <c r="A14" s="193"/>
      <c r="B14" s="51" t="s">
        <v>486</v>
      </c>
      <c r="C14" s="271" t="s">
        <v>387</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v>0</v>
      </c>
      <c r="AI14" s="191">
        <v>0</v>
      </c>
      <c r="AJ14" s="191">
        <v>0</v>
      </c>
      <c r="AK14" s="191">
        <v>0</v>
      </c>
      <c r="AL14" s="191">
        <v>0</v>
      </c>
      <c r="AM14" s="191">
        <v>0</v>
      </c>
      <c r="AN14" s="191">
        <v>0</v>
      </c>
      <c r="AO14" s="191">
        <v>0</v>
      </c>
      <c r="AP14" s="191">
        <v>0</v>
      </c>
      <c r="AQ14" s="191">
        <v>0</v>
      </c>
      <c r="AR14" s="191">
        <v>0</v>
      </c>
      <c r="AS14" s="191">
        <v>0</v>
      </c>
      <c r="AT14" s="191">
        <v>0</v>
      </c>
      <c r="AU14" s="191">
        <v>0</v>
      </c>
      <c r="AV14" s="191">
        <v>0</v>
      </c>
      <c r="AW14" s="191">
        <v>0</v>
      </c>
      <c r="AX14" s="191">
        <v>0</v>
      </c>
      <c r="AY14" s="191">
        <v>0</v>
      </c>
      <c r="AZ14" s="191">
        <v>214.28451982657336</v>
      </c>
      <c r="BA14" s="191">
        <v>330</v>
      </c>
      <c r="BB14" s="191">
        <v>305</v>
      </c>
      <c r="BC14" s="191">
        <v>285</v>
      </c>
      <c r="BD14" s="191">
        <v>305</v>
      </c>
      <c r="BE14" s="191">
        <v>284</v>
      </c>
      <c r="BF14" s="191">
        <v>289.81299999999999</v>
      </c>
      <c r="BG14" s="191">
        <v>255.8872903330878</v>
      </c>
      <c r="BH14" s="191">
        <v>142.881</v>
      </c>
      <c r="BI14" s="191">
        <v>24.123565300067376</v>
      </c>
      <c r="BJ14" s="191">
        <v>12.22461096189574</v>
      </c>
      <c r="BK14" s="191">
        <v>0</v>
      </c>
      <c r="BL14" s="191">
        <v>0</v>
      </c>
      <c r="BM14" s="191">
        <v>0</v>
      </c>
      <c r="BN14" s="191">
        <v>0</v>
      </c>
      <c r="BO14" s="191">
        <v>0</v>
      </c>
      <c r="BP14" s="191">
        <v>0</v>
      </c>
      <c r="BQ14" s="191">
        <v>0</v>
      </c>
      <c r="BR14" s="191">
        <v>0</v>
      </c>
      <c r="BS14" s="191">
        <v>0</v>
      </c>
      <c r="BT14" s="191">
        <v>0</v>
      </c>
      <c r="BU14" s="191">
        <v>0</v>
      </c>
      <c r="BV14" s="191">
        <v>0</v>
      </c>
      <c r="BW14" s="191">
        <v>0</v>
      </c>
      <c r="BX14" s="191">
        <v>0</v>
      </c>
      <c r="BY14" s="191">
        <v>0</v>
      </c>
      <c r="BZ14" s="191">
        <v>0</v>
      </c>
      <c r="CA14" s="191">
        <v>0</v>
      </c>
      <c r="CB14" s="191">
        <v>0</v>
      </c>
      <c r="CC14" s="191">
        <v>0</v>
      </c>
      <c r="CD14" s="191">
        <v>0</v>
      </c>
      <c r="CE14" s="191">
        <v>0</v>
      </c>
      <c r="CF14" s="191">
        <v>0</v>
      </c>
      <c r="CG14" s="191">
        <v>0</v>
      </c>
      <c r="CH14" s="192">
        <v>0</v>
      </c>
    </row>
    <row r="15" spans="1:87" x14ac:dyDescent="0.25">
      <c r="A15" s="193"/>
      <c r="B15" s="51" t="s">
        <v>487</v>
      </c>
      <c r="C15" s="271" t="s">
        <v>377</v>
      </c>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v>9.1014969282685811</v>
      </c>
      <c r="AI15" s="191">
        <v>11.640236243555856</v>
      </c>
      <c r="AJ15" s="191">
        <v>13.630234353478913</v>
      </c>
      <c r="AK15" s="191">
        <v>15.590189419879557</v>
      </c>
      <c r="AL15" s="191">
        <v>17.539349755901764</v>
      </c>
      <c r="AM15" s="191">
        <v>18.772171160752329</v>
      </c>
      <c r="AN15" s="191">
        <v>18.932891833284359</v>
      </c>
      <c r="AO15" s="191">
        <v>19.456935976129234</v>
      </c>
      <c r="AP15" s="191">
        <v>20.544119957107366</v>
      </c>
      <c r="AQ15" s="191">
        <v>21.373524682261195</v>
      </c>
      <c r="AR15" s="191">
        <v>22.393906028598739</v>
      </c>
      <c r="AS15" s="191">
        <v>23.906947632296195</v>
      </c>
      <c r="AT15" s="191">
        <v>26.429268414933048</v>
      </c>
      <c r="AU15" s="191">
        <v>30.590785383135724</v>
      </c>
      <c r="AV15" s="191">
        <v>1.9676571350371104</v>
      </c>
      <c r="AW15" s="191">
        <v>0</v>
      </c>
      <c r="AX15" s="191">
        <v>0</v>
      </c>
      <c r="AY15" s="191">
        <v>0</v>
      </c>
      <c r="AZ15" s="191">
        <v>0</v>
      </c>
      <c r="BA15" s="191">
        <v>0</v>
      </c>
      <c r="BB15" s="191">
        <v>0</v>
      </c>
      <c r="BC15" s="191">
        <v>0</v>
      </c>
      <c r="BD15" s="191">
        <v>0</v>
      </c>
      <c r="BE15" s="191">
        <v>0</v>
      </c>
      <c r="BF15" s="191">
        <v>0</v>
      </c>
      <c r="BG15" s="191">
        <v>0</v>
      </c>
      <c r="BH15" s="191">
        <v>0</v>
      </c>
      <c r="BI15" s="191">
        <v>0</v>
      </c>
      <c r="BJ15" s="191">
        <v>0</v>
      </c>
      <c r="BK15" s="191">
        <v>0</v>
      </c>
      <c r="BL15" s="191">
        <v>0</v>
      </c>
      <c r="BM15" s="191">
        <v>0</v>
      </c>
      <c r="BN15" s="191">
        <v>0</v>
      </c>
      <c r="BO15" s="191">
        <v>0</v>
      </c>
      <c r="BP15" s="191">
        <v>0</v>
      </c>
      <c r="BQ15" s="191">
        <v>0</v>
      </c>
      <c r="BR15" s="191">
        <v>0</v>
      </c>
      <c r="BS15" s="191">
        <v>0</v>
      </c>
      <c r="BT15" s="191">
        <v>0</v>
      </c>
      <c r="BU15" s="191">
        <v>0</v>
      </c>
      <c r="BV15" s="191">
        <v>0</v>
      </c>
      <c r="BW15" s="191">
        <v>0</v>
      </c>
      <c r="BX15" s="191">
        <v>0</v>
      </c>
      <c r="BY15" s="191">
        <v>0</v>
      </c>
      <c r="BZ15" s="191">
        <v>0</v>
      </c>
      <c r="CA15" s="191">
        <v>0</v>
      </c>
      <c r="CB15" s="191">
        <v>0</v>
      </c>
      <c r="CC15" s="191">
        <v>0</v>
      </c>
      <c r="CD15" s="191">
        <v>0</v>
      </c>
      <c r="CE15" s="191">
        <v>0</v>
      </c>
      <c r="CF15" s="191">
        <v>0</v>
      </c>
      <c r="CG15" s="191">
        <v>0</v>
      </c>
      <c r="CH15" s="192">
        <v>0</v>
      </c>
    </row>
    <row r="16" spans="1:87" x14ac:dyDescent="0.25">
      <c r="A16" s="193"/>
      <c r="B16" s="51" t="s">
        <v>125</v>
      </c>
      <c r="C16" s="271" t="s">
        <v>377</v>
      </c>
      <c r="D16" s="191"/>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v>0</v>
      </c>
      <c r="AI16" s="191">
        <v>0</v>
      </c>
      <c r="AJ16" s="191">
        <v>0</v>
      </c>
      <c r="AK16" s="191">
        <v>0</v>
      </c>
      <c r="AL16" s="191">
        <v>0</v>
      </c>
      <c r="AM16" s="191">
        <v>0</v>
      </c>
      <c r="AN16" s="191">
        <v>0</v>
      </c>
      <c r="AO16" s="191">
        <v>0</v>
      </c>
      <c r="AP16" s="191">
        <v>0</v>
      </c>
      <c r="AQ16" s="191">
        <v>0</v>
      </c>
      <c r="AR16" s="191">
        <v>0</v>
      </c>
      <c r="AS16" s="191">
        <v>0</v>
      </c>
      <c r="AT16" s="191">
        <v>0</v>
      </c>
      <c r="AU16" s="191">
        <v>0</v>
      </c>
      <c r="AV16" s="191">
        <v>0</v>
      </c>
      <c r="AW16" s="191">
        <v>2.5999999999999999E-2</v>
      </c>
      <c r="AX16" s="191">
        <v>1.7000000000000001E-2</v>
      </c>
      <c r="AY16" s="191">
        <v>0</v>
      </c>
      <c r="AZ16" s="191">
        <v>8.9999999999999993E-3</v>
      </c>
      <c r="BA16" s="191">
        <v>1.2E-2</v>
      </c>
      <c r="BB16" s="191">
        <v>0</v>
      </c>
      <c r="BC16" s="191">
        <v>0.06</v>
      </c>
      <c r="BD16" s="191">
        <v>60.734000000000002</v>
      </c>
      <c r="BE16" s="191">
        <v>6.5244999999999997</v>
      </c>
      <c r="BF16" s="191">
        <v>0.56799999999999995</v>
      </c>
      <c r="BG16" s="191">
        <v>0.47799999999999998</v>
      </c>
      <c r="BH16" s="191">
        <v>0.42899999999999999</v>
      </c>
      <c r="BI16" s="191">
        <v>0.5</v>
      </c>
      <c r="BJ16" s="191">
        <v>0.38900000000000001</v>
      </c>
      <c r="BK16" s="191">
        <v>0.2</v>
      </c>
      <c r="BL16" s="191">
        <v>0</v>
      </c>
      <c r="BM16" s="191">
        <v>0.29149999999999998</v>
      </c>
      <c r="BN16" s="191">
        <v>9.1499999999999998E-2</v>
      </c>
      <c r="BO16" s="191">
        <v>0</v>
      </c>
      <c r="BP16" s="191">
        <v>0</v>
      </c>
      <c r="BQ16" s="191">
        <v>2.1110000000001961E-4</v>
      </c>
      <c r="BR16" s="191">
        <v>9.9999999999999978E-2</v>
      </c>
      <c r="BS16" s="191">
        <v>0.24</v>
      </c>
      <c r="BT16" s="191">
        <v>0.24</v>
      </c>
      <c r="BU16" s="191">
        <v>0.36</v>
      </c>
      <c r="BV16" s="191">
        <v>0.19999999999999996</v>
      </c>
      <c r="BW16" s="191">
        <v>0.3</v>
      </c>
      <c r="BX16" s="191">
        <v>0.24</v>
      </c>
      <c r="BY16" s="191">
        <v>0</v>
      </c>
      <c r="BZ16" s="191">
        <v>0</v>
      </c>
      <c r="CA16" s="191">
        <v>0</v>
      </c>
      <c r="CB16" s="191">
        <v>0</v>
      </c>
      <c r="CC16" s="191">
        <v>0</v>
      </c>
      <c r="CD16" s="191">
        <v>0</v>
      </c>
      <c r="CE16" s="191">
        <v>0</v>
      </c>
      <c r="CF16" s="191">
        <v>0</v>
      </c>
      <c r="CG16" s="191">
        <v>0</v>
      </c>
      <c r="CH16" s="192">
        <v>0</v>
      </c>
    </row>
    <row r="17" spans="1:86" ht="24.75" customHeight="1" x14ac:dyDescent="0.3">
      <c r="A17" s="193"/>
      <c r="B17" s="123" t="s">
        <v>488</v>
      </c>
      <c r="C17" s="271"/>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f t="shared" ref="AH17:BU17" si="0">SUM(AH6:AH16)</f>
        <v>2140.2302398240954</v>
      </c>
      <c r="AI17" s="55">
        <f t="shared" si="0"/>
        <v>3195.4036116683205</v>
      </c>
      <c r="AJ17" s="55">
        <f t="shared" si="0"/>
        <v>3481.6023161308885</v>
      </c>
      <c r="AK17" s="55">
        <f t="shared" si="0"/>
        <v>4114.9635010235579</v>
      </c>
      <c r="AL17" s="55">
        <f t="shared" si="0"/>
        <v>4634.0142418760124</v>
      </c>
      <c r="AM17" s="55">
        <f t="shared" si="0"/>
        <v>5128.0436409009999</v>
      </c>
      <c r="AN17" s="55">
        <f t="shared" si="0"/>
        <v>5573.5994938701278</v>
      </c>
      <c r="AO17" s="55">
        <f t="shared" si="0"/>
        <v>5941.7182276070989</v>
      </c>
      <c r="AP17" s="55">
        <f t="shared" si="0"/>
        <v>6099.8808325284717</v>
      </c>
      <c r="AQ17" s="55">
        <f t="shared" si="0"/>
        <v>6265.4553240804171</v>
      </c>
      <c r="AR17" s="55">
        <f t="shared" si="0"/>
        <v>6351.8234230750713</v>
      </c>
      <c r="AS17" s="55">
        <f t="shared" si="0"/>
        <v>6531.730790354577</v>
      </c>
      <c r="AT17" s="55">
        <f t="shared" si="0"/>
        <v>6864.5773705436104</v>
      </c>
      <c r="AU17" s="55">
        <f t="shared" si="0"/>
        <v>8081.0507873405804</v>
      </c>
      <c r="AV17" s="55">
        <f t="shared" si="0"/>
        <v>9294.1511629693741</v>
      </c>
      <c r="AW17" s="55">
        <f t="shared" si="0"/>
        <v>10170.602145994048</v>
      </c>
      <c r="AX17" s="55">
        <f t="shared" si="0"/>
        <v>10304.518169157031</v>
      </c>
      <c r="AY17" s="55">
        <f t="shared" si="0"/>
        <v>10698.02534231452</v>
      </c>
      <c r="AZ17" s="55">
        <f t="shared" si="0"/>
        <v>11060.411199032971</v>
      </c>
      <c r="BA17" s="55">
        <f t="shared" si="0"/>
        <v>11191.470568894629</v>
      </c>
      <c r="BB17" s="55">
        <f t="shared" si="0"/>
        <v>11462.957930880082</v>
      </c>
      <c r="BC17" s="55">
        <f t="shared" si="0"/>
        <v>12482.486571392403</v>
      </c>
      <c r="BD17" s="55">
        <f t="shared" si="0"/>
        <v>12579.086615294387</v>
      </c>
      <c r="BE17" s="55">
        <f t="shared" si="0"/>
        <v>13086.047671190972</v>
      </c>
      <c r="BF17" s="55">
        <f t="shared" si="0"/>
        <v>13654.315129659999</v>
      </c>
      <c r="BG17" s="55">
        <f t="shared" si="0"/>
        <v>4802.7443435502455</v>
      </c>
      <c r="BH17" s="55">
        <f t="shared" si="0"/>
        <v>4263.4400000000005</v>
      </c>
      <c r="BI17" s="55">
        <f t="shared" si="0"/>
        <v>3474.3883622779058</v>
      </c>
      <c r="BJ17" s="55">
        <f t="shared" si="0"/>
        <v>3035.3044847562924</v>
      </c>
      <c r="BK17" s="55">
        <f t="shared" si="0"/>
        <v>2777.5366963541719</v>
      </c>
      <c r="BL17" s="55">
        <f t="shared" si="0"/>
        <v>2561.6293883814528</v>
      </c>
      <c r="BM17" s="55">
        <f t="shared" si="0"/>
        <v>2069.3648479653116</v>
      </c>
      <c r="BN17" s="55">
        <f t="shared" si="0"/>
        <v>1853.5156563857013</v>
      </c>
      <c r="BO17" s="55">
        <f t="shared" si="0"/>
        <v>1765.7742885330194</v>
      </c>
      <c r="BP17" s="55">
        <f t="shared" si="0"/>
        <v>1682.9105468621642</v>
      </c>
      <c r="BQ17" s="55">
        <f t="shared" si="0"/>
        <v>1635.5663497088376</v>
      </c>
      <c r="BR17" s="55">
        <f t="shared" si="0"/>
        <v>1836.8957664640081</v>
      </c>
      <c r="BS17" s="55">
        <f t="shared" si="0"/>
        <v>1915.1738924102121</v>
      </c>
      <c r="BT17" s="55">
        <f t="shared" si="0"/>
        <v>1956.3863700215895</v>
      </c>
      <c r="BU17" s="55">
        <f t="shared" si="0"/>
        <v>2008.0498251361175</v>
      </c>
      <c r="BV17" s="55">
        <f t="shared" ref="BV17:CD17" si="1">SUM(BV6:BV16)</f>
        <v>2147.0047576684988</v>
      </c>
      <c r="BW17" s="55">
        <f t="shared" si="1"/>
        <v>2317.5475524707217</v>
      </c>
      <c r="BX17" s="55">
        <f t="shared" si="1"/>
        <v>2256.901183643166</v>
      </c>
      <c r="BY17" s="55">
        <f>SUM(BY6:BY16)</f>
        <v>2453.1924543387941</v>
      </c>
      <c r="BZ17" s="55">
        <f t="shared" si="1"/>
        <v>2952.6254963665056</v>
      </c>
      <c r="CA17" s="55">
        <f t="shared" si="1"/>
        <v>3767.5270311128324</v>
      </c>
      <c r="CB17" s="55">
        <f t="shared" si="1"/>
        <v>4564.5796473081418</v>
      </c>
      <c r="CC17" s="55">
        <f t="shared" si="1"/>
        <v>5320.9359998918017</v>
      </c>
      <c r="CD17" s="55">
        <f t="shared" si="1"/>
        <v>6075.8076062382124</v>
      </c>
      <c r="CE17" s="55">
        <f>SUM(CE6:CE16)</f>
        <v>6691.2928371297439</v>
      </c>
      <c r="CF17" s="55">
        <f t="shared" ref="CF17:CH17" si="2">SUM(CF6:CF16)</f>
        <v>7236.9136567211608</v>
      </c>
      <c r="CG17" s="55">
        <f t="shared" si="2"/>
        <v>7767.2402686819114</v>
      </c>
      <c r="CH17" s="56">
        <f t="shared" si="2"/>
        <v>8303.0910764437594</v>
      </c>
    </row>
    <row r="18" spans="1:86" ht="15.6" x14ac:dyDescent="0.3">
      <c r="A18" s="193"/>
      <c r="B18" s="272" t="s">
        <v>489</v>
      </c>
      <c r="C18" s="271"/>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f>AH17-SUM(AH10:AH14,AH7)</f>
        <v>38.212009057648629</v>
      </c>
      <c r="AI18" s="55">
        <f t="shared" ref="AI18:CD18" si="3">AI17-SUM(AI10:AI14,AI7)</f>
        <v>45.18982913770833</v>
      </c>
      <c r="AJ18" s="55">
        <f t="shared" si="3"/>
        <v>53.999241405613702</v>
      </c>
      <c r="AK18" s="55">
        <f t="shared" si="3"/>
        <v>62.342414539001766</v>
      </c>
      <c r="AL18" s="55">
        <f t="shared" si="3"/>
        <v>71.859541551320035</v>
      </c>
      <c r="AM18" s="55">
        <f t="shared" si="3"/>
        <v>78.647272916769907</v>
      </c>
      <c r="AN18" s="55">
        <f t="shared" si="3"/>
        <v>84.034886228206233</v>
      </c>
      <c r="AO18" s="55">
        <f t="shared" si="3"/>
        <v>93.67593732937803</v>
      </c>
      <c r="AP18" s="55">
        <f t="shared" si="3"/>
        <v>100.99402633497175</v>
      </c>
      <c r="AQ18" s="55">
        <f t="shared" si="3"/>
        <v>111.38888622317154</v>
      </c>
      <c r="AR18" s="55">
        <f t="shared" si="3"/>
        <v>119.7409744551469</v>
      </c>
      <c r="AS18" s="55">
        <f t="shared" si="3"/>
        <v>130.07975711499967</v>
      </c>
      <c r="AT18" s="55">
        <f t="shared" si="3"/>
        <v>151.29442329670837</v>
      </c>
      <c r="AU18" s="55">
        <f t="shared" si="3"/>
        <v>183.10452084153349</v>
      </c>
      <c r="AV18" s="55">
        <f t="shared" si="3"/>
        <v>233.44177379818211</v>
      </c>
      <c r="AW18" s="55">
        <f t="shared" si="3"/>
        <v>325.23502588180236</v>
      </c>
      <c r="AX18" s="55">
        <f t="shared" si="3"/>
        <v>365.15245224968749</v>
      </c>
      <c r="AY18" s="55">
        <f t="shared" si="3"/>
        <v>437.39160512525268</v>
      </c>
      <c r="AZ18" s="55">
        <f t="shared" si="3"/>
        <v>443.2712419182335</v>
      </c>
      <c r="BA18" s="55">
        <f t="shared" si="3"/>
        <v>488.62375918926773</v>
      </c>
      <c r="BB18" s="55">
        <f t="shared" si="3"/>
        <v>528.58293270579088</v>
      </c>
      <c r="BC18" s="55">
        <f t="shared" si="3"/>
        <v>566.42950568822016</v>
      </c>
      <c r="BD18" s="55">
        <f t="shared" si="3"/>
        <v>667.76598548293805</v>
      </c>
      <c r="BE18" s="55">
        <f t="shared" si="3"/>
        <v>680.1479455225126</v>
      </c>
      <c r="BF18" s="55">
        <f t="shared" si="3"/>
        <v>762.79799999999886</v>
      </c>
      <c r="BG18" s="55">
        <f t="shared" si="3"/>
        <v>794.02521823565667</v>
      </c>
      <c r="BH18" s="55">
        <f t="shared" si="3"/>
        <v>842.55900000000065</v>
      </c>
      <c r="BI18" s="55">
        <f t="shared" si="3"/>
        <v>924.26479697783861</v>
      </c>
      <c r="BJ18" s="55">
        <f t="shared" si="3"/>
        <v>973.07987379439646</v>
      </c>
      <c r="BK18" s="55">
        <f t="shared" si="3"/>
        <v>1040.0247158707191</v>
      </c>
      <c r="BL18" s="55">
        <f t="shared" si="3"/>
        <v>1105.9393085337213</v>
      </c>
      <c r="BM18" s="55">
        <f t="shared" si="3"/>
        <v>1192.3924182195146</v>
      </c>
      <c r="BN18" s="55">
        <f t="shared" si="3"/>
        <v>1220.2959423261623</v>
      </c>
      <c r="BO18" s="55">
        <f t="shared" si="3"/>
        <v>1314.7165739259212</v>
      </c>
      <c r="BP18" s="55">
        <f t="shared" si="3"/>
        <v>1390.6353122046253</v>
      </c>
      <c r="BQ18" s="55">
        <f>BQ17-SUM(BQ10:BQ14,BQ7)</f>
        <v>1463.3916564663691</v>
      </c>
      <c r="BR18" s="55">
        <f t="shared" si="3"/>
        <v>1717.4043496814249</v>
      </c>
      <c r="BS18" s="55">
        <f t="shared" si="3"/>
        <v>1834.9490892979175</v>
      </c>
      <c r="BT18" s="55">
        <f t="shared" si="3"/>
        <v>1897.2120008984343</v>
      </c>
      <c r="BU18" s="55">
        <f t="shared" si="3"/>
        <v>1965.4420231168197</v>
      </c>
      <c r="BV18" s="55">
        <f t="shared" si="3"/>
        <v>2114.3233711450694</v>
      </c>
      <c r="BW18" s="55">
        <f t="shared" si="3"/>
        <v>2299.8904607779123</v>
      </c>
      <c r="BX18" s="55">
        <f t="shared" si="3"/>
        <v>2246.1235014780441</v>
      </c>
      <c r="BY18" s="55">
        <f t="shared" si="3"/>
        <v>2446.6424104537009</v>
      </c>
      <c r="BZ18" s="55">
        <f t="shared" si="3"/>
        <v>2948.7051327752633</v>
      </c>
      <c r="CA18" s="55">
        <f t="shared" si="3"/>
        <v>3765.2648233030609</v>
      </c>
      <c r="CB18" s="55">
        <f t="shared" si="3"/>
        <v>4563.2558432100277</v>
      </c>
      <c r="CC18" s="55">
        <f t="shared" si="3"/>
        <v>5320.9359998918017</v>
      </c>
      <c r="CD18" s="55">
        <f t="shared" si="3"/>
        <v>6075.8076062382124</v>
      </c>
      <c r="CE18" s="55">
        <f>CE17-SUM(CE10:CE14,CE7)</f>
        <v>6691.2928371297439</v>
      </c>
      <c r="CF18" s="55">
        <f t="shared" ref="CF18" si="4">CF17-SUM(CF10:CF14,CF7)</f>
        <v>7236.9136567211608</v>
      </c>
      <c r="CG18" s="55">
        <f>CG17-SUM(CG10:CG14,CG7)</f>
        <v>7767.2402686819114</v>
      </c>
      <c r="CH18" s="56">
        <f>CH17-SUM(CH10:CH14,CH7)</f>
        <v>8303.0910764437594</v>
      </c>
    </row>
    <row r="19" spans="1:86" ht="12.75" customHeight="1" x14ac:dyDescent="0.3">
      <c r="A19" s="193"/>
      <c r="B19" s="272"/>
      <c r="C19" s="271"/>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6"/>
    </row>
    <row r="20" spans="1:86" ht="27" customHeight="1" x14ac:dyDescent="0.3">
      <c r="A20" s="193"/>
      <c r="B20" s="123" t="s">
        <v>490</v>
      </c>
      <c r="C20" s="271"/>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c r="CH20" s="192"/>
    </row>
    <row r="21" spans="1:86" ht="27" customHeight="1" x14ac:dyDescent="0.25">
      <c r="A21" s="193"/>
      <c r="B21" s="51" t="s">
        <v>376</v>
      </c>
      <c r="C21" s="271" t="s">
        <v>377</v>
      </c>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v>0</v>
      </c>
      <c r="AI21" s="191">
        <v>0</v>
      </c>
      <c r="AJ21" s="191">
        <v>0</v>
      </c>
      <c r="AK21" s="191">
        <v>0</v>
      </c>
      <c r="AL21" s="191">
        <v>0</v>
      </c>
      <c r="AM21" s="191">
        <v>0</v>
      </c>
      <c r="AN21" s="191">
        <v>0</v>
      </c>
      <c r="AO21" s="191">
        <v>0</v>
      </c>
      <c r="AP21" s="191">
        <v>0</v>
      </c>
      <c r="AQ21" s="191">
        <v>0</v>
      </c>
      <c r="AR21" s="191">
        <v>0</v>
      </c>
      <c r="AS21" s="191">
        <v>0</v>
      </c>
      <c r="AT21" s="191">
        <v>0</v>
      </c>
      <c r="AU21" s="191">
        <v>0</v>
      </c>
      <c r="AV21" s="191">
        <v>0</v>
      </c>
      <c r="AW21" s="191">
        <v>0</v>
      </c>
      <c r="AX21" s="191">
        <v>0</v>
      </c>
      <c r="AY21" s="191">
        <v>0</v>
      </c>
      <c r="AZ21" s="191">
        <v>0</v>
      </c>
      <c r="BA21" s="191">
        <v>0</v>
      </c>
      <c r="BB21" s="191">
        <v>0</v>
      </c>
      <c r="BC21" s="191">
        <v>0</v>
      </c>
      <c r="BD21" s="191">
        <v>0</v>
      </c>
      <c r="BE21" s="191">
        <v>0</v>
      </c>
      <c r="BF21" s="191">
        <v>0</v>
      </c>
      <c r="BG21" s="191">
        <v>0</v>
      </c>
      <c r="BH21" s="191">
        <v>0</v>
      </c>
      <c r="BI21" s="191">
        <v>0</v>
      </c>
      <c r="BJ21" s="191">
        <v>0</v>
      </c>
      <c r="BK21" s="191">
        <v>0</v>
      </c>
      <c r="BL21" s="191">
        <v>0</v>
      </c>
      <c r="BM21" s="191">
        <v>93.921000000000006</v>
      </c>
      <c r="BN21" s="191">
        <v>102.098</v>
      </c>
      <c r="BO21" s="191">
        <v>89.876000000000005</v>
      </c>
      <c r="BP21" s="191">
        <v>92.341999999999999</v>
      </c>
      <c r="BQ21" s="191">
        <v>104.479</v>
      </c>
      <c r="BR21" s="191">
        <v>93.626999999999995</v>
      </c>
      <c r="BS21" s="191">
        <v>93.218000000000004</v>
      </c>
      <c r="BT21" s="191">
        <v>99.73</v>
      </c>
      <c r="BU21" s="191">
        <v>106.14100000000001</v>
      </c>
      <c r="BV21" s="191">
        <v>123.02200000000001</v>
      </c>
      <c r="BW21" s="191">
        <v>145.50171044000001</v>
      </c>
      <c r="BX21" s="191">
        <v>104.46299999999999</v>
      </c>
      <c r="BY21" s="191">
        <v>146.46700000000001</v>
      </c>
      <c r="BZ21" s="191">
        <v>177.26599999999999</v>
      </c>
      <c r="CA21" s="191">
        <v>248.886</v>
      </c>
      <c r="CB21" s="191">
        <v>306.31900000000002</v>
      </c>
      <c r="CC21" s="191">
        <v>310.03100000000001</v>
      </c>
      <c r="CD21" s="191">
        <v>365.39</v>
      </c>
      <c r="CE21" s="191">
        <v>424.93200000000002</v>
      </c>
      <c r="CF21" s="191">
        <v>459.36799999999999</v>
      </c>
      <c r="CG21" s="191">
        <v>486.75299999999999</v>
      </c>
      <c r="CH21" s="192">
        <v>512.32000000000005</v>
      </c>
    </row>
    <row r="22" spans="1:86" x14ac:dyDescent="0.25">
      <c r="A22" s="193"/>
      <c r="B22" s="74" t="s">
        <v>378</v>
      </c>
      <c r="C22" s="271" t="s">
        <v>377</v>
      </c>
      <c r="D22" s="191"/>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c r="BC22" s="191"/>
      <c r="BD22" s="191"/>
      <c r="BE22" s="191"/>
      <c r="BF22" s="191"/>
      <c r="BG22" s="191"/>
      <c r="BH22" s="191"/>
      <c r="BI22" s="191"/>
      <c r="BJ22" s="191"/>
      <c r="BK22" s="191"/>
      <c r="BL22" s="191"/>
      <c r="BM22" s="191"/>
      <c r="BN22" s="191"/>
      <c r="BO22" s="191"/>
      <c r="BP22" s="191"/>
      <c r="BQ22" s="191">
        <v>4.7691617500000003</v>
      </c>
      <c r="BR22" s="191">
        <v>6.040064700000003</v>
      </c>
      <c r="BS22" s="191">
        <v>6.9357352999999913</v>
      </c>
      <c r="BT22" s="191">
        <v>7.3484010500000174</v>
      </c>
      <c r="BU22" s="191">
        <v>8.2211221899999884</v>
      </c>
      <c r="BV22" s="191">
        <v>9.1482867099999936</v>
      </c>
      <c r="BW22" s="191">
        <v>10.039949220000002</v>
      </c>
      <c r="BX22" s="191">
        <v>10.679680190000001</v>
      </c>
      <c r="BY22" s="191">
        <v>12.88883869999999</v>
      </c>
      <c r="BZ22" s="191">
        <v>16.58689783000003</v>
      </c>
      <c r="CA22" s="191">
        <v>20.355264752545114</v>
      </c>
      <c r="CB22" s="191">
        <v>21.383050794610032</v>
      </c>
      <c r="CC22" s="191">
        <v>23.059416240748405</v>
      </c>
      <c r="CD22" s="191">
        <v>25.629734734301675</v>
      </c>
      <c r="CE22" s="191">
        <v>28.027092715540601</v>
      </c>
      <c r="CF22" s="191">
        <v>30.322857454798477</v>
      </c>
      <c r="CG22" s="191">
        <v>32.778989359582667</v>
      </c>
      <c r="CH22" s="192">
        <v>35.31960036481874</v>
      </c>
    </row>
    <row r="23" spans="1:86" x14ac:dyDescent="0.25">
      <c r="A23" s="193"/>
      <c r="B23" s="51" t="s">
        <v>379</v>
      </c>
      <c r="C23" s="271" t="s">
        <v>377</v>
      </c>
      <c r="D23" s="191"/>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v>47.094339622641513</v>
      </c>
      <c r="AI23" s="191">
        <v>56.833456698741671</v>
      </c>
      <c r="AJ23" s="191">
        <v>70.134664795816093</v>
      </c>
      <c r="AK23" s="191">
        <v>89.996179088375442</v>
      </c>
      <c r="AL23" s="191">
        <v>107.5668620138519</v>
      </c>
      <c r="AM23" s="191">
        <v>131.12117688103268</v>
      </c>
      <c r="AN23" s="191">
        <v>148.84093337854017</v>
      </c>
      <c r="AO23" s="191">
        <v>171.82790159378595</v>
      </c>
      <c r="AP23" s="191">
        <v>194.35447124132716</v>
      </c>
      <c r="AQ23" s="191">
        <v>218.41677683791443</v>
      </c>
      <c r="AR23" s="191">
        <v>236.30305082986754</v>
      </c>
      <c r="AS23" s="191">
        <v>267.54749990048106</v>
      </c>
      <c r="AT23" s="191">
        <v>311.34100986175179</v>
      </c>
      <c r="AU23" s="191">
        <v>365.16189983173882</v>
      </c>
      <c r="AV23" s="191">
        <v>0</v>
      </c>
      <c r="AW23" s="191">
        <v>0</v>
      </c>
      <c r="AX23" s="191">
        <v>0</v>
      </c>
      <c r="AY23" s="191">
        <v>0</v>
      </c>
      <c r="AZ23" s="191">
        <v>0</v>
      </c>
      <c r="BA23" s="191">
        <v>0</v>
      </c>
      <c r="BB23" s="191">
        <v>0</v>
      </c>
      <c r="BC23" s="191">
        <v>0</v>
      </c>
      <c r="BD23" s="191">
        <v>0</v>
      </c>
      <c r="BE23" s="191">
        <v>0</v>
      </c>
      <c r="BF23" s="191">
        <v>0</v>
      </c>
      <c r="BG23" s="191">
        <v>0</v>
      </c>
      <c r="BH23" s="191">
        <v>0</v>
      </c>
      <c r="BI23" s="191">
        <v>0</v>
      </c>
      <c r="BJ23" s="191">
        <v>0</v>
      </c>
      <c r="BK23" s="191">
        <v>0</v>
      </c>
      <c r="BL23" s="191">
        <v>0</v>
      </c>
      <c r="BM23" s="191">
        <v>0</v>
      </c>
      <c r="BN23" s="191">
        <v>0</v>
      </c>
      <c r="BO23" s="191">
        <v>0</v>
      </c>
      <c r="BP23" s="191">
        <v>0</v>
      </c>
      <c r="BQ23" s="191">
        <v>0</v>
      </c>
      <c r="BR23" s="191">
        <v>0</v>
      </c>
      <c r="BS23" s="191">
        <v>0</v>
      </c>
      <c r="BT23" s="191">
        <v>0</v>
      </c>
      <c r="BU23" s="191">
        <v>0</v>
      </c>
      <c r="BV23" s="191">
        <v>0</v>
      </c>
      <c r="BW23" s="191">
        <v>0</v>
      </c>
      <c r="BX23" s="191">
        <v>0</v>
      </c>
      <c r="BY23" s="191">
        <v>0</v>
      </c>
      <c r="BZ23" s="191">
        <v>0</v>
      </c>
      <c r="CA23" s="191">
        <v>0</v>
      </c>
      <c r="CB23" s="191">
        <v>0</v>
      </c>
      <c r="CC23" s="191">
        <v>0</v>
      </c>
      <c r="CD23" s="191">
        <v>0</v>
      </c>
      <c r="CE23" s="191">
        <v>0</v>
      </c>
      <c r="CF23" s="191">
        <v>0</v>
      </c>
      <c r="CG23" s="191">
        <v>0</v>
      </c>
      <c r="CH23" s="192">
        <v>0</v>
      </c>
    </row>
    <row r="24" spans="1:86" x14ac:dyDescent="0.25">
      <c r="A24" s="193"/>
      <c r="B24" s="51" t="s">
        <v>380</v>
      </c>
      <c r="C24" s="27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f>SUM(AH25:AH27)</f>
        <v>433.19637841651365</v>
      </c>
      <c r="AI24" s="191">
        <f t="shared" ref="AI24:CH24" si="5">SUM(AI25:AI27)</f>
        <v>491.69011230548637</v>
      </c>
      <c r="AJ24" s="191">
        <f t="shared" si="5"/>
        <v>556.78557678919367</v>
      </c>
      <c r="AK24" s="191">
        <f t="shared" si="5"/>
        <v>602.69066695632307</v>
      </c>
      <c r="AL24" s="191">
        <f t="shared" si="5"/>
        <v>638.92866433160452</v>
      </c>
      <c r="AM24" s="191">
        <f t="shared" si="5"/>
        <v>676.46664247621209</v>
      </c>
      <c r="AN24" s="191">
        <f t="shared" si="5"/>
        <v>690.46052004690171</v>
      </c>
      <c r="AO24" s="191">
        <f t="shared" si="5"/>
        <v>700.08555842769397</v>
      </c>
      <c r="AP24" s="191">
        <f t="shared" si="5"/>
        <v>724.45946224287422</v>
      </c>
      <c r="AQ24" s="191">
        <f t="shared" si="5"/>
        <v>734.90769715392037</v>
      </c>
      <c r="AR24" s="191">
        <f t="shared" si="5"/>
        <v>742.36020250581066</v>
      </c>
      <c r="AS24" s="191">
        <f t="shared" si="5"/>
        <v>730.13111097207798</v>
      </c>
      <c r="AT24" s="191">
        <f t="shared" si="5"/>
        <v>775.26191022330795</v>
      </c>
      <c r="AU24" s="191">
        <f t="shared" si="5"/>
        <v>863.60627344005002</v>
      </c>
      <c r="AV24" s="191">
        <f t="shared" si="5"/>
        <v>852.2527553950282</v>
      </c>
      <c r="AW24" s="191">
        <f t="shared" si="5"/>
        <v>873.20359314762982</v>
      </c>
      <c r="AX24" s="191">
        <f t="shared" si="5"/>
        <v>859.06318218085562</v>
      </c>
      <c r="AY24" s="191">
        <f t="shared" si="5"/>
        <v>851.731324624629</v>
      </c>
      <c r="AZ24" s="191">
        <f t="shared" si="5"/>
        <v>829.88126142015744</v>
      </c>
      <c r="BA24" s="191">
        <f t="shared" si="5"/>
        <v>847.58109511712473</v>
      </c>
      <c r="BB24" s="191">
        <f t="shared" si="5"/>
        <v>839.89658660323107</v>
      </c>
      <c r="BC24" s="191">
        <f t="shared" si="5"/>
        <v>872.56183395470418</v>
      </c>
      <c r="BD24" s="191">
        <f t="shared" si="5"/>
        <v>865.87408814187211</v>
      </c>
      <c r="BE24" s="191">
        <f t="shared" si="5"/>
        <v>975.0571849050001</v>
      </c>
      <c r="BF24" s="191">
        <f t="shared" si="5"/>
        <v>958.2172410367499</v>
      </c>
      <c r="BG24" s="191">
        <f t="shared" si="5"/>
        <v>884.55214787227749</v>
      </c>
      <c r="BH24" s="191">
        <f t="shared" si="5"/>
        <v>804.2732521245</v>
      </c>
      <c r="BI24" s="191">
        <f t="shared" si="5"/>
        <v>764.43906345325001</v>
      </c>
      <c r="BJ24" s="191">
        <f t="shared" si="5"/>
        <v>698.14931705625008</v>
      </c>
      <c r="BK24" s="191">
        <f t="shared" si="5"/>
        <v>657.23492130667955</v>
      </c>
      <c r="BL24" s="191">
        <f t="shared" si="5"/>
        <v>609.35377852930276</v>
      </c>
      <c r="BM24" s="191">
        <f t="shared" si="5"/>
        <v>598.15693215526335</v>
      </c>
      <c r="BN24" s="191">
        <f t="shared" si="5"/>
        <v>563.29060795511202</v>
      </c>
      <c r="BO24" s="191">
        <f t="shared" si="5"/>
        <v>556.61229230695847</v>
      </c>
      <c r="BP24" s="191">
        <f t="shared" si="5"/>
        <v>564.26172678124692</v>
      </c>
      <c r="BQ24" s="191">
        <f t="shared" si="5"/>
        <v>563.72247188354766</v>
      </c>
      <c r="BR24" s="191">
        <f t="shared" si="5"/>
        <v>558.3774162769223</v>
      </c>
      <c r="BS24" s="191">
        <f t="shared" si="5"/>
        <v>562.103048365684</v>
      </c>
      <c r="BT24" s="191">
        <f t="shared" si="5"/>
        <v>552.47871435148681</v>
      </c>
      <c r="BU24" s="191">
        <f t="shared" si="5"/>
        <v>499.30094930620538</v>
      </c>
      <c r="BV24" s="191">
        <f t="shared" si="5"/>
        <v>461.68818435114184</v>
      </c>
      <c r="BW24" s="191">
        <f t="shared" si="5"/>
        <v>505.71508824643939</v>
      </c>
      <c r="BX24" s="191">
        <f t="shared" si="5"/>
        <v>497.79444589000013</v>
      </c>
      <c r="BY24" s="191">
        <f t="shared" si="5"/>
        <v>341.42066497999991</v>
      </c>
      <c r="BZ24" s="191">
        <f t="shared" si="5"/>
        <v>398.83164910999994</v>
      </c>
      <c r="CA24" s="191">
        <f t="shared" si="5"/>
        <v>330.25930045000001</v>
      </c>
      <c r="CB24" s="191">
        <f t="shared" si="5"/>
        <v>349.43869832000007</v>
      </c>
      <c r="CC24" s="191">
        <f t="shared" si="5"/>
        <v>294.76084574214997</v>
      </c>
      <c r="CD24" s="191">
        <f t="shared" si="5"/>
        <v>276.44483441389502</v>
      </c>
      <c r="CE24" s="191">
        <f t="shared" si="5"/>
        <v>270.93137523639297</v>
      </c>
      <c r="CF24" s="191">
        <f t="shared" si="5"/>
        <v>264.17213621055163</v>
      </c>
      <c r="CG24" s="191">
        <f t="shared" si="5"/>
        <v>255.24622684691701</v>
      </c>
      <c r="CH24" s="192">
        <f t="shared" si="5"/>
        <v>246.10637190168006</v>
      </c>
    </row>
    <row r="25" spans="1:86" x14ac:dyDescent="0.25">
      <c r="A25" s="193"/>
      <c r="B25" s="72" t="s">
        <v>491</v>
      </c>
      <c r="C25" s="271" t="s">
        <v>381</v>
      </c>
      <c r="D25" s="191"/>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v>0</v>
      </c>
      <c r="AI25" s="191">
        <v>0</v>
      </c>
      <c r="AJ25" s="191">
        <v>0</v>
      </c>
      <c r="AK25" s="191">
        <v>0</v>
      </c>
      <c r="AL25" s="191">
        <v>0</v>
      </c>
      <c r="AM25" s="191">
        <v>0</v>
      </c>
      <c r="AN25" s="191">
        <v>0</v>
      </c>
      <c r="AO25" s="191">
        <v>0</v>
      </c>
      <c r="AP25" s="191">
        <v>0</v>
      </c>
      <c r="AQ25" s="191">
        <v>0</v>
      </c>
      <c r="AR25" s="191">
        <v>0</v>
      </c>
      <c r="AS25" s="191">
        <v>0</v>
      </c>
      <c r="AT25" s="191">
        <v>0</v>
      </c>
      <c r="AU25" s="191">
        <v>0</v>
      </c>
      <c r="AV25" s="191">
        <v>0</v>
      </c>
      <c r="AW25" s="191">
        <v>0</v>
      </c>
      <c r="AX25" s="191">
        <v>0</v>
      </c>
      <c r="AY25" s="191">
        <v>0</v>
      </c>
      <c r="AZ25" s="191">
        <v>0</v>
      </c>
      <c r="BA25" s="191">
        <v>0</v>
      </c>
      <c r="BB25" s="191">
        <v>0</v>
      </c>
      <c r="BC25" s="191">
        <v>0</v>
      </c>
      <c r="BD25" s="191">
        <v>0</v>
      </c>
      <c r="BE25" s="191">
        <v>0</v>
      </c>
      <c r="BF25" s="191">
        <v>0</v>
      </c>
      <c r="BG25" s="191">
        <v>0</v>
      </c>
      <c r="BH25" s="191">
        <v>0</v>
      </c>
      <c r="BI25" s="191">
        <v>0</v>
      </c>
      <c r="BJ25" s="191">
        <v>0</v>
      </c>
      <c r="BK25" s="191">
        <v>0</v>
      </c>
      <c r="BL25" s="191">
        <v>0</v>
      </c>
      <c r="BM25" s="191">
        <v>0</v>
      </c>
      <c r="BN25" s="191">
        <v>0</v>
      </c>
      <c r="BO25" s="191">
        <v>0</v>
      </c>
      <c r="BP25" s="191">
        <v>0</v>
      </c>
      <c r="BQ25" s="191">
        <v>0</v>
      </c>
      <c r="BR25" s="191">
        <v>0</v>
      </c>
      <c r="BS25" s="191">
        <v>0</v>
      </c>
      <c r="BT25" s="191">
        <v>0</v>
      </c>
      <c r="BU25" s="191">
        <v>109.92024563645997</v>
      </c>
      <c r="BV25" s="191">
        <v>184.96516445151136</v>
      </c>
      <c r="BW25" s="191">
        <v>222.34115590489967</v>
      </c>
      <c r="BX25" s="191">
        <v>256.99913439596401</v>
      </c>
      <c r="BY25" s="191">
        <v>187.66401924877712</v>
      </c>
      <c r="BZ25" s="191">
        <v>253.40747960340539</v>
      </c>
      <c r="CA25" s="191">
        <v>193.70661491853346</v>
      </c>
      <c r="CB25" s="191">
        <v>208.34295578837364</v>
      </c>
      <c r="CC25" s="191">
        <v>194.74063671161966</v>
      </c>
      <c r="CD25" s="191">
        <v>191.53460816517216</v>
      </c>
      <c r="CE25" s="191">
        <v>197.16498831461317</v>
      </c>
      <c r="CF25" s="191">
        <v>200.12143046800873</v>
      </c>
      <c r="CG25" s="191">
        <v>199.61513178408859</v>
      </c>
      <c r="CH25" s="192">
        <v>197.78720410234598</v>
      </c>
    </row>
    <row r="26" spans="1:86" x14ac:dyDescent="0.25">
      <c r="A26" s="193"/>
      <c r="B26" s="72" t="s">
        <v>492</v>
      </c>
      <c r="C26" s="271" t="s">
        <v>381</v>
      </c>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v>433.19637841651365</v>
      </c>
      <c r="AI26" s="191">
        <v>491.57804255409542</v>
      </c>
      <c r="AJ26" s="191">
        <v>554.82967264977924</v>
      </c>
      <c r="AK26" s="191">
        <v>597.63212258588965</v>
      </c>
      <c r="AL26" s="191">
        <v>630.14592004132612</v>
      </c>
      <c r="AM26" s="191">
        <v>661.919258538132</v>
      </c>
      <c r="AN26" s="191">
        <v>665.25957529428422</v>
      </c>
      <c r="AO26" s="191">
        <v>668.58081446977872</v>
      </c>
      <c r="AP26" s="191">
        <v>686.54822330144486</v>
      </c>
      <c r="AQ26" s="191">
        <v>687.83778406598583</v>
      </c>
      <c r="AR26" s="191">
        <v>683.46392070541924</v>
      </c>
      <c r="AS26" s="191">
        <v>656.05418789515488</v>
      </c>
      <c r="AT26" s="191">
        <v>683.68441738207923</v>
      </c>
      <c r="AU26" s="191">
        <v>746.31190271576043</v>
      </c>
      <c r="AV26" s="191">
        <v>720.91047448732343</v>
      </c>
      <c r="AW26" s="191">
        <v>722.98375426855523</v>
      </c>
      <c r="AX26" s="191">
        <v>701.70056148671415</v>
      </c>
      <c r="AY26" s="191">
        <v>683.57531623989541</v>
      </c>
      <c r="AZ26" s="191">
        <v>648.47078202168245</v>
      </c>
      <c r="BA26" s="191">
        <v>655.47438801712497</v>
      </c>
      <c r="BB26" s="191">
        <v>638.58108077177928</v>
      </c>
      <c r="BC26" s="191">
        <v>650.31584786041594</v>
      </c>
      <c r="BD26" s="191">
        <v>631.10693085508979</v>
      </c>
      <c r="BE26" s="191">
        <v>736.26207961364651</v>
      </c>
      <c r="BF26" s="191">
        <v>738.48558911616817</v>
      </c>
      <c r="BG26" s="191">
        <v>691.18314787227746</v>
      </c>
      <c r="BH26" s="191">
        <v>636.20925212450004</v>
      </c>
      <c r="BI26" s="191">
        <v>618.61569305871558</v>
      </c>
      <c r="BJ26" s="191">
        <v>572.93044173153885</v>
      </c>
      <c r="BK26" s="191">
        <v>547.30458607473906</v>
      </c>
      <c r="BL26" s="191">
        <v>515.55293311502305</v>
      </c>
      <c r="BM26" s="191">
        <v>512.88008897976067</v>
      </c>
      <c r="BN26" s="191">
        <v>492.72786275860085</v>
      </c>
      <c r="BO26" s="191">
        <v>489.66027087611786</v>
      </c>
      <c r="BP26" s="191">
        <v>502.77979164042989</v>
      </c>
      <c r="BQ26" s="191">
        <v>499.19309366482179</v>
      </c>
      <c r="BR26" s="191">
        <v>506.96691126187358</v>
      </c>
      <c r="BS26" s="191">
        <v>516.5294929940469</v>
      </c>
      <c r="BT26" s="191">
        <v>512.97957527602387</v>
      </c>
      <c r="BU26" s="191">
        <v>351.4503564749092</v>
      </c>
      <c r="BV26" s="191">
        <v>243.72607386059869</v>
      </c>
      <c r="BW26" s="191">
        <v>244.69764471340798</v>
      </c>
      <c r="BX26" s="191">
        <v>208.19528194075065</v>
      </c>
      <c r="BY26" s="191">
        <v>133.70320006156211</v>
      </c>
      <c r="BZ26" s="191">
        <v>130.57673691307477</v>
      </c>
      <c r="CA26" s="191">
        <v>115.72094142129816</v>
      </c>
      <c r="CB26" s="191">
        <v>126.52680410417712</v>
      </c>
      <c r="CC26" s="191">
        <v>89.692553208174274</v>
      </c>
      <c r="CD26" s="191">
        <v>76.142762143268712</v>
      </c>
      <c r="CE26" s="191">
        <v>66.149587649201351</v>
      </c>
      <c r="CF26" s="191">
        <v>57.437105846085196</v>
      </c>
      <c r="CG26" s="191">
        <v>49.886867887155439</v>
      </c>
      <c r="CH26" s="192">
        <v>43.329938727618476</v>
      </c>
    </row>
    <row r="27" spans="1:86" x14ac:dyDescent="0.25">
      <c r="A27" s="193"/>
      <c r="B27" s="72" t="s">
        <v>493</v>
      </c>
      <c r="C27" s="271" t="s">
        <v>381</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v>0</v>
      </c>
      <c r="AI27" s="191">
        <v>0.11206975139097579</v>
      </c>
      <c r="AJ27" s="191">
        <v>1.9559041394144265</v>
      </c>
      <c r="AK27" s="191">
        <v>5.0585443704334674</v>
      </c>
      <c r="AL27" s="191">
        <v>8.7827442902784227</v>
      </c>
      <c r="AM27" s="191">
        <v>14.547383938080046</v>
      </c>
      <c r="AN27" s="191">
        <v>25.200944752617477</v>
      </c>
      <c r="AO27" s="191">
        <v>31.504743957915213</v>
      </c>
      <c r="AP27" s="191">
        <v>37.911238941429318</v>
      </c>
      <c r="AQ27" s="191">
        <v>47.069913087934566</v>
      </c>
      <c r="AR27" s="191">
        <v>58.896281800391392</v>
      </c>
      <c r="AS27" s="191">
        <v>74.07692307692308</v>
      </c>
      <c r="AT27" s="191">
        <v>91.577492841228676</v>
      </c>
      <c r="AU27" s="191">
        <v>117.29437072428964</v>
      </c>
      <c r="AV27" s="191">
        <v>131.3422809077048</v>
      </c>
      <c r="AW27" s="191">
        <v>150.21983887907462</v>
      </c>
      <c r="AX27" s="191">
        <v>157.36262069414141</v>
      </c>
      <c r="AY27" s="191">
        <v>168.15600838473355</v>
      </c>
      <c r="AZ27" s="191">
        <v>181.41047939847496</v>
      </c>
      <c r="BA27" s="191">
        <v>192.10670709999971</v>
      </c>
      <c r="BB27" s="191">
        <v>201.31550583145179</v>
      </c>
      <c r="BC27" s="191">
        <v>222.24598609428827</v>
      </c>
      <c r="BD27" s="191">
        <v>234.76715728678226</v>
      </c>
      <c r="BE27" s="191">
        <v>238.79510529135356</v>
      </c>
      <c r="BF27" s="191">
        <v>219.73165192058175</v>
      </c>
      <c r="BG27" s="191">
        <v>193.369</v>
      </c>
      <c r="BH27" s="191">
        <v>168.06399999999999</v>
      </c>
      <c r="BI27" s="191">
        <v>145.82337039453446</v>
      </c>
      <c r="BJ27" s="191">
        <v>125.21887532471118</v>
      </c>
      <c r="BK27" s="191">
        <v>109.93033523194052</v>
      </c>
      <c r="BL27" s="191">
        <v>93.800845414279749</v>
      </c>
      <c r="BM27" s="191">
        <v>85.276843175502719</v>
      </c>
      <c r="BN27" s="191">
        <v>70.562745196511173</v>
      </c>
      <c r="BO27" s="191">
        <v>66.952021430840631</v>
      </c>
      <c r="BP27" s="191">
        <v>61.481935140817022</v>
      </c>
      <c r="BQ27" s="191">
        <v>64.529378218725824</v>
      </c>
      <c r="BR27" s="191">
        <v>51.410505015048706</v>
      </c>
      <c r="BS27" s="191">
        <v>45.57355537163707</v>
      </c>
      <c r="BT27" s="191">
        <v>39.499139075463006</v>
      </c>
      <c r="BU27" s="191">
        <v>37.930347194836223</v>
      </c>
      <c r="BV27" s="191">
        <v>32.996946039031812</v>
      </c>
      <c r="BW27" s="191">
        <v>38.676287628131753</v>
      </c>
      <c r="BX27" s="191">
        <v>32.600029553285474</v>
      </c>
      <c r="BY27" s="191">
        <v>20.053445669660672</v>
      </c>
      <c r="BZ27" s="191">
        <v>14.84743259351978</v>
      </c>
      <c r="CA27" s="191">
        <v>20.831744110168376</v>
      </c>
      <c r="CB27" s="191">
        <v>14.568938427449318</v>
      </c>
      <c r="CC27" s="191">
        <v>10.327655822356087</v>
      </c>
      <c r="CD27" s="191">
        <v>8.7674641054541418</v>
      </c>
      <c r="CE27" s="191">
        <v>7.6167992725784828</v>
      </c>
      <c r="CF27" s="191">
        <v>6.6135998964576608</v>
      </c>
      <c r="CG27" s="191">
        <v>5.744227175672985</v>
      </c>
      <c r="CH27" s="192">
        <v>4.9892290717156005</v>
      </c>
    </row>
    <row r="28" spans="1:86" ht="25.5" customHeight="1" x14ac:dyDescent="0.25">
      <c r="A28" s="193"/>
      <c r="B28" s="74" t="s">
        <v>382</v>
      </c>
      <c r="C28" s="271" t="s">
        <v>377</v>
      </c>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v>4</v>
      </c>
      <c r="AI28" s="191">
        <v>4</v>
      </c>
      <c r="AJ28" s="191">
        <v>5</v>
      </c>
      <c r="AK28" s="191">
        <v>6</v>
      </c>
      <c r="AL28" s="191">
        <v>8</v>
      </c>
      <c r="AM28" s="191">
        <v>10</v>
      </c>
      <c r="AN28" s="191">
        <v>11</v>
      </c>
      <c r="AO28" s="191">
        <v>13</v>
      </c>
      <c r="AP28" s="191">
        <v>104</v>
      </c>
      <c r="AQ28" s="191">
        <v>183.72300000000001</v>
      </c>
      <c r="AR28" s="191">
        <v>173.41800000000001</v>
      </c>
      <c r="AS28" s="191">
        <v>183.63200000000001</v>
      </c>
      <c r="AT28" s="191">
        <v>208.02</v>
      </c>
      <c r="AU28" s="191">
        <v>269.96832117263904</v>
      </c>
      <c r="AV28" s="191">
        <v>327.97337600551521</v>
      </c>
      <c r="AW28" s="191">
        <v>419.73289899962754</v>
      </c>
      <c r="AX28" s="191">
        <v>500.04761254962028</v>
      </c>
      <c r="AY28" s="191">
        <v>586.19055781453687</v>
      </c>
      <c r="AZ28" s="191">
        <v>699.84472339379818</v>
      </c>
      <c r="BA28" s="191">
        <v>709.21133412100005</v>
      </c>
      <c r="BB28" s="191">
        <v>743.95880802719989</v>
      </c>
      <c r="BC28" s="191">
        <v>796.16035103942988</v>
      </c>
      <c r="BD28" s="191">
        <v>809.72477850657356</v>
      </c>
      <c r="BE28" s="191">
        <v>870.53092037570082</v>
      </c>
      <c r="BF28" s="191">
        <v>947.298</v>
      </c>
      <c r="BG28" s="191">
        <v>1017.4757964240732</v>
      </c>
      <c r="BH28" s="191">
        <v>1057.6289999999999</v>
      </c>
      <c r="BI28" s="191">
        <v>1113.5155272727516</v>
      </c>
      <c r="BJ28" s="191">
        <v>1142.0356692484781</v>
      </c>
      <c r="BK28" s="191">
        <v>1235.597033053456</v>
      </c>
      <c r="BL28" s="191">
        <v>1316.2793594178083</v>
      </c>
      <c r="BM28" s="191">
        <v>1446.1896739375136</v>
      </c>
      <c r="BN28" s="191">
        <v>1526.3989427992453</v>
      </c>
      <c r="BO28" s="191">
        <v>1691.4195913635774</v>
      </c>
      <c r="BP28" s="191">
        <v>1882.2267307552024</v>
      </c>
      <c r="BQ28" s="191">
        <v>2041.8053091705644</v>
      </c>
      <c r="BR28" s="191">
        <v>2274.4593787053836</v>
      </c>
      <c r="BS28" s="191">
        <v>2503.5602726161615</v>
      </c>
      <c r="BT28" s="191">
        <v>2626.7182223174623</v>
      </c>
      <c r="BU28" s="191">
        <v>2791.2308667358793</v>
      </c>
      <c r="BV28" s="191">
        <v>2855.414544307062</v>
      </c>
      <c r="BW28" s="191">
        <v>2913.4681466665274</v>
      </c>
      <c r="BX28" s="191">
        <v>3011.1487865259865</v>
      </c>
      <c r="BY28" s="191">
        <v>3044.3763376680545</v>
      </c>
      <c r="BZ28" s="191">
        <v>3219.2238696424706</v>
      </c>
      <c r="CA28" s="191">
        <v>3705.0208703008252</v>
      </c>
      <c r="CB28" s="191">
        <v>4202.8481937924844</v>
      </c>
      <c r="CC28" s="191">
        <v>4539.7565717847738</v>
      </c>
      <c r="CD28" s="191">
        <v>4982.8398365789308</v>
      </c>
      <c r="CE28" s="191">
        <v>5355.9036505784325</v>
      </c>
      <c r="CF28" s="191">
        <v>5644.6817561138168</v>
      </c>
      <c r="CG28" s="191">
        <v>5932.3485947894096</v>
      </c>
      <c r="CH28" s="192">
        <v>6209.9080645177328</v>
      </c>
    </row>
    <row r="29" spans="1:86" x14ac:dyDescent="0.25">
      <c r="A29" s="193"/>
      <c r="B29" s="51" t="s">
        <v>494</v>
      </c>
      <c r="C29" s="271" t="s">
        <v>377</v>
      </c>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v>5</v>
      </c>
      <c r="AI29" s="191">
        <v>5</v>
      </c>
      <c r="AJ29" s="191">
        <v>5</v>
      </c>
      <c r="AK29" s="191">
        <v>6</v>
      </c>
      <c r="AL29" s="191">
        <v>6</v>
      </c>
      <c r="AM29" s="191">
        <v>6</v>
      </c>
      <c r="AN29" s="191">
        <v>6</v>
      </c>
      <c r="AO29" s="191">
        <v>7</v>
      </c>
      <c r="AP29" s="191">
        <v>8</v>
      </c>
      <c r="AQ29" s="191">
        <v>8.8689999999999998</v>
      </c>
      <c r="AR29" s="191">
        <v>8.6080000000000005</v>
      </c>
      <c r="AS29" s="191">
        <v>8.7669999999999995</v>
      </c>
      <c r="AT29" s="191">
        <v>9.3409999999999993</v>
      </c>
      <c r="AU29" s="191">
        <v>10.673999999999999</v>
      </c>
      <c r="AV29" s="191">
        <v>12.653</v>
      </c>
      <c r="AW29" s="191">
        <v>13.920999999999999</v>
      </c>
      <c r="AX29" s="191">
        <v>12.601000000000001</v>
      </c>
      <c r="AY29" s="191">
        <v>14.76</v>
      </c>
      <c r="AZ29" s="191">
        <v>15.439</v>
      </c>
      <c r="BA29" s="191">
        <v>15.775</v>
      </c>
      <c r="BB29" s="191">
        <v>16.065999999999999</v>
      </c>
      <c r="BC29" s="191">
        <v>16.123000000000001</v>
      </c>
      <c r="BD29" s="191">
        <v>16.222000000000001</v>
      </c>
      <c r="BE29" s="191">
        <v>16.353000000000002</v>
      </c>
      <c r="BF29" s="191">
        <v>17.187999999999999</v>
      </c>
      <c r="BG29" s="191">
        <v>18.536000000000001</v>
      </c>
      <c r="BH29" s="191">
        <v>19.21</v>
      </c>
      <c r="BI29" s="191">
        <v>19.115849999999998</v>
      </c>
      <c r="BJ29" s="191">
        <v>19.204647819795415</v>
      </c>
      <c r="BK29" s="191">
        <v>20.031813160000006</v>
      </c>
      <c r="BL29" s="191">
        <v>221.46612579999999</v>
      </c>
      <c r="BM29" s="191">
        <v>32.464226920000009</v>
      </c>
      <c r="BN29" s="191">
        <v>32.271541450000001</v>
      </c>
      <c r="BO29" s="191">
        <v>32.125320869999996</v>
      </c>
      <c r="BP29" s="191">
        <v>32.399299220000003</v>
      </c>
      <c r="BQ29" s="191">
        <v>32.151345900000003</v>
      </c>
      <c r="BR29" s="191">
        <v>33.293720609999951</v>
      </c>
      <c r="BS29" s="191">
        <v>35.653026229999981</v>
      </c>
      <c r="BT29" s="191">
        <v>33.09609677000001</v>
      </c>
      <c r="BU29" s="191">
        <v>33.166871430000008</v>
      </c>
      <c r="BV29" s="191">
        <v>32.413626989999997</v>
      </c>
      <c r="BW29" s="191">
        <v>34.793866219999998</v>
      </c>
      <c r="BX29" s="191">
        <v>35.769481659999997</v>
      </c>
      <c r="BY29" s="191">
        <v>37.097851530000007</v>
      </c>
      <c r="BZ29" s="191">
        <v>40.746892139999986</v>
      </c>
      <c r="CA29" s="191">
        <v>45.523826249999992</v>
      </c>
      <c r="CB29" s="191">
        <v>50.569781460000002</v>
      </c>
      <c r="CC29" s="191">
        <v>53.874715087913472</v>
      </c>
      <c r="CD29" s="191">
        <v>56.944806697859221</v>
      </c>
      <c r="CE29" s="191">
        <v>59.806963700429471</v>
      </c>
      <c r="CF29" s="191">
        <v>62.342969274296621</v>
      </c>
      <c r="CG29" s="191">
        <v>63.170069562375758</v>
      </c>
      <c r="CH29" s="192">
        <v>64.090355685325235</v>
      </c>
    </row>
    <row r="30" spans="1:86" x14ac:dyDescent="0.25">
      <c r="A30" s="193"/>
      <c r="B30" s="51" t="s">
        <v>386</v>
      </c>
      <c r="C30" s="271" t="s">
        <v>387</v>
      </c>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v>0</v>
      </c>
      <c r="AI30" s="191">
        <v>0</v>
      </c>
      <c r="AJ30" s="191">
        <v>0</v>
      </c>
      <c r="AK30" s="191">
        <v>0</v>
      </c>
      <c r="AL30" s="191">
        <v>0</v>
      </c>
      <c r="AM30" s="191">
        <v>0</v>
      </c>
      <c r="AN30" s="191">
        <v>0</v>
      </c>
      <c r="AO30" s="191">
        <v>0</v>
      </c>
      <c r="AP30" s="191">
        <v>0</v>
      </c>
      <c r="AQ30" s="191">
        <v>0</v>
      </c>
      <c r="AR30" s="191">
        <v>0</v>
      </c>
      <c r="AS30" s="191">
        <v>0</v>
      </c>
      <c r="AT30" s="191">
        <v>0</v>
      </c>
      <c r="AU30" s="191">
        <v>0</v>
      </c>
      <c r="AV30" s="191">
        <v>0</v>
      </c>
      <c r="AW30" s="191">
        <v>0</v>
      </c>
      <c r="AX30" s="191">
        <v>0</v>
      </c>
      <c r="AY30" s="191">
        <v>0</v>
      </c>
      <c r="AZ30" s="191">
        <v>0</v>
      </c>
      <c r="BA30" s="191">
        <v>0</v>
      </c>
      <c r="BB30" s="191">
        <v>0</v>
      </c>
      <c r="BC30" s="191">
        <v>0</v>
      </c>
      <c r="BD30" s="191">
        <v>0</v>
      </c>
      <c r="BE30" s="191">
        <v>0</v>
      </c>
      <c r="BF30" s="191">
        <v>0</v>
      </c>
      <c r="BG30" s="191">
        <v>0</v>
      </c>
      <c r="BH30" s="191">
        <v>0</v>
      </c>
      <c r="BI30" s="191">
        <v>0</v>
      </c>
      <c r="BJ30" s="191">
        <v>1.0505242386959734</v>
      </c>
      <c r="BK30" s="191">
        <v>1.210020167696229</v>
      </c>
      <c r="BL30" s="191">
        <v>65.657498991665165</v>
      </c>
      <c r="BM30" s="191">
        <v>104.33784553056645</v>
      </c>
      <c r="BN30" s="191">
        <v>168.59935978139674</v>
      </c>
      <c r="BO30" s="191">
        <v>50.836237693819029</v>
      </c>
      <c r="BP30" s="191">
        <v>57.975814953357627</v>
      </c>
      <c r="BQ30" s="191">
        <v>3.5522999812671952</v>
      </c>
      <c r="BR30" s="191">
        <v>4.8918161573086953</v>
      </c>
      <c r="BS30" s="191">
        <v>1.9109448262326334</v>
      </c>
      <c r="BT30" s="191">
        <v>1.6191328653303012</v>
      </c>
      <c r="BU30" s="191">
        <v>60.169977330027926</v>
      </c>
      <c r="BV30" s="191">
        <v>6.8648158354659987</v>
      </c>
      <c r="BW30" s="191">
        <v>0.12980041714285781</v>
      </c>
      <c r="BX30" s="191">
        <v>64.059960747634577</v>
      </c>
      <c r="BY30" s="191">
        <v>0.26351706040701717</v>
      </c>
      <c r="BZ30" s="191">
        <v>94.372035442276854</v>
      </c>
      <c r="CA30" s="191">
        <v>20.794357548375853</v>
      </c>
      <c r="CB30" s="191">
        <v>26.174700715428873</v>
      </c>
      <c r="CC30" s="191">
        <v>26.648734209757055</v>
      </c>
      <c r="CD30" s="191">
        <v>26.608215070735518</v>
      </c>
      <c r="CE30" s="191">
        <v>26.608215070735518</v>
      </c>
      <c r="CF30" s="191">
        <v>26.608215070735518</v>
      </c>
      <c r="CG30" s="191">
        <v>26.608215070735522</v>
      </c>
      <c r="CH30" s="192">
        <v>26.608215070735518</v>
      </c>
    </row>
    <row r="31" spans="1:86" x14ac:dyDescent="0.25">
      <c r="A31" s="193"/>
      <c r="B31" s="51" t="s">
        <v>388</v>
      </c>
      <c r="C31" s="271" t="s">
        <v>377</v>
      </c>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v>0</v>
      </c>
      <c r="AH31" s="191">
        <v>0</v>
      </c>
      <c r="AI31" s="191">
        <v>0</v>
      </c>
      <c r="AJ31" s="191">
        <v>0</v>
      </c>
      <c r="AK31" s="191">
        <v>0</v>
      </c>
      <c r="AL31" s="191">
        <v>0</v>
      </c>
      <c r="AM31" s="191">
        <v>0</v>
      </c>
      <c r="AN31" s="191">
        <v>0</v>
      </c>
      <c r="AO31" s="191">
        <v>0</v>
      </c>
      <c r="AP31" s="191">
        <v>0</v>
      </c>
      <c r="AQ31" s="191">
        <v>0</v>
      </c>
      <c r="AR31" s="191">
        <v>0</v>
      </c>
      <c r="AS31" s="191">
        <v>0</v>
      </c>
      <c r="AT31" s="191">
        <v>0</v>
      </c>
      <c r="AU31" s="191">
        <v>0</v>
      </c>
      <c r="AV31" s="191">
        <v>0</v>
      </c>
      <c r="AW31" s="191">
        <v>0</v>
      </c>
      <c r="AX31" s="191">
        <v>0</v>
      </c>
      <c r="AY31" s="191">
        <v>0</v>
      </c>
      <c r="AZ31" s="191">
        <v>0</v>
      </c>
      <c r="BA31" s="191">
        <v>0</v>
      </c>
      <c r="BB31" s="191">
        <v>0</v>
      </c>
      <c r="BC31" s="191">
        <v>0</v>
      </c>
      <c r="BD31" s="191">
        <v>0</v>
      </c>
      <c r="BE31" s="191">
        <v>0</v>
      </c>
      <c r="BF31" s="191">
        <v>0</v>
      </c>
      <c r="BG31" s="191">
        <v>0</v>
      </c>
      <c r="BH31" s="191">
        <v>0</v>
      </c>
      <c r="BI31" s="191">
        <v>0</v>
      </c>
      <c r="BJ31" s="191">
        <v>0</v>
      </c>
      <c r="BK31" s="191">
        <v>0</v>
      </c>
      <c r="BL31" s="191">
        <v>0</v>
      </c>
      <c r="BM31" s="191">
        <v>0</v>
      </c>
      <c r="BN31" s="191">
        <v>0</v>
      </c>
      <c r="BO31" s="191">
        <v>0</v>
      </c>
      <c r="BP31" s="191">
        <v>0</v>
      </c>
      <c r="BQ31" s="191">
        <v>0</v>
      </c>
      <c r="BR31" s="191">
        <v>0</v>
      </c>
      <c r="BS31" s="191">
        <v>0</v>
      </c>
      <c r="BT31" s="191">
        <v>0</v>
      </c>
      <c r="BU31" s="191">
        <v>0</v>
      </c>
      <c r="BV31" s="191">
        <v>0</v>
      </c>
      <c r="BW31" s="191">
        <v>0</v>
      </c>
      <c r="BX31" s="191">
        <v>0</v>
      </c>
      <c r="BY31" s="191">
        <v>0</v>
      </c>
      <c r="BZ31" s="191">
        <v>4240.0015923667415</v>
      </c>
      <c r="CA31" s="191">
        <v>5982.4630695987062</v>
      </c>
      <c r="CB31" s="191">
        <v>-17.300837661410181</v>
      </c>
      <c r="CC31" s="191">
        <v>-40.62324209780062</v>
      </c>
      <c r="CD31" s="191">
        <v>-6.2860612589489593</v>
      </c>
      <c r="CE31" s="191">
        <v>0</v>
      </c>
      <c r="CF31" s="191">
        <v>0</v>
      </c>
      <c r="CG31" s="191">
        <v>0</v>
      </c>
      <c r="CH31" s="192">
        <v>0</v>
      </c>
    </row>
    <row r="32" spans="1:86" x14ac:dyDescent="0.25">
      <c r="A32" s="193"/>
      <c r="B32" s="51" t="s">
        <v>29</v>
      </c>
      <c r="C32" s="271" t="s">
        <v>387</v>
      </c>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v>196.93959001068183</v>
      </c>
      <c r="AI32" s="191">
        <v>227.75813604082006</v>
      </c>
      <c r="AJ32" s="191">
        <v>307.35323341022615</v>
      </c>
      <c r="AK32" s="191">
        <v>454.80552867942873</v>
      </c>
      <c r="AL32" s="191">
        <v>551.35929177961918</v>
      </c>
      <c r="AM32" s="191">
        <v>618.08662477447024</v>
      </c>
      <c r="AN32" s="191">
        <v>686.40222253039815</v>
      </c>
      <c r="AO32" s="191">
        <v>748.45588650300476</v>
      </c>
      <c r="AP32" s="191">
        <v>829.39150543190704</v>
      </c>
      <c r="AQ32" s="191">
        <v>862.81164007812663</v>
      </c>
      <c r="AR32" s="191">
        <v>604.86500000000012</v>
      </c>
      <c r="AS32" s="191">
        <v>763.36878807806625</v>
      </c>
      <c r="AT32" s="191">
        <v>960.69299999999987</v>
      </c>
      <c r="AU32" s="191">
        <v>733.84</v>
      </c>
      <c r="AV32" s="191">
        <v>968.37500000000023</v>
      </c>
      <c r="AW32" s="191">
        <v>998.42199999999991</v>
      </c>
      <c r="AX32" s="191">
        <v>1103.9621309999998</v>
      </c>
      <c r="AY32" s="191">
        <v>1197.1680269999999</v>
      </c>
      <c r="AZ32" s="191">
        <v>1275.5067700000002</v>
      </c>
      <c r="BA32" s="191">
        <v>1315.1345980000001</v>
      </c>
      <c r="BB32" s="191">
        <v>1327.6819739999989</v>
      </c>
      <c r="BC32" s="191">
        <v>1347.1518148446023</v>
      </c>
      <c r="BD32" s="191">
        <v>1345.1564549999996</v>
      </c>
      <c r="BE32" s="191">
        <v>1336.3771304102056</v>
      </c>
      <c r="BF32" s="191">
        <v>1403.0935666124119</v>
      </c>
      <c r="BG32" s="191">
        <v>1613.6138907605705</v>
      </c>
      <c r="BH32" s="191">
        <v>1728.4576144734931</v>
      </c>
      <c r="BI32" s="191">
        <v>1930.7936408840555</v>
      </c>
      <c r="BJ32" s="191">
        <v>1937.0327149637794</v>
      </c>
      <c r="BK32" s="191">
        <v>1980.0739629037898</v>
      </c>
      <c r="BL32" s="191">
        <v>2071.6184511615079</v>
      </c>
      <c r="BM32" s="191">
        <v>2457.9322396321481</v>
      </c>
      <c r="BN32" s="191">
        <v>2651.7587673972803</v>
      </c>
      <c r="BO32" s="191">
        <v>2691.2493936043297</v>
      </c>
      <c r="BP32" s="191">
        <v>2775.3624294480583</v>
      </c>
      <c r="BQ32" s="191"/>
      <c r="BR32" s="191"/>
      <c r="BS32" s="191"/>
      <c r="BT32" s="191"/>
      <c r="BU32" s="191"/>
      <c r="BV32" s="191"/>
      <c r="BW32" s="191"/>
      <c r="BX32" s="191"/>
      <c r="BY32" s="191"/>
      <c r="BZ32" s="191"/>
      <c r="CA32" s="191"/>
      <c r="CB32" s="191"/>
      <c r="CC32" s="191"/>
      <c r="CD32" s="191"/>
      <c r="CE32" s="191"/>
      <c r="CF32" s="191"/>
      <c r="CG32" s="191"/>
      <c r="CH32" s="192"/>
    </row>
    <row r="33" spans="1:86" x14ac:dyDescent="0.25">
      <c r="A33" s="193"/>
      <c r="B33" s="74" t="s">
        <v>390</v>
      </c>
      <c r="C33" s="271" t="s">
        <v>377</v>
      </c>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v>0</v>
      </c>
      <c r="AI33" s="191">
        <v>0</v>
      </c>
      <c r="AJ33" s="191">
        <v>0</v>
      </c>
      <c r="AK33" s="191">
        <v>0</v>
      </c>
      <c r="AL33" s="191">
        <v>0</v>
      </c>
      <c r="AM33" s="191">
        <v>0</v>
      </c>
      <c r="AN33" s="191">
        <v>0</v>
      </c>
      <c r="AO33" s="191">
        <v>0</v>
      </c>
      <c r="AP33" s="191">
        <v>0</v>
      </c>
      <c r="AQ33" s="191">
        <v>0</v>
      </c>
      <c r="AR33" s="191">
        <v>0</v>
      </c>
      <c r="AS33" s="191">
        <v>0</v>
      </c>
      <c r="AT33" s="191">
        <v>0</v>
      </c>
      <c r="AU33" s="191">
        <v>0</v>
      </c>
      <c r="AV33" s="191">
        <v>1236.2204590686167</v>
      </c>
      <c r="AW33" s="191">
        <v>1736.8250803346616</v>
      </c>
      <c r="AX33" s="191">
        <v>1938.6567415590337</v>
      </c>
      <c r="AY33" s="191">
        <v>2356.4150170875105</v>
      </c>
      <c r="AZ33" s="191">
        <v>2842.0259956222508</v>
      </c>
      <c r="BA33" s="191">
        <v>3091.4517961447359</v>
      </c>
      <c r="BB33" s="191">
        <v>3258.3114352948169</v>
      </c>
      <c r="BC33" s="191">
        <v>3408.5922572418208</v>
      </c>
      <c r="BD33" s="191">
        <v>3589.6378004004227</v>
      </c>
      <c r="BE33" s="191">
        <v>3861.7406212620726</v>
      </c>
      <c r="BF33" s="191">
        <v>4105.2438886240434</v>
      </c>
      <c r="BG33" s="191">
        <v>4388.6272675576192</v>
      </c>
      <c r="BH33" s="191">
        <v>4628.2520000000004</v>
      </c>
      <c r="BI33" s="191">
        <v>4869.6964021188787</v>
      </c>
      <c r="BJ33" s="191">
        <v>5122.9964421995737</v>
      </c>
      <c r="BK33" s="191">
        <v>5468.0760196496631</v>
      </c>
      <c r="BL33" s="191">
        <v>5799.6705914329377</v>
      </c>
      <c r="BM33" s="191">
        <v>6277.2924692415208</v>
      </c>
      <c r="BN33" s="191">
        <v>6456.118999717567</v>
      </c>
      <c r="BO33" s="191">
        <v>6899.7753096582774</v>
      </c>
      <c r="BP33" s="191">
        <v>7419.4275888724915</v>
      </c>
      <c r="BQ33" s="191">
        <v>7528.3277963936862</v>
      </c>
      <c r="BR33" s="191">
        <v>7070.966334335757</v>
      </c>
      <c r="BS33" s="191">
        <v>6632.0880013466494</v>
      </c>
      <c r="BT33" s="191">
        <v>5138.3005447814785</v>
      </c>
      <c r="BU33" s="191">
        <v>3571.9593185363819</v>
      </c>
      <c r="BV33" s="191">
        <v>2486.5805035497042</v>
      </c>
      <c r="BW33" s="191">
        <v>1621.5160946707183</v>
      </c>
      <c r="BX33" s="191">
        <v>874.33412053569134</v>
      </c>
      <c r="BY33" s="191">
        <v>801.18649202329118</v>
      </c>
      <c r="BZ33" s="191">
        <v>767.88885855129126</v>
      </c>
      <c r="CA33" s="191">
        <v>784.70679178596833</v>
      </c>
      <c r="CB33" s="191">
        <v>804.19996864480026</v>
      </c>
      <c r="CC33" s="191">
        <v>809.427875656119</v>
      </c>
      <c r="CD33" s="191">
        <v>789.61768512689764</v>
      </c>
      <c r="CE33" s="191">
        <v>763.33997630920044</v>
      </c>
      <c r="CF33" s="191">
        <v>616.31369946128234</v>
      </c>
      <c r="CG33" s="191">
        <v>263.18257309269779</v>
      </c>
      <c r="CH33" s="192">
        <v>193.28398131324059</v>
      </c>
    </row>
    <row r="34" spans="1:86" ht="25.5" customHeight="1" x14ac:dyDescent="0.25">
      <c r="A34" s="193"/>
      <c r="B34" s="74" t="s">
        <v>391</v>
      </c>
      <c r="C34" s="271" t="s">
        <v>387</v>
      </c>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v>0</v>
      </c>
      <c r="AI34" s="191">
        <v>0</v>
      </c>
      <c r="AJ34" s="191">
        <v>0</v>
      </c>
      <c r="AK34" s="191">
        <v>0</v>
      </c>
      <c r="AL34" s="191">
        <v>0</v>
      </c>
      <c r="AM34" s="191">
        <v>0</v>
      </c>
      <c r="AN34" s="191">
        <v>0</v>
      </c>
      <c r="AO34" s="191">
        <v>0</v>
      </c>
      <c r="AP34" s="191">
        <v>0</v>
      </c>
      <c r="AQ34" s="191">
        <v>0</v>
      </c>
      <c r="AR34" s="191">
        <v>0</v>
      </c>
      <c r="AS34" s="191">
        <v>0</v>
      </c>
      <c r="AT34" s="191">
        <v>0</v>
      </c>
      <c r="AU34" s="191">
        <v>0</v>
      </c>
      <c r="AV34" s="191">
        <v>2.2234492408887951</v>
      </c>
      <c r="AW34" s="191">
        <v>5.5822256226005811</v>
      </c>
      <c r="AX34" s="191">
        <v>8.7937202146390998</v>
      </c>
      <c r="AY34" s="191">
        <v>15.09348924190571</v>
      </c>
      <c r="AZ34" s="191">
        <v>26.641703551977329</v>
      </c>
      <c r="BA34" s="191">
        <v>32.729292058207385</v>
      </c>
      <c r="BB34" s="191">
        <v>38.028335257869927</v>
      </c>
      <c r="BC34" s="191">
        <v>29.932078466664212</v>
      </c>
      <c r="BD34" s="191">
        <v>-6.0999999999999999E-2</v>
      </c>
      <c r="BE34" s="191">
        <v>-8.6436562195121955E-2</v>
      </c>
      <c r="BF34" s="191">
        <v>-0.14737339999999999</v>
      </c>
      <c r="BG34" s="191">
        <v>8.5208560000000017E-2</v>
      </c>
      <c r="BH34" s="191">
        <v>-2.9000000000000001E-2</v>
      </c>
      <c r="BI34" s="191">
        <v>0</v>
      </c>
      <c r="BJ34" s="191">
        <v>0</v>
      </c>
      <c r="BK34" s="191">
        <v>0</v>
      </c>
      <c r="BL34" s="191">
        <v>0</v>
      </c>
      <c r="BM34" s="191">
        <v>0</v>
      </c>
      <c r="BN34" s="191">
        <v>0</v>
      </c>
      <c r="BO34" s="191">
        <v>0</v>
      </c>
      <c r="BP34" s="191">
        <v>0</v>
      </c>
      <c r="BQ34" s="191">
        <v>0</v>
      </c>
      <c r="BR34" s="191">
        <v>0</v>
      </c>
      <c r="BS34" s="191">
        <v>0</v>
      </c>
      <c r="BT34" s="191">
        <v>0</v>
      </c>
      <c r="BU34" s="191">
        <v>0</v>
      </c>
      <c r="BV34" s="191">
        <v>0</v>
      </c>
      <c r="BW34" s="191">
        <v>0</v>
      </c>
      <c r="BX34" s="191">
        <v>0</v>
      </c>
      <c r="BY34" s="191">
        <v>0</v>
      </c>
      <c r="BZ34" s="191">
        <v>0</v>
      </c>
      <c r="CA34" s="191">
        <v>0</v>
      </c>
      <c r="CB34" s="191">
        <v>0</v>
      </c>
      <c r="CC34" s="191">
        <v>0</v>
      </c>
      <c r="CD34" s="191">
        <v>0</v>
      </c>
      <c r="CE34" s="191">
        <v>0</v>
      </c>
      <c r="CF34" s="191">
        <v>0</v>
      </c>
      <c r="CG34" s="191">
        <v>0</v>
      </c>
      <c r="CH34" s="192">
        <v>0</v>
      </c>
    </row>
    <row r="35" spans="1:86" x14ac:dyDescent="0.25">
      <c r="A35" s="193"/>
      <c r="B35" s="51" t="s">
        <v>392</v>
      </c>
      <c r="C35" s="271" t="s">
        <v>387</v>
      </c>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v>0</v>
      </c>
      <c r="AI35" s="191">
        <v>0</v>
      </c>
      <c r="AJ35" s="191">
        <v>0</v>
      </c>
      <c r="AK35" s="191">
        <v>0</v>
      </c>
      <c r="AL35" s="191">
        <v>0</v>
      </c>
      <c r="AM35" s="191">
        <v>0</v>
      </c>
      <c r="AN35" s="191">
        <v>0</v>
      </c>
      <c r="AO35" s="191">
        <v>0</v>
      </c>
      <c r="AP35" s="191">
        <v>0</v>
      </c>
      <c r="AQ35" s="191">
        <v>0</v>
      </c>
      <c r="AR35" s="191">
        <v>0</v>
      </c>
      <c r="AS35" s="191">
        <v>0</v>
      </c>
      <c r="AT35" s="191">
        <v>0</v>
      </c>
      <c r="AU35" s="191">
        <v>0</v>
      </c>
      <c r="AV35" s="191">
        <v>0</v>
      </c>
      <c r="AW35" s="191">
        <v>0</v>
      </c>
      <c r="AX35" s="191">
        <v>0</v>
      </c>
      <c r="AY35" s="191">
        <v>0</v>
      </c>
      <c r="AZ35" s="191">
        <v>0</v>
      </c>
      <c r="BA35" s="191">
        <v>0</v>
      </c>
      <c r="BB35" s="191">
        <v>0</v>
      </c>
      <c r="BC35" s="191">
        <v>0</v>
      </c>
      <c r="BD35" s="191">
        <v>0</v>
      </c>
      <c r="BE35" s="191">
        <v>6.8540000000000001</v>
      </c>
      <c r="BF35" s="191">
        <v>13.107519600000002</v>
      </c>
      <c r="BG35" s="191">
        <v>14.986460219999998</v>
      </c>
      <c r="BH35" s="191">
        <v>16.622024122071426</v>
      </c>
      <c r="BI35" s="191">
        <v>17.693564299999998</v>
      </c>
      <c r="BJ35" s="191">
        <v>19.498030839999998</v>
      </c>
      <c r="BK35" s="191">
        <v>20.507303</v>
      </c>
      <c r="BL35" s="191">
        <v>21.180479929999997</v>
      </c>
      <c r="BM35" s="191">
        <v>21.798681950000002</v>
      </c>
      <c r="BN35" s="191">
        <v>21.362664119999998</v>
      </c>
      <c r="BO35" s="191">
        <v>22.339751259999996</v>
      </c>
      <c r="BP35" s="191">
        <v>56.572572000000001</v>
      </c>
      <c r="BQ35" s="191">
        <v>176.393889</v>
      </c>
      <c r="BR35" s="191">
        <v>199.015096</v>
      </c>
      <c r="BS35" s="191">
        <v>161.313669</v>
      </c>
      <c r="BT35" s="191">
        <v>183.056162</v>
      </c>
      <c r="BU35" s="191">
        <v>163.743438</v>
      </c>
      <c r="BV35" s="191">
        <v>151.43220199999999</v>
      </c>
      <c r="BW35" s="191">
        <v>132.03679</v>
      </c>
      <c r="BX35" s="191">
        <v>171.42592473000013</v>
      </c>
      <c r="BY35" s="191">
        <v>141.53542577000002</v>
      </c>
      <c r="BZ35" s="191">
        <v>111.21140532000005</v>
      </c>
      <c r="CA35" s="191">
        <v>112.275954</v>
      </c>
      <c r="CB35" s="191">
        <v>105.971856</v>
      </c>
      <c r="CC35" s="191">
        <v>0</v>
      </c>
      <c r="CD35" s="191">
        <v>0</v>
      </c>
      <c r="CE35" s="191">
        <v>0</v>
      </c>
      <c r="CF35" s="191">
        <v>0</v>
      </c>
      <c r="CG35" s="191">
        <v>0</v>
      </c>
      <c r="CH35" s="192">
        <v>0</v>
      </c>
    </row>
    <row r="36" spans="1:86" x14ac:dyDescent="0.25">
      <c r="A36" s="193"/>
      <c r="B36" s="51" t="s">
        <v>495</v>
      </c>
      <c r="C36" s="271" t="s">
        <v>387</v>
      </c>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v>0</v>
      </c>
      <c r="AI36" s="191">
        <v>0</v>
      </c>
      <c r="AJ36" s="191">
        <v>0</v>
      </c>
      <c r="AK36" s="191">
        <v>0</v>
      </c>
      <c r="AL36" s="191">
        <v>0</v>
      </c>
      <c r="AM36" s="191">
        <v>0</v>
      </c>
      <c r="AN36" s="191">
        <v>0</v>
      </c>
      <c r="AO36" s="191">
        <v>0</v>
      </c>
      <c r="AP36" s="191">
        <v>0</v>
      </c>
      <c r="AQ36" s="191">
        <v>0</v>
      </c>
      <c r="AR36" s="191">
        <v>0</v>
      </c>
      <c r="AS36" s="191">
        <v>0</v>
      </c>
      <c r="AT36" s="191">
        <v>0</v>
      </c>
      <c r="AU36" s="191">
        <v>0</v>
      </c>
      <c r="AV36" s="191">
        <v>0</v>
      </c>
      <c r="AW36" s="191">
        <v>0</v>
      </c>
      <c r="AX36" s="191">
        <v>0</v>
      </c>
      <c r="AY36" s="191">
        <v>0</v>
      </c>
      <c r="AZ36" s="191">
        <v>3.1930000000000001</v>
      </c>
      <c r="BA36" s="191">
        <v>23.582999999999998</v>
      </c>
      <c r="BB36" s="191">
        <v>32.392000000000003</v>
      </c>
      <c r="BC36" s="191">
        <v>27.45</v>
      </c>
      <c r="BD36" s="191">
        <v>4.1689999999999996</v>
      </c>
      <c r="BE36" s="191">
        <v>6.0000000000000001E-3</v>
      </c>
      <c r="BF36" s="191">
        <v>4.2999999999999997E-2</v>
      </c>
      <c r="BG36" s="191">
        <v>0</v>
      </c>
      <c r="BH36" s="191">
        <v>0</v>
      </c>
      <c r="BI36" s="191">
        <v>0</v>
      </c>
      <c r="BJ36" s="191">
        <v>0</v>
      </c>
      <c r="BK36" s="191">
        <v>0</v>
      </c>
      <c r="BL36" s="191">
        <v>0</v>
      </c>
      <c r="BM36" s="191">
        <v>0</v>
      </c>
      <c r="BN36" s="191">
        <v>0</v>
      </c>
      <c r="BO36" s="191">
        <v>0</v>
      </c>
      <c r="BP36" s="191">
        <v>0</v>
      </c>
      <c r="BQ36" s="191">
        <v>0</v>
      </c>
      <c r="BR36" s="191">
        <v>0</v>
      </c>
      <c r="BS36" s="191">
        <v>0</v>
      </c>
      <c r="BT36" s="191">
        <v>0</v>
      </c>
      <c r="BU36" s="191">
        <v>0</v>
      </c>
      <c r="BV36" s="191">
        <v>0</v>
      </c>
      <c r="BW36" s="191">
        <v>0</v>
      </c>
      <c r="BX36" s="191">
        <v>0</v>
      </c>
      <c r="BY36" s="191">
        <v>0</v>
      </c>
      <c r="BZ36" s="191">
        <v>0</v>
      </c>
      <c r="CA36" s="191">
        <v>0</v>
      </c>
      <c r="CB36" s="191">
        <v>0</v>
      </c>
      <c r="CC36" s="191">
        <v>0</v>
      </c>
      <c r="CD36" s="191">
        <v>0</v>
      </c>
      <c r="CE36" s="191">
        <v>0</v>
      </c>
      <c r="CF36" s="191">
        <v>0</v>
      </c>
      <c r="CG36" s="191">
        <v>0</v>
      </c>
      <c r="CH36" s="192">
        <v>0</v>
      </c>
    </row>
    <row r="37" spans="1:86" x14ac:dyDescent="0.25">
      <c r="A37" s="193"/>
      <c r="B37" s="51" t="s">
        <v>394</v>
      </c>
      <c r="C37" s="271"/>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v>0</v>
      </c>
      <c r="AI37" s="191">
        <v>0</v>
      </c>
      <c r="AJ37" s="191">
        <v>0</v>
      </c>
      <c r="AK37" s="191">
        <v>0</v>
      </c>
      <c r="AL37" s="191">
        <v>0</v>
      </c>
      <c r="AM37" s="191">
        <v>0</v>
      </c>
      <c r="AN37" s="191">
        <v>0</v>
      </c>
      <c r="AO37" s="191">
        <v>0</v>
      </c>
      <c r="AP37" s="191">
        <v>0</v>
      </c>
      <c r="AQ37" s="191">
        <v>0</v>
      </c>
      <c r="AR37" s="191">
        <v>0</v>
      </c>
      <c r="AS37" s="191">
        <v>0</v>
      </c>
      <c r="AT37" s="191">
        <v>0</v>
      </c>
      <c r="AU37" s="191">
        <v>0</v>
      </c>
      <c r="AV37" s="191">
        <v>0</v>
      </c>
      <c r="AW37" s="191">
        <v>0</v>
      </c>
      <c r="AX37" s="191">
        <v>0</v>
      </c>
      <c r="AY37" s="191">
        <v>0</v>
      </c>
      <c r="AZ37" s="191">
        <v>0</v>
      </c>
      <c r="BA37" s="191">
        <v>0</v>
      </c>
      <c r="BB37" s="191">
        <v>0</v>
      </c>
      <c r="BC37" s="191">
        <v>0</v>
      </c>
      <c r="BD37" s="191">
        <v>0</v>
      </c>
      <c r="BE37" s="191">
        <v>0</v>
      </c>
      <c r="BF37" s="191">
        <v>0</v>
      </c>
      <c r="BG37" s="191">
        <v>0</v>
      </c>
      <c r="BH37" s="191">
        <v>0</v>
      </c>
      <c r="BI37" s="191">
        <v>0</v>
      </c>
      <c r="BJ37" s="191">
        <v>0</v>
      </c>
      <c r="BK37" s="191">
        <v>0</v>
      </c>
      <c r="BL37" s="191">
        <f t="shared" ref="BL37:BY37" si="6">SUM(BL38:BL39)</f>
        <v>127.18792895</v>
      </c>
      <c r="BM37" s="191">
        <f t="shared" si="6"/>
        <v>1267.3993002300001</v>
      </c>
      <c r="BN37" s="191">
        <f t="shared" si="6"/>
        <v>2231.7483619</v>
      </c>
      <c r="BO37" s="191">
        <f t="shared" si="6"/>
        <v>3554.1022156099998</v>
      </c>
      <c r="BP37" s="191">
        <f t="shared" si="6"/>
        <v>6779.6544881600003</v>
      </c>
      <c r="BQ37" s="191">
        <f t="shared" si="6"/>
        <v>10436.707839979998</v>
      </c>
      <c r="BR37" s="191">
        <f t="shared" si="6"/>
        <v>12827.382151170001</v>
      </c>
      <c r="BS37" s="191">
        <f t="shared" si="6"/>
        <v>14271.548569180002</v>
      </c>
      <c r="BT37" s="191">
        <f t="shared" si="6"/>
        <v>14830.444816650002</v>
      </c>
      <c r="BU37" s="191">
        <f t="shared" si="6"/>
        <v>15352.892355200001</v>
      </c>
      <c r="BV37" s="191">
        <f t="shared" si="6"/>
        <v>15097.86932374</v>
      </c>
      <c r="BW37" s="191">
        <f t="shared" si="6"/>
        <v>13850.988828139998</v>
      </c>
      <c r="BX37" s="191">
        <f t="shared" si="6"/>
        <v>13384.170061050001</v>
      </c>
      <c r="BY37" s="191">
        <f t="shared" si="6"/>
        <v>12688.526055580001</v>
      </c>
      <c r="BZ37" s="191">
        <f t="shared" ref="BZ37:CH37" si="7">SUM(BZ38:BZ39)</f>
        <v>12088.05388639</v>
      </c>
      <c r="CA37" s="191">
        <f t="shared" si="7"/>
        <v>12357.095583569999</v>
      </c>
      <c r="CB37" s="191">
        <f t="shared" si="7"/>
        <v>12337.380917299999</v>
      </c>
      <c r="CC37" s="191">
        <f t="shared" si="7"/>
        <v>7031.6284558548232</v>
      </c>
      <c r="CD37" s="191">
        <f t="shared" si="7"/>
        <v>5305.4411705184839</v>
      </c>
      <c r="CE37" s="191">
        <f t="shared" si="7"/>
        <v>5365.996394698177</v>
      </c>
      <c r="CF37" s="191">
        <f t="shared" si="7"/>
        <v>5287.9446140552127</v>
      </c>
      <c r="CG37" s="191">
        <f t="shared" si="7"/>
        <v>5181.2324670845919</v>
      </c>
      <c r="CH37" s="192">
        <f t="shared" si="7"/>
        <v>5211.6082422275185</v>
      </c>
    </row>
    <row r="38" spans="1:86" x14ac:dyDescent="0.25">
      <c r="A38" s="193"/>
      <c r="B38" s="72" t="s">
        <v>384</v>
      </c>
      <c r="C38" s="271" t="s">
        <v>381</v>
      </c>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v>0</v>
      </c>
      <c r="AI38" s="191">
        <v>0</v>
      </c>
      <c r="AJ38" s="191">
        <v>0</v>
      </c>
      <c r="AK38" s="191">
        <v>0</v>
      </c>
      <c r="AL38" s="191">
        <v>0</v>
      </c>
      <c r="AM38" s="191">
        <v>0</v>
      </c>
      <c r="AN38" s="191">
        <v>0</v>
      </c>
      <c r="AO38" s="191">
        <v>0</v>
      </c>
      <c r="AP38" s="191">
        <v>0</v>
      </c>
      <c r="AQ38" s="191">
        <v>0</v>
      </c>
      <c r="AR38" s="191">
        <v>0</v>
      </c>
      <c r="AS38" s="191">
        <v>0</v>
      </c>
      <c r="AT38" s="191">
        <v>0</v>
      </c>
      <c r="AU38" s="191">
        <v>0</v>
      </c>
      <c r="AV38" s="191">
        <v>0</v>
      </c>
      <c r="AW38" s="191">
        <v>0</v>
      </c>
      <c r="AX38" s="191">
        <v>0</v>
      </c>
      <c r="AY38" s="191">
        <v>0</v>
      </c>
      <c r="AZ38" s="191">
        <v>0</v>
      </c>
      <c r="BA38" s="191">
        <v>0</v>
      </c>
      <c r="BB38" s="191">
        <v>0</v>
      </c>
      <c r="BC38" s="191">
        <v>0</v>
      </c>
      <c r="BD38" s="191">
        <v>0</v>
      </c>
      <c r="BE38" s="191">
        <v>0</v>
      </c>
      <c r="BF38" s="191">
        <v>0</v>
      </c>
      <c r="BG38" s="191">
        <v>0</v>
      </c>
      <c r="BH38" s="191">
        <v>0</v>
      </c>
      <c r="BI38" s="191">
        <v>0</v>
      </c>
      <c r="BJ38" s="191">
        <v>0</v>
      </c>
      <c r="BK38" s="191">
        <v>0</v>
      </c>
      <c r="BL38" s="191">
        <v>64.379764080000001</v>
      </c>
      <c r="BM38" s="191">
        <v>580.96194385999991</v>
      </c>
      <c r="BN38" s="191">
        <v>954.84283312000014</v>
      </c>
      <c r="BO38" s="191">
        <v>1398.5169151799998</v>
      </c>
      <c r="BP38" s="191">
        <v>2304.75857546</v>
      </c>
      <c r="BQ38" s="191">
        <v>3538.8798924699986</v>
      </c>
      <c r="BR38" s="191">
        <v>4100.9191948399994</v>
      </c>
      <c r="BS38" s="191">
        <v>4456.6648349100024</v>
      </c>
      <c r="BT38" s="191">
        <v>4687.0089817599983</v>
      </c>
      <c r="BU38" s="191">
        <v>4711.3251268400008</v>
      </c>
      <c r="BV38" s="191">
        <v>4562.8610960800006</v>
      </c>
      <c r="BW38" s="191">
        <v>4511.9898157499974</v>
      </c>
      <c r="BX38" s="191">
        <v>4567.4714387700005</v>
      </c>
      <c r="BY38" s="191">
        <v>4506.7600548400005</v>
      </c>
      <c r="BZ38" s="191">
        <v>4527.0250168000011</v>
      </c>
      <c r="CA38" s="191">
        <v>4911.4448667599991</v>
      </c>
      <c r="CB38" s="191">
        <v>5168.0190595399999</v>
      </c>
      <c r="CC38" s="191">
        <v>5142.6044726493274</v>
      </c>
      <c r="CD38" s="191">
        <v>5273.8613406414843</v>
      </c>
      <c r="CE38" s="191">
        <v>5336.748093691549</v>
      </c>
      <c r="CF38" s="191">
        <v>5260.8536826295085</v>
      </c>
      <c r="CG38" s="191">
        <v>5156.1377565067551</v>
      </c>
      <c r="CH38" s="192">
        <v>5188.3606377352344</v>
      </c>
    </row>
    <row r="39" spans="1:86" x14ac:dyDescent="0.25">
      <c r="A39" s="193"/>
      <c r="B39" s="72" t="s">
        <v>496</v>
      </c>
      <c r="C39" s="271" t="s">
        <v>387</v>
      </c>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v>0</v>
      </c>
      <c r="AI39" s="191">
        <v>0</v>
      </c>
      <c r="AJ39" s="191">
        <v>0</v>
      </c>
      <c r="AK39" s="191">
        <v>0</v>
      </c>
      <c r="AL39" s="191">
        <v>0</v>
      </c>
      <c r="AM39" s="191">
        <v>0</v>
      </c>
      <c r="AN39" s="191">
        <v>0</v>
      </c>
      <c r="AO39" s="191">
        <v>0</v>
      </c>
      <c r="AP39" s="191">
        <v>0</v>
      </c>
      <c r="AQ39" s="191">
        <v>0</v>
      </c>
      <c r="AR39" s="191">
        <v>0</v>
      </c>
      <c r="AS39" s="191">
        <v>0</v>
      </c>
      <c r="AT39" s="191">
        <v>0</v>
      </c>
      <c r="AU39" s="191">
        <v>0</v>
      </c>
      <c r="AV39" s="191">
        <v>0</v>
      </c>
      <c r="AW39" s="191">
        <v>0</v>
      </c>
      <c r="AX39" s="191">
        <v>0</v>
      </c>
      <c r="AY39" s="191">
        <v>0</v>
      </c>
      <c r="AZ39" s="191">
        <v>0</v>
      </c>
      <c r="BA39" s="191">
        <v>0</v>
      </c>
      <c r="BB39" s="191">
        <v>0</v>
      </c>
      <c r="BC39" s="191">
        <v>0</v>
      </c>
      <c r="BD39" s="191">
        <v>0</v>
      </c>
      <c r="BE39" s="191">
        <v>0</v>
      </c>
      <c r="BF39" s="191">
        <v>0</v>
      </c>
      <c r="BG39" s="191">
        <v>0</v>
      </c>
      <c r="BH39" s="191">
        <v>0</v>
      </c>
      <c r="BI39" s="191">
        <v>0</v>
      </c>
      <c r="BJ39" s="191">
        <v>0</v>
      </c>
      <c r="BK39" s="191">
        <v>0</v>
      </c>
      <c r="BL39" s="191">
        <v>62.808164869999999</v>
      </c>
      <c r="BM39" s="191">
        <v>686.4373563700002</v>
      </c>
      <c r="BN39" s="191">
        <v>1276.9055287799997</v>
      </c>
      <c r="BO39" s="191">
        <v>2155.5853004300002</v>
      </c>
      <c r="BP39" s="191">
        <v>4474.8959127000007</v>
      </c>
      <c r="BQ39" s="191">
        <v>6897.8279475099998</v>
      </c>
      <c r="BR39" s="191">
        <v>8726.4629563300005</v>
      </c>
      <c r="BS39" s="191">
        <v>9814.883734269999</v>
      </c>
      <c r="BT39" s="191">
        <v>10143.435834890004</v>
      </c>
      <c r="BU39" s="191">
        <v>10641.56722836</v>
      </c>
      <c r="BV39" s="191">
        <v>10535.008227660001</v>
      </c>
      <c r="BW39" s="191">
        <v>9338.9990123900006</v>
      </c>
      <c r="BX39" s="191">
        <v>8816.6986222800006</v>
      </c>
      <c r="BY39" s="191">
        <v>8181.7660007400018</v>
      </c>
      <c r="BZ39" s="191">
        <v>7561.028869589999</v>
      </c>
      <c r="CA39" s="191">
        <v>7445.6507168099997</v>
      </c>
      <c r="CB39" s="191">
        <v>7169.3618577599991</v>
      </c>
      <c r="CC39" s="191">
        <v>1889.0239832054956</v>
      </c>
      <c r="CD39" s="191">
        <v>31.579829876999227</v>
      </c>
      <c r="CE39" s="191">
        <v>29.248301006628175</v>
      </c>
      <c r="CF39" s="191">
        <v>27.090931425704124</v>
      </c>
      <c r="CG39" s="191">
        <v>25.094710577836892</v>
      </c>
      <c r="CH39" s="192">
        <v>23.247604492284307</v>
      </c>
    </row>
    <row r="40" spans="1:86" ht="25.5" customHeight="1" x14ac:dyDescent="0.25">
      <c r="A40" s="193"/>
      <c r="B40" s="51" t="s">
        <v>396</v>
      </c>
      <c r="C40" s="271" t="s">
        <v>387</v>
      </c>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v>9.4880330298963322</v>
      </c>
      <c r="AI40" s="191">
        <v>10.866673469387752</v>
      </c>
      <c r="AJ40" s="191">
        <v>17.282571428571433</v>
      </c>
      <c r="AK40" s="191">
        <v>27.743444015444013</v>
      </c>
      <c r="AL40" s="191">
        <v>40.311905425307486</v>
      </c>
      <c r="AM40" s="191">
        <v>53.566197515769588</v>
      </c>
      <c r="AN40" s="191">
        <v>55.20599010807841</v>
      </c>
      <c r="AO40" s="191">
        <v>57.077422436565172</v>
      </c>
      <c r="AP40" s="191">
        <v>70.688754873166999</v>
      </c>
      <c r="AQ40" s="191">
        <v>78.567195142753789</v>
      </c>
      <c r="AR40" s="191">
        <v>179.54650471340884</v>
      </c>
      <c r="AS40" s="191">
        <v>178.93825009375556</v>
      </c>
      <c r="AT40" s="191">
        <v>203.56767708643196</v>
      </c>
      <c r="AU40" s="191">
        <v>251.36546329803713</v>
      </c>
      <c r="AV40" s="191">
        <v>412.76617192125207</v>
      </c>
      <c r="AW40" s="191">
        <v>568.30627626515411</v>
      </c>
      <c r="AX40" s="191">
        <v>694.61756287801848</v>
      </c>
      <c r="AY40" s="191">
        <v>871.2947735688274</v>
      </c>
      <c r="AZ40" s="191">
        <v>1069.3193393332856</v>
      </c>
      <c r="BA40" s="191">
        <v>1207.107898236432</v>
      </c>
      <c r="BB40" s="191">
        <v>1267.660666567838</v>
      </c>
      <c r="BC40" s="191">
        <v>942.7268558291513</v>
      </c>
      <c r="BD40" s="191">
        <v>0.85037018855001634</v>
      </c>
      <c r="BE40" s="191">
        <v>0</v>
      </c>
      <c r="BF40" s="191">
        <v>0</v>
      </c>
      <c r="BG40" s="191">
        <v>4.2373578498991461E-2</v>
      </c>
      <c r="BH40" s="191">
        <v>0</v>
      </c>
      <c r="BI40" s="191">
        <v>0</v>
      </c>
      <c r="BJ40" s="191">
        <v>0</v>
      </c>
      <c r="BK40" s="191">
        <v>0</v>
      </c>
      <c r="BL40" s="191">
        <v>0</v>
      </c>
      <c r="BM40" s="191">
        <v>0</v>
      </c>
      <c r="BN40" s="191">
        <v>0</v>
      </c>
      <c r="BO40" s="191">
        <v>0</v>
      </c>
      <c r="BP40" s="191">
        <v>0</v>
      </c>
      <c r="BQ40" s="191">
        <v>0</v>
      </c>
      <c r="BR40" s="191">
        <v>0</v>
      </c>
      <c r="BS40" s="191">
        <v>0</v>
      </c>
      <c r="BT40" s="191">
        <v>0</v>
      </c>
      <c r="BU40" s="191">
        <v>0</v>
      </c>
      <c r="BV40" s="191">
        <v>0</v>
      </c>
      <c r="BW40" s="191">
        <v>0</v>
      </c>
      <c r="BX40" s="191">
        <v>0</v>
      </c>
      <c r="BY40" s="191">
        <v>0</v>
      </c>
      <c r="BZ40" s="191">
        <v>0</v>
      </c>
      <c r="CA40" s="191">
        <v>0</v>
      </c>
      <c r="CB40" s="191">
        <v>0</v>
      </c>
      <c r="CC40" s="191">
        <v>0</v>
      </c>
      <c r="CD40" s="191">
        <v>0</v>
      </c>
      <c r="CE40" s="191">
        <v>0</v>
      </c>
      <c r="CF40" s="191">
        <v>0</v>
      </c>
      <c r="CG40" s="191">
        <v>0</v>
      </c>
      <c r="CH40" s="192">
        <v>0</v>
      </c>
    </row>
    <row r="41" spans="1:86" x14ac:dyDescent="0.25">
      <c r="A41" s="193"/>
      <c r="B41" s="51" t="s">
        <v>398</v>
      </c>
      <c r="C41" s="271" t="s">
        <v>387</v>
      </c>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v>0</v>
      </c>
      <c r="AR41" s="191">
        <v>0</v>
      </c>
      <c r="AS41" s="191">
        <v>0</v>
      </c>
      <c r="AT41" s="191">
        <v>0</v>
      </c>
      <c r="AU41" s="191">
        <v>0</v>
      </c>
      <c r="AV41" s="191">
        <v>0</v>
      </c>
      <c r="AW41" s="191">
        <v>0</v>
      </c>
      <c r="AX41" s="191">
        <v>0</v>
      </c>
      <c r="AY41" s="191">
        <v>0</v>
      </c>
      <c r="AZ41" s="191">
        <v>0</v>
      </c>
      <c r="BA41" s="191">
        <v>0</v>
      </c>
      <c r="BB41" s="191">
        <v>0</v>
      </c>
      <c r="BC41" s="191">
        <v>0</v>
      </c>
      <c r="BD41" s="191">
        <v>0</v>
      </c>
      <c r="BE41" s="191">
        <v>0</v>
      </c>
      <c r="BF41" s="191">
        <v>0</v>
      </c>
      <c r="BG41" s="191">
        <v>0</v>
      </c>
      <c r="BH41" s="191">
        <v>0</v>
      </c>
      <c r="BI41" s="191">
        <v>0</v>
      </c>
      <c r="BJ41" s="191">
        <v>23.645465999999999</v>
      </c>
      <c r="BK41" s="191">
        <v>24.26268</v>
      </c>
      <c r="BL41" s="191">
        <v>26.420592000000003</v>
      </c>
      <c r="BM41" s="191">
        <v>25.445135000000001</v>
      </c>
      <c r="BN41" s="191">
        <v>24.263487999999999</v>
      </c>
      <c r="BO41" s="191">
        <v>25.234683905274146</v>
      </c>
      <c r="BP41" s="191">
        <v>25.400787999999999</v>
      </c>
      <c r="BQ41" s="191">
        <v>26.194805999999996</v>
      </c>
      <c r="BR41" s="191">
        <v>27.426465</v>
      </c>
      <c r="BS41" s="191">
        <v>25.544037070000002</v>
      </c>
      <c r="BT41" s="191">
        <v>25.418902700000004</v>
      </c>
      <c r="BU41" s="191">
        <v>25.523962900000001</v>
      </c>
      <c r="BV41" s="191">
        <v>31.846040880000004</v>
      </c>
      <c r="BW41" s="191">
        <v>24.345475053334301</v>
      </c>
      <c r="BX41" s="191">
        <v>47.236723186118098</v>
      </c>
      <c r="BY41" s="191">
        <v>37.011567244338494</v>
      </c>
      <c r="BZ41" s="191">
        <v>35.081972338586489</v>
      </c>
      <c r="CA41" s="191">
        <v>39.228887747613335</v>
      </c>
      <c r="CB41" s="191">
        <v>40.031737275070235</v>
      </c>
      <c r="CC41" s="191">
        <v>36.457305917937703</v>
      </c>
      <c r="CD41" s="191">
        <v>37.504513746372872</v>
      </c>
      <c r="CE41" s="191">
        <v>38.685720000470198</v>
      </c>
      <c r="CF41" s="191">
        <v>40.000151848161998</v>
      </c>
      <c r="CG41" s="191">
        <v>41.392208138801713</v>
      </c>
      <c r="CH41" s="192">
        <v>42.85333697033056</v>
      </c>
    </row>
    <row r="42" spans="1:86" x14ac:dyDescent="0.25">
      <c r="A42" s="193"/>
      <c r="B42" s="51" t="s">
        <v>497</v>
      </c>
      <c r="C42" s="271" t="s">
        <v>387</v>
      </c>
      <c r="D42" s="191"/>
      <c r="E42" s="191"/>
      <c r="F42" s="191"/>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v>400.06040998931815</v>
      </c>
      <c r="AI42" s="191">
        <v>440.24186395917997</v>
      </c>
      <c r="AJ42" s="191">
        <v>568.64676658977396</v>
      </c>
      <c r="AK42" s="191">
        <v>919.19447132057121</v>
      </c>
      <c r="AL42" s="191">
        <v>1181.6407082203809</v>
      </c>
      <c r="AM42" s="191">
        <v>1396.9133752255298</v>
      </c>
      <c r="AN42" s="191">
        <v>1572.5977774696016</v>
      </c>
      <c r="AO42" s="191">
        <v>1763.5441134969951</v>
      </c>
      <c r="AP42" s="191">
        <v>1896.6084945680932</v>
      </c>
      <c r="AQ42" s="191">
        <v>1963.1883599218736</v>
      </c>
      <c r="AR42" s="191">
        <v>1903.5669999999996</v>
      </c>
      <c r="AS42" s="191">
        <v>2187.5540000000001</v>
      </c>
      <c r="AT42" s="191">
        <v>2771.8209999999999</v>
      </c>
      <c r="AU42" s="191">
        <v>3785.5240000000008</v>
      </c>
      <c r="AV42" s="191">
        <v>5004.2709999999997</v>
      </c>
      <c r="AW42" s="191">
        <v>6027.8400000000011</v>
      </c>
      <c r="AX42" s="191">
        <v>6701.0210236028324</v>
      </c>
      <c r="AY42" s="191">
        <v>7259.8193451132465</v>
      </c>
      <c r="AZ42" s="191">
        <v>7627.8412922717607</v>
      </c>
      <c r="BA42" s="191">
        <v>7388.3815092242394</v>
      </c>
      <c r="BB42" s="191">
        <v>7213.0624270478074</v>
      </c>
      <c r="BC42" s="191">
        <v>7066.8309277856351</v>
      </c>
      <c r="BD42" s="191">
        <v>6955.0272430824934</v>
      </c>
      <c r="BE42" s="191">
        <v>7130.0830912703177</v>
      </c>
      <c r="BF42" s="191">
        <v>7853.4141332420995</v>
      </c>
      <c r="BG42" s="191">
        <v>7907.4304242871603</v>
      </c>
      <c r="BH42" s="191">
        <v>8609.1099443174389</v>
      </c>
      <c r="BI42" s="191">
        <v>9364.2666422585644</v>
      </c>
      <c r="BJ42" s="191">
        <v>9979.0686760457666</v>
      </c>
      <c r="BK42" s="191">
        <v>10808.197886514117</v>
      </c>
      <c r="BL42" s="191">
        <v>11599.496940774132</v>
      </c>
      <c r="BM42" s="191">
        <v>14226.791440390265</v>
      </c>
      <c r="BN42" s="191">
        <v>15478.01053884067</v>
      </c>
      <c r="BO42" s="191">
        <v>16578.667176283001</v>
      </c>
      <c r="BP42" s="191">
        <v>17472.491649240532</v>
      </c>
      <c r="BQ42" s="191">
        <v>17625.749532084679</v>
      </c>
      <c r="BR42" s="191">
        <v>17738.510614072031</v>
      </c>
      <c r="BS42" s="191">
        <v>17716.225635332288</v>
      </c>
      <c r="BT42" s="191">
        <v>17111.31100400001</v>
      </c>
      <c r="BU42" s="191">
        <v>16213.076773759509</v>
      </c>
      <c r="BV42" s="191">
        <v>14895.346253314372</v>
      </c>
      <c r="BW42" s="191">
        <v>12614.417210150652</v>
      </c>
      <c r="BX42" s="191">
        <v>11565.004433577658</v>
      </c>
      <c r="BY42" s="191">
        <v>10435.361701867883</v>
      </c>
      <c r="BZ42" s="191">
        <v>9689.0704626740935</v>
      </c>
      <c r="CA42" s="191">
        <v>9524.4980320953309</v>
      </c>
      <c r="CB42" s="191">
        <v>8603.4839816229687</v>
      </c>
      <c r="CC42" s="191">
        <v>5778.1081009190402</v>
      </c>
      <c r="CD42" s="191">
        <v>5205.2971819544573</v>
      </c>
      <c r="CE42" s="191">
        <v>5493.7509309961288</v>
      </c>
      <c r="CF42" s="191">
        <v>5788.4633520640291</v>
      </c>
      <c r="CG42" s="191">
        <v>6151.4515971748042</v>
      </c>
      <c r="CH42" s="192">
        <v>6405.4390464452836</v>
      </c>
    </row>
    <row r="43" spans="1:86" x14ac:dyDescent="0.25">
      <c r="A43" s="193"/>
      <c r="B43" s="51" t="s">
        <v>176</v>
      </c>
      <c r="C43" s="271" t="s">
        <v>387</v>
      </c>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v>0</v>
      </c>
      <c r="AI43" s="191">
        <v>0</v>
      </c>
      <c r="AJ43" s="191">
        <v>0</v>
      </c>
      <c r="AK43" s="191">
        <v>0</v>
      </c>
      <c r="AL43" s="191">
        <v>0</v>
      </c>
      <c r="AM43" s="191">
        <v>0</v>
      </c>
      <c r="AN43" s="191">
        <v>0</v>
      </c>
      <c r="AO43" s="191">
        <v>0</v>
      </c>
      <c r="AP43" s="191">
        <v>0</v>
      </c>
      <c r="AQ43" s="191">
        <v>0</v>
      </c>
      <c r="AR43" s="191">
        <v>0</v>
      </c>
      <c r="AS43" s="191">
        <v>0</v>
      </c>
      <c r="AT43" s="191">
        <v>0</v>
      </c>
      <c r="AU43" s="191">
        <v>0</v>
      </c>
      <c r="AV43" s="191">
        <v>0</v>
      </c>
      <c r="AW43" s="191">
        <v>0</v>
      </c>
      <c r="AX43" s="191">
        <v>0</v>
      </c>
      <c r="AY43" s="191">
        <v>0</v>
      </c>
      <c r="AZ43" s="191">
        <v>0</v>
      </c>
      <c r="BA43" s="191">
        <v>0</v>
      </c>
      <c r="BB43" s="191">
        <v>0</v>
      </c>
      <c r="BC43" s="191">
        <v>0</v>
      </c>
      <c r="BD43" s="191">
        <v>0</v>
      </c>
      <c r="BE43" s="191">
        <v>0</v>
      </c>
      <c r="BF43" s="191">
        <v>0</v>
      </c>
      <c r="BG43" s="191">
        <v>0</v>
      </c>
      <c r="BH43" s="191">
        <v>0</v>
      </c>
      <c r="BI43" s="191">
        <v>0</v>
      </c>
      <c r="BJ43" s="191">
        <v>0</v>
      </c>
      <c r="BK43" s="191">
        <v>0</v>
      </c>
      <c r="BL43" s="191">
        <v>0</v>
      </c>
      <c r="BM43" s="191">
        <v>0</v>
      </c>
      <c r="BN43" s="191">
        <v>0</v>
      </c>
      <c r="BO43" s="191">
        <v>0</v>
      </c>
      <c r="BP43" s="191">
        <v>0</v>
      </c>
      <c r="BQ43" s="191">
        <v>0</v>
      </c>
      <c r="BR43" s="191">
        <v>0</v>
      </c>
      <c r="BS43" s="191">
        <v>0</v>
      </c>
      <c r="BT43" s="191">
        <v>0</v>
      </c>
      <c r="BU43" s="191">
        <v>0</v>
      </c>
      <c r="BV43" s="191">
        <v>0</v>
      </c>
      <c r="BW43" s="191">
        <v>0</v>
      </c>
      <c r="BX43" s="191">
        <v>0</v>
      </c>
      <c r="BY43" s="191">
        <v>399.96470174470011</v>
      </c>
      <c r="BZ43" s="191">
        <v>800.61166549913287</v>
      </c>
      <c r="CA43" s="191">
        <v>795.04909300300108</v>
      </c>
      <c r="CB43" s="191">
        <v>0</v>
      </c>
      <c r="CC43" s="191">
        <v>0</v>
      </c>
      <c r="CD43" s="191">
        <v>0</v>
      </c>
      <c r="CE43" s="191">
        <v>0</v>
      </c>
      <c r="CF43" s="191">
        <v>0</v>
      </c>
      <c r="CG43" s="191">
        <v>0</v>
      </c>
      <c r="CH43" s="192">
        <v>0</v>
      </c>
    </row>
    <row r="44" spans="1:86" x14ac:dyDescent="0.25">
      <c r="A44" s="193"/>
      <c r="B44" s="51" t="s">
        <v>498</v>
      </c>
      <c r="C44" s="27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f t="shared" ref="AH44:CH44" si="8">AH45+AH46</f>
        <v>1464.8799002303704</v>
      </c>
      <c r="AI44" s="191">
        <f t="shared" si="8"/>
        <v>1566.6545731758174</v>
      </c>
      <c r="AJ44" s="191">
        <f t="shared" si="8"/>
        <v>1709.6298947492835</v>
      </c>
      <c r="AK44" s="191">
        <f t="shared" si="8"/>
        <v>1939.3371101902235</v>
      </c>
      <c r="AL44" s="191">
        <f t="shared" si="8"/>
        <v>2018.3858538928052</v>
      </c>
      <c r="AM44" s="191">
        <f t="shared" si="8"/>
        <v>1983.5131201487716</v>
      </c>
      <c r="AN44" s="191">
        <f t="shared" si="8"/>
        <v>2229.6929080455766</v>
      </c>
      <c r="AO44" s="191">
        <f t="shared" si="8"/>
        <v>2385.3584528281144</v>
      </c>
      <c r="AP44" s="191">
        <f t="shared" si="8"/>
        <v>2540.8851443259509</v>
      </c>
      <c r="AQ44" s="191">
        <f t="shared" si="8"/>
        <v>2770.8038001728723</v>
      </c>
      <c r="AR44" s="191">
        <f t="shared" si="8"/>
        <v>3071.0069726615129</v>
      </c>
      <c r="AS44" s="191">
        <f t="shared" si="8"/>
        <v>3445.7356607322959</v>
      </c>
      <c r="AT44" s="191">
        <f t="shared" si="8"/>
        <v>3909.3091318653651</v>
      </c>
      <c r="AU44" s="191">
        <f t="shared" si="8"/>
        <v>4822.5585151932555</v>
      </c>
      <c r="AV44" s="191">
        <f t="shared" si="8"/>
        <v>5517.3492158348699</v>
      </c>
      <c r="AW44" s="191">
        <f t="shared" si="8"/>
        <v>6259.5761130737392</v>
      </c>
      <c r="AX44" s="191">
        <f t="shared" si="8"/>
        <v>6798.8215213289559</v>
      </c>
      <c r="AY44" s="191">
        <f t="shared" si="8"/>
        <v>6833.847811731509</v>
      </c>
      <c r="AZ44" s="191">
        <f t="shared" si="8"/>
        <v>6792.729131563492</v>
      </c>
      <c r="BA44" s="191">
        <f t="shared" si="8"/>
        <v>6744.3441169455091</v>
      </c>
      <c r="BB44" s="191">
        <f t="shared" si="8"/>
        <v>6819.8417430900072</v>
      </c>
      <c r="BC44" s="191">
        <f t="shared" si="8"/>
        <v>6629.3074691405118</v>
      </c>
      <c r="BD44" s="191">
        <f t="shared" si="8"/>
        <v>6763.0990000000002</v>
      </c>
      <c r="BE44" s="191">
        <f t="shared" si="8"/>
        <v>6749.0433528570848</v>
      </c>
      <c r="BF44" s="191">
        <f t="shared" si="8"/>
        <v>6757.9545089520061</v>
      </c>
      <c r="BG44" s="191">
        <f t="shared" si="8"/>
        <v>6724.1235550023994</v>
      </c>
      <c r="BH44" s="191">
        <f t="shared" si="8"/>
        <v>6662.027</v>
      </c>
      <c r="BI44" s="191">
        <f t="shared" si="8"/>
        <v>6649.9306075199993</v>
      </c>
      <c r="BJ44" s="191">
        <f t="shared" si="8"/>
        <v>6566.1693209299992</v>
      </c>
      <c r="BK44" s="191">
        <f t="shared" si="8"/>
        <v>6657.0001817393668</v>
      </c>
      <c r="BL44" s="191">
        <f t="shared" si="8"/>
        <v>6515.843602259999</v>
      </c>
      <c r="BM44" s="191">
        <f t="shared" si="8"/>
        <v>6108.3423565899984</v>
      </c>
      <c r="BN44" s="191">
        <f t="shared" si="8"/>
        <v>5556.0370140352561</v>
      </c>
      <c r="BO44" s="191">
        <f t="shared" si="8"/>
        <v>4935.2797263499997</v>
      </c>
      <c r="BP44" s="191">
        <f t="shared" si="8"/>
        <v>3275.8454461099991</v>
      </c>
      <c r="BQ44" s="191">
        <f t="shared" si="8"/>
        <v>1186.7982191800004</v>
      </c>
      <c r="BR44" s="191">
        <f t="shared" si="8"/>
        <v>244.52811802000025</v>
      </c>
      <c r="BS44" s="191">
        <f t="shared" si="8"/>
        <v>61.927221750000001</v>
      </c>
      <c r="BT44" s="191">
        <f t="shared" si="8"/>
        <v>14.895368320000006</v>
      </c>
      <c r="BU44" s="191">
        <f t="shared" si="8"/>
        <v>8.92846355</v>
      </c>
      <c r="BV44" s="191">
        <f t="shared" si="8"/>
        <v>0</v>
      </c>
      <c r="BW44" s="191">
        <f t="shared" si="8"/>
        <v>4.8241001800000003</v>
      </c>
      <c r="BX44" s="191">
        <f t="shared" si="8"/>
        <v>4.6269738</v>
      </c>
      <c r="BY44" s="191">
        <f t="shared" si="8"/>
        <v>0</v>
      </c>
      <c r="BZ44" s="191">
        <f t="shared" si="8"/>
        <v>11.75940172</v>
      </c>
      <c r="CA44" s="191">
        <f t="shared" si="8"/>
        <v>-0.90839022999999974</v>
      </c>
      <c r="CB44" s="191">
        <f t="shared" si="8"/>
        <v>0.89388662999999979</v>
      </c>
      <c r="CC44" s="191">
        <f t="shared" si="8"/>
        <v>2.5654142480957529</v>
      </c>
      <c r="CD44" s="191">
        <f t="shared" si="8"/>
        <v>1.2498942610542521</v>
      </c>
      <c r="CE44" s="191">
        <f t="shared" si="8"/>
        <v>1.2975455840115813</v>
      </c>
      <c r="CF44" s="191">
        <f t="shared" si="8"/>
        <v>1.3322913757232366</v>
      </c>
      <c r="CG44" s="191">
        <f t="shared" si="8"/>
        <v>0.65670441664109791</v>
      </c>
      <c r="CH44" s="192">
        <f t="shared" si="8"/>
        <v>2.1352575337217314</v>
      </c>
    </row>
    <row r="45" spans="1:86" x14ac:dyDescent="0.25">
      <c r="A45" s="193"/>
      <c r="B45" s="72" t="s">
        <v>492</v>
      </c>
      <c r="C45" s="271" t="s">
        <v>381</v>
      </c>
      <c r="D45" s="191"/>
      <c r="E45" s="191"/>
      <c r="F45" s="191"/>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v>1464.8799002303704</v>
      </c>
      <c r="AI45" s="191">
        <v>1563.7571363132186</v>
      </c>
      <c r="AJ45" s="191">
        <v>1699.9689052344463</v>
      </c>
      <c r="AK45" s="191">
        <v>1914.2194214068734</v>
      </c>
      <c r="AL45" s="191">
        <v>1967.2233041062173</v>
      </c>
      <c r="AM45" s="191">
        <v>1918.8886097671293</v>
      </c>
      <c r="AN45" s="191">
        <v>2133.5678336354131</v>
      </c>
      <c r="AO45" s="191">
        <v>2264.0449636063704</v>
      </c>
      <c r="AP45" s="191">
        <v>2357.3960325057928</v>
      </c>
      <c r="AQ45" s="191">
        <v>2524.8185484831092</v>
      </c>
      <c r="AR45" s="191">
        <v>2759.3569476339931</v>
      </c>
      <c r="AS45" s="191">
        <v>3041.1783545608605</v>
      </c>
      <c r="AT45" s="191">
        <v>3382.5662378716502</v>
      </c>
      <c r="AU45" s="191">
        <v>4095.2793528704351</v>
      </c>
      <c r="AV45" s="191">
        <v>4606.0480376743026</v>
      </c>
      <c r="AW45" s="191">
        <v>5122.482499353242</v>
      </c>
      <c r="AX45" s="191">
        <v>5472.091011319163</v>
      </c>
      <c r="AY45" s="191">
        <v>5518.7521419162849</v>
      </c>
      <c r="AZ45" s="191">
        <v>5634.0700627548977</v>
      </c>
      <c r="BA45" s="191">
        <v>5761.3166007132186</v>
      </c>
      <c r="BB45" s="191">
        <v>5954.2356985493152</v>
      </c>
      <c r="BC45" s="191">
        <v>5897.0027550317054</v>
      </c>
      <c r="BD45" s="191">
        <v>6067.8</v>
      </c>
      <c r="BE45" s="191">
        <v>6232.6540000000005</v>
      </c>
      <c r="BF45" s="191">
        <v>6285.2789345025994</v>
      </c>
      <c r="BG45" s="191">
        <v>6276.3924125434996</v>
      </c>
      <c r="BH45" s="191">
        <v>6280.482</v>
      </c>
      <c r="BI45" s="191">
        <v>6337.2311226471993</v>
      </c>
      <c r="BJ45" s="191">
        <v>6282.6829899695995</v>
      </c>
      <c r="BK45" s="191">
        <v>6409.2477563293669</v>
      </c>
      <c r="BL45" s="191">
        <v>6300.9027961799993</v>
      </c>
      <c r="BM45" s="191">
        <v>5929.8654520099981</v>
      </c>
      <c r="BN45" s="191">
        <v>5398.6394528542078</v>
      </c>
      <c r="BO45" s="191">
        <v>4809.0716982724962</v>
      </c>
      <c r="BP45" s="191">
        <v>3192.1959452440233</v>
      </c>
      <c r="BQ45" s="191">
        <v>1158.650677876062</v>
      </c>
      <c r="BR45" s="191">
        <v>239.36880059000026</v>
      </c>
      <c r="BS45" s="191">
        <v>60.867937879806497</v>
      </c>
      <c r="BT45" s="191">
        <v>14.721450121824157</v>
      </c>
      <c r="BU45" s="191">
        <v>8.8374588997630372</v>
      </c>
      <c r="BV45" s="191">
        <v>0</v>
      </c>
      <c r="BW45" s="191">
        <v>4.8091496979834343</v>
      </c>
      <c r="BX45" s="191">
        <v>4.6117460446801477</v>
      </c>
      <c r="BY45" s="191">
        <v>0</v>
      </c>
      <c r="BZ45" s="191">
        <v>11.75940172</v>
      </c>
      <c r="CA45" s="191">
        <v>-0.90839022999999974</v>
      </c>
      <c r="CB45" s="191">
        <v>0.89388662999999979</v>
      </c>
      <c r="CC45" s="191">
        <v>2.5654142480957529</v>
      </c>
      <c r="CD45" s="191">
        <v>1.2498942610542521</v>
      </c>
      <c r="CE45" s="191">
        <v>1.2975455840115813</v>
      </c>
      <c r="CF45" s="191">
        <v>1.3322913757232366</v>
      </c>
      <c r="CG45" s="191">
        <v>0.65670441664109791</v>
      </c>
      <c r="CH45" s="192">
        <v>2.1352575337217314</v>
      </c>
    </row>
    <row r="46" spans="1:86" x14ac:dyDescent="0.25">
      <c r="A46" s="193"/>
      <c r="B46" s="72" t="s">
        <v>493</v>
      </c>
      <c r="C46" s="271" t="s">
        <v>381</v>
      </c>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v>0</v>
      </c>
      <c r="AI46" s="191">
        <v>2.8974368625987705</v>
      </c>
      <c r="AJ46" s="191">
        <v>9.6609895148372367</v>
      </c>
      <c r="AK46" s="191">
        <v>25.117688783350097</v>
      </c>
      <c r="AL46" s="191">
        <v>51.162549786587917</v>
      </c>
      <c r="AM46" s="191">
        <v>64.624510381642168</v>
      </c>
      <c r="AN46" s="191">
        <v>96.125074410163435</v>
      </c>
      <c r="AO46" s="191">
        <v>121.31348922174391</v>
      </c>
      <c r="AP46" s="191">
        <v>183.4891118201582</v>
      </c>
      <c r="AQ46" s="191">
        <v>245.98525168976292</v>
      </c>
      <c r="AR46" s="191">
        <v>311.65002502751975</v>
      </c>
      <c r="AS46" s="191">
        <v>404.55730617143536</v>
      </c>
      <c r="AT46" s="191">
        <v>526.74289399371503</v>
      </c>
      <c r="AU46" s="191">
        <v>727.27916232282041</v>
      </c>
      <c r="AV46" s="191">
        <v>911.30117816056713</v>
      </c>
      <c r="AW46" s="191">
        <v>1137.0936137204967</v>
      </c>
      <c r="AX46" s="191">
        <v>1326.7305100097926</v>
      </c>
      <c r="AY46" s="191">
        <v>1315.095669815224</v>
      </c>
      <c r="AZ46" s="191">
        <v>1158.6590688085946</v>
      </c>
      <c r="BA46" s="191">
        <v>983.02751623229062</v>
      </c>
      <c r="BB46" s="191">
        <v>865.6060445406921</v>
      </c>
      <c r="BC46" s="191">
        <v>732.30471410880648</v>
      </c>
      <c r="BD46" s="191">
        <v>695.29899999999998</v>
      </c>
      <c r="BE46" s="191">
        <v>516.38935285708476</v>
      </c>
      <c r="BF46" s="191">
        <v>472.67557444940707</v>
      </c>
      <c r="BG46" s="191">
        <v>447.73114245890002</v>
      </c>
      <c r="BH46" s="191">
        <v>381.54500000000002</v>
      </c>
      <c r="BI46" s="191">
        <v>312.69948487280004</v>
      </c>
      <c r="BJ46" s="191">
        <v>283.48633096040004</v>
      </c>
      <c r="BK46" s="191">
        <v>247.75242540999994</v>
      </c>
      <c r="BL46" s="191">
        <v>214.94080607999948</v>
      </c>
      <c r="BM46" s="191">
        <v>178.47690458000002</v>
      </c>
      <c r="BN46" s="191">
        <v>157.3975611810487</v>
      </c>
      <c r="BO46" s="191">
        <v>126.20802807750385</v>
      </c>
      <c r="BP46" s="191">
        <v>83.64950086597598</v>
      </c>
      <c r="BQ46" s="191">
        <v>28.147541303938436</v>
      </c>
      <c r="BR46" s="191">
        <v>5.1593174300000015</v>
      </c>
      <c r="BS46" s="191">
        <v>1.0592838701935048</v>
      </c>
      <c r="BT46" s="191">
        <v>0.17391819817584997</v>
      </c>
      <c r="BU46" s="191">
        <v>9.1004650236962456E-2</v>
      </c>
      <c r="BV46" s="191">
        <v>0</v>
      </c>
      <c r="BW46" s="191">
        <v>1.495048201656634E-2</v>
      </c>
      <c r="BX46" s="191">
        <v>1.522775531985252E-2</v>
      </c>
      <c r="BY46" s="191">
        <v>0</v>
      </c>
      <c r="BZ46" s="191">
        <v>0</v>
      </c>
      <c r="CA46" s="191">
        <v>0</v>
      </c>
      <c r="CB46" s="191">
        <v>0</v>
      </c>
      <c r="CC46" s="191">
        <v>0</v>
      </c>
      <c r="CD46" s="191">
        <v>0</v>
      </c>
      <c r="CE46" s="191">
        <v>0</v>
      </c>
      <c r="CF46" s="191">
        <v>0</v>
      </c>
      <c r="CG46" s="191">
        <v>0</v>
      </c>
      <c r="CH46" s="192">
        <v>0</v>
      </c>
    </row>
    <row r="47" spans="1:86" ht="25.5" customHeight="1" x14ac:dyDescent="0.25">
      <c r="A47" s="193"/>
      <c r="B47" s="51" t="s">
        <v>485</v>
      </c>
      <c r="C47" s="27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v>715.29671786231086</v>
      </c>
      <c r="AI47" s="191">
        <v>752.03729900000008</v>
      </c>
      <c r="AJ47" s="191">
        <v>1044.5315915384615</v>
      </c>
      <c r="AK47" s="191">
        <v>1759.6079995000002</v>
      </c>
      <c r="AL47" s="191">
        <v>2920.6913872499999</v>
      </c>
      <c r="AM47" s="191">
        <v>3728.8582142499999</v>
      </c>
      <c r="AN47" s="191">
        <v>4266.2066212499994</v>
      </c>
      <c r="AO47" s="191">
        <v>4908.8906778571427</v>
      </c>
      <c r="AP47" s="191">
        <v>5267.6425555999995</v>
      </c>
      <c r="AQ47" s="191">
        <v>5101.8941500000001</v>
      </c>
      <c r="AR47" s="191">
        <v>4426.0124669999996</v>
      </c>
      <c r="AS47" s="191">
        <v>4230.9712953333328</v>
      </c>
      <c r="AT47" s="191">
        <v>5016.109444333335</v>
      </c>
      <c r="AU47" s="191">
        <v>6837.1401795117308</v>
      </c>
      <c r="AV47" s="191">
        <v>8511.8200803333348</v>
      </c>
      <c r="AW47" s="191">
        <v>9342.0904343333332</v>
      </c>
      <c r="AX47" s="191">
        <v>9675.5949999999993</v>
      </c>
      <c r="AY47" s="191">
        <v>10107.044</v>
      </c>
      <c r="AZ47" s="191">
        <v>8242.1565198265725</v>
      </c>
      <c r="BA47" s="191">
        <v>6089.4680000000008</v>
      </c>
      <c r="BB47" s="191">
        <v>6064.2970000000005</v>
      </c>
      <c r="BC47" s="191">
        <v>5972.3520000000008</v>
      </c>
      <c r="BD47" s="191">
        <v>6144.9049999999988</v>
      </c>
      <c r="BE47" s="191">
        <v>6359.7761194121722</v>
      </c>
      <c r="BF47" s="191">
        <v>6177.2107109526005</v>
      </c>
      <c r="BG47" s="191">
        <v>6635.40725241993</v>
      </c>
      <c r="BH47" s="191">
        <v>6750.9130000000005</v>
      </c>
      <c r="BI47" s="191">
        <v>6623.9960046050001</v>
      </c>
      <c r="BJ47" s="191">
        <v>6788.7708489100005</v>
      </c>
      <c r="BK47" s="191">
        <v>7290.4738887753147</v>
      </c>
      <c r="BL47" s="191">
        <v>7229.0433295422672</v>
      </c>
      <c r="BM47" s="191">
        <v>7496.7875480742032</v>
      </c>
      <c r="BN47" s="191">
        <v>7223.1762919586681</v>
      </c>
      <c r="BO47" s="191">
        <v>6546.1577279129015</v>
      </c>
      <c r="BP47" s="191">
        <v>5016.6436447824599</v>
      </c>
      <c r="BQ47" s="191">
        <v>3410.651326137533</v>
      </c>
      <c r="BR47" s="191">
        <v>2773.9850550374172</v>
      </c>
      <c r="BS47" s="191">
        <v>2458.8870452877059</v>
      </c>
      <c r="BT47" s="191">
        <v>2172.7023094668471</v>
      </c>
      <c r="BU47" s="191">
        <v>2096.0922426807024</v>
      </c>
      <c r="BV47" s="191">
        <v>1806.6761388965706</v>
      </c>
      <c r="BW47" s="191">
        <v>1357.9129240471905</v>
      </c>
      <c r="BX47" s="191">
        <v>1062.9828620848775</v>
      </c>
      <c r="BY47" s="191">
        <v>761.11307115490683</v>
      </c>
      <c r="BZ47" s="191">
        <v>861.63813793875784</v>
      </c>
      <c r="CA47" s="191">
        <v>645.02360802022861</v>
      </c>
      <c r="CB47" s="191">
        <v>278.52129672188624</v>
      </c>
      <c r="CC47" s="191">
        <v>10.379599554180848</v>
      </c>
      <c r="CD47" s="191">
        <v>7.162671727924617</v>
      </c>
      <c r="CE47" s="191">
        <v>3.2149962407746182</v>
      </c>
      <c r="CF47" s="191">
        <v>1.3278496961141604</v>
      </c>
      <c r="CG47" s="191">
        <v>0.18653723632267177</v>
      </c>
      <c r="CH47" s="192">
        <v>2.4047035237992445</v>
      </c>
    </row>
    <row r="48" spans="1:86" x14ac:dyDescent="0.25">
      <c r="A48" s="193"/>
      <c r="B48" s="72" t="s">
        <v>499</v>
      </c>
      <c r="C48" s="271" t="s">
        <v>387</v>
      </c>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v>0</v>
      </c>
      <c r="AI48" s="191">
        <v>2.0791458048585989</v>
      </c>
      <c r="AJ48" s="191">
        <v>3.7424624487454778</v>
      </c>
      <c r="AK48" s="191">
        <v>4.7820353511747768</v>
      </c>
      <c r="AL48" s="191">
        <v>8.1086686389485365</v>
      </c>
      <c r="AM48" s="191">
        <v>21.623116370529431</v>
      </c>
      <c r="AN48" s="191">
        <v>41.582916097171989</v>
      </c>
      <c r="AO48" s="191">
        <v>72.35427400907929</v>
      </c>
      <c r="AP48" s="191">
        <v>103.95729024293001</v>
      </c>
      <c r="AQ48" s="191">
        <v>139.51068350601201</v>
      </c>
      <c r="AR48" s="191">
        <v>182.54900166658501</v>
      </c>
      <c r="AS48" s="191">
        <v>229.74561143687527</v>
      </c>
      <c r="AT48" s="191">
        <v>251.9138825897187</v>
      </c>
      <c r="AU48" s="191">
        <v>322.46952062524298</v>
      </c>
      <c r="AV48" s="191">
        <v>389.73388162224228</v>
      </c>
      <c r="AW48" s="191">
        <v>462.72661970850959</v>
      </c>
      <c r="AX48" s="191">
        <v>478.80049192921024</v>
      </c>
      <c r="AY48" s="191">
        <v>480.76420050781519</v>
      </c>
      <c r="AZ48" s="191">
        <v>487.18098724935635</v>
      </c>
      <c r="BA48" s="191">
        <v>493.93324999863</v>
      </c>
      <c r="BB48" s="191">
        <v>496.25659195105163</v>
      </c>
      <c r="BC48" s="191">
        <v>496.5127764741809</v>
      </c>
      <c r="BD48" s="191">
        <v>485.25471579187501</v>
      </c>
      <c r="BE48" s="191">
        <v>489.04849039406668</v>
      </c>
      <c r="BF48" s="191">
        <v>147.12428187369665</v>
      </c>
      <c r="BG48" s="191">
        <v>64.975747559198723</v>
      </c>
      <c r="BH48" s="191">
        <v>0</v>
      </c>
      <c r="BI48" s="191">
        <v>0</v>
      </c>
      <c r="BJ48" s="191">
        <v>0</v>
      </c>
      <c r="BK48" s="191">
        <v>0</v>
      </c>
      <c r="BL48" s="191">
        <v>0</v>
      </c>
      <c r="BM48" s="191">
        <v>0</v>
      </c>
      <c r="BN48" s="191">
        <v>0</v>
      </c>
      <c r="BO48" s="191">
        <v>0</v>
      </c>
      <c r="BP48" s="191">
        <v>0</v>
      </c>
      <c r="BQ48" s="191">
        <v>0</v>
      </c>
      <c r="BR48" s="191">
        <v>0</v>
      </c>
      <c r="BS48" s="191">
        <v>0</v>
      </c>
      <c r="BT48" s="191">
        <v>0</v>
      </c>
      <c r="BU48" s="191">
        <v>0</v>
      </c>
      <c r="BV48" s="191">
        <v>0</v>
      </c>
      <c r="BW48" s="191">
        <v>0</v>
      </c>
      <c r="BX48" s="191">
        <v>0</v>
      </c>
      <c r="BY48" s="191">
        <v>0</v>
      </c>
      <c r="BZ48" s="191">
        <v>0</v>
      </c>
      <c r="CA48" s="191">
        <v>0</v>
      </c>
      <c r="CB48" s="191">
        <v>0</v>
      </c>
      <c r="CC48" s="191">
        <v>0</v>
      </c>
      <c r="CD48" s="191">
        <v>0</v>
      </c>
      <c r="CE48" s="191">
        <v>0</v>
      </c>
      <c r="CF48" s="191">
        <v>0</v>
      </c>
      <c r="CG48" s="191">
        <v>0</v>
      </c>
      <c r="CH48" s="192">
        <v>0</v>
      </c>
    </row>
    <row r="49" spans="1:86" x14ac:dyDescent="0.25">
      <c r="A49" s="193"/>
      <c r="B49" s="72" t="s">
        <v>500</v>
      </c>
      <c r="C49" s="271" t="s">
        <v>387</v>
      </c>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f>AH47-AH48</f>
        <v>715.29671786231086</v>
      </c>
      <c r="AI49" s="191">
        <f t="shared" ref="AI49:CH49" si="9">AI47-AI48</f>
        <v>749.95815319514145</v>
      </c>
      <c r="AJ49" s="191">
        <f t="shared" si="9"/>
        <v>1040.789129089716</v>
      </c>
      <c r="AK49" s="191">
        <f t="shared" si="9"/>
        <v>1754.8259641488255</v>
      </c>
      <c r="AL49" s="191">
        <f t="shared" si="9"/>
        <v>2912.5827186110514</v>
      </c>
      <c r="AM49" s="191">
        <f t="shared" si="9"/>
        <v>3707.2350978794707</v>
      </c>
      <c r="AN49" s="191">
        <f t="shared" si="9"/>
        <v>4224.6237051528278</v>
      </c>
      <c r="AO49" s="191">
        <f t="shared" si="9"/>
        <v>4836.5364038480639</v>
      </c>
      <c r="AP49" s="191">
        <f t="shared" si="9"/>
        <v>5163.6852653570695</v>
      </c>
      <c r="AQ49" s="191">
        <f t="shared" si="9"/>
        <v>4962.3834664939877</v>
      </c>
      <c r="AR49" s="191">
        <f t="shared" si="9"/>
        <v>4243.4634653334142</v>
      </c>
      <c r="AS49" s="191">
        <f t="shared" si="9"/>
        <v>4001.2256838964577</v>
      </c>
      <c r="AT49" s="191">
        <f t="shared" si="9"/>
        <v>4764.1955617436161</v>
      </c>
      <c r="AU49" s="191">
        <f t="shared" si="9"/>
        <v>6514.6706588864881</v>
      </c>
      <c r="AV49" s="191">
        <f t="shared" si="9"/>
        <v>8122.0861987110929</v>
      </c>
      <c r="AW49" s="191">
        <f t="shared" si="9"/>
        <v>8879.3638146248231</v>
      </c>
      <c r="AX49" s="191">
        <f t="shared" si="9"/>
        <v>9196.7945080707887</v>
      </c>
      <c r="AY49" s="191">
        <f t="shared" si="9"/>
        <v>9626.2797994921839</v>
      </c>
      <c r="AZ49" s="191">
        <f t="shared" si="9"/>
        <v>7754.9755325772167</v>
      </c>
      <c r="BA49" s="191">
        <f t="shared" si="9"/>
        <v>5595.5347500013704</v>
      </c>
      <c r="BB49" s="191">
        <f t="shared" si="9"/>
        <v>5568.0404080489488</v>
      </c>
      <c r="BC49" s="191">
        <f t="shared" si="9"/>
        <v>5475.8392235258198</v>
      </c>
      <c r="BD49" s="191">
        <f t="shared" si="9"/>
        <v>5659.6502842081236</v>
      </c>
      <c r="BE49" s="191">
        <f t="shared" si="9"/>
        <v>5870.7276290181053</v>
      </c>
      <c r="BF49" s="191">
        <f t="shared" si="9"/>
        <v>6030.0864290789041</v>
      </c>
      <c r="BG49" s="191">
        <f t="shared" si="9"/>
        <v>6570.4315048607314</v>
      </c>
      <c r="BH49" s="191">
        <f t="shared" si="9"/>
        <v>6750.9130000000005</v>
      </c>
      <c r="BI49" s="191">
        <f t="shared" si="9"/>
        <v>6623.9960046050001</v>
      </c>
      <c r="BJ49" s="191">
        <f t="shared" si="9"/>
        <v>6788.7708489100005</v>
      </c>
      <c r="BK49" s="191">
        <f t="shared" si="9"/>
        <v>7290.4738887753147</v>
      </c>
      <c r="BL49" s="191">
        <f t="shared" si="9"/>
        <v>7229.0433295422672</v>
      </c>
      <c r="BM49" s="191">
        <f t="shared" si="9"/>
        <v>7496.7875480742032</v>
      </c>
      <c r="BN49" s="191">
        <f t="shared" si="9"/>
        <v>7223.1762919586681</v>
      </c>
      <c r="BO49" s="191">
        <f t="shared" si="9"/>
        <v>6546.1577279129015</v>
      </c>
      <c r="BP49" s="191">
        <f t="shared" si="9"/>
        <v>5016.6436447824599</v>
      </c>
      <c r="BQ49" s="191">
        <f t="shared" si="9"/>
        <v>3410.651326137533</v>
      </c>
      <c r="BR49" s="191">
        <f t="shared" si="9"/>
        <v>2773.9850550374172</v>
      </c>
      <c r="BS49" s="191">
        <f t="shared" si="9"/>
        <v>2458.8870452877059</v>
      </c>
      <c r="BT49" s="191">
        <f t="shared" si="9"/>
        <v>2172.7023094668471</v>
      </c>
      <c r="BU49" s="191">
        <f t="shared" si="9"/>
        <v>2096.0922426807024</v>
      </c>
      <c r="BV49" s="191">
        <f t="shared" si="9"/>
        <v>1806.6761388965706</v>
      </c>
      <c r="BW49" s="191">
        <f t="shared" si="9"/>
        <v>1357.9129240471905</v>
      </c>
      <c r="BX49" s="191">
        <f t="shared" si="9"/>
        <v>1062.9828620848775</v>
      </c>
      <c r="BY49" s="191">
        <f t="shared" si="9"/>
        <v>761.11307115490683</v>
      </c>
      <c r="BZ49" s="191">
        <f t="shared" si="9"/>
        <v>861.63813793875784</v>
      </c>
      <c r="CA49" s="191">
        <f t="shared" si="9"/>
        <v>645.02360802022861</v>
      </c>
      <c r="CB49" s="191">
        <f t="shared" si="9"/>
        <v>278.52129672188624</v>
      </c>
      <c r="CC49" s="191">
        <f t="shared" si="9"/>
        <v>10.379599554180848</v>
      </c>
      <c r="CD49" s="191">
        <f t="shared" si="9"/>
        <v>7.162671727924617</v>
      </c>
      <c r="CE49" s="191">
        <f t="shared" si="9"/>
        <v>3.2149962407746182</v>
      </c>
      <c r="CF49" s="191">
        <f t="shared" si="9"/>
        <v>1.3278496961141604</v>
      </c>
      <c r="CG49" s="191">
        <f t="shared" si="9"/>
        <v>0.18653723632267177</v>
      </c>
      <c r="CH49" s="192">
        <f t="shared" si="9"/>
        <v>2.4047035237992445</v>
      </c>
    </row>
    <row r="50" spans="1:86" x14ac:dyDescent="0.25">
      <c r="A50" s="193"/>
      <c r="B50" s="51" t="s">
        <v>406</v>
      </c>
      <c r="C50" s="271" t="s">
        <v>387</v>
      </c>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v>0</v>
      </c>
      <c r="AI50" s="191">
        <v>0</v>
      </c>
      <c r="AJ50" s="191">
        <v>0</v>
      </c>
      <c r="AK50" s="191">
        <v>0</v>
      </c>
      <c r="AL50" s="191">
        <v>0</v>
      </c>
      <c r="AM50" s="191">
        <v>0</v>
      </c>
      <c r="AN50" s="191">
        <v>0</v>
      </c>
      <c r="AO50" s="191">
        <v>0</v>
      </c>
      <c r="AP50" s="191">
        <v>0</v>
      </c>
      <c r="AQ50" s="191">
        <v>0</v>
      </c>
      <c r="AR50" s="191">
        <v>1.2749999999999999</v>
      </c>
      <c r="AS50" s="191">
        <v>10.731</v>
      </c>
      <c r="AT50" s="191">
        <v>24.417000000000002</v>
      </c>
      <c r="AU50" s="191">
        <v>45.9</v>
      </c>
      <c r="AV50" s="191">
        <v>86.460999999999999</v>
      </c>
      <c r="AW50" s="191">
        <v>112.84399999999999</v>
      </c>
      <c r="AX50" s="191">
        <v>101.313</v>
      </c>
      <c r="AY50" s="191">
        <v>104.523</v>
      </c>
      <c r="AZ50" s="191">
        <v>109.417</v>
      </c>
      <c r="BA50" s="191">
        <v>107.491</v>
      </c>
      <c r="BB50" s="191">
        <v>112.054</v>
      </c>
      <c r="BC50" s="191">
        <v>125.285</v>
      </c>
      <c r="BD50" s="191">
        <v>132.35599999999999</v>
      </c>
      <c r="BE50" s="191">
        <v>148.73699999999999</v>
      </c>
      <c r="BF50" s="191">
        <v>168.34100000000001</v>
      </c>
      <c r="BG50" s="191">
        <v>189.08099999999999</v>
      </c>
      <c r="BH50" s="191">
        <v>209.41499999999999</v>
      </c>
      <c r="BI50" s="191">
        <v>231.1134238570055</v>
      </c>
      <c r="BJ50" s="191">
        <v>259.31581324546704</v>
      </c>
      <c r="BK50" s="191">
        <v>296.238</v>
      </c>
      <c r="BL50" s="191">
        <v>324.96100000000001</v>
      </c>
      <c r="BM50" s="191">
        <v>341.1</v>
      </c>
      <c r="BN50" s="191">
        <v>349.83600000000001</v>
      </c>
      <c r="BO50" s="191">
        <v>325.97800000000001</v>
      </c>
      <c r="BP50" s="191">
        <v>304.01600000000002</v>
      </c>
      <c r="BQ50" s="191">
        <v>285.58</v>
      </c>
      <c r="BR50" s="191">
        <v>271.61900000000003</v>
      </c>
      <c r="BS50" s="191">
        <v>0</v>
      </c>
      <c r="BT50" s="191">
        <v>0</v>
      </c>
      <c r="BU50" s="191">
        <v>0</v>
      </c>
      <c r="BV50" s="191">
        <v>0</v>
      </c>
      <c r="BW50" s="191">
        <v>0</v>
      </c>
      <c r="BX50" s="191">
        <v>0</v>
      </c>
      <c r="BY50" s="191">
        <v>0</v>
      </c>
      <c r="BZ50" s="191">
        <v>0</v>
      </c>
      <c r="CA50" s="191">
        <v>0</v>
      </c>
      <c r="CB50" s="191">
        <v>0</v>
      </c>
      <c r="CC50" s="191">
        <v>0</v>
      </c>
      <c r="CD50" s="191">
        <v>0</v>
      </c>
      <c r="CE50" s="191">
        <v>0</v>
      </c>
      <c r="CF50" s="191">
        <v>0</v>
      </c>
      <c r="CG50" s="191">
        <v>0</v>
      </c>
      <c r="CH50" s="192">
        <v>0</v>
      </c>
    </row>
    <row r="51" spans="1:86" x14ac:dyDescent="0.25">
      <c r="A51" s="193"/>
      <c r="B51" s="51" t="s">
        <v>28</v>
      </c>
      <c r="C51" s="271" t="s">
        <v>377</v>
      </c>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c r="AE51" s="191"/>
      <c r="AF51" s="191"/>
      <c r="AG51" s="191"/>
      <c r="AH51" s="191">
        <v>161.73750043946862</v>
      </c>
      <c r="AI51" s="191">
        <v>181.19930304374824</v>
      </c>
      <c r="AJ51" s="191">
        <v>207.23872922573543</v>
      </c>
      <c r="AK51" s="191">
        <v>229.22300541816915</v>
      </c>
      <c r="AL51" s="191">
        <v>237.82502414359607</v>
      </c>
      <c r="AM51" s="191">
        <v>263.29748759525484</v>
      </c>
      <c r="AN51" s="191">
        <v>280.03659140788017</v>
      </c>
      <c r="AO51" s="191">
        <v>303.19546442134015</v>
      </c>
      <c r="AP51" s="191">
        <v>298.81489967459271</v>
      </c>
      <c r="AQ51" s="191">
        <v>306.83950617311092</v>
      </c>
      <c r="AR51" s="191">
        <v>302.19593117391207</v>
      </c>
      <c r="AS51" s="191">
        <v>317.85822245272215</v>
      </c>
      <c r="AT51" s="191">
        <v>348.66984352187495</v>
      </c>
      <c r="AU51" s="191">
        <v>396.66213285957724</v>
      </c>
      <c r="AV51" s="191">
        <v>399.51533573963235</v>
      </c>
      <c r="AW51" s="191">
        <v>402.25121585872171</v>
      </c>
      <c r="AX51" s="191">
        <v>421.20154669082063</v>
      </c>
      <c r="AY51" s="191">
        <v>436.36725298340411</v>
      </c>
      <c r="AZ51" s="191">
        <v>458.99338593739583</v>
      </c>
      <c r="BA51" s="191">
        <v>461.28420947497807</v>
      </c>
      <c r="BB51" s="191">
        <v>472.51720492423391</v>
      </c>
      <c r="BC51" s="191">
        <v>465.44604660798586</v>
      </c>
      <c r="BD51" s="191">
        <v>456.483</v>
      </c>
      <c r="BE51" s="191">
        <v>465.81517196123633</v>
      </c>
      <c r="BF51" s="191">
        <v>459.86098397608805</v>
      </c>
      <c r="BG51" s="191">
        <v>474.08928444871651</v>
      </c>
      <c r="BH51" s="191">
        <v>464.36799999999999</v>
      </c>
      <c r="BI51" s="191">
        <v>457.05108711905029</v>
      </c>
      <c r="BJ51" s="191">
        <v>449.82467542373149</v>
      </c>
      <c r="BK51" s="191">
        <v>423.07557421483176</v>
      </c>
      <c r="BL51" s="191">
        <v>351.82365625768108</v>
      </c>
      <c r="BM51" s="191">
        <v>356.74274253656409</v>
      </c>
      <c r="BN51" s="191">
        <v>403.58508928024094</v>
      </c>
      <c r="BO51" s="191">
        <v>392.86659263963156</v>
      </c>
      <c r="BP51" s="191">
        <v>389.19540725625791</v>
      </c>
      <c r="BQ51" s="191">
        <v>374.71814512820708</v>
      </c>
      <c r="BR51" s="191">
        <v>367.9651481339838</v>
      </c>
      <c r="BS51" s="191">
        <v>347.06810652424377</v>
      </c>
      <c r="BT51" s="191">
        <v>355.36760879671732</v>
      </c>
      <c r="BU51" s="191">
        <v>339.65309242577848</v>
      </c>
      <c r="BV51" s="191">
        <v>331.50198913268781</v>
      </c>
      <c r="BW51" s="191">
        <v>328.83826729883617</v>
      </c>
      <c r="BX51" s="191">
        <v>287.56391776694113</v>
      </c>
      <c r="BY51" s="191">
        <v>272.96854279509392</v>
      </c>
      <c r="BZ51" s="191">
        <v>260.80503867179112</v>
      </c>
      <c r="CA51" s="191">
        <v>265.64627268878445</v>
      </c>
      <c r="CB51" s="191">
        <v>261.01999633840444</v>
      </c>
      <c r="CC51" s="191">
        <v>245.10694292863701</v>
      </c>
      <c r="CD51" s="191">
        <v>238.90282535554562</v>
      </c>
      <c r="CE51" s="191">
        <v>235.68412904080543</v>
      </c>
      <c r="CF51" s="191">
        <v>224.00352908440846</v>
      </c>
      <c r="CG51" s="191">
        <v>208.01604616822331</v>
      </c>
      <c r="CH51" s="192">
        <v>192.78597405023845</v>
      </c>
    </row>
    <row r="52" spans="1:86" ht="25.5" customHeight="1" x14ac:dyDescent="0.25">
      <c r="A52" s="193"/>
      <c r="B52" s="74" t="s">
        <v>501</v>
      </c>
      <c r="C52" s="271" t="s">
        <v>387</v>
      </c>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v>0</v>
      </c>
      <c r="AI52" s="191">
        <v>0</v>
      </c>
      <c r="AJ52" s="191">
        <v>0</v>
      </c>
      <c r="AK52" s="191">
        <v>0</v>
      </c>
      <c r="AL52" s="191">
        <v>0</v>
      </c>
      <c r="AM52" s="191">
        <v>0</v>
      </c>
      <c r="AN52" s="191">
        <v>0</v>
      </c>
      <c r="AO52" s="191">
        <v>0</v>
      </c>
      <c r="AP52" s="191">
        <v>0</v>
      </c>
      <c r="AQ52" s="191">
        <v>0</v>
      </c>
      <c r="AR52" s="191">
        <v>0</v>
      </c>
      <c r="AS52" s="191">
        <v>0</v>
      </c>
      <c r="AT52" s="191">
        <v>0</v>
      </c>
      <c r="AU52" s="191">
        <v>0</v>
      </c>
      <c r="AV52" s="191">
        <v>0</v>
      </c>
      <c r="AW52" s="191">
        <v>0</v>
      </c>
      <c r="AX52" s="191">
        <v>0</v>
      </c>
      <c r="AY52" s="191">
        <v>0</v>
      </c>
      <c r="AZ52" s="191">
        <v>0</v>
      </c>
      <c r="BA52" s="191">
        <v>0</v>
      </c>
      <c r="BB52" s="191">
        <v>0</v>
      </c>
      <c r="BC52" s="191">
        <v>0</v>
      </c>
      <c r="BD52" s="191">
        <v>0</v>
      </c>
      <c r="BE52" s="191">
        <v>0</v>
      </c>
      <c r="BF52" s="191">
        <v>0</v>
      </c>
      <c r="BG52" s="191">
        <v>0</v>
      </c>
      <c r="BH52" s="191">
        <v>0</v>
      </c>
      <c r="BI52" s="191">
        <v>0</v>
      </c>
      <c r="BJ52" s="191">
        <v>0</v>
      </c>
      <c r="BK52" s="191">
        <v>0</v>
      </c>
      <c r="BL52" s="191">
        <v>90.849720650000009</v>
      </c>
      <c r="BM52" s="191">
        <v>106.96880001999999</v>
      </c>
      <c r="BN52" s="191">
        <v>109.92031101000002</v>
      </c>
      <c r="BO52" s="191">
        <v>115.96021940000001</v>
      </c>
      <c r="BP52" s="191">
        <v>110.02752643000001</v>
      </c>
      <c r="BQ52" s="191">
        <v>101.38309716000001</v>
      </c>
      <c r="BR52" s="191">
        <v>15.698963300000001</v>
      </c>
      <c r="BS52" s="191">
        <v>0</v>
      </c>
      <c r="BT52" s="191">
        <v>0</v>
      </c>
      <c r="BU52" s="191">
        <v>0</v>
      </c>
      <c r="BV52" s="191">
        <v>0</v>
      </c>
      <c r="BW52" s="191">
        <v>0</v>
      </c>
      <c r="BX52" s="191">
        <v>0</v>
      </c>
      <c r="BY52" s="191">
        <v>0</v>
      </c>
      <c r="BZ52" s="191">
        <v>0</v>
      </c>
      <c r="CA52" s="191">
        <v>0</v>
      </c>
      <c r="CB52" s="191">
        <v>0</v>
      </c>
      <c r="CC52" s="191">
        <v>0</v>
      </c>
      <c r="CD52" s="191">
        <v>0</v>
      </c>
      <c r="CE52" s="191">
        <v>0</v>
      </c>
      <c r="CF52" s="191">
        <v>0</v>
      </c>
      <c r="CG52" s="191">
        <v>0</v>
      </c>
      <c r="CH52" s="192">
        <v>0</v>
      </c>
    </row>
    <row r="53" spans="1:86" x14ac:dyDescent="0.25">
      <c r="A53" s="193"/>
      <c r="B53" s="74" t="s">
        <v>410</v>
      </c>
      <c r="C53" s="271" t="s">
        <v>377</v>
      </c>
      <c r="D53" s="191"/>
      <c r="E53" s="191"/>
      <c r="F53" s="191"/>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v>0</v>
      </c>
      <c r="AI53" s="191">
        <v>0</v>
      </c>
      <c r="AJ53" s="191">
        <v>0</v>
      </c>
      <c r="AK53" s="191">
        <v>0</v>
      </c>
      <c r="AL53" s="191">
        <v>0</v>
      </c>
      <c r="AM53" s="191">
        <v>0</v>
      </c>
      <c r="AN53" s="191">
        <v>0</v>
      </c>
      <c r="AO53" s="191">
        <v>0</v>
      </c>
      <c r="AP53" s="191">
        <v>0</v>
      </c>
      <c r="AQ53" s="191">
        <v>0</v>
      </c>
      <c r="AR53" s="191">
        <v>0</v>
      </c>
      <c r="AS53" s="191">
        <v>0</v>
      </c>
      <c r="AT53" s="191">
        <v>0</v>
      </c>
      <c r="AU53" s="191">
        <v>0</v>
      </c>
      <c r="AV53" s="191">
        <v>0</v>
      </c>
      <c r="AW53" s="191">
        <v>0</v>
      </c>
      <c r="AX53" s="191">
        <v>0</v>
      </c>
      <c r="AY53" s="191">
        <v>0</v>
      </c>
      <c r="AZ53" s="191">
        <v>0</v>
      </c>
      <c r="BA53" s="191">
        <v>0</v>
      </c>
      <c r="BB53" s="191">
        <v>0</v>
      </c>
      <c r="BC53" s="191">
        <v>0</v>
      </c>
      <c r="BD53" s="191">
        <v>0</v>
      </c>
      <c r="BE53" s="191">
        <v>5.2569999999999997</v>
      </c>
      <c r="BF53" s="191">
        <v>5.6630000000000003</v>
      </c>
      <c r="BG53" s="191">
        <v>4.9935427399999996</v>
      </c>
      <c r="BH53" s="191">
        <v>18.285</v>
      </c>
      <c r="BI53" s="191">
        <v>38.134147140000003</v>
      </c>
      <c r="BJ53" s="191">
        <v>40.277408909999998</v>
      </c>
      <c r="BK53" s="191">
        <v>46.931080800000004</v>
      </c>
      <c r="BL53" s="191">
        <v>38.630065660000305</v>
      </c>
      <c r="BM53" s="191">
        <v>48.46444386000001</v>
      </c>
      <c r="BN53" s="191">
        <v>60.721072239999998</v>
      </c>
      <c r="BO53" s="191">
        <v>52.361478550000008</v>
      </c>
      <c r="BP53" s="191">
        <v>56.829980329999998</v>
      </c>
      <c r="BQ53" s="191">
        <v>0.62293946000000011</v>
      </c>
      <c r="BR53" s="191">
        <v>0.20971916999999998</v>
      </c>
      <c r="BS53" s="191">
        <v>0.15176113999999999</v>
      </c>
      <c r="BT53" s="191">
        <v>0</v>
      </c>
      <c r="BU53" s="191">
        <v>0</v>
      </c>
      <c r="BV53" s="191">
        <v>0</v>
      </c>
      <c r="BW53" s="191">
        <v>0</v>
      </c>
      <c r="BX53" s="191">
        <v>0</v>
      </c>
      <c r="BY53" s="191">
        <v>0</v>
      </c>
      <c r="BZ53" s="191">
        <v>0</v>
      </c>
      <c r="CA53" s="191">
        <v>0</v>
      </c>
      <c r="CB53" s="191">
        <v>0</v>
      </c>
      <c r="CC53" s="191">
        <v>0</v>
      </c>
      <c r="CD53" s="191">
        <v>0</v>
      </c>
      <c r="CE53" s="191">
        <v>0</v>
      </c>
      <c r="CF53" s="191">
        <v>0</v>
      </c>
      <c r="CG53" s="191">
        <v>0</v>
      </c>
      <c r="CH53" s="192">
        <v>0</v>
      </c>
    </row>
    <row r="54" spans="1:86" x14ac:dyDescent="0.25">
      <c r="A54" s="193"/>
      <c r="B54" s="74" t="s">
        <v>411</v>
      </c>
      <c r="C54" s="271"/>
      <c r="D54" s="191"/>
      <c r="E54" s="191"/>
      <c r="F54" s="191"/>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f>AH55+AH56</f>
        <v>0</v>
      </c>
      <c r="AI54" s="191">
        <f t="shared" ref="AI54:CH54" si="10">AI55+AI56</f>
        <v>0</v>
      </c>
      <c r="AJ54" s="191">
        <f t="shared" si="10"/>
        <v>0</v>
      </c>
      <c r="AK54" s="191">
        <f t="shared" si="10"/>
        <v>0</v>
      </c>
      <c r="AL54" s="191">
        <f t="shared" si="10"/>
        <v>0</v>
      </c>
      <c r="AM54" s="191">
        <f t="shared" si="10"/>
        <v>0</v>
      </c>
      <c r="AN54" s="191">
        <f t="shared" si="10"/>
        <v>0</v>
      </c>
      <c r="AO54" s="191">
        <f t="shared" si="10"/>
        <v>0</v>
      </c>
      <c r="AP54" s="191">
        <f t="shared" si="10"/>
        <v>0</v>
      </c>
      <c r="AQ54" s="191">
        <f t="shared" si="10"/>
        <v>0</v>
      </c>
      <c r="AR54" s="191">
        <f t="shared" si="10"/>
        <v>0</v>
      </c>
      <c r="AS54" s="191">
        <f t="shared" si="10"/>
        <v>0</v>
      </c>
      <c r="AT54" s="191">
        <f t="shared" si="10"/>
        <v>0</v>
      </c>
      <c r="AU54" s="191">
        <f t="shared" si="10"/>
        <v>0</v>
      </c>
      <c r="AV54" s="191">
        <f t="shared" si="10"/>
        <v>0</v>
      </c>
      <c r="AW54" s="191">
        <f t="shared" si="10"/>
        <v>0</v>
      </c>
      <c r="AX54" s="191">
        <f t="shared" si="10"/>
        <v>0</v>
      </c>
      <c r="AY54" s="191">
        <f t="shared" si="10"/>
        <v>0</v>
      </c>
      <c r="AZ54" s="191">
        <f t="shared" si="10"/>
        <v>1951.6384801734266</v>
      </c>
      <c r="BA54" s="191">
        <f t="shared" si="10"/>
        <v>3563.4660000000003</v>
      </c>
      <c r="BB54" s="191">
        <f t="shared" si="10"/>
        <v>3252.6930000000002</v>
      </c>
      <c r="BC54" s="191">
        <f t="shared" si="10"/>
        <v>2970.0860000000002</v>
      </c>
      <c r="BD54" s="191">
        <f t="shared" si="10"/>
        <v>2577.2200000000003</v>
      </c>
      <c r="BE54" s="191">
        <f t="shared" si="10"/>
        <v>2321.5709014073173</v>
      </c>
      <c r="BF54" s="191">
        <f t="shared" si="10"/>
        <v>2334.3028686900002</v>
      </c>
      <c r="BG54" s="191">
        <f t="shared" si="10"/>
        <v>2303.3011110305724</v>
      </c>
      <c r="BH54" s="191">
        <f t="shared" si="10"/>
        <v>2061.6019999999999</v>
      </c>
      <c r="BI54" s="191">
        <f t="shared" si="10"/>
        <v>2287.0807465299326</v>
      </c>
      <c r="BJ54" s="191">
        <f t="shared" si="10"/>
        <v>2427.5737562281042</v>
      </c>
      <c r="BK54" s="191">
        <f t="shared" si="10"/>
        <v>2241.4881393452138</v>
      </c>
      <c r="BL54" s="191">
        <f t="shared" si="10"/>
        <v>2856.8277160099997</v>
      </c>
      <c r="BM54" s="191">
        <f t="shared" si="10"/>
        <v>4684.0175697100003</v>
      </c>
      <c r="BN54" s="191">
        <f t="shared" si="10"/>
        <v>4473.4852258236315</v>
      </c>
      <c r="BO54" s="191">
        <f t="shared" si="10"/>
        <v>4933.9849943699983</v>
      </c>
      <c r="BP54" s="191">
        <f t="shared" si="10"/>
        <v>5169.8070100499999</v>
      </c>
      <c r="BQ54" s="191">
        <f t="shared" si="10"/>
        <v>4338.0295486261903</v>
      </c>
      <c r="BR54" s="191">
        <f t="shared" si="10"/>
        <v>3065.0410876799992</v>
      </c>
      <c r="BS54" s="191">
        <f t="shared" si="10"/>
        <v>2313.51601579</v>
      </c>
      <c r="BT54" s="191">
        <f t="shared" si="10"/>
        <v>1875.4784224599998</v>
      </c>
      <c r="BU54" s="191">
        <f t="shared" si="10"/>
        <v>1666.9844684099987</v>
      </c>
      <c r="BV54" s="191">
        <f t="shared" si="10"/>
        <v>1298.7940379299998</v>
      </c>
      <c r="BW54" s="191">
        <f t="shared" si="10"/>
        <v>713.74196914999993</v>
      </c>
      <c r="BX54" s="191">
        <f t="shared" si="10"/>
        <v>1046.07227354</v>
      </c>
      <c r="BY54" s="191">
        <f t="shared" si="10"/>
        <v>490.16215240000008</v>
      </c>
      <c r="BZ54" s="191">
        <f t="shared" si="10"/>
        <v>333.5005683</v>
      </c>
      <c r="CA54" s="191">
        <f t="shared" si="10"/>
        <v>313.29334463999993</v>
      </c>
      <c r="CB54" s="191">
        <f t="shared" si="10"/>
        <v>313.41159342999993</v>
      </c>
      <c r="CC54" s="191">
        <f t="shared" si="10"/>
        <v>280.28863010772807</v>
      </c>
      <c r="CD54" s="191">
        <f t="shared" si="10"/>
        <v>365.81387564446055</v>
      </c>
      <c r="CE54" s="191">
        <f t="shared" si="10"/>
        <v>338.61678308996363</v>
      </c>
      <c r="CF54" s="191">
        <f t="shared" si="10"/>
        <v>309.38408739434357</v>
      </c>
      <c r="CG54" s="191">
        <f t="shared" si="10"/>
        <v>300.1666441679742</v>
      </c>
      <c r="CH54" s="192">
        <f t="shared" si="10"/>
        <v>305.24890824428553</v>
      </c>
    </row>
    <row r="55" spans="1:86" x14ac:dyDescent="0.25">
      <c r="A55" s="193"/>
      <c r="B55" s="72" t="s">
        <v>384</v>
      </c>
      <c r="C55" s="271" t="s">
        <v>381</v>
      </c>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v>0</v>
      </c>
      <c r="AI55" s="191">
        <v>0</v>
      </c>
      <c r="AJ55" s="191">
        <v>0</v>
      </c>
      <c r="AK55" s="191">
        <v>0</v>
      </c>
      <c r="AL55" s="191">
        <v>0</v>
      </c>
      <c r="AM55" s="191">
        <v>0</v>
      </c>
      <c r="AN55" s="191">
        <v>0</v>
      </c>
      <c r="AO55" s="191">
        <v>0</v>
      </c>
      <c r="AP55" s="191">
        <v>0</v>
      </c>
      <c r="AQ55" s="191">
        <v>0</v>
      </c>
      <c r="AR55" s="191">
        <v>0</v>
      </c>
      <c r="AS55" s="191">
        <v>0</v>
      </c>
      <c r="AT55" s="191">
        <v>0</v>
      </c>
      <c r="AU55" s="191">
        <v>0</v>
      </c>
      <c r="AV55" s="191">
        <v>0</v>
      </c>
      <c r="AW55" s="191">
        <v>0</v>
      </c>
      <c r="AX55" s="191">
        <v>0</v>
      </c>
      <c r="AY55" s="191">
        <v>0</v>
      </c>
      <c r="AZ55" s="191">
        <v>332.70800000000008</v>
      </c>
      <c r="BA55" s="191">
        <v>475.00800000000004</v>
      </c>
      <c r="BB55" s="191">
        <v>474.24400000000003</v>
      </c>
      <c r="BC55" s="191">
        <v>459.01900000000001</v>
      </c>
      <c r="BD55" s="191">
        <v>446.95400000000001</v>
      </c>
      <c r="BE55" s="191">
        <v>469.76190140731705</v>
      </c>
      <c r="BF55" s="191">
        <v>518.64773074999994</v>
      </c>
      <c r="BG55" s="191">
        <v>507.20891397539998</v>
      </c>
      <c r="BH55" s="191">
        <v>445.23599999999999</v>
      </c>
      <c r="BI55" s="191">
        <v>486.24370455000002</v>
      </c>
      <c r="BJ55" s="191">
        <v>477.92547793</v>
      </c>
      <c r="BK55" s="191">
        <v>424.03039473491737</v>
      </c>
      <c r="BL55" s="191">
        <v>727.70019646000003</v>
      </c>
      <c r="BM55" s="191">
        <v>1088.6921164999999</v>
      </c>
      <c r="BN55" s="191">
        <v>801.16036899012533</v>
      </c>
      <c r="BO55" s="191">
        <v>749.87685299999998</v>
      </c>
      <c r="BP55" s="191">
        <v>662.33543288999988</v>
      </c>
      <c r="BQ55" s="191">
        <v>526.70929591000004</v>
      </c>
      <c r="BR55" s="191">
        <v>369.21073870999999</v>
      </c>
      <c r="BS55" s="191">
        <v>309.89859552000007</v>
      </c>
      <c r="BT55" s="191">
        <v>264.26859475999998</v>
      </c>
      <c r="BU55" s="191">
        <v>224.26502880999996</v>
      </c>
      <c r="BV55" s="191">
        <v>154.88572665999999</v>
      </c>
      <c r="BW55" s="191">
        <v>110.7615586</v>
      </c>
      <c r="BX55" s="191">
        <v>610.86739394999995</v>
      </c>
      <c r="BY55" s="191">
        <v>190.13938600999995</v>
      </c>
      <c r="BZ55" s="191">
        <v>108.35292923999999</v>
      </c>
      <c r="CA55" s="191">
        <v>168.57634428999995</v>
      </c>
      <c r="CB55" s="191">
        <v>222.37193343999994</v>
      </c>
      <c r="CC55" s="191">
        <v>279.46561171934326</v>
      </c>
      <c r="CD55" s="191">
        <v>365.00373087016601</v>
      </c>
      <c r="CE55" s="191">
        <v>338.04392923069918</v>
      </c>
      <c r="CF55" s="191">
        <v>308.97325854460678</v>
      </c>
      <c r="CG55" s="191">
        <v>299.86644307587363</v>
      </c>
      <c r="CH55" s="192">
        <v>305.02423940779727</v>
      </c>
    </row>
    <row r="56" spans="1:86" x14ac:dyDescent="0.25">
      <c r="A56" s="193"/>
      <c r="B56" s="72" t="s">
        <v>496</v>
      </c>
      <c r="C56" s="271" t="s">
        <v>387</v>
      </c>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v>0</v>
      </c>
      <c r="AI56" s="191">
        <v>0</v>
      </c>
      <c r="AJ56" s="191">
        <v>0</v>
      </c>
      <c r="AK56" s="191">
        <v>0</v>
      </c>
      <c r="AL56" s="191">
        <v>0</v>
      </c>
      <c r="AM56" s="191">
        <v>0</v>
      </c>
      <c r="AN56" s="191">
        <v>0</v>
      </c>
      <c r="AO56" s="191">
        <v>0</v>
      </c>
      <c r="AP56" s="191">
        <v>0</v>
      </c>
      <c r="AQ56" s="191">
        <v>0</v>
      </c>
      <c r="AR56" s="191">
        <v>0</v>
      </c>
      <c r="AS56" s="191">
        <v>0</v>
      </c>
      <c r="AT56" s="191">
        <v>0</v>
      </c>
      <c r="AU56" s="191">
        <v>0</v>
      </c>
      <c r="AV56" s="191">
        <v>0</v>
      </c>
      <c r="AW56" s="191">
        <v>0</v>
      </c>
      <c r="AX56" s="191">
        <v>0</v>
      </c>
      <c r="AY56" s="191">
        <v>0</v>
      </c>
      <c r="AZ56" s="191">
        <v>1618.9304801734265</v>
      </c>
      <c r="BA56" s="191">
        <v>3088.4580000000001</v>
      </c>
      <c r="BB56" s="191">
        <v>2778.4490000000001</v>
      </c>
      <c r="BC56" s="191">
        <v>2511.067</v>
      </c>
      <c r="BD56" s="191">
        <v>2130.2660000000001</v>
      </c>
      <c r="BE56" s="191">
        <v>1851.8090000000002</v>
      </c>
      <c r="BF56" s="191">
        <v>1815.6551379400003</v>
      </c>
      <c r="BG56" s="191">
        <v>1796.0921970551724</v>
      </c>
      <c r="BH56" s="191">
        <v>1616.366</v>
      </c>
      <c r="BI56" s="191">
        <v>1800.8370419799328</v>
      </c>
      <c r="BJ56" s="191">
        <v>1949.6482782981043</v>
      </c>
      <c r="BK56" s="191">
        <v>1817.4577446102965</v>
      </c>
      <c r="BL56" s="191">
        <v>2129.1275195499998</v>
      </c>
      <c r="BM56" s="191">
        <v>3595.32545321</v>
      </c>
      <c r="BN56" s="191">
        <v>3672.3248568335066</v>
      </c>
      <c r="BO56" s="191">
        <v>4184.1081413699985</v>
      </c>
      <c r="BP56" s="191">
        <v>4507.4715771600004</v>
      </c>
      <c r="BQ56" s="191">
        <v>3811.3202527161902</v>
      </c>
      <c r="BR56" s="191">
        <v>2695.8303489699992</v>
      </c>
      <c r="BS56" s="191">
        <v>2003.6174202700001</v>
      </c>
      <c r="BT56" s="191">
        <v>1611.2098276999998</v>
      </c>
      <c r="BU56" s="191">
        <v>1442.7194395999989</v>
      </c>
      <c r="BV56" s="191">
        <v>1143.9083112699998</v>
      </c>
      <c r="BW56" s="191">
        <v>602.98041054999987</v>
      </c>
      <c r="BX56" s="191">
        <v>435.2048795899999</v>
      </c>
      <c r="BY56" s="191">
        <v>300.02276639000013</v>
      </c>
      <c r="BZ56" s="191">
        <v>225.14763906000002</v>
      </c>
      <c r="CA56" s="191">
        <v>144.71700034999998</v>
      </c>
      <c r="CB56" s="191">
        <v>91.039659989999976</v>
      </c>
      <c r="CC56" s="191">
        <v>0.823018388384816</v>
      </c>
      <c r="CD56" s="191">
        <v>0.81014477429453224</v>
      </c>
      <c r="CE56" s="191">
        <v>0.57285385926443366</v>
      </c>
      <c r="CF56" s="191">
        <v>0.41082884973681133</v>
      </c>
      <c r="CG56" s="191">
        <v>0.30020109210054435</v>
      </c>
      <c r="CH56" s="192">
        <v>0.22466883648828548</v>
      </c>
    </row>
    <row r="57" spans="1:86" ht="26.25" customHeight="1" x14ac:dyDescent="0.25">
      <c r="A57" s="193"/>
      <c r="B57" s="51" t="s">
        <v>412</v>
      </c>
      <c r="C57" s="271" t="s">
        <v>381</v>
      </c>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v>105</v>
      </c>
      <c r="AI57" s="191">
        <v>125</v>
      </c>
      <c r="AJ57" s="191">
        <v>149</v>
      </c>
      <c r="AK57" s="191">
        <v>158</v>
      </c>
      <c r="AL57" s="191">
        <v>152</v>
      </c>
      <c r="AM57" s="191">
        <v>141</v>
      </c>
      <c r="AN57" s="191">
        <v>161</v>
      </c>
      <c r="AO57" s="191">
        <v>164</v>
      </c>
      <c r="AP57" s="191">
        <v>168.30699999999999</v>
      </c>
      <c r="AQ57" s="191">
        <v>50.746000000000002</v>
      </c>
      <c r="AR57" s="191">
        <v>26.87</v>
      </c>
      <c r="AS57" s="191">
        <v>30.309000000000001</v>
      </c>
      <c r="AT57" s="191">
        <v>33.664999999999999</v>
      </c>
      <c r="AU57" s="191">
        <v>30.951000000000001</v>
      </c>
      <c r="AV57" s="191">
        <v>31.5</v>
      </c>
      <c r="AW57" s="191">
        <v>33</v>
      </c>
      <c r="AX57" s="191">
        <v>27</v>
      </c>
      <c r="AY57" s="191">
        <v>28.556999999999999</v>
      </c>
      <c r="AZ57" s="191">
        <v>32.725000000000001</v>
      </c>
      <c r="BA57" s="191">
        <v>35.762999999999998</v>
      </c>
      <c r="BB57" s="191">
        <v>38.264000000000003</v>
      </c>
      <c r="BC57" s="191">
        <v>38.268000000000001</v>
      </c>
      <c r="BD57" s="191">
        <v>44.713000000000001</v>
      </c>
      <c r="BE57" s="191">
        <v>55.794706500000004</v>
      </c>
      <c r="BF57" s="191">
        <v>68.735896129999986</v>
      </c>
      <c r="BG57" s="191">
        <v>127.61983736719999</v>
      </c>
      <c r="BH57" s="191">
        <v>149.76499999999999</v>
      </c>
      <c r="BI57" s="191">
        <v>163.62538309999999</v>
      </c>
      <c r="BJ57" s="191">
        <v>175.38975154999997</v>
      </c>
      <c r="BK57" s="191">
        <v>246.68661228606564</v>
      </c>
      <c r="BL57" s="191">
        <v>320.89652102000002</v>
      </c>
      <c r="BM57" s="191">
        <v>344.51753750999995</v>
      </c>
      <c r="BN57" s="191">
        <v>343.25488572749998</v>
      </c>
      <c r="BO57" s="191">
        <v>365.53661895000005</v>
      </c>
      <c r="BP57" s="191">
        <v>395.77258469999998</v>
      </c>
      <c r="BQ57" s="191">
        <v>399.99203899000008</v>
      </c>
      <c r="BR57" s="191">
        <v>416.55604172</v>
      </c>
      <c r="BS57" s="191">
        <v>440.94097081999979</v>
      </c>
      <c r="BT57" s="191">
        <v>436.45777384000002</v>
      </c>
      <c r="BU57" s="191">
        <v>427.42290979000001</v>
      </c>
      <c r="BV57" s="191">
        <v>427.6445236400001</v>
      </c>
      <c r="BW57" s="191">
        <v>419.32425563999999</v>
      </c>
      <c r="BX57" s="191">
        <v>383.74534449999987</v>
      </c>
      <c r="BY57" s="191">
        <v>362.39539741000004</v>
      </c>
      <c r="BZ57" s="191">
        <v>389.60320293000024</v>
      </c>
      <c r="CA57" s="191">
        <v>412.19739949000007</v>
      </c>
      <c r="CB57" s="191">
        <v>402.5522163</v>
      </c>
      <c r="CC57" s="191">
        <v>378.8690337763187</v>
      </c>
      <c r="CD57" s="191">
        <v>403.53103759182926</v>
      </c>
      <c r="CE57" s="191">
        <v>422.60194661846072</v>
      </c>
      <c r="CF57" s="191">
        <v>435.02217335115233</v>
      </c>
      <c r="CG57" s="191">
        <v>448.8126546852601</v>
      </c>
      <c r="CH57" s="192">
        <v>462.55228189963697</v>
      </c>
    </row>
    <row r="58" spans="1:86" x14ac:dyDescent="0.25">
      <c r="A58" s="193"/>
      <c r="B58" s="51" t="s">
        <v>413</v>
      </c>
      <c r="C58" s="271" t="s">
        <v>381</v>
      </c>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v>16</v>
      </c>
      <c r="AI58" s="191">
        <v>16</v>
      </c>
      <c r="AJ58" s="191">
        <v>16</v>
      </c>
      <c r="AK58" s="191">
        <v>16</v>
      </c>
      <c r="AL58" s="191">
        <v>16</v>
      </c>
      <c r="AM58" s="191">
        <v>17</v>
      </c>
      <c r="AN58" s="191">
        <v>18</v>
      </c>
      <c r="AO58" s="191">
        <v>17</v>
      </c>
      <c r="AP58" s="191">
        <v>14</v>
      </c>
      <c r="AQ58" s="191">
        <v>0.434</v>
      </c>
      <c r="AR58" s="191">
        <v>0</v>
      </c>
      <c r="AS58" s="191">
        <v>0</v>
      </c>
      <c r="AT58" s="191">
        <v>0</v>
      </c>
      <c r="AU58" s="191">
        <v>0</v>
      </c>
      <c r="AV58" s="191">
        <v>0</v>
      </c>
      <c r="AW58" s="191">
        <v>0</v>
      </c>
      <c r="AX58" s="191">
        <v>0</v>
      </c>
      <c r="AY58" s="191">
        <v>0</v>
      </c>
      <c r="AZ58" s="191">
        <v>0</v>
      </c>
      <c r="BA58" s="191">
        <v>0</v>
      </c>
      <c r="BB58" s="191">
        <v>0</v>
      </c>
      <c r="BC58" s="191">
        <v>0</v>
      </c>
      <c r="BD58" s="191">
        <v>0</v>
      </c>
      <c r="BE58" s="191">
        <v>0</v>
      </c>
      <c r="BF58" s="191">
        <v>0</v>
      </c>
      <c r="BG58" s="191">
        <v>0</v>
      </c>
      <c r="BH58" s="191">
        <v>0</v>
      </c>
      <c r="BI58" s="191">
        <v>0</v>
      </c>
      <c r="BJ58" s="191">
        <v>0</v>
      </c>
      <c r="BK58" s="191">
        <v>0</v>
      </c>
      <c r="BL58" s="191">
        <v>0</v>
      </c>
      <c r="BM58" s="191">
        <v>0</v>
      </c>
      <c r="BN58" s="191">
        <v>0</v>
      </c>
      <c r="BO58" s="191">
        <v>0</v>
      </c>
      <c r="BP58" s="191">
        <v>0</v>
      </c>
      <c r="BQ58" s="191">
        <v>0</v>
      </c>
      <c r="BR58" s="191">
        <v>0</v>
      </c>
      <c r="BS58" s="191">
        <v>0</v>
      </c>
      <c r="BT58" s="191">
        <v>0</v>
      </c>
      <c r="BU58" s="191">
        <v>0</v>
      </c>
      <c r="BV58" s="191">
        <v>0</v>
      </c>
      <c r="BW58" s="191">
        <v>0</v>
      </c>
      <c r="BX58" s="191">
        <v>0</v>
      </c>
      <c r="BY58" s="191">
        <v>0</v>
      </c>
      <c r="BZ58" s="191">
        <v>0</v>
      </c>
      <c r="CA58" s="191">
        <v>0</v>
      </c>
      <c r="CB58" s="191">
        <v>0</v>
      </c>
      <c r="CC58" s="191">
        <v>0</v>
      </c>
      <c r="CD58" s="191">
        <v>0</v>
      </c>
      <c r="CE58" s="191">
        <v>0</v>
      </c>
      <c r="CF58" s="191">
        <v>0</v>
      </c>
      <c r="CG58" s="191">
        <v>0</v>
      </c>
      <c r="CH58" s="192">
        <v>0</v>
      </c>
    </row>
    <row r="59" spans="1:86" x14ac:dyDescent="0.25">
      <c r="A59" s="193"/>
      <c r="B59" s="51" t="s">
        <v>487</v>
      </c>
      <c r="C59" s="271" t="s">
        <v>377</v>
      </c>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v>37.898503071731419</v>
      </c>
      <c r="AI59" s="191">
        <v>64.855703618254054</v>
      </c>
      <c r="AJ59" s="191">
        <v>96.569209265311542</v>
      </c>
      <c r="AK59" s="191">
        <v>127.84580671123882</v>
      </c>
      <c r="AL59" s="191">
        <v>169.68592537968243</v>
      </c>
      <c r="AM59" s="191">
        <v>214.43796792257592</v>
      </c>
      <c r="AN59" s="191">
        <v>245.28870869995595</v>
      </c>
      <c r="AO59" s="191">
        <v>282.49343254041281</v>
      </c>
      <c r="AP59" s="191">
        <v>335.26923366467042</v>
      </c>
      <c r="AQ59" s="191">
        <v>380.55923785764566</v>
      </c>
      <c r="AR59" s="191">
        <v>421.4691414374301</v>
      </c>
      <c r="AS59" s="191">
        <v>470.12556674757064</v>
      </c>
      <c r="AT59" s="191">
        <v>529.02542592395196</v>
      </c>
      <c r="AU59" s="191">
        <v>628.73314831467371</v>
      </c>
      <c r="AV59" s="191">
        <v>40.441304458882144</v>
      </c>
      <c r="AW59" s="191">
        <v>0</v>
      </c>
      <c r="AX59" s="191">
        <v>0</v>
      </c>
      <c r="AY59" s="191">
        <v>0</v>
      </c>
      <c r="AZ59" s="191">
        <v>0</v>
      </c>
      <c r="BA59" s="191">
        <v>0</v>
      </c>
      <c r="BB59" s="191">
        <v>0</v>
      </c>
      <c r="BC59" s="191">
        <v>0</v>
      </c>
      <c r="BD59" s="191">
        <v>0</v>
      </c>
      <c r="BE59" s="191">
        <v>0</v>
      </c>
      <c r="BF59" s="191">
        <v>0</v>
      </c>
      <c r="BG59" s="191">
        <v>0</v>
      </c>
      <c r="BH59" s="191">
        <v>0</v>
      </c>
      <c r="BI59" s="191">
        <v>0</v>
      </c>
      <c r="BJ59" s="191">
        <v>0</v>
      </c>
      <c r="BK59" s="191">
        <v>0</v>
      </c>
      <c r="BL59" s="191">
        <v>0</v>
      </c>
      <c r="BM59" s="191">
        <v>0</v>
      </c>
      <c r="BN59" s="191">
        <v>0</v>
      </c>
      <c r="BO59" s="191">
        <v>0</v>
      </c>
      <c r="BP59" s="191">
        <v>0</v>
      </c>
      <c r="BQ59" s="191">
        <v>0</v>
      </c>
      <c r="BR59" s="191">
        <v>0</v>
      </c>
      <c r="BS59" s="191">
        <v>0</v>
      </c>
      <c r="BT59" s="191">
        <v>0</v>
      </c>
      <c r="BU59" s="191">
        <v>0</v>
      </c>
      <c r="BV59" s="191">
        <v>0</v>
      </c>
      <c r="BW59" s="191">
        <v>0</v>
      </c>
      <c r="BX59" s="191">
        <v>0</v>
      </c>
      <c r="BY59" s="191">
        <v>0</v>
      </c>
      <c r="BZ59" s="191">
        <v>0</v>
      </c>
      <c r="CA59" s="191">
        <v>0</v>
      </c>
      <c r="CB59" s="191">
        <v>0</v>
      </c>
      <c r="CC59" s="191">
        <v>0</v>
      </c>
      <c r="CD59" s="191">
        <v>0</v>
      </c>
      <c r="CE59" s="191">
        <v>0</v>
      </c>
      <c r="CF59" s="191">
        <v>0</v>
      </c>
      <c r="CG59" s="191">
        <v>0</v>
      </c>
      <c r="CH59" s="192">
        <v>0</v>
      </c>
    </row>
    <row r="60" spans="1:86" x14ac:dyDescent="0.25">
      <c r="A60" s="193"/>
      <c r="B60" s="51" t="s">
        <v>502</v>
      </c>
      <c r="C60" s="271" t="s">
        <v>377</v>
      </c>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v>0</v>
      </c>
      <c r="AI60" s="191">
        <v>0</v>
      </c>
      <c r="AJ60" s="191">
        <v>0</v>
      </c>
      <c r="AK60" s="191">
        <v>0</v>
      </c>
      <c r="AL60" s="191">
        <v>0</v>
      </c>
      <c r="AM60" s="191">
        <v>0</v>
      </c>
      <c r="AN60" s="191">
        <v>0</v>
      </c>
      <c r="AO60" s="191">
        <v>0</v>
      </c>
      <c r="AP60" s="191">
        <v>0</v>
      </c>
      <c r="AQ60" s="191">
        <v>0</v>
      </c>
      <c r="AR60" s="191">
        <v>0</v>
      </c>
      <c r="AS60" s="191">
        <v>0</v>
      </c>
      <c r="AT60" s="191">
        <v>0</v>
      </c>
      <c r="AU60" s="191">
        <v>0</v>
      </c>
      <c r="AV60" s="191">
        <v>0</v>
      </c>
      <c r="AW60" s="191">
        <v>0</v>
      </c>
      <c r="AX60" s="191">
        <v>0</v>
      </c>
      <c r="AY60" s="191">
        <v>0</v>
      </c>
      <c r="AZ60" s="191">
        <v>0</v>
      </c>
      <c r="BA60" s="191">
        <v>0</v>
      </c>
      <c r="BB60" s="191">
        <v>0</v>
      </c>
      <c r="BC60" s="191">
        <v>0.56699999999999995</v>
      </c>
      <c r="BD60" s="191">
        <v>42.750999999999998</v>
      </c>
      <c r="BE60" s="191">
        <v>82</v>
      </c>
      <c r="BF60" s="191">
        <v>180.13019312</v>
      </c>
      <c r="BG60" s="191">
        <v>139.34738139999999</v>
      </c>
      <c r="BH60" s="191">
        <v>87.293999999999997</v>
      </c>
      <c r="BI60" s="191">
        <v>71.74855457999999</v>
      </c>
      <c r="BJ60" s="191">
        <v>86.415832980000019</v>
      </c>
      <c r="BK60" s="191">
        <v>109.97339909</v>
      </c>
      <c r="BL60" s="191">
        <v>112.23410000000001</v>
      </c>
      <c r="BM60" s="191">
        <v>115.10395912999999</v>
      </c>
      <c r="BN60" s="191">
        <v>138.13980000000001</v>
      </c>
      <c r="BO60" s="191">
        <v>47.019696670000002</v>
      </c>
      <c r="BP60" s="191">
        <v>1.39356865</v>
      </c>
      <c r="BQ60" s="191">
        <v>0.86930000000000007</v>
      </c>
      <c r="BR60" s="191">
        <v>0.41239731999999996</v>
      </c>
      <c r="BS60" s="191">
        <v>9.3574789999999977E-2</v>
      </c>
      <c r="BT60" s="191">
        <v>2.7997579999999994E-2</v>
      </c>
      <c r="BU60" s="191">
        <v>3.2353730000000004E-2</v>
      </c>
      <c r="BV60" s="191">
        <v>0</v>
      </c>
      <c r="BW60" s="191">
        <v>0</v>
      </c>
      <c r="BX60" s="191">
        <v>0</v>
      </c>
      <c r="BY60" s="191">
        <v>0</v>
      </c>
      <c r="BZ60" s="191">
        <v>0</v>
      </c>
      <c r="CA60" s="191">
        <v>0</v>
      </c>
      <c r="CB60" s="191">
        <v>0</v>
      </c>
      <c r="CC60" s="191">
        <v>0</v>
      </c>
      <c r="CD60" s="191">
        <v>0</v>
      </c>
      <c r="CE60" s="191">
        <v>0</v>
      </c>
      <c r="CF60" s="191">
        <v>0</v>
      </c>
      <c r="CG60" s="191">
        <v>0</v>
      </c>
      <c r="CH60" s="192">
        <v>0</v>
      </c>
    </row>
    <row r="61" spans="1:86" x14ac:dyDescent="0.25">
      <c r="A61" s="193"/>
      <c r="B61" s="51" t="s">
        <v>417</v>
      </c>
      <c r="C61" s="271" t="s">
        <v>377</v>
      </c>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v>0</v>
      </c>
      <c r="AI61" s="191">
        <v>0</v>
      </c>
      <c r="AJ61" s="191">
        <v>0</v>
      </c>
      <c r="AK61" s="191">
        <v>0</v>
      </c>
      <c r="AL61" s="191">
        <v>0</v>
      </c>
      <c r="AM61" s="191">
        <v>0</v>
      </c>
      <c r="AN61" s="191">
        <v>0</v>
      </c>
      <c r="AO61" s="191">
        <v>0</v>
      </c>
      <c r="AP61" s="191">
        <v>0</v>
      </c>
      <c r="AQ61" s="191">
        <v>0</v>
      </c>
      <c r="AR61" s="191">
        <v>0</v>
      </c>
      <c r="AS61" s="191">
        <v>0</v>
      </c>
      <c r="AT61" s="191">
        <v>0</v>
      </c>
      <c r="AU61" s="191">
        <v>0</v>
      </c>
      <c r="AV61" s="191">
        <v>0</v>
      </c>
      <c r="AW61" s="191">
        <v>0</v>
      </c>
      <c r="AX61" s="191">
        <v>0</v>
      </c>
      <c r="AY61" s="191">
        <v>0</v>
      </c>
      <c r="AZ61" s="191">
        <v>0</v>
      </c>
      <c r="BA61" s="191">
        <v>0</v>
      </c>
      <c r="BB61" s="191">
        <v>0</v>
      </c>
      <c r="BC61" s="191">
        <v>0</v>
      </c>
      <c r="BD61" s="191">
        <v>0</v>
      </c>
      <c r="BE61" s="191">
        <v>0</v>
      </c>
      <c r="BF61" s="191">
        <v>0</v>
      </c>
      <c r="BG61" s="191">
        <v>0</v>
      </c>
      <c r="BH61" s="191">
        <v>0</v>
      </c>
      <c r="BI61" s="191">
        <v>0</v>
      </c>
      <c r="BJ61" s="191">
        <v>0</v>
      </c>
      <c r="BK61" s="191">
        <v>0</v>
      </c>
      <c r="BL61" s="191">
        <v>0</v>
      </c>
      <c r="BM61" s="191">
        <v>0</v>
      </c>
      <c r="BN61" s="191">
        <v>0</v>
      </c>
      <c r="BO61" s="191">
        <v>5.1059946700000003</v>
      </c>
      <c r="BP61" s="191">
        <v>18.281430299999997</v>
      </c>
      <c r="BQ61" s="191">
        <v>32.793243410000002</v>
      </c>
      <c r="BR61" s="191">
        <v>31.126738449999994</v>
      </c>
      <c r="BS61" s="191">
        <v>22.156157419999996</v>
      </c>
      <c r="BT61" s="191">
        <v>20.333625230000003</v>
      </c>
      <c r="BU61" s="191">
        <v>14.29373391</v>
      </c>
      <c r="BV61" s="191">
        <v>12.715927000000001</v>
      </c>
      <c r="BW61" s="191">
        <v>13.863351</v>
      </c>
      <c r="BX61" s="191">
        <v>11.230656439999999</v>
      </c>
      <c r="BY61" s="191">
        <v>18.075481800000002</v>
      </c>
      <c r="BZ61" s="191">
        <v>5.2045121500000002</v>
      </c>
      <c r="CA61" s="191">
        <v>1.6603900000000001E-2</v>
      </c>
      <c r="CB61" s="191">
        <v>0</v>
      </c>
      <c r="CC61" s="191">
        <v>0</v>
      </c>
      <c r="CD61" s="191">
        <v>0</v>
      </c>
      <c r="CE61" s="191">
        <v>0</v>
      </c>
      <c r="CF61" s="191">
        <v>0</v>
      </c>
      <c r="CG61" s="191">
        <v>0</v>
      </c>
      <c r="CH61" s="192">
        <v>0</v>
      </c>
    </row>
    <row r="62" spans="1:86" ht="26.25" customHeight="1" x14ac:dyDescent="0.25">
      <c r="A62" s="193"/>
      <c r="B62" s="10" t="s">
        <v>422</v>
      </c>
      <c r="C62" s="271" t="s">
        <v>377</v>
      </c>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1"/>
      <c r="BB62" s="191"/>
      <c r="BC62" s="191"/>
      <c r="BD62" s="191"/>
      <c r="BE62" s="191"/>
      <c r="BF62" s="191"/>
      <c r="BG62" s="191"/>
      <c r="BH62" s="191"/>
      <c r="BI62" s="191"/>
      <c r="BJ62" s="191"/>
      <c r="BK62" s="191"/>
      <c r="BL62" s="191"/>
      <c r="BM62" s="191"/>
      <c r="BN62" s="191"/>
      <c r="BO62" s="191"/>
      <c r="BP62" s="191"/>
      <c r="BQ62" s="191">
        <v>145.66823881438239</v>
      </c>
      <c r="BR62" s="191">
        <v>1436.2081898445697</v>
      </c>
      <c r="BS62" s="191">
        <v>2879.4073605188605</v>
      </c>
      <c r="BT62" s="191">
        <v>4731.643955192837</v>
      </c>
      <c r="BU62" s="191">
        <v>7727.2655064995752</v>
      </c>
      <c r="BV62" s="191">
        <v>9507.7874431559103</v>
      </c>
      <c r="BW62" s="191">
        <v>10807.669371652693</v>
      </c>
      <c r="BX62" s="191">
        <v>11816.065148405974</v>
      </c>
      <c r="BY62" s="191">
        <v>12971.932965199423</v>
      </c>
      <c r="BZ62" s="191">
        <v>14953.674096277042</v>
      </c>
      <c r="CA62" s="191">
        <v>18273.865579571757</v>
      </c>
      <c r="CB62" s="191">
        <v>21803.898997013323</v>
      </c>
      <c r="CC62" s="191">
        <v>23876.266353115574</v>
      </c>
      <c r="CD62" s="191">
        <v>27029.404456568092</v>
      </c>
      <c r="CE62" s="191">
        <v>29634.701140844591</v>
      </c>
      <c r="CF62" s="191">
        <v>32046.550598963891</v>
      </c>
      <c r="CG62" s="191">
        <v>34586.221876780117</v>
      </c>
      <c r="CH62" s="192">
        <v>36995.495811302622</v>
      </c>
    </row>
    <row r="63" spans="1:86" x14ac:dyDescent="0.25">
      <c r="A63" s="193"/>
      <c r="B63" s="51" t="s">
        <v>424</v>
      </c>
      <c r="C63" s="271" t="s">
        <v>377</v>
      </c>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v>0</v>
      </c>
      <c r="AI63" s="191">
        <v>0</v>
      </c>
      <c r="AJ63" s="191">
        <v>0</v>
      </c>
      <c r="AK63" s="191">
        <v>0</v>
      </c>
      <c r="AL63" s="191">
        <v>0</v>
      </c>
      <c r="AM63" s="191">
        <v>0</v>
      </c>
      <c r="AN63" s="191">
        <v>0</v>
      </c>
      <c r="AO63" s="191">
        <v>0</v>
      </c>
      <c r="AP63" s="191">
        <v>0</v>
      </c>
      <c r="AQ63" s="191">
        <v>0</v>
      </c>
      <c r="AR63" s="191">
        <v>0</v>
      </c>
      <c r="AS63" s="191">
        <v>0</v>
      </c>
      <c r="AT63" s="191">
        <v>0</v>
      </c>
      <c r="AU63" s="191">
        <v>0</v>
      </c>
      <c r="AV63" s="191">
        <v>0</v>
      </c>
      <c r="AW63" s="191">
        <v>0</v>
      </c>
      <c r="AX63" s="191">
        <v>0</v>
      </c>
      <c r="AY63" s="191">
        <v>0</v>
      </c>
      <c r="AZ63" s="191">
        <v>0</v>
      </c>
      <c r="BA63" s="191">
        <v>0</v>
      </c>
      <c r="BB63" s="191">
        <v>0</v>
      </c>
      <c r="BC63" s="191">
        <v>0</v>
      </c>
      <c r="BD63" s="191">
        <v>0</v>
      </c>
      <c r="BE63" s="191">
        <v>0</v>
      </c>
      <c r="BF63" s="191">
        <v>0</v>
      </c>
      <c r="BG63" s="191">
        <v>0</v>
      </c>
      <c r="BH63" s="191">
        <v>0</v>
      </c>
      <c r="BI63" s="191">
        <v>0</v>
      </c>
      <c r="BJ63" s="191">
        <v>0</v>
      </c>
      <c r="BK63" s="191">
        <v>0</v>
      </c>
      <c r="BL63" s="191">
        <v>55.084215560000004</v>
      </c>
      <c r="BM63" s="191">
        <v>63.075896640000003</v>
      </c>
      <c r="BN63" s="191">
        <v>61.896868359999999</v>
      </c>
      <c r="BO63" s="191">
        <v>39.035515199999999</v>
      </c>
      <c r="BP63" s="191">
        <v>27.879101479999999</v>
      </c>
      <c r="BQ63" s="191">
        <v>25.215089500000001</v>
      </c>
      <c r="BR63" s="191">
        <v>4.0992899999999999</v>
      </c>
      <c r="BS63" s="191">
        <v>0</v>
      </c>
      <c r="BT63" s="191">
        <v>0</v>
      </c>
      <c r="BU63" s="191">
        <v>0</v>
      </c>
      <c r="BV63" s="191">
        <v>0</v>
      </c>
      <c r="BW63" s="191">
        <v>0</v>
      </c>
      <c r="BX63" s="191">
        <v>0</v>
      </c>
      <c r="BY63" s="191">
        <v>0</v>
      </c>
      <c r="BZ63" s="191">
        <v>0</v>
      </c>
      <c r="CA63" s="191">
        <v>0</v>
      </c>
      <c r="CB63" s="191">
        <v>0</v>
      </c>
      <c r="CC63" s="191">
        <v>0</v>
      </c>
      <c r="CD63" s="191">
        <v>0</v>
      </c>
      <c r="CE63" s="191">
        <v>0</v>
      </c>
      <c r="CF63" s="191">
        <v>0</v>
      </c>
      <c r="CG63" s="191">
        <v>0</v>
      </c>
      <c r="CH63" s="192">
        <v>0</v>
      </c>
    </row>
    <row r="64" spans="1:86" x14ac:dyDescent="0.25">
      <c r="A64" s="193"/>
      <c r="B64" s="51" t="s">
        <v>426</v>
      </c>
      <c r="C64" s="271" t="s">
        <v>377</v>
      </c>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v>65.063615077455893</v>
      </c>
      <c r="AI64" s="191">
        <v>79.479739700042487</v>
      </c>
      <c r="AJ64" s="191">
        <v>99.580834840251342</v>
      </c>
      <c r="AK64" s="191">
        <v>118.59112985115947</v>
      </c>
      <c r="AL64" s="191">
        <v>139.73920084720251</v>
      </c>
      <c r="AM64" s="191">
        <v>164.50313614077683</v>
      </c>
      <c r="AN64" s="191">
        <v>212.71284119727849</v>
      </c>
      <c r="AO64" s="191">
        <v>238.91816166157855</v>
      </c>
      <c r="AP64" s="191">
        <v>254.25078624505122</v>
      </c>
      <c r="AQ64" s="191">
        <v>261.22874343482823</v>
      </c>
      <c r="AR64" s="191">
        <v>277.40848838548044</v>
      </c>
      <c r="AS64" s="191">
        <v>301.45498962625896</v>
      </c>
      <c r="AT64" s="191">
        <v>371.69112573456874</v>
      </c>
      <c r="AU64" s="191">
        <v>518.375122512399</v>
      </c>
      <c r="AV64" s="191">
        <v>547.65025616051685</v>
      </c>
      <c r="AW64" s="191">
        <v>599.38952382356536</v>
      </c>
      <c r="AX64" s="191">
        <v>668.19973532569691</v>
      </c>
      <c r="AY64" s="191">
        <v>709.36948030254121</v>
      </c>
      <c r="AZ64" s="191">
        <v>801.06839642781028</v>
      </c>
      <c r="BA64" s="191">
        <v>862.44303435481982</v>
      </c>
      <c r="BB64" s="191">
        <v>840.04033176203689</v>
      </c>
      <c r="BC64" s="191">
        <v>861.99389255607184</v>
      </c>
      <c r="BD64" s="191">
        <v>851.15599999999995</v>
      </c>
      <c r="BE64" s="191">
        <v>874.17398603512197</v>
      </c>
      <c r="BF64" s="191">
        <v>794.99319101826757</v>
      </c>
      <c r="BG64" s="191">
        <v>766.14312936370834</v>
      </c>
      <c r="BH64" s="191">
        <v>794.12099999999998</v>
      </c>
      <c r="BI64" s="191">
        <v>771.95111937118725</v>
      </c>
      <c r="BJ64" s="191">
        <v>768.33523924275994</v>
      </c>
      <c r="BK64" s="191">
        <v>697.57744277639608</v>
      </c>
      <c r="BL64" s="191">
        <v>711.89560463857492</v>
      </c>
      <c r="BM64" s="191">
        <v>723.31083959144485</v>
      </c>
      <c r="BN64" s="191">
        <v>718.27939070806326</v>
      </c>
      <c r="BO64" s="191">
        <v>711.3639340066137</v>
      </c>
      <c r="BP64" s="191">
        <v>727.39818972298963</v>
      </c>
      <c r="BQ64" s="191">
        <v>715.05321305721429</v>
      </c>
      <c r="BR64" s="191">
        <v>596.85802620084485</v>
      </c>
      <c r="BS64" s="191">
        <v>341.39509716401932</v>
      </c>
      <c r="BT64" s="191">
        <v>113.98152528710739</v>
      </c>
      <c r="BU64" s="191">
        <v>14.603759587950137</v>
      </c>
      <c r="BV64" s="191">
        <v>1.2038047262866163</v>
      </c>
      <c r="BW64" s="191">
        <v>0.2711514096756944</v>
      </c>
      <c r="BX64" s="191">
        <v>0.1569897665315084</v>
      </c>
      <c r="BY64" s="191">
        <v>0.13299450341598951</v>
      </c>
      <c r="BZ64" s="191">
        <v>0.11223336621746766</v>
      </c>
      <c r="CA64" s="191">
        <v>0.12003935109546741</v>
      </c>
      <c r="CB64" s="191">
        <v>0.10522035301119421</v>
      </c>
      <c r="CC64" s="191">
        <v>9.9594215180691545E-2</v>
      </c>
      <c r="CD64" s="191">
        <v>0.10376617653053241</v>
      </c>
      <c r="CE64" s="191">
        <v>0.1062312321205947</v>
      </c>
      <c r="CF64" s="191">
        <v>0.10807814212428508</v>
      </c>
      <c r="CG64" s="191">
        <v>0.11025976847074105</v>
      </c>
      <c r="CH64" s="192">
        <v>0.11246917365188301</v>
      </c>
    </row>
    <row r="65" spans="1:86" x14ac:dyDescent="0.25">
      <c r="A65" s="193"/>
      <c r="B65" s="51" t="s">
        <v>503</v>
      </c>
      <c r="C65" s="271" t="s">
        <v>387</v>
      </c>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v>23.742129412884193</v>
      </c>
      <c r="AR65" s="191">
        <v>124.55443691978304</v>
      </c>
      <c r="AS65" s="191">
        <v>107.73044960785994</v>
      </c>
      <c r="AT65" s="191">
        <v>126.97640117994101</v>
      </c>
      <c r="AU65" s="191">
        <v>172.18</v>
      </c>
      <c r="AV65" s="191">
        <v>172.37799999999999</v>
      </c>
      <c r="AW65" s="191">
        <v>194.25600000000003</v>
      </c>
      <c r="AX65" s="191">
        <v>187.28899999999999</v>
      </c>
      <c r="AY65" s="191">
        <v>214.38800000000001</v>
      </c>
      <c r="AZ65" s="191">
        <v>197.916</v>
      </c>
      <c r="BA65" s="191">
        <v>164.20699999999999</v>
      </c>
      <c r="BB65" s="191">
        <v>176.72299999999998</v>
      </c>
      <c r="BC65" s="191">
        <v>163.03138294517106</v>
      </c>
      <c r="BD65" s="191">
        <v>199.31266883868574</v>
      </c>
      <c r="BE65" s="191">
        <v>223.009962981786</v>
      </c>
      <c r="BF65" s="191">
        <v>271.56763858619945</v>
      </c>
      <c r="BG65" s="191">
        <v>297.69167471771999</v>
      </c>
      <c r="BH65" s="191">
        <v>296.03603723607625</v>
      </c>
      <c r="BI65" s="191">
        <v>323.58529987590123</v>
      </c>
      <c r="BJ65" s="191"/>
      <c r="BK65" s="191"/>
      <c r="BL65" s="191"/>
      <c r="BM65" s="191"/>
      <c r="BN65" s="191"/>
      <c r="BO65" s="191"/>
      <c r="BP65" s="191"/>
      <c r="BQ65" s="191"/>
      <c r="BR65" s="191"/>
      <c r="BS65" s="191"/>
      <c r="BT65" s="191"/>
      <c r="BU65" s="191"/>
      <c r="BV65" s="191"/>
      <c r="BW65" s="191"/>
      <c r="BX65" s="191"/>
      <c r="BY65" s="191"/>
      <c r="BZ65" s="191"/>
      <c r="CA65" s="191"/>
      <c r="CB65" s="191"/>
      <c r="CC65" s="191"/>
      <c r="CD65" s="191"/>
      <c r="CE65" s="191"/>
      <c r="CF65" s="191"/>
      <c r="CG65" s="191"/>
      <c r="CH65" s="192"/>
    </row>
    <row r="66" spans="1:86" x14ac:dyDescent="0.25">
      <c r="A66" s="193"/>
      <c r="B66" s="51" t="s">
        <v>428</v>
      </c>
      <c r="C66" s="271" t="s">
        <v>387</v>
      </c>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v>252.52462299999999</v>
      </c>
      <c r="BK66" s="191">
        <v>217.03232700000001</v>
      </c>
      <c r="BL66" s="191">
        <v>202.71215699999999</v>
      </c>
      <c r="BM66" s="191">
        <v>254.65718699999999</v>
      </c>
      <c r="BN66" s="191">
        <v>257.83189955001012</v>
      </c>
      <c r="BO66" s="191">
        <v>116.81307476126997</v>
      </c>
      <c r="BP66" s="191">
        <v>88.835079000000007</v>
      </c>
      <c r="BQ66" s="191">
        <v>8.2208879999999986</v>
      </c>
      <c r="BR66" s="191">
        <v>0</v>
      </c>
      <c r="BS66" s="191">
        <v>0</v>
      </c>
      <c r="BT66" s="191">
        <v>0</v>
      </c>
      <c r="BU66" s="191">
        <v>0</v>
      </c>
      <c r="BV66" s="191">
        <v>0</v>
      </c>
      <c r="BW66" s="191">
        <v>0</v>
      </c>
      <c r="BX66" s="191">
        <v>0</v>
      </c>
      <c r="BY66" s="191">
        <v>0</v>
      </c>
      <c r="BZ66" s="191">
        <v>0</v>
      </c>
      <c r="CA66" s="191">
        <v>0</v>
      </c>
      <c r="CB66" s="191">
        <v>0</v>
      </c>
      <c r="CC66" s="191">
        <v>0</v>
      </c>
      <c r="CD66" s="191">
        <v>0</v>
      </c>
      <c r="CE66" s="191">
        <v>0</v>
      </c>
      <c r="CF66" s="191">
        <v>0</v>
      </c>
      <c r="CG66" s="191">
        <v>0</v>
      </c>
      <c r="CH66" s="192">
        <v>0</v>
      </c>
    </row>
    <row r="67" spans="1:86" ht="25.5" customHeight="1" x14ac:dyDescent="0.25">
      <c r="A67" s="193"/>
      <c r="B67" s="51" t="s">
        <v>429</v>
      </c>
      <c r="C67" s="271" t="s">
        <v>377</v>
      </c>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v>0</v>
      </c>
      <c r="AI67" s="191">
        <v>0</v>
      </c>
      <c r="AJ67" s="191">
        <v>0</v>
      </c>
      <c r="AK67" s="191">
        <v>0</v>
      </c>
      <c r="AL67" s="191">
        <v>0</v>
      </c>
      <c r="AM67" s="191">
        <v>0</v>
      </c>
      <c r="AN67" s="191">
        <v>0</v>
      </c>
      <c r="AO67" s="191">
        <v>0</v>
      </c>
      <c r="AP67" s="191">
        <v>1</v>
      </c>
      <c r="AQ67" s="191">
        <v>0.68200000000000005</v>
      </c>
      <c r="AR67" s="191">
        <v>0.71099999999999997</v>
      </c>
      <c r="AS67" s="191">
        <v>0.05</v>
      </c>
      <c r="AT67" s="191">
        <v>4.3999999999999997E-2</v>
      </c>
      <c r="AU67" s="191">
        <v>1.0529999999999999</v>
      </c>
      <c r="AV67" s="191">
        <v>1.0680000000000001</v>
      </c>
      <c r="AW67" s="191">
        <v>2.0219999999999998</v>
      </c>
      <c r="AX67" s="191">
        <v>1.901</v>
      </c>
      <c r="AY67" s="191">
        <v>2.9769999999999999</v>
      </c>
      <c r="AZ67" s="191">
        <v>2.5939999999999999</v>
      </c>
      <c r="BA67" s="191">
        <v>3.1680000000000001</v>
      </c>
      <c r="BB67" s="191">
        <v>4.3739999999999997</v>
      </c>
      <c r="BC67" s="191">
        <v>6.6749999999999998</v>
      </c>
      <c r="BD67" s="191">
        <v>1.966</v>
      </c>
      <c r="BE67" s="191">
        <v>8.6959999999999997</v>
      </c>
      <c r="BF67" s="191">
        <v>7.1639999999999997</v>
      </c>
      <c r="BG67" s="191">
        <v>5.907</v>
      </c>
      <c r="BH67" s="191">
        <v>7.7169999999999996</v>
      </c>
      <c r="BI67" s="191">
        <v>8.1300000000000008</v>
      </c>
      <c r="BJ67" s="191">
        <v>9.604000000000001</v>
      </c>
      <c r="BK67" s="191">
        <v>12.0015</v>
      </c>
      <c r="BL67" s="191">
        <v>16.099019999999999</v>
      </c>
      <c r="BM67" s="191">
        <v>16.099019999999999</v>
      </c>
      <c r="BN67" s="191">
        <v>16.099019999999999</v>
      </c>
      <c r="BO67" s="191">
        <v>16.098934999999997</v>
      </c>
      <c r="BP67" s="191">
        <v>16.099</v>
      </c>
      <c r="BQ67" s="191">
        <v>16.099019999999999</v>
      </c>
      <c r="BR67" s="191">
        <v>16.099020000000042</v>
      </c>
      <c r="BS67" s="191">
        <v>13.170465000000043</v>
      </c>
      <c r="BT67" s="191">
        <v>0</v>
      </c>
      <c r="BU67" s="191">
        <v>0</v>
      </c>
      <c r="BV67" s="191">
        <v>0</v>
      </c>
      <c r="BW67" s="191">
        <v>0</v>
      </c>
      <c r="BX67" s="191">
        <v>0</v>
      </c>
      <c r="BY67" s="191">
        <v>0</v>
      </c>
      <c r="BZ67" s="191">
        <v>0</v>
      </c>
      <c r="CA67" s="191">
        <v>0</v>
      </c>
      <c r="CB67" s="191">
        <v>0</v>
      </c>
      <c r="CC67" s="191">
        <v>0</v>
      </c>
      <c r="CD67" s="191">
        <v>0</v>
      </c>
      <c r="CE67" s="191">
        <v>0</v>
      </c>
      <c r="CF67" s="191">
        <v>0</v>
      </c>
      <c r="CG67" s="191">
        <v>0</v>
      </c>
      <c r="CH67" s="192">
        <v>0</v>
      </c>
    </row>
    <row r="68" spans="1:86" x14ac:dyDescent="0.25">
      <c r="A68" s="193"/>
      <c r="B68" s="51" t="s">
        <v>179</v>
      </c>
      <c r="C68" s="271" t="s">
        <v>381</v>
      </c>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v>0</v>
      </c>
      <c r="AI68" s="191">
        <v>0</v>
      </c>
      <c r="AJ68" s="191">
        <v>0</v>
      </c>
      <c r="AK68" s="191">
        <v>0</v>
      </c>
      <c r="AL68" s="191">
        <v>0</v>
      </c>
      <c r="AM68" s="191">
        <v>0</v>
      </c>
      <c r="AN68" s="191">
        <v>0</v>
      </c>
      <c r="AO68" s="191">
        <v>0</v>
      </c>
      <c r="AP68" s="191">
        <v>0</v>
      </c>
      <c r="AQ68" s="191">
        <v>193</v>
      </c>
      <c r="AR68" s="191">
        <v>250</v>
      </c>
      <c r="AS68" s="191">
        <v>286</v>
      </c>
      <c r="AT68" s="191">
        <v>314</v>
      </c>
      <c r="AU68" s="191">
        <v>408</v>
      </c>
      <c r="AV68" s="191">
        <v>434</v>
      </c>
      <c r="AW68" s="191">
        <v>416</v>
      </c>
      <c r="AX68" s="191">
        <v>480</v>
      </c>
      <c r="AY68" s="191">
        <v>524.29999999999995</v>
      </c>
      <c r="AZ68" s="191">
        <v>340.8</v>
      </c>
      <c r="BA68" s="191">
        <v>502</v>
      </c>
      <c r="BB68" s="191">
        <v>553</v>
      </c>
      <c r="BC68" s="191">
        <v>635</v>
      </c>
      <c r="BD68" s="191">
        <v>648</v>
      </c>
      <c r="BE68" s="191">
        <v>635.94107848647479</v>
      </c>
      <c r="BF68" s="191">
        <v>723.75621958442548</v>
      </c>
      <c r="BG68" s="191">
        <v>1035</v>
      </c>
      <c r="BH68" s="191">
        <v>1291.17</v>
      </c>
      <c r="BI68" s="191">
        <v>1183.6549443026729</v>
      </c>
      <c r="BJ68" s="191">
        <v>1312.9542119951134</v>
      </c>
      <c r="BK68" s="191">
        <v>1623.1882790812579</v>
      </c>
      <c r="BL68" s="191">
        <v>1949.4219162508432</v>
      </c>
      <c r="BM68" s="191">
        <v>2026.2023687265355</v>
      </c>
      <c r="BN68" s="191">
        <v>2134.4746846376861</v>
      </c>
      <c r="BO68" s="191">
        <v>2194.8675095390704</v>
      </c>
      <c r="BP68" s="191">
        <v>2244.5398762216823</v>
      </c>
      <c r="BQ68" s="191">
        <v>2236</v>
      </c>
      <c r="BR68" s="191">
        <v>2260</v>
      </c>
      <c r="BS68" s="191">
        <v>2351</v>
      </c>
      <c r="BT68" s="191">
        <v>2292</v>
      </c>
      <c r="BU68" s="191">
        <v>2306</v>
      </c>
      <c r="BV68" s="191">
        <v>2406</v>
      </c>
      <c r="BW68" s="191">
        <v>2512</v>
      </c>
      <c r="BX68" s="191">
        <v>2486</v>
      </c>
      <c r="BY68" s="191">
        <v>2603</v>
      </c>
      <c r="BZ68" s="191">
        <v>2659</v>
      </c>
      <c r="CA68" s="191">
        <v>2881</v>
      </c>
      <c r="CB68" s="191">
        <v>3132.0000000000005</v>
      </c>
      <c r="CC68" s="191">
        <v>3194.8008815205471</v>
      </c>
      <c r="CD68" s="191">
        <v>3316.8416086930729</v>
      </c>
      <c r="CE68" s="191">
        <v>3408.4801978644709</v>
      </c>
      <c r="CF68" s="191">
        <v>3498.4028965105731</v>
      </c>
      <c r="CG68" s="191">
        <v>3597.4448476491057</v>
      </c>
      <c r="CH68" s="192">
        <v>3696.6031184288581</v>
      </c>
    </row>
    <row r="69" spans="1:86" x14ac:dyDescent="0.25">
      <c r="A69" s="193"/>
      <c r="B69" s="51" t="s">
        <v>431</v>
      </c>
      <c r="C69" s="271" t="s">
        <v>381</v>
      </c>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v>0</v>
      </c>
      <c r="AI69" s="191">
        <v>0</v>
      </c>
      <c r="AJ69" s="191">
        <v>0</v>
      </c>
      <c r="AK69" s="191">
        <v>0</v>
      </c>
      <c r="AL69" s="191">
        <v>0</v>
      </c>
      <c r="AM69" s="191">
        <v>500</v>
      </c>
      <c r="AN69" s="191">
        <v>508</v>
      </c>
      <c r="AO69" s="191">
        <v>545</v>
      </c>
      <c r="AP69" s="191">
        <v>757</v>
      </c>
      <c r="AQ69" s="191">
        <v>840</v>
      </c>
      <c r="AR69" s="191">
        <v>898</v>
      </c>
      <c r="AS69" s="191">
        <v>949</v>
      </c>
      <c r="AT69" s="191">
        <v>941</v>
      </c>
      <c r="AU69" s="191">
        <v>781</v>
      </c>
      <c r="AV69" s="191">
        <v>688</v>
      </c>
      <c r="AW69" s="191">
        <v>659</v>
      </c>
      <c r="AX69" s="191">
        <v>80</v>
      </c>
      <c r="AY69" s="191">
        <v>36.299999999999997</v>
      </c>
      <c r="AZ69" s="191">
        <v>97.6</v>
      </c>
      <c r="BA69" s="191">
        <v>26</v>
      </c>
      <c r="BB69" s="191">
        <v>27</v>
      </c>
      <c r="BC69" s="191">
        <v>66</v>
      </c>
      <c r="BD69" s="191">
        <v>67</v>
      </c>
      <c r="BE69" s="191">
        <v>69</v>
      </c>
      <c r="BF69" s="191">
        <v>70</v>
      </c>
      <c r="BG69" s="191">
        <v>79.728606106509176</v>
      </c>
      <c r="BH69" s="191">
        <v>43</v>
      </c>
      <c r="BI69" s="191">
        <v>41</v>
      </c>
      <c r="BJ69" s="191">
        <v>45</v>
      </c>
      <c r="BK69" s="191">
        <v>43.47423573035443</v>
      </c>
      <c r="BL69" s="191">
        <v>46.203362466202719</v>
      </c>
      <c r="BM69" s="191">
        <v>46.819417065825782</v>
      </c>
      <c r="BN69" s="191">
        <v>44.415302132907541</v>
      </c>
      <c r="BO69" s="191">
        <v>47.37944846742954</v>
      </c>
      <c r="BP69" s="191">
        <v>56</v>
      </c>
      <c r="BQ69" s="191">
        <v>50</v>
      </c>
      <c r="BR69" s="191">
        <v>5</v>
      </c>
      <c r="BS69" s="191">
        <v>0</v>
      </c>
      <c r="BT69" s="191">
        <v>0</v>
      </c>
      <c r="BU69" s="191">
        <v>0</v>
      </c>
      <c r="BV69" s="191">
        <v>0</v>
      </c>
      <c r="BW69" s="191">
        <v>0</v>
      </c>
      <c r="BX69" s="191">
        <v>50</v>
      </c>
      <c r="BY69" s="191">
        <v>66</v>
      </c>
      <c r="BZ69" s="191">
        <v>0</v>
      </c>
      <c r="CA69" s="191">
        <v>0</v>
      </c>
      <c r="CB69" s="191">
        <v>0</v>
      </c>
      <c r="CC69" s="191">
        <v>0</v>
      </c>
      <c r="CD69" s="191">
        <v>0</v>
      </c>
      <c r="CE69" s="191">
        <v>0</v>
      </c>
      <c r="CF69" s="191">
        <v>0</v>
      </c>
      <c r="CG69" s="191">
        <v>0</v>
      </c>
      <c r="CH69" s="192">
        <v>0</v>
      </c>
    </row>
    <row r="70" spans="1:86" x14ac:dyDescent="0.25">
      <c r="A70" s="193"/>
      <c r="B70" s="51" t="s">
        <v>433</v>
      </c>
      <c r="C70" s="271" t="s">
        <v>387</v>
      </c>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v>0</v>
      </c>
      <c r="AR70" s="191">
        <v>0</v>
      </c>
      <c r="AS70" s="191">
        <v>0</v>
      </c>
      <c r="AT70" s="191">
        <v>0</v>
      </c>
      <c r="AU70" s="191">
        <v>0</v>
      </c>
      <c r="AV70" s="191">
        <v>0</v>
      </c>
      <c r="AW70" s="191">
        <v>0</v>
      </c>
      <c r="AX70" s="191">
        <v>0</v>
      </c>
      <c r="AY70" s="191">
        <v>0</v>
      </c>
      <c r="AZ70" s="191">
        <v>0</v>
      </c>
      <c r="BA70" s="191">
        <v>0</v>
      </c>
      <c r="BB70" s="191">
        <v>0</v>
      </c>
      <c r="BC70" s="191">
        <v>0</v>
      </c>
      <c r="BD70" s="191">
        <v>0</v>
      </c>
      <c r="BE70" s="191">
        <v>0</v>
      </c>
      <c r="BF70" s="191">
        <v>0</v>
      </c>
      <c r="BG70" s="191">
        <v>0</v>
      </c>
      <c r="BH70" s="191">
        <v>0</v>
      </c>
      <c r="BI70" s="191">
        <v>0</v>
      </c>
      <c r="BJ70" s="191">
        <v>119.870778</v>
      </c>
      <c r="BK70" s="191">
        <v>123.071</v>
      </c>
      <c r="BL70" s="191">
        <v>133.291</v>
      </c>
      <c r="BM70" s="191">
        <v>138.81399999999999</v>
      </c>
      <c r="BN70" s="191">
        <v>130.89869660000002</v>
      </c>
      <c r="BO70" s="191">
        <v>46.04</v>
      </c>
      <c r="BP70" s="191">
        <v>39.037999999999997</v>
      </c>
      <c r="BQ70" s="191">
        <v>37.116999999999997</v>
      </c>
      <c r="BR70" s="191">
        <v>33.851999999999997</v>
      </c>
      <c r="BS70" s="191">
        <v>30.109000000000002</v>
      </c>
      <c r="BT70" s="191">
        <v>27.880500000000001</v>
      </c>
      <c r="BU70" s="191">
        <v>25.610500000000002</v>
      </c>
      <c r="BV70" s="191">
        <v>24.826999999999998</v>
      </c>
      <c r="BW70" s="191">
        <v>25.9147748797783</v>
      </c>
      <c r="BX70" s="191">
        <v>27.903133137433699</v>
      </c>
      <c r="BY70" s="191">
        <v>25.652234620768738</v>
      </c>
      <c r="BZ70" s="191">
        <v>25.351223037518391</v>
      </c>
      <c r="CA70" s="191">
        <v>23.671720247198071</v>
      </c>
      <c r="CB70" s="191">
        <v>25.020012345879188</v>
      </c>
      <c r="CC70" s="191">
        <v>23.985138857486739</v>
      </c>
      <c r="CD70" s="191">
        <v>23.89825889080161</v>
      </c>
      <c r="CE70" s="191">
        <v>23.83756192777501</v>
      </c>
      <c r="CF70" s="191">
        <v>23.824787795687065</v>
      </c>
      <c r="CG70" s="191">
        <v>23.83280138165528</v>
      </c>
      <c r="CH70" s="192">
        <v>23.849661649162666</v>
      </c>
    </row>
    <row r="71" spans="1:86" s="274" customFormat="1" x14ac:dyDescent="0.25">
      <c r="A71" s="273"/>
      <c r="B71" s="51" t="s">
        <v>434</v>
      </c>
      <c r="C71" s="271" t="s">
        <v>381</v>
      </c>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v>632</v>
      </c>
      <c r="AI71" s="191">
        <v>653</v>
      </c>
      <c r="AJ71" s="191">
        <v>1280</v>
      </c>
      <c r="AK71" s="191">
        <v>1702</v>
      </c>
      <c r="AL71" s="191">
        <v>1500</v>
      </c>
      <c r="AM71" s="191">
        <v>1497</v>
      </c>
      <c r="AN71" s="191">
        <v>1578</v>
      </c>
      <c r="AO71" s="191">
        <v>1589</v>
      </c>
      <c r="AP71" s="191">
        <v>1734</v>
      </c>
      <c r="AQ71" s="191">
        <v>1467.9280000000001</v>
      </c>
      <c r="AR71" s="191">
        <v>1106.7449999999999</v>
      </c>
      <c r="AS71" s="191">
        <v>733.41</v>
      </c>
      <c r="AT71" s="191">
        <v>869.84</v>
      </c>
      <c r="AU71" s="191">
        <v>1603.8150000000001</v>
      </c>
      <c r="AV71" s="191">
        <v>1760.1579999999999</v>
      </c>
      <c r="AW71" s="191">
        <v>1651.7639999999999</v>
      </c>
      <c r="AX71" s="191">
        <v>1299.4829999999999</v>
      </c>
      <c r="AY71" s="191">
        <v>1101.827</v>
      </c>
      <c r="AZ71" s="191">
        <v>587.298</v>
      </c>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2"/>
    </row>
    <row r="72" spans="1:86" s="274" customFormat="1" ht="25.5" customHeight="1" x14ac:dyDescent="0.25">
      <c r="A72" s="273"/>
      <c r="B72" s="10" t="s">
        <v>435</v>
      </c>
      <c r="C72" s="271"/>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f>SUM(BQ73:BQ74)</f>
        <v>5.8574696600000031</v>
      </c>
      <c r="BR72" s="191">
        <f t="shared" ref="BR72:CH72" si="11">SUM(BR73:BR74)</f>
        <v>56.150329630000009</v>
      </c>
      <c r="BS72" s="191">
        <f t="shared" si="11"/>
        <v>490.88279648000002</v>
      </c>
      <c r="BT72" s="191">
        <f t="shared" si="11"/>
        <v>1585.7627723199994</v>
      </c>
      <c r="BU72" s="191">
        <f t="shared" si="11"/>
        <v>3322.5426384599987</v>
      </c>
      <c r="BV72" s="191">
        <f t="shared" si="11"/>
        <v>8134.8647156900006</v>
      </c>
      <c r="BW72" s="191">
        <f t="shared" si="11"/>
        <v>18376.926201870003</v>
      </c>
      <c r="BX72" s="191">
        <f t="shared" si="11"/>
        <v>38232.03873058001</v>
      </c>
      <c r="BY72" s="191">
        <f t="shared" si="11"/>
        <v>40592.114999999991</v>
      </c>
      <c r="BZ72" s="191">
        <f t="shared" si="11"/>
        <v>41937.592814379997</v>
      </c>
      <c r="CA72" s="191">
        <f t="shared" si="11"/>
        <v>52118.544098990002</v>
      </c>
      <c r="CB72" s="191">
        <f t="shared" si="11"/>
        <v>66743.876048169972</v>
      </c>
      <c r="CC72" s="191">
        <f t="shared" si="11"/>
        <v>79208.239139544137</v>
      </c>
      <c r="CD72" s="191">
        <f t="shared" si="11"/>
        <v>87649.386698919043</v>
      </c>
      <c r="CE72" s="191">
        <f t="shared" si="11"/>
        <v>88372.740151185077</v>
      </c>
      <c r="CF72" s="191">
        <f t="shared" si="11"/>
        <v>89603.468812915293</v>
      </c>
      <c r="CG72" s="191">
        <f t="shared" si="11"/>
        <v>92158.757849028567</v>
      </c>
      <c r="CH72" s="192">
        <f t="shared" si="11"/>
        <v>94920.932955991128</v>
      </c>
    </row>
    <row r="73" spans="1:86" s="274" customFormat="1" x14ac:dyDescent="0.25">
      <c r="A73" s="273"/>
      <c r="B73" s="200" t="s">
        <v>436</v>
      </c>
      <c r="C73" s="271" t="s">
        <v>387</v>
      </c>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v>0.78372308559481874</v>
      </c>
      <c r="BR73" s="191">
        <v>5.5093570434945436</v>
      </c>
      <c r="BS73" s="191">
        <v>33.773460637049745</v>
      </c>
      <c r="BT73" s="191">
        <v>692.39557576368315</v>
      </c>
      <c r="BU73" s="191">
        <v>1996.8506732649296</v>
      </c>
      <c r="BV73" s="191">
        <v>6170.0886903764313</v>
      </c>
      <c r="BW73" s="191">
        <v>15349.34476835902</v>
      </c>
      <c r="BX73" s="191">
        <v>21678.76298806601</v>
      </c>
      <c r="BY73" s="191">
        <v>27629.062352657722</v>
      </c>
      <c r="BZ73" s="191">
        <v>32105.351113067998</v>
      </c>
      <c r="CA73" s="191">
        <v>40989.003940116505</v>
      </c>
      <c r="CB73" s="191">
        <v>53417.730502419203</v>
      </c>
      <c r="CC73" s="191">
        <v>66332.690011478393</v>
      </c>
      <c r="CD73" s="191">
        <v>71710.248583035063</v>
      </c>
      <c r="CE73" s="191">
        <v>73594.978486025095</v>
      </c>
      <c r="CF73" s="191">
        <v>76286.045505275659</v>
      </c>
      <c r="CG73" s="191">
        <v>79177.223096952759</v>
      </c>
      <c r="CH73" s="192">
        <v>81525.540480994838</v>
      </c>
    </row>
    <row r="74" spans="1:86" s="274" customFormat="1" x14ac:dyDescent="0.25">
      <c r="A74" s="273"/>
      <c r="B74" s="200" t="s">
        <v>437</v>
      </c>
      <c r="C74" s="271" t="s">
        <v>387</v>
      </c>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v>5.0737465744051846</v>
      </c>
      <c r="BR74" s="191">
        <v>50.640972586505463</v>
      </c>
      <c r="BS74" s="191">
        <v>457.10933584295026</v>
      </c>
      <c r="BT74" s="191">
        <v>893.36719655631623</v>
      </c>
      <c r="BU74" s="191">
        <v>1325.6919651950693</v>
      </c>
      <c r="BV74" s="191">
        <v>1964.7760253135691</v>
      </c>
      <c r="BW74" s="191">
        <v>3027.5814335109831</v>
      </c>
      <c r="BX74" s="191">
        <v>16553.275742514004</v>
      </c>
      <c r="BY74" s="191">
        <v>12963.052647342272</v>
      </c>
      <c r="BZ74" s="191">
        <v>9832.2417013119975</v>
      </c>
      <c r="CA74" s="191">
        <v>11129.540158873495</v>
      </c>
      <c r="CB74" s="191">
        <v>13326.145545750776</v>
      </c>
      <c r="CC74" s="191">
        <v>12875.549128065742</v>
      </c>
      <c r="CD74" s="191">
        <v>15939.138115883981</v>
      </c>
      <c r="CE74" s="191">
        <v>14777.761665159976</v>
      </c>
      <c r="CF74" s="191">
        <v>13317.423307639636</v>
      </c>
      <c r="CG74" s="191">
        <v>12981.534752075815</v>
      </c>
      <c r="CH74" s="192">
        <v>13395.392474996283</v>
      </c>
    </row>
    <row r="75" spans="1:86" ht="25.5" customHeight="1" x14ac:dyDescent="0.25">
      <c r="A75" s="193"/>
      <c r="B75" s="51" t="s">
        <v>504</v>
      </c>
      <c r="C75" s="271" t="s">
        <v>377</v>
      </c>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v>96.50800000000001</v>
      </c>
      <c r="AI75" s="191">
        <v>138.17400000000001</v>
      </c>
      <c r="AJ75" s="191">
        <v>149.49199999999999</v>
      </c>
      <c r="AK75" s="191">
        <v>160.76399999999998</v>
      </c>
      <c r="AL75" s="191">
        <v>161.68</v>
      </c>
      <c r="AM75" s="191">
        <v>171.07299999999998</v>
      </c>
      <c r="AN75" s="191">
        <v>157.065</v>
      </c>
      <c r="AO75" s="191">
        <v>147.92700000000002</v>
      </c>
      <c r="AP75" s="191">
        <v>138.10399999999998</v>
      </c>
      <c r="AQ75" s="191">
        <v>129.10900000000001</v>
      </c>
      <c r="AR75" s="191">
        <v>120.34700000000001</v>
      </c>
      <c r="AS75" s="191">
        <v>116.786</v>
      </c>
      <c r="AT75" s="191">
        <v>141.292</v>
      </c>
      <c r="AU75" s="191">
        <v>160.27000000000001</v>
      </c>
      <c r="AV75" s="191">
        <v>200.48848484848483</v>
      </c>
      <c r="AW75" s="191">
        <v>239.31311627906976</v>
      </c>
      <c r="AX75" s="191">
        <v>220.35488209606987</v>
      </c>
      <c r="AY75" s="191">
        <v>244.5961388888889</v>
      </c>
      <c r="AZ75" s="191">
        <v>234.3820627306273</v>
      </c>
      <c r="BA75" s="191">
        <v>214.69666666666666</v>
      </c>
      <c r="BB75" s="191">
        <v>214.75457707509881</v>
      </c>
      <c r="BC75" s="191">
        <v>215.08959760956171</v>
      </c>
      <c r="BD75" s="191">
        <v>210.13187096774195</v>
      </c>
      <c r="BE75" s="191">
        <v>186.36559139784947</v>
      </c>
      <c r="BF75" s="191">
        <v>0</v>
      </c>
      <c r="BG75" s="191">
        <v>0</v>
      </c>
      <c r="BH75" s="191">
        <v>0</v>
      </c>
      <c r="BI75" s="191">
        <v>0</v>
      </c>
      <c r="BJ75" s="191">
        <v>0</v>
      </c>
      <c r="BK75" s="191">
        <v>0</v>
      </c>
      <c r="BL75" s="191">
        <v>0</v>
      </c>
      <c r="BM75" s="191">
        <v>0</v>
      </c>
      <c r="BN75" s="191">
        <v>0</v>
      </c>
      <c r="BO75" s="191">
        <v>0</v>
      </c>
      <c r="BP75" s="191">
        <v>0</v>
      </c>
      <c r="BQ75" s="191">
        <v>0</v>
      </c>
      <c r="BR75" s="191">
        <v>0</v>
      </c>
      <c r="BS75" s="191">
        <v>0</v>
      </c>
      <c r="BT75" s="191">
        <v>0</v>
      </c>
      <c r="BU75" s="191">
        <v>0</v>
      </c>
      <c r="BV75" s="191">
        <v>0</v>
      </c>
      <c r="BW75" s="191">
        <v>0</v>
      </c>
      <c r="BX75" s="191">
        <v>0</v>
      </c>
      <c r="BY75" s="191">
        <v>0</v>
      </c>
      <c r="BZ75" s="191">
        <v>0</v>
      </c>
      <c r="CA75" s="191">
        <v>0</v>
      </c>
      <c r="CB75" s="191">
        <v>0</v>
      </c>
      <c r="CC75" s="191">
        <v>0</v>
      </c>
      <c r="CD75" s="191">
        <v>0</v>
      </c>
      <c r="CE75" s="191">
        <v>0</v>
      </c>
      <c r="CF75" s="191">
        <v>0</v>
      </c>
      <c r="CG75" s="191">
        <v>0</v>
      </c>
      <c r="CH75" s="192">
        <v>0</v>
      </c>
    </row>
    <row r="76" spans="1:86" x14ac:dyDescent="0.25">
      <c r="A76" s="193"/>
      <c r="B76" s="51" t="s">
        <v>505</v>
      </c>
      <c r="C76" s="271" t="s">
        <v>387</v>
      </c>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v>0</v>
      </c>
      <c r="AI76" s="191">
        <v>0</v>
      </c>
      <c r="AJ76" s="191">
        <v>0</v>
      </c>
      <c r="AK76" s="191">
        <v>0</v>
      </c>
      <c r="AL76" s="191">
        <v>0</v>
      </c>
      <c r="AM76" s="191">
        <v>0</v>
      </c>
      <c r="AN76" s="191">
        <v>0</v>
      </c>
      <c r="AO76" s="191">
        <v>0</v>
      </c>
      <c r="AP76" s="191">
        <v>0</v>
      </c>
      <c r="AQ76" s="191">
        <v>0</v>
      </c>
      <c r="AR76" s="191">
        <v>33.869999999999997</v>
      </c>
      <c r="AS76" s="191">
        <v>25.613</v>
      </c>
      <c r="AT76" s="191">
        <v>10.731</v>
      </c>
      <c r="AU76" s="191">
        <v>4.2610000000000001</v>
      </c>
      <c r="AV76" s="191">
        <v>2.2210000000000001</v>
      </c>
      <c r="AW76" s="191">
        <v>1.3009999999999999</v>
      </c>
      <c r="AX76" s="191">
        <v>0.84199999999999997</v>
      </c>
      <c r="AY76" s="191">
        <v>1.5860000000000001</v>
      </c>
      <c r="AZ76" s="191">
        <v>0</v>
      </c>
      <c r="BA76" s="191">
        <v>0.22500000000000001</v>
      </c>
      <c r="BB76" s="191">
        <v>0.53600000000000003</v>
      </c>
      <c r="BC76" s="191">
        <v>0.21700000000000003</v>
      </c>
      <c r="BD76" s="191">
        <v>4.3999999999999997E-2</v>
      </c>
      <c r="BE76" s="191">
        <v>0.34199999999999997</v>
      </c>
      <c r="BF76" s="191">
        <v>0.34199999999999997</v>
      </c>
      <c r="BG76" s="191">
        <v>0.127</v>
      </c>
      <c r="BH76" s="191">
        <v>8.6999999999999994E-2</v>
      </c>
      <c r="BI76" s="191">
        <v>0</v>
      </c>
      <c r="BJ76" s="191">
        <v>0</v>
      </c>
      <c r="BK76" s="191">
        <v>0</v>
      </c>
      <c r="BL76" s="191">
        <v>0</v>
      </c>
      <c r="BM76" s="191">
        <v>0</v>
      </c>
      <c r="BN76" s="191">
        <v>0</v>
      </c>
      <c r="BO76" s="191">
        <v>0</v>
      </c>
      <c r="BP76" s="191">
        <v>0</v>
      </c>
      <c r="BQ76" s="191">
        <v>0</v>
      </c>
      <c r="BR76" s="191">
        <v>0</v>
      </c>
      <c r="BS76" s="191">
        <v>0</v>
      </c>
      <c r="BT76" s="191">
        <v>0</v>
      </c>
      <c r="BU76" s="191">
        <v>0</v>
      </c>
      <c r="BV76" s="191">
        <v>0</v>
      </c>
      <c r="BW76" s="191">
        <v>0</v>
      </c>
      <c r="BX76" s="191">
        <v>0</v>
      </c>
      <c r="BY76" s="191">
        <v>0</v>
      </c>
      <c r="BZ76" s="191">
        <v>0</v>
      </c>
      <c r="CA76" s="191">
        <v>0</v>
      </c>
      <c r="CB76" s="191">
        <v>0</v>
      </c>
      <c r="CC76" s="191">
        <v>0</v>
      </c>
      <c r="CD76" s="191">
        <v>0</v>
      </c>
      <c r="CE76" s="191">
        <v>0</v>
      </c>
      <c r="CF76" s="191">
        <v>0</v>
      </c>
      <c r="CG76" s="191">
        <v>0</v>
      </c>
      <c r="CH76" s="192">
        <v>0</v>
      </c>
    </row>
    <row r="77" spans="1:86" x14ac:dyDescent="0.25">
      <c r="A77" s="193"/>
      <c r="B77" s="51" t="s">
        <v>506</v>
      </c>
      <c r="C77" s="271" t="s">
        <v>377</v>
      </c>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v>0</v>
      </c>
      <c r="AI77" s="191">
        <v>0.06</v>
      </c>
      <c r="AJ77" s="191">
        <v>0.06</v>
      </c>
      <c r="AK77" s="191">
        <v>0.06</v>
      </c>
      <c r="AL77" s="191">
        <v>0.06</v>
      </c>
      <c r="AM77" s="191">
        <v>0.06</v>
      </c>
      <c r="AN77" s="191">
        <v>0.06</v>
      </c>
      <c r="AO77" s="191">
        <v>0.06</v>
      </c>
      <c r="AP77" s="191">
        <v>0.06</v>
      </c>
      <c r="AQ77" s="191">
        <v>0.06</v>
      </c>
      <c r="AR77" s="191">
        <v>0.06</v>
      </c>
      <c r="AS77" s="191">
        <v>0.06</v>
      </c>
      <c r="AT77" s="191">
        <v>0.01</v>
      </c>
      <c r="AU77" s="191">
        <v>0</v>
      </c>
      <c r="AV77" s="191">
        <v>2.4990000000020953</v>
      </c>
      <c r="AW77" s="191">
        <v>0</v>
      </c>
      <c r="AX77" s="191">
        <v>0</v>
      </c>
      <c r="AY77" s="191">
        <v>-6.8000008352109287E-5</v>
      </c>
      <c r="AZ77" s="191">
        <v>0</v>
      </c>
      <c r="BA77" s="191">
        <v>0.64500900000683026</v>
      </c>
      <c r="BB77" s="191">
        <v>8.6000000030500817E-2</v>
      </c>
      <c r="BC77" s="191">
        <v>0.93610000001639126</v>
      </c>
      <c r="BD77" s="191">
        <v>0.23865792713151279</v>
      </c>
      <c r="BE77" s="191">
        <v>0.17703000000000024</v>
      </c>
      <c r="BF77" s="191">
        <v>0.19800000000000006</v>
      </c>
      <c r="BG77" s="191">
        <v>0.15174200000000004</v>
      </c>
      <c r="BH77" s="191">
        <v>0</v>
      </c>
      <c r="BI77" s="191">
        <v>0</v>
      </c>
      <c r="BJ77" s="191">
        <v>-0.14862890000000004</v>
      </c>
      <c r="BK77" s="191">
        <v>0</v>
      </c>
      <c r="BL77" s="191">
        <v>0</v>
      </c>
      <c r="BM77" s="191">
        <v>0</v>
      </c>
      <c r="BN77" s="191">
        <v>0</v>
      </c>
      <c r="BO77" s="191">
        <v>0</v>
      </c>
      <c r="BP77" s="191">
        <v>0</v>
      </c>
      <c r="BQ77" s="191">
        <v>0</v>
      </c>
      <c r="BR77" s="191">
        <v>0</v>
      </c>
      <c r="BS77" s="191">
        <v>0</v>
      </c>
      <c r="BT77" s="191">
        <v>0</v>
      </c>
      <c r="BU77" s="191">
        <v>0</v>
      </c>
      <c r="BV77" s="191">
        <v>0</v>
      </c>
      <c r="BW77" s="191">
        <v>0</v>
      </c>
      <c r="BX77" s="191">
        <v>0</v>
      </c>
      <c r="BY77" s="191">
        <v>0</v>
      </c>
      <c r="BZ77" s="191">
        <v>0</v>
      </c>
      <c r="CA77" s="191">
        <v>0</v>
      </c>
      <c r="CB77" s="191">
        <v>0</v>
      </c>
      <c r="CC77" s="191">
        <v>0</v>
      </c>
      <c r="CD77" s="191">
        <v>0</v>
      </c>
      <c r="CE77" s="191">
        <v>0</v>
      </c>
      <c r="CF77" s="191">
        <v>0</v>
      </c>
      <c r="CG77" s="191">
        <v>0</v>
      </c>
      <c r="CH77" s="192">
        <v>0</v>
      </c>
    </row>
    <row r="78" spans="1:86" ht="24.6" customHeight="1" x14ac:dyDescent="0.3">
      <c r="A78" s="193"/>
      <c r="B78" s="79" t="s">
        <v>507</v>
      </c>
      <c r="C78" s="271"/>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275">
        <f>SUM(AH21:AH77)-AH24-AH37-AH44-AH47-AH54-AH72</f>
        <v>4390.1629877503892</v>
      </c>
      <c r="AI78" s="275">
        <f t="shared" ref="AI78:BM78" si="12">SUM(AI21:AI77)-AI24-AI37-AI44-AI47-AI54-AI72</f>
        <v>4812.8508610114786</v>
      </c>
      <c r="AJ78" s="275">
        <f t="shared" si="12"/>
        <v>6282.3050726326255</v>
      </c>
      <c r="AK78" s="275">
        <f t="shared" si="12"/>
        <v>8317.859341730933</v>
      </c>
      <c r="AL78" s="275">
        <f t="shared" si="12"/>
        <v>9849.8748232840517</v>
      </c>
      <c r="AM78" s="275">
        <f t="shared" si="12"/>
        <v>11572.896942930396</v>
      </c>
      <c r="AN78" s="275">
        <f t="shared" si="12"/>
        <v>12826.570114134207</v>
      </c>
      <c r="AO78" s="275">
        <f t="shared" si="12"/>
        <v>14042.834071766636</v>
      </c>
      <c r="AP78" s="275">
        <f t="shared" si="12"/>
        <v>15336.83630786763</v>
      </c>
      <c r="AQ78" s="275">
        <f t="shared" si="12"/>
        <v>15577.510236185928</v>
      </c>
      <c r="AR78" s="275">
        <f t="shared" si="12"/>
        <v>14909.193195627202</v>
      </c>
      <c r="AS78" s="275">
        <f t="shared" si="12"/>
        <v>15345.773833544426</v>
      </c>
      <c r="AT78" s="275">
        <f t="shared" si="12"/>
        <v>17876.825969730529</v>
      </c>
      <c r="AU78" s="275">
        <f t="shared" si="12"/>
        <v>22691.039056134108</v>
      </c>
      <c r="AV78" s="275">
        <f t="shared" si="12"/>
        <v>27212.284889007035</v>
      </c>
      <c r="AW78" s="275">
        <f t="shared" si="12"/>
        <v>30556.640477738103</v>
      </c>
      <c r="AX78" s="275">
        <f t="shared" si="12"/>
        <v>31780.76365942652</v>
      </c>
      <c r="AY78" s="275">
        <f t="shared" si="12"/>
        <v>33498.155150357008</v>
      </c>
      <c r="AZ78" s="275">
        <f t="shared" si="12"/>
        <v>34239.011062252532</v>
      </c>
      <c r="BA78" s="275">
        <f t="shared" si="12"/>
        <v>33406.156559343719</v>
      </c>
      <c r="BB78" s="275">
        <f t="shared" si="12"/>
        <v>33313.239089650167</v>
      </c>
      <c r="BC78" s="275">
        <f t="shared" si="12"/>
        <v>32657.783608021327</v>
      </c>
      <c r="BD78" s="275">
        <f t="shared" si="12"/>
        <v>31725.976933053469</v>
      </c>
      <c r="BE78" s="275">
        <f t="shared" si="12"/>
        <v>32382.615412700139</v>
      </c>
      <c r="BF78" s="275">
        <f t="shared" si="12"/>
        <v>33317.678186724872</v>
      </c>
      <c r="BG78" s="275">
        <f t="shared" si="12"/>
        <v>34628.061685856948</v>
      </c>
      <c r="BH78" s="275">
        <f t="shared" si="12"/>
        <v>35699.324872273573</v>
      </c>
      <c r="BI78" s="275">
        <f t="shared" si="12"/>
        <v>36930.522008288244</v>
      </c>
      <c r="BJ78" s="275">
        <f t="shared" si="12"/>
        <v>38244.559119927515</v>
      </c>
      <c r="BK78" s="275">
        <f t="shared" si="12"/>
        <v>40243.403300594211</v>
      </c>
      <c r="BL78" s="275">
        <f t="shared" si="12"/>
        <v>42814.148734302922</v>
      </c>
      <c r="BM78" s="275">
        <f t="shared" si="12"/>
        <v>49422.752631441836</v>
      </c>
      <c r="BN78" s="275">
        <f t="shared" ref="BN78:CH78" si="13">SUM(BN21:BN77)-BN24-BN37-BN44-BN47-BN54-BN72</f>
        <v>51277.972824025215</v>
      </c>
      <c r="BO78" s="275">
        <f t="shared" si="13"/>
        <v>53084.087439042181</v>
      </c>
      <c r="BP78" s="275">
        <f t="shared" si="13"/>
        <v>55095.716932464296</v>
      </c>
      <c r="BQ78" s="275">
        <f t="shared" si="13"/>
        <v>51914.522229267241</v>
      </c>
      <c r="BR78" s="275">
        <f t="shared" si="13"/>
        <v>52429.399181534216</v>
      </c>
      <c r="BS78" s="275">
        <f t="shared" si="13"/>
        <v>53760.806511951843</v>
      </c>
      <c r="BT78" s="275">
        <f t="shared" si="13"/>
        <v>54236.053855979269</v>
      </c>
      <c r="BU78" s="275">
        <f t="shared" si="13"/>
        <v>56774.856304432004</v>
      </c>
      <c r="BV78" s="275">
        <f t="shared" si="13"/>
        <v>60103.641361849208</v>
      </c>
      <c r="BW78" s="275">
        <f>SUM(BW21:BW77)-BW24-BW37-BW44-BW47-BW54-BW72</f>
        <v>66414.239326352981</v>
      </c>
      <c r="BX78" s="275">
        <f t="shared" si="13"/>
        <v>85174.472648114854</v>
      </c>
      <c r="BY78" s="275">
        <f t="shared" si="13"/>
        <v>86249.647994052299</v>
      </c>
      <c r="BZ78" s="275">
        <f t="shared" si="13"/>
        <v>93117.188416075936</v>
      </c>
      <c r="CA78" s="275">
        <f t="shared" si="13"/>
        <v>108898.62730777144</v>
      </c>
      <c r="CB78" s="275">
        <f t="shared" si="13"/>
        <v>119791.80031556642</v>
      </c>
      <c r="CC78" s="275">
        <f t="shared" si="13"/>
        <v>126083.73050718333</v>
      </c>
      <c r="CD78" s="275">
        <f t="shared" si="13"/>
        <v>136101.72701141133</v>
      </c>
      <c r="CE78" s="275">
        <f t="shared" si="13"/>
        <v>140269.26300293356</v>
      </c>
      <c r="CF78" s="275">
        <f t="shared" si="13"/>
        <v>144363.64285678219</v>
      </c>
      <c r="CG78" s="275">
        <f t="shared" si="13"/>
        <v>149758.37016240225</v>
      </c>
      <c r="CH78" s="276">
        <f t="shared" si="13"/>
        <v>155549.65835629377</v>
      </c>
    </row>
    <row r="79" spans="1:86" ht="15.6" x14ac:dyDescent="0.3">
      <c r="A79" s="193"/>
      <c r="B79" s="272" t="s">
        <v>489</v>
      </c>
      <c r="C79" s="271"/>
      <c r="D79" s="55"/>
      <c r="E79" s="55"/>
      <c r="F79" s="55"/>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275">
        <f t="shared" ref="AH79:CH79" si="14">AH78-AH75-AH48-AH40-AH34-AH36-AH32</f>
        <v>4087.2273647098109</v>
      </c>
      <c r="AI79" s="275">
        <f t="shared" si="14"/>
        <v>4433.9729056964115</v>
      </c>
      <c r="AJ79" s="275">
        <f t="shared" si="14"/>
        <v>5804.4348053450813</v>
      </c>
      <c r="AK79" s="275">
        <f t="shared" si="14"/>
        <v>7669.7643336848851</v>
      </c>
      <c r="AL79" s="275">
        <f t="shared" si="14"/>
        <v>9088.4149574401763</v>
      </c>
      <c r="AM79" s="275">
        <f t="shared" si="14"/>
        <v>10708.548004269627</v>
      </c>
      <c r="AN79" s="275">
        <f t="shared" si="14"/>
        <v>11886.313985398558</v>
      </c>
      <c r="AO79" s="275">
        <f t="shared" si="14"/>
        <v>13017.019488817987</v>
      </c>
      <c r="AP79" s="275">
        <f t="shared" si="14"/>
        <v>14194.694757319627</v>
      </c>
      <c r="AQ79" s="275">
        <f t="shared" si="14"/>
        <v>14367.511717459034</v>
      </c>
      <c r="AR79" s="275">
        <f t="shared" si="14"/>
        <v>13821.885689247209</v>
      </c>
      <c r="AS79" s="275">
        <f t="shared" si="14"/>
        <v>14056.93518393573</v>
      </c>
      <c r="AT79" s="275">
        <f t="shared" si="14"/>
        <v>16319.359410054381</v>
      </c>
      <c r="AU79" s="275">
        <f t="shared" si="14"/>
        <v>21223.094072210828</v>
      </c>
      <c r="AV79" s="275">
        <f t="shared" si="14"/>
        <v>25238.697901374166</v>
      </c>
      <c r="AW79" s="275">
        <f t="shared" si="14"/>
        <v>28282.29023986277</v>
      </c>
      <c r="AX79" s="275">
        <f t="shared" si="14"/>
        <v>29274.234871308581</v>
      </c>
      <c r="AY79" s="275">
        <f t="shared" si="14"/>
        <v>30689.238521149568</v>
      </c>
      <c r="AZ79" s="275">
        <f t="shared" si="14"/>
        <v>31142.78719938729</v>
      </c>
      <c r="BA79" s="275">
        <f t="shared" si="14"/>
        <v>30118.971854383788</v>
      </c>
      <c r="BB79" s="275">
        <f t="shared" si="14"/>
        <v>29936.464944798307</v>
      </c>
      <c r="BC79" s="275">
        <f t="shared" si="14"/>
        <v>29598.920484797167</v>
      </c>
      <c r="BD79" s="275">
        <f t="shared" si="14"/>
        <v>29680.475521105302</v>
      </c>
      <c r="BE79" s="275">
        <f t="shared" si="14"/>
        <v>30370.904637060212</v>
      </c>
      <c r="BF79" s="275">
        <f t="shared" si="14"/>
        <v>31767.56471163877</v>
      </c>
      <c r="BG79" s="275">
        <f t="shared" si="14"/>
        <v>32949.344465398681</v>
      </c>
      <c r="BH79" s="275">
        <f t="shared" si="14"/>
        <v>33970.896257800079</v>
      </c>
      <c r="BI79" s="275">
        <f t="shared" si="14"/>
        <v>34999.72836740419</v>
      </c>
      <c r="BJ79" s="275">
        <f t="shared" si="14"/>
        <v>36307.526404963734</v>
      </c>
      <c r="BK79" s="275">
        <f t="shared" si="14"/>
        <v>38263.329337690418</v>
      </c>
      <c r="BL79" s="275">
        <f t="shared" si="14"/>
        <v>40742.530283141416</v>
      </c>
      <c r="BM79" s="275">
        <f t="shared" si="14"/>
        <v>46964.820391809684</v>
      </c>
      <c r="BN79" s="275">
        <f t="shared" si="14"/>
        <v>48626.214056627934</v>
      </c>
      <c r="BO79" s="275">
        <f t="shared" si="14"/>
        <v>50392.838045437849</v>
      </c>
      <c r="BP79" s="275">
        <f t="shared" si="14"/>
        <v>52320.354503016235</v>
      </c>
      <c r="BQ79" s="275">
        <f t="shared" si="14"/>
        <v>51914.522229267241</v>
      </c>
      <c r="BR79" s="275">
        <f t="shared" si="14"/>
        <v>52429.399181534216</v>
      </c>
      <c r="BS79" s="275">
        <f t="shared" si="14"/>
        <v>53760.806511951843</v>
      </c>
      <c r="BT79" s="275">
        <f t="shared" si="14"/>
        <v>54236.053855979269</v>
      </c>
      <c r="BU79" s="275">
        <f t="shared" si="14"/>
        <v>56774.856304432004</v>
      </c>
      <c r="BV79" s="275">
        <f t="shared" si="14"/>
        <v>60103.641361849208</v>
      </c>
      <c r="BW79" s="275">
        <f t="shared" si="14"/>
        <v>66414.239326352981</v>
      </c>
      <c r="BX79" s="275">
        <f t="shared" si="14"/>
        <v>85174.472648114854</v>
      </c>
      <c r="BY79" s="275">
        <f t="shared" si="14"/>
        <v>86249.647994052299</v>
      </c>
      <c r="BZ79" s="275">
        <f t="shared" si="14"/>
        <v>93117.188416075936</v>
      </c>
      <c r="CA79" s="275">
        <f t="shared" si="14"/>
        <v>108898.62730777144</v>
      </c>
      <c r="CB79" s="275">
        <f>CB78-CB75-CB48-CB40-CB34-CB36-CB32</f>
        <v>119791.80031556642</v>
      </c>
      <c r="CC79" s="275">
        <f t="shared" si="14"/>
        <v>126083.73050718333</v>
      </c>
      <c r="CD79" s="275">
        <f t="shared" si="14"/>
        <v>136101.72701141133</v>
      </c>
      <c r="CE79" s="275">
        <f t="shared" si="14"/>
        <v>140269.26300293356</v>
      </c>
      <c r="CF79" s="275">
        <f t="shared" si="14"/>
        <v>144363.64285678219</v>
      </c>
      <c r="CG79" s="275">
        <f t="shared" si="14"/>
        <v>149758.37016240225</v>
      </c>
      <c r="CH79" s="276">
        <f t="shared" si="14"/>
        <v>155549.65835629377</v>
      </c>
    </row>
    <row r="80" spans="1:86" ht="15.6" x14ac:dyDescent="0.3">
      <c r="A80" s="193"/>
      <c r="B80" s="272"/>
      <c r="C80" s="271"/>
      <c r="D80" s="55"/>
      <c r="E80" s="55"/>
      <c r="F80" s="55"/>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6"/>
    </row>
    <row r="81" spans="1:89" ht="26.25" customHeight="1" x14ac:dyDescent="0.3">
      <c r="A81" s="193"/>
      <c r="B81" s="123" t="s">
        <v>508</v>
      </c>
      <c r="C81" s="27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1"/>
      <c r="BD81" s="191"/>
      <c r="BE81" s="191"/>
      <c r="BF81" s="191"/>
      <c r="BG81" s="191"/>
      <c r="BH81" s="191"/>
      <c r="BI81" s="191"/>
      <c r="BJ81" s="191"/>
      <c r="BK81" s="191"/>
      <c r="BL81" s="191"/>
      <c r="BM81" s="191"/>
      <c r="BN81" s="191"/>
      <c r="BO81" s="191"/>
      <c r="BP81" s="191"/>
      <c r="BQ81" s="191"/>
      <c r="BR81" s="191"/>
      <c r="BS81" s="191"/>
      <c r="BT81" s="191"/>
      <c r="BU81" s="191"/>
      <c r="BV81" s="191"/>
      <c r="BW81" s="191"/>
      <c r="BX81" s="191"/>
      <c r="BY81" s="191"/>
      <c r="BZ81" s="191"/>
      <c r="CA81" s="191"/>
      <c r="CB81" s="191"/>
      <c r="CC81" s="191"/>
      <c r="CD81" s="191"/>
      <c r="CE81" s="191"/>
      <c r="CF81" s="191"/>
      <c r="CG81" s="191"/>
      <c r="CH81" s="192"/>
    </row>
    <row r="82" spans="1:89" x14ac:dyDescent="0.25">
      <c r="A82" s="193"/>
      <c r="B82" s="51" t="s">
        <v>379</v>
      </c>
      <c r="C82" s="271" t="s">
        <v>377</v>
      </c>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v>91.795148247978432</v>
      </c>
      <c r="AI82" s="191">
        <v>110.61695040710585</v>
      </c>
      <c r="AJ82" s="191">
        <v>149.4963281520491</v>
      </c>
      <c r="AK82" s="191">
        <v>193.25159579250203</v>
      </c>
      <c r="AL82" s="191">
        <v>241.11294619072987</v>
      </c>
      <c r="AM82" s="191">
        <v>304.00372136294919</v>
      </c>
      <c r="AN82" s="191">
        <v>362.05707222653785</v>
      </c>
      <c r="AO82" s="191">
        <v>439.95309705296535</v>
      </c>
      <c r="AP82" s="191">
        <v>504.19562238080925</v>
      </c>
      <c r="AQ82" s="191">
        <v>588.95286162117668</v>
      </c>
      <c r="AR82" s="191">
        <v>669.81688074358397</v>
      </c>
      <c r="AS82" s="191">
        <v>784.80669061681635</v>
      </c>
      <c r="AT82" s="191">
        <v>945.80283525647269</v>
      </c>
      <c r="AU82" s="191">
        <v>1188.5453647098627</v>
      </c>
      <c r="AV82" s="191">
        <v>1553.4739999999999</v>
      </c>
      <c r="AW82" s="191">
        <v>1795.461</v>
      </c>
      <c r="AX82" s="191">
        <v>1962.682</v>
      </c>
      <c r="AY82" s="191">
        <v>2194.1619999999998</v>
      </c>
      <c r="AZ82" s="191">
        <v>2392.893</v>
      </c>
      <c r="BA82" s="191">
        <v>2521.25</v>
      </c>
      <c r="BB82" s="191">
        <v>2679.9749999999999</v>
      </c>
      <c r="BC82" s="191">
        <v>2822.8040000000001</v>
      </c>
      <c r="BD82" s="191">
        <v>2955.1210000000001</v>
      </c>
      <c r="BE82" s="191">
        <v>3124.4597597447382</v>
      </c>
      <c r="BF82" s="191">
        <v>3250.6787885787207</v>
      </c>
      <c r="BG82" s="191">
        <v>3457.0445494205601</v>
      </c>
      <c r="BH82" s="191">
        <v>3673.5859999999998</v>
      </c>
      <c r="BI82" s="191">
        <v>3924.14037813</v>
      </c>
      <c r="BJ82" s="191">
        <v>4149.40578293</v>
      </c>
      <c r="BK82" s="191">
        <v>4444.4350972342991</v>
      </c>
      <c r="BL82" s="191">
        <v>4734.8039219600005</v>
      </c>
      <c r="BM82" s="191">
        <v>5106.2537628999999</v>
      </c>
      <c r="BN82" s="191">
        <v>5227.7472379531791</v>
      </c>
      <c r="BO82" s="191">
        <v>5339.4256940699997</v>
      </c>
      <c r="BP82" s="191">
        <v>5475.6249157700013</v>
      </c>
      <c r="BQ82" s="191">
        <v>5360.0751764300812</v>
      </c>
      <c r="BR82" s="191">
        <v>5421.7736767999995</v>
      </c>
      <c r="BS82" s="191">
        <v>5489.5433917499959</v>
      </c>
      <c r="BT82" s="191">
        <v>5482.7675999399999</v>
      </c>
      <c r="BU82" s="191">
        <v>5529.3185711499982</v>
      </c>
      <c r="BV82" s="191">
        <v>5675.5506973500005</v>
      </c>
      <c r="BW82" s="191">
        <v>5908.4831024900022</v>
      </c>
      <c r="BX82" s="191">
        <v>5345.8708522599982</v>
      </c>
      <c r="BY82" s="191">
        <v>5307.254480399999</v>
      </c>
      <c r="BZ82" s="191">
        <v>5668.0533127399995</v>
      </c>
      <c r="CA82" s="191">
        <v>6695.9440340099991</v>
      </c>
      <c r="CB82" s="191">
        <v>7766.5592604199992</v>
      </c>
      <c r="CC82" s="191">
        <v>8497.1870750746148</v>
      </c>
      <c r="CD82" s="191">
        <v>9228.3382021848938</v>
      </c>
      <c r="CE82" s="191">
        <v>9684.5795144122003</v>
      </c>
      <c r="CF82" s="191">
        <v>10098.371055564661</v>
      </c>
      <c r="CG82" s="191">
        <v>10573.403637018146</v>
      </c>
      <c r="CH82" s="192">
        <v>11068.179663000052</v>
      </c>
    </row>
    <row r="83" spans="1:89" x14ac:dyDescent="0.25">
      <c r="A83" s="193"/>
      <c r="B83" s="51" t="s">
        <v>380</v>
      </c>
      <c r="C83" s="27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f t="shared" ref="AH83:CH83" si="15">AH84+AH85</f>
        <v>71.803621583486347</v>
      </c>
      <c r="AI83" s="191">
        <f t="shared" si="15"/>
        <v>71.309887694513563</v>
      </c>
      <c r="AJ83" s="191">
        <f t="shared" si="15"/>
        <v>81.214423210806217</v>
      </c>
      <c r="AK83" s="191">
        <f t="shared" si="15"/>
        <v>88.309333043676872</v>
      </c>
      <c r="AL83" s="191">
        <f t="shared" si="15"/>
        <v>86.071335668395506</v>
      </c>
      <c r="AM83" s="191">
        <f t="shared" si="15"/>
        <v>94.533357523787956</v>
      </c>
      <c r="AN83" s="191">
        <f t="shared" si="15"/>
        <v>94.539479953098336</v>
      </c>
      <c r="AO83" s="191">
        <f t="shared" si="15"/>
        <v>99.91444157230606</v>
      </c>
      <c r="AP83" s="191">
        <f t="shared" si="15"/>
        <v>100.54053775712582</v>
      </c>
      <c r="AQ83" s="191">
        <f t="shared" si="15"/>
        <v>104.34230284607963</v>
      </c>
      <c r="AR83" s="191">
        <f t="shared" si="15"/>
        <v>107.80379749418931</v>
      </c>
      <c r="AS83" s="191">
        <f t="shared" si="15"/>
        <v>122.17188902792199</v>
      </c>
      <c r="AT83" s="191">
        <f t="shared" si="15"/>
        <v>114.12408977669212</v>
      </c>
      <c r="AU83" s="191">
        <f t="shared" si="15"/>
        <v>146.99272655994997</v>
      </c>
      <c r="AV83" s="191">
        <f t="shared" si="15"/>
        <v>157.74724460497177</v>
      </c>
      <c r="AW83" s="191">
        <f t="shared" si="15"/>
        <v>166.79640685237015</v>
      </c>
      <c r="AX83" s="191">
        <f t="shared" si="15"/>
        <v>162.93681781914438</v>
      </c>
      <c r="AY83" s="191">
        <f t="shared" si="15"/>
        <v>164.65367537537094</v>
      </c>
      <c r="AZ83" s="191">
        <f t="shared" si="15"/>
        <v>151.35973857984254</v>
      </c>
      <c r="BA83" s="191">
        <f t="shared" si="15"/>
        <v>139.49190488287545</v>
      </c>
      <c r="BB83" s="191">
        <f t="shared" si="15"/>
        <v>134.50941339676888</v>
      </c>
      <c r="BC83" s="191">
        <f t="shared" si="15"/>
        <v>129.1281660452959</v>
      </c>
      <c r="BD83" s="191">
        <f t="shared" si="15"/>
        <v>119.97591185812794</v>
      </c>
      <c r="BE83" s="191">
        <f t="shared" si="15"/>
        <v>124.23847975499999</v>
      </c>
      <c r="BF83" s="191">
        <f t="shared" si="15"/>
        <v>129.19739105324999</v>
      </c>
      <c r="BG83" s="191">
        <f t="shared" si="15"/>
        <v>122.12592027499997</v>
      </c>
      <c r="BH83" s="191">
        <f t="shared" si="15"/>
        <v>118.53474787549996</v>
      </c>
      <c r="BI83" s="191">
        <f t="shared" si="15"/>
        <v>110.10084555674999</v>
      </c>
      <c r="BJ83" s="191">
        <f t="shared" si="15"/>
        <v>98.398418693749989</v>
      </c>
      <c r="BK83" s="191">
        <f t="shared" si="15"/>
        <v>78.937256372223544</v>
      </c>
      <c r="BL83" s="191">
        <f t="shared" si="15"/>
        <v>65.396410920697221</v>
      </c>
      <c r="BM83" s="191">
        <f t="shared" si="15"/>
        <v>51.483577534736391</v>
      </c>
      <c r="BN83" s="191">
        <f t="shared" si="15"/>
        <v>50.233626574888149</v>
      </c>
      <c r="BO83" s="191">
        <f t="shared" si="15"/>
        <v>37.345721613041349</v>
      </c>
      <c r="BP83" s="191">
        <f t="shared" si="15"/>
        <v>28.278218738752912</v>
      </c>
      <c r="BQ83" s="191">
        <f t="shared" si="15"/>
        <v>18.508530036452314</v>
      </c>
      <c r="BR83" s="191">
        <f t="shared" si="15"/>
        <v>12.288244013077932</v>
      </c>
      <c r="BS83" s="191">
        <f t="shared" si="15"/>
        <v>6.8174169843168348</v>
      </c>
      <c r="BT83" s="191">
        <f t="shared" si="15"/>
        <v>4.8587791485131495</v>
      </c>
      <c r="BU83" s="191">
        <f t="shared" si="15"/>
        <v>3.2507548237949484</v>
      </c>
      <c r="BV83" s="191">
        <f t="shared" si="15"/>
        <v>1.5711076788582328</v>
      </c>
      <c r="BW83" s="191">
        <f t="shared" si="15"/>
        <v>0.5756843626915602</v>
      </c>
      <c r="BX83" s="191">
        <f t="shared" si="15"/>
        <v>0</v>
      </c>
      <c r="BY83" s="191">
        <f t="shared" si="15"/>
        <v>0</v>
      </c>
      <c r="BZ83" s="191">
        <f t="shared" si="15"/>
        <v>0</v>
      </c>
      <c r="CA83" s="191">
        <f t="shared" si="15"/>
        <v>0</v>
      </c>
      <c r="CB83" s="191">
        <f t="shared" si="15"/>
        <v>0</v>
      </c>
      <c r="CC83" s="191">
        <f t="shared" si="15"/>
        <v>0</v>
      </c>
      <c r="CD83" s="191">
        <f t="shared" si="15"/>
        <v>0</v>
      </c>
      <c r="CE83" s="191">
        <f t="shared" si="15"/>
        <v>0</v>
      </c>
      <c r="CF83" s="191">
        <f t="shared" si="15"/>
        <v>0</v>
      </c>
      <c r="CG83" s="191">
        <f t="shared" si="15"/>
        <v>0</v>
      </c>
      <c r="CH83" s="192">
        <f t="shared" si="15"/>
        <v>0</v>
      </c>
    </row>
    <row r="84" spans="1:89" x14ac:dyDescent="0.25">
      <c r="A84" s="193"/>
      <c r="B84" s="72" t="s">
        <v>492</v>
      </c>
      <c r="C84" s="271" t="s">
        <v>381</v>
      </c>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v>71.803621583486347</v>
      </c>
      <c r="AI84" s="191">
        <v>71.309207260582085</v>
      </c>
      <c r="AJ84" s="191">
        <v>81.190527498478616</v>
      </c>
      <c r="AK84" s="191">
        <v>88.216061253991739</v>
      </c>
      <c r="AL84" s="191">
        <v>85.854079958673921</v>
      </c>
      <c r="AM84" s="191">
        <v>94.080741461868001</v>
      </c>
      <c r="AN84" s="191">
        <v>93.74042470571581</v>
      </c>
      <c r="AO84" s="191">
        <v>98.41918553022127</v>
      </c>
      <c r="AP84" s="191">
        <v>98.451776698555136</v>
      </c>
      <c r="AQ84" s="191">
        <v>101.4122159340142</v>
      </c>
      <c r="AR84" s="191">
        <v>103.7000792945807</v>
      </c>
      <c r="AS84" s="191">
        <v>115.24881210484507</v>
      </c>
      <c r="AT84" s="191">
        <v>105.20758261792079</v>
      </c>
      <c r="AU84" s="191">
        <v>132.47009728423961</v>
      </c>
      <c r="AV84" s="191">
        <v>139.23752551267657</v>
      </c>
      <c r="AW84" s="191">
        <v>145.01624573144477</v>
      </c>
      <c r="AX84" s="191">
        <v>140.12043851328579</v>
      </c>
      <c r="AY84" s="191">
        <v>137.73568376010451</v>
      </c>
      <c r="AZ84" s="191">
        <v>123.15021797831749</v>
      </c>
      <c r="BA84" s="191">
        <v>112.47661198287514</v>
      </c>
      <c r="BB84" s="191">
        <v>106.20491922822067</v>
      </c>
      <c r="BC84" s="191">
        <v>100.0911521395842</v>
      </c>
      <c r="BD84" s="191">
        <v>91.467069144910184</v>
      </c>
      <c r="BE84" s="191">
        <v>94.275213728127369</v>
      </c>
      <c r="BF84" s="191">
        <v>98.141333013831741</v>
      </c>
      <c r="BG84" s="191">
        <v>88.419644868272087</v>
      </c>
      <c r="BH84" s="191">
        <v>84.661747875499969</v>
      </c>
      <c r="BI84" s="191">
        <v>78.43606763128443</v>
      </c>
      <c r="BJ84" s="191">
        <v>69.184191628461178</v>
      </c>
      <c r="BK84" s="191">
        <v>53.012026844164069</v>
      </c>
      <c r="BL84" s="191">
        <v>44.371488154976973</v>
      </c>
      <c r="BM84" s="191">
        <v>35.156518235278511</v>
      </c>
      <c r="BN84" s="191">
        <v>37.029541266636251</v>
      </c>
      <c r="BO84" s="191">
        <v>28.873350653457123</v>
      </c>
      <c r="BP84" s="191">
        <v>21.10478027697734</v>
      </c>
      <c r="BQ84" s="191">
        <v>14.26166584517814</v>
      </c>
      <c r="BR84" s="191">
        <v>9.1137068506542054</v>
      </c>
      <c r="BS84" s="191">
        <v>5.5050338445589686</v>
      </c>
      <c r="BT84" s="191">
        <v>3.3250948192197995</v>
      </c>
      <c r="BU84" s="191">
        <v>2.934092344247913</v>
      </c>
      <c r="BV84" s="191">
        <v>1.3837659993709353</v>
      </c>
      <c r="BW84" s="191">
        <v>0.49711208961585279</v>
      </c>
      <c r="BX84" s="191">
        <v>0</v>
      </c>
      <c r="BY84" s="191">
        <v>0</v>
      </c>
      <c r="BZ84" s="191">
        <v>0</v>
      </c>
      <c r="CA84" s="191">
        <v>0</v>
      </c>
      <c r="CB84" s="191">
        <v>0</v>
      </c>
      <c r="CC84" s="191">
        <v>0</v>
      </c>
      <c r="CD84" s="191">
        <v>0</v>
      </c>
      <c r="CE84" s="191">
        <v>0</v>
      </c>
      <c r="CF84" s="191">
        <v>0</v>
      </c>
      <c r="CG84" s="191">
        <v>0</v>
      </c>
      <c r="CH84" s="192">
        <v>0</v>
      </c>
    </row>
    <row r="85" spans="1:89" x14ac:dyDescent="0.25">
      <c r="A85" s="193"/>
      <c r="B85" s="72" t="s">
        <v>493</v>
      </c>
      <c r="C85" s="271" t="s">
        <v>381</v>
      </c>
      <c r="D85" s="191"/>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v>0</v>
      </c>
      <c r="AI85" s="191">
        <v>6.8043393148529703E-4</v>
      </c>
      <c r="AJ85" s="191">
        <v>2.389571232760496E-2</v>
      </c>
      <c r="AK85" s="191">
        <v>9.3271789685138398E-2</v>
      </c>
      <c r="AL85" s="191">
        <v>0.21725570972157768</v>
      </c>
      <c r="AM85" s="191">
        <v>0.45261606191995341</v>
      </c>
      <c r="AN85" s="191">
        <v>0.79905524738252098</v>
      </c>
      <c r="AO85" s="191">
        <v>1.4952560420847878</v>
      </c>
      <c r="AP85" s="191">
        <v>2.0887610585706842</v>
      </c>
      <c r="AQ85" s="191">
        <v>2.9300869120654411</v>
      </c>
      <c r="AR85" s="191">
        <v>4.1037181996086094</v>
      </c>
      <c r="AS85" s="191">
        <v>6.9230769230769234</v>
      </c>
      <c r="AT85" s="191">
        <v>8.9165071587713225</v>
      </c>
      <c r="AU85" s="191">
        <v>14.522629275710372</v>
      </c>
      <c r="AV85" s="191">
        <v>18.509719092295203</v>
      </c>
      <c r="AW85" s="191">
        <v>21.780161120925374</v>
      </c>
      <c r="AX85" s="191">
        <v>22.816379305858582</v>
      </c>
      <c r="AY85" s="191">
        <v>26.917991615266445</v>
      </c>
      <c r="AZ85" s="191">
        <v>28.20952060152505</v>
      </c>
      <c r="BA85" s="191">
        <v>27.015292900000315</v>
      </c>
      <c r="BB85" s="191">
        <v>28.304494168548207</v>
      </c>
      <c r="BC85" s="191">
        <v>29.037013905711706</v>
      </c>
      <c r="BD85" s="191">
        <v>28.508842713217764</v>
      </c>
      <c r="BE85" s="191">
        <v>29.963266026872617</v>
      </c>
      <c r="BF85" s="191">
        <v>31.056058039418243</v>
      </c>
      <c r="BG85" s="191">
        <v>33.70627540672789</v>
      </c>
      <c r="BH85" s="191">
        <v>33.872999999999998</v>
      </c>
      <c r="BI85" s="191">
        <v>31.66477792546555</v>
      </c>
      <c r="BJ85" s="191">
        <v>29.214227065288803</v>
      </c>
      <c r="BK85" s="191">
        <v>25.925229528059475</v>
      </c>
      <c r="BL85" s="191">
        <v>21.024922765720252</v>
      </c>
      <c r="BM85" s="191">
        <v>16.327059299457879</v>
      </c>
      <c r="BN85" s="191">
        <v>13.204085308251896</v>
      </c>
      <c r="BO85" s="191">
        <v>8.4723709595842251</v>
      </c>
      <c r="BP85" s="191">
        <v>7.1734384617755698</v>
      </c>
      <c r="BQ85" s="191">
        <v>4.2468641912741756</v>
      </c>
      <c r="BR85" s="191">
        <v>3.174537162423726</v>
      </c>
      <c r="BS85" s="191">
        <v>1.3123831397578662</v>
      </c>
      <c r="BT85" s="191">
        <v>1.53368432929335</v>
      </c>
      <c r="BU85" s="191">
        <v>0.31666247954703558</v>
      </c>
      <c r="BV85" s="191">
        <v>0.18734167948729749</v>
      </c>
      <c r="BW85" s="191">
        <v>7.8572273075707424E-2</v>
      </c>
      <c r="BX85" s="191">
        <v>0</v>
      </c>
      <c r="BY85" s="191">
        <v>0</v>
      </c>
      <c r="BZ85" s="191">
        <v>0</v>
      </c>
      <c r="CA85" s="191">
        <v>0</v>
      </c>
      <c r="CB85" s="191">
        <v>0</v>
      </c>
      <c r="CC85" s="191">
        <v>0</v>
      </c>
      <c r="CD85" s="191">
        <v>0</v>
      </c>
      <c r="CE85" s="191">
        <v>0</v>
      </c>
      <c r="CF85" s="191">
        <v>0</v>
      </c>
      <c r="CG85" s="191">
        <v>0</v>
      </c>
      <c r="CH85" s="192">
        <v>0</v>
      </c>
    </row>
    <row r="86" spans="1:89" x14ac:dyDescent="0.25">
      <c r="A86" s="193"/>
      <c r="B86" s="51" t="s">
        <v>382</v>
      </c>
      <c r="C86" s="271" t="s">
        <v>377</v>
      </c>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v>0</v>
      </c>
      <c r="AI86" s="191">
        <v>0</v>
      </c>
      <c r="AJ86" s="191">
        <v>0</v>
      </c>
      <c r="AK86" s="191">
        <v>0</v>
      </c>
      <c r="AL86" s="191">
        <v>0</v>
      </c>
      <c r="AM86" s="191">
        <v>0</v>
      </c>
      <c r="AN86" s="191">
        <v>0</v>
      </c>
      <c r="AO86" s="191">
        <v>0</v>
      </c>
      <c r="AP86" s="191">
        <v>0</v>
      </c>
      <c r="AQ86" s="191">
        <v>0</v>
      </c>
      <c r="AR86" s="191">
        <v>0</v>
      </c>
      <c r="AS86" s="191">
        <v>0</v>
      </c>
      <c r="AT86" s="191">
        <v>0</v>
      </c>
      <c r="AU86" s="191">
        <v>14.67867882736096</v>
      </c>
      <c r="AV86" s="191">
        <v>17.32362399448489</v>
      </c>
      <c r="AW86" s="191">
        <v>22.017101000372413</v>
      </c>
      <c r="AX86" s="191">
        <v>26.274387450379745</v>
      </c>
      <c r="AY86" s="191">
        <v>31.159442185463192</v>
      </c>
      <c r="AZ86" s="191">
        <v>36.556276606201791</v>
      </c>
      <c r="BA86" s="191">
        <v>36.695665879000003</v>
      </c>
      <c r="BB86" s="191">
        <v>38.413191972800014</v>
      </c>
      <c r="BC86" s="191">
        <v>38.367648960570129</v>
      </c>
      <c r="BD86" s="191">
        <v>57.286221493426368</v>
      </c>
      <c r="BE86" s="191">
        <v>61.250098314299194</v>
      </c>
      <c r="BF86" s="191">
        <v>45.81</v>
      </c>
      <c r="BG86" s="191">
        <v>36.193318905790619</v>
      </c>
      <c r="BH86" s="191">
        <v>38.411999999999999</v>
      </c>
      <c r="BI86" s="191">
        <v>35.623045027248956</v>
      </c>
      <c r="BJ86" s="191">
        <v>39.227886861522336</v>
      </c>
      <c r="BK86" s="191">
        <v>44.288355759254614</v>
      </c>
      <c r="BL86" s="191">
        <v>46.717117832191811</v>
      </c>
      <c r="BM86" s="191">
        <v>48.708362762486907</v>
      </c>
      <c r="BN86" s="191">
        <v>45.683687940754801</v>
      </c>
      <c r="BO86" s="191">
        <v>41.557605406422965</v>
      </c>
      <c r="BP86" s="191">
        <v>44.996467444797425</v>
      </c>
      <c r="BQ86" s="191">
        <v>46.46150720913667</v>
      </c>
      <c r="BR86" s="191">
        <v>44.752198794615161</v>
      </c>
      <c r="BS86" s="191">
        <v>41.883695203837881</v>
      </c>
      <c r="BT86" s="191">
        <v>40.255351281499983</v>
      </c>
      <c r="BU86" s="191">
        <v>38.784486304119874</v>
      </c>
      <c r="BV86" s="191">
        <v>29.596687712938138</v>
      </c>
      <c r="BW86" s="191">
        <v>27.331165433471856</v>
      </c>
      <c r="BX86" s="191">
        <v>27.435668354013988</v>
      </c>
      <c r="BY86" s="191">
        <v>30.389176351945164</v>
      </c>
      <c r="BZ86" s="191">
        <v>30.591488777529584</v>
      </c>
      <c r="CA86" s="191">
        <v>32.814681869174684</v>
      </c>
      <c r="CB86" s="191">
        <v>36.448223587515734</v>
      </c>
      <c r="CC86" s="191">
        <v>40.707241975797245</v>
      </c>
      <c r="CD86" s="191">
        <v>41.726528591576837</v>
      </c>
      <c r="CE86" s="191">
        <v>40.225898528266754</v>
      </c>
      <c r="CF86" s="191">
        <v>40.818464779664758</v>
      </c>
      <c r="CG86" s="191">
        <v>43.554229877740617</v>
      </c>
      <c r="CH86" s="192">
        <v>46.502524117092143</v>
      </c>
    </row>
    <row r="87" spans="1:89" ht="26.25" customHeight="1" x14ac:dyDescent="0.25">
      <c r="A87" s="193"/>
      <c r="B87" s="51" t="s">
        <v>509</v>
      </c>
      <c r="C87" s="271" t="s">
        <v>381</v>
      </c>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v>96</v>
      </c>
      <c r="AI87" s="191">
        <v>96</v>
      </c>
      <c r="AJ87" s="191">
        <v>98</v>
      </c>
      <c r="AK87" s="191">
        <v>101</v>
      </c>
      <c r="AL87" s="191">
        <v>102</v>
      </c>
      <c r="AM87" s="191">
        <v>103</v>
      </c>
      <c r="AN87" s="191">
        <v>105</v>
      </c>
      <c r="AO87" s="191">
        <v>105</v>
      </c>
      <c r="AP87" s="191">
        <v>107</v>
      </c>
      <c r="AQ87" s="191">
        <v>107</v>
      </c>
      <c r="AR87" s="191">
        <v>109</v>
      </c>
      <c r="AS87" s="191">
        <v>112</v>
      </c>
      <c r="AT87" s="191">
        <v>112.35899999999999</v>
      </c>
      <c r="AU87" s="191">
        <v>114.324</v>
      </c>
      <c r="AV87" s="191">
        <v>115.11</v>
      </c>
      <c r="AW87" s="191">
        <v>122.089</v>
      </c>
      <c r="AX87" s="191">
        <v>123.30500000000001</v>
      </c>
      <c r="AY87" s="191">
        <v>124.179</v>
      </c>
      <c r="AZ87" s="191">
        <v>128.614</v>
      </c>
      <c r="BA87" s="191">
        <v>123.26300000000001</v>
      </c>
      <c r="BB87" s="191">
        <v>124.417</v>
      </c>
      <c r="BC87" s="191">
        <v>118.181</v>
      </c>
      <c r="BD87" s="191">
        <v>118.962</v>
      </c>
      <c r="BE87" s="191">
        <v>120.14100000000001</v>
      </c>
      <c r="BF87" s="191">
        <v>120.018</v>
      </c>
      <c r="BG87" s="191">
        <v>122.324</v>
      </c>
      <c r="BH87" s="191">
        <v>123.015</v>
      </c>
      <c r="BI87" s="191">
        <v>123.87321689999997</v>
      </c>
      <c r="BJ87" s="191">
        <v>125.86199999999999</v>
      </c>
      <c r="BK87" s="191">
        <v>127.27833854999997</v>
      </c>
      <c r="BL87" s="191">
        <v>822.81408871238204</v>
      </c>
      <c r="BM87" s="191">
        <v>121.23222758000001</v>
      </c>
      <c r="BN87" s="191">
        <v>122.38864807125002</v>
      </c>
      <c r="BO87" s="191">
        <v>123.35264574</v>
      </c>
      <c r="BP87" s="191">
        <v>123.46082752000001</v>
      </c>
      <c r="BQ87" s="191">
        <v>122.52528203</v>
      </c>
      <c r="BR87" s="191">
        <v>124.59394418000001</v>
      </c>
      <c r="BS87" s="191">
        <v>127.56960417000036</v>
      </c>
      <c r="BT87" s="191">
        <v>126.42016188999996</v>
      </c>
      <c r="BU87" s="191">
        <v>126.05015876767001</v>
      </c>
      <c r="BV87" s="191">
        <v>125.70243364</v>
      </c>
      <c r="BW87" s="191">
        <v>124.05207192999998</v>
      </c>
      <c r="BX87" s="191">
        <v>122.74767937000001</v>
      </c>
      <c r="BY87" s="191">
        <v>124.10338623</v>
      </c>
      <c r="BZ87" s="191">
        <v>125.87573984999996</v>
      </c>
      <c r="CA87" s="191">
        <v>127.97784556000001</v>
      </c>
      <c r="CB87" s="191">
        <v>130.27787214999998</v>
      </c>
      <c r="CC87" s="191">
        <v>131.86469982202232</v>
      </c>
      <c r="CD87" s="191">
        <v>130.94367634054007</v>
      </c>
      <c r="CE87" s="191">
        <v>129.84422347186074</v>
      </c>
      <c r="CF87" s="191">
        <v>131.42072273547177</v>
      </c>
      <c r="CG87" s="191">
        <v>134.15446189082718</v>
      </c>
      <c r="CH87" s="192">
        <v>136.95146328368131</v>
      </c>
    </row>
    <row r="88" spans="1:89" x14ac:dyDescent="0.25">
      <c r="A88" s="193"/>
      <c r="B88" s="51" t="s">
        <v>386</v>
      </c>
      <c r="C88" s="271" t="s">
        <v>387</v>
      </c>
      <c r="D88" s="191"/>
      <c r="E88" s="191"/>
      <c r="F88" s="191"/>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v>0</v>
      </c>
      <c r="AR88" s="191">
        <v>0</v>
      </c>
      <c r="AS88" s="191">
        <v>0</v>
      </c>
      <c r="AT88" s="191">
        <v>0</v>
      </c>
      <c r="AU88" s="191">
        <v>0</v>
      </c>
      <c r="AV88" s="191">
        <v>0</v>
      </c>
      <c r="AW88" s="191">
        <v>0</v>
      </c>
      <c r="AX88" s="191">
        <v>0</v>
      </c>
      <c r="AY88" s="191">
        <v>0</v>
      </c>
      <c r="AZ88" s="191">
        <v>0</v>
      </c>
      <c r="BA88" s="191">
        <v>0</v>
      </c>
      <c r="BB88" s="191">
        <v>0</v>
      </c>
      <c r="BC88" s="191">
        <v>0</v>
      </c>
      <c r="BD88" s="191">
        <v>0</v>
      </c>
      <c r="BE88" s="191">
        <v>0</v>
      </c>
      <c r="BF88" s="191">
        <v>0</v>
      </c>
      <c r="BG88" s="191">
        <v>0</v>
      </c>
      <c r="BH88" s="191">
        <v>0</v>
      </c>
      <c r="BI88" s="191">
        <v>0</v>
      </c>
      <c r="BJ88" s="191">
        <v>2.3854757613040265</v>
      </c>
      <c r="BK88" s="191">
        <v>2.7799798323037712</v>
      </c>
      <c r="BL88" s="191">
        <v>145.43650100833483</v>
      </c>
      <c r="BM88" s="191">
        <v>193.92315446943357</v>
      </c>
      <c r="BN88" s="191">
        <v>266.81067065860327</v>
      </c>
      <c r="BO88" s="191">
        <v>77.89376230618096</v>
      </c>
      <c r="BP88" s="191">
        <v>83.761185046642368</v>
      </c>
      <c r="BQ88" s="191">
        <v>4.8547000187328013</v>
      </c>
      <c r="BR88" s="191">
        <v>6.144183842691306</v>
      </c>
      <c r="BS88" s="191">
        <v>1.8738021637673685</v>
      </c>
      <c r="BT88" s="191">
        <v>1.5587465546696961</v>
      </c>
      <c r="BU88" s="191">
        <v>54.094519769972067</v>
      </c>
      <c r="BV88" s="191">
        <v>20.090436254533998</v>
      </c>
      <c r="BW88" s="191">
        <v>9.7350312857142157E-2</v>
      </c>
      <c r="BX88" s="191">
        <v>34.689154872365421</v>
      </c>
      <c r="BY88" s="191">
        <v>0.15308124959298289</v>
      </c>
      <c r="BZ88" s="191">
        <v>45.364040657723173</v>
      </c>
      <c r="CA88" s="191">
        <v>9.1608095916241457</v>
      </c>
      <c r="CB88" s="191">
        <v>9.8888322545711329</v>
      </c>
      <c r="CC88" s="191">
        <v>12.81222402372503</v>
      </c>
      <c r="CD88" s="191">
        <v>12.792743162746563</v>
      </c>
      <c r="CE88" s="191">
        <v>12.792743162746563</v>
      </c>
      <c r="CF88" s="191">
        <v>12.792743162746563</v>
      </c>
      <c r="CG88" s="191">
        <v>12.792743162746564</v>
      </c>
      <c r="CH88" s="192">
        <v>12.792743162746564</v>
      </c>
    </row>
    <row r="89" spans="1:89" x14ac:dyDescent="0.25">
      <c r="A89" s="193"/>
      <c r="B89" s="51" t="s">
        <v>388</v>
      </c>
      <c r="C89" s="271" t="s">
        <v>377</v>
      </c>
      <c r="D89" s="191"/>
      <c r="E89" s="191"/>
      <c r="F89" s="191"/>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191"/>
      <c r="BD89" s="191"/>
      <c r="BE89" s="191"/>
      <c r="BF89" s="191"/>
      <c r="BG89" s="191"/>
      <c r="BH89" s="191"/>
      <c r="BI89" s="191"/>
      <c r="BJ89" s="191"/>
      <c r="BK89" s="191"/>
      <c r="BL89" s="191"/>
      <c r="BM89" s="191"/>
      <c r="BN89" s="191"/>
      <c r="BO89" s="191"/>
      <c r="BP89" s="191"/>
      <c r="BQ89" s="191"/>
      <c r="BR89" s="191"/>
      <c r="BS89" s="191"/>
      <c r="BT89" s="191"/>
      <c r="BU89" s="191"/>
      <c r="BV89" s="191"/>
      <c r="BW89" s="191"/>
      <c r="BX89" s="191"/>
      <c r="BY89" s="191"/>
      <c r="BZ89" s="191">
        <v>3854.8037401379756</v>
      </c>
      <c r="CA89" s="191">
        <v>4312.1539595340437</v>
      </c>
      <c r="CB89" s="191">
        <v>13.069795986489023</v>
      </c>
      <c r="CC89" s="191">
        <v>-2.3348637440846569</v>
      </c>
      <c r="CD89" s="191">
        <v>0</v>
      </c>
      <c r="CE89" s="191">
        <v>0</v>
      </c>
      <c r="CF89" s="191">
        <v>0</v>
      </c>
      <c r="CG89" s="191">
        <v>0</v>
      </c>
      <c r="CH89" s="192">
        <v>0</v>
      </c>
    </row>
    <row r="90" spans="1:89" x14ac:dyDescent="0.25">
      <c r="A90" s="193"/>
      <c r="B90" s="51" t="s">
        <v>29</v>
      </c>
      <c r="C90" s="271" t="s">
        <v>387</v>
      </c>
      <c r="D90" s="191"/>
      <c r="E90" s="191"/>
      <c r="F90" s="191"/>
      <c r="G90" s="191"/>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v>189.0604099893182</v>
      </c>
      <c r="AI90" s="191">
        <v>217.24186395918002</v>
      </c>
      <c r="AJ90" s="191">
        <v>291.64676658977385</v>
      </c>
      <c r="AK90" s="191">
        <v>435.79447132057123</v>
      </c>
      <c r="AL90" s="191">
        <v>531.64070822038082</v>
      </c>
      <c r="AM90" s="191">
        <v>599.91337522552976</v>
      </c>
      <c r="AN90" s="191">
        <v>667.59777746960162</v>
      </c>
      <c r="AO90" s="191">
        <v>730.54411349699535</v>
      </c>
      <c r="AP90" s="191">
        <v>805.60849456809274</v>
      </c>
      <c r="AQ90" s="191">
        <v>838.18835992187337</v>
      </c>
      <c r="AR90" s="191">
        <v>760.26900000000001</v>
      </c>
      <c r="AS90" s="191">
        <v>936.29321192193368</v>
      </c>
      <c r="AT90" s="191">
        <v>1162.117</v>
      </c>
      <c r="AU90" s="191">
        <v>670.327</v>
      </c>
      <c r="AV90" s="191">
        <v>724.20100000000002</v>
      </c>
      <c r="AW90" s="191">
        <v>941.47799999999995</v>
      </c>
      <c r="AX90" s="191">
        <v>973.24916299999973</v>
      </c>
      <c r="AY90" s="191">
        <v>991.50290500000006</v>
      </c>
      <c r="AZ90" s="191">
        <v>1035.1050220000002</v>
      </c>
      <c r="BA90" s="191">
        <v>1079.5440269999999</v>
      </c>
      <c r="BB90" s="191">
        <v>1124.7226409999994</v>
      </c>
      <c r="BC90" s="191">
        <v>1163.735510948489</v>
      </c>
      <c r="BD90" s="191">
        <v>1229.3620240181656</v>
      </c>
      <c r="BE90" s="191">
        <v>1349.4457237699216</v>
      </c>
      <c r="BF90" s="191">
        <v>1430.8457317625675</v>
      </c>
      <c r="BG90" s="191">
        <v>1612.517104499429</v>
      </c>
      <c r="BH90" s="191">
        <v>1828.5273484448542</v>
      </c>
      <c r="BI90" s="191">
        <v>1843.2959341159444</v>
      </c>
      <c r="BJ90" s="191">
        <v>2003.9939900362206</v>
      </c>
      <c r="BK90" s="191">
        <v>2046.6136160962108</v>
      </c>
      <c r="BL90" s="191">
        <v>2162.8252108384918</v>
      </c>
      <c r="BM90" s="191">
        <v>2239.7459853678515</v>
      </c>
      <c r="BN90" s="191">
        <v>2273.0145576027198</v>
      </c>
      <c r="BO90" s="191">
        <v>2227.1295013956719</v>
      </c>
      <c r="BP90" s="191">
        <v>2136.5856605519407</v>
      </c>
      <c r="BQ90" s="191"/>
      <c r="BR90" s="191"/>
      <c r="BS90" s="191"/>
      <c r="BT90" s="191"/>
      <c r="BU90" s="191"/>
      <c r="BV90" s="191"/>
      <c r="BW90" s="191"/>
      <c r="BX90" s="191"/>
      <c r="BY90" s="191"/>
      <c r="BZ90" s="191"/>
      <c r="CA90" s="191"/>
      <c r="CB90" s="191"/>
      <c r="CC90" s="191"/>
      <c r="CD90" s="191"/>
      <c r="CE90" s="191"/>
      <c r="CF90" s="191"/>
      <c r="CG90" s="191"/>
      <c r="CH90" s="192"/>
    </row>
    <row r="91" spans="1:89" x14ac:dyDescent="0.25">
      <c r="A91" s="193"/>
      <c r="B91" s="51" t="s">
        <v>389</v>
      </c>
      <c r="C91" s="271" t="s">
        <v>381</v>
      </c>
      <c r="D91" s="191"/>
      <c r="E91" s="191"/>
      <c r="F91" s="191"/>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v>16</v>
      </c>
      <c r="AI91" s="191">
        <v>16</v>
      </c>
      <c r="AJ91" s="191">
        <v>16</v>
      </c>
      <c r="AK91" s="191">
        <v>17</v>
      </c>
      <c r="AL91" s="191">
        <v>17</v>
      </c>
      <c r="AM91" s="191">
        <v>17</v>
      </c>
      <c r="AN91" s="191">
        <v>17</v>
      </c>
      <c r="AO91" s="191">
        <v>18</v>
      </c>
      <c r="AP91" s="191">
        <v>18</v>
      </c>
      <c r="AQ91" s="191">
        <v>2.6080000000000001</v>
      </c>
      <c r="AR91" s="191">
        <v>0</v>
      </c>
      <c r="AS91" s="191">
        <v>0</v>
      </c>
      <c r="AT91" s="191">
        <v>0</v>
      </c>
      <c r="AU91" s="191">
        <v>0</v>
      </c>
      <c r="AV91" s="191">
        <v>0</v>
      </c>
      <c r="AW91" s="191">
        <v>0</v>
      </c>
      <c r="AX91" s="191">
        <v>0</v>
      </c>
      <c r="AY91" s="191">
        <v>0</v>
      </c>
      <c r="AZ91" s="191">
        <v>0</v>
      </c>
      <c r="BA91" s="191">
        <v>0</v>
      </c>
      <c r="BB91" s="191">
        <v>0</v>
      </c>
      <c r="BC91" s="191">
        <v>0</v>
      </c>
      <c r="BD91" s="191">
        <v>0</v>
      </c>
      <c r="BE91" s="191">
        <v>0</v>
      </c>
      <c r="BF91" s="191">
        <v>0</v>
      </c>
      <c r="BG91" s="191">
        <v>0</v>
      </c>
      <c r="BH91" s="191">
        <v>0</v>
      </c>
      <c r="BI91" s="191">
        <v>0</v>
      </c>
      <c r="BJ91" s="191">
        <v>0</v>
      </c>
      <c r="BK91" s="191">
        <v>0</v>
      </c>
      <c r="BL91" s="191">
        <v>0</v>
      </c>
      <c r="BM91" s="191">
        <v>0</v>
      </c>
      <c r="BN91" s="191">
        <v>0</v>
      </c>
      <c r="BO91" s="191">
        <v>0</v>
      </c>
      <c r="BP91" s="191">
        <v>0</v>
      </c>
      <c r="BQ91" s="191">
        <v>0</v>
      </c>
      <c r="BR91" s="191">
        <v>0</v>
      </c>
      <c r="BS91" s="191">
        <v>0</v>
      </c>
      <c r="BT91" s="191">
        <v>0</v>
      </c>
      <c r="BU91" s="191">
        <v>0</v>
      </c>
      <c r="BV91" s="191">
        <v>0</v>
      </c>
      <c r="BW91" s="191">
        <v>0</v>
      </c>
      <c r="BX91" s="191">
        <v>0</v>
      </c>
      <c r="BY91" s="191">
        <v>0</v>
      </c>
      <c r="BZ91" s="191">
        <v>0</v>
      </c>
      <c r="CA91" s="191">
        <v>0</v>
      </c>
      <c r="CB91" s="191">
        <v>0</v>
      </c>
      <c r="CC91" s="191">
        <v>0</v>
      </c>
      <c r="CD91" s="191">
        <v>0</v>
      </c>
      <c r="CE91" s="191">
        <v>0</v>
      </c>
      <c r="CF91" s="191">
        <v>0</v>
      </c>
      <c r="CG91" s="191">
        <v>0</v>
      </c>
      <c r="CH91" s="192">
        <v>0</v>
      </c>
    </row>
    <row r="92" spans="1:89" x14ac:dyDescent="0.25">
      <c r="A92" s="193"/>
      <c r="B92" s="51" t="s">
        <v>390</v>
      </c>
      <c r="C92" s="271" t="s">
        <v>377</v>
      </c>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v>0</v>
      </c>
      <c r="AI92" s="191">
        <v>0</v>
      </c>
      <c r="AJ92" s="191">
        <v>0</v>
      </c>
      <c r="AK92" s="191">
        <v>0</v>
      </c>
      <c r="AL92" s="191">
        <v>0</v>
      </c>
      <c r="AM92" s="191">
        <v>0</v>
      </c>
      <c r="AN92" s="191">
        <v>0</v>
      </c>
      <c r="AO92" s="191">
        <v>0</v>
      </c>
      <c r="AP92" s="191">
        <v>0</v>
      </c>
      <c r="AQ92" s="191">
        <v>0</v>
      </c>
      <c r="AR92" s="191">
        <v>0</v>
      </c>
      <c r="AS92" s="191">
        <v>0</v>
      </c>
      <c r="AT92" s="191">
        <v>0</v>
      </c>
      <c r="AU92" s="191">
        <v>0</v>
      </c>
      <c r="AV92" s="191">
        <v>505.50842426823931</v>
      </c>
      <c r="AW92" s="191">
        <v>710.21289378353549</v>
      </c>
      <c r="AX92" s="191">
        <v>820.7658061912789</v>
      </c>
      <c r="AY92" s="191">
        <v>1007.9813777872349</v>
      </c>
      <c r="AZ92" s="191">
        <v>1212.5307624595152</v>
      </c>
      <c r="BA92" s="191">
        <v>1373.3434446659953</v>
      </c>
      <c r="BB92" s="191">
        <v>1529.2386319993936</v>
      </c>
      <c r="BC92" s="191">
        <v>1685.0312370699578</v>
      </c>
      <c r="BD92" s="191">
        <v>1846.9692141166404</v>
      </c>
      <c r="BE92" s="191">
        <v>2044.6946975616393</v>
      </c>
      <c r="BF92" s="191">
        <v>2184.4949999999999</v>
      </c>
      <c r="BG92" s="191">
        <v>2399.912471946795</v>
      </c>
      <c r="BH92" s="191">
        <v>2608.7809999999999</v>
      </c>
      <c r="BI92" s="191">
        <v>2824.8410963032829</v>
      </c>
      <c r="BJ92" s="191">
        <v>3059.7591478660306</v>
      </c>
      <c r="BK92" s="191">
        <v>3359.1290942770729</v>
      </c>
      <c r="BL92" s="191">
        <v>3619.5934670833412</v>
      </c>
      <c r="BM92" s="191">
        <v>3989.1991157989637</v>
      </c>
      <c r="BN92" s="191">
        <v>4200.2916762362729</v>
      </c>
      <c r="BO92" s="191">
        <v>4351.2435542558051</v>
      </c>
      <c r="BP92" s="191">
        <v>4620.0866791328817</v>
      </c>
      <c r="BQ92" s="191">
        <v>4770.7953469207459</v>
      </c>
      <c r="BR92" s="191">
        <v>5009.9905589028167</v>
      </c>
      <c r="BS92" s="191">
        <v>4766.3278780454339</v>
      </c>
      <c r="BT92" s="191">
        <v>4478.3398482512839</v>
      </c>
      <c r="BU92" s="191">
        <v>3842.5519515868186</v>
      </c>
      <c r="BV92" s="191">
        <v>3525.5145970952212</v>
      </c>
      <c r="BW92" s="191">
        <v>3312.0343996813695</v>
      </c>
      <c r="BX92" s="191">
        <v>2692.6279642862646</v>
      </c>
      <c r="BY92" s="191">
        <v>2447.9552986930094</v>
      </c>
      <c r="BZ92" s="191">
        <v>2362.7366940666257</v>
      </c>
      <c r="CA92" s="191">
        <v>2432.4838724213591</v>
      </c>
      <c r="CB92" s="191">
        <v>2355.4616604000935</v>
      </c>
      <c r="CC92" s="191">
        <v>2159.1832708403304</v>
      </c>
      <c r="CD92" s="191">
        <v>2018.5391926016725</v>
      </c>
      <c r="CE92" s="191">
        <v>1842.8911143960863</v>
      </c>
      <c r="CF92" s="191">
        <v>1616.7254082288453</v>
      </c>
      <c r="CG92" s="191">
        <v>1323.9565030099777</v>
      </c>
      <c r="CH92" s="192">
        <v>1141.7693895934992</v>
      </c>
    </row>
    <row r="93" spans="1:89" ht="25.5" customHeight="1" x14ac:dyDescent="0.25">
      <c r="A93" s="193"/>
      <c r="B93" s="51" t="s">
        <v>397</v>
      </c>
      <c r="C93" s="271" t="s">
        <v>377</v>
      </c>
      <c r="D93" s="191"/>
      <c r="E93" s="191"/>
      <c r="F93" s="191"/>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v>0</v>
      </c>
      <c r="BA93" s="191">
        <v>0</v>
      </c>
      <c r="BB93" s="191">
        <v>0</v>
      </c>
      <c r="BC93" s="191">
        <v>0</v>
      </c>
      <c r="BD93" s="191">
        <v>0</v>
      </c>
      <c r="BE93" s="191">
        <v>0</v>
      </c>
      <c r="BF93" s="191">
        <v>0</v>
      </c>
      <c r="BG93" s="191">
        <v>0</v>
      </c>
      <c r="BH93" s="191">
        <v>0</v>
      </c>
      <c r="BI93" s="191">
        <v>3</v>
      </c>
      <c r="BJ93" s="191">
        <v>7</v>
      </c>
      <c r="BK93" s="191">
        <v>13.497025149999999</v>
      </c>
      <c r="BL93" s="191">
        <v>38.534542930000001</v>
      </c>
      <c r="BM93" s="191">
        <v>34.154483699999993</v>
      </c>
      <c r="BN93" s="191">
        <v>45.768576209999999</v>
      </c>
      <c r="BO93" s="191">
        <v>74.136923039999985</v>
      </c>
      <c r="BP93" s="191">
        <v>110.91288990999999</v>
      </c>
      <c r="BQ93" s="191">
        <v>159.75237205000002</v>
      </c>
      <c r="BR93" s="191">
        <v>187.89459571</v>
      </c>
      <c r="BS93" s="191">
        <v>208.81836001000002</v>
      </c>
      <c r="BT93" s="191">
        <v>194.73461820000003</v>
      </c>
      <c r="BU93" s="191">
        <v>217.75776851000001</v>
      </c>
      <c r="BV93" s="191">
        <v>211.78247487000004</v>
      </c>
      <c r="BW93" s="191">
        <v>212.26699853</v>
      </c>
      <c r="BX93" s="191">
        <v>281</v>
      </c>
      <c r="BY93" s="191">
        <v>945</v>
      </c>
      <c r="BZ93" s="191">
        <v>-1664</v>
      </c>
      <c r="CA93" s="191">
        <v>-271</v>
      </c>
      <c r="CB93" s="191">
        <v>162</v>
      </c>
      <c r="CC93" s="191">
        <v>254.4624722539219</v>
      </c>
      <c r="CD93" s="191">
        <v>259.63542689724596</v>
      </c>
      <c r="CE93" s="191">
        <v>266.05400526622287</v>
      </c>
      <c r="CF93" s="191">
        <v>270.09591737478581</v>
      </c>
      <c r="CG93" s="191">
        <v>274.66529232150276</v>
      </c>
      <c r="CH93" s="192">
        <v>277.86177170421473</v>
      </c>
    </row>
    <row r="94" spans="1:89" x14ac:dyDescent="0.25">
      <c r="A94" s="193"/>
      <c r="B94" s="51" t="s">
        <v>398</v>
      </c>
      <c r="C94" s="271" t="s">
        <v>387</v>
      </c>
      <c r="D94" s="191"/>
      <c r="E94" s="191"/>
      <c r="F94" s="191"/>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v>0</v>
      </c>
      <c r="AR94" s="191">
        <v>0</v>
      </c>
      <c r="AS94" s="191">
        <v>0</v>
      </c>
      <c r="AT94" s="191">
        <v>0</v>
      </c>
      <c r="AU94" s="191">
        <v>0</v>
      </c>
      <c r="AV94" s="191">
        <v>0</v>
      </c>
      <c r="AW94" s="191">
        <v>0</v>
      </c>
      <c r="AX94" s="191">
        <v>0</v>
      </c>
      <c r="AY94" s="191">
        <v>0</v>
      </c>
      <c r="AZ94" s="191">
        <v>0</v>
      </c>
      <c r="BA94" s="191">
        <v>0</v>
      </c>
      <c r="BB94" s="191">
        <v>0</v>
      </c>
      <c r="BC94" s="191">
        <v>0</v>
      </c>
      <c r="BD94" s="191">
        <v>0</v>
      </c>
      <c r="BE94" s="191">
        <v>0</v>
      </c>
      <c r="BF94" s="191">
        <v>0</v>
      </c>
      <c r="BG94" s="191">
        <v>0</v>
      </c>
      <c r="BH94" s="191">
        <v>0</v>
      </c>
      <c r="BI94" s="191">
        <v>0</v>
      </c>
      <c r="BJ94" s="191">
        <v>22.992533999999999</v>
      </c>
      <c r="BK94" s="191">
        <v>22.396319999999999</v>
      </c>
      <c r="BL94" s="191">
        <v>23.618407999999999</v>
      </c>
      <c r="BM94" s="191">
        <v>22.115864999999999</v>
      </c>
      <c r="BN94" s="191">
        <v>20.338511999999998</v>
      </c>
      <c r="BO94" s="191">
        <v>21.323773484530555</v>
      </c>
      <c r="BP94" s="191">
        <v>18.545211999999999</v>
      </c>
      <c r="BQ94" s="191">
        <v>17.904194</v>
      </c>
      <c r="BR94" s="191">
        <v>16.738534999999999</v>
      </c>
      <c r="BS94" s="191">
        <v>14.297962929999997</v>
      </c>
      <c r="BT94" s="191">
        <v>13.080097299999998</v>
      </c>
      <c r="BU94" s="191">
        <v>11.470037099999999</v>
      </c>
      <c r="BV94" s="191">
        <v>12.475959119999999</v>
      </c>
      <c r="BW94" s="191">
        <v>9.6425249466657501</v>
      </c>
      <c r="BX94" s="191">
        <v>14.784030843881901</v>
      </c>
      <c r="BY94" s="191">
        <v>11.508783845661497</v>
      </c>
      <c r="BZ94" s="191">
        <v>10.511676351413499</v>
      </c>
      <c r="CA94" s="191">
        <v>12.003562172386637</v>
      </c>
      <c r="CB94" s="191">
        <v>9.0199100849297533</v>
      </c>
      <c r="CC94" s="191">
        <v>10.371810741765543</v>
      </c>
      <c r="CD94" s="191">
        <v>10.669732958735526</v>
      </c>
      <c r="CE94" s="191">
        <v>11.00577665165304</v>
      </c>
      <c r="CF94" s="191">
        <v>11.379721956001513</v>
      </c>
      <c r="CG94" s="191">
        <v>11.775750790959815</v>
      </c>
      <c r="CH94" s="192">
        <v>12.191430209073314</v>
      </c>
    </row>
    <row r="95" spans="1:89" x14ac:dyDescent="0.25">
      <c r="A95" s="193"/>
      <c r="B95" s="51" t="s">
        <v>497</v>
      </c>
      <c r="C95" s="271" t="s">
        <v>387</v>
      </c>
      <c r="D95" s="191"/>
      <c r="E95" s="191"/>
      <c r="F95" s="191"/>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v>320.9395900106818</v>
      </c>
      <c r="AI95" s="191">
        <v>352.75813604081998</v>
      </c>
      <c r="AJ95" s="191">
        <v>455.35323341022615</v>
      </c>
      <c r="AK95" s="191">
        <v>736.40552867942881</v>
      </c>
      <c r="AL95" s="191">
        <v>946.35929177961918</v>
      </c>
      <c r="AM95" s="191">
        <v>1119.0866247744702</v>
      </c>
      <c r="AN95" s="191">
        <v>1260.4022225303984</v>
      </c>
      <c r="AO95" s="191">
        <v>1413.4558865030046</v>
      </c>
      <c r="AP95" s="191">
        <v>1518.3915054319073</v>
      </c>
      <c r="AQ95" s="191">
        <v>1572.8116400781266</v>
      </c>
      <c r="AR95" s="191">
        <v>1819.8820000000001</v>
      </c>
      <c r="AS95" s="191">
        <v>2044.9829999999999</v>
      </c>
      <c r="AT95" s="191">
        <v>2323.52</v>
      </c>
      <c r="AU95" s="191">
        <v>2573.1280000000002</v>
      </c>
      <c r="AV95" s="191">
        <v>2807.8249999999998</v>
      </c>
      <c r="AW95" s="191">
        <v>3189.0050000000001</v>
      </c>
      <c r="AX95" s="191">
        <v>3402.2148963971672</v>
      </c>
      <c r="AY95" s="191">
        <v>3614.8473488867526</v>
      </c>
      <c r="AZ95" s="191">
        <v>3751.9206727282358</v>
      </c>
      <c r="BA95" s="191">
        <v>3788.0146137757624</v>
      </c>
      <c r="BB95" s="191">
        <v>3851.7417929521921</v>
      </c>
      <c r="BC95" s="191">
        <v>3997.2728888889624</v>
      </c>
      <c r="BD95" s="191">
        <v>4207.3417317175063</v>
      </c>
      <c r="BE95" s="191">
        <v>4458.6120397296809</v>
      </c>
      <c r="BF95" s="191">
        <v>4782.8062827579006</v>
      </c>
      <c r="BG95" s="191">
        <v>4439.9426964228405</v>
      </c>
      <c r="BH95" s="191">
        <v>4548.4601171225586</v>
      </c>
      <c r="BI95" s="191">
        <v>4563.9384927414358</v>
      </c>
      <c r="BJ95" s="191">
        <v>4861.4789099542368</v>
      </c>
      <c r="BK95" s="191">
        <v>4923.6027084858815</v>
      </c>
      <c r="BL95" s="191">
        <v>5503.9442212258709</v>
      </c>
      <c r="BM95" s="191">
        <v>5762.4397376097304</v>
      </c>
      <c r="BN95" s="191">
        <v>5948.9797621593234</v>
      </c>
      <c r="BO95" s="191">
        <v>6241.622946717006</v>
      </c>
      <c r="BP95" s="191">
        <v>6427.139962759471</v>
      </c>
      <c r="BQ95" s="191">
        <v>6544.0581409153201</v>
      </c>
      <c r="BR95" s="191">
        <v>6578.0549409279665</v>
      </c>
      <c r="BS95" s="191">
        <v>6527.4880116677159</v>
      </c>
      <c r="BT95" s="191">
        <v>6329.2889150000001</v>
      </c>
      <c r="BU95" s="191">
        <v>6088.1434402404884</v>
      </c>
      <c r="BV95" s="191">
        <v>5834.4756976856261</v>
      </c>
      <c r="BW95" s="191">
        <v>5764.5872541995759</v>
      </c>
      <c r="BX95" s="191">
        <v>5769.2912694223442</v>
      </c>
      <c r="BY95" s="191">
        <v>5690.3957853275979</v>
      </c>
      <c r="BZ95" s="191">
        <v>5890.0821823973192</v>
      </c>
      <c r="CA95" s="191">
        <v>6248.0965153669295</v>
      </c>
      <c r="CB95" s="191">
        <v>6851.0434136037384</v>
      </c>
      <c r="CC95" s="191">
        <v>7114.7435434223135</v>
      </c>
      <c r="CD95" s="191">
        <v>7268.9451173429443</v>
      </c>
      <c r="CE95" s="191">
        <v>7340.3695356307089</v>
      </c>
      <c r="CF95" s="191">
        <v>7464.4241001435175</v>
      </c>
      <c r="CG95" s="191">
        <v>7747.8801547372295</v>
      </c>
      <c r="CH95" s="192">
        <v>7941.3097360879674</v>
      </c>
    </row>
    <row r="96" spans="1:89" x14ac:dyDescent="0.25">
      <c r="A96" s="193"/>
      <c r="B96" s="51" t="s">
        <v>498</v>
      </c>
      <c r="C96" s="271"/>
      <c r="D96" s="191"/>
      <c r="E96" s="191"/>
      <c r="F96" s="191"/>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f t="shared" ref="AH96:CH96" si="16">AH97+AH98</f>
        <v>71.120099769629675</v>
      </c>
      <c r="AI96" s="191">
        <f t="shared" si="16"/>
        <v>83.345426824182638</v>
      </c>
      <c r="AJ96" s="191">
        <f t="shared" si="16"/>
        <v>94.370105250716534</v>
      </c>
      <c r="AK96" s="191">
        <f t="shared" si="16"/>
        <v>110.66288980977642</v>
      </c>
      <c r="AL96" s="191">
        <f t="shared" si="16"/>
        <v>128.61414610719504</v>
      </c>
      <c r="AM96" s="191">
        <f t="shared" si="16"/>
        <v>153.48687985122868</v>
      </c>
      <c r="AN96" s="191">
        <f t="shared" si="16"/>
        <v>191.30709195442361</v>
      </c>
      <c r="AO96" s="191">
        <f t="shared" si="16"/>
        <v>239.64154717188583</v>
      </c>
      <c r="AP96" s="191">
        <f t="shared" si="16"/>
        <v>311.95285567404869</v>
      </c>
      <c r="AQ96" s="191">
        <f t="shared" si="16"/>
        <v>390.60219982712812</v>
      </c>
      <c r="AR96" s="191">
        <f t="shared" si="16"/>
        <v>480.31102733848672</v>
      </c>
      <c r="AS96" s="191">
        <f t="shared" si="16"/>
        <v>594.5923392677048</v>
      </c>
      <c r="AT96" s="191">
        <f t="shared" si="16"/>
        <v>738.00186813463529</v>
      </c>
      <c r="AU96" s="191">
        <f t="shared" si="16"/>
        <v>936.37148480674375</v>
      </c>
      <c r="AV96" s="191">
        <f t="shared" si="16"/>
        <v>1056.2527841651299</v>
      </c>
      <c r="AW96" s="191">
        <f t="shared" si="16"/>
        <v>1173.2518869262608</v>
      </c>
      <c r="AX96" s="191">
        <f t="shared" si="16"/>
        <v>1248.152478671044</v>
      </c>
      <c r="AY96" s="191">
        <f t="shared" si="16"/>
        <v>1072.0921882684913</v>
      </c>
      <c r="AZ96" s="191">
        <f t="shared" si="16"/>
        <v>868.89486843650786</v>
      </c>
      <c r="BA96" s="191">
        <f t="shared" si="16"/>
        <v>667.92788305449221</v>
      </c>
      <c r="BB96" s="191">
        <f t="shared" si="16"/>
        <v>430.74825690999194</v>
      </c>
      <c r="BC96" s="191">
        <f t="shared" si="16"/>
        <v>160.73253085948892</v>
      </c>
      <c r="BD96" s="191">
        <f t="shared" si="16"/>
        <v>3.0840000000000001</v>
      </c>
      <c r="BE96" s="191">
        <f t="shared" si="16"/>
        <v>0</v>
      </c>
      <c r="BF96" s="191">
        <f t="shared" si="16"/>
        <v>0</v>
      </c>
      <c r="BG96" s="191">
        <f t="shared" si="16"/>
        <v>0</v>
      </c>
      <c r="BH96" s="191">
        <f t="shared" si="16"/>
        <v>0</v>
      </c>
      <c r="BI96" s="191">
        <f t="shared" si="16"/>
        <v>0</v>
      </c>
      <c r="BJ96" s="191">
        <f t="shared" si="16"/>
        <v>0</v>
      </c>
      <c r="BK96" s="191">
        <f t="shared" si="16"/>
        <v>0</v>
      </c>
      <c r="BL96" s="191">
        <f t="shared" si="16"/>
        <v>0</v>
      </c>
      <c r="BM96" s="191">
        <f t="shared" si="16"/>
        <v>0</v>
      </c>
      <c r="BN96" s="191">
        <f t="shared" si="16"/>
        <v>0</v>
      </c>
      <c r="BO96" s="191">
        <f t="shared" si="16"/>
        <v>0</v>
      </c>
      <c r="BP96" s="191">
        <f t="shared" si="16"/>
        <v>0</v>
      </c>
      <c r="BQ96" s="191">
        <f t="shared" si="16"/>
        <v>0</v>
      </c>
      <c r="BR96" s="191">
        <f t="shared" si="16"/>
        <v>0</v>
      </c>
      <c r="BS96" s="191">
        <f t="shared" si="16"/>
        <v>0</v>
      </c>
      <c r="BT96" s="191">
        <f t="shared" si="16"/>
        <v>0</v>
      </c>
      <c r="BU96" s="191">
        <f t="shared" si="16"/>
        <v>0</v>
      </c>
      <c r="BV96" s="191">
        <f t="shared" si="16"/>
        <v>0</v>
      </c>
      <c r="BW96" s="191">
        <f t="shared" si="16"/>
        <v>0</v>
      </c>
      <c r="BX96" s="191">
        <f t="shared" si="16"/>
        <v>0</v>
      </c>
      <c r="BY96" s="191">
        <f t="shared" si="16"/>
        <v>0</v>
      </c>
      <c r="BZ96" s="191">
        <f t="shared" si="16"/>
        <v>0</v>
      </c>
      <c r="CA96" s="191">
        <f t="shared" si="16"/>
        <v>0</v>
      </c>
      <c r="CB96" s="191">
        <f t="shared" si="16"/>
        <v>0</v>
      </c>
      <c r="CC96" s="191">
        <f t="shared" si="16"/>
        <v>0</v>
      </c>
      <c r="CD96" s="191">
        <f t="shared" si="16"/>
        <v>0</v>
      </c>
      <c r="CE96" s="191">
        <f t="shared" si="16"/>
        <v>0</v>
      </c>
      <c r="CF96" s="191">
        <f t="shared" si="16"/>
        <v>0</v>
      </c>
      <c r="CG96" s="191">
        <f t="shared" si="16"/>
        <v>0</v>
      </c>
      <c r="CH96" s="192">
        <f t="shared" si="16"/>
        <v>0</v>
      </c>
      <c r="CJ96" s="277"/>
      <c r="CK96" s="277"/>
    </row>
    <row r="97" spans="1:89" x14ac:dyDescent="0.25">
      <c r="A97" s="193"/>
      <c r="B97" s="72" t="s">
        <v>492</v>
      </c>
      <c r="C97" s="271" t="s">
        <v>387</v>
      </c>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v>71.120099769629675</v>
      </c>
      <c r="AI97" s="191">
        <v>83.242863686781405</v>
      </c>
      <c r="AJ97" s="191">
        <v>94.031094765553775</v>
      </c>
      <c r="AK97" s="191">
        <v>109.78057859312652</v>
      </c>
      <c r="AL97" s="191">
        <v>126.77669589378296</v>
      </c>
      <c r="AM97" s="191">
        <v>151.11139023287083</v>
      </c>
      <c r="AN97" s="191">
        <v>187.43216636458706</v>
      </c>
      <c r="AO97" s="191">
        <v>233.95503639362974</v>
      </c>
      <c r="AP97" s="191">
        <v>301.99596749420692</v>
      </c>
      <c r="AQ97" s="191">
        <v>375.37745151689109</v>
      </c>
      <c r="AR97" s="191">
        <v>458.75205236600652</v>
      </c>
      <c r="AS97" s="191">
        <v>563.46764543914014</v>
      </c>
      <c r="AT97" s="191">
        <v>693.67776212835031</v>
      </c>
      <c r="AU97" s="191">
        <v>872.69164712956422</v>
      </c>
      <c r="AV97" s="191">
        <v>977.77696232569713</v>
      </c>
      <c r="AW97" s="191">
        <v>1075.4495006467575</v>
      </c>
      <c r="AX97" s="191">
        <v>1132.0969886808366</v>
      </c>
      <c r="AY97" s="191">
        <v>956.44585808371539</v>
      </c>
      <c r="AZ97" s="191">
        <v>767.62193724510246</v>
      </c>
      <c r="BA97" s="191">
        <v>589.26139928678288</v>
      </c>
      <c r="BB97" s="191">
        <v>376.793301450684</v>
      </c>
      <c r="BC97" s="191">
        <v>140.4782449682954</v>
      </c>
      <c r="BD97" s="191">
        <v>3.0840000000000001</v>
      </c>
      <c r="BE97" s="191">
        <v>0</v>
      </c>
      <c r="BF97" s="191">
        <v>0</v>
      </c>
      <c r="BG97" s="191">
        <v>0</v>
      </c>
      <c r="BH97" s="191">
        <v>0</v>
      </c>
      <c r="BI97" s="191">
        <v>0</v>
      </c>
      <c r="BJ97" s="191">
        <v>0</v>
      </c>
      <c r="BK97" s="191">
        <v>0</v>
      </c>
      <c r="BL97" s="191">
        <v>0</v>
      </c>
      <c r="BM97" s="191">
        <v>0</v>
      </c>
      <c r="BN97" s="191">
        <v>0</v>
      </c>
      <c r="BO97" s="191">
        <v>0</v>
      </c>
      <c r="BP97" s="191">
        <v>0</v>
      </c>
      <c r="BQ97" s="191">
        <v>0</v>
      </c>
      <c r="BR97" s="191">
        <v>0</v>
      </c>
      <c r="BS97" s="191">
        <v>0</v>
      </c>
      <c r="BT97" s="191">
        <v>0</v>
      </c>
      <c r="BU97" s="191">
        <v>0</v>
      </c>
      <c r="BV97" s="191">
        <v>0</v>
      </c>
      <c r="BW97" s="191">
        <v>0</v>
      </c>
      <c r="BX97" s="191">
        <v>0</v>
      </c>
      <c r="BY97" s="191">
        <v>0</v>
      </c>
      <c r="BZ97" s="191">
        <v>0</v>
      </c>
      <c r="CA97" s="191">
        <v>0</v>
      </c>
      <c r="CB97" s="191">
        <v>0</v>
      </c>
      <c r="CC97" s="191">
        <v>0</v>
      </c>
      <c r="CD97" s="191">
        <v>0</v>
      </c>
      <c r="CE97" s="191">
        <v>0</v>
      </c>
      <c r="CF97" s="191">
        <v>0</v>
      </c>
      <c r="CG97" s="191">
        <v>0</v>
      </c>
      <c r="CH97" s="192">
        <v>0</v>
      </c>
      <c r="CJ97" s="277"/>
      <c r="CK97" s="277"/>
    </row>
    <row r="98" spans="1:89" s="123" customFormat="1" ht="15.6" x14ac:dyDescent="0.3">
      <c r="A98" s="201"/>
      <c r="B98" s="72" t="s">
        <v>493</v>
      </c>
      <c r="C98" s="271" t="s">
        <v>387</v>
      </c>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191">
        <v>0</v>
      </c>
      <c r="AI98" s="191">
        <v>0.10256313740122944</v>
      </c>
      <c r="AJ98" s="191">
        <v>0.339010485162763</v>
      </c>
      <c r="AK98" s="191">
        <v>0.88231121664990164</v>
      </c>
      <c r="AL98" s="191">
        <v>1.8374502134120854</v>
      </c>
      <c r="AM98" s="191">
        <v>2.3754896183578387</v>
      </c>
      <c r="AN98" s="191">
        <v>3.874925589836558</v>
      </c>
      <c r="AO98" s="191">
        <v>5.6865107782560864</v>
      </c>
      <c r="AP98" s="191">
        <v>9.9568881798417888</v>
      </c>
      <c r="AQ98" s="191">
        <v>15.224748310237054</v>
      </c>
      <c r="AR98" s="191">
        <v>21.558974972480229</v>
      </c>
      <c r="AS98" s="191">
        <v>31.124693828564666</v>
      </c>
      <c r="AT98" s="191">
        <v>44.324106006285028</v>
      </c>
      <c r="AU98" s="191">
        <v>63.679837677179577</v>
      </c>
      <c r="AV98" s="191">
        <v>78.475821839432896</v>
      </c>
      <c r="AW98" s="191">
        <v>97.802386279503267</v>
      </c>
      <c r="AX98" s="191">
        <v>116.05548999020743</v>
      </c>
      <c r="AY98" s="191">
        <v>115.64633018477583</v>
      </c>
      <c r="AZ98" s="191">
        <v>101.27293119140541</v>
      </c>
      <c r="BA98" s="191">
        <v>78.666483767709352</v>
      </c>
      <c r="BB98" s="191">
        <v>53.954955459307946</v>
      </c>
      <c r="BC98" s="191">
        <v>20.254285891193518</v>
      </c>
      <c r="BD98" s="191">
        <v>0</v>
      </c>
      <c r="BE98" s="191">
        <v>0</v>
      </c>
      <c r="BF98" s="191">
        <v>0</v>
      </c>
      <c r="BG98" s="191">
        <v>0</v>
      </c>
      <c r="BH98" s="191">
        <v>0</v>
      </c>
      <c r="BI98" s="191">
        <v>0</v>
      </c>
      <c r="BJ98" s="191">
        <v>0</v>
      </c>
      <c r="BK98" s="191">
        <v>0</v>
      </c>
      <c r="BL98" s="191">
        <v>0</v>
      </c>
      <c r="BM98" s="191">
        <v>0</v>
      </c>
      <c r="BN98" s="191">
        <v>0</v>
      </c>
      <c r="BO98" s="191">
        <v>0</v>
      </c>
      <c r="BP98" s="191">
        <v>0</v>
      </c>
      <c r="BQ98" s="191">
        <v>0</v>
      </c>
      <c r="BR98" s="191">
        <v>0</v>
      </c>
      <c r="BS98" s="191">
        <v>0</v>
      </c>
      <c r="BT98" s="191">
        <v>0</v>
      </c>
      <c r="BU98" s="191">
        <v>0</v>
      </c>
      <c r="BV98" s="191">
        <v>0</v>
      </c>
      <c r="BW98" s="191">
        <v>0</v>
      </c>
      <c r="BX98" s="191">
        <v>0</v>
      </c>
      <c r="BY98" s="191">
        <v>0</v>
      </c>
      <c r="BZ98" s="191">
        <v>0</v>
      </c>
      <c r="CA98" s="191">
        <v>0</v>
      </c>
      <c r="CB98" s="191">
        <v>0</v>
      </c>
      <c r="CC98" s="191">
        <v>0</v>
      </c>
      <c r="CD98" s="191">
        <v>0</v>
      </c>
      <c r="CE98" s="191">
        <v>0</v>
      </c>
      <c r="CF98" s="191">
        <v>0</v>
      </c>
      <c r="CG98" s="191">
        <v>0</v>
      </c>
      <c r="CH98" s="192">
        <v>0</v>
      </c>
    </row>
    <row r="99" spans="1:89" ht="25.5" customHeight="1" x14ac:dyDescent="0.25">
      <c r="A99" s="193"/>
      <c r="B99" s="51" t="s">
        <v>485</v>
      </c>
      <c r="C99" s="271"/>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v>558.19701834134617</v>
      </c>
      <c r="AI99" s="191">
        <v>620.88224500000001</v>
      </c>
      <c r="AJ99" s="191">
        <v>724.58276230769229</v>
      </c>
      <c r="AK99" s="191">
        <v>921.07746999999995</v>
      </c>
      <c r="AL99" s="191">
        <v>935.84200699999997</v>
      </c>
      <c r="AM99" s="191">
        <v>980.17922024999996</v>
      </c>
      <c r="AN99" s="191">
        <v>1183.0227809999999</v>
      </c>
      <c r="AO99" s="191">
        <v>1364.9896094285714</v>
      </c>
      <c r="AP99" s="191">
        <v>1451.7818833333333</v>
      </c>
      <c r="AQ99" s="191">
        <v>1562.8152170000001</v>
      </c>
      <c r="AR99" s="191">
        <v>1833.6015796666668</v>
      </c>
      <c r="AS99" s="191">
        <v>2026.8344213333332</v>
      </c>
      <c r="AT99" s="191">
        <v>2277.7609313333332</v>
      </c>
      <c r="AU99" s="191">
        <v>2724.8265649999998</v>
      </c>
      <c r="AV99" s="191">
        <v>3689.2059093333332</v>
      </c>
      <c r="AW99" s="191">
        <v>3895.6549436666664</v>
      </c>
      <c r="AX99" s="191">
        <v>3925.5360000000001</v>
      </c>
      <c r="AY99" s="191">
        <v>3841.1390000000001</v>
      </c>
      <c r="AZ99" s="191">
        <v>3764.2959999999998</v>
      </c>
      <c r="BA99" s="191">
        <v>3721.3679999999999</v>
      </c>
      <c r="BB99" s="191">
        <v>3565.866</v>
      </c>
      <c r="BC99" s="191">
        <v>3725.9639999999999</v>
      </c>
      <c r="BD99" s="191">
        <v>4031.8580000000002</v>
      </c>
      <c r="BE99" s="191">
        <v>4416.0640000000003</v>
      </c>
      <c r="BF99" s="191">
        <v>4405.0969999999998</v>
      </c>
      <c r="BG99" s="191">
        <v>2470.8219999999997</v>
      </c>
      <c r="BH99" s="278">
        <v>0</v>
      </c>
      <c r="BI99" s="191">
        <v>0</v>
      </c>
      <c r="BJ99" s="191">
        <v>0</v>
      </c>
      <c r="BK99" s="191">
        <v>0</v>
      </c>
      <c r="BL99" s="191">
        <v>0</v>
      </c>
      <c r="BM99" s="191">
        <v>0</v>
      </c>
      <c r="BN99" s="191">
        <v>0</v>
      </c>
      <c r="BO99" s="191">
        <v>0</v>
      </c>
      <c r="BP99" s="191">
        <v>0</v>
      </c>
      <c r="BQ99" s="191">
        <v>0</v>
      </c>
      <c r="BR99" s="191">
        <v>0</v>
      </c>
      <c r="BS99" s="191">
        <v>0</v>
      </c>
      <c r="BT99" s="191">
        <v>0</v>
      </c>
      <c r="BU99" s="191">
        <v>0</v>
      </c>
      <c r="BV99" s="191">
        <v>0</v>
      </c>
      <c r="BW99" s="191">
        <v>0</v>
      </c>
      <c r="BX99" s="191">
        <v>0</v>
      </c>
      <c r="BY99" s="191">
        <v>0</v>
      </c>
      <c r="BZ99" s="191">
        <v>0</v>
      </c>
      <c r="CA99" s="191">
        <v>0</v>
      </c>
      <c r="CB99" s="191">
        <v>0</v>
      </c>
      <c r="CC99" s="191">
        <v>0</v>
      </c>
      <c r="CD99" s="191">
        <v>0</v>
      </c>
      <c r="CE99" s="191">
        <v>0</v>
      </c>
      <c r="CF99" s="191">
        <v>0</v>
      </c>
      <c r="CG99" s="191">
        <v>0</v>
      </c>
      <c r="CH99" s="192">
        <v>0</v>
      </c>
    </row>
    <row r="100" spans="1:89" x14ac:dyDescent="0.25">
      <c r="A100" s="193"/>
      <c r="B100" s="72" t="s">
        <v>499</v>
      </c>
      <c r="C100" s="271" t="s">
        <v>387</v>
      </c>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v>0</v>
      </c>
      <c r="AI100" s="191">
        <v>7.9208541951414011</v>
      </c>
      <c r="AJ100" s="191">
        <v>14.257537551254522</v>
      </c>
      <c r="AK100" s="191">
        <v>18.217964648825223</v>
      </c>
      <c r="AL100" s="191">
        <v>30.891331361051463</v>
      </c>
      <c r="AM100" s="191">
        <v>82.376883629470569</v>
      </c>
      <c r="AN100" s="191">
        <v>158.41708390282801</v>
      </c>
      <c r="AO100" s="191">
        <v>275.64572599092071</v>
      </c>
      <c r="AP100" s="191">
        <v>396.04270975706999</v>
      </c>
      <c r="AQ100" s="191">
        <v>531.48931649398799</v>
      </c>
      <c r="AR100" s="191">
        <v>695.45099833341499</v>
      </c>
      <c r="AS100" s="191">
        <v>875.25438856312473</v>
      </c>
      <c r="AT100" s="191">
        <v>1012.7680845889809</v>
      </c>
      <c r="AU100" s="191">
        <v>1284.9325956024427</v>
      </c>
      <c r="AV100" s="191">
        <v>1549.3917064717893</v>
      </c>
      <c r="AW100" s="191">
        <v>1694.465297394725</v>
      </c>
      <c r="AX100" s="191">
        <v>1703.4202564991706</v>
      </c>
      <c r="AY100" s="191">
        <v>1500.1314740626374</v>
      </c>
      <c r="AZ100" s="191">
        <v>1421.519831098472</v>
      </c>
      <c r="BA100" s="191">
        <v>1299.9456455967315</v>
      </c>
      <c r="BB100" s="191">
        <v>1181.8139462800841</v>
      </c>
      <c r="BC100" s="191">
        <v>1112.7124440704331</v>
      </c>
      <c r="BD100" s="191">
        <v>1077.816952234662</v>
      </c>
      <c r="BE100" s="191">
        <v>1056.9938777475572</v>
      </c>
      <c r="BF100" s="191">
        <v>607.92077511202979</v>
      </c>
      <c r="BG100" s="191">
        <v>239.26332801532695</v>
      </c>
      <c r="BH100" s="278">
        <v>0</v>
      </c>
      <c r="BI100" s="191">
        <v>0</v>
      </c>
      <c r="BJ100" s="191">
        <v>0</v>
      </c>
      <c r="BK100" s="191">
        <v>0</v>
      </c>
      <c r="BL100" s="191">
        <v>0</v>
      </c>
      <c r="BM100" s="191">
        <v>0</v>
      </c>
      <c r="BN100" s="191">
        <v>0</v>
      </c>
      <c r="BO100" s="191">
        <v>0</v>
      </c>
      <c r="BP100" s="191">
        <v>0</v>
      </c>
      <c r="BQ100" s="191">
        <v>0</v>
      </c>
      <c r="BR100" s="191">
        <v>0</v>
      </c>
      <c r="BS100" s="191">
        <v>0</v>
      </c>
      <c r="BT100" s="191">
        <v>0</v>
      </c>
      <c r="BU100" s="191">
        <v>0</v>
      </c>
      <c r="BV100" s="191">
        <v>0</v>
      </c>
      <c r="BW100" s="191">
        <v>0</v>
      </c>
      <c r="BX100" s="191">
        <v>0</v>
      </c>
      <c r="BY100" s="191">
        <v>0</v>
      </c>
      <c r="BZ100" s="191">
        <v>0</v>
      </c>
      <c r="CA100" s="191">
        <v>0</v>
      </c>
      <c r="CB100" s="191">
        <v>0</v>
      </c>
      <c r="CC100" s="191">
        <v>0</v>
      </c>
      <c r="CD100" s="191">
        <v>0</v>
      </c>
      <c r="CE100" s="191">
        <v>0</v>
      </c>
      <c r="CF100" s="191">
        <v>0</v>
      </c>
      <c r="CG100" s="191">
        <v>0</v>
      </c>
      <c r="CH100" s="192">
        <v>0</v>
      </c>
    </row>
    <row r="101" spans="1:89" x14ac:dyDescent="0.25">
      <c r="A101" s="193"/>
      <c r="B101" s="72" t="s">
        <v>500</v>
      </c>
      <c r="C101" s="271" t="s">
        <v>387</v>
      </c>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f>AH99-AH100</f>
        <v>558.19701834134617</v>
      </c>
      <c r="AI101" s="191">
        <f t="shared" ref="AI101:CH101" si="17">AI99-AI100</f>
        <v>612.96139080485864</v>
      </c>
      <c r="AJ101" s="191">
        <f t="shared" si="17"/>
        <v>710.32522475643782</v>
      </c>
      <c r="AK101" s="191">
        <f t="shared" si="17"/>
        <v>902.85950535117468</v>
      </c>
      <c r="AL101" s="191">
        <f t="shared" si="17"/>
        <v>904.9506756389485</v>
      </c>
      <c r="AM101" s="191">
        <f t="shared" si="17"/>
        <v>897.80233662052933</v>
      </c>
      <c r="AN101" s="191">
        <f t="shared" si="17"/>
        <v>1024.605697097172</v>
      </c>
      <c r="AO101" s="191">
        <f t="shared" si="17"/>
        <v>1089.3438834376507</v>
      </c>
      <c r="AP101" s="191">
        <f t="shared" si="17"/>
        <v>1055.7391735762633</v>
      </c>
      <c r="AQ101" s="191">
        <f t="shared" si="17"/>
        <v>1031.3259005060122</v>
      </c>
      <c r="AR101" s="191">
        <f t="shared" si="17"/>
        <v>1138.1505813332519</v>
      </c>
      <c r="AS101" s="191">
        <f t="shared" si="17"/>
        <v>1151.5800327702086</v>
      </c>
      <c r="AT101" s="191">
        <f t="shared" si="17"/>
        <v>1264.9928467443524</v>
      </c>
      <c r="AU101" s="191">
        <f t="shared" si="17"/>
        <v>1439.8939693975572</v>
      </c>
      <c r="AV101" s="191">
        <f t="shared" si="17"/>
        <v>2139.8142028615439</v>
      </c>
      <c r="AW101" s="191">
        <f t="shared" si="17"/>
        <v>2201.1896462719415</v>
      </c>
      <c r="AX101" s="191">
        <f t="shared" si="17"/>
        <v>2222.1157435008295</v>
      </c>
      <c r="AY101" s="191">
        <f t="shared" si="17"/>
        <v>2341.0075259373625</v>
      </c>
      <c r="AZ101" s="191">
        <f t="shared" si="17"/>
        <v>2342.7761689015279</v>
      </c>
      <c r="BA101" s="191">
        <f t="shared" si="17"/>
        <v>2421.4223544032684</v>
      </c>
      <c r="BB101" s="191">
        <f t="shared" si="17"/>
        <v>2384.0520537199159</v>
      </c>
      <c r="BC101" s="191">
        <f t="shared" si="17"/>
        <v>2613.2515559295671</v>
      </c>
      <c r="BD101" s="191">
        <f t="shared" si="17"/>
        <v>2954.0410477653381</v>
      </c>
      <c r="BE101" s="191">
        <f t="shared" si="17"/>
        <v>3359.0701222524431</v>
      </c>
      <c r="BF101" s="191">
        <f t="shared" si="17"/>
        <v>3797.17622488797</v>
      </c>
      <c r="BG101" s="191">
        <f t="shared" si="17"/>
        <v>2231.5586719846729</v>
      </c>
      <c r="BH101" s="278">
        <f t="shared" si="17"/>
        <v>0</v>
      </c>
      <c r="BI101" s="191">
        <f t="shared" si="17"/>
        <v>0</v>
      </c>
      <c r="BJ101" s="191">
        <f t="shared" si="17"/>
        <v>0</v>
      </c>
      <c r="BK101" s="191">
        <f t="shared" si="17"/>
        <v>0</v>
      </c>
      <c r="BL101" s="191">
        <f t="shared" si="17"/>
        <v>0</v>
      </c>
      <c r="BM101" s="191">
        <f t="shared" si="17"/>
        <v>0</v>
      </c>
      <c r="BN101" s="191">
        <f t="shared" si="17"/>
        <v>0</v>
      </c>
      <c r="BO101" s="191">
        <f t="shared" si="17"/>
        <v>0</v>
      </c>
      <c r="BP101" s="191">
        <f t="shared" si="17"/>
        <v>0</v>
      </c>
      <c r="BQ101" s="191">
        <f t="shared" si="17"/>
        <v>0</v>
      </c>
      <c r="BR101" s="191">
        <f t="shared" si="17"/>
        <v>0</v>
      </c>
      <c r="BS101" s="191">
        <f t="shared" si="17"/>
        <v>0</v>
      </c>
      <c r="BT101" s="191">
        <f t="shared" si="17"/>
        <v>0</v>
      </c>
      <c r="BU101" s="191">
        <f t="shared" si="17"/>
        <v>0</v>
      </c>
      <c r="BV101" s="191">
        <f t="shared" si="17"/>
        <v>0</v>
      </c>
      <c r="BW101" s="191">
        <f t="shared" si="17"/>
        <v>0</v>
      </c>
      <c r="BX101" s="191">
        <f t="shared" si="17"/>
        <v>0</v>
      </c>
      <c r="BY101" s="191">
        <f t="shared" si="17"/>
        <v>0</v>
      </c>
      <c r="BZ101" s="191">
        <f t="shared" si="17"/>
        <v>0</v>
      </c>
      <c r="CA101" s="191">
        <f t="shared" si="17"/>
        <v>0</v>
      </c>
      <c r="CB101" s="191">
        <f t="shared" si="17"/>
        <v>0</v>
      </c>
      <c r="CC101" s="191">
        <f t="shared" si="17"/>
        <v>0</v>
      </c>
      <c r="CD101" s="191">
        <f t="shared" si="17"/>
        <v>0</v>
      </c>
      <c r="CE101" s="191">
        <f t="shared" si="17"/>
        <v>0</v>
      </c>
      <c r="CF101" s="191">
        <f t="shared" si="17"/>
        <v>0</v>
      </c>
      <c r="CG101" s="191">
        <f t="shared" si="17"/>
        <v>0</v>
      </c>
      <c r="CH101" s="192">
        <f t="shared" si="17"/>
        <v>0</v>
      </c>
    </row>
    <row r="102" spans="1:89" x14ac:dyDescent="0.25">
      <c r="A102" s="193"/>
      <c r="B102" s="51" t="s">
        <v>28</v>
      </c>
      <c r="C102" s="271" t="s">
        <v>377</v>
      </c>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v>91.262499560531367</v>
      </c>
      <c r="AI102" s="191">
        <v>103.80069695625174</v>
      </c>
      <c r="AJ102" s="191">
        <v>121.76127077426457</v>
      </c>
      <c r="AK102" s="191">
        <v>137.77699458183082</v>
      </c>
      <c r="AL102" s="191">
        <v>161.17497585640393</v>
      </c>
      <c r="AM102" s="191">
        <v>164.70251240474516</v>
      </c>
      <c r="AN102" s="191">
        <v>160.96340859211983</v>
      </c>
      <c r="AO102" s="191">
        <v>166.80453557865985</v>
      </c>
      <c r="AP102" s="191">
        <v>206.18510032540726</v>
      </c>
      <c r="AQ102" s="191">
        <v>207.26249382688911</v>
      </c>
      <c r="AR102" s="191">
        <v>211.38706882608795</v>
      </c>
      <c r="AS102" s="191">
        <v>215.27977754727789</v>
      </c>
      <c r="AT102" s="191">
        <v>235.70115647812503</v>
      </c>
      <c r="AU102" s="191">
        <v>257.99286127491263</v>
      </c>
      <c r="AV102" s="191">
        <v>267.98866426036761</v>
      </c>
      <c r="AW102" s="191">
        <v>284.03278414127828</v>
      </c>
      <c r="AX102" s="191">
        <v>285.36345330917931</v>
      </c>
      <c r="AY102" s="191">
        <v>294.47974701659587</v>
      </c>
      <c r="AZ102" s="191">
        <v>283.94561406260419</v>
      </c>
      <c r="BA102" s="191">
        <v>285.69479052502197</v>
      </c>
      <c r="BB102" s="191">
        <v>288.39579507576605</v>
      </c>
      <c r="BC102" s="191">
        <v>287.72895339201409</v>
      </c>
      <c r="BD102" s="191">
        <v>302.517</v>
      </c>
      <c r="BE102" s="191">
        <v>312.64282803876375</v>
      </c>
      <c r="BF102" s="191">
        <v>322.64659863649956</v>
      </c>
      <c r="BG102" s="191">
        <v>309.3976731616396</v>
      </c>
      <c r="BH102" s="191">
        <v>330.18399999999997</v>
      </c>
      <c r="BI102" s="191">
        <v>330.53825465994976</v>
      </c>
      <c r="BJ102" s="191">
        <v>340.63572311626842</v>
      </c>
      <c r="BK102" s="191">
        <v>371.72985676896826</v>
      </c>
      <c r="BL102" s="191">
        <v>464.39973457231906</v>
      </c>
      <c r="BM102" s="191">
        <v>487.08424146343594</v>
      </c>
      <c r="BN102" s="191">
        <v>484.86130253975915</v>
      </c>
      <c r="BO102" s="191">
        <v>494.77155401036845</v>
      </c>
      <c r="BP102" s="191">
        <v>516.05253575374229</v>
      </c>
      <c r="BQ102" s="191">
        <v>525.97628279179287</v>
      </c>
      <c r="BR102" s="191">
        <v>539.9856842410652</v>
      </c>
      <c r="BS102" s="191">
        <v>544.97933445687295</v>
      </c>
      <c r="BT102" s="191">
        <v>505.74559385328251</v>
      </c>
      <c r="BU102" s="191">
        <v>500.76145833422174</v>
      </c>
      <c r="BV102" s="191">
        <v>506.49665626731218</v>
      </c>
      <c r="BW102" s="191">
        <v>501.94388081989177</v>
      </c>
      <c r="BX102" s="191">
        <v>435.93153992305878</v>
      </c>
      <c r="BY102" s="191">
        <v>431.90703213490667</v>
      </c>
      <c r="BZ102" s="191">
        <v>434.59111285820831</v>
      </c>
      <c r="CA102" s="191">
        <v>470.08822160121537</v>
      </c>
      <c r="CB102" s="191">
        <v>491.03159662159572</v>
      </c>
      <c r="CC102" s="191">
        <v>492.17184510272978</v>
      </c>
      <c r="CD102" s="191">
        <v>493.15962712225087</v>
      </c>
      <c r="CE102" s="191">
        <v>481.34488253394238</v>
      </c>
      <c r="CF102" s="191">
        <v>470.73909097253426</v>
      </c>
      <c r="CG102" s="191">
        <v>464.98483622395963</v>
      </c>
      <c r="CH102" s="192">
        <v>457.92005215901327</v>
      </c>
    </row>
    <row r="103" spans="1:89" x14ac:dyDescent="0.25">
      <c r="A103" s="193"/>
      <c r="B103" s="51" t="s">
        <v>414</v>
      </c>
      <c r="C103" s="271" t="s">
        <v>377</v>
      </c>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v>0</v>
      </c>
      <c r="AI103" s="191">
        <v>0</v>
      </c>
      <c r="AJ103" s="191">
        <v>0</v>
      </c>
      <c r="AK103" s="191">
        <v>0</v>
      </c>
      <c r="AL103" s="191">
        <v>0</v>
      </c>
      <c r="AM103" s="191">
        <v>0</v>
      </c>
      <c r="AN103" s="191">
        <v>0</v>
      </c>
      <c r="AO103" s="191">
        <v>0</v>
      </c>
      <c r="AP103" s="191">
        <v>0</v>
      </c>
      <c r="AQ103" s="191">
        <v>0</v>
      </c>
      <c r="AR103" s="191">
        <v>0</v>
      </c>
      <c r="AS103" s="191">
        <v>0</v>
      </c>
      <c r="AT103" s="191">
        <v>0</v>
      </c>
      <c r="AU103" s="191">
        <v>0</v>
      </c>
      <c r="AV103" s="191">
        <v>0</v>
      </c>
      <c r="AW103" s="191">
        <v>0</v>
      </c>
      <c r="AX103" s="191">
        <v>0</v>
      </c>
      <c r="AY103" s="191">
        <v>0</v>
      </c>
      <c r="AZ103" s="191">
        <v>0</v>
      </c>
      <c r="BA103" s="191">
        <v>0</v>
      </c>
      <c r="BB103" s="191">
        <v>0</v>
      </c>
      <c r="BC103" s="191">
        <v>0</v>
      </c>
      <c r="BD103" s="191">
        <v>0</v>
      </c>
      <c r="BE103" s="191">
        <v>0</v>
      </c>
      <c r="BF103" s="191">
        <v>0</v>
      </c>
      <c r="BG103" s="191">
        <v>0</v>
      </c>
      <c r="BH103" s="191">
        <v>0</v>
      </c>
      <c r="BI103" s="191">
        <v>0</v>
      </c>
      <c r="BJ103" s="191">
        <v>0</v>
      </c>
      <c r="BK103" s="191">
        <v>0</v>
      </c>
      <c r="BL103" s="191">
        <v>5.5109329999999996</v>
      </c>
      <c r="BM103" s="191">
        <v>7.0408049999999998</v>
      </c>
      <c r="BN103" s="191">
        <v>9.2482140000000008</v>
      </c>
      <c r="BO103" s="191">
        <v>9.5133209999999995</v>
      </c>
      <c r="BP103" s="191">
        <v>9.4075343484310903</v>
      </c>
      <c r="BQ103" s="191">
        <v>9.2168086836232543</v>
      </c>
      <c r="BR103" s="191">
        <v>37.532187830000005</v>
      </c>
      <c r="BS103" s="191">
        <v>43.794516459999997</v>
      </c>
      <c r="BT103" s="191">
        <v>41.280517799999998</v>
      </c>
      <c r="BU103" s="191">
        <v>48.629247100000001</v>
      </c>
      <c r="BV103" s="191">
        <v>41.032349681177138</v>
      </c>
      <c r="BW103" s="191">
        <v>43.885255000000001</v>
      </c>
      <c r="BX103" s="191">
        <v>41.886665799999996</v>
      </c>
      <c r="BY103" s="191">
        <v>41.936323200000004</v>
      </c>
      <c r="BZ103" s="191">
        <v>42.326642399999997</v>
      </c>
      <c r="CA103" s="191">
        <v>42.899118999999999</v>
      </c>
      <c r="CB103" s="191">
        <v>48.725510999999997</v>
      </c>
      <c r="CC103" s="191">
        <v>48.019350057896538</v>
      </c>
      <c r="CD103" s="191">
        <v>46.105338060484513</v>
      </c>
      <c r="CE103" s="191">
        <v>45.88683353709267</v>
      </c>
      <c r="CF103" s="191">
        <v>45.625102657512379</v>
      </c>
      <c r="CG103" s="191">
        <v>45.343551326884253</v>
      </c>
      <c r="CH103" s="192">
        <v>45.045887903567994</v>
      </c>
    </row>
    <row r="104" spans="1:89" ht="25.5" customHeight="1" x14ac:dyDescent="0.25">
      <c r="A104" s="193"/>
      <c r="B104" s="51" t="s">
        <v>415</v>
      </c>
      <c r="C104" s="271" t="s">
        <v>377</v>
      </c>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v>0</v>
      </c>
      <c r="AI104" s="191">
        <v>2.5040601381900864</v>
      </c>
      <c r="AJ104" s="191">
        <v>14.800556381209555</v>
      </c>
      <c r="AK104" s="191">
        <v>29.564003868881628</v>
      </c>
      <c r="AL104" s="191">
        <v>48.774724864415802</v>
      </c>
      <c r="AM104" s="191">
        <v>70.789860916671742</v>
      </c>
      <c r="AN104" s="191">
        <v>91.778399466759709</v>
      </c>
      <c r="AO104" s="191">
        <v>120.04963148345799</v>
      </c>
      <c r="AP104" s="191">
        <v>158.18664637822221</v>
      </c>
      <c r="AQ104" s="191">
        <v>194.28923746009318</v>
      </c>
      <c r="AR104" s="191">
        <v>231.47695253397123</v>
      </c>
      <c r="AS104" s="191">
        <v>275.4664856201332</v>
      </c>
      <c r="AT104" s="191">
        <v>327.80330566111519</v>
      </c>
      <c r="AU104" s="191">
        <v>402.55406630219051</v>
      </c>
      <c r="AV104" s="191">
        <v>25.893038406080755</v>
      </c>
      <c r="AW104" s="191">
        <v>0</v>
      </c>
      <c r="AX104" s="191">
        <v>0</v>
      </c>
      <c r="AY104" s="191">
        <v>0</v>
      </c>
      <c r="AZ104" s="191">
        <v>0</v>
      </c>
      <c r="BA104" s="191">
        <v>0</v>
      </c>
      <c r="BB104" s="191">
        <v>0</v>
      </c>
      <c r="BC104" s="191">
        <v>0</v>
      </c>
      <c r="BD104" s="191">
        <v>0</v>
      </c>
      <c r="BE104" s="191">
        <v>0</v>
      </c>
      <c r="BF104" s="191">
        <v>0</v>
      </c>
      <c r="BG104" s="191">
        <v>0</v>
      </c>
      <c r="BH104" s="191">
        <v>0</v>
      </c>
      <c r="BI104" s="191">
        <v>0</v>
      </c>
      <c r="BJ104" s="191">
        <v>0</v>
      </c>
      <c r="BK104" s="191">
        <v>0</v>
      </c>
      <c r="BL104" s="191">
        <v>0</v>
      </c>
      <c r="BM104" s="191">
        <v>0</v>
      </c>
      <c r="BN104" s="191">
        <v>0</v>
      </c>
      <c r="BO104" s="191">
        <v>0</v>
      </c>
      <c r="BP104" s="191">
        <v>0</v>
      </c>
      <c r="BQ104" s="191">
        <v>0</v>
      </c>
      <c r="BR104" s="191">
        <v>0</v>
      </c>
      <c r="BS104" s="191">
        <v>0</v>
      </c>
      <c r="BT104" s="191">
        <v>0</v>
      </c>
      <c r="BU104" s="191">
        <v>0</v>
      </c>
      <c r="BV104" s="191">
        <v>0</v>
      </c>
      <c r="BW104" s="191">
        <v>0</v>
      </c>
      <c r="BX104" s="191">
        <v>0</v>
      </c>
      <c r="BY104" s="191">
        <v>0</v>
      </c>
      <c r="BZ104" s="191">
        <v>0</v>
      </c>
      <c r="CA104" s="191">
        <v>0</v>
      </c>
      <c r="CB104" s="191">
        <v>0</v>
      </c>
      <c r="CC104" s="191">
        <v>0</v>
      </c>
      <c r="CD104" s="191">
        <v>0</v>
      </c>
      <c r="CE104" s="191">
        <v>0</v>
      </c>
      <c r="CF104" s="191">
        <v>0</v>
      </c>
      <c r="CG104" s="191">
        <v>0</v>
      </c>
      <c r="CH104" s="192">
        <v>0</v>
      </c>
    </row>
    <row r="105" spans="1:89" x14ac:dyDescent="0.25">
      <c r="A105" s="193"/>
      <c r="B105" s="51" t="s">
        <v>510</v>
      </c>
      <c r="C105" s="190" t="s">
        <v>377</v>
      </c>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v>0</v>
      </c>
      <c r="AI105" s="191">
        <v>0</v>
      </c>
      <c r="AJ105" s="191">
        <v>0</v>
      </c>
      <c r="AK105" s="191">
        <v>0</v>
      </c>
      <c r="AL105" s="191">
        <v>0</v>
      </c>
      <c r="AM105" s="191">
        <v>0</v>
      </c>
      <c r="AN105" s="191">
        <v>0</v>
      </c>
      <c r="AO105" s="191">
        <v>0</v>
      </c>
      <c r="AP105" s="191">
        <v>0</v>
      </c>
      <c r="AQ105" s="191">
        <v>0</v>
      </c>
      <c r="AR105" s="191">
        <v>0</v>
      </c>
      <c r="AS105" s="191">
        <v>0</v>
      </c>
      <c r="AT105" s="191">
        <v>0</v>
      </c>
      <c r="AU105" s="191">
        <v>0</v>
      </c>
      <c r="AV105" s="191">
        <v>0</v>
      </c>
      <c r="AW105" s="191">
        <v>0</v>
      </c>
      <c r="AX105" s="191">
        <v>0</v>
      </c>
      <c r="AY105" s="191">
        <v>0</v>
      </c>
      <c r="AZ105" s="191">
        <v>0</v>
      </c>
      <c r="BA105" s="191">
        <v>0</v>
      </c>
      <c r="BB105" s="191">
        <v>0</v>
      </c>
      <c r="BC105" s="191">
        <v>0</v>
      </c>
      <c r="BD105" s="191">
        <v>0</v>
      </c>
      <c r="BE105" s="191">
        <v>0</v>
      </c>
      <c r="BF105" s="191">
        <v>0</v>
      </c>
      <c r="BG105" s="191">
        <v>0</v>
      </c>
      <c r="BH105" s="191">
        <v>0</v>
      </c>
      <c r="BI105" s="191">
        <v>878.05845391999992</v>
      </c>
      <c r="BJ105" s="191">
        <v>0</v>
      </c>
      <c r="BK105" s="191">
        <v>0</v>
      </c>
      <c r="BL105" s="191">
        <v>0</v>
      </c>
      <c r="BM105" s="191">
        <v>0</v>
      </c>
      <c r="BN105" s="191">
        <v>0</v>
      </c>
      <c r="BO105" s="191">
        <v>0</v>
      </c>
      <c r="BP105" s="191">
        <v>0</v>
      </c>
      <c r="BQ105" s="191">
        <v>0</v>
      </c>
      <c r="BR105" s="191">
        <v>0</v>
      </c>
      <c r="BS105" s="191">
        <v>0</v>
      </c>
      <c r="BT105" s="191">
        <v>0</v>
      </c>
      <c r="BU105" s="191">
        <v>0</v>
      </c>
      <c r="BV105" s="191">
        <v>0</v>
      </c>
      <c r="BW105" s="191">
        <v>0</v>
      </c>
      <c r="BX105" s="191">
        <v>0</v>
      </c>
      <c r="BY105" s="191">
        <v>0</v>
      </c>
      <c r="BZ105" s="191">
        <v>0</v>
      </c>
      <c r="CA105" s="191">
        <v>0</v>
      </c>
      <c r="CB105" s="191">
        <v>0</v>
      </c>
      <c r="CC105" s="191">
        <v>0</v>
      </c>
      <c r="CD105" s="191">
        <v>0</v>
      </c>
      <c r="CE105" s="191">
        <v>0</v>
      </c>
      <c r="CF105" s="191">
        <v>0</v>
      </c>
      <c r="CG105" s="191">
        <v>0</v>
      </c>
      <c r="CH105" s="192">
        <v>0</v>
      </c>
    </row>
    <row r="106" spans="1:89" x14ac:dyDescent="0.25">
      <c r="A106" s="193"/>
      <c r="B106" s="74" t="s">
        <v>511</v>
      </c>
      <c r="C106" s="190" t="s">
        <v>377</v>
      </c>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E106" s="191"/>
      <c r="AF106" s="191"/>
      <c r="AG106" s="191"/>
      <c r="AH106" s="191">
        <v>0</v>
      </c>
      <c r="AI106" s="191">
        <v>0</v>
      </c>
      <c r="AJ106" s="191">
        <v>0</v>
      </c>
      <c r="AK106" s="191">
        <v>0</v>
      </c>
      <c r="AL106" s="191">
        <v>0</v>
      </c>
      <c r="AM106" s="191">
        <v>0</v>
      </c>
      <c r="AN106" s="191">
        <v>0</v>
      </c>
      <c r="AO106" s="191">
        <v>0</v>
      </c>
      <c r="AP106" s="191">
        <v>0</v>
      </c>
      <c r="AQ106" s="191">
        <v>0</v>
      </c>
      <c r="AR106" s="191">
        <v>0</v>
      </c>
      <c r="AS106" s="191">
        <v>0</v>
      </c>
      <c r="AT106" s="191">
        <v>0</v>
      </c>
      <c r="AU106" s="191">
        <v>0</v>
      </c>
      <c r="AV106" s="191">
        <v>0</v>
      </c>
      <c r="AW106" s="191">
        <v>0</v>
      </c>
      <c r="AX106" s="191">
        <v>0</v>
      </c>
      <c r="AY106" s="191">
        <v>0</v>
      </c>
      <c r="AZ106" s="191">
        <v>0</v>
      </c>
      <c r="BA106" s="191">
        <v>0</v>
      </c>
      <c r="BB106" s="191">
        <v>0</v>
      </c>
      <c r="BC106" s="191">
        <v>0</v>
      </c>
      <c r="BD106" s="191">
        <v>0</v>
      </c>
      <c r="BE106" s="191">
        <v>0</v>
      </c>
      <c r="BF106" s="191">
        <v>0</v>
      </c>
      <c r="BG106" s="191">
        <v>0</v>
      </c>
      <c r="BH106" s="191">
        <v>512.54700000000003</v>
      </c>
      <c r="BI106" s="191">
        <v>253.96029677999999</v>
      </c>
      <c r="BJ106" s="191">
        <v>0</v>
      </c>
      <c r="BK106" s="191">
        <v>0</v>
      </c>
      <c r="BL106" s="191">
        <v>0</v>
      </c>
      <c r="BM106" s="191">
        <v>0</v>
      </c>
      <c r="BN106" s="191">
        <v>0</v>
      </c>
      <c r="BO106" s="191">
        <v>0</v>
      </c>
      <c r="BP106" s="191">
        <v>0</v>
      </c>
      <c r="BQ106" s="191">
        <v>0</v>
      </c>
      <c r="BR106" s="191">
        <v>0</v>
      </c>
      <c r="BS106" s="191">
        <v>0</v>
      </c>
      <c r="BT106" s="191">
        <v>0</v>
      </c>
      <c r="BU106" s="191">
        <v>0</v>
      </c>
      <c r="BV106" s="191">
        <v>0</v>
      </c>
      <c r="BW106" s="191">
        <v>0</v>
      </c>
      <c r="BX106" s="191">
        <v>0</v>
      </c>
      <c r="BY106" s="191">
        <v>0</v>
      </c>
      <c r="BZ106" s="191">
        <v>0</v>
      </c>
      <c r="CA106" s="191">
        <v>0</v>
      </c>
      <c r="CB106" s="191">
        <v>0</v>
      </c>
      <c r="CC106" s="191">
        <v>0</v>
      </c>
      <c r="CD106" s="191">
        <v>0</v>
      </c>
      <c r="CE106" s="191">
        <v>0</v>
      </c>
      <c r="CF106" s="191">
        <v>0</v>
      </c>
      <c r="CG106" s="191">
        <v>0</v>
      </c>
      <c r="CH106" s="192">
        <v>0</v>
      </c>
    </row>
    <row r="107" spans="1:89" x14ac:dyDescent="0.25">
      <c r="A107" s="193"/>
      <c r="B107" s="51" t="s">
        <v>512</v>
      </c>
      <c r="C107" s="190" t="s">
        <v>377</v>
      </c>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191"/>
      <c r="AH107" s="191">
        <v>0</v>
      </c>
      <c r="AI107" s="191">
        <v>0</v>
      </c>
      <c r="AJ107" s="191">
        <v>0</v>
      </c>
      <c r="AK107" s="191">
        <v>0</v>
      </c>
      <c r="AL107" s="191">
        <v>0</v>
      </c>
      <c r="AM107" s="191">
        <v>0</v>
      </c>
      <c r="AN107" s="191">
        <v>0</v>
      </c>
      <c r="AO107" s="191">
        <v>0</v>
      </c>
      <c r="AP107" s="191">
        <v>0</v>
      </c>
      <c r="AQ107" s="191">
        <v>0</v>
      </c>
      <c r="AR107" s="191">
        <v>0</v>
      </c>
      <c r="AS107" s="191">
        <v>0</v>
      </c>
      <c r="AT107" s="191">
        <v>0</v>
      </c>
      <c r="AU107" s="191">
        <v>0</v>
      </c>
      <c r="AV107" s="191">
        <v>0</v>
      </c>
      <c r="AW107" s="191">
        <v>0</v>
      </c>
      <c r="AX107" s="191">
        <v>0</v>
      </c>
      <c r="AY107" s="191">
        <v>0</v>
      </c>
      <c r="AZ107" s="191">
        <v>0</v>
      </c>
      <c r="BA107" s="191">
        <v>0</v>
      </c>
      <c r="BB107" s="191">
        <v>0</v>
      </c>
      <c r="BC107" s="191">
        <v>0</v>
      </c>
      <c r="BD107" s="191">
        <v>305.50299999999999</v>
      </c>
      <c r="BE107" s="191">
        <v>364.963506</v>
      </c>
      <c r="BF107" s="191">
        <v>374.49799999999999</v>
      </c>
      <c r="BG107" s="191">
        <v>411.85500000000002</v>
      </c>
      <c r="BH107" s="191">
        <v>435.49299999999999</v>
      </c>
      <c r="BI107" s="191">
        <v>460.57299999999998</v>
      </c>
      <c r="BJ107" s="191">
        <v>487.84199999999998</v>
      </c>
      <c r="BK107" s="191">
        <v>509.73661300000003</v>
      </c>
      <c r="BL107" s="191">
        <v>527.65851588422947</v>
      </c>
      <c r="BM107" s="191">
        <v>548.84926471978326</v>
      </c>
      <c r="BN107" s="191">
        <v>578.13293398888891</v>
      </c>
      <c r="BO107" s="191">
        <v>587.18538852998768</v>
      </c>
      <c r="BP107" s="191">
        <v>595.99799999999993</v>
      </c>
      <c r="BQ107" s="191">
        <v>606.39532681999992</v>
      </c>
      <c r="BR107" s="191">
        <v>611.93929700000001</v>
      </c>
      <c r="BS107" s="191">
        <v>621.7497810999995</v>
      </c>
      <c r="BT107" s="191">
        <v>627.55100000000004</v>
      </c>
      <c r="BU107" s="191">
        <v>654.75289959999998</v>
      </c>
      <c r="BV107" s="191">
        <v>468</v>
      </c>
      <c r="BW107" s="191">
        <v>253.04725599999989</v>
      </c>
      <c r="BX107" s="191">
        <v>2.923187</v>
      </c>
      <c r="BY107" s="191">
        <v>0.29930800000000002</v>
      </c>
      <c r="BZ107" s="191">
        <v>0</v>
      </c>
      <c r="CA107" s="191">
        <v>0</v>
      </c>
      <c r="CB107" s="191">
        <v>0</v>
      </c>
      <c r="CC107" s="191">
        <v>0</v>
      </c>
      <c r="CD107" s="191">
        <v>0</v>
      </c>
      <c r="CE107" s="191">
        <v>0</v>
      </c>
      <c r="CF107" s="191">
        <v>0</v>
      </c>
      <c r="CG107" s="191">
        <v>0</v>
      </c>
      <c r="CH107" s="192">
        <v>0</v>
      </c>
    </row>
    <row r="108" spans="1:89" x14ac:dyDescent="0.25">
      <c r="A108" s="193"/>
      <c r="B108" s="74" t="s">
        <v>34</v>
      </c>
      <c r="C108" s="271" t="s">
        <v>387</v>
      </c>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v>0</v>
      </c>
      <c r="AI108" s="191">
        <v>0</v>
      </c>
      <c r="AJ108" s="191">
        <v>0</v>
      </c>
      <c r="AK108" s="191">
        <v>0</v>
      </c>
      <c r="AL108" s="191">
        <v>0</v>
      </c>
      <c r="AM108" s="191">
        <v>0</v>
      </c>
      <c r="AN108" s="191">
        <v>0</v>
      </c>
      <c r="AO108" s="191">
        <v>0</v>
      </c>
      <c r="AP108" s="191">
        <v>0</v>
      </c>
      <c r="AQ108" s="191">
        <v>0</v>
      </c>
      <c r="AR108" s="191">
        <v>0</v>
      </c>
      <c r="AS108" s="191">
        <v>0</v>
      </c>
      <c r="AT108" s="191">
        <v>0</v>
      </c>
      <c r="AU108" s="191">
        <v>0</v>
      </c>
      <c r="AV108" s="191">
        <v>0</v>
      </c>
      <c r="AW108" s="191">
        <v>0</v>
      </c>
      <c r="AX108" s="191">
        <v>0</v>
      </c>
      <c r="AY108" s="191">
        <v>0</v>
      </c>
      <c r="AZ108" s="191">
        <v>0</v>
      </c>
      <c r="BA108" s="191">
        <v>0</v>
      </c>
      <c r="BB108" s="191">
        <v>0</v>
      </c>
      <c r="BC108" s="191">
        <v>0</v>
      </c>
      <c r="BD108" s="191">
        <v>0</v>
      </c>
      <c r="BE108" s="191">
        <v>0</v>
      </c>
      <c r="BF108" s="191">
        <v>0</v>
      </c>
      <c r="BG108" s="191">
        <v>2336.1031234350612</v>
      </c>
      <c r="BH108" s="191">
        <v>5970.616</v>
      </c>
      <c r="BI108" s="191">
        <v>6426.2752195999992</v>
      </c>
      <c r="BJ108" s="191">
        <v>6868.5436595999981</v>
      </c>
      <c r="BK108" s="191">
        <v>7367.1248207140325</v>
      </c>
      <c r="BL108" s="191">
        <v>7703.3184822999983</v>
      </c>
      <c r="BM108" s="191">
        <v>8128.8851483599992</v>
      </c>
      <c r="BN108" s="191">
        <v>8242.1568431600008</v>
      </c>
      <c r="BO108" s="191">
        <v>8052.1531093100002</v>
      </c>
      <c r="BP108" s="191">
        <v>7510.8751163199995</v>
      </c>
      <c r="BQ108" s="191">
        <v>7041.5234761999718</v>
      </c>
      <c r="BR108" s="191">
        <v>6576.0799377400017</v>
      </c>
      <c r="BS108" s="191">
        <v>6078.7060508699969</v>
      </c>
      <c r="BT108" s="191">
        <v>5665.5855551100012</v>
      </c>
      <c r="BU108" s="191">
        <v>5367.6480182400001</v>
      </c>
      <c r="BV108" s="191">
        <v>5139.8772267200002</v>
      </c>
      <c r="BW108" s="191">
        <v>5060.8868007399997</v>
      </c>
      <c r="BX108" s="191">
        <v>5070.9368241999991</v>
      </c>
      <c r="BY108" s="191">
        <v>4834.3991158399986</v>
      </c>
      <c r="BZ108" s="191">
        <v>4935.3102140100009</v>
      </c>
      <c r="CA108" s="191">
        <v>5467.1379150099983</v>
      </c>
      <c r="CB108" s="191">
        <v>6007.6954460500001</v>
      </c>
      <c r="CC108" s="191">
        <v>6144.4723894764611</v>
      </c>
      <c r="CD108" s="191">
        <v>6054.9002856464604</v>
      </c>
      <c r="CE108" s="191">
        <v>5911.3097268348874</v>
      </c>
      <c r="CF108" s="191">
        <v>5783.316518602709</v>
      </c>
      <c r="CG108" s="191">
        <v>5832.2193007542801</v>
      </c>
      <c r="CH108" s="192">
        <v>5821.7668712195318</v>
      </c>
    </row>
    <row r="109" spans="1:89" ht="25.5" customHeight="1" x14ac:dyDescent="0.25">
      <c r="A109" s="193"/>
      <c r="B109" s="10" t="s">
        <v>422</v>
      </c>
      <c r="C109" s="271" t="s">
        <v>377</v>
      </c>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191"/>
      <c r="AA109" s="191"/>
      <c r="AB109" s="191"/>
      <c r="AC109" s="191"/>
      <c r="AD109" s="191"/>
      <c r="AE109" s="191"/>
      <c r="AF109" s="191"/>
      <c r="AG109" s="191"/>
      <c r="AH109" s="191">
        <v>0</v>
      </c>
      <c r="AI109" s="191">
        <v>0</v>
      </c>
      <c r="AJ109" s="191">
        <v>0</v>
      </c>
      <c r="AK109" s="191">
        <v>0</v>
      </c>
      <c r="AL109" s="191">
        <v>0</v>
      </c>
      <c r="AM109" s="191">
        <v>0</v>
      </c>
      <c r="AN109" s="191">
        <v>0</v>
      </c>
      <c r="AO109" s="191">
        <v>0</v>
      </c>
      <c r="AP109" s="191">
        <v>0</v>
      </c>
      <c r="AQ109" s="191">
        <v>0</v>
      </c>
      <c r="AR109" s="191">
        <v>0</v>
      </c>
      <c r="AS109" s="191">
        <v>0</v>
      </c>
      <c r="AT109" s="191">
        <v>0</v>
      </c>
      <c r="AU109" s="191">
        <v>0</v>
      </c>
      <c r="AV109" s="191">
        <v>0</v>
      </c>
      <c r="AW109" s="191">
        <v>0</v>
      </c>
      <c r="AX109" s="191">
        <v>0</v>
      </c>
      <c r="AY109" s="191">
        <v>0</v>
      </c>
      <c r="AZ109" s="191">
        <v>0</v>
      </c>
      <c r="BA109" s="191">
        <v>0</v>
      </c>
      <c r="BB109" s="191">
        <v>0</v>
      </c>
      <c r="BC109" s="191">
        <v>0</v>
      </c>
      <c r="BD109" s="191">
        <v>0</v>
      </c>
      <c r="BE109" s="191">
        <v>0</v>
      </c>
      <c r="BF109" s="191">
        <v>0</v>
      </c>
      <c r="BG109" s="191">
        <v>0</v>
      </c>
      <c r="BH109" s="191">
        <v>0</v>
      </c>
      <c r="BI109" s="191">
        <v>0</v>
      </c>
      <c r="BJ109" s="191">
        <v>0</v>
      </c>
      <c r="BK109" s="191">
        <v>0</v>
      </c>
      <c r="BL109" s="191">
        <v>0</v>
      </c>
      <c r="BM109" s="191">
        <v>0</v>
      </c>
      <c r="BN109" s="191">
        <v>0</v>
      </c>
      <c r="BO109" s="191">
        <v>0</v>
      </c>
      <c r="BP109" s="191">
        <v>0</v>
      </c>
      <c r="BQ109" s="191">
        <v>14.866828625617664</v>
      </c>
      <c r="BR109" s="191">
        <v>128.38229163543059</v>
      </c>
      <c r="BS109" s="191">
        <v>125.17692108113887</v>
      </c>
      <c r="BT109" s="191">
        <v>428.73504842716466</v>
      </c>
      <c r="BU109" s="191">
        <v>910.19641813042097</v>
      </c>
      <c r="BV109" s="191">
        <v>1117.6227032140916</v>
      </c>
      <c r="BW109" s="191">
        <v>1695.1606131873127</v>
      </c>
      <c r="BX109" s="191">
        <v>1866.3059617840313</v>
      </c>
      <c r="BY109" s="191">
        <v>2224.1746721305713</v>
      </c>
      <c r="BZ109" s="191">
        <v>2666.5023699129638</v>
      </c>
      <c r="CA109" s="191">
        <v>3394.9241975356986</v>
      </c>
      <c r="CB109" s="191">
        <v>4072.270889182063</v>
      </c>
      <c r="CC109" s="191">
        <v>4665.9510222437539</v>
      </c>
      <c r="CD109" s="191">
        <v>5070.7770563767563</v>
      </c>
      <c r="CE109" s="191">
        <v>5190.9806671659753</v>
      </c>
      <c r="CF109" s="191">
        <v>5682.1113115166654</v>
      </c>
      <c r="CG109" s="191">
        <v>6630.4478308440657</v>
      </c>
      <c r="CH109" s="192">
        <v>7748.5086644483754</v>
      </c>
    </row>
    <row r="110" spans="1:89" x14ac:dyDescent="0.25">
      <c r="A110" s="193"/>
      <c r="B110" s="51" t="s">
        <v>423</v>
      </c>
      <c r="C110" s="271" t="s">
        <v>377</v>
      </c>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191"/>
      <c r="AA110" s="191"/>
      <c r="AB110" s="191"/>
      <c r="AC110" s="191"/>
      <c r="AD110" s="191"/>
      <c r="AE110" s="191"/>
      <c r="AF110" s="191"/>
      <c r="AG110" s="191"/>
      <c r="AH110" s="191"/>
      <c r="AI110" s="191"/>
      <c r="AJ110" s="191"/>
      <c r="AK110" s="191"/>
      <c r="AL110" s="191"/>
      <c r="AM110" s="191"/>
      <c r="AN110" s="191"/>
      <c r="AO110" s="191"/>
      <c r="AP110" s="191"/>
      <c r="AQ110" s="191"/>
      <c r="AR110" s="191"/>
      <c r="AS110" s="191"/>
      <c r="AT110" s="191"/>
      <c r="AU110" s="191"/>
      <c r="AV110" s="191"/>
      <c r="AW110" s="191"/>
      <c r="AX110" s="191">
        <v>3.4569999999999999</v>
      </c>
      <c r="AY110" s="191">
        <v>4.1285950413223143</v>
      </c>
      <c r="AZ110" s="191">
        <v>5.4580000000000002</v>
      </c>
      <c r="BA110" s="191">
        <v>4.9669999999999996</v>
      </c>
      <c r="BB110" s="191">
        <v>8.2967250384024585</v>
      </c>
      <c r="BC110" s="191">
        <v>10.563000000000001</v>
      </c>
      <c r="BD110" s="191">
        <v>11.87267336961207</v>
      </c>
      <c r="BE110" s="191">
        <v>14.399096999999999</v>
      </c>
      <c r="BF110" s="191">
        <v>19.709695</v>
      </c>
      <c r="BG110" s="191">
        <v>19.340500802146213</v>
      </c>
      <c r="BH110" s="191">
        <v>20.643089</v>
      </c>
      <c r="BI110" s="191">
        <v>24.694095969999999</v>
      </c>
      <c r="BJ110" s="191">
        <v>25.945989999999998</v>
      </c>
      <c r="BK110" s="191">
        <v>27.44</v>
      </c>
      <c r="BL110" s="191">
        <v>31.553068</v>
      </c>
      <c r="BM110" s="191">
        <v>35.207568999999999</v>
      </c>
      <c r="BN110" s="191">
        <v>38.218910999999999</v>
      </c>
      <c r="BO110" s="191">
        <v>37.692900000000002</v>
      </c>
      <c r="BP110" s="191">
        <v>42.019909411804896</v>
      </c>
      <c r="BQ110" s="191">
        <v>45.458691636376749</v>
      </c>
      <c r="BR110" s="191">
        <v>44.789727000000006</v>
      </c>
      <c r="BS110" s="191">
        <v>46.053681000000005</v>
      </c>
      <c r="BT110" s="191">
        <v>42.152442999999998</v>
      </c>
      <c r="BU110" s="191">
        <v>41.088430800000005</v>
      </c>
      <c r="BV110" s="191">
        <v>44.79290216648203</v>
      </c>
      <c r="BW110" s="191">
        <v>41.78107</v>
      </c>
      <c r="BX110" s="191">
        <v>34.003762399999999</v>
      </c>
      <c r="BY110" s="191">
        <v>36.4904546</v>
      </c>
      <c r="BZ110" s="191">
        <v>35.550986999999999</v>
      </c>
      <c r="CA110" s="191">
        <v>28.762449</v>
      </c>
      <c r="CB110" s="191">
        <v>37.116345000000003</v>
      </c>
      <c r="CC110" s="191">
        <v>36.23669459010879</v>
      </c>
      <c r="CD110" s="191">
        <v>35.952044345054773</v>
      </c>
      <c r="CE110" s="191">
        <v>35.329408741700242</v>
      </c>
      <c r="CF110" s="191">
        <v>34.583485098123603</v>
      </c>
      <c r="CG110" s="191">
        <v>33.780801227615072</v>
      </c>
      <c r="CH110" s="192">
        <v>32.932176608246955</v>
      </c>
    </row>
    <row r="111" spans="1:89" x14ac:dyDescent="0.25">
      <c r="A111" s="193"/>
      <c r="B111" s="74" t="s">
        <v>425</v>
      </c>
      <c r="C111" s="271" t="s">
        <v>381</v>
      </c>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c r="AA111" s="191"/>
      <c r="AB111" s="191"/>
      <c r="AC111" s="191"/>
      <c r="AD111" s="191"/>
      <c r="AE111" s="191"/>
      <c r="AF111" s="191"/>
      <c r="AG111" s="191"/>
      <c r="AH111" s="191">
        <v>0</v>
      </c>
      <c r="AI111" s="191">
        <v>0</v>
      </c>
      <c r="AJ111" s="191">
        <v>0</v>
      </c>
      <c r="AK111" s="191">
        <v>0</v>
      </c>
      <c r="AL111" s="191">
        <v>0</v>
      </c>
      <c r="AM111" s="191">
        <v>0</v>
      </c>
      <c r="AN111" s="191">
        <v>0</v>
      </c>
      <c r="AO111" s="191">
        <v>0</v>
      </c>
      <c r="AP111" s="191">
        <v>0</v>
      </c>
      <c r="AQ111" s="191">
        <v>94.289000000000001</v>
      </c>
      <c r="AR111" s="191">
        <v>3.1640000000000001</v>
      </c>
      <c r="AS111" s="191">
        <v>0</v>
      </c>
      <c r="AT111" s="191">
        <v>0</v>
      </c>
      <c r="AU111" s="191">
        <v>0</v>
      </c>
      <c r="AV111" s="191">
        <v>0</v>
      </c>
      <c r="AW111" s="191">
        <v>0</v>
      </c>
      <c r="AX111" s="191">
        <v>0</v>
      </c>
      <c r="AY111" s="191">
        <v>0</v>
      </c>
      <c r="AZ111" s="191">
        <v>0</v>
      </c>
      <c r="BA111" s="191">
        <v>0</v>
      </c>
      <c r="BB111" s="191">
        <v>0</v>
      </c>
      <c r="BC111" s="191">
        <v>0</v>
      </c>
      <c r="BD111" s="191">
        <v>0</v>
      </c>
      <c r="BE111" s="191">
        <v>0</v>
      </c>
      <c r="BF111" s="191">
        <v>0</v>
      </c>
      <c r="BG111" s="191">
        <v>0</v>
      </c>
      <c r="BH111" s="191">
        <v>0</v>
      </c>
      <c r="BI111" s="191">
        <v>0</v>
      </c>
      <c r="BJ111" s="191">
        <v>0</v>
      </c>
      <c r="BK111" s="191">
        <v>0</v>
      </c>
      <c r="BL111" s="191">
        <v>0</v>
      </c>
      <c r="BM111" s="191">
        <v>0</v>
      </c>
      <c r="BN111" s="191">
        <v>0</v>
      </c>
      <c r="BO111" s="191">
        <v>0</v>
      </c>
      <c r="BP111" s="191">
        <v>0</v>
      </c>
      <c r="BQ111" s="191">
        <v>0</v>
      </c>
      <c r="BR111" s="191">
        <v>0</v>
      </c>
      <c r="BS111" s="191">
        <v>0</v>
      </c>
      <c r="BT111" s="191">
        <v>0</v>
      </c>
      <c r="BU111" s="191">
        <v>0</v>
      </c>
      <c r="BV111" s="191">
        <v>0</v>
      </c>
      <c r="BW111" s="191">
        <v>0</v>
      </c>
      <c r="BX111" s="191">
        <v>0</v>
      </c>
      <c r="BY111" s="191">
        <v>0</v>
      </c>
      <c r="BZ111" s="191">
        <v>0</v>
      </c>
      <c r="CA111" s="191">
        <v>0</v>
      </c>
      <c r="CB111" s="191">
        <v>0</v>
      </c>
      <c r="CC111" s="191">
        <v>0</v>
      </c>
      <c r="CD111" s="191">
        <v>0</v>
      </c>
      <c r="CE111" s="191">
        <v>0</v>
      </c>
      <c r="CF111" s="191">
        <v>0</v>
      </c>
      <c r="CG111" s="191">
        <v>0</v>
      </c>
      <c r="CH111" s="192">
        <v>0</v>
      </c>
    </row>
    <row r="112" spans="1:89" s="123" customFormat="1" ht="15.6" x14ac:dyDescent="0.3">
      <c r="A112" s="201"/>
      <c r="B112" s="74" t="s">
        <v>426</v>
      </c>
      <c r="C112" s="271" t="s">
        <v>377</v>
      </c>
      <c r="D112" s="191"/>
      <c r="E112" s="191"/>
      <c r="F112" s="191"/>
      <c r="G112" s="191"/>
      <c r="H112" s="191"/>
      <c r="I112" s="191"/>
      <c r="J112" s="191"/>
      <c r="K112" s="191"/>
      <c r="L112" s="191"/>
      <c r="M112" s="191"/>
      <c r="N112" s="191"/>
      <c r="O112" s="191"/>
      <c r="P112" s="191"/>
      <c r="Q112" s="191"/>
      <c r="R112" s="191"/>
      <c r="S112" s="191"/>
      <c r="T112" s="191"/>
      <c r="U112" s="191"/>
      <c r="V112" s="191"/>
      <c r="W112" s="191"/>
      <c r="X112" s="191"/>
      <c r="Y112" s="191"/>
      <c r="Z112" s="191"/>
      <c r="AA112" s="191"/>
      <c r="AB112" s="191"/>
      <c r="AC112" s="191"/>
      <c r="AD112" s="191"/>
      <c r="AE112" s="191"/>
      <c r="AF112" s="191"/>
      <c r="AG112" s="191"/>
      <c r="AH112" s="191">
        <v>3.9363849225441023</v>
      </c>
      <c r="AI112" s="191">
        <v>5.5202602999575197</v>
      </c>
      <c r="AJ112" s="191">
        <v>8.4191651597486601</v>
      </c>
      <c r="AK112" s="191">
        <v>11.40887014884054</v>
      </c>
      <c r="AL112" s="191">
        <v>14.260799152797492</v>
      </c>
      <c r="AM112" s="191">
        <v>17.496863859223165</v>
      </c>
      <c r="AN112" s="191">
        <v>23.287158802721503</v>
      </c>
      <c r="AO112" s="191">
        <v>27.081838338421456</v>
      </c>
      <c r="AP112" s="191">
        <v>30.749213754948787</v>
      </c>
      <c r="AQ112" s="191">
        <v>33.941256565171791</v>
      </c>
      <c r="AR112" s="191">
        <v>38.815511614519529</v>
      </c>
      <c r="AS112" s="191">
        <v>44.539010373741071</v>
      </c>
      <c r="AT112" s="191">
        <v>57.046874265431249</v>
      </c>
      <c r="AU112" s="191">
        <v>77.833877487600887</v>
      </c>
      <c r="AV112" s="191">
        <v>92.464743839483148</v>
      </c>
      <c r="AW112" s="191">
        <v>103.84947617643465</v>
      </c>
      <c r="AX112" s="191">
        <v>107.35026467430309</v>
      </c>
      <c r="AY112" s="191">
        <v>111.04251969745886</v>
      </c>
      <c r="AZ112" s="191">
        <v>104.71260357218971</v>
      </c>
      <c r="BA112" s="191">
        <v>136.38296564518024</v>
      </c>
      <c r="BB112" s="191">
        <v>144.18166823796307</v>
      </c>
      <c r="BC112" s="191">
        <v>144.24510744392822</v>
      </c>
      <c r="BD112" s="191">
        <v>163.05199999999999</v>
      </c>
      <c r="BE112" s="191">
        <v>165.48699999999999</v>
      </c>
      <c r="BF112" s="191">
        <v>162.65124892159454</v>
      </c>
      <c r="BG112" s="191">
        <v>169.90298870138361</v>
      </c>
      <c r="BH112" s="191">
        <v>124.283</v>
      </c>
      <c r="BI112" s="191">
        <v>128.26055663881266</v>
      </c>
      <c r="BJ112" s="191">
        <v>135.16607401724025</v>
      </c>
      <c r="BK112" s="191">
        <v>200.75442016647554</v>
      </c>
      <c r="BL112" s="191">
        <v>175.53506304142508</v>
      </c>
      <c r="BM112" s="191">
        <v>183.23841614855513</v>
      </c>
      <c r="BN112" s="191">
        <v>169.98493378695881</v>
      </c>
      <c r="BO112" s="191">
        <v>169.32235473338639</v>
      </c>
      <c r="BP112" s="191">
        <v>159.46672221701033</v>
      </c>
      <c r="BQ112" s="191">
        <v>144.67452092278563</v>
      </c>
      <c r="BR112" s="191">
        <v>138.30903393915511</v>
      </c>
      <c r="BS112" s="191">
        <v>128.19760849598063</v>
      </c>
      <c r="BT112" s="191">
        <v>120.30785280289261</v>
      </c>
      <c r="BU112" s="191">
        <v>104.98221706204986</v>
      </c>
      <c r="BV112" s="191">
        <v>95.955396013713354</v>
      </c>
      <c r="BW112" s="191">
        <v>88.741009500324324</v>
      </c>
      <c r="BX112" s="191">
        <v>71.893421583468523</v>
      </c>
      <c r="BY112" s="191">
        <v>62.260187286584021</v>
      </c>
      <c r="BZ112" s="191">
        <v>58.278141023782517</v>
      </c>
      <c r="CA112" s="191">
        <v>56.333228858904526</v>
      </c>
      <c r="CB112" s="191">
        <v>53.703721716988795</v>
      </c>
      <c r="CC112" s="191">
        <v>46.660923507876802</v>
      </c>
      <c r="CD112" s="191">
        <v>41.89194035280741</v>
      </c>
      <c r="CE112" s="191">
        <v>36.012481297221363</v>
      </c>
      <c r="CF112" s="191">
        <v>29.62082391791574</v>
      </c>
      <c r="CG112" s="191">
        <v>23.053664102695826</v>
      </c>
      <c r="CH112" s="192">
        <v>16.249639752334858</v>
      </c>
    </row>
    <row r="113" spans="1:88" s="123" customFormat="1" ht="15.6" x14ac:dyDescent="0.3">
      <c r="A113" s="201"/>
      <c r="B113" s="51" t="s">
        <v>503</v>
      </c>
      <c r="C113" s="271" t="s">
        <v>387</v>
      </c>
      <c r="D113" s="191"/>
      <c r="E113" s="191"/>
      <c r="F113" s="191"/>
      <c r="G113" s="191"/>
      <c r="H113" s="191"/>
      <c r="I113" s="191"/>
      <c r="J113" s="191"/>
      <c r="K113" s="191"/>
      <c r="L113" s="191"/>
      <c r="M113" s="191"/>
      <c r="N113" s="191"/>
      <c r="O113" s="191"/>
      <c r="P113" s="191"/>
      <c r="Q113" s="191"/>
      <c r="R113" s="191"/>
      <c r="S113" s="191"/>
      <c r="T113" s="191"/>
      <c r="U113" s="191"/>
      <c r="V113" s="191"/>
      <c r="W113" s="191"/>
      <c r="X113" s="191"/>
      <c r="Y113" s="191"/>
      <c r="Z113" s="191"/>
      <c r="AA113" s="191"/>
      <c r="AB113" s="191"/>
      <c r="AC113" s="191"/>
      <c r="AD113" s="191"/>
      <c r="AE113" s="191"/>
      <c r="AF113" s="191"/>
      <c r="AG113" s="191"/>
      <c r="AH113" s="191"/>
      <c r="AI113" s="191"/>
      <c r="AJ113" s="191"/>
      <c r="AK113" s="191"/>
      <c r="AL113" s="191"/>
      <c r="AM113" s="191"/>
      <c r="AN113" s="191"/>
      <c r="AO113" s="191"/>
      <c r="AP113" s="191"/>
      <c r="AQ113" s="191">
        <v>5.2398705871158064</v>
      </c>
      <c r="AR113" s="191">
        <v>27.489073080216954</v>
      </c>
      <c r="AS113" s="191">
        <v>23.776031392140069</v>
      </c>
      <c r="AT113" s="191">
        <v>28.023598820058993</v>
      </c>
      <c r="AU113" s="191">
        <v>38</v>
      </c>
      <c r="AV113" s="191">
        <v>39.200000000000003</v>
      </c>
      <c r="AW113" s="191">
        <v>40.200000000000003</v>
      </c>
      <c r="AX113" s="191">
        <v>30.1</v>
      </c>
      <c r="AY113" s="191">
        <v>51.6</v>
      </c>
      <c r="AZ113" s="191">
        <v>40.9</v>
      </c>
      <c r="BA113" s="191">
        <v>21.7</v>
      </c>
      <c r="BB113" s="191">
        <v>22.1</v>
      </c>
      <c r="BC113" s="191">
        <v>22.213617054828948</v>
      </c>
      <c r="BD113" s="191">
        <v>35.660331161314261</v>
      </c>
      <c r="BE113" s="191">
        <v>27.990037018213997</v>
      </c>
      <c r="BF113" s="191">
        <v>29.15736141380097</v>
      </c>
      <c r="BG113" s="191">
        <v>30.387325282280013</v>
      </c>
      <c r="BH113" s="191">
        <v>32.560962763923698</v>
      </c>
      <c r="BI113" s="191">
        <v>40.862700124098772</v>
      </c>
      <c r="BJ113" s="191"/>
      <c r="BK113" s="191"/>
      <c r="BL113" s="191"/>
      <c r="BM113" s="191"/>
      <c r="BN113" s="191"/>
      <c r="BO113" s="191"/>
      <c r="BP113" s="191"/>
      <c r="BQ113" s="191"/>
      <c r="BR113" s="191"/>
      <c r="BS113" s="191"/>
      <c r="BT113" s="191"/>
      <c r="BU113" s="191"/>
      <c r="BV113" s="191"/>
      <c r="BW113" s="191"/>
      <c r="BX113" s="191"/>
      <c r="BY113" s="191"/>
      <c r="BZ113" s="191"/>
      <c r="CA113" s="191"/>
      <c r="CB113" s="191"/>
      <c r="CC113" s="191"/>
      <c r="CD113" s="191"/>
      <c r="CE113" s="191"/>
      <c r="CF113" s="191"/>
      <c r="CG113" s="191"/>
      <c r="CH113" s="192"/>
    </row>
    <row r="114" spans="1:88" ht="25.5" customHeight="1" x14ac:dyDescent="0.25">
      <c r="A114" s="193"/>
      <c r="B114" s="74" t="s">
        <v>428</v>
      </c>
      <c r="C114" s="271" t="s">
        <v>387</v>
      </c>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191"/>
      <c r="AA114" s="191"/>
      <c r="AB114" s="191"/>
      <c r="AC114" s="191"/>
      <c r="AD114" s="191"/>
      <c r="AE114" s="191"/>
      <c r="AF114" s="191"/>
      <c r="AG114" s="191"/>
      <c r="AH114" s="191"/>
      <c r="AI114" s="191"/>
      <c r="AJ114" s="191"/>
      <c r="AK114" s="191"/>
      <c r="AL114" s="191"/>
      <c r="AM114" s="191"/>
      <c r="AN114" s="191"/>
      <c r="AO114" s="191"/>
      <c r="AP114" s="191"/>
      <c r="AQ114" s="191"/>
      <c r="AR114" s="191"/>
      <c r="AS114" s="191"/>
      <c r="AT114" s="191"/>
      <c r="AU114" s="191"/>
      <c r="AV114" s="191"/>
      <c r="AW114" s="191"/>
      <c r="AX114" s="191"/>
      <c r="AY114" s="191"/>
      <c r="AZ114" s="191"/>
      <c r="BA114" s="191"/>
      <c r="BB114" s="191"/>
      <c r="BC114" s="191"/>
      <c r="BD114" s="191"/>
      <c r="BE114" s="191"/>
      <c r="BF114" s="191"/>
      <c r="BG114" s="191"/>
      <c r="BH114" s="191"/>
      <c r="BI114" s="191"/>
      <c r="BJ114" s="191">
        <v>19.951376999999997</v>
      </c>
      <c r="BK114" s="191">
        <v>17.527673000000004</v>
      </c>
      <c r="BL114" s="191">
        <v>14.842842999999998</v>
      </c>
      <c r="BM114" s="191">
        <v>15.344812999999997</v>
      </c>
      <c r="BN114" s="191">
        <v>15.454585269990007</v>
      </c>
      <c r="BO114" s="191">
        <v>9.8689252387300055</v>
      </c>
      <c r="BP114" s="191">
        <v>8.0439209999999992</v>
      </c>
      <c r="BQ114" s="191">
        <v>0.56211199999999995</v>
      </c>
      <c r="BR114" s="191">
        <v>0</v>
      </c>
      <c r="BS114" s="191">
        <v>0</v>
      </c>
      <c r="BT114" s="191">
        <v>0</v>
      </c>
      <c r="BU114" s="191">
        <v>0</v>
      </c>
      <c r="BV114" s="191">
        <v>0</v>
      </c>
      <c r="BW114" s="191">
        <v>0</v>
      </c>
      <c r="BX114" s="191">
        <v>0</v>
      </c>
      <c r="BY114" s="191">
        <v>0</v>
      </c>
      <c r="BZ114" s="191">
        <v>0</v>
      </c>
      <c r="CA114" s="191">
        <v>0</v>
      </c>
      <c r="CB114" s="191">
        <v>0</v>
      </c>
      <c r="CC114" s="191">
        <v>0</v>
      </c>
      <c r="CD114" s="191">
        <v>0</v>
      </c>
      <c r="CE114" s="191">
        <v>0</v>
      </c>
      <c r="CF114" s="191">
        <v>0</v>
      </c>
      <c r="CG114" s="191">
        <v>0</v>
      </c>
      <c r="CH114" s="192">
        <v>0</v>
      </c>
    </row>
    <row r="115" spans="1:88" x14ac:dyDescent="0.25">
      <c r="A115" s="193"/>
      <c r="B115" s="74" t="s">
        <v>35</v>
      </c>
      <c r="C115" s="271"/>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191"/>
      <c r="AA115" s="191"/>
      <c r="AB115" s="191"/>
      <c r="AC115" s="191"/>
      <c r="AD115" s="191"/>
      <c r="AE115" s="191"/>
      <c r="AF115" s="191"/>
      <c r="AG115" s="191"/>
      <c r="AH115" s="191">
        <f t="shared" ref="AH115:CE115" si="18">SUM(AH116,AH123)</f>
        <v>7589</v>
      </c>
      <c r="AI115" s="191">
        <f t="shared" si="18"/>
        <v>8852</v>
      </c>
      <c r="AJ115" s="191">
        <f t="shared" si="18"/>
        <v>10564</v>
      </c>
      <c r="AK115" s="191">
        <f t="shared" si="18"/>
        <v>12165</v>
      </c>
      <c r="AL115" s="191">
        <f t="shared" si="18"/>
        <v>13589</v>
      </c>
      <c r="AM115" s="191">
        <f t="shared" si="18"/>
        <v>14654</v>
      </c>
      <c r="AN115" s="191">
        <f t="shared" si="18"/>
        <v>15307</v>
      </c>
      <c r="AO115" s="191">
        <f t="shared" si="18"/>
        <v>16625</v>
      </c>
      <c r="AP115" s="191">
        <f t="shared" si="18"/>
        <v>17816.453000000001</v>
      </c>
      <c r="AQ115" s="191">
        <f t="shared" si="18"/>
        <v>18685.544999999998</v>
      </c>
      <c r="AR115" s="191">
        <f t="shared" si="18"/>
        <v>19273.72</v>
      </c>
      <c r="AS115" s="191">
        <f t="shared" si="18"/>
        <v>20731.936000000002</v>
      </c>
      <c r="AT115" s="191">
        <f t="shared" si="18"/>
        <v>22734.863000000001</v>
      </c>
      <c r="AU115" s="191">
        <f t="shared" si="18"/>
        <v>25578.864000000001</v>
      </c>
      <c r="AV115" s="191">
        <f t="shared" si="18"/>
        <v>26741.489000000001</v>
      </c>
      <c r="AW115" s="191">
        <f t="shared" si="18"/>
        <v>28219.280000000002</v>
      </c>
      <c r="AX115" s="191">
        <f t="shared" si="18"/>
        <v>28779.506000000001</v>
      </c>
      <c r="AY115" s="191">
        <f t="shared" si="18"/>
        <v>29998.344000000005</v>
      </c>
      <c r="AZ115" s="191">
        <f t="shared" si="18"/>
        <v>32024.285999999996</v>
      </c>
      <c r="BA115" s="191">
        <f t="shared" si="18"/>
        <v>33586</v>
      </c>
      <c r="BB115" s="191">
        <f t="shared" si="18"/>
        <v>35603.290999999997</v>
      </c>
      <c r="BC115" s="191">
        <f t="shared" si="18"/>
        <v>37802.438000000002</v>
      </c>
      <c r="BD115" s="191">
        <f t="shared" si="18"/>
        <v>38745.199999999997</v>
      </c>
      <c r="BE115" s="191">
        <f t="shared" si="18"/>
        <v>41921.603135450008</v>
      </c>
      <c r="BF115" s="191">
        <f t="shared" si="18"/>
        <v>44367.258565528275</v>
      </c>
      <c r="BG115" s="191">
        <f t="shared" si="18"/>
        <v>46506.352382756908</v>
      </c>
      <c r="BH115" s="191">
        <f t="shared" si="18"/>
        <v>48801.804999999993</v>
      </c>
      <c r="BI115" s="191">
        <f t="shared" si="18"/>
        <v>51422.462685710001</v>
      </c>
      <c r="BJ115" s="191">
        <f t="shared" si="18"/>
        <v>53663.45674691999</v>
      </c>
      <c r="BK115" s="191">
        <f t="shared" si="18"/>
        <v>57593.742352232308</v>
      </c>
      <c r="BL115" s="191">
        <f t="shared" si="18"/>
        <v>61584.34965923</v>
      </c>
      <c r="BM115" s="191">
        <f t="shared" si="18"/>
        <v>66895.841990320012</v>
      </c>
      <c r="BN115" s="191">
        <f t="shared" si="18"/>
        <v>69835.141333070002</v>
      </c>
      <c r="BO115" s="191">
        <f t="shared" si="18"/>
        <v>74150.519898250001</v>
      </c>
      <c r="BP115" s="191">
        <f t="shared" si="18"/>
        <v>79809.006438810029</v>
      </c>
      <c r="BQ115" s="191">
        <f t="shared" si="18"/>
        <v>83110.340476999991</v>
      </c>
      <c r="BR115" s="191">
        <f t="shared" si="18"/>
        <v>86515.830874880034</v>
      </c>
      <c r="BS115" s="191">
        <f t="shared" si="18"/>
        <v>89367.86147389999</v>
      </c>
      <c r="BT115" s="191">
        <f t="shared" si="18"/>
        <v>91580.290263549934</v>
      </c>
      <c r="BU115" s="191">
        <f t="shared" si="18"/>
        <v>93800.446975290019</v>
      </c>
      <c r="BV115" s="191">
        <f t="shared" si="18"/>
        <v>96743.369584550004</v>
      </c>
      <c r="BW115" s="191">
        <f t="shared" si="18"/>
        <v>98807.419040459965</v>
      </c>
      <c r="BX115" s="191">
        <f t="shared" si="18"/>
        <v>102034.15475553997</v>
      </c>
      <c r="BY115" s="191">
        <f t="shared" si="18"/>
        <v>104691.67042369001</v>
      </c>
      <c r="BZ115" s="191">
        <f t="shared" si="18"/>
        <v>110533.35656293998</v>
      </c>
      <c r="CA115" s="191">
        <f t="shared" si="18"/>
        <v>124106.07907995995</v>
      </c>
      <c r="CB115" s="191">
        <f t="shared" si="18"/>
        <v>136584.36790052996</v>
      </c>
      <c r="CC115" s="191">
        <f t="shared" si="18"/>
        <v>146071.19625035886</v>
      </c>
      <c r="CD115" s="191">
        <f t="shared" si="18"/>
        <v>154174.54328758753</v>
      </c>
      <c r="CE115" s="191">
        <f t="shared" si="18"/>
        <v>158924.27398470941</v>
      </c>
      <c r="CF115" s="191">
        <f>SUM(CF116,CF123)</f>
        <v>163988.11239297973</v>
      </c>
      <c r="CG115" s="191">
        <f>SUM(CG116,CG123)</f>
        <v>172194.99994096687</v>
      </c>
      <c r="CH115" s="192">
        <f>SUM(CH116,CH123)</f>
        <v>180695.25062395257</v>
      </c>
    </row>
    <row r="116" spans="1:88" x14ac:dyDescent="0.25">
      <c r="A116" s="193"/>
      <c r="B116" s="72" t="s">
        <v>384</v>
      </c>
      <c r="C116" s="271" t="s">
        <v>381</v>
      </c>
      <c r="D116" s="191"/>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191"/>
      <c r="AA116" s="191"/>
      <c r="AB116" s="191"/>
      <c r="AC116" s="191"/>
      <c r="AD116" s="191"/>
      <c r="AE116" s="191"/>
      <c r="AF116" s="191"/>
      <c r="AG116" s="191"/>
      <c r="AH116" s="191">
        <f t="shared" ref="AH116:BM116" si="19">SUM(AH117:AH122)</f>
        <v>7552</v>
      </c>
      <c r="AI116" s="191">
        <f t="shared" si="19"/>
        <v>8816</v>
      </c>
      <c r="AJ116" s="191">
        <f t="shared" si="19"/>
        <v>10526</v>
      </c>
      <c r="AK116" s="191">
        <f t="shared" si="19"/>
        <v>12126</v>
      </c>
      <c r="AL116" s="191">
        <f t="shared" si="19"/>
        <v>13549</v>
      </c>
      <c r="AM116" s="191">
        <f t="shared" si="19"/>
        <v>14613</v>
      </c>
      <c r="AN116" s="191">
        <f t="shared" si="19"/>
        <v>15268</v>
      </c>
      <c r="AO116" s="191">
        <f t="shared" si="19"/>
        <v>16584</v>
      </c>
      <c r="AP116" s="191">
        <f t="shared" si="19"/>
        <v>17779.453000000001</v>
      </c>
      <c r="AQ116" s="191">
        <f t="shared" si="19"/>
        <v>18648.391</v>
      </c>
      <c r="AR116" s="191">
        <f t="shared" si="19"/>
        <v>19237.593000000001</v>
      </c>
      <c r="AS116" s="191">
        <f t="shared" si="19"/>
        <v>20697.363000000001</v>
      </c>
      <c r="AT116" s="191">
        <f t="shared" si="19"/>
        <v>22699.034</v>
      </c>
      <c r="AU116" s="191">
        <f t="shared" si="19"/>
        <v>25543.024000000001</v>
      </c>
      <c r="AV116" s="191">
        <f t="shared" si="19"/>
        <v>26705.927</v>
      </c>
      <c r="AW116" s="191">
        <f t="shared" si="19"/>
        <v>28183.114000000001</v>
      </c>
      <c r="AX116" s="191">
        <f t="shared" si="19"/>
        <v>28744.81</v>
      </c>
      <c r="AY116" s="191">
        <f t="shared" si="19"/>
        <v>29962.569000000003</v>
      </c>
      <c r="AZ116" s="191">
        <f t="shared" si="19"/>
        <v>31994.560999999998</v>
      </c>
      <c r="BA116" s="191">
        <f t="shared" si="19"/>
        <v>33556.756999999998</v>
      </c>
      <c r="BB116" s="191">
        <f t="shared" si="19"/>
        <v>35574.510999999999</v>
      </c>
      <c r="BC116" s="191">
        <f t="shared" si="19"/>
        <v>37774.760999999999</v>
      </c>
      <c r="BD116" s="191">
        <f t="shared" si="19"/>
        <v>38717.656999999999</v>
      </c>
      <c r="BE116" s="191">
        <f t="shared" si="19"/>
        <v>41893.001853800008</v>
      </c>
      <c r="BF116" s="191">
        <f t="shared" si="19"/>
        <v>44338.400971748277</v>
      </c>
      <c r="BG116" s="191">
        <f t="shared" si="19"/>
        <v>46476.654559836905</v>
      </c>
      <c r="BH116" s="191">
        <f t="shared" si="19"/>
        <v>48771.517999999996</v>
      </c>
      <c r="BI116" s="191">
        <f t="shared" si="19"/>
        <v>51391.939927300002</v>
      </c>
      <c r="BJ116" s="191">
        <f t="shared" si="19"/>
        <v>53629.367547699992</v>
      </c>
      <c r="BK116" s="191">
        <f t="shared" si="19"/>
        <v>57554.148143162311</v>
      </c>
      <c r="BL116" s="191">
        <f t="shared" si="19"/>
        <v>61539.334872430001</v>
      </c>
      <c r="BM116" s="191">
        <f t="shared" si="19"/>
        <v>66848.160442100008</v>
      </c>
      <c r="BN116" s="191">
        <f t="shared" ref="BN116:CE116" si="20">SUM(BN117:BN122)</f>
        <v>69777.042747119995</v>
      </c>
      <c r="BO116" s="191">
        <f t="shared" si="20"/>
        <v>74087.953530660001</v>
      </c>
      <c r="BP116" s="191">
        <f t="shared" si="20"/>
        <v>79733.982094140025</v>
      </c>
      <c r="BQ116" s="191">
        <f t="shared" si="20"/>
        <v>83014.68745279999</v>
      </c>
      <c r="BR116" s="191">
        <f t="shared" si="20"/>
        <v>86427.717724600036</v>
      </c>
      <c r="BS116" s="191">
        <f t="shared" si="20"/>
        <v>89274.966169329986</v>
      </c>
      <c r="BT116" s="191">
        <f t="shared" si="20"/>
        <v>91481.012978129933</v>
      </c>
      <c r="BU116" s="191">
        <f t="shared" si="20"/>
        <v>93695.825169830016</v>
      </c>
      <c r="BV116" s="191">
        <f t="shared" si="20"/>
        <v>96630.245524619997</v>
      </c>
      <c r="BW116" s="191">
        <f t="shared" si="20"/>
        <v>98688.75562941996</v>
      </c>
      <c r="BX116" s="191">
        <f t="shared" si="20"/>
        <v>101901.05001043997</v>
      </c>
      <c r="BY116" s="191">
        <f t="shared" si="20"/>
        <v>104533.25621006</v>
      </c>
      <c r="BZ116" s="191">
        <f t="shared" si="20"/>
        <v>110355.45940816998</v>
      </c>
      <c r="CA116" s="191">
        <f t="shared" si="20"/>
        <v>123883.84170832994</v>
      </c>
      <c r="CB116" s="191">
        <f t="shared" si="20"/>
        <v>136356.96890101995</v>
      </c>
      <c r="CC116" s="191">
        <f t="shared" si="20"/>
        <v>145838.53861342146</v>
      </c>
      <c r="CD116" s="191">
        <f t="shared" si="20"/>
        <v>153931.47665482594</v>
      </c>
      <c r="CE116" s="191">
        <f t="shared" si="20"/>
        <v>158668.04186892827</v>
      </c>
      <c r="CF116" s="191">
        <f>SUM(CF117:CF122)</f>
        <v>163720.17118306085</v>
      </c>
      <c r="CG116" s="191">
        <f>SUM(CG117:CG122)</f>
        <v>171922.7125339722</v>
      </c>
      <c r="CH116" s="192">
        <f>SUM(CH117:CH122)</f>
        <v>180422.15470999927</v>
      </c>
    </row>
    <row r="117" spans="1:88" x14ac:dyDescent="0.25">
      <c r="A117" s="193"/>
      <c r="B117" s="238" t="s">
        <v>492</v>
      </c>
      <c r="C117" s="271"/>
      <c r="D117" s="191"/>
      <c r="E117" s="191"/>
      <c r="F117" s="191"/>
      <c r="G117" s="191"/>
      <c r="H117" s="191"/>
      <c r="I117" s="191"/>
      <c r="J117" s="191"/>
      <c r="K117" s="191"/>
      <c r="L117" s="191"/>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v>7552</v>
      </c>
      <c r="AI117" s="191">
        <v>8815</v>
      </c>
      <c r="AJ117" s="191">
        <v>10518</v>
      </c>
      <c r="AK117" s="191">
        <v>12107</v>
      </c>
      <c r="AL117" s="191">
        <v>13509</v>
      </c>
      <c r="AM117" s="191">
        <v>14553</v>
      </c>
      <c r="AN117" s="191">
        <v>15181</v>
      </c>
      <c r="AO117" s="191">
        <v>16443</v>
      </c>
      <c r="AP117" s="191">
        <v>17560.36</v>
      </c>
      <c r="AQ117" s="191">
        <v>18355.971000000001</v>
      </c>
      <c r="AR117" s="191">
        <v>18857.098000000002</v>
      </c>
      <c r="AS117" s="191">
        <v>20171.257000000001</v>
      </c>
      <c r="AT117" s="191">
        <v>21972.580999999998</v>
      </c>
      <c r="AU117" s="191">
        <v>24450.99</v>
      </c>
      <c r="AV117" s="191">
        <v>25364.328000000001</v>
      </c>
      <c r="AW117" s="191">
        <v>26546.062000000002</v>
      </c>
      <c r="AX117" s="191">
        <v>26859.15</v>
      </c>
      <c r="AY117" s="191">
        <v>27740.434000000001</v>
      </c>
      <c r="AZ117" s="191">
        <v>29238.920999999998</v>
      </c>
      <c r="BA117" s="191">
        <v>30391.121999999999</v>
      </c>
      <c r="BB117" s="191">
        <v>31914.134999999998</v>
      </c>
      <c r="BC117" s="191">
        <v>33377.665495317</v>
      </c>
      <c r="BD117" s="191">
        <v>32886.690685359994</v>
      </c>
      <c r="BE117" s="191">
        <v>35420.719669182879</v>
      </c>
      <c r="BF117" s="191">
        <v>37284.042076120684</v>
      </c>
      <c r="BG117" s="191">
        <v>38505.283116754588</v>
      </c>
      <c r="BH117" s="191">
        <v>40026.295326250001</v>
      </c>
      <c r="BI117" s="191">
        <v>41780.351999849998</v>
      </c>
      <c r="BJ117" s="191">
        <v>43129.110323089997</v>
      </c>
      <c r="BK117" s="191">
        <v>45774.817325406155</v>
      </c>
      <c r="BL117" s="191">
        <v>48323.221362397162</v>
      </c>
      <c r="BM117" s="191">
        <v>51848.801061122263</v>
      </c>
      <c r="BN117" s="191">
        <v>54097.476088878946</v>
      </c>
      <c r="BO117" s="191">
        <v>57360.707342025926</v>
      </c>
      <c r="BP117" s="191">
        <v>61155.804856264447</v>
      </c>
      <c r="BQ117" s="191">
        <v>63491.474743577586</v>
      </c>
      <c r="BR117" s="191">
        <v>65864.526208284093</v>
      </c>
      <c r="BS117" s="191">
        <v>68092.517947238579</v>
      </c>
      <c r="BT117" s="191">
        <v>68936.397712484904</v>
      </c>
      <c r="BU117" s="191">
        <v>68234.40159905277</v>
      </c>
      <c r="BV117" s="191">
        <v>67573.790798066111</v>
      </c>
      <c r="BW117" s="191">
        <v>66781.129154952563</v>
      </c>
      <c r="BX117" s="191">
        <v>67192.990052109904</v>
      </c>
      <c r="BY117" s="191">
        <v>64908.458625963816</v>
      </c>
      <c r="BZ117" s="191">
        <v>63985.318023766231</v>
      </c>
      <c r="CA117" s="191">
        <v>65818.184849924364</v>
      </c>
      <c r="CB117" s="191">
        <v>66659.813580078873</v>
      </c>
      <c r="CC117" s="191">
        <v>66699.870706333953</v>
      </c>
      <c r="CD117" s="191">
        <v>66150.003098006622</v>
      </c>
      <c r="CE117" s="191">
        <v>64952.813684876703</v>
      </c>
      <c r="CF117" s="191">
        <v>62565.430199224858</v>
      </c>
      <c r="CG117" s="191">
        <v>60246.551309152768</v>
      </c>
      <c r="CH117" s="192">
        <v>57755.413050033385</v>
      </c>
      <c r="CJ117" s="180"/>
    </row>
    <row r="118" spans="1:88" x14ac:dyDescent="0.25">
      <c r="A118" s="193"/>
      <c r="B118" s="238" t="s">
        <v>513</v>
      </c>
      <c r="C118" s="27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191"/>
      <c r="AA118" s="191"/>
      <c r="AB118" s="191"/>
      <c r="AC118" s="191"/>
      <c r="AD118" s="191"/>
      <c r="AE118" s="191"/>
      <c r="AF118" s="191"/>
      <c r="AG118" s="191"/>
      <c r="AH118" s="191">
        <v>0</v>
      </c>
      <c r="AI118" s="191">
        <v>1</v>
      </c>
      <c r="AJ118" s="191">
        <v>8</v>
      </c>
      <c r="AK118" s="191">
        <v>19</v>
      </c>
      <c r="AL118" s="191">
        <v>40</v>
      </c>
      <c r="AM118" s="191">
        <v>60</v>
      </c>
      <c r="AN118" s="191">
        <v>87</v>
      </c>
      <c r="AO118" s="191">
        <v>141</v>
      </c>
      <c r="AP118" s="191">
        <v>219.09299999999999</v>
      </c>
      <c r="AQ118" s="191">
        <v>292.42</v>
      </c>
      <c r="AR118" s="191">
        <v>380.495</v>
      </c>
      <c r="AS118" s="191">
        <v>526.10599999999999</v>
      </c>
      <c r="AT118" s="191">
        <v>726.45299999999997</v>
      </c>
      <c r="AU118" s="191">
        <v>1092.0340000000001</v>
      </c>
      <c r="AV118" s="191">
        <v>1341.5989999999999</v>
      </c>
      <c r="AW118" s="191">
        <v>1637.0519999999999</v>
      </c>
      <c r="AX118" s="191">
        <v>1885.66</v>
      </c>
      <c r="AY118" s="191">
        <v>2222.1350000000002</v>
      </c>
      <c r="AZ118" s="191">
        <v>2755.64</v>
      </c>
      <c r="BA118" s="191">
        <v>3165.6350000000002</v>
      </c>
      <c r="BB118" s="191">
        <v>3660.3760000000002</v>
      </c>
      <c r="BC118" s="191">
        <v>4397.0955046829995</v>
      </c>
      <c r="BD118" s="191">
        <v>4731.2979999999998</v>
      </c>
      <c r="BE118" s="191">
        <v>5327.7833360571276</v>
      </c>
      <c r="BF118" s="191">
        <v>5868.9417107775953</v>
      </c>
      <c r="BG118" s="191">
        <v>6648.4214836423171</v>
      </c>
      <c r="BH118" s="191">
        <v>7362.7420000000002</v>
      </c>
      <c r="BI118" s="191">
        <v>8161.3418322999996</v>
      </c>
      <c r="BJ118" s="191">
        <v>8951.9807621599994</v>
      </c>
      <c r="BK118" s="191">
        <v>10025.547447100002</v>
      </c>
      <c r="BL118" s="191">
        <v>11171.999606900003</v>
      </c>
      <c r="BM118" s="191">
        <v>12696.219372410003</v>
      </c>
      <c r="BN118" s="191">
        <v>13074.350907085996</v>
      </c>
      <c r="BO118" s="191">
        <v>14166.501676169999</v>
      </c>
      <c r="BP118" s="191">
        <v>15766.881886475003</v>
      </c>
      <c r="BQ118" s="191">
        <v>16663.691062059166</v>
      </c>
      <c r="BR118" s="191">
        <v>17633.143730207517</v>
      </c>
      <c r="BS118" s="191">
        <v>18224.782200854486</v>
      </c>
      <c r="BT118" s="191">
        <v>18134.792022653575</v>
      </c>
      <c r="BU118" s="191">
        <v>17984.26812492009</v>
      </c>
      <c r="BV118" s="191">
        <v>18214.194374105791</v>
      </c>
      <c r="BW118" s="191">
        <v>18348.723756922442</v>
      </c>
      <c r="BX118" s="191">
        <v>17858.497166502981</v>
      </c>
      <c r="BY118" s="191">
        <v>17382.061162804323</v>
      </c>
      <c r="BZ118" s="191">
        <v>17247.54195820327</v>
      </c>
      <c r="CA118" s="191">
        <v>19188.877277740285</v>
      </c>
      <c r="CB118" s="191">
        <v>19900.418818368853</v>
      </c>
      <c r="CC118" s="191">
        <v>19554.325548014116</v>
      </c>
      <c r="CD118" s="191">
        <v>19541.432930388637</v>
      </c>
      <c r="CE118" s="191">
        <v>19030.787950036683</v>
      </c>
      <c r="CF118" s="191">
        <v>18355.422955363203</v>
      </c>
      <c r="CG118" s="191">
        <v>17685.14655522917</v>
      </c>
      <c r="CH118" s="192">
        <v>16960.577762608162</v>
      </c>
    </row>
    <row r="119" spans="1:88" x14ac:dyDescent="0.25">
      <c r="A119" s="193"/>
      <c r="B119" s="238" t="s">
        <v>514</v>
      </c>
      <c r="C119" s="27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c r="AA119" s="191"/>
      <c r="AB119" s="191"/>
      <c r="AC119" s="191"/>
      <c r="AD119" s="191"/>
      <c r="AE119" s="191"/>
      <c r="AF119" s="191"/>
      <c r="AG119" s="191"/>
      <c r="AH119" s="191"/>
      <c r="AI119" s="191"/>
      <c r="AJ119" s="191"/>
      <c r="AK119" s="191"/>
      <c r="AL119" s="191"/>
      <c r="AM119" s="191"/>
      <c r="AN119" s="191"/>
      <c r="AO119" s="191"/>
      <c r="AP119" s="191"/>
      <c r="AQ119" s="191"/>
      <c r="AR119" s="191"/>
      <c r="AS119" s="191"/>
      <c r="AT119" s="191"/>
      <c r="AU119" s="191"/>
      <c r="AV119" s="191"/>
      <c r="AW119" s="191"/>
      <c r="AX119" s="191"/>
      <c r="AY119" s="191"/>
      <c r="AZ119" s="191"/>
      <c r="BA119" s="191"/>
      <c r="BB119" s="191"/>
      <c r="BC119" s="191"/>
      <c r="BD119" s="191">
        <v>1099.6683146400001</v>
      </c>
      <c r="BE119" s="191">
        <v>1144.4988485600004</v>
      </c>
      <c r="BF119" s="191">
        <v>1185.4171848499998</v>
      </c>
      <c r="BG119" s="191">
        <v>1322.9499594399999</v>
      </c>
      <c r="BH119" s="191">
        <v>1382.4806737499998</v>
      </c>
      <c r="BI119" s="191">
        <v>1450.2460951499997</v>
      </c>
      <c r="BJ119" s="191">
        <v>1507.2713076100001</v>
      </c>
      <c r="BK119" s="191">
        <v>1595.1330525061512</v>
      </c>
      <c r="BL119" s="191">
        <v>1696.1175015328326</v>
      </c>
      <c r="BM119" s="191">
        <v>1803.6566907777408</v>
      </c>
      <c r="BN119" s="191">
        <v>1841.4891045270388</v>
      </c>
      <c r="BO119" s="191">
        <v>1928.517541864087</v>
      </c>
      <c r="BP119" s="191">
        <v>2057.8452180005802</v>
      </c>
      <c r="BQ119" s="191">
        <v>2120.523072903236</v>
      </c>
      <c r="BR119" s="191">
        <v>2184.8482328354826</v>
      </c>
      <c r="BS119" s="191">
        <v>2207.3069311882009</v>
      </c>
      <c r="BT119" s="191">
        <v>2157.4583034014645</v>
      </c>
      <c r="BU119" s="191">
        <v>2097.8760606459073</v>
      </c>
      <c r="BV119" s="191">
        <v>2071.5651535127631</v>
      </c>
      <c r="BW119" s="191">
        <v>2042.1948411368223</v>
      </c>
      <c r="BX119" s="191">
        <v>1948.1148638046461</v>
      </c>
      <c r="BY119" s="191">
        <v>1870.3315385699634</v>
      </c>
      <c r="BZ119" s="191">
        <v>1815.0799635220912</v>
      </c>
      <c r="CA119" s="191">
        <v>1903.3687396456135</v>
      </c>
      <c r="CB119" s="191">
        <v>1899.1695444825834</v>
      </c>
      <c r="CC119" s="191">
        <v>1847.1609480882998</v>
      </c>
      <c r="CD119" s="191">
        <v>1809.445419029707</v>
      </c>
      <c r="CE119" s="191">
        <v>1742.4520097813383</v>
      </c>
      <c r="CF119" s="191">
        <v>1662.9112771932973</v>
      </c>
      <c r="CG119" s="191">
        <v>1585.3972506836399</v>
      </c>
      <c r="CH119" s="192">
        <v>1503.7251786083825</v>
      </c>
    </row>
    <row r="120" spans="1:88" x14ac:dyDescent="0.25">
      <c r="A120" s="193"/>
      <c r="B120" s="238" t="s">
        <v>515</v>
      </c>
      <c r="C120" s="271"/>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91"/>
      <c r="AA120" s="191"/>
      <c r="AB120" s="191"/>
      <c r="AC120" s="191"/>
      <c r="AD120" s="191"/>
      <c r="AE120" s="191"/>
      <c r="AF120" s="191"/>
      <c r="AG120" s="191"/>
      <c r="AH120" s="191">
        <v>0</v>
      </c>
      <c r="AI120" s="191">
        <v>0</v>
      </c>
      <c r="AJ120" s="191">
        <v>0</v>
      </c>
      <c r="AK120" s="191">
        <v>0</v>
      </c>
      <c r="AL120" s="191">
        <v>0</v>
      </c>
      <c r="AM120" s="191">
        <v>0</v>
      </c>
      <c r="AN120" s="191">
        <v>0</v>
      </c>
      <c r="AO120" s="191">
        <v>0</v>
      </c>
      <c r="AP120" s="191">
        <v>0</v>
      </c>
      <c r="AQ120" s="191">
        <v>0</v>
      </c>
      <c r="AR120" s="191">
        <v>0</v>
      </c>
      <c r="AS120" s="191">
        <v>0</v>
      </c>
      <c r="AT120" s="191">
        <v>0</v>
      </c>
      <c r="AU120" s="191">
        <v>0</v>
      </c>
      <c r="AV120" s="191">
        <v>0</v>
      </c>
      <c r="AW120" s="191">
        <v>0</v>
      </c>
      <c r="AX120" s="191">
        <v>0</v>
      </c>
      <c r="AY120" s="191">
        <v>0</v>
      </c>
      <c r="AZ120" s="191">
        <v>0</v>
      </c>
      <c r="BA120" s="191">
        <v>0</v>
      </c>
      <c r="BB120" s="191">
        <v>0</v>
      </c>
      <c r="BC120" s="191">
        <v>0</v>
      </c>
      <c r="BD120" s="191">
        <v>0</v>
      </c>
      <c r="BE120" s="191">
        <v>0</v>
      </c>
      <c r="BF120" s="191">
        <v>0</v>
      </c>
      <c r="BG120" s="191">
        <v>0</v>
      </c>
      <c r="BH120" s="191">
        <v>0</v>
      </c>
      <c r="BI120" s="191">
        <v>0</v>
      </c>
      <c r="BJ120" s="191">
        <v>41.005154839999996</v>
      </c>
      <c r="BK120" s="191">
        <v>158.65031815</v>
      </c>
      <c r="BL120" s="191">
        <v>347.99640159999996</v>
      </c>
      <c r="BM120" s="191">
        <v>499.48331779</v>
      </c>
      <c r="BN120" s="191">
        <v>763.72664662801776</v>
      </c>
      <c r="BO120" s="191">
        <v>632.22697060000007</v>
      </c>
      <c r="BP120" s="191">
        <v>753.45013339999991</v>
      </c>
      <c r="BQ120" s="191">
        <v>738.99857426000017</v>
      </c>
      <c r="BR120" s="191">
        <v>745.19955327293599</v>
      </c>
      <c r="BS120" s="191">
        <v>750.35909004872349</v>
      </c>
      <c r="BT120" s="191">
        <v>843.26833552000005</v>
      </c>
      <c r="BU120" s="191">
        <v>773.7962701000821</v>
      </c>
      <c r="BV120" s="191">
        <v>755.74334992456068</v>
      </c>
      <c r="BW120" s="191">
        <v>651.21979876854232</v>
      </c>
      <c r="BX120" s="191">
        <v>522.30759835282458</v>
      </c>
      <c r="BY120" s="191">
        <v>329.66024383962531</v>
      </c>
      <c r="BZ120" s="191">
        <v>422.51825136916608</v>
      </c>
      <c r="CA120" s="191">
        <v>388.75712992095555</v>
      </c>
      <c r="CB120" s="191">
        <v>349.14735445820759</v>
      </c>
      <c r="CC120" s="191">
        <v>293.82107062312514</v>
      </c>
      <c r="CD120" s="191">
        <v>188.20974280075302</v>
      </c>
      <c r="CE120" s="191">
        <v>96.814109421877561</v>
      </c>
      <c r="CF120" s="191">
        <v>58.584131547569875</v>
      </c>
      <c r="CG120" s="191">
        <v>53.954745545528993</v>
      </c>
      <c r="CH120" s="192">
        <v>52.679233826631723</v>
      </c>
    </row>
    <row r="121" spans="1:88" x14ac:dyDescent="0.25">
      <c r="A121" s="193"/>
      <c r="B121" s="238" t="s">
        <v>516</v>
      </c>
      <c r="C121" s="271"/>
      <c r="D121" s="191"/>
      <c r="E121" s="191"/>
      <c r="F121" s="191"/>
      <c r="G121" s="191"/>
      <c r="H121" s="191"/>
      <c r="I121" s="191"/>
      <c r="J121" s="191"/>
      <c r="K121" s="191"/>
      <c r="L121" s="191"/>
      <c r="M121" s="191"/>
      <c r="N121" s="191"/>
      <c r="O121" s="191"/>
      <c r="P121" s="191"/>
      <c r="Q121" s="191"/>
      <c r="R121" s="191"/>
      <c r="S121" s="191"/>
      <c r="T121" s="191"/>
      <c r="U121" s="191"/>
      <c r="V121" s="191"/>
      <c r="W121" s="191"/>
      <c r="X121" s="191"/>
      <c r="Y121" s="191"/>
      <c r="Z121" s="191"/>
      <c r="AA121" s="191"/>
      <c r="AB121" s="191"/>
      <c r="AC121" s="191"/>
      <c r="AD121" s="191"/>
      <c r="AE121" s="191"/>
      <c r="AF121" s="191"/>
      <c r="AG121" s="191"/>
      <c r="AH121" s="191"/>
      <c r="AI121" s="191"/>
      <c r="AJ121" s="191"/>
      <c r="AK121" s="191"/>
      <c r="AL121" s="191"/>
      <c r="AM121" s="191"/>
      <c r="AN121" s="191"/>
      <c r="AO121" s="191"/>
      <c r="AP121" s="191"/>
      <c r="AQ121" s="191"/>
      <c r="AR121" s="191"/>
      <c r="AS121" s="191"/>
      <c r="AT121" s="191"/>
      <c r="AU121" s="191"/>
      <c r="AV121" s="191"/>
      <c r="AW121" s="191"/>
      <c r="AX121" s="191"/>
      <c r="AY121" s="191"/>
      <c r="AZ121" s="191"/>
      <c r="BA121" s="191"/>
      <c r="BB121" s="191"/>
      <c r="BC121" s="191"/>
      <c r="BD121" s="191"/>
      <c r="BE121" s="191"/>
      <c r="BF121" s="191"/>
      <c r="BG121" s="191"/>
      <c r="BH121" s="191"/>
      <c r="BI121" s="191"/>
      <c r="BJ121" s="191"/>
      <c r="BK121" s="191"/>
      <c r="BL121" s="191"/>
      <c r="BM121" s="191"/>
      <c r="BN121" s="191"/>
      <c r="BO121" s="191"/>
      <c r="BP121" s="191"/>
      <c r="BQ121" s="191"/>
      <c r="BR121" s="191"/>
      <c r="BS121" s="191"/>
      <c r="BT121" s="191">
        <v>1346.5040417899927</v>
      </c>
      <c r="BU121" s="191">
        <v>4411.5230526242794</v>
      </c>
      <c r="BV121" s="191">
        <v>7688.5788062906558</v>
      </c>
      <c r="BW121" s="191">
        <v>10447.128793449607</v>
      </c>
      <c r="BX121" s="191">
        <v>13869.917403119598</v>
      </c>
      <c r="BY121" s="191">
        <v>19408.24378017227</v>
      </c>
      <c r="BZ121" s="191">
        <v>26099.609042329223</v>
      </c>
      <c r="CA121" s="191">
        <v>35587.009646258382</v>
      </c>
      <c r="CB121" s="191">
        <v>46353.480824675062</v>
      </c>
      <c r="CC121" s="191">
        <v>56131.373087866152</v>
      </c>
      <c r="CD121" s="191">
        <v>64811.899663216762</v>
      </c>
      <c r="CE121" s="191">
        <v>71346.940049333789</v>
      </c>
      <c r="CF121" s="191">
        <v>79502.795730308964</v>
      </c>
      <c r="CG121" s="191">
        <v>90693.037958544242</v>
      </c>
      <c r="CH121" s="192">
        <v>102426.00380120888</v>
      </c>
    </row>
    <row r="122" spans="1:88" x14ac:dyDescent="0.25">
      <c r="A122" s="193"/>
      <c r="B122" s="238" t="s">
        <v>517</v>
      </c>
      <c r="C122" s="271"/>
      <c r="D122" s="191"/>
      <c r="E122" s="191"/>
      <c r="F122" s="191"/>
      <c r="G122" s="191"/>
      <c r="H122" s="191"/>
      <c r="I122" s="191"/>
      <c r="J122" s="191"/>
      <c r="K122" s="191"/>
      <c r="L122" s="191"/>
      <c r="M122" s="191"/>
      <c r="N122" s="191"/>
      <c r="O122" s="191"/>
      <c r="P122" s="191"/>
      <c r="Q122" s="191"/>
      <c r="R122" s="191"/>
      <c r="S122" s="191"/>
      <c r="T122" s="191"/>
      <c r="U122" s="191"/>
      <c r="V122" s="191"/>
      <c r="W122" s="191"/>
      <c r="X122" s="191"/>
      <c r="Y122" s="191"/>
      <c r="Z122" s="191"/>
      <c r="AA122" s="191"/>
      <c r="AB122" s="191"/>
      <c r="AC122" s="191"/>
      <c r="AD122" s="191"/>
      <c r="AE122" s="191"/>
      <c r="AF122" s="191"/>
      <c r="AG122" s="191"/>
      <c r="AH122" s="191"/>
      <c r="AI122" s="191"/>
      <c r="AJ122" s="191"/>
      <c r="AK122" s="191"/>
      <c r="AL122" s="191"/>
      <c r="AM122" s="191"/>
      <c r="AN122" s="191"/>
      <c r="AO122" s="191"/>
      <c r="AP122" s="191"/>
      <c r="AQ122" s="191"/>
      <c r="AR122" s="191"/>
      <c r="AS122" s="191"/>
      <c r="AT122" s="191"/>
      <c r="AU122" s="191"/>
      <c r="AV122" s="191"/>
      <c r="AW122" s="191"/>
      <c r="AX122" s="191"/>
      <c r="AY122" s="191"/>
      <c r="AZ122" s="191"/>
      <c r="BA122" s="191"/>
      <c r="BB122" s="191"/>
      <c r="BC122" s="191"/>
      <c r="BD122" s="191"/>
      <c r="BE122" s="191"/>
      <c r="BF122" s="191"/>
      <c r="BG122" s="191"/>
      <c r="BH122" s="191"/>
      <c r="BI122" s="191"/>
      <c r="BJ122" s="191"/>
      <c r="BK122" s="191"/>
      <c r="BL122" s="191"/>
      <c r="BM122" s="191"/>
      <c r="BN122" s="191"/>
      <c r="BO122" s="191"/>
      <c r="BP122" s="191"/>
      <c r="BQ122" s="191"/>
      <c r="BR122" s="191"/>
      <c r="BS122" s="191"/>
      <c r="BT122" s="191">
        <v>62.592562279999946</v>
      </c>
      <c r="BU122" s="191">
        <v>193.96006248688587</v>
      </c>
      <c r="BV122" s="191">
        <v>326.3730427201121</v>
      </c>
      <c r="BW122" s="191">
        <v>418.35928419000038</v>
      </c>
      <c r="BX122" s="191">
        <v>509.22292654999933</v>
      </c>
      <c r="BY122" s="191">
        <v>634.50085871000056</v>
      </c>
      <c r="BZ122" s="191">
        <v>785.39216897999972</v>
      </c>
      <c r="CA122" s="191">
        <v>997.64406484033759</v>
      </c>
      <c r="CB122" s="191">
        <v>1194.9387789563652</v>
      </c>
      <c r="CC122" s="191">
        <v>1311.9872524958273</v>
      </c>
      <c r="CD122" s="191">
        <v>1430.4858013834366</v>
      </c>
      <c r="CE122" s="191">
        <v>1498.2340654778839</v>
      </c>
      <c r="CF122" s="191">
        <v>1575.0268894229725</v>
      </c>
      <c r="CG122" s="191">
        <v>1658.6247148168259</v>
      </c>
      <c r="CH122" s="192">
        <v>1723.7556837138272</v>
      </c>
    </row>
    <row r="123" spans="1:88" x14ac:dyDescent="0.25">
      <c r="A123" s="193"/>
      <c r="B123" s="72" t="s">
        <v>518</v>
      </c>
      <c r="C123" s="271" t="s">
        <v>377</v>
      </c>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c r="AA123" s="191"/>
      <c r="AB123" s="191"/>
      <c r="AC123" s="191"/>
      <c r="AD123" s="191"/>
      <c r="AE123" s="191"/>
      <c r="AF123" s="191"/>
      <c r="AG123" s="191"/>
      <c r="AH123" s="191">
        <v>37</v>
      </c>
      <c r="AI123" s="191">
        <v>36</v>
      </c>
      <c r="AJ123" s="191">
        <v>38</v>
      </c>
      <c r="AK123" s="191">
        <v>39</v>
      </c>
      <c r="AL123" s="191">
        <v>40</v>
      </c>
      <c r="AM123" s="191">
        <v>41</v>
      </c>
      <c r="AN123" s="191">
        <v>39</v>
      </c>
      <c r="AO123" s="191">
        <v>41</v>
      </c>
      <c r="AP123" s="191">
        <v>37</v>
      </c>
      <c r="AQ123" s="191">
        <v>37.154000000000003</v>
      </c>
      <c r="AR123" s="191">
        <v>36.127000000000002</v>
      </c>
      <c r="AS123" s="191">
        <v>34.573</v>
      </c>
      <c r="AT123" s="191">
        <v>35.829000000000001</v>
      </c>
      <c r="AU123" s="191">
        <v>35.840000000000003</v>
      </c>
      <c r="AV123" s="191">
        <v>35.561999999999998</v>
      </c>
      <c r="AW123" s="191">
        <v>36.165999999999997</v>
      </c>
      <c r="AX123" s="191">
        <v>34.695999999999998</v>
      </c>
      <c r="AY123" s="191">
        <v>35.774999999999999</v>
      </c>
      <c r="AZ123" s="191">
        <v>29.725000000000001</v>
      </c>
      <c r="BA123" s="191">
        <v>29.242999999999999</v>
      </c>
      <c r="BB123" s="191">
        <v>28.78</v>
      </c>
      <c r="BC123" s="191">
        <v>27.677</v>
      </c>
      <c r="BD123" s="191">
        <v>27.542999999999999</v>
      </c>
      <c r="BE123" s="191">
        <v>28.601281650000001</v>
      </c>
      <c r="BF123" s="191">
        <v>28.857593779999998</v>
      </c>
      <c r="BG123" s="191">
        <v>29.69782292</v>
      </c>
      <c r="BH123" s="191">
        <v>30.286999999999999</v>
      </c>
      <c r="BI123" s="191">
        <v>30.522758409999998</v>
      </c>
      <c r="BJ123" s="191">
        <v>34.089199220000005</v>
      </c>
      <c r="BK123" s="191">
        <v>39.594209070000005</v>
      </c>
      <c r="BL123" s="191">
        <v>45.014786799999996</v>
      </c>
      <c r="BM123" s="191">
        <v>47.681548220000018</v>
      </c>
      <c r="BN123" s="191">
        <v>58.09858595</v>
      </c>
      <c r="BO123" s="191">
        <v>62.566367589999992</v>
      </c>
      <c r="BP123" s="191">
        <v>75.024344669999962</v>
      </c>
      <c r="BQ123" s="191">
        <v>95.653024200000061</v>
      </c>
      <c r="BR123" s="191">
        <v>88.113150280000013</v>
      </c>
      <c r="BS123" s="191">
        <v>92.895304570000008</v>
      </c>
      <c r="BT123" s="191">
        <v>99.277285419999984</v>
      </c>
      <c r="BU123" s="191">
        <v>104.62180545999999</v>
      </c>
      <c r="BV123" s="191">
        <v>113.12405992999996</v>
      </c>
      <c r="BW123" s="191">
        <v>118.66341103999997</v>
      </c>
      <c r="BX123" s="191">
        <v>133.10474510000003</v>
      </c>
      <c r="BY123" s="191">
        <v>158.41421363000001</v>
      </c>
      <c r="BZ123" s="191">
        <v>177.89715477000004</v>
      </c>
      <c r="CA123" s="191">
        <v>222.23737162999998</v>
      </c>
      <c r="CB123" s="191">
        <v>227.39899950999998</v>
      </c>
      <c r="CC123" s="191">
        <v>232.65763693739575</v>
      </c>
      <c r="CD123" s="191">
        <v>243.06663276159864</v>
      </c>
      <c r="CE123" s="191">
        <v>256.23211578112392</v>
      </c>
      <c r="CF123" s="191">
        <v>267.94120991889133</v>
      </c>
      <c r="CG123" s="191">
        <v>272.28740699468005</v>
      </c>
      <c r="CH123" s="192">
        <v>273.09591395329471</v>
      </c>
    </row>
    <row r="124" spans="1:88" ht="26.25" customHeight="1" x14ac:dyDescent="0.25">
      <c r="A124" s="193"/>
      <c r="B124" s="74" t="s">
        <v>519</v>
      </c>
      <c r="C124" s="271" t="s">
        <v>381</v>
      </c>
      <c r="D124" s="191"/>
      <c r="E124" s="191"/>
      <c r="F124" s="191"/>
      <c r="G124" s="191"/>
      <c r="H124" s="191"/>
      <c r="I124" s="191"/>
      <c r="J124" s="191"/>
      <c r="K124" s="191"/>
      <c r="L124" s="191"/>
      <c r="M124" s="191"/>
      <c r="N124" s="191"/>
      <c r="O124" s="191"/>
      <c r="P124" s="191"/>
      <c r="Q124" s="191"/>
      <c r="R124" s="191"/>
      <c r="S124" s="191"/>
      <c r="T124" s="191"/>
      <c r="U124" s="191"/>
      <c r="V124" s="191"/>
      <c r="W124" s="191"/>
      <c r="X124" s="191"/>
      <c r="Y124" s="191"/>
      <c r="Z124" s="191"/>
      <c r="AA124" s="191"/>
      <c r="AB124" s="191"/>
      <c r="AC124" s="191"/>
      <c r="AD124" s="191"/>
      <c r="AE124" s="191"/>
      <c r="AF124" s="191"/>
      <c r="AG124" s="191"/>
      <c r="AH124" s="191">
        <v>0</v>
      </c>
      <c r="AI124" s="191">
        <v>0</v>
      </c>
      <c r="AJ124" s="191">
        <v>0</v>
      </c>
      <c r="AK124" s="191">
        <v>0</v>
      </c>
      <c r="AL124" s="191">
        <v>0</v>
      </c>
      <c r="AM124" s="191">
        <v>0</v>
      </c>
      <c r="AN124" s="191">
        <v>0</v>
      </c>
      <c r="AO124" s="191">
        <v>0</v>
      </c>
      <c r="AP124" s="191">
        <v>0</v>
      </c>
      <c r="AQ124" s="191">
        <v>0</v>
      </c>
      <c r="AR124" s="191">
        <v>0</v>
      </c>
      <c r="AS124" s="191">
        <v>0</v>
      </c>
      <c r="AT124" s="191">
        <v>0</v>
      </c>
      <c r="AU124" s="191">
        <v>0</v>
      </c>
      <c r="AV124" s="191">
        <v>0</v>
      </c>
      <c r="AW124" s="191">
        <v>0</v>
      </c>
      <c r="AX124" s="191">
        <v>0</v>
      </c>
      <c r="AY124" s="191">
        <v>0</v>
      </c>
      <c r="AZ124" s="191">
        <v>0</v>
      </c>
      <c r="BA124" s="191">
        <v>0</v>
      </c>
      <c r="BB124" s="191">
        <v>0</v>
      </c>
      <c r="BC124" s="191">
        <v>0</v>
      </c>
      <c r="BD124" s="191">
        <v>0</v>
      </c>
      <c r="BE124" s="191">
        <v>0</v>
      </c>
      <c r="BF124" s="191">
        <v>0</v>
      </c>
      <c r="BG124" s="191">
        <v>0</v>
      </c>
      <c r="BH124" s="191">
        <v>0</v>
      </c>
      <c r="BI124" s="191">
        <v>0</v>
      </c>
      <c r="BJ124" s="191">
        <v>0</v>
      </c>
      <c r="BK124" s="191">
        <v>0</v>
      </c>
      <c r="BL124" s="191">
        <v>9.8403037599999994</v>
      </c>
      <c r="BM124" s="191">
        <v>0.25143872</v>
      </c>
      <c r="BN124" s="191">
        <v>-1.7732257699999998</v>
      </c>
      <c r="BO124" s="191">
        <v>5.1625466999999992</v>
      </c>
      <c r="BP124" s="191">
        <v>2.0412564999999998</v>
      </c>
      <c r="BQ124" s="191">
        <v>2.5456364999999996</v>
      </c>
      <c r="BR124" s="191">
        <v>1.8016614399999999</v>
      </c>
      <c r="BS124" s="191">
        <v>2.7500172299999996</v>
      </c>
      <c r="BT124" s="191">
        <v>1.9444570200000002</v>
      </c>
      <c r="BU124" s="191">
        <v>3.2643377500000001</v>
      </c>
      <c r="BV124" s="191">
        <v>2.8693859899999996</v>
      </c>
      <c r="BW124" s="191">
        <v>3.3017055800000001</v>
      </c>
      <c r="BX124" s="191">
        <v>1.7326126300000002</v>
      </c>
      <c r="BY124" s="191">
        <v>1.26135131</v>
      </c>
      <c r="BZ124" s="191">
        <v>1.2872552300000002</v>
      </c>
      <c r="CA124" s="191">
        <v>1.4116857599999999</v>
      </c>
      <c r="CB124" s="191">
        <v>2.0479909300000001</v>
      </c>
      <c r="CC124" s="191">
        <v>2.0479909300000001</v>
      </c>
      <c r="CD124" s="191">
        <v>2.0479909300000001</v>
      </c>
      <c r="CE124" s="191">
        <v>2.0479909300000001</v>
      </c>
      <c r="CF124" s="191">
        <v>2.0479909300000001</v>
      </c>
      <c r="CG124" s="191">
        <v>2.0479909300000001</v>
      </c>
      <c r="CH124" s="192">
        <v>2.0479909300000001</v>
      </c>
    </row>
    <row r="125" spans="1:88" x14ac:dyDescent="0.25">
      <c r="A125" s="193"/>
      <c r="B125" s="51" t="s">
        <v>432</v>
      </c>
      <c r="C125" s="271" t="s">
        <v>387</v>
      </c>
      <c r="D125" s="191"/>
      <c r="E125" s="191"/>
      <c r="F125" s="191"/>
      <c r="G125" s="191"/>
      <c r="H125" s="191"/>
      <c r="I125" s="191"/>
      <c r="J125" s="191"/>
      <c r="K125" s="191"/>
      <c r="L125" s="191"/>
      <c r="M125" s="191"/>
      <c r="N125" s="191"/>
      <c r="O125" s="191"/>
      <c r="P125" s="191"/>
      <c r="Q125" s="191"/>
      <c r="R125" s="191"/>
      <c r="S125" s="191"/>
      <c r="T125" s="191"/>
      <c r="U125" s="191"/>
      <c r="V125" s="191"/>
      <c r="W125" s="191"/>
      <c r="X125" s="191"/>
      <c r="Y125" s="191"/>
      <c r="Z125" s="191"/>
      <c r="AA125" s="191"/>
      <c r="AB125" s="191"/>
      <c r="AC125" s="191"/>
      <c r="AD125" s="191"/>
      <c r="AE125" s="191"/>
      <c r="AF125" s="191"/>
      <c r="AG125" s="191"/>
      <c r="AH125" s="191"/>
      <c r="AI125" s="191"/>
      <c r="AJ125" s="191"/>
      <c r="AK125" s="191"/>
      <c r="AL125" s="191"/>
      <c r="AM125" s="191"/>
      <c r="AN125" s="191"/>
      <c r="AO125" s="191"/>
      <c r="AP125" s="191"/>
      <c r="AQ125" s="191"/>
      <c r="AR125" s="191"/>
      <c r="AS125" s="191"/>
      <c r="AT125" s="191"/>
      <c r="AU125" s="191"/>
      <c r="AV125" s="191"/>
      <c r="AW125" s="191"/>
      <c r="AX125" s="191"/>
      <c r="AY125" s="191"/>
      <c r="AZ125" s="191"/>
      <c r="BA125" s="191"/>
      <c r="BB125" s="191"/>
      <c r="BC125" s="191"/>
      <c r="BD125" s="191"/>
      <c r="BE125" s="191"/>
      <c r="BF125" s="191"/>
      <c r="BG125" s="191"/>
      <c r="BH125" s="191"/>
      <c r="BI125" s="191"/>
      <c r="BJ125" s="191"/>
      <c r="BK125" s="191"/>
      <c r="BL125" s="191"/>
      <c r="BM125" s="191"/>
      <c r="BN125" s="191"/>
      <c r="BO125" s="191"/>
      <c r="BP125" s="191"/>
      <c r="BQ125" s="191"/>
      <c r="BR125" s="191"/>
      <c r="BS125" s="191"/>
      <c r="BT125" s="191"/>
      <c r="BU125" s="191"/>
      <c r="BV125" s="191">
        <v>6.3246354783961998</v>
      </c>
      <c r="BW125" s="191">
        <v>7.2606378499366624</v>
      </c>
      <c r="BX125" s="191">
        <v>6.3613433055609097</v>
      </c>
      <c r="BY125" s="191">
        <v>3.9796580174514227</v>
      </c>
      <c r="BZ125" s="191">
        <v>3.70924618172883</v>
      </c>
      <c r="CA125" s="191">
        <v>6.6893957648767621</v>
      </c>
      <c r="CB125" s="191">
        <v>10.151757211214923</v>
      </c>
      <c r="CC125" s="191">
        <v>15.26878730560921</v>
      </c>
      <c r="CD125" s="191">
        <v>0.80353692055587267</v>
      </c>
      <c r="CE125" s="191">
        <v>1.0204621986922282</v>
      </c>
      <c r="CF125" s="191">
        <v>1.2308491161741091</v>
      </c>
      <c r="CG125" s="191">
        <v>1.4445674561825412</v>
      </c>
      <c r="CH125" s="192">
        <v>1.6663221676019448</v>
      </c>
    </row>
    <row r="126" spans="1:88" x14ac:dyDescent="0.25">
      <c r="A126" s="193"/>
      <c r="B126" s="74" t="s">
        <v>433</v>
      </c>
      <c r="C126" s="271" t="s">
        <v>387</v>
      </c>
      <c r="D126" s="191"/>
      <c r="E126" s="191"/>
      <c r="F126" s="191"/>
      <c r="G126" s="191"/>
      <c r="H126" s="191"/>
      <c r="I126" s="191"/>
      <c r="J126" s="191"/>
      <c r="K126" s="191"/>
      <c r="L126" s="191"/>
      <c r="M126" s="191"/>
      <c r="N126" s="191"/>
      <c r="O126" s="191"/>
      <c r="P126" s="191"/>
      <c r="Q126" s="191"/>
      <c r="R126" s="191"/>
      <c r="S126" s="191"/>
      <c r="T126" s="191"/>
      <c r="U126" s="191"/>
      <c r="V126" s="191"/>
      <c r="W126" s="191"/>
      <c r="X126" s="191"/>
      <c r="Y126" s="191"/>
      <c r="Z126" s="191"/>
      <c r="AA126" s="191"/>
      <c r="AB126" s="191"/>
      <c r="AC126" s="191"/>
      <c r="AD126" s="191"/>
      <c r="AE126" s="191"/>
      <c r="AF126" s="191"/>
      <c r="AG126" s="191"/>
      <c r="AH126" s="191"/>
      <c r="AI126" s="191"/>
      <c r="AJ126" s="191"/>
      <c r="AK126" s="191"/>
      <c r="AL126" s="191"/>
      <c r="AM126" s="191"/>
      <c r="AN126" s="191"/>
      <c r="AO126" s="191"/>
      <c r="AP126" s="191"/>
      <c r="AQ126" s="191">
        <v>0</v>
      </c>
      <c r="AR126" s="191">
        <v>0</v>
      </c>
      <c r="AS126" s="191">
        <v>0</v>
      </c>
      <c r="AT126" s="191">
        <v>0</v>
      </c>
      <c r="AU126" s="191">
        <v>0</v>
      </c>
      <c r="AV126" s="191">
        <v>0</v>
      </c>
      <c r="AW126" s="191">
        <v>0</v>
      </c>
      <c r="AX126" s="191">
        <v>0</v>
      </c>
      <c r="AY126" s="191">
        <v>0</v>
      </c>
      <c r="AZ126" s="191">
        <v>0</v>
      </c>
      <c r="BA126" s="191">
        <v>0</v>
      </c>
      <c r="BB126" s="191">
        <v>0</v>
      </c>
      <c r="BC126" s="191">
        <v>0</v>
      </c>
      <c r="BD126" s="191">
        <v>0</v>
      </c>
      <c r="BE126" s="191">
        <v>0</v>
      </c>
      <c r="BF126" s="191">
        <v>0</v>
      </c>
      <c r="BG126" s="191">
        <v>0</v>
      </c>
      <c r="BH126" s="191">
        <v>0</v>
      </c>
      <c r="BI126" s="191">
        <v>0</v>
      </c>
      <c r="BJ126" s="191">
        <v>0.24022200000000002</v>
      </c>
      <c r="BK126" s="191">
        <v>0</v>
      </c>
      <c r="BL126" s="191">
        <v>0</v>
      </c>
      <c r="BM126" s="191">
        <v>0</v>
      </c>
      <c r="BN126" s="191">
        <v>0</v>
      </c>
      <c r="BO126" s="191">
        <v>0</v>
      </c>
      <c r="BP126" s="191">
        <v>0</v>
      </c>
      <c r="BQ126" s="191">
        <v>0</v>
      </c>
      <c r="BR126" s="191">
        <v>0</v>
      </c>
      <c r="BS126" s="191">
        <v>4.9999999999990052E-3</v>
      </c>
      <c r="BT126" s="191">
        <v>7.5000000000002842E-3</v>
      </c>
      <c r="BU126" s="191">
        <v>3.4999999999989484E-3</v>
      </c>
      <c r="BV126" s="191">
        <v>4.0000000000013358E-3</v>
      </c>
      <c r="BW126" s="191">
        <v>4.2251202216974102E-3</v>
      </c>
      <c r="BX126" s="191">
        <v>2.2144025663095599E-3</v>
      </c>
      <c r="BY126" s="191">
        <v>2.0031692312497424E-3</v>
      </c>
      <c r="BZ126" s="191">
        <v>1.9894624816086319E-3</v>
      </c>
      <c r="CA126" s="191">
        <v>2.4797528019273067E-3</v>
      </c>
      <c r="CB126" s="191">
        <v>3.9944541208160834E-3</v>
      </c>
      <c r="CC126" s="191">
        <v>2.5242399670720918E-3</v>
      </c>
      <c r="CD126" s="191">
        <v>2.5150965601671931E-3</v>
      </c>
      <c r="CE126" s="191">
        <v>2.5087087005487021E-3</v>
      </c>
      <c r="CF126" s="191">
        <v>2.5073643274786672E-3</v>
      </c>
      <c r="CG126" s="191">
        <v>2.5082076919511736E-3</v>
      </c>
      <c r="CH126" s="192">
        <v>2.5099820974007541E-3</v>
      </c>
    </row>
    <row r="127" spans="1:88" x14ac:dyDescent="0.25">
      <c r="A127" s="193"/>
      <c r="B127" s="51" t="s">
        <v>504</v>
      </c>
      <c r="C127" s="271" t="s">
        <v>377</v>
      </c>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191"/>
      <c r="AA127" s="191"/>
      <c r="AB127" s="191"/>
      <c r="AC127" s="191"/>
      <c r="AD127" s="191"/>
      <c r="AE127" s="191"/>
      <c r="AF127" s="191"/>
      <c r="AG127" s="191"/>
      <c r="AH127" s="191">
        <v>243.49200000000002</v>
      </c>
      <c r="AI127" s="191">
        <v>236.82599999999999</v>
      </c>
      <c r="AJ127" s="191">
        <v>274.50800000000004</v>
      </c>
      <c r="AK127" s="191">
        <v>318.23599999999999</v>
      </c>
      <c r="AL127" s="191">
        <v>342.32</v>
      </c>
      <c r="AM127" s="191">
        <v>352.92700000000002</v>
      </c>
      <c r="AN127" s="191">
        <v>386.935</v>
      </c>
      <c r="AO127" s="191">
        <v>433.07299999999998</v>
      </c>
      <c r="AP127" s="191">
        <v>451.89600000000002</v>
      </c>
      <c r="AQ127" s="191">
        <v>469.89100000000002</v>
      </c>
      <c r="AR127" s="191">
        <v>489.99700000000007</v>
      </c>
      <c r="AS127" s="191">
        <v>524.06600000000003</v>
      </c>
      <c r="AT127" s="191">
        <v>680.27271568504</v>
      </c>
      <c r="AU127" s="191">
        <v>806.36</v>
      </c>
      <c r="AV127" s="191">
        <v>957.33251515151505</v>
      </c>
      <c r="AW127" s="191">
        <v>1046.9948837209301</v>
      </c>
      <c r="AX127" s="191">
        <v>926.49211790393008</v>
      </c>
      <c r="AY127" s="191">
        <v>1013.3268611111112</v>
      </c>
      <c r="AZ127" s="191">
        <v>1117.0549372693727</v>
      </c>
      <c r="BA127" s="191">
        <v>1073.4833333333333</v>
      </c>
      <c r="BB127" s="191">
        <v>1048.8014229249011</v>
      </c>
      <c r="BC127" s="191">
        <v>1040.4334023904382</v>
      </c>
      <c r="BD127" s="191">
        <v>1185.7441290322581</v>
      </c>
      <c r="BE127" s="191">
        <v>1051.6344086021506</v>
      </c>
      <c r="BF127" s="191">
        <v>0</v>
      </c>
      <c r="BG127" s="191">
        <v>0</v>
      </c>
      <c r="BH127" s="191">
        <v>0</v>
      </c>
      <c r="BI127" s="191">
        <v>0</v>
      </c>
      <c r="BJ127" s="191">
        <v>0</v>
      </c>
      <c r="BK127" s="191">
        <v>0</v>
      </c>
      <c r="BL127" s="191">
        <v>0</v>
      </c>
      <c r="BM127" s="191">
        <v>0</v>
      </c>
      <c r="BN127" s="191">
        <v>0</v>
      </c>
      <c r="BO127" s="191">
        <v>0</v>
      </c>
      <c r="BP127" s="191">
        <v>0</v>
      </c>
      <c r="BQ127" s="191">
        <v>0</v>
      </c>
      <c r="BR127" s="191">
        <v>0</v>
      </c>
      <c r="BS127" s="191">
        <v>0</v>
      </c>
      <c r="BT127" s="191">
        <v>0</v>
      </c>
      <c r="BU127" s="191">
        <v>0</v>
      </c>
      <c r="BV127" s="191">
        <v>0</v>
      </c>
      <c r="BW127" s="191">
        <v>0</v>
      </c>
      <c r="BX127" s="191">
        <v>0</v>
      </c>
      <c r="BY127" s="191">
        <v>0</v>
      </c>
      <c r="BZ127" s="191">
        <v>0</v>
      </c>
      <c r="CA127" s="191">
        <v>0</v>
      </c>
      <c r="CB127" s="191">
        <v>0</v>
      </c>
      <c r="CC127" s="191">
        <v>0</v>
      </c>
      <c r="CD127" s="191">
        <v>0</v>
      </c>
      <c r="CE127" s="191">
        <v>0</v>
      </c>
      <c r="CF127" s="191">
        <v>0</v>
      </c>
      <c r="CG127" s="191">
        <v>0</v>
      </c>
      <c r="CH127" s="192">
        <v>0</v>
      </c>
    </row>
    <row r="128" spans="1:88" x14ac:dyDescent="0.25">
      <c r="A128" s="193"/>
      <c r="B128" s="51" t="s">
        <v>520</v>
      </c>
      <c r="C128" s="271" t="s">
        <v>377</v>
      </c>
      <c r="D128" s="191"/>
      <c r="E128" s="191"/>
      <c r="F128" s="191"/>
      <c r="G128" s="191"/>
      <c r="H128" s="191"/>
      <c r="I128" s="191"/>
      <c r="J128" s="191"/>
      <c r="K128" s="191"/>
      <c r="L128" s="191"/>
      <c r="M128" s="191"/>
      <c r="N128" s="191"/>
      <c r="O128" s="191"/>
      <c r="P128" s="191"/>
      <c r="Q128" s="191"/>
      <c r="R128" s="191"/>
      <c r="S128" s="191"/>
      <c r="T128" s="191"/>
      <c r="U128" s="191"/>
      <c r="V128" s="191"/>
      <c r="W128" s="191"/>
      <c r="X128" s="191"/>
      <c r="Y128" s="191"/>
      <c r="Z128" s="191"/>
      <c r="AA128" s="191"/>
      <c r="AB128" s="191"/>
      <c r="AC128" s="191"/>
      <c r="AD128" s="191"/>
      <c r="AE128" s="191"/>
      <c r="AF128" s="191"/>
      <c r="AG128" s="191"/>
      <c r="AH128" s="191">
        <v>0</v>
      </c>
      <c r="AI128" s="191">
        <v>0</v>
      </c>
      <c r="AJ128" s="191">
        <v>0</v>
      </c>
      <c r="AK128" s="191">
        <v>0</v>
      </c>
      <c r="AL128" s="191">
        <v>0</v>
      </c>
      <c r="AM128" s="191">
        <v>0</v>
      </c>
      <c r="AN128" s="191">
        <v>0</v>
      </c>
      <c r="AO128" s="191">
        <v>0</v>
      </c>
      <c r="AP128" s="191">
        <v>0</v>
      </c>
      <c r="AQ128" s="191">
        <v>0</v>
      </c>
      <c r="AR128" s="191">
        <v>0</v>
      </c>
      <c r="AS128" s="191">
        <v>0</v>
      </c>
      <c r="AT128" s="191">
        <v>0</v>
      </c>
      <c r="AU128" s="191">
        <v>0</v>
      </c>
      <c r="AV128" s="191">
        <v>0</v>
      </c>
      <c r="AW128" s="191">
        <v>0</v>
      </c>
      <c r="AX128" s="191">
        <v>0</v>
      </c>
      <c r="AY128" s="191">
        <v>0</v>
      </c>
      <c r="AZ128" s="191">
        <v>0</v>
      </c>
      <c r="BA128" s="191">
        <v>190.64</v>
      </c>
      <c r="BB128" s="191">
        <v>194.422</v>
      </c>
      <c r="BC128" s="191">
        <v>759.476</v>
      </c>
      <c r="BD128" s="191">
        <v>1749.268</v>
      </c>
      <c r="BE128" s="191">
        <v>1680.5630000000001</v>
      </c>
      <c r="BF128" s="191">
        <v>1705.4359999999999</v>
      </c>
      <c r="BG128" s="191">
        <v>1915.596</v>
      </c>
      <c r="BH128" s="191">
        <v>1962.34</v>
      </c>
      <c r="BI128" s="191">
        <v>1981.7470000000001</v>
      </c>
      <c r="BJ128" s="191">
        <v>2015.0229999999999</v>
      </c>
      <c r="BK128" s="191">
        <v>2070.2523382699997</v>
      </c>
      <c r="BL128" s="191">
        <v>2700.6948084699998</v>
      </c>
      <c r="BM128" s="191">
        <v>2734.8132516599994</v>
      </c>
      <c r="BN128" s="191">
        <v>2759.4819029400005</v>
      </c>
      <c r="BO128" s="191">
        <v>2149.2390251900001</v>
      </c>
      <c r="BP128" s="191">
        <v>2144.0899999999997</v>
      </c>
      <c r="BQ128" s="191">
        <v>2140.0809990000007</v>
      </c>
      <c r="BR128" s="191">
        <v>2116.9060000000004</v>
      </c>
      <c r="BS128" s="191">
        <v>2073.1628880400003</v>
      </c>
      <c r="BT128" s="191">
        <v>2048.8185346599998</v>
      </c>
      <c r="BU128" s="191">
        <v>2022.5266947100001</v>
      </c>
      <c r="BV128" s="191">
        <v>1995.3827969600002</v>
      </c>
      <c r="BW128" s="191">
        <v>1973.5520848000001</v>
      </c>
      <c r="BX128" s="191">
        <v>1957.2071462099998</v>
      </c>
      <c r="BY128" s="191">
        <v>1974.1487889399998</v>
      </c>
      <c r="BZ128" s="191">
        <v>2034.9000000000003</v>
      </c>
      <c r="CA128" s="191">
        <v>2031.9261706668617</v>
      </c>
      <c r="CB128" s="191">
        <v>301.68485831999999</v>
      </c>
      <c r="CC128" s="191">
        <v>1912.0808804619164</v>
      </c>
      <c r="CD128" s="191">
        <v>1911.3829458208359</v>
      </c>
      <c r="CE128" s="191">
        <v>1906.233389542122</v>
      </c>
      <c r="CF128" s="191">
        <v>1921.3139038655811</v>
      </c>
      <c r="CG128" s="191">
        <v>1963.9440798868184</v>
      </c>
      <c r="CH128" s="192">
        <v>2006.0412727567821</v>
      </c>
    </row>
    <row r="129" spans="1:89" ht="24.75" customHeight="1" x14ac:dyDescent="0.3">
      <c r="A129" s="193"/>
      <c r="B129" s="123" t="s">
        <v>521</v>
      </c>
      <c r="C129" s="270"/>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f t="shared" ref="AH129:BV129" si="21">SUM(AH82:AH128)-AH116-AH115-AH99-AH96-AH83</f>
        <v>9342.6067724255154</v>
      </c>
      <c r="AI129" s="153">
        <f t="shared" si="21"/>
        <v>10768.805527320201</v>
      </c>
      <c r="AJ129" s="153">
        <f t="shared" si="21"/>
        <v>12894.152611236492</v>
      </c>
      <c r="AK129" s="153">
        <f t="shared" si="21"/>
        <v>15265.487157245503</v>
      </c>
      <c r="AL129" s="153">
        <f t="shared" si="21"/>
        <v>17144.170934839934</v>
      </c>
      <c r="AM129" s="153">
        <f t="shared" si="21"/>
        <v>18631.119416168603</v>
      </c>
      <c r="AN129" s="153">
        <f t="shared" si="21"/>
        <v>19850.890391995661</v>
      </c>
      <c r="AO129" s="153">
        <f t="shared" si="21"/>
        <v>21783.507700626258</v>
      </c>
      <c r="AP129" s="153">
        <f t="shared" si="21"/>
        <v>23480.940859603899</v>
      </c>
      <c r="AQ129" s="153">
        <f t="shared" si="21"/>
        <v>24857.778439733669</v>
      </c>
      <c r="AR129" s="153">
        <f t="shared" si="21"/>
        <v>26056.733891297717</v>
      </c>
      <c r="AS129" s="153">
        <f t="shared" si="21"/>
        <v>28436.744857101014</v>
      </c>
      <c r="AT129" s="153">
        <f t="shared" si="21"/>
        <v>31737.396375410903</v>
      </c>
      <c r="AU129" s="153">
        <f t="shared" si="21"/>
        <v>35530.798624968622</v>
      </c>
      <c r="AV129" s="153">
        <f t="shared" si="21"/>
        <v>38751.015948023618</v>
      </c>
      <c r="AW129" s="153">
        <f t="shared" si="21"/>
        <v>41710.323376267836</v>
      </c>
      <c r="AX129" s="153">
        <f t="shared" si="21"/>
        <v>42777.385385416404</v>
      </c>
      <c r="AY129" s="153">
        <f t="shared" si="21"/>
        <v>44514.638660369797</v>
      </c>
      <c r="AZ129" s="153">
        <f t="shared" si="21"/>
        <v>46918.527495714487</v>
      </c>
      <c r="BA129" s="153">
        <f t="shared" si="21"/>
        <v>48749.766628761674</v>
      </c>
      <c r="BB129" s="153">
        <f t="shared" si="21"/>
        <v>50789.120539508171</v>
      </c>
      <c r="BC129" s="153">
        <f t="shared" si="21"/>
        <v>53908.315063053989</v>
      </c>
      <c r="BD129" s="153">
        <f t="shared" si="21"/>
        <v>57068.777236767062</v>
      </c>
      <c r="BE129" s="153">
        <f t="shared" si="21"/>
        <v>61238.188810984393</v>
      </c>
      <c r="BF129" s="153">
        <f t="shared" si="21"/>
        <v>63330.305663652602</v>
      </c>
      <c r="BG129" s="153">
        <f t="shared" si="21"/>
        <v>66359.817055609819</v>
      </c>
      <c r="BH129" s="153">
        <f t="shared" si="21"/>
        <v>71129.788265206837</v>
      </c>
      <c r="BI129" s="153">
        <f t="shared" si="21"/>
        <v>75376.245272177548</v>
      </c>
      <c r="BJ129" s="153">
        <f t="shared" si="21"/>
        <v>77927.308938756614</v>
      </c>
      <c r="BK129" s="153">
        <f t="shared" si="21"/>
        <v>83221.265865909008</v>
      </c>
      <c r="BL129" s="153">
        <f t="shared" si="21"/>
        <v>90381.387301769209</v>
      </c>
      <c r="BM129" s="153">
        <f t="shared" si="21"/>
        <v>96605.813211114961</v>
      </c>
      <c r="BN129" s="153">
        <f t="shared" si="21"/>
        <v>100332.16468939261</v>
      </c>
      <c r="BO129" s="153">
        <f>SUM(BO82:BO128)-BO116-BO115-BO99-BO96-BO83</f>
        <v>104200.46115099119</v>
      </c>
      <c r="BP129" s="153">
        <f t="shared" si="21"/>
        <v>109866.39345323555</v>
      </c>
      <c r="BQ129" s="153">
        <f t="shared" si="21"/>
        <v>110686.57640979058</v>
      </c>
      <c r="BR129" s="153">
        <f t="shared" si="21"/>
        <v>114113.78757387685</v>
      </c>
      <c r="BS129" s="153">
        <f t="shared" si="21"/>
        <v>116217.05739555901</v>
      </c>
      <c r="BT129" s="153">
        <f t="shared" si="21"/>
        <v>117733.72288378923</v>
      </c>
      <c r="BU129" s="153">
        <f t="shared" si="21"/>
        <v>119365.72188526957</v>
      </c>
      <c r="BV129" s="153">
        <f t="shared" si="21"/>
        <v>121598.48772844834</v>
      </c>
      <c r="BW129" s="153">
        <f>SUM(BW82:BW128)-BW116-BW115-BW99-BW96-BW83</f>
        <v>123836.05413094421</v>
      </c>
      <c r="BX129" s="153">
        <f t="shared" ref="BX129:CB129" si="22">SUM(BX82:BX128)-BX116-BX115-BX99-BX96-BX83</f>
        <v>125811.78605418759</v>
      </c>
      <c r="BY129" s="153">
        <f t="shared" si="22"/>
        <v>128859.28931041645</v>
      </c>
      <c r="BZ129" s="153">
        <f t="shared" si="22"/>
        <v>137069.8333959977</v>
      </c>
      <c r="CA129" s="153">
        <f t="shared" si="22"/>
        <v>155205.88922343584</v>
      </c>
      <c r="CB129" s="153">
        <f t="shared" si="22"/>
        <v>164942.56897950327</v>
      </c>
      <c r="CC129" s="153">
        <f>SUM(CC82:CC128)-CC116-CC115-CC99-CC96-CC83</f>
        <v>177653.10613268553</v>
      </c>
      <c r="CD129" s="153">
        <f t="shared" ref="CD129:CE129" si="23">SUM(CD82:CD128)-CD116-CD115-CD99-CD96-CD83</f>
        <v>186803.15718833968</v>
      </c>
      <c r="CE129" s="153">
        <f t="shared" si="23"/>
        <v>191862.20514771948</v>
      </c>
      <c r="CF129" s="153">
        <f>SUM(CF82:CF128)-CF116-CF115-CF99-CF96-CF83</f>
        <v>197604.73211096687</v>
      </c>
      <c r="CG129" s="153">
        <f>SUM(CG82:CG128)-CG116-CG115-CG99-CG96-CG83</f>
        <v>207314.45184473609</v>
      </c>
      <c r="CH129" s="154">
        <f>SUM(CH82:CH128)-CH116-CH115-CH99-CH96-CH83</f>
        <v>217464.99073303849</v>
      </c>
      <c r="CK129" s="279"/>
    </row>
    <row r="130" spans="1:89" ht="15.6" x14ac:dyDescent="0.3">
      <c r="A130" s="193"/>
      <c r="B130" s="272" t="s">
        <v>489</v>
      </c>
      <c r="C130" s="270"/>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f t="shared" ref="AH130:CH130" si="24">AH129-AH100-AH127-AH90-AH107</f>
        <v>8910.0543624361962</v>
      </c>
      <c r="AI130" s="153">
        <f t="shared" si="24"/>
        <v>10306.816809165881</v>
      </c>
      <c r="AJ130" s="153">
        <f t="shared" si="24"/>
        <v>12313.740307095462</v>
      </c>
      <c r="AK130" s="153">
        <f t="shared" si="24"/>
        <v>14493.238721276106</v>
      </c>
      <c r="AL130" s="153">
        <f t="shared" si="24"/>
        <v>16239.318895258504</v>
      </c>
      <c r="AM130" s="153">
        <f t="shared" si="24"/>
        <v>17595.902157313605</v>
      </c>
      <c r="AN130" s="153">
        <f t="shared" si="24"/>
        <v>18637.940530623233</v>
      </c>
      <c r="AO130" s="153">
        <f t="shared" si="24"/>
        <v>20344.244861138341</v>
      </c>
      <c r="AP130" s="153">
        <f t="shared" si="24"/>
        <v>21827.393655278738</v>
      </c>
      <c r="AQ130" s="153">
        <f t="shared" si="24"/>
        <v>23018.209763317805</v>
      </c>
      <c r="AR130" s="153">
        <f t="shared" si="24"/>
        <v>24111.016892964304</v>
      </c>
      <c r="AS130" s="153">
        <f t="shared" si="24"/>
        <v>26101.131256615958</v>
      </c>
      <c r="AT130" s="153">
        <f t="shared" si="24"/>
        <v>28882.238575136882</v>
      </c>
      <c r="AU130" s="153">
        <f t="shared" si="24"/>
        <v>32769.179029366183</v>
      </c>
      <c r="AV130" s="153">
        <f t="shared" si="24"/>
        <v>35520.090726400311</v>
      </c>
      <c r="AW130" s="153">
        <f t="shared" si="24"/>
        <v>38027.385195152179</v>
      </c>
      <c r="AX130" s="153">
        <f t="shared" si="24"/>
        <v>39174.223848013302</v>
      </c>
      <c r="AY130" s="153">
        <f t="shared" si="24"/>
        <v>41009.677420196043</v>
      </c>
      <c r="AZ130" s="153">
        <f t="shared" si="24"/>
        <v>43344.847705346641</v>
      </c>
      <c r="BA130" s="153">
        <f>BA129-BA100-BA127-BA90-BA107</f>
        <v>45296.79362283161</v>
      </c>
      <c r="BB130" s="153">
        <f t="shared" si="24"/>
        <v>47433.782529303186</v>
      </c>
      <c r="BC130" s="153">
        <f t="shared" si="24"/>
        <v>50591.433705644624</v>
      </c>
      <c r="BD130" s="153">
        <f t="shared" si="24"/>
        <v>53270.351131481977</v>
      </c>
      <c r="BE130" s="153">
        <f t="shared" si="24"/>
        <v>57415.151294864765</v>
      </c>
      <c r="BF130" s="153">
        <f t="shared" si="24"/>
        <v>60917.04115677801</v>
      </c>
      <c r="BG130" s="153">
        <f t="shared" si="24"/>
        <v>64096.181623095064</v>
      </c>
      <c r="BH130" s="153">
        <f t="shared" si="24"/>
        <v>68865.767916761979</v>
      </c>
      <c r="BI130" s="153">
        <f>BI129-BI100-BI127-BI90-BI107</f>
        <v>73072.3763380616</v>
      </c>
      <c r="BJ130" s="153">
        <f t="shared" si="24"/>
        <v>75435.472948720388</v>
      </c>
      <c r="BK130" s="153">
        <f t="shared" si="24"/>
        <v>80664.915636812802</v>
      </c>
      <c r="BL130" s="153">
        <f t="shared" si="24"/>
        <v>87690.903575046483</v>
      </c>
      <c r="BM130" s="153">
        <f t="shared" si="24"/>
        <v>93817.217961027331</v>
      </c>
      <c r="BN130" s="153">
        <f t="shared" si="24"/>
        <v>97481.017197801004</v>
      </c>
      <c r="BO130" s="153">
        <f t="shared" si="24"/>
        <v>101386.14626106553</v>
      </c>
      <c r="BP130" s="153">
        <f t="shared" si="24"/>
        <v>107133.80979268361</v>
      </c>
      <c r="BQ130" s="153">
        <f>BQ129-BQ100-BQ127-BQ90-BQ107</f>
        <v>110080.18108297058</v>
      </c>
      <c r="BR130" s="153">
        <f>BR129-BR100-BR127-BR90-BR107</f>
        <v>113501.84827687684</v>
      </c>
      <c r="BS130" s="153">
        <f t="shared" si="24"/>
        <v>115595.307614459</v>
      </c>
      <c r="BT130" s="153">
        <f t="shared" si="24"/>
        <v>117106.17188378923</v>
      </c>
      <c r="BU130" s="153">
        <f t="shared" si="24"/>
        <v>118710.96898566956</v>
      </c>
      <c r="BV130" s="153">
        <f t="shared" si="24"/>
        <v>121130.48772844834</v>
      </c>
      <c r="BW130" s="153">
        <f t="shared" si="24"/>
        <v>123583.0068749442</v>
      </c>
      <c r="BX130" s="153">
        <f t="shared" si="24"/>
        <v>125808.86286718759</v>
      </c>
      <c r="BY130" s="153">
        <f t="shared" si="24"/>
        <v>128858.99000241645</v>
      </c>
      <c r="BZ130" s="153">
        <f t="shared" si="24"/>
        <v>137069.8333959977</v>
      </c>
      <c r="CA130" s="153">
        <f t="shared" si="24"/>
        <v>155205.88922343584</v>
      </c>
      <c r="CB130" s="153">
        <f t="shared" si="24"/>
        <v>164942.56897950327</v>
      </c>
      <c r="CC130" s="153">
        <f t="shared" si="24"/>
        <v>177653.10613268553</v>
      </c>
      <c r="CD130" s="153">
        <f t="shared" si="24"/>
        <v>186803.15718833968</v>
      </c>
      <c r="CE130" s="153">
        <f t="shared" si="24"/>
        <v>191862.20514771948</v>
      </c>
      <c r="CF130" s="153">
        <f t="shared" si="24"/>
        <v>197604.73211096687</v>
      </c>
      <c r="CG130" s="153">
        <f t="shared" si="24"/>
        <v>207314.45184473609</v>
      </c>
      <c r="CH130" s="154">
        <f t="shared" si="24"/>
        <v>217464.99073303849</v>
      </c>
    </row>
    <row r="131" spans="1:89" ht="15.6" x14ac:dyDescent="0.3">
      <c r="A131" s="193"/>
      <c r="B131" s="272"/>
      <c r="C131" s="270"/>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c r="AK131" s="153"/>
      <c r="AL131" s="153"/>
      <c r="AM131" s="153"/>
      <c r="AN131" s="153"/>
      <c r="AO131" s="153"/>
      <c r="AP131" s="153"/>
      <c r="AQ131" s="153"/>
      <c r="AR131" s="153"/>
      <c r="AS131" s="153"/>
      <c r="AT131" s="153"/>
      <c r="AU131" s="153"/>
      <c r="AV131" s="153"/>
      <c r="AW131" s="153"/>
      <c r="AX131" s="153"/>
      <c r="AY131" s="153"/>
      <c r="AZ131" s="153"/>
      <c r="BA131" s="153"/>
      <c r="BB131" s="153"/>
      <c r="BC131" s="153"/>
      <c r="BD131" s="153"/>
      <c r="BE131" s="153"/>
      <c r="BF131" s="153"/>
      <c r="BG131" s="153"/>
      <c r="BH131" s="153"/>
      <c r="BI131" s="153"/>
      <c r="BJ131" s="153"/>
      <c r="BK131" s="153"/>
      <c r="BL131" s="153"/>
      <c r="BM131" s="153"/>
      <c r="BN131" s="153"/>
      <c r="BO131" s="153"/>
      <c r="BP131" s="153"/>
      <c r="BQ131" s="153"/>
      <c r="BR131" s="153"/>
      <c r="BS131" s="153"/>
      <c r="BT131" s="153"/>
      <c r="BU131" s="153"/>
      <c r="BV131" s="153"/>
      <c r="BW131" s="153"/>
      <c r="BX131" s="153"/>
      <c r="BY131" s="153"/>
      <c r="BZ131" s="153"/>
      <c r="CA131" s="153"/>
      <c r="CB131" s="153"/>
      <c r="CC131" s="153"/>
      <c r="CD131" s="153"/>
      <c r="CE131" s="153"/>
      <c r="CF131" s="153"/>
      <c r="CG131" s="153"/>
      <c r="CH131" s="154"/>
    </row>
    <row r="132" spans="1:89" s="123" customFormat="1" ht="26.25" customHeight="1" x14ac:dyDescent="0.3">
      <c r="A132" s="201"/>
      <c r="B132" s="123" t="s">
        <v>442</v>
      </c>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c r="AB132" s="280"/>
      <c r="AC132" s="280"/>
      <c r="AD132" s="280"/>
      <c r="AE132" s="280"/>
      <c r="AF132" s="280"/>
      <c r="AG132" s="280"/>
      <c r="AH132" s="280">
        <f t="shared" ref="AH132:CH132" si="25">SUM(AH17,AH78,AH129)</f>
        <v>15873</v>
      </c>
      <c r="AI132" s="280">
        <f t="shared" si="25"/>
        <v>18777.059999999998</v>
      </c>
      <c r="AJ132" s="280">
        <f t="shared" si="25"/>
        <v>22658.060000000005</v>
      </c>
      <c r="AK132" s="280">
        <f t="shared" si="25"/>
        <v>27698.309999999994</v>
      </c>
      <c r="AL132" s="280">
        <f t="shared" si="25"/>
        <v>31628.059999999998</v>
      </c>
      <c r="AM132" s="280">
        <f t="shared" si="25"/>
        <v>35332.06</v>
      </c>
      <c r="AN132" s="280">
        <f t="shared" si="25"/>
        <v>38251.06</v>
      </c>
      <c r="AO132" s="280">
        <f t="shared" si="25"/>
        <v>41768.06</v>
      </c>
      <c r="AP132" s="280">
        <f t="shared" si="25"/>
        <v>44917.658000000003</v>
      </c>
      <c r="AQ132" s="280">
        <f t="shared" si="25"/>
        <v>46700.744000000013</v>
      </c>
      <c r="AR132" s="280">
        <f t="shared" si="25"/>
        <v>47317.750509999991</v>
      </c>
      <c r="AS132" s="280">
        <f t="shared" si="25"/>
        <v>50314.249481000021</v>
      </c>
      <c r="AT132" s="280">
        <f t="shared" si="25"/>
        <v>56478.799715685047</v>
      </c>
      <c r="AU132" s="280">
        <f t="shared" si="25"/>
        <v>66302.888468443314</v>
      </c>
      <c r="AV132" s="280">
        <f t="shared" si="25"/>
        <v>75257.452000000019</v>
      </c>
      <c r="AW132" s="280">
        <f t="shared" si="25"/>
        <v>82437.565999999992</v>
      </c>
      <c r="AX132" s="280">
        <f t="shared" si="25"/>
        <v>84862.667213999957</v>
      </c>
      <c r="AY132" s="280">
        <f t="shared" si="25"/>
        <v>88710.819153041317</v>
      </c>
      <c r="AZ132" s="280">
        <f t="shared" si="25"/>
        <v>92217.949756999995</v>
      </c>
      <c r="BA132" s="280">
        <f t="shared" si="25"/>
        <v>93347.393757000013</v>
      </c>
      <c r="BB132" s="280">
        <f t="shared" si="25"/>
        <v>95565.317560038413</v>
      </c>
      <c r="BC132" s="280">
        <f t="shared" si="25"/>
        <v>99048.585242467729</v>
      </c>
      <c r="BD132" s="280">
        <f t="shared" si="25"/>
        <v>101373.84078511491</v>
      </c>
      <c r="BE132" s="280">
        <f t="shared" si="25"/>
        <v>106706.85189487549</v>
      </c>
      <c r="BF132" s="280">
        <f t="shared" si="25"/>
        <v>110302.29898003748</v>
      </c>
      <c r="BG132" s="280">
        <f t="shared" si="25"/>
        <v>105790.62308501701</v>
      </c>
      <c r="BH132" s="280">
        <f t="shared" si="25"/>
        <v>111092.55313748041</v>
      </c>
      <c r="BI132" s="280">
        <f t="shared" si="25"/>
        <v>115781.15564274369</v>
      </c>
      <c r="BJ132" s="280">
        <f t="shared" si="25"/>
        <v>119207.17254344042</v>
      </c>
      <c r="BK132" s="280">
        <f t="shared" si="25"/>
        <v>126242.2058628574</v>
      </c>
      <c r="BL132" s="280">
        <f t="shared" si="25"/>
        <v>135757.16542445359</v>
      </c>
      <c r="BM132" s="280">
        <f t="shared" si="25"/>
        <v>148097.9306905221</v>
      </c>
      <c r="BN132" s="280">
        <f t="shared" si="25"/>
        <v>153463.65316980353</v>
      </c>
      <c r="BO132" s="280">
        <f t="shared" si="25"/>
        <v>159050.3228785664</v>
      </c>
      <c r="BP132" s="280">
        <f t="shared" si="25"/>
        <v>166645.02093256201</v>
      </c>
      <c r="BQ132" s="280">
        <f t="shared" si="25"/>
        <v>164236.66498876666</v>
      </c>
      <c r="BR132" s="280">
        <f t="shared" si="25"/>
        <v>168380.08252187507</v>
      </c>
      <c r="BS132" s="280">
        <f t="shared" si="25"/>
        <v>171893.03779992106</v>
      </c>
      <c r="BT132" s="280">
        <f t="shared" si="25"/>
        <v>173926.1631097901</v>
      </c>
      <c r="BU132" s="280">
        <f t="shared" si="25"/>
        <v>178148.62801483768</v>
      </c>
      <c r="BV132" s="280">
        <f t="shared" si="25"/>
        <v>183849.13384796603</v>
      </c>
      <c r="BW132" s="280">
        <f t="shared" si="25"/>
        <v>192567.8410097679</v>
      </c>
      <c r="BX132" s="280">
        <f t="shared" si="25"/>
        <v>213243.15988594561</v>
      </c>
      <c r="BY132" s="280">
        <f t="shared" si="25"/>
        <v>217562.12975880754</v>
      </c>
      <c r="BZ132" s="280">
        <f t="shared" si="25"/>
        <v>233139.64730844015</v>
      </c>
      <c r="CA132" s="280">
        <f t="shared" si="25"/>
        <v>267872.04356232012</v>
      </c>
      <c r="CB132" s="280">
        <f t="shared" si="25"/>
        <v>289298.94894237781</v>
      </c>
      <c r="CC132" s="280">
        <f>SUM(CC17,CC78,CC129)</f>
        <v>309057.77263976063</v>
      </c>
      <c r="CD132" s="280">
        <f t="shared" si="25"/>
        <v>328980.69180598925</v>
      </c>
      <c r="CE132" s="280">
        <f t="shared" si="25"/>
        <v>338822.76098778273</v>
      </c>
      <c r="CF132" s="280">
        <f t="shared" si="25"/>
        <v>349205.28862447024</v>
      </c>
      <c r="CG132" s="280">
        <f t="shared" si="25"/>
        <v>364840.0622758203</v>
      </c>
      <c r="CH132" s="281">
        <f t="shared" si="25"/>
        <v>381317.74016577599</v>
      </c>
    </row>
    <row r="133" spans="1:89" s="123" customFormat="1" ht="15.6" x14ac:dyDescent="0.3">
      <c r="A133" s="201"/>
      <c r="B133" s="272" t="s">
        <v>489</v>
      </c>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f t="shared" ref="AH133:CH133" si="26">AH18+AH79+AH130</f>
        <v>13035.493736203656</v>
      </c>
      <c r="AI133" s="153">
        <f t="shared" si="26"/>
        <v>14785.979544000002</v>
      </c>
      <c r="AJ133" s="153">
        <f t="shared" si="26"/>
        <v>18172.17435384616</v>
      </c>
      <c r="AK133" s="153">
        <f t="shared" si="26"/>
        <v>22225.345469499993</v>
      </c>
      <c r="AL133" s="153">
        <f t="shared" si="26"/>
        <v>25399.593394250001</v>
      </c>
      <c r="AM133" s="153">
        <f t="shared" si="26"/>
        <v>28383.097434500003</v>
      </c>
      <c r="AN133" s="153">
        <f t="shared" si="26"/>
        <v>30608.289402249997</v>
      </c>
      <c r="AO133" s="153">
        <f t="shared" si="26"/>
        <v>33454.940287285703</v>
      </c>
      <c r="AP133" s="153">
        <f t="shared" si="26"/>
        <v>36123.082438933336</v>
      </c>
      <c r="AQ133" s="153">
        <f t="shared" si="26"/>
        <v>37497.110367000016</v>
      </c>
      <c r="AR133" s="153">
        <f t="shared" si="26"/>
        <v>38052.643556666662</v>
      </c>
      <c r="AS133" s="153">
        <f t="shared" si="26"/>
        <v>40288.146197666691</v>
      </c>
      <c r="AT133" s="153">
        <f t="shared" si="26"/>
        <v>45352.892408487969</v>
      </c>
      <c r="AU133" s="153">
        <f t="shared" si="26"/>
        <v>54175.377622418542</v>
      </c>
      <c r="AV133" s="153">
        <f t="shared" si="26"/>
        <v>60992.230401572655</v>
      </c>
      <c r="AW133" s="153">
        <f t="shared" si="26"/>
        <v>66634.910460896761</v>
      </c>
      <c r="AX133" s="153">
        <f t="shared" si="26"/>
        <v>68813.611171571567</v>
      </c>
      <c r="AY133" s="153">
        <f t="shared" si="26"/>
        <v>72136.307546470867</v>
      </c>
      <c r="AZ133" s="153">
        <f t="shared" si="26"/>
        <v>74930.906146652167</v>
      </c>
      <c r="BA133" s="153">
        <f t="shared" si="26"/>
        <v>75904.389236404662</v>
      </c>
      <c r="BB133" s="153">
        <f t="shared" si="26"/>
        <v>77898.830406807276</v>
      </c>
      <c r="BC133" s="153">
        <f t="shared" si="26"/>
        <v>80756.783696130005</v>
      </c>
      <c r="BD133" s="153">
        <f t="shared" si="26"/>
        <v>83618.592638070215</v>
      </c>
      <c r="BE133" s="153">
        <f t="shared" si="26"/>
        <v>88466.203877447493</v>
      </c>
      <c r="BF133" s="153">
        <f t="shared" si="26"/>
        <v>93447.403868416775</v>
      </c>
      <c r="BG133" s="153">
        <f t="shared" si="26"/>
        <v>97839.551306729409</v>
      </c>
      <c r="BH133" s="153">
        <f t="shared" si="26"/>
        <v>103679.22317456207</v>
      </c>
      <c r="BI133" s="153">
        <f t="shared" si="26"/>
        <v>108996.36950244363</v>
      </c>
      <c r="BJ133" s="153">
        <f t="shared" si="26"/>
        <v>112716.07922747852</v>
      </c>
      <c r="BK133" s="153">
        <f t="shared" si="26"/>
        <v>119968.26969037394</v>
      </c>
      <c r="BL133" s="153">
        <f t="shared" si="26"/>
        <v>129539.37316672162</v>
      </c>
      <c r="BM133" s="153">
        <f t="shared" si="26"/>
        <v>141974.43077105653</v>
      </c>
      <c r="BN133" s="153">
        <f t="shared" si="26"/>
        <v>147327.52719675511</v>
      </c>
      <c r="BO133" s="153">
        <f t="shared" si="26"/>
        <v>153093.7008804293</v>
      </c>
      <c r="BP133" s="153">
        <f t="shared" si="26"/>
        <v>160844.79960790445</v>
      </c>
      <c r="BQ133" s="153">
        <f t="shared" si="26"/>
        <v>163458.09496870419</v>
      </c>
      <c r="BR133" s="153">
        <f t="shared" si="26"/>
        <v>167648.65180809249</v>
      </c>
      <c r="BS133" s="153">
        <f t="shared" si="26"/>
        <v>171191.06321570877</v>
      </c>
      <c r="BT133" s="153">
        <f t="shared" si="26"/>
        <v>173239.43774066694</v>
      </c>
      <c r="BU133" s="153">
        <f t="shared" si="26"/>
        <v>177451.26731321838</v>
      </c>
      <c r="BV133" s="153">
        <f t="shared" si="26"/>
        <v>183348.45246144262</v>
      </c>
      <c r="BW133" s="153">
        <f t="shared" si="26"/>
        <v>192297.13666207509</v>
      </c>
      <c r="BX133" s="153">
        <f t="shared" si="26"/>
        <v>213229.45901678049</v>
      </c>
      <c r="BY133" s="153">
        <f t="shared" si="26"/>
        <v>217555.28040692245</v>
      </c>
      <c r="BZ133" s="153">
        <f t="shared" si="26"/>
        <v>233135.7269448489</v>
      </c>
      <c r="CA133" s="153">
        <f t="shared" si="26"/>
        <v>267869.78135451034</v>
      </c>
      <c r="CB133" s="153">
        <f t="shared" si="26"/>
        <v>289297.62513827975</v>
      </c>
      <c r="CC133" s="153">
        <f t="shared" si="26"/>
        <v>309057.77263976063</v>
      </c>
      <c r="CD133" s="153">
        <f t="shared" si="26"/>
        <v>328980.69180598925</v>
      </c>
      <c r="CE133" s="153">
        <f t="shared" si="26"/>
        <v>338822.76098778273</v>
      </c>
      <c r="CF133" s="153">
        <f t="shared" si="26"/>
        <v>349205.28862447024</v>
      </c>
      <c r="CG133" s="280">
        <f t="shared" si="26"/>
        <v>364840.0622758203</v>
      </c>
      <c r="CH133" s="281">
        <f t="shared" si="26"/>
        <v>381317.74016577599</v>
      </c>
    </row>
    <row r="134" spans="1:89" ht="15.6" x14ac:dyDescent="0.3">
      <c r="A134" s="193"/>
      <c r="B134" s="123"/>
      <c r="BX134" s="66"/>
      <c r="BY134" s="66"/>
      <c r="BZ134" s="66"/>
      <c r="CA134" s="66"/>
      <c r="CB134" s="66"/>
      <c r="CC134" s="66"/>
      <c r="CD134" s="66"/>
      <c r="CE134" s="66"/>
      <c r="CF134" s="66"/>
      <c r="CG134" s="280"/>
      <c r="CH134" s="281"/>
    </row>
    <row r="135" spans="1:89" ht="15.6" x14ac:dyDescent="0.3">
      <c r="A135" s="193"/>
      <c r="B135" s="123"/>
      <c r="BX135" s="66"/>
      <c r="BY135" s="66"/>
      <c r="BZ135" s="66"/>
      <c r="CA135" s="66"/>
      <c r="CB135" s="66"/>
      <c r="CC135" s="66"/>
      <c r="CD135" s="66"/>
      <c r="CE135" s="66"/>
      <c r="CF135" s="66"/>
      <c r="CG135" s="280"/>
      <c r="CH135" s="281"/>
    </row>
    <row r="136" spans="1:89" ht="15.6" x14ac:dyDescent="0.3">
      <c r="A136" s="193"/>
      <c r="B136" s="282" t="s">
        <v>443</v>
      </c>
      <c r="C136" s="12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f>SUM(AH137:AH139)</f>
        <v>10388.879900230371</v>
      </c>
      <c r="AI136" s="153">
        <f t="shared" ref="AI136:CH136" si="27">SUM(AI137:AI139)</f>
        <v>11853.654573175816</v>
      </c>
      <c r="AJ136" s="153">
        <f t="shared" si="27"/>
        <v>14434.629894749283</v>
      </c>
      <c r="AK136" s="153">
        <f t="shared" si="27"/>
        <v>16752.337110190223</v>
      </c>
      <c r="AL136" s="153">
        <f t="shared" si="27"/>
        <v>18081.385853892803</v>
      </c>
      <c r="AM136" s="153">
        <f t="shared" si="27"/>
        <v>19644.513120148771</v>
      </c>
      <c r="AN136" s="153">
        <f t="shared" si="27"/>
        <v>20671.692908045577</v>
      </c>
      <c r="AO136" s="153">
        <f t="shared" si="27"/>
        <v>22208.358452828114</v>
      </c>
      <c r="AP136" s="153">
        <f t="shared" si="27"/>
        <v>23945.64514432595</v>
      </c>
      <c r="AQ136" s="153">
        <f t="shared" si="27"/>
        <v>25015.883800172873</v>
      </c>
      <c r="AR136" s="153">
        <f t="shared" si="27"/>
        <v>25553.89497266151</v>
      </c>
      <c r="AS136" s="153">
        <f t="shared" si="27"/>
        <v>27107.475660732296</v>
      </c>
      <c r="AT136" s="153">
        <f t="shared" si="27"/>
        <v>29770.144131865367</v>
      </c>
      <c r="AU136" s="153">
        <f t="shared" si="27"/>
        <v>34315.742515193255</v>
      </c>
      <c r="AV136" s="153">
        <f t="shared" si="27"/>
        <v>36264.044215834874</v>
      </c>
      <c r="AW136" s="153">
        <f t="shared" si="27"/>
        <v>38365.543113073742</v>
      </c>
      <c r="AX136" s="153">
        <f t="shared" si="27"/>
        <v>38576.419521328957</v>
      </c>
      <c r="AY136" s="153">
        <f t="shared" si="27"/>
        <v>39629.685811731513</v>
      </c>
      <c r="AZ136" s="153">
        <f t="shared" si="27"/>
        <v>41289.772131563492</v>
      </c>
      <c r="BA136" s="153">
        <f t="shared" si="27"/>
        <v>42451.780116945505</v>
      </c>
      <c r="BB136" s="153">
        <f t="shared" si="27"/>
        <v>44587.460743090007</v>
      </c>
      <c r="BC136" s="153">
        <f t="shared" si="27"/>
        <v>46723.585469140511</v>
      </c>
      <c r="BD136" s="153">
        <f t="shared" si="27"/>
        <v>47793.686999999998</v>
      </c>
      <c r="BE136" s="153">
        <f t="shared" si="27"/>
        <v>51093.595998929348</v>
      </c>
      <c r="BF136" s="153">
        <f t="shared" si="27"/>
        <v>53686.528709614708</v>
      </c>
      <c r="BG136" s="153">
        <f t="shared" si="27"/>
        <v>56079.337540435692</v>
      </c>
      <c r="BH136" s="153">
        <f t="shared" si="27"/>
        <v>58408.538999999997</v>
      </c>
      <c r="BI136" s="153">
        <f t="shared" si="27"/>
        <v>60914.807692682676</v>
      </c>
      <c r="BJ136" s="153">
        <f t="shared" si="27"/>
        <v>63129.216045855108</v>
      </c>
      <c r="BK136" s="153">
        <f t="shared" si="27"/>
        <v>67411.978362963171</v>
      </c>
      <c r="BL136" s="153">
        <f t="shared" si="27"/>
        <v>72671.184816889436</v>
      </c>
      <c r="BM136" s="153">
        <f t="shared" si="27"/>
        <v>77814.820358342375</v>
      </c>
      <c r="BN136" s="153">
        <f t="shared" si="27"/>
        <v>80345.367492594727</v>
      </c>
      <c r="BO136" s="153">
        <f t="shared" si="27"/>
        <v>84501.883808506507</v>
      </c>
      <c r="BP136" s="153">
        <f t="shared" si="27"/>
        <v>89391.276039061704</v>
      </c>
      <c r="BQ136" s="153">
        <f t="shared" si="27"/>
        <v>91660.368819799987</v>
      </c>
      <c r="BR136" s="153">
        <f t="shared" si="27"/>
        <v>94520.993083800029</v>
      </c>
      <c r="BS136" s="153">
        <f t="shared" si="27"/>
        <v>97594.637879079994</v>
      </c>
      <c r="BT136" s="153">
        <f t="shared" si="27"/>
        <v>99861.345809219929</v>
      </c>
      <c r="BU136" s="153">
        <f t="shared" si="27"/>
        <v>102005.63289946769</v>
      </c>
      <c r="BV136" s="153">
        <f t="shared" si="27"/>
        <v>104773.46798266</v>
      </c>
      <c r="BW136" s="153">
        <f t="shared" si="27"/>
        <v>106881.29990970908</v>
      </c>
      <c r="BX136" s="153">
        <f t="shared" si="27"/>
        <v>110626.03589934998</v>
      </c>
      <c r="BY136" s="153">
        <f t="shared" si="27"/>
        <v>112728.33645084</v>
      </c>
      <c r="BZ136" s="153">
        <f t="shared" si="27"/>
        <v>118577.19460304998</v>
      </c>
      <c r="CA136" s="153">
        <f t="shared" si="27"/>
        <v>132715.80076040994</v>
      </c>
      <c r="CB136" s="153">
        <f t="shared" si="27"/>
        <v>145764.57055832996</v>
      </c>
      <c r="CC136" s="153">
        <f t="shared" si="27"/>
        <v>155265.51756382929</v>
      </c>
      <c r="CD136" s="153">
        <f t="shared" si="27"/>
        <v>163701.40076856798</v>
      </c>
      <c r="CE136" s="153">
        <f t="shared" si="27"/>
        <v>168578.03717155571</v>
      </c>
      <c r="CF136" s="153">
        <f t="shared" si="27"/>
        <v>173622.39633534843</v>
      </c>
      <c r="CG136" s="55">
        <f t="shared" si="27"/>
        <v>181817.07961997361</v>
      </c>
      <c r="CH136" s="56">
        <f t="shared" si="27"/>
        <v>190461.93607111988</v>
      </c>
    </row>
    <row r="137" spans="1:89" x14ac:dyDescent="0.25">
      <c r="A137" s="193"/>
      <c r="B137" s="10" t="s">
        <v>522</v>
      </c>
      <c r="AH137" s="66">
        <f t="shared" ref="AH137:BJ137" si="28">SUMIF($C$6:$C$16,"(C)",AH$6:AH$16)</f>
        <v>2</v>
      </c>
      <c r="AI137" s="66">
        <f t="shared" si="28"/>
        <v>2</v>
      </c>
      <c r="AJ137" s="66">
        <f t="shared" si="28"/>
        <v>2</v>
      </c>
      <c r="AK137" s="66">
        <f t="shared" si="28"/>
        <v>2</v>
      </c>
      <c r="AL137" s="66">
        <f t="shared" si="28"/>
        <v>2</v>
      </c>
      <c r="AM137" s="66">
        <f t="shared" si="28"/>
        <v>2</v>
      </c>
      <c r="AN137" s="66">
        <f t="shared" si="28"/>
        <v>2</v>
      </c>
      <c r="AO137" s="66">
        <f t="shared" si="28"/>
        <v>1</v>
      </c>
      <c r="AP137" s="66">
        <f t="shared" si="28"/>
        <v>2</v>
      </c>
      <c r="AQ137" s="66">
        <f t="shared" si="28"/>
        <v>1.4339999999999999</v>
      </c>
      <c r="AR137" s="66">
        <f t="shared" si="28"/>
        <v>1.3520000000000001</v>
      </c>
      <c r="AS137" s="66">
        <f t="shared" si="28"/>
        <v>1.355</v>
      </c>
      <c r="AT137" s="66">
        <f t="shared" si="28"/>
        <v>1.5509999999999999</v>
      </c>
      <c r="AU137" s="66">
        <f t="shared" si="28"/>
        <v>1.4710000000000001</v>
      </c>
      <c r="AV137" s="66">
        <f t="shared" si="28"/>
        <v>2</v>
      </c>
      <c r="AW137" s="66">
        <f t="shared" si="28"/>
        <v>1</v>
      </c>
      <c r="AX137" s="66">
        <f t="shared" si="28"/>
        <v>1</v>
      </c>
      <c r="AY137" s="66">
        <f t="shared" si="28"/>
        <v>1.7210000000000001</v>
      </c>
      <c r="AZ137" s="66">
        <f t="shared" si="28"/>
        <v>1.496</v>
      </c>
      <c r="BA137" s="66">
        <f t="shared" si="28"/>
        <v>1.5720000000000001</v>
      </c>
      <c r="BB137" s="66">
        <f t="shared" si="28"/>
        <v>1.7769999999999999</v>
      </c>
      <c r="BC137" s="66">
        <f t="shared" si="28"/>
        <v>1.359</v>
      </c>
      <c r="BD137" s="66">
        <f t="shared" si="28"/>
        <v>1.452</v>
      </c>
      <c r="BE137" s="66">
        <f t="shared" si="28"/>
        <v>1.6164412184601897</v>
      </c>
      <c r="BF137" s="66">
        <f t="shared" si="28"/>
        <v>1.6007503600000001</v>
      </c>
      <c r="BG137" s="66">
        <f t="shared" si="28"/>
        <v>0</v>
      </c>
      <c r="BH137" s="66">
        <f t="shared" si="28"/>
        <v>0</v>
      </c>
      <c r="BI137" s="66">
        <f t="shared" si="28"/>
        <v>0</v>
      </c>
      <c r="BJ137" s="66">
        <f t="shared" si="28"/>
        <v>0</v>
      </c>
      <c r="BK137" s="66">
        <f>SUMIF($C$6:$C$16,"(C)",BK$6:BK$16)</f>
        <v>0</v>
      </c>
      <c r="BL137" s="66">
        <f t="shared" ref="BL137:CH137" si="29">SUMIF($C$6:$C$16,"(C)",BL$6:BL$16)</f>
        <v>0</v>
      </c>
      <c r="BM137" s="66">
        <f t="shared" si="29"/>
        <v>0</v>
      </c>
      <c r="BN137" s="66">
        <f t="shared" si="29"/>
        <v>0</v>
      </c>
      <c r="BO137" s="66">
        <f t="shared" si="29"/>
        <v>0</v>
      </c>
      <c r="BP137" s="66">
        <f t="shared" si="29"/>
        <v>0</v>
      </c>
      <c r="BQ137" s="66">
        <f t="shared" si="29"/>
        <v>0</v>
      </c>
      <c r="BR137" s="66">
        <f t="shared" si="29"/>
        <v>0</v>
      </c>
      <c r="BS137" s="66">
        <f t="shared" si="29"/>
        <v>0</v>
      </c>
      <c r="BT137" s="66">
        <f t="shared" si="29"/>
        <v>0</v>
      </c>
      <c r="BU137" s="66">
        <f t="shared" si="29"/>
        <v>0</v>
      </c>
      <c r="BV137" s="66">
        <f t="shared" si="29"/>
        <v>0</v>
      </c>
      <c r="BW137" s="66">
        <f t="shared" si="29"/>
        <v>0</v>
      </c>
      <c r="BX137" s="66">
        <f t="shared" si="29"/>
        <v>0</v>
      </c>
      <c r="BY137" s="66">
        <f t="shared" si="29"/>
        <v>0</v>
      </c>
      <c r="BZ137" s="66">
        <f t="shared" si="29"/>
        <v>0</v>
      </c>
      <c r="CA137" s="66">
        <f t="shared" si="29"/>
        <v>0</v>
      </c>
      <c r="CB137" s="66">
        <f t="shared" si="29"/>
        <v>0</v>
      </c>
      <c r="CC137" s="66">
        <f t="shared" si="29"/>
        <v>0</v>
      </c>
      <c r="CD137" s="66">
        <f t="shared" si="29"/>
        <v>0</v>
      </c>
      <c r="CE137" s="66">
        <f>SUMIF($C$6:$C$16,"(C)",CE$6:CE$16)</f>
        <v>0</v>
      </c>
      <c r="CF137" s="66">
        <f t="shared" si="29"/>
        <v>0</v>
      </c>
      <c r="CG137" s="191">
        <f t="shared" si="29"/>
        <v>0</v>
      </c>
      <c r="CH137" s="192">
        <f t="shared" si="29"/>
        <v>0</v>
      </c>
    </row>
    <row r="138" spans="1:89" x14ac:dyDescent="0.25">
      <c r="A138" s="193"/>
      <c r="B138" s="10" t="s">
        <v>523</v>
      </c>
      <c r="AH138" s="66">
        <f t="shared" ref="AH138:CH138" si="30">SUMIF($C$21:$C$77,"(C)",AH$21:AH$77)</f>
        <v>2651.076278646884</v>
      </c>
      <c r="AI138" s="66">
        <f t="shared" si="30"/>
        <v>2852.3446854813037</v>
      </c>
      <c r="AJ138" s="66">
        <f t="shared" si="30"/>
        <v>3711.415471538477</v>
      </c>
      <c r="AK138" s="66">
        <f t="shared" si="30"/>
        <v>4418.0277771465462</v>
      </c>
      <c r="AL138" s="66">
        <f t="shared" si="30"/>
        <v>4325.3145182244098</v>
      </c>
      <c r="AM138" s="66">
        <f t="shared" si="30"/>
        <v>4814.9797626249838</v>
      </c>
      <c r="AN138" s="66">
        <f t="shared" si="30"/>
        <v>5185.1534280924789</v>
      </c>
      <c r="AO138" s="66">
        <f t="shared" si="30"/>
        <v>5400.4440112558086</v>
      </c>
      <c r="AP138" s="66">
        <f t="shared" si="30"/>
        <v>5938.6516065688247</v>
      </c>
      <c r="AQ138" s="66">
        <f t="shared" si="30"/>
        <v>6057.8194973267928</v>
      </c>
      <c r="AR138" s="66">
        <f t="shared" si="30"/>
        <v>6094.9821751673235</v>
      </c>
      <c r="AS138" s="66">
        <f t="shared" si="30"/>
        <v>6174.5857717043737</v>
      </c>
      <c r="AT138" s="66">
        <f t="shared" si="30"/>
        <v>6843.0760420886736</v>
      </c>
      <c r="AU138" s="66">
        <f t="shared" si="30"/>
        <v>8509.9307886333063</v>
      </c>
      <c r="AV138" s="66">
        <f t="shared" si="30"/>
        <v>9283.2599712298979</v>
      </c>
      <c r="AW138" s="66">
        <f t="shared" si="30"/>
        <v>9892.5437062213678</v>
      </c>
      <c r="AX138" s="66">
        <f t="shared" si="30"/>
        <v>9544.3677035098117</v>
      </c>
      <c r="AY138" s="66">
        <f t="shared" si="30"/>
        <v>9376.563136356137</v>
      </c>
      <c r="AZ138" s="66">
        <f t="shared" si="30"/>
        <v>9013.7413929836512</v>
      </c>
      <c r="BA138" s="66">
        <f t="shared" si="30"/>
        <v>8630.696212062634</v>
      </c>
      <c r="BB138" s="66">
        <f t="shared" si="30"/>
        <v>8752.2463296932383</v>
      </c>
      <c r="BC138" s="66">
        <f t="shared" si="30"/>
        <v>8700.1563030952166</v>
      </c>
      <c r="BD138" s="66">
        <f t="shared" si="30"/>
        <v>8835.6400881418704</v>
      </c>
      <c r="BE138" s="66">
        <f t="shared" si="30"/>
        <v>8954.5982241558777</v>
      </c>
      <c r="BF138" s="66">
        <f t="shared" si="30"/>
        <v>9097.3115964531808</v>
      </c>
      <c r="BG138" s="66">
        <f t="shared" si="30"/>
        <v>9358.233060323786</v>
      </c>
      <c r="BH138" s="66">
        <f t="shared" si="30"/>
        <v>9395.4712521245001</v>
      </c>
      <c r="BI138" s="66">
        <f t="shared" si="30"/>
        <v>9288.8937029259232</v>
      </c>
      <c r="BJ138" s="66">
        <f t="shared" si="30"/>
        <v>9275.5880794613622</v>
      </c>
      <c r="BK138" s="66">
        <f t="shared" si="30"/>
        <v>9651.6146248786426</v>
      </c>
      <c r="BL138" s="66">
        <f t="shared" si="30"/>
        <v>10233.799141066349</v>
      </c>
      <c r="BM138" s="66">
        <f t="shared" si="30"/>
        <v>10793.692672407624</v>
      </c>
      <c r="BN138" s="66">
        <f t="shared" si="30"/>
        <v>10397.475696598587</v>
      </c>
      <c r="BO138" s="66">
        <f t="shared" si="30"/>
        <v>10248.069363793458</v>
      </c>
      <c r="BP138" s="66">
        <f t="shared" si="30"/>
        <v>9503.5136421629286</v>
      </c>
      <c r="BQ138" s="66">
        <f t="shared" si="30"/>
        <v>8502.1019184335473</v>
      </c>
      <c r="BR138" s="66">
        <f t="shared" si="30"/>
        <v>7954.5915095669216</v>
      </c>
      <c r="BS138" s="66">
        <f t="shared" si="30"/>
        <v>8182.5346713656854</v>
      </c>
      <c r="BT138" s="66">
        <f t="shared" si="30"/>
        <v>8247.1094330314845</v>
      </c>
      <c r="BU138" s="66">
        <f t="shared" si="30"/>
        <v>8177.2424782962062</v>
      </c>
      <c r="BV138" s="66">
        <f t="shared" si="30"/>
        <v>8013.0795307311428</v>
      </c>
      <c r="BW138" s="66">
        <f t="shared" si="30"/>
        <v>8064.6148184164367</v>
      </c>
      <c r="BX138" s="66">
        <f t="shared" si="30"/>
        <v>8600.5055969099994</v>
      </c>
      <c r="BY138" s="66">
        <f t="shared" si="30"/>
        <v>8069.7155032400005</v>
      </c>
      <c r="BZ138" s="66">
        <f t="shared" si="30"/>
        <v>8094.5721998000017</v>
      </c>
      <c r="CA138" s="66">
        <f t="shared" si="30"/>
        <v>8702.5695207600002</v>
      </c>
      <c r="CB138" s="66">
        <f t="shared" si="30"/>
        <v>9275.2757942300013</v>
      </c>
      <c r="CC138" s="66">
        <f t="shared" si="30"/>
        <v>9293.0662596557831</v>
      </c>
      <c r="CD138" s="66">
        <f t="shared" si="30"/>
        <v>9636.932446471501</v>
      </c>
      <c r="CE138" s="66">
        <f t="shared" si="30"/>
        <v>9778.1030882255836</v>
      </c>
      <c r="CF138" s="66">
        <f t="shared" si="30"/>
        <v>9768.7564386221147</v>
      </c>
      <c r="CG138" s="191">
        <f t="shared" si="30"/>
        <v>9758.1646331805532</v>
      </c>
      <c r="CH138" s="192">
        <f t="shared" si="30"/>
        <v>9900.7819069069283</v>
      </c>
    </row>
    <row r="139" spans="1:89" s="74" customFormat="1" x14ac:dyDescent="0.25">
      <c r="A139" s="193"/>
      <c r="B139" s="74" t="s">
        <v>524</v>
      </c>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c r="AA139" s="283"/>
      <c r="AB139" s="283"/>
      <c r="AC139" s="283"/>
      <c r="AD139" s="283"/>
      <c r="AE139" s="283"/>
      <c r="AF139" s="283"/>
      <c r="AG139" s="283"/>
      <c r="AH139" s="66">
        <f t="shared" ref="AH139:CH139" si="31">SUMIF($C$82:$C$128,"(C)",AH$82:AH$128)</f>
        <v>7735.8036215834863</v>
      </c>
      <c r="AI139" s="66">
        <f t="shared" si="31"/>
        <v>8999.3098876945132</v>
      </c>
      <c r="AJ139" s="66">
        <f t="shared" si="31"/>
        <v>10721.214423210806</v>
      </c>
      <c r="AK139" s="66">
        <f t="shared" si="31"/>
        <v>12332.309333043677</v>
      </c>
      <c r="AL139" s="66">
        <f t="shared" si="31"/>
        <v>13754.071335668395</v>
      </c>
      <c r="AM139" s="66">
        <f t="shared" si="31"/>
        <v>14827.533357523787</v>
      </c>
      <c r="AN139" s="66">
        <f t="shared" si="31"/>
        <v>15484.539479953099</v>
      </c>
      <c r="AO139" s="66">
        <f t="shared" si="31"/>
        <v>16806.914441572306</v>
      </c>
      <c r="AP139" s="66">
        <f t="shared" si="31"/>
        <v>18004.993537757127</v>
      </c>
      <c r="AQ139" s="66">
        <f t="shared" si="31"/>
        <v>18956.630302846079</v>
      </c>
      <c r="AR139" s="66">
        <f t="shared" si="31"/>
        <v>19457.560797494189</v>
      </c>
      <c r="AS139" s="66">
        <f t="shared" si="31"/>
        <v>20931.534889027924</v>
      </c>
      <c r="AT139" s="66">
        <f t="shared" si="31"/>
        <v>22925.517089776691</v>
      </c>
      <c r="AU139" s="66">
        <f t="shared" si="31"/>
        <v>25804.340726559953</v>
      </c>
      <c r="AV139" s="66">
        <f t="shared" si="31"/>
        <v>26978.784244604973</v>
      </c>
      <c r="AW139" s="66">
        <f t="shared" si="31"/>
        <v>28471.99940685237</v>
      </c>
      <c r="AX139" s="66">
        <f t="shared" si="31"/>
        <v>29031.051817819145</v>
      </c>
      <c r="AY139" s="66">
        <f t="shared" si="31"/>
        <v>30251.401675375375</v>
      </c>
      <c r="AZ139" s="66">
        <f t="shared" si="31"/>
        <v>32274.534738579841</v>
      </c>
      <c r="BA139" s="66">
        <f t="shared" si="31"/>
        <v>33819.511904882871</v>
      </c>
      <c r="BB139" s="66">
        <f t="shared" si="31"/>
        <v>35833.437413396765</v>
      </c>
      <c r="BC139" s="66">
        <f t="shared" si="31"/>
        <v>38022.070166045298</v>
      </c>
      <c r="BD139" s="66">
        <f t="shared" si="31"/>
        <v>38956.594911858127</v>
      </c>
      <c r="BE139" s="66">
        <f t="shared" si="31"/>
        <v>42137.381333555008</v>
      </c>
      <c r="BF139" s="66">
        <f t="shared" si="31"/>
        <v>44587.616362801527</v>
      </c>
      <c r="BG139" s="66">
        <f t="shared" si="31"/>
        <v>46721.104480111906</v>
      </c>
      <c r="BH139" s="66">
        <f t="shared" si="31"/>
        <v>49013.067747875495</v>
      </c>
      <c r="BI139" s="66">
        <f t="shared" si="31"/>
        <v>51625.913989756751</v>
      </c>
      <c r="BJ139" s="66">
        <f t="shared" si="31"/>
        <v>53853.627966393746</v>
      </c>
      <c r="BK139" s="66">
        <f t="shared" si="31"/>
        <v>57760.363738084532</v>
      </c>
      <c r="BL139" s="66">
        <f t="shared" si="31"/>
        <v>62437.385675823083</v>
      </c>
      <c r="BM139" s="66">
        <f t="shared" si="31"/>
        <v>67021.127685934756</v>
      </c>
      <c r="BN139" s="66">
        <f t="shared" si="31"/>
        <v>69947.89179599614</v>
      </c>
      <c r="BO139" s="66">
        <f t="shared" si="31"/>
        <v>74253.814444713047</v>
      </c>
      <c r="BP139" s="66">
        <f t="shared" si="31"/>
        <v>79887.762396898775</v>
      </c>
      <c r="BQ139" s="66">
        <f t="shared" si="31"/>
        <v>83158.266901366442</v>
      </c>
      <c r="BR139" s="66">
        <f t="shared" si="31"/>
        <v>86566.40157423311</v>
      </c>
      <c r="BS139" s="66">
        <f t="shared" si="31"/>
        <v>89412.103207714303</v>
      </c>
      <c r="BT139" s="66">
        <f t="shared" si="31"/>
        <v>91614.236376188448</v>
      </c>
      <c r="BU139" s="66">
        <f t="shared" si="31"/>
        <v>93828.390421171483</v>
      </c>
      <c r="BV139" s="66">
        <f t="shared" si="31"/>
        <v>96760.388451928855</v>
      </c>
      <c r="BW139" s="66">
        <f t="shared" si="31"/>
        <v>98816.685091292646</v>
      </c>
      <c r="BX139" s="66">
        <f t="shared" si="31"/>
        <v>102025.53030243998</v>
      </c>
      <c r="BY139" s="66">
        <f t="shared" si="31"/>
        <v>104658.62094759999</v>
      </c>
      <c r="BZ139" s="66">
        <f t="shared" si="31"/>
        <v>110482.62240324997</v>
      </c>
      <c r="CA139" s="66">
        <f t="shared" si="31"/>
        <v>124013.23123964995</v>
      </c>
      <c r="CB139" s="66">
        <f t="shared" si="31"/>
        <v>136489.29476409996</v>
      </c>
      <c r="CC139" s="66">
        <f t="shared" si="31"/>
        <v>145972.4513041735</v>
      </c>
      <c r="CD139" s="66">
        <f t="shared" si="31"/>
        <v>154064.46832209648</v>
      </c>
      <c r="CE139" s="66">
        <f t="shared" si="31"/>
        <v>158799.93408333012</v>
      </c>
      <c r="CF139" s="66">
        <f t="shared" si="31"/>
        <v>163853.63989672632</v>
      </c>
      <c r="CG139" s="191">
        <f t="shared" si="31"/>
        <v>172058.91498679304</v>
      </c>
      <c r="CH139" s="192">
        <f t="shared" si="31"/>
        <v>180561.15416421296</v>
      </c>
    </row>
    <row r="140" spans="1:89" ht="24.75" customHeight="1" x14ac:dyDescent="0.3">
      <c r="A140" s="193"/>
      <c r="B140" s="282" t="s">
        <v>444</v>
      </c>
      <c r="C140" s="123"/>
      <c r="D140" s="55"/>
      <c r="E140" s="55"/>
      <c r="F140" s="55"/>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153">
        <f>SUM(AH141:AH143)</f>
        <v>2763.1200997696296</v>
      </c>
      <c r="AI140" s="153">
        <f t="shared" ref="AI140:CH140" si="32">SUM(AI141:AI143)</f>
        <v>3023.3454268241831</v>
      </c>
      <c r="AJ140" s="153">
        <f t="shared" si="32"/>
        <v>3924.3701052507167</v>
      </c>
      <c r="AK140" s="153">
        <f t="shared" si="32"/>
        <v>5967.912889809777</v>
      </c>
      <c r="AL140" s="153">
        <f t="shared" si="32"/>
        <v>8045.6141461071948</v>
      </c>
      <c r="AM140" s="153">
        <f t="shared" si="32"/>
        <v>9602.4868798512271</v>
      </c>
      <c r="AN140" s="153">
        <f t="shared" si="32"/>
        <v>10974.307091954423</v>
      </c>
      <c r="AO140" s="153">
        <f t="shared" si="32"/>
        <v>12471.641547171886</v>
      </c>
      <c r="AP140" s="153">
        <f t="shared" si="32"/>
        <v>13487.952855674048</v>
      </c>
      <c r="AQ140" s="153">
        <f t="shared" si="32"/>
        <v>13792.292199827129</v>
      </c>
      <c r="AR140" s="153">
        <f t="shared" si="32"/>
        <v>13732.304537338485</v>
      </c>
      <c r="AS140" s="153">
        <f t="shared" si="32"/>
        <v>14794.864820267703</v>
      </c>
      <c r="AT140" s="153">
        <f t="shared" si="32"/>
        <v>17535.838868134633</v>
      </c>
      <c r="AU140" s="153">
        <f t="shared" si="32"/>
        <v>21231.799384318474</v>
      </c>
      <c r="AV140" s="153">
        <f t="shared" si="32"/>
        <v>26582.72878416513</v>
      </c>
      <c r="AW140" s="153">
        <f t="shared" si="32"/>
        <v>30003.199886926264</v>
      </c>
      <c r="AX140" s="153">
        <f t="shared" si="32"/>
        <v>31587.357692671045</v>
      </c>
      <c r="AY140" s="153">
        <f t="shared" si="32"/>
        <v>32958.785814268485</v>
      </c>
      <c r="AZ140" s="153">
        <f t="shared" si="32"/>
        <v>33306.311625436501</v>
      </c>
      <c r="BA140" s="153">
        <f t="shared" si="32"/>
        <v>32308.341631054493</v>
      </c>
      <c r="BB140" s="153">
        <f t="shared" si="32"/>
        <v>31643.712091909994</v>
      </c>
      <c r="BC140" s="153">
        <f t="shared" si="32"/>
        <v>30887.316673327179</v>
      </c>
      <c r="BD140" s="153">
        <f t="shared" si="32"/>
        <v>29669.655453818166</v>
      </c>
      <c r="BE140" s="153">
        <f t="shared" si="32"/>
        <v>30918.086668030104</v>
      </c>
      <c r="BF140" s="153">
        <f t="shared" si="32"/>
        <v>32295.353709467585</v>
      </c>
      <c r="BG140" s="153">
        <f t="shared" si="32"/>
        <v>33353.048856553258</v>
      </c>
      <c r="BH140" s="153">
        <f t="shared" si="32"/>
        <v>35028.02304848042</v>
      </c>
      <c r="BI140" s="153">
        <f t="shared" si="32"/>
        <v>35716.781529642001</v>
      </c>
      <c r="BJ140" s="153">
        <f t="shared" si="32"/>
        <v>37172.236532855473</v>
      </c>
      <c r="BK140" s="153">
        <f t="shared" si="32"/>
        <v>38696.081911583096</v>
      </c>
      <c r="BL140" s="153">
        <f t="shared" si="32"/>
        <v>40966.842600689997</v>
      </c>
      <c r="BM140" s="153">
        <f t="shared" si="32"/>
        <v>46695.822820729991</v>
      </c>
      <c r="BN140" s="153">
        <f t="shared" si="32"/>
        <v>48764.863047781706</v>
      </c>
      <c r="BO140" s="153">
        <f t="shared" si="32"/>
        <v>49940.019439679818</v>
      </c>
      <c r="BP140" s="153">
        <f t="shared" si="32"/>
        <v>51405.95728604999</v>
      </c>
      <c r="BQ140" s="153">
        <f t="shared" si="32"/>
        <v>46170.92582462616</v>
      </c>
      <c r="BR140" s="153">
        <f t="shared" si="32"/>
        <v>45839.95165879</v>
      </c>
      <c r="BS140" s="153">
        <f t="shared" si="32"/>
        <v>45405.969913280001</v>
      </c>
      <c r="BT140" s="153">
        <f t="shared" si="32"/>
        <v>44931.091629030016</v>
      </c>
      <c r="BU140" s="153">
        <f t="shared" si="32"/>
        <v>45555.013518459993</v>
      </c>
      <c r="BV140" s="153">
        <f t="shared" si="32"/>
        <v>47776.703047328396</v>
      </c>
      <c r="BW140" s="153">
        <f t="shared" si="32"/>
        <v>53333.798484220169</v>
      </c>
      <c r="BX140" s="153">
        <f t="shared" si="32"/>
        <v>71329.397789125578</v>
      </c>
      <c r="BY140" s="153">
        <f t="shared" si="32"/>
        <v>71421.794457927637</v>
      </c>
      <c r="BZ140" s="153">
        <f t="shared" si="32"/>
        <v>72230.005937932277</v>
      </c>
      <c r="CA140" s="153">
        <f t="shared" si="32"/>
        <v>82614.806354280154</v>
      </c>
      <c r="CB140" s="153">
        <f t="shared" si="32"/>
        <v>95972.608308357885</v>
      </c>
      <c r="CC140" s="153">
        <f t="shared" si="32"/>
        <v>100271.33629980627</v>
      </c>
      <c r="CD140" s="153">
        <f t="shared" si="32"/>
        <v>106330.36144608863</v>
      </c>
      <c r="CE140" s="153">
        <f t="shared" si="32"/>
        <v>107265.15948347424</v>
      </c>
      <c r="CF140" s="153">
        <f t="shared" si="32"/>
        <v>108784.34137001094</v>
      </c>
      <c r="CG140" s="55">
        <f t="shared" si="32"/>
        <v>112033.73914480992</v>
      </c>
      <c r="CH140" s="56">
        <f t="shared" si="32"/>
        <v>115235.28980580822</v>
      </c>
    </row>
    <row r="141" spans="1:89" x14ac:dyDescent="0.25">
      <c r="A141" s="193"/>
      <c r="B141" s="10" t="s">
        <v>522</v>
      </c>
      <c r="D141" s="191"/>
      <c r="E141" s="191"/>
      <c r="F141" s="191"/>
      <c r="G141" s="191"/>
      <c r="H141" s="191"/>
      <c r="I141" s="191"/>
      <c r="J141" s="191"/>
      <c r="K141" s="191"/>
      <c r="L141" s="191"/>
      <c r="M141" s="191"/>
      <c r="N141" s="191"/>
      <c r="O141" s="191"/>
      <c r="P141" s="191"/>
      <c r="Q141" s="191"/>
      <c r="R141" s="191"/>
      <c r="S141" s="191"/>
      <c r="T141" s="191"/>
      <c r="U141" s="191"/>
      <c r="V141" s="191"/>
      <c r="W141" s="191"/>
      <c r="X141" s="191"/>
      <c r="Y141" s="191"/>
      <c r="Z141" s="191"/>
      <c r="AA141" s="191"/>
      <c r="AB141" s="191"/>
      <c r="AC141" s="191"/>
      <c r="AD141" s="191"/>
      <c r="AE141" s="191"/>
      <c r="AF141" s="191"/>
      <c r="AG141" s="191"/>
      <c r="AH141" s="66">
        <f>SUMIF($C$6:$C$16,"(IR)",AH$6:AH$16)</f>
        <v>302.01823076644666</v>
      </c>
      <c r="AI141" s="66">
        <f t="shared" ref="AI141:CH141" si="33">SUMIF($C$6:$C$16,"(IR)",AI$6:AI$16)</f>
        <v>318.21378253061226</v>
      </c>
      <c r="AJ141" s="66">
        <f t="shared" si="33"/>
        <v>420.60307472527472</v>
      </c>
      <c r="AK141" s="66">
        <f t="shared" si="33"/>
        <v>602.62108648455603</v>
      </c>
      <c r="AL141" s="66">
        <f t="shared" si="33"/>
        <v>809.15470032469261</v>
      </c>
      <c r="AM141" s="66">
        <f t="shared" si="33"/>
        <v>952.39636798423032</v>
      </c>
      <c r="AN141" s="66">
        <f t="shared" si="33"/>
        <v>1091.5646076419214</v>
      </c>
      <c r="AO141" s="66">
        <f t="shared" si="33"/>
        <v>1245.0422902777204</v>
      </c>
      <c r="AP141" s="66">
        <f t="shared" si="33"/>
        <v>1335.8868061934998</v>
      </c>
      <c r="AQ141" s="66">
        <f t="shared" si="33"/>
        <v>1392.431437857246</v>
      </c>
      <c r="AR141" s="66">
        <f t="shared" si="33"/>
        <v>1537.0614486199247</v>
      </c>
      <c r="AS141" s="66">
        <f t="shared" si="33"/>
        <v>1663.4790332395776</v>
      </c>
      <c r="AT141" s="66">
        <f t="shared" si="33"/>
        <v>1892.0999472469014</v>
      </c>
      <c r="AU141" s="66">
        <f t="shared" si="33"/>
        <v>2458.9356917019627</v>
      </c>
      <c r="AV141" s="66">
        <f t="shared" si="33"/>
        <v>3105.5283891711924</v>
      </c>
      <c r="AW141" s="66">
        <f t="shared" si="33"/>
        <v>3512.9681201122448</v>
      </c>
      <c r="AX141" s="66">
        <f t="shared" si="33"/>
        <v>3534.6717169073422</v>
      </c>
      <c r="AY141" s="66">
        <f t="shared" si="33"/>
        <v>3616.687737189267</v>
      </c>
      <c r="AZ141" s="66">
        <f t="shared" si="33"/>
        <v>3674.272957114737</v>
      </c>
      <c r="BA141" s="66">
        <f t="shared" si="33"/>
        <v>3613.0018097053608</v>
      </c>
      <c r="BB141" s="66">
        <f t="shared" si="33"/>
        <v>3637.648998174292</v>
      </c>
      <c r="BC141" s="66">
        <f t="shared" si="33"/>
        <v>3631.3540657041844</v>
      </c>
      <c r="BD141" s="66">
        <f t="shared" si="33"/>
        <v>3250.3236298114498</v>
      </c>
      <c r="BE141" s="66">
        <f t="shared" si="33"/>
        <v>3609.067</v>
      </c>
      <c r="BF141" s="66">
        <f t="shared" si="33"/>
        <v>3944.8199999999997</v>
      </c>
      <c r="BG141" s="66">
        <f t="shared" si="33"/>
        <v>4008.7191253145888</v>
      </c>
      <c r="BH141" s="66">
        <f t="shared" si="33"/>
        <v>3420.8809999999999</v>
      </c>
      <c r="BI141" s="66">
        <f t="shared" si="33"/>
        <v>2550.1235653000672</v>
      </c>
      <c r="BJ141" s="66">
        <f t="shared" si="33"/>
        <v>2062.2246109618959</v>
      </c>
      <c r="BK141" s="66">
        <f t="shared" si="33"/>
        <v>1737.5119804834528</v>
      </c>
      <c r="BL141" s="66">
        <f t="shared" si="33"/>
        <v>1455.6900798477316</v>
      </c>
      <c r="BM141" s="66">
        <f t="shared" si="33"/>
        <v>876.97242974579706</v>
      </c>
      <c r="BN141" s="66">
        <f t="shared" si="33"/>
        <v>633.219714059539</v>
      </c>
      <c r="BO141" s="66">
        <f t="shared" si="33"/>
        <v>451.05771460709826</v>
      </c>
      <c r="BP141" s="66">
        <f t="shared" si="33"/>
        <v>292.27523465753882</v>
      </c>
      <c r="BQ141" s="66">
        <f t="shared" si="33"/>
        <v>172.17469324246855</v>
      </c>
      <c r="BR141" s="66">
        <f t="shared" si="33"/>
        <v>119.49141678258313</v>
      </c>
      <c r="BS141" s="66">
        <f t="shared" si="33"/>
        <v>80.22480311229458</v>
      </c>
      <c r="BT141" s="66">
        <f t="shared" si="33"/>
        <v>59.174369123155124</v>
      </c>
      <c r="BU141" s="66">
        <f t="shared" si="33"/>
        <v>42.607802019297836</v>
      </c>
      <c r="BV141" s="66">
        <f t="shared" si="33"/>
        <v>32.681386523429381</v>
      </c>
      <c r="BW141" s="66">
        <f t="shared" si="33"/>
        <v>17.657091692809477</v>
      </c>
      <c r="BX141" s="66">
        <f t="shared" si="33"/>
        <v>10.777682165121856</v>
      </c>
      <c r="BY141" s="66">
        <f t="shared" si="33"/>
        <v>6.5500438850929514</v>
      </c>
      <c r="BZ141" s="66">
        <f t="shared" si="33"/>
        <v>3.9203635912424146</v>
      </c>
      <c r="CA141" s="66">
        <f t="shared" si="33"/>
        <v>2.2622078097713514</v>
      </c>
      <c r="CB141" s="66">
        <f t="shared" si="33"/>
        <v>1.3238040981138133</v>
      </c>
      <c r="CC141" s="66">
        <f t="shared" si="33"/>
        <v>0</v>
      </c>
      <c r="CD141" s="66">
        <f t="shared" si="33"/>
        <v>0</v>
      </c>
      <c r="CE141" s="66">
        <f>SUMIF($C$6:$C$16,"(IR)",CE$6:CE$16)</f>
        <v>0</v>
      </c>
      <c r="CF141" s="66">
        <f t="shared" si="33"/>
        <v>0</v>
      </c>
      <c r="CG141" s="191">
        <f t="shared" si="33"/>
        <v>0</v>
      </c>
      <c r="CH141" s="192">
        <f t="shared" si="33"/>
        <v>0</v>
      </c>
    </row>
    <row r="142" spans="1:89" x14ac:dyDescent="0.25">
      <c r="A142" s="193"/>
      <c r="B142" s="10" t="s">
        <v>523</v>
      </c>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c r="AA142" s="191"/>
      <c r="AB142" s="191"/>
      <c r="AC142" s="191"/>
      <c r="AD142" s="191"/>
      <c r="AE142" s="191"/>
      <c r="AF142" s="191"/>
      <c r="AG142" s="191"/>
      <c r="AH142" s="66">
        <f t="shared" ref="AH142:CH142" si="34">SUMIF($C$21:$C$77,"(IR)",AH$21:AH$77)</f>
        <v>1321.7847508922073</v>
      </c>
      <c r="AI142" s="66">
        <f t="shared" si="34"/>
        <v>1430.903972469388</v>
      </c>
      <c r="AJ142" s="66">
        <f t="shared" si="34"/>
        <v>1937.8141629670331</v>
      </c>
      <c r="AK142" s="66">
        <f t="shared" si="34"/>
        <v>3161.3514435154439</v>
      </c>
      <c r="AL142" s="66">
        <f t="shared" si="34"/>
        <v>4694.0032926753074</v>
      </c>
      <c r="AM142" s="66">
        <f t="shared" si="34"/>
        <v>5797.424411765769</v>
      </c>
      <c r="AN142" s="66">
        <f t="shared" si="34"/>
        <v>6580.4126113580787</v>
      </c>
      <c r="AO142" s="66">
        <f t="shared" si="34"/>
        <v>7477.9681002937086</v>
      </c>
      <c r="AP142" s="66">
        <f t="shared" si="34"/>
        <v>8064.3313104731669</v>
      </c>
      <c r="AQ142" s="66">
        <f t="shared" si="34"/>
        <v>8030.2034745556384</v>
      </c>
      <c r="AR142" s="66">
        <f t="shared" si="34"/>
        <v>7273.6904086331897</v>
      </c>
      <c r="AS142" s="66">
        <f t="shared" si="34"/>
        <v>7504.9067831130142</v>
      </c>
      <c r="AT142" s="66">
        <f t="shared" si="34"/>
        <v>9114.315522599707</v>
      </c>
      <c r="AU142" s="66">
        <f t="shared" si="34"/>
        <v>11830.210642809769</v>
      </c>
      <c r="AV142" s="66">
        <f t="shared" si="34"/>
        <v>15160.515701495475</v>
      </c>
      <c r="AW142" s="66">
        <f t="shared" si="34"/>
        <v>17250.641936221091</v>
      </c>
      <c r="AX142" s="66">
        <f t="shared" si="34"/>
        <v>18473.43343769549</v>
      </c>
      <c r="AY142" s="66">
        <f t="shared" si="34"/>
        <v>19770.916634923979</v>
      </c>
      <c r="AZ142" s="66">
        <f t="shared" si="34"/>
        <v>20170.922105157024</v>
      </c>
      <c r="BA142" s="66">
        <f t="shared" si="34"/>
        <v>19416.785297518876</v>
      </c>
      <c r="BB142" s="66">
        <f t="shared" si="34"/>
        <v>19010.884402873518</v>
      </c>
      <c r="BC142" s="66">
        <f t="shared" si="34"/>
        <v>18186.044059871223</v>
      </c>
      <c r="BD142" s="66">
        <f t="shared" si="34"/>
        <v>16912.025737109729</v>
      </c>
      <c r="BE142" s="66">
        <f t="shared" si="34"/>
        <v>17056.907867512287</v>
      </c>
      <c r="BF142" s="66">
        <f t="shared" si="34"/>
        <v>17702.627333533314</v>
      </c>
      <c r="BG142" s="66">
        <f t="shared" si="34"/>
        <v>18454.557481599055</v>
      </c>
      <c r="BH142" s="66">
        <f t="shared" si="34"/>
        <v>19226.977620149086</v>
      </c>
      <c r="BI142" s="66">
        <f t="shared" si="34"/>
        <v>20292.285617760459</v>
      </c>
      <c r="BJ142" s="66">
        <f t="shared" si="34"/>
        <v>21330.425753541815</v>
      </c>
      <c r="BK142" s="66">
        <f t="shared" si="34"/>
        <v>22578.524812971216</v>
      </c>
      <c r="BL142" s="66">
        <f t="shared" si="34"/>
        <v>23957.166854469571</v>
      </c>
      <c r="BM142" s="66">
        <f t="shared" si="34"/>
        <v>29456.395687177181</v>
      </c>
      <c r="BN142" s="66">
        <f t="shared" si="34"/>
        <v>31364.888402871529</v>
      </c>
      <c r="BO142" s="66">
        <f t="shared" si="34"/>
        <v>32858.969706620592</v>
      </c>
      <c r="BP142" s="66">
        <f t="shared" si="34"/>
        <v>34928.730993714402</v>
      </c>
      <c r="BQ142" s="66">
        <f t="shared" si="34"/>
        <v>32389.84850824967</v>
      </c>
      <c r="BR142" s="66">
        <f t="shared" si="34"/>
        <v>32543.442644496754</v>
      </c>
      <c r="BS142" s="66">
        <f t="shared" si="34"/>
        <v>32703.374282536224</v>
      </c>
      <c r="BT142" s="66">
        <f t="shared" si="34"/>
        <v>32862.396445942191</v>
      </c>
      <c r="BU142" s="66">
        <f t="shared" si="34"/>
        <v>33991.046201090234</v>
      </c>
      <c r="BV142" s="66">
        <f t="shared" si="34"/>
        <v>36730.773705546409</v>
      </c>
      <c r="BW142" s="66">
        <f t="shared" si="34"/>
        <v>42473.662599358104</v>
      </c>
      <c r="BX142" s="66">
        <f t="shared" si="34"/>
        <v>60422.555269913733</v>
      </c>
      <c r="BY142" s="66">
        <f t="shared" si="34"/>
        <v>60874.805986593004</v>
      </c>
      <c r="BZ142" s="66">
        <f t="shared" si="34"/>
        <v>61341.106225280368</v>
      </c>
      <c r="CA142" s="66">
        <f t="shared" si="34"/>
        <v>70869.453468811756</v>
      </c>
      <c r="CB142" s="66">
        <f t="shared" si="34"/>
        <v>83083.481150601205</v>
      </c>
      <c r="CC142" s="66">
        <f t="shared" si="34"/>
        <v>86973.665020596425</v>
      </c>
      <c r="CD142" s="66">
        <f t="shared" si="34"/>
        <v>92982.247514960633</v>
      </c>
      <c r="CE142" s="66">
        <f t="shared" si="34"/>
        <v>93988.658730286857</v>
      </c>
      <c r="CF142" s="66">
        <f t="shared" si="34"/>
        <v>95511.194929665464</v>
      </c>
      <c r="CG142" s="191">
        <f t="shared" si="34"/>
        <v>98427.624119700835</v>
      </c>
      <c r="CH142" s="192">
        <f t="shared" si="34"/>
        <v>101445.5601929792</v>
      </c>
    </row>
    <row r="143" spans="1:89" x14ac:dyDescent="0.25">
      <c r="A143" s="193"/>
      <c r="B143" s="74" t="s">
        <v>524</v>
      </c>
      <c r="D143" s="191"/>
      <c r="E143" s="191"/>
      <c r="F143" s="191"/>
      <c r="G143" s="191"/>
      <c r="H143" s="191"/>
      <c r="I143" s="191"/>
      <c r="J143" s="191"/>
      <c r="K143" s="191"/>
      <c r="L143" s="191"/>
      <c r="M143" s="191"/>
      <c r="N143" s="191"/>
      <c r="O143" s="191"/>
      <c r="P143" s="191"/>
      <c r="Q143" s="191"/>
      <c r="R143" s="191"/>
      <c r="S143" s="191"/>
      <c r="T143" s="191"/>
      <c r="U143" s="191"/>
      <c r="V143" s="191"/>
      <c r="W143" s="191"/>
      <c r="X143" s="191"/>
      <c r="Y143" s="191"/>
      <c r="Z143" s="191"/>
      <c r="AA143" s="191"/>
      <c r="AB143" s="191"/>
      <c r="AC143" s="191"/>
      <c r="AD143" s="191"/>
      <c r="AE143" s="191"/>
      <c r="AF143" s="191"/>
      <c r="AG143" s="191"/>
      <c r="AH143" s="66">
        <f t="shared" ref="AH143:CH143" si="35">SUMIF($C$82:$C$128,"(IR)",AH$82:AH$128)</f>
        <v>1139.3171181109758</v>
      </c>
      <c r="AI143" s="66">
        <f t="shared" si="35"/>
        <v>1274.2276718241828</v>
      </c>
      <c r="AJ143" s="66">
        <f t="shared" si="35"/>
        <v>1565.9528675584088</v>
      </c>
      <c r="AK143" s="66">
        <f t="shared" si="35"/>
        <v>2203.9403598097765</v>
      </c>
      <c r="AL143" s="66">
        <f t="shared" si="35"/>
        <v>2542.456153107195</v>
      </c>
      <c r="AM143" s="66">
        <f t="shared" si="35"/>
        <v>2852.6661001012285</v>
      </c>
      <c r="AN143" s="66">
        <f t="shared" si="35"/>
        <v>3302.3298729544231</v>
      </c>
      <c r="AO143" s="66">
        <f t="shared" si="35"/>
        <v>3748.631156600457</v>
      </c>
      <c r="AP143" s="66">
        <f t="shared" si="35"/>
        <v>4087.7347390073819</v>
      </c>
      <c r="AQ143" s="66">
        <f t="shared" si="35"/>
        <v>4369.6572874142439</v>
      </c>
      <c r="AR143" s="66">
        <f t="shared" si="35"/>
        <v>4921.5526800853704</v>
      </c>
      <c r="AS143" s="66">
        <f t="shared" si="35"/>
        <v>5626.4790039151112</v>
      </c>
      <c r="AT143" s="66">
        <f t="shared" si="35"/>
        <v>6529.4233982880269</v>
      </c>
      <c r="AU143" s="66">
        <f t="shared" si="35"/>
        <v>6942.6530498067441</v>
      </c>
      <c r="AV143" s="66">
        <f t="shared" si="35"/>
        <v>8316.6846934984642</v>
      </c>
      <c r="AW143" s="66">
        <f t="shared" si="35"/>
        <v>9239.5898305929295</v>
      </c>
      <c r="AX143" s="66">
        <f t="shared" si="35"/>
        <v>9579.2525380682109</v>
      </c>
      <c r="AY143" s="66">
        <f t="shared" si="35"/>
        <v>9571.1814421552444</v>
      </c>
      <c r="AZ143" s="66">
        <f t="shared" si="35"/>
        <v>9461.1165631647436</v>
      </c>
      <c r="BA143" s="66">
        <f t="shared" si="35"/>
        <v>9278.5545238302548</v>
      </c>
      <c r="BB143" s="66">
        <f t="shared" si="35"/>
        <v>8995.1786908621834</v>
      </c>
      <c r="BC143" s="66">
        <f t="shared" si="35"/>
        <v>9069.9185477517694</v>
      </c>
      <c r="BD143" s="66">
        <f t="shared" si="35"/>
        <v>9507.306086896986</v>
      </c>
      <c r="BE143" s="66">
        <f t="shared" si="35"/>
        <v>10252.111800517816</v>
      </c>
      <c r="BF143" s="66">
        <f t="shared" si="35"/>
        <v>10647.90637593427</v>
      </c>
      <c r="BG143" s="66">
        <f t="shared" si="35"/>
        <v>10889.772249639611</v>
      </c>
      <c r="BH143" s="66">
        <f t="shared" si="35"/>
        <v>12380.164428331336</v>
      </c>
      <c r="BI143" s="66">
        <f t="shared" si="35"/>
        <v>12874.372346581478</v>
      </c>
      <c r="BJ143" s="66">
        <f t="shared" si="35"/>
        <v>13779.58616835176</v>
      </c>
      <c r="BK143" s="66">
        <f t="shared" si="35"/>
        <v>14380.04511812843</v>
      </c>
      <c r="BL143" s="66">
        <f t="shared" si="35"/>
        <v>15553.985666372695</v>
      </c>
      <c r="BM143" s="66">
        <f t="shared" si="35"/>
        <v>16362.454703807014</v>
      </c>
      <c r="BN143" s="66">
        <f t="shared" si="35"/>
        <v>16766.754930850635</v>
      </c>
      <c r="BO143" s="66">
        <f t="shared" si="35"/>
        <v>16629.992018452122</v>
      </c>
      <c r="BP143" s="66">
        <f t="shared" si="35"/>
        <v>16184.951057678054</v>
      </c>
      <c r="BQ143" s="66">
        <f t="shared" si="35"/>
        <v>13608.902623134025</v>
      </c>
      <c r="BR143" s="66">
        <f t="shared" si="35"/>
        <v>13177.017597510659</v>
      </c>
      <c r="BS143" s="66">
        <f t="shared" si="35"/>
        <v>12622.370827631479</v>
      </c>
      <c r="BT143" s="66">
        <f t="shared" si="35"/>
        <v>12009.520813964671</v>
      </c>
      <c r="BU143" s="66">
        <f t="shared" si="35"/>
        <v>11521.359515350461</v>
      </c>
      <c r="BV143" s="66">
        <f t="shared" si="35"/>
        <v>11013.247955258559</v>
      </c>
      <c r="BW143" s="66">
        <f t="shared" si="35"/>
        <v>10842.478793169255</v>
      </c>
      <c r="BX143" s="66">
        <f t="shared" si="35"/>
        <v>10896.064837046719</v>
      </c>
      <c r="BY143" s="66">
        <f t="shared" si="35"/>
        <v>10540.438427449533</v>
      </c>
      <c r="BZ143" s="66">
        <f t="shared" si="35"/>
        <v>10884.979349060666</v>
      </c>
      <c r="CA143" s="66">
        <f t="shared" si="35"/>
        <v>11743.090677658618</v>
      </c>
      <c r="CB143" s="66">
        <f t="shared" si="35"/>
        <v>12887.803353658575</v>
      </c>
      <c r="CC143" s="66">
        <f t="shared" si="35"/>
        <v>13297.671279209842</v>
      </c>
      <c r="CD143" s="66">
        <f t="shared" si="35"/>
        <v>13348.113931128</v>
      </c>
      <c r="CE143" s="66">
        <f t="shared" si="35"/>
        <v>13276.500753187387</v>
      </c>
      <c r="CF143" s="66">
        <f t="shared" si="35"/>
        <v>13273.146440345477</v>
      </c>
      <c r="CG143" s="191">
        <f t="shared" si="35"/>
        <v>13606.115025109091</v>
      </c>
      <c r="CH143" s="192">
        <f t="shared" si="35"/>
        <v>13789.72961282902</v>
      </c>
    </row>
    <row r="144" spans="1:89" ht="24.75" customHeight="1" x14ac:dyDescent="0.3">
      <c r="A144" s="193"/>
      <c r="B144" s="282" t="s">
        <v>445</v>
      </c>
      <c r="C144" s="12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f>SUM(AH145:AH147)</f>
        <v>2721</v>
      </c>
      <c r="AI144" s="153">
        <f t="shared" ref="AI144:CH144" si="36">SUM(AI145:AI147)</f>
        <v>3900.06</v>
      </c>
      <c r="AJ144" s="153">
        <f t="shared" si="36"/>
        <v>4299.0600000000004</v>
      </c>
      <c r="AK144" s="153">
        <f t="shared" si="36"/>
        <v>4978.0599999999995</v>
      </c>
      <c r="AL144" s="153">
        <f t="shared" si="36"/>
        <v>5501.0599999999995</v>
      </c>
      <c r="AM144" s="153">
        <f t="shared" si="36"/>
        <v>6085.0599999999995</v>
      </c>
      <c r="AN144" s="153">
        <f t="shared" si="36"/>
        <v>6605.0599999999995</v>
      </c>
      <c r="AO144" s="153">
        <f t="shared" si="36"/>
        <v>7088.0599999999995</v>
      </c>
      <c r="AP144" s="153">
        <f t="shared" si="36"/>
        <v>7484.06</v>
      </c>
      <c r="AQ144" s="153">
        <f t="shared" si="36"/>
        <v>7892.5680000000002</v>
      </c>
      <c r="AR144" s="153">
        <f t="shared" si="36"/>
        <v>8031.5509999999995</v>
      </c>
      <c r="AS144" s="153">
        <f t="shared" si="36"/>
        <v>8411.9090000000015</v>
      </c>
      <c r="AT144" s="153">
        <f t="shared" si="36"/>
        <v>9172.8167156850413</v>
      </c>
      <c r="AU144" s="153">
        <f t="shared" si="36"/>
        <v>10755.346568931573</v>
      </c>
      <c r="AV144" s="153">
        <f t="shared" si="36"/>
        <v>12410.679000000004</v>
      </c>
      <c r="AW144" s="153">
        <f t="shared" si="36"/>
        <v>14068.823</v>
      </c>
      <c r="AX144" s="153">
        <f t="shared" si="36"/>
        <v>14698.89</v>
      </c>
      <c r="AY144" s="153">
        <f t="shared" si="36"/>
        <v>16122.347527041315</v>
      </c>
      <c r="AZ144" s="153">
        <f t="shared" si="36"/>
        <v>17621.866000000002</v>
      </c>
      <c r="BA144" s="153">
        <f t="shared" si="36"/>
        <v>18587.272009000008</v>
      </c>
      <c r="BB144" s="153">
        <f t="shared" si="36"/>
        <v>19334.14472503843</v>
      </c>
      <c r="BC144" s="153">
        <f t="shared" si="36"/>
        <v>21437.683100000013</v>
      </c>
      <c r="BD144" s="153">
        <f t="shared" si="36"/>
        <v>23910.498331296745</v>
      </c>
      <c r="BE144" s="153">
        <f t="shared" si="36"/>
        <v>24695.169227916082</v>
      </c>
      <c r="BF144" s="153">
        <f t="shared" si="36"/>
        <v>24320.416560955211</v>
      </c>
      <c r="BG144" s="153">
        <f t="shared" si="36"/>
        <v>16358.23668802809</v>
      </c>
      <c r="BH144" s="153">
        <f t="shared" si="36"/>
        <v>17655.991089000003</v>
      </c>
      <c r="BI144" s="153">
        <f t="shared" si="36"/>
        <v>19149.566420419</v>
      </c>
      <c r="BJ144" s="153">
        <f t="shared" si="36"/>
        <v>18905.719964729797</v>
      </c>
      <c r="BK144" s="153">
        <f t="shared" si="36"/>
        <v>20134.145588311138</v>
      </c>
      <c r="BL144" s="153">
        <f t="shared" si="36"/>
        <v>22119.138006874229</v>
      </c>
      <c r="BM144" s="153">
        <f t="shared" si="36"/>
        <v>23587.287511449784</v>
      </c>
      <c r="BN144" s="153">
        <f t="shared" si="36"/>
        <v>24353.422629427092</v>
      </c>
      <c r="BO144" s="153">
        <f t="shared" si="36"/>
        <v>24608.419630379991</v>
      </c>
      <c r="BP144" s="153">
        <f t="shared" si="36"/>
        <v>25847.787607450238</v>
      </c>
      <c r="BQ144" s="153">
        <f t="shared" si="36"/>
        <v>26405.370344340583</v>
      </c>
      <c r="BR144" s="153">
        <f t="shared" si="36"/>
        <v>28019.137779285047</v>
      </c>
      <c r="BS144" s="153">
        <f t="shared" si="36"/>
        <v>28892.43000756111</v>
      </c>
      <c r="BT144" s="153">
        <f t="shared" si="36"/>
        <v>29133.72567154016</v>
      </c>
      <c r="BU144" s="153">
        <f t="shared" si="36"/>
        <v>30587.981596910016</v>
      </c>
      <c r="BV144" s="153">
        <f t="shared" si="36"/>
        <v>31298.962817977659</v>
      </c>
      <c r="BW144" s="153">
        <f t="shared" si="36"/>
        <v>32352.742615838732</v>
      </c>
      <c r="BX144" s="153">
        <f t="shared" si="36"/>
        <v>31287.726197470001</v>
      </c>
      <c r="BY144" s="153">
        <f t="shared" si="36"/>
        <v>33411.998850039992</v>
      </c>
      <c r="BZ144" s="153">
        <f t="shared" si="36"/>
        <v>42332.446767457899</v>
      </c>
      <c r="CA144" s="153">
        <f t="shared" si="36"/>
        <v>52541.436447629996</v>
      </c>
      <c r="CB144" s="153">
        <f t="shared" si="36"/>
        <v>47561.770075690001</v>
      </c>
      <c r="CC144" s="153">
        <f t="shared" si="36"/>
        <v>53520.918776125211</v>
      </c>
      <c r="CD144" s="153">
        <f t="shared" si="36"/>
        <v>58948.929591332591</v>
      </c>
      <c r="CE144" s="153">
        <f t="shared" si="36"/>
        <v>62979.564332752823</v>
      </c>
      <c r="CF144" s="153">
        <f t="shared" si="36"/>
        <v>66798.55091911096</v>
      </c>
      <c r="CG144" s="55">
        <f t="shared" si="36"/>
        <v>70989.243511036882</v>
      </c>
      <c r="CH144" s="56">
        <f t="shared" si="36"/>
        <v>75620.514288847859</v>
      </c>
    </row>
    <row r="145" spans="1:86" x14ac:dyDescent="0.25">
      <c r="A145" s="193"/>
      <c r="B145" s="10" t="s">
        <v>522</v>
      </c>
      <c r="AH145" s="66">
        <f>SUMIF($C$6:$C$16,"(NC / NIR)",AH$6:AH$16)</f>
        <v>1836.2120090576486</v>
      </c>
      <c r="AI145" s="66">
        <f t="shared" ref="AI145:CH145" si="37">SUMIF($C$6:$C$16,"(NC / NIR)",AI$6:AI$16)</f>
        <v>2875.1898291377083</v>
      </c>
      <c r="AJ145" s="66">
        <f t="shared" si="37"/>
        <v>3058.9992414056137</v>
      </c>
      <c r="AK145" s="66">
        <f t="shared" si="37"/>
        <v>3510.3424145390022</v>
      </c>
      <c r="AL145" s="66">
        <f t="shared" si="37"/>
        <v>3822.85954155132</v>
      </c>
      <c r="AM145" s="66">
        <f t="shared" si="37"/>
        <v>4173.6472729167699</v>
      </c>
      <c r="AN145" s="66">
        <f t="shared" si="37"/>
        <v>4480.0348862282062</v>
      </c>
      <c r="AO145" s="66">
        <f t="shared" si="37"/>
        <v>4695.675937329378</v>
      </c>
      <c r="AP145" s="66">
        <f t="shared" si="37"/>
        <v>4761.9940263349717</v>
      </c>
      <c r="AQ145" s="66">
        <f t="shared" si="37"/>
        <v>4871.5898862231707</v>
      </c>
      <c r="AR145" s="66">
        <f t="shared" si="37"/>
        <v>4813.4099744551468</v>
      </c>
      <c r="AS145" s="66">
        <f t="shared" si="37"/>
        <v>4866.8967571149997</v>
      </c>
      <c r="AT145" s="66">
        <f t="shared" si="37"/>
        <v>4970.9264232967089</v>
      </c>
      <c r="AU145" s="66">
        <f t="shared" si="37"/>
        <v>5620.6440956386186</v>
      </c>
      <c r="AV145" s="66">
        <f t="shared" si="37"/>
        <v>6186.6227737981817</v>
      </c>
      <c r="AW145" s="66">
        <f t="shared" si="37"/>
        <v>6656.6340258818027</v>
      </c>
      <c r="AX145" s="66">
        <f t="shared" si="37"/>
        <v>6768.8464522496879</v>
      </c>
      <c r="AY145" s="66">
        <f t="shared" si="37"/>
        <v>7079.6166051252549</v>
      </c>
      <c r="AZ145" s="66">
        <f t="shared" si="37"/>
        <v>7384.6422419182345</v>
      </c>
      <c r="BA145" s="66">
        <f t="shared" si="37"/>
        <v>7576.8967591892688</v>
      </c>
      <c r="BB145" s="66">
        <f t="shared" si="37"/>
        <v>7823.5319327057887</v>
      </c>
      <c r="BC145" s="66">
        <f t="shared" si="37"/>
        <v>8849.7735056882193</v>
      </c>
      <c r="BD145" s="66">
        <f t="shared" si="37"/>
        <v>9327.3109854829381</v>
      </c>
      <c r="BE145" s="66">
        <f t="shared" si="37"/>
        <v>9475.3642299725107</v>
      </c>
      <c r="BF145" s="66">
        <f t="shared" si="37"/>
        <v>9707.8943792999999</v>
      </c>
      <c r="BG145" s="66">
        <f t="shared" si="37"/>
        <v>794.02521823565701</v>
      </c>
      <c r="BH145" s="66">
        <f t="shared" si="37"/>
        <v>842.55899999999997</v>
      </c>
      <c r="BI145" s="66">
        <f t="shared" si="37"/>
        <v>924.2647969778385</v>
      </c>
      <c r="BJ145" s="66">
        <f t="shared" si="37"/>
        <v>973.07987379439624</v>
      </c>
      <c r="BK145" s="66">
        <f t="shared" si="37"/>
        <v>1040.0247158707195</v>
      </c>
      <c r="BL145" s="66">
        <f t="shared" si="37"/>
        <v>1105.9393085337213</v>
      </c>
      <c r="BM145" s="66">
        <f t="shared" si="37"/>
        <v>1192.3924182195146</v>
      </c>
      <c r="BN145" s="66">
        <f t="shared" si="37"/>
        <v>1220.2959423261623</v>
      </c>
      <c r="BO145" s="66">
        <f t="shared" si="37"/>
        <v>1314.7165739259212</v>
      </c>
      <c r="BP145" s="66">
        <f t="shared" si="37"/>
        <v>1390.6353122046253</v>
      </c>
      <c r="BQ145" s="66">
        <f t="shared" si="37"/>
        <v>1463.3916564663691</v>
      </c>
      <c r="BR145" s="66">
        <f t="shared" si="37"/>
        <v>1717.4043496814249</v>
      </c>
      <c r="BS145" s="66">
        <f t="shared" si="37"/>
        <v>1834.9490892979175</v>
      </c>
      <c r="BT145" s="66">
        <f t="shared" si="37"/>
        <v>1897.2120008984343</v>
      </c>
      <c r="BU145" s="66">
        <f t="shared" si="37"/>
        <v>1965.4420231168197</v>
      </c>
      <c r="BV145" s="66">
        <f t="shared" si="37"/>
        <v>2114.3233711450694</v>
      </c>
      <c r="BW145" s="66">
        <f t="shared" si="37"/>
        <v>2299.8904607779123</v>
      </c>
      <c r="BX145" s="66">
        <f t="shared" si="37"/>
        <v>2246.1235014780441</v>
      </c>
      <c r="BY145" s="66">
        <f t="shared" si="37"/>
        <v>2446.6424104537009</v>
      </c>
      <c r="BZ145" s="66">
        <f t="shared" si="37"/>
        <v>2948.7051327752633</v>
      </c>
      <c r="CA145" s="66">
        <f t="shared" si="37"/>
        <v>3765.2648233030609</v>
      </c>
      <c r="CB145" s="66">
        <f t="shared" si="37"/>
        <v>4563.2558432100277</v>
      </c>
      <c r="CC145" s="66">
        <f t="shared" si="37"/>
        <v>5320.9359998918017</v>
      </c>
      <c r="CD145" s="66">
        <f t="shared" si="37"/>
        <v>6075.8076062382124</v>
      </c>
      <c r="CE145" s="66">
        <f>SUMIF($C$6:$C$16,"(NC / NIR)",CE$6:CE$16)</f>
        <v>6691.2928371297439</v>
      </c>
      <c r="CF145" s="66">
        <f t="shared" si="37"/>
        <v>7236.9136567211608</v>
      </c>
      <c r="CG145" s="191">
        <f t="shared" si="37"/>
        <v>7767.2402686819114</v>
      </c>
      <c r="CH145" s="192">
        <f t="shared" si="37"/>
        <v>8303.0910764437594</v>
      </c>
    </row>
    <row r="146" spans="1:86" x14ac:dyDescent="0.25">
      <c r="A146" s="193"/>
      <c r="B146" s="10" t="s">
        <v>523</v>
      </c>
      <c r="AH146" s="66">
        <f t="shared" ref="AH146:CH146" si="38">SUMIF($C$21:$C$77,"(NC / NIR)",AH$21:AH$77)</f>
        <v>417.30195821129746</v>
      </c>
      <c r="AI146" s="66">
        <f t="shared" si="38"/>
        <v>529.60220306078645</v>
      </c>
      <c r="AJ146" s="66">
        <f t="shared" si="38"/>
        <v>633.07543812711435</v>
      </c>
      <c r="AK146" s="66">
        <f t="shared" si="38"/>
        <v>738.48012106894282</v>
      </c>
      <c r="AL146" s="66">
        <f t="shared" si="38"/>
        <v>830.55701238433289</v>
      </c>
      <c r="AM146" s="66">
        <f t="shared" si="38"/>
        <v>960.49276853964022</v>
      </c>
      <c r="AN146" s="66">
        <f t="shared" si="38"/>
        <v>1061.0040746836548</v>
      </c>
      <c r="AO146" s="66">
        <f t="shared" si="38"/>
        <v>1164.4219602171174</v>
      </c>
      <c r="AP146" s="66">
        <f t="shared" si="38"/>
        <v>1333.8533908256416</v>
      </c>
      <c r="AQ146" s="66">
        <f t="shared" si="38"/>
        <v>1489.4872643034992</v>
      </c>
      <c r="AR146" s="66">
        <f t="shared" si="38"/>
        <v>1540.5206118266901</v>
      </c>
      <c r="AS146" s="66">
        <f t="shared" si="38"/>
        <v>1666.2812787270329</v>
      </c>
      <c r="AT146" s="66">
        <f t="shared" si="38"/>
        <v>1919.4344050421473</v>
      </c>
      <c r="AU146" s="66">
        <f t="shared" si="38"/>
        <v>2350.8976246910274</v>
      </c>
      <c r="AV146" s="66">
        <f t="shared" si="38"/>
        <v>2768.50921628165</v>
      </c>
      <c r="AW146" s="66">
        <f t="shared" si="38"/>
        <v>3413.4548352956463</v>
      </c>
      <c r="AX146" s="66">
        <f t="shared" si="38"/>
        <v>3762.9625182212412</v>
      </c>
      <c r="AY146" s="66">
        <f t="shared" si="38"/>
        <v>4350.6753790768726</v>
      </c>
      <c r="AZ146" s="66">
        <f t="shared" si="38"/>
        <v>5054.347564111883</v>
      </c>
      <c r="BA146" s="66">
        <f t="shared" si="38"/>
        <v>5358.6750497622079</v>
      </c>
      <c r="BB146" s="66">
        <f t="shared" si="38"/>
        <v>5550.1083570834162</v>
      </c>
      <c r="BC146" s="66">
        <f t="shared" si="38"/>
        <v>5771.583245054886</v>
      </c>
      <c r="BD146" s="66">
        <f t="shared" si="38"/>
        <v>5978.3111078018701</v>
      </c>
      <c r="BE146" s="66">
        <f t="shared" si="38"/>
        <v>6371.1093210319796</v>
      </c>
      <c r="BF146" s="66">
        <f t="shared" si="38"/>
        <v>6517.7392567383986</v>
      </c>
      <c r="BG146" s="66">
        <f t="shared" si="38"/>
        <v>6815.2711439341174</v>
      </c>
      <c r="BH146" s="66">
        <f t="shared" si="38"/>
        <v>7076.8760000000002</v>
      </c>
      <c r="BI146" s="66">
        <f t="shared" si="38"/>
        <v>7349.3426876018675</v>
      </c>
      <c r="BJ146" s="66">
        <f t="shared" si="38"/>
        <v>7638.5452869243391</v>
      </c>
      <c r="BK146" s="66">
        <f t="shared" si="38"/>
        <v>8013.2638627443484</v>
      </c>
      <c r="BL146" s="66">
        <f t="shared" si="38"/>
        <v>8623.1827387670037</v>
      </c>
      <c r="BM146" s="66">
        <f t="shared" si="38"/>
        <v>9172.6642718570438</v>
      </c>
      <c r="BN146" s="66">
        <f t="shared" si="38"/>
        <v>9515.6087245551171</v>
      </c>
      <c r="BO146" s="66">
        <f t="shared" si="38"/>
        <v>9977.0483686280986</v>
      </c>
      <c r="BP146" s="66">
        <f t="shared" si="38"/>
        <v>10663.472296586944</v>
      </c>
      <c r="BQ146" s="66">
        <f t="shared" si="38"/>
        <v>11022.571802584052</v>
      </c>
      <c r="BR146" s="66">
        <f t="shared" si="38"/>
        <v>11931.365027470541</v>
      </c>
      <c r="BS146" s="66">
        <f t="shared" si="38"/>
        <v>12874.897558049934</v>
      </c>
      <c r="BT146" s="66">
        <f t="shared" si="38"/>
        <v>13126.547977005603</v>
      </c>
      <c r="BU146" s="66">
        <f t="shared" si="38"/>
        <v>14606.567625045565</v>
      </c>
      <c r="BV146" s="66">
        <f t="shared" si="38"/>
        <v>15359.788125571651</v>
      </c>
      <c r="BW146" s="66">
        <f t="shared" si="38"/>
        <v>15875.961908578451</v>
      </c>
      <c r="BX146" s="66">
        <f t="shared" si="38"/>
        <v>16151.411781291124</v>
      </c>
      <c r="BY146" s="66">
        <f t="shared" si="38"/>
        <v>17305.126504219275</v>
      </c>
      <c r="BZ146" s="66">
        <f t="shared" si="38"/>
        <v>23681.509990995553</v>
      </c>
      <c r="CA146" s="66">
        <f t="shared" si="38"/>
        <v>29326.604318199679</v>
      </c>
      <c r="CB146" s="66">
        <f t="shared" si="38"/>
        <v>27433.043370735224</v>
      </c>
      <c r="CC146" s="66">
        <f t="shared" si="38"/>
        <v>29816.999226931148</v>
      </c>
      <c r="CD146" s="66">
        <f t="shared" si="38"/>
        <v>33482.547049979206</v>
      </c>
      <c r="CE146" s="66">
        <f t="shared" si="38"/>
        <v>36502.501184421119</v>
      </c>
      <c r="CF146" s="66">
        <f t="shared" si="38"/>
        <v>39083.691488494624</v>
      </c>
      <c r="CG146" s="191">
        <f t="shared" si="38"/>
        <v>41572.581409520877</v>
      </c>
      <c r="CH146" s="192">
        <f t="shared" si="38"/>
        <v>44203.316256407634</v>
      </c>
    </row>
    <row r="147" spans="1:86" x14ac:dyDescent="0.25">
      <c r="A147" s="193"/>
      <c r="B147" s="10" t="s">
        <v>524</v>
      </c>
      <c r="AH147" s="66">
        <f t="shared" ref="AH147:CH147" si="39">SUMIF($C$82:$C$128,"(NC / NIR)",AH$82:AH$128)</f>
        <v>467.48603273105391</v>
      </c>
      <c r="AI147" s="66">
        <f t="shared" si="39"/>
        <v>495.26796780150516</v>
      </c>
      <c r="AJ147" s="66">
        <f t="shared" si="39"/>
        <v>606.985320467272</v>
      </c>
      <c r="AK147" s="66">
        <f t="shared" si="39"/>
        <v>729.23746439205502</v>
      </c>
      <c r="AL147" s="66">
        <f t="shared" si="39"/>
        <v>847.64344606434713</v>
      </c>
      <c r="AM147" s="66">
        <f t="shared" si="39"/>
        <v>950.91995854358925</v>
      </c>
      <c r="AN147" s="66">
        <f t="shared" si="39"/>
        <v>1064.0210390881389</v>
      </c>
      <c r="AO147" s="66">
        <f t="shared" si="39"/>
        <v>1227.9621024535047</v>
      </c>
      <c r="AP147" s="66">
        <f t="shared" si="39"/>
        <v>1388.2125828393876</v>
      </c>
      <c r="AQ147" s="66">
        <f t="shared" si="39"/>
        <v>1531.4908494733309</v>
      </c>
      <c r="AR147" s="66">
        <f t="shared" si="39"/>
        <v>1677.6204137181626</v>
      </c>
      <c r="AS147" s="66">
        <f t="shared" si="39"/>
        <v>1878.7309641579686</v>
      </c>
      <c r="AT147" s="66">
        <f t="shared" si="39"/>
        <v>2282.4558873461842</v>
      </c>
      <c r="AU147" s="66">
        <f t="shared" si="39"/>
        <v>2783.8048486019275</v>
      </c>
      <c r="AV147" s="66">
        <f t="shared" si="39"/>
        <v>3455.5470099201711</v>
      </c>
      <c r="AW147" s="66">
        <f t="shared" si="39"/>
        <v>3998.7341388225504</v>
      </c>
      <c r="AX147" s="66">
        <f t="shared" si="39"/>
        <v>4167.0810295290712</v>
      </c>
      <c r="AY147" s="66">
        <f t="shared" si="39"/>
        <v>4692.0555428391863</v>
      </c>
      <c r="AZ147" s="66">
        <f t="shared" si="39"/>
        <v>5182.8761939698834</v>
      </c>
      <c r="BA147" s="66">
        <f t="shared" si="39"/>
        <v>5651.7002000485309</v>
      </c>
      <c r="BB147" s="66">
        <f t="shared" si="39"/>
        <v>5960.5044352492259</v>
      </c>
      <c r="BC147" s="66">
        <f t="shared" si="39"/>
        <v>6816.3263492569085</v>
      </c>
      <c r="BD147" s="66">
        <f t="shared" si="39"/>
        <v>8604.8762380119351</v>
      </c>
      <c r="BE147" s="66">
        <f t="shared" si="39"/>
        <v>8848.6956769115914</v>
      </c>
      <c r="BF147" s="66">
        <f t="shared" si="39"/>
        <v>8094.7829249168126</v>
      </c>
      <c r="BG147" s="66">
        <f t="shared" si="39"/>
        <v>8748.9403258583152</v>
      </c>
      <c r="BH147" s="66">
        <f t="shared" si="39"/>
        <v>9736.5560890000015</v>
      </c>
      <c r="BI147" s="66">
        <f t="shared" si="39"/>
        <v>10875.958935839293</v>
      </c>
      <c r="BJ147" s="66">
        <f t="shared" si="39"/>
        <v>10294.09480401106</v>
      </c>
      <c r="BK147" s="66">
        <f t="shared" si="39"/>
        <v>11080.85700969607</v>
      </c>
      <c r="BL147" s="66">
        <f t="shared" si="39"/>
        <v>12390.015959573504</v>
      </c>
      <c r="BM147" s="66">
        <f t="shared" si="39"/>
        <v>13222.230821373225</v>
      </c>
      <c r="BN147" s="66">
        <f t="shared" si="39"/>
        <v>13617.517962545813</v>
      </c>
      <c r="BO147" s="66">
        <f t="shared" si="39"/>
        <v>13316.654687825969</v>
      </c>
      <c r="BP147" s="66">
        <f t="shared" si="39"/>
        <v>13793.679998658668</v>
      </c>
      <c r="BQ147" s="66">
        <f t="shared" si="39"/>
        <v>13919.406885290162</v>
      </c>
      <c r="BR147" s="66">
        <f t="shared" si="39"/>
        <v>14370.368402133083</v>
      </c>
      <c r="BS147" s="66">
        <f t="shared" si="39"/>
        <v>14182.583360213261</v>
      </c>
      <c r="BT147" s="66">
        <f t="shared" si="39"/>
        <v>14109.965693636123</v>
      </c>
      <c r="BU147" s="66">
        <f t="shared" si="39"/>
        <v>14015.97194874763</v>
      </c>
      <c r="BV147" s="66">
        <f t="shared" si="39"/>
        <v>13824.85132126094</v>
      </c>
      <c r="BW147" s="66">
        <f t="shared" si="39"/>
        <v>14176.89024648237</v>
      </c>
      <c r="BX147" s="66">
        <f t="shared" si="39"/>
        <v>12890.190914700835</v>
      </c>
      <c r="BY147" s="66">
        <f t="shared" si="39"/>
        <v>13660.229935367013</v>
      </c>
      <c r="BZ147" s="66">
        <f t="shared" si="39"/>
        <v>15702.231643687084</v>
      </c>
      <c r="CA147" s="66">
        <f t="shared" si="39"/>
        <v>19449.567306127257</v>
      </c>
      <c r="CB147" s="66">
        <f t="shared" si="39"/>
        <v>15565.470861744747</v>
      </c>
      <c r="CC147" s="66">
        <f t="shared" si="39"/>
        <v>18382.983549302258</v>
      </c>
      <c r="CD147" s="66">
        <f t="shared" si="39"/>
        <v>19390.574935115179</v>
      </c>
      <c r="CE147" s="66">
        <f t="shared" si="39"/>
        <v>19785.770311201955</v>
      </c>
      <c r="CF147" s="66">
        <f t="shared" si="39"/>
        <v>20477.945773895179</v>
      </c>
      <c r="CG147" s="191">
        <f t="shared" si="39"/>
        <v>21649.421832834087</v>
      </c>
      <c r="CH147" s="192">
        <f t="shared" si="39"/>
        <v>23114.106955996471</v>
      </c>
    </row>
    <row r="148" spans="1:86" ht="33.75" customHeight="1" x14ac:dyDescent="0.3">
      <c r="A148" s="193"/>
      <c r="B148" s="123" t="s">
        <v>464</v>
      </c>
      <c r="BX148" s="66"/>
      <c r="BY148" s="66"/>
      <c r="BZ148" s="66"/>
      <c r="CA148" s="66"/>
      <c r="CB148" s="66"/>
      <c r="CC148" s="66"/>
      <c r="CD148" s="66"/>
      <c r="CE148" s="66"/>
      <c r="CF148" s="66"/>
      <c r="CG148" s="66"/>
      <c r="CH148" s="109"/>
    </row>
    <row r="149" spans="1:86" x14ac:dyDescent="0.25">
      <c r="A149" s="193"/>
      <c r="B149" s="51" t="s">
        <v>465</v>
      </c>
      <c r="CH149" s="65"/>
    </row>
    <row r="150" spans="1:86" x14ac:dyDescent="0.25">
      <c r="A150" s="193"/>
      <c r="B150" s="51" t="s">
        <v>466</v>
      </c>
      <c r="CH150" s="65"/>
    </row>
    <row r="151" spans="1:86" ht="29.25" customHeight="1" thickBot="1" x14ac:dyDescent="0.3">
      <c r="A151" s="239"/>
      <c r="B151" s="240" t="s">
        <v>467</v>
      </c>
      <c r="C151" s="137"/>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6"/>
      <c r="AA151" s="156"/>
      <c r="AB151" s="156"/>
      <c r="AC151" s="156"/>
      <c r="AD151" s="156"/>
      <c r="AE151" s="156"/>
      <c r="AF151" s="156"/>
      <c r="AG151" s="156"/>
      <c r="AH151" s="156"/>
      <c r="AI151" s="156"/>
      <c r="AJ151" s="156"/>
      <c r="AK151" s="156"/>
      <c r="AL151" s="156"/>
      <c r="AM151" s="156"/>
      <c r="AN151" s="156"/>
      <c r="AO151" s="156"/>
      <c r="AP151" s="156"/>
      <c r="AQ151" s="156"/>
      <c r="AR151" s="156"/>
      <c r="AS151" s="156"/>
      <c r="AT151" s="156"/>
      <c r="AU151" s="156"/>
      <c r="AV151" s="156"/>
      <c r="AW151" s="156"/>
      <c r="AX151" s="156"/>
      <c r="AY151" s="156"/>
      <c r="AZ151" s="156"/>
      <c r="BA151" s="156"/>
      <c r="BB151" s="156"/>
      <c r="BC151" s="156"/>
      <c r="BD151" s="156"/>
      <c r="BE151" s="156"/>
      <c r="BF151" s="156"/>
      <c r="BG151" s="156"/>
      <c r="BH151" s="156"/>
      <c r="BI151" s="156"/>
      <c r="BJ151" s="156"/>
      <c r="BK151" s="156"/>
      <c r="BL151" s="156"/>
      <c r="BM151" s="156"/>
      <c r="BN151" s="156"/>
      <c r="BO151" s="156"/>
      <c r="BP151" s="156"/>
      <c r="BQ151" s="156"/>
      <c r="BR151" s="156"/>
      <c r="BS151" s="156"/>
      <c r="BT151" s="156"/>
      <c r="BU151" s="156"/>
      <c r="BV151" s="156"/>
      <c r="BW151" s="156"/>
      <c r="BX151" s="137"/>
      <c r="BY151" s="137"/>
      <c r="BZ151" s="137"/>
      <c r="CA151" s="137"/>
      <c r="CB151" s="137"/>
      <c r="CC151" s="137"/>
      <c r="CD151" s="137"/>
      <c r="CE151" s="137"/>
      <c r="CF151" s="137"/>
      <c r="CG151" s="137"/>
      <c r="CH151" s="138"/>
    </row>
    <row r="157" spans="1:86" x14ac:dyDescent="0.25">
      <c r="BW157" s="51"/>
    </row>
  </sheetData>
  <conditionalFormatting sqref="D140:AG143">
    <cfRule type="cellIs" dxfId="1" priority="1" stopIfTrue="1" operator="equal">
      <formula>TRUE</formula>
    </cfRule>
    <cfRule type="cellIs" dxfId="0" priority="2" stopIfTrue="1" operator="notEqual">
      <formula>TRUE</formula>
    </cfRule>
  </conditionalFormatting>
  <conditionalFormatting sqref="CB71">
    <cfRule type="colorScale" priority="3">
      <colorScale>
        <cfvo type="min"/>
        <cfvo type="percentile" val="50"/>
        <cfvo type="max"/>
        <color rgb="FF63BE7B"/>
        <color rgb="FFFFEB84"/>
        <color rgb="FFF8696B"/>
      </colorScale>
    </cfRule>
  </conditionalFormatting>
  <conditionalFormatting sqref="CC71">
    <cfRule type="colorScale" priority="4">
      <colorScale>
        <cfvo type="min"/>
        <cfvo type="percentile" val="50"/>
        <cfvo type="max"/>
        <color rgb="FF63BE7B"/>
        <color rgb="FFFFEB84"/>
        <color rgb="FFF8696B"/>
      </colorScale>
    </cfRule>
  </conditionalFormatting>
  <conditionalFormatting sqref="CD71">
    <cfRule type="colorScale" priority="5">
      <colorScale>
        <cfvo type="min"/>
        <cfvo type="percentile" val="50"/>
        <cfvo type="max"/>
        <color rgb="FF63BE7B"/>
        <color rgb="FFFFEB84"/>
        <color rgb="FFF8696B"/>
      </colorScale>
    </cfRule>
  </conditionalFormatting>
  <conditionalFormatting sqref="CE71">
    <cfRule type="colorScale" priority="6">
      <colorScale>
        <cfvo type="min"/>
        <cfvo type="percentile" val="50"/>
        <cfvo type="max"/>
        <color rgb="FF63BE7B"/>
        <color rgb="FFFFEB84"/>
        <color rgb="FFF8696B"/>
      </colorScale>
    </cfRule>
  </conditionalFormatting>
  <conditionalFormatting sqref="CF71:CH71">
    <cfRule type="colorScale" priority="7">
      <colorScale>
        <cfvo type="min"/>
        <cfvo type="percentile" val="50"/>
        <cfvo type="max"/>
        <color rgb="FF63BE7B"/>
        <color rgb="FFFFEB84"/>
        <color rgb="FFF8696B"/>
      </colorScale>
    </cfRule>
  </conditionalFormatting>
  <hyperlinks>
    <hyperlink ref="B1" location="Notes!A1" display="Information relating to this table can be found in the 'Notes' tab" xr:uid="{D2AA21C4-C4C8-4C7A-8A0E-E08114E8C717}"/>
    <hyperlink ref="A1" location="Contents!A1" display="Contents page" xr:uid="{DCCFBD77-3578-4CFF-A4BC-7B706955CA29}"/>
  </hyperlinks>
  <pageMargins left="0.75" right="0.75" top="1" bottom="1" header="0.5" footer="0.5"/>
  <pageSetup paperSize="9" orientation="portrait" r:id="rId1"/>
  <headerFooter alignWithMargins="0"/>
</worksheet>
</file>

<file path=docMetadata/LabelInfo.xml><?xml version="1.0" encoding="utf-8"?>
<clbl:labelList xmlns:clbl="http://schemas.microsoft.com/office/2020/mipLabelMetadata">
  <clbl:label id="{88db8f40-be4e-40d3-a776-e8bb5de9f6c4}" enabled="1" method="Privileged" siteId="{96f1f6e9-1057-4117-ac28-80cdfe86f8c3}"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UK welfare </vt:lpstr>
      <vt:lpstr>GB welfare</vt:lpstr>
      <vt:lpstr>Benefit summary table</vt:lpstr>
      <vt:lpstr>Table 1a</vt:lpstr>
      <vt:lpstr>Table 1b</vt:lpstr>
      <vt:lpstr>Table 1c</vt:lpstr>
      <vt:lpstr>Table 2a</vt:lpstr>
      <vt:lpstr>Table 2b</vt:lpstr>
      <vt:lpstr>Table 2c</vt:lpstr>
      <vt:lpstr>Table 3a</vt:lpstr>
      <vt:lpstr>Table 3b</vt:lpstr>
      <vt:lpstr>Table 3c</vt:lpstr>
      <vt:lpstr>Table 4</vt:lpstr>
      <vt:lpstr>Table 4 (i)</vt:lpstr>
      <vt:lpstr>Table 4 (ii)</vt:lpstr>
      <vt:lpstr>Non-DWP Welfare</vt:lpstr>
      <vt:lpstr>Bereavement benefits</vt:lpstr>
      <vt:lpstr>Carers Allowance</vt:lpstr>
      <vt:lpstr>Cost of Living</vt:lpstr>
      <vt:lpstr>Disability benefits</vt:lpstr>
      <vt:lpstr>Incapacity benefits</vt:lpstr>
      <vt:lpstr>Industrial injuries benefits</vt:lpstr>
      <vt:lpstr>Council Tax Benefit</vt:lpstr>
      <vt:lpstr>Housing benefits</vt:lpstr>
      <vt:lpstr>Income Support</vt:lpstr>
      <vt:lpstr>Maternity benefits</vt:lpstr>
      <vt:lpstr>New Deal &amp; Emp prog allowances</vt:lpstr>
      <vt:lpstr>Pension Credit</vt:lpstr>
      <vt:lpstr>State Pension</vt:lpstr>
      <vt:lpstr>Social Fund</vt:lpstr>
      <vt:lpstr>Unemployment benefits</vt:lpstr>
      <vt:lpstr>Universal Credit and equivalent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2026-04-10T15:11:03Z</dcterms:created>
  <dcterms:modified xsi:type="dcterms:W3CDTF">2026-04-10T15:11:11Z</dcterms:modified>
  <cp:category/>
  <cp:contentStatus/>
</cp:coreProperties>
</file>